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EDA\VEDA_Models\EU-TIMES\SuppXLS\"/>
    </mc:Choice>
  </mc:AlternateContent>
  <xr:revisionPtr revIDLastSave="0" documentId="13_ncr:1_{9A82DA3F-7413-449A-AAB4-25F007EEE3CC}" xr6:coauthVersionLast="45" xr6:coauthVersionMax="45" xr10:uidLastSave="{00000000-0000-0000-0000-000000000000}"/>
  <bookViews>
    <workbookView xWindow="3300" yWindow="570" windowWidth="25080" windowHeight="15030" xr2:uid="{00000000-000D-0000-FFFF-FFFF00000000}"/>
  </bookViews>
  <sheets>
    <sheet name="fill data" sheetId="18" r:id="rId1"/>
    <sheet name="Stock" sheetId="19" r:id="rId2"/>
    <sheet name="AF" sheetId="22" r:id="rId3"/>
    <sheet name="Stock-AF" sheetId="23" r:id="rId4"/>
    <sheet name="Shares" sheetId="20" r:id="rId5"/>
    <sheet name="UC1" sheetId="21" r:id="rId6"/>
    <sheet name="UC unit boilers" sheetId="24" r:id="rId7"/>
    <sheet name="COP_HP" sheetId="25" r:id="rId8"/>
  </sheets>
  <definedNames>
    <definedName name="_xlnm._FilterDatabase" localSheetId="4" hidden="1">Shares!$A$1:$AM$199</definedName>
    <definedName name="_xlnm._FilterDatabase" localSheetId="3" hidden="1">'Stock-AF'!$A$1:$AM$199</definedName>
    <definedName name="_xlnm._FilterDatabase" localSheetId="6" hidden="1">'UC unit boilers'!$A$5:$J$13</definedName>
    <definedName name="_xlnm._FilterDatabase" localSheetId="5" hidden="1">'UC1'!$A$3:$AU$104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23" l="1"/>
  <c r="AV215" i="23" l="1"/>
  <c r="AU215" i="23"/>
  <c r="AT215" i="23"/>
  <c r="AS215" i="23"/>
  <c r="AR215" i="23"/>
  <c r="AQ215" i="23"/>
  <c r="AP215" i="23"/>
  <c r="AO215" i="23"/>
  <c r="AN215" i="23"/>
  <c r="AM215" i="23"/>
  <c r="AL215" i="23"/>
  <c r="AK215" i="23"/>
  <c r="AJ215" i="23"/>
  <c r="AI215" i="23"/>
  <c r="AH215" i="23"/>
  <c r="AG215" i="23"/>
  <c r="AF215" i="23"/>
  <c r="AE215" i="23"/>
  <c r="AD215" i="23"/>
  <c r="AC215" i="23"/>
  <c r="AB215" i="23"/>
  <c r="AA215" i="23"/>
  <c r="Z215" i="23"/>
  <c r="Y215" i="23"/>
  <c r="X215" i="23"/>
  <c r="W215" i="23"/>
  <c r="V215" i="23"/>
  <c r="U215" i="23"/>
  <c r="T215" i="23"/>
  <c r="S215" i="23"/>
  <c r="R215" i="23"/>
  <c r="Q215" i="23"/>
  <c r="P215" i="23"/>
  <c r="O215" i="23"/>
  <c r="N215" i="23"/>
  <c r="M215" i="23"/>
  <c r="L215" i="23"/>
  <c r="AV214" i="23"/>
  <c r="AU214" i="23"/>
  <c r="AT214" i="23"/>
  <c r="AS214" i="23"/>
  <c r="AR214" i="23"/>
  <c r="AQ214" i="23"/>
  <c r="AP214" i="23"/>
  <c r="AO214" i="23"/>
  <c r="AN214" i="23"/>
  <c r="AM214" i="23"/>
  <c r="AL214" i="23"/>
  <c r="AK214" i="23"/>
  <c r="AJ214" i="23"/>
  <c r="AI214" i="23"/>
  <c r="AH214" i="23"/>
  <c r="AG214" i="23"/>
  <c r="AF214" i="23"/>
  <c r="AE214" i="23"/>
  <c r="AD214" i="23"/>
  <c r="AC214" i="23"/>
  <c r="AB214" i="23"/>
  <c r="AA214" i="23"/>
  <c r="Z214" i="23"/>
  <c r="Y214" i="23"/>
  <c r="X214" i="23"/>
  <c r="W214" i="23"/>
  <c r="V214" i="23"/>
  <c r="U214" i="23"/>
  <c r="T214" i="23"/>
  <c r="S214" i="23"/>
  <c r="R214" i="23"/>
  <c r="Q214" i="23"/>
  <c r="P214" i="23"/>
  <c r="O214" i="23"/>
  <c r="N214" i="23"/>
  <c r="M214" i="23"/>
  <c r="L214" i="23"/>
  <c r="AV213" i="23"/>
  <c r="AU213" i="23"/>
  <c r="AT213" i="23"/>
  <c r="AS213" i="23"/>
  <c r="AR213" i="23"/>
  <c r="AQ213" i="23"/>
  <c r="AP213" i="23"/>
  <c r="AO213" i="23"/>
  <c r="AN213" i="23"/>
  <c r="AM213" i="23"/>
  <c r="AL213" i="23"/>
  <c r="AK213" i="23"/>
  <c r="AJ213" i="23"/>
  <c r="AI213" i="23"/>
  <c r="AH213" i="23"/>
  <c r="AG213" i="23"/>
  <c r="AF213" i="23"/>
  <c r="AE213" i="23"/>
  <c r="AD213" i="23"/>
  <c r="AC213" i="23"/>
  <c r="AB213" i="23"/>
  <c r="AA213" i="23"/>
  <c r="Z213" i="23"/>
  <c r="Y213" i="23"/>
  <c r="X213" i="23"/>
  <c r="W213" i="23"/>
  <c r="V213" i="23"/>
  <c r="U213" i="23"/>
  <c r="T213" i="23"/>
  <c r="S213" i="23"/>
  <c r="R213" i="23"/>
  <c r="Q213" i="23"/>
  <c r="P213" i="23"/>
  <c r="O213" i="23"/>
  <c r="N213" i="23"/>
  <c r="M213" i="23"/>
  <c r="L213" i="23"/>
  <c r="AV212" i="23"/>
  <c r="AU212" i="23"/>
  <c r="AT212" i="23"/>
  <c r="AS212" i="23"/>
  <c r="AR212" i="23"/>
  <c r="AQ212" i="23"/>
  <c r="AP212" i="23"/>
  <c r="AO212" i="23"/>
  <c r="AN212" i="23"/>
  <c r="AM212" i="23"/>
  <c r="AL212" i="23"/>
  <c r="AK212" i="23"/>
  <c r="AJ212" i="23"/>
  <c r="AI212" i="23"/>
  <c r="AH212" i="23"/>
  <c r="AG212" i="23"/>
  <c r="AF212" i="23"/>
  <c r="AE212" i="23"/>
  <c r="AD212" i="23"/>
  <c r="AC212" i="23"/>
  <c r="AB212" i="23"/>
  <c r="AA212" i="23"/>
  <c r="Z212" i="23"/>
  <c r="Y212" i="23"/>
  <c r="X212" i="23"/>
  <c r="W212" i="23"/>
  <c r="V212" i="23"/>
  <c r="U212" i="23"/>
  <c r="T212" i="23"/>
  <c r="S212" i="23"/>
  <c r="R212" i="23"/>
  <c r="Q212" i="23"/>
  <c r="P212" i="23"/>
  <c r="O212" i="23"/>
  <c r="N212" i="23"/>
  <c r="M212" i="23"/>
  <c r="L212" i="23"/>
  <c r="AV211" i="23"/>
  <c r="AU211" i="23"/>
  <c r="AT211" i="23"/>
  <c r="AS211" i="23"/>
  <c r="AR211" i="23"/>
  <c r="AQ211" i="23"/>
  <c r="AP211" i="23"/>
  <c r="AO211" i="23"/>
  <c r="AN211" i="23"/>
  <c r="AM211" i="23"/>
  <c r="AL211" i="23"/>
  <c r="AK211" i="23"/>
  <c r="AJ211" i="23"/>
  <c r="AI211" i="23"/>
  <c r="AH211" i="23"/>
  <c r="AG211" i="23"/>
  <c r="AF211" i="23"/>
  <c r="AE211" i="23"/>
  <c r="AD211" i="23"/>
  <c r="AC211" i="23"/>
  <c r="AB211" i="23"/>
  <c r="AA211" i="23"/>
  <c r="Z211" i="23"/>
  <c r="Y211" i="23"/>
  <c r="X211" i="23"/>
  <c r="W211" i="23"/>
  <c r="V211" i="23"/>
  <c r="U211" i="23"/>
  <c r="T211" i="23"/>
  <c r="S211" i="23"/>
  <c r="R211" i="23"/>
  <c r="Q211" i="23"/>
  <c r="P211" i="23"/>
  <c r="O211" i="23"/>
  <c r="N211" i="23"/>
  <c r="M211" i="23"/>
  <c r="L211" i="23"/>
  <c r="AV210" i="23"/>
  <c r="AU210" i="23"/>
  <c r="AT210" i="23"/>
  <c r="AS210" i="23"/>
  <c r="AR210" i="23"/>
  <c r="AQ210" i="23"/>
  <c r="AP210" i="23"/>
  <c r="AO210" i="23"/>
  <c r="AN210" i="23"/>
  <c r="AM210" i="23"/>
  <c r="AL210" i="23"/>
  <c r="AK210" i="23"/>
  <c r="AJ210" i="23"/>
  <c r="AI210" i="23"/>
  <c r="AH210" i="23"/>
  <c r="AG210" i="23"/>
  <c r="AF210" i="23"/>
  <c r="AE210" i="23"/>
  <c r="AD210" i="23"/>
  <c r="AC210" i="23"/>
  <c r="AB210" i="23"/>
  <c r="AA210" i="23"/>
  <c r="Z210" i="23"/>
  <c r="Y210" i="23"/>
  <c r="X210" i="23"/>
  <c r="W210" i="23"/>
  <c r="V210" i="23"/>
  <c r="U210" i="23"/>
  <c r="T210" i="23"/>
  <c r="S210" i="23"/>
  <c r="R210" i="23"/>
  <c r="Q210" i="23"/>
  <c r="P210" i="23"/>
  <c r="O210" i="23"/>
  <c r="N210" i="23"/>
  <c r="M210" i="23"/>
  <c r="L210" i="23"/>
  <c r="AV209" i="23"/>
  <c r="AU209" i="23"/>
  <c r="AT209" i="23"/>
  <c r="AS209" i="23"/>
  <c r="AR209" i="23"/>
  <c r="AQ209" i="23"/>
  <c r="AP209" i="23"/>
  <c r="AO209" i="23"/>
  <c r="AN209" i="23"/>
  <c r="AM209" i="23"/>
  <c r="AL209" i="23"/>
  <c r="AK209" i="23"/>
  <c r="AJ209" i="23"/>
  <c r="AI209" i="23"/>
  <c r="AH209" i="23"/>
  <c r="AG209" i="23"/>
  <c r="AF209" i="23"/>
  <c r="AE209" i="23"/>
  <c r="AD209" i="23"/>
  <c r="AC209" i="23"/>
  <c r="AB209" i="23"/>
  <c r="AA209" i="23"/>
  <c r="Z209" i="23"/>
  <c r="Y209" i="23"/>
  <c r="X209" i="23"/>
  <c r="W209" i="23"/>
  <c r="V209" i="23"/>
  <c r="U209" i="23"/>
  <c r="T209" i="23"/>
  <c r="S209" i="23"/>
  <c r="R209" i="23"/>
  <c r="Q209" i="23"/>
  <c r="P209" i="23"/>
  <c r="O209" i="23"/>
  <c r="N209" i="23"/>
  <c r="M209" i="23"/>
  <c r="L209" i="23"/>
  <c r="AV208" i="23"/>
  <c r="AU208" i="23"/>
  <c r="AT208" i="23"/>
  <c r="AS208" i="23"/>
  <c r="AR208" i="23"/>
  <c r="AQ208" i="23"/>
  <c r="AP208" i="23"/>
  <c r="AO208" i="23"/>
  <c r="AN208" i="23"/>
  <c r="AM208" i="23"/>
  <c r="AL208" i="23"/>
  <c r="AK208" i="23"/>
  <c r="AJ208" i="23"/>
  <c r="AI208" i="23"/>
  <c r="AH208" i="23"/>
  <c r="AG208" i="23"/>
  <c r="AF208" i="23"/>
  <c r="AE208" i="23"/>
  <c r="AD208" i="23"/>
  <c r="AC208" i="23"/>
  <c r="AB208" i="23"/>
  <c r="AA208" i="23"/>
  <c r="Z208" i="23"/>
  <c r="Y208" i="23"/>
  <c r="X208" i="23"/>
  <c r="W208" i="23"/>
  <c r="V208" i="23"/>
  <c r="U208" i="23"/>
  <c r="T208" i="23"/>
  <c r="S208" i="23"/>
  <c r="R208" i="23"/>
  <c r="Q208" i="23"/>
  <c r="P208" i="23"/>
  <c r="O208" i="23"/>
  <c r="N208" i="23"/>
  <c r="M208" i="23"/>
  <c r="L208" i="23"/>
  <c r="AV207" i="23"/>
  <c r="AU207" i="23"/>
  <c r="AT207" i="23"/>
  <c r="AS207" i="23"/>
  <c r="AR207" i="23"/>
  <c r="AQ207" i="23"/>
  <c r="AP207" i="23"/>
  <c r="AO207" i="23"/>
  <c r="AN207" i="23"/>
  <c r="AM207" i="23"/>
  <c r="AL207" i="23"/>
  <c r="AK207" i="23"/>
  <c r="AJ207" i="23"/>
  <c r="AI207" i="23"/>
  <c r="AH207" i="23"/>
  <c r="AG207" i="23"/>
  <c r="AF207" i="23"/>
  <c r="AE207" i="23"/>
  <c r="AD207" i="23"/>
  <c r="AC207" i="23"/>
  <c r="AB207" i="23"/>
  <c r="AA207" i="23"/>
  <c r="Z207" i="23"/>
  <c r="Y207" i="23"/>
  <c r="X207" i="23"/>
  <c r="W207" i="23"/>
  <c r="V207" i="23"/>
  <c r="U207" i="23"/>
  <c r="T207" i="23"/>
  <c r="S207" i="23"/>
  <c r="R207" i="23"/>
  <c r="Q207" i="23"/>
  <c r="P207" i="23"/>
  <c r="O207" i="23"/>
  <c r="N207" i="23"/>
  <c r="M207" i="23"/>
  <c r="L207" i="23"/>
  <c r="AV206" i="23"/>
  <c r="AU206" i="23"/>
  <c r="AT206" i="23"/>
  <c r="AS206" i="23"/>
  <c r="AR206" i="23"/>
  <c r="AQ206" i="23"/>
  <c r="AP206" i="23"/>
  <c r="AO206" i="23"/>
  <c r="AN206" i="23"/>
  <c r="AM206" i="23"/>
  <c r="AL206" i="23"/>
  <c r="AK206" i="23"/>
  <c r="AJ206" i="23"/>
  <c r="AI206" i="23"/>
  <c r="AH206" i="23"/>
  <c r="AG206" i="23"/>
  <c r="AF206" i="23"/>
  <c r="AE206" i="23"/>
  <c r="AD206" i="23"/>
  <c r="AC206" i="23"/>
  <c r="AB206" i="23"/>
  <c r="AA206" i="23"/>
  <c r="Z206" i="23"/>
  <c r="Y206" i="23"/>
  <c r="X206" i="23"/>
  <c r="W206" i="23"/>
  <c r="V206" i="23"/>
  <c r="U206" i="23"/>
  <c r="T206" i="23"/>
  <c r="S206" i="23"/>
  <c r="R206" i="23"/>
  <c r="Q206" i="23"/>
  <c r="P206" i="23"/>
  <c r="O206" i="23"/>
  <c r="N206" i="23"/>
  <c r="M206" i="23"/>
  <c r="L206" i="23"/>
  <c r="AV205" i="23"/>
  <c r="AU205" i="23"/>
  <c r="AT205" i="23"/>
  <c r="AS205" i="23"/>
  <c r="AR205" i="23"/>
  <c r="AQ205" i="23"/>
  <c r="AP205" i="23"/>
  <c r="AO205" i="23"/>
  <c r="AN205" i="23"/>
  <c r="AM205" i="23"/>
  <c r="AL205" i="23"/>
  <c r="AK205" i="23"/>
  <c r="AJ205" i="23"/>
  <c r="AI205" i="23"/>
  <c r="AH205" i="23"/>
  <c r="AG205" i="23"/>
  <c r="AF205" i="23"/>
  <c r="AE205" i="23"/>
  <c r="AD205" i="23"/>
  <c r="AC205" i="23"/>
  <c r="AB205" i="23"/>
  <c r="AA205" i="23"/>
  <c r="Z205" i="23"/>
  <c r="Y205" i="23"/>
  <c r="X205" i="23"/>
  <c r="W205" i="23"/>
  <c r="V205" i="23"/>
  <c r="U205" i="23"/>
  <c r="T205" i="23"/>
  <c r="S205" i="23"/>
  <c r="R205" i="23"/>
  <c r="Q205" i="23"/>
  <c r="P205" i="23"/>
  <c r="O205" i="23"/>
  <c r="N205" i="23"/>
  <c r="M205" i="23"/>
  <c r="L205" i="23"/>
  <c r="AV204" i="23"/>
  <c r="AU204" i="23"/>
  <c r="AT204" i="23"/>
  <c r="AS204" i="23"/>
  <c r="AR204" i="23"/>
  <c r="AQ204" i="23"/>
  <c r="AP204" i="23"/>
  <c r="AO204" i="23"/>
  <c r="AN204" i="23"/>
  <c r="AM204" i="23"/>
  <c r="AL204" i="23"/>
  <c r="AK204" i="23"/>
  <c r="AJ204" i="23"/>
  <c r="AI204" i="23"/>
  <c r="AH204" i="23"/>
  <c r="AG204" i="23"/>
  <c r="AF204" i="23"/>
  <c r="AE204" i="23"/>
  <c r="AD204" i="23"/>
  <c r="AC204" i="23"/>
  <c r="AB204" i="23"/>
  <c r="AA204" i="23"/>
  <c r="Z204" i="23"/>
  <c r="Y204" i="23"/>
  <c r="X204" i="23"/>
  <c r="W204" i="23"/>
  <c r="V204" i="23"/>
  <c r="U204" i="23"/>
  <c r="T204" i="23"/>
  <c r="S204" i="23"/>
  <c r="R204" i="23"/>
  <c r="Q204" i="23"/>
  <c r="P204" i="23"/>
  <c r="O204" i="23"/>
  <c r="N204" i="23"/>
  <c r="M204" i="23"/>
  <c r="L204" i="23"/>
  <c r="AV203" i="23"/>
  <c r="AU203" i="23"/>
  <c r="AT203" i="23"/>
  <c r="AS203" i="23"/>
  <c r="AR203" i="23"/>
  <c r="AQ203" i="23"/>
  <c r="AP203" i="23"/>
  <c r="AO203" i="23"/>
  <c r="AN203" i="23"/>
  <c r="AM203" i="23"/>
  <c r="AL203" i="23"/>
  <c r="AK203" i="23"/>
  <c r="AJ203" i="23"/>
  <c r="AI203" i="23"/>
  <c r="AH203" i="23"/>
  <c r="AG203" i="23"/>
  <c r="AF203" i="23"/>
  <c r="AE203" i="23"/>
  <c r="AD203" i="23"/>
  <c r="AC203" i="23"/>
  <c r="AB203" i="23"/>
  <c r="AA203" i="23"/>
  <c r="Z203" i="23"/>
  <c r="Y203" i="23"/>
  <c r="X203" i="23"/>
  <c r="W203" i="23"/>
  <c r="V203" i="23"/>
  <c r="U203" i="23"/>
  <c r="T203" i="23"/>
  <c r="S203" i="23"/>
  <c r="R203" i="23"/>
  <c r="Q203" i="23"/>
  <c r="P203" i="23"/>
  <c r="O203" i="23"/>
  <c r="N203" i="23"/>
  <c r="M203" i="23"/>
  <c r="L203" i="23"/>
  <c r="AV202" i="23"/>
  <c r="AU202" i="23"/>
  <c r="AT202" i="23"/>
  <c r="AS202" i="23"/>
  <c r="AR202" i="23"/>
  <c r="AQ202" i="23"/>
  <c r="AP202" i="23"/>
  <c r="AO202" i="23"/>
  <c r="AN202" i="23"/>
  <c r="AM202" i="23"/>
  <c r="AL202" i="23"/>
  <c r="AK202" i="23"/>
  <c r="AJ202" i="23"/>
  <c r="AI202" i="23"/>
  <c r="AH202" i="23"/>
  <c r="AG202" i="23"/>
  <c r="AF202" i="23"/>
  <c r="AE202" i="23"/>
  <c r="AD202" i="23"/>
  <c r="AC202" i="23"/>
  <c r="AB202" i="23"/>
  <c r="AA202" i="23"/>
  <c r="Z202" i="23"/>
  <c r="Y202" i="23"/>
  <c r="X202" i="23"/>
  <c r="W202" i="23"/>
  <c r="V202" i="23"/>
  <c r="U202" i="23"/>
  <c r="T202" i="23"/>
  <c r="S202" i="23"/>
  <c r="R202" i="23"/>
  <c r="Q202" i="23"/>
  <c r="P202" i="23"/>
  <c r="O202" i="23"/>
  <c r="N202" i="23"/>
  <c r="M202" i="23"/>
  <c r="L202" i="23"/>
  <c r="AV201" i="23"/>
  <c r="AU201" i="23"/>
  <c r="AT201" i="23"/>
  <c r="AS201" i="23"/>
  <c r="AR201" i="23"/>
  <c r="AQ201" i="23"/>
  <c r="AP201" i="23"/>
  <c r="AO201" i="23"/>
  <c r="AN201" i="23"/>
  <c r="AM201" i="23"/>
  <c r="AL201" i="23"/>
  <c r="AK201" i="23"/>
  <c r="AJ201" i="23"/>
  <c r="AI201" i="23"/>
  <c r="AH201" i="23"/>
  <c r="AG201" i="23"/>
  <c r="AF201" i="23"/>
  <c r="AE201" i="23"/>
  <c r="AD201" i="23"/>
  <c r="AC201" i="23"/>
  <c r="AB201" i="23"/>
  <c r="AA201" i="23"/>
  <c r="Z201" i="23"/>
  <c r="Y201" i="23"/>
  <c r="X201" i="23"/>
  <c r="W201" i="23"/>
  <c r="V201" i="23"/>
  <c r="U201" i="23"/>
  <c r="T201" i="23"/>
  <c r="S201" i="23"/>
  <c r="R201" i="23"/>
  <c r="Q201" i="23"/>
  <c r="P201" i="23"/>
  <c r="O201" i="23"/>
  <c r="N201" i="23"/>
  <c r="M201" i="23"/>
  <c r="L201" i="23"/>
  <c r="AV200" i="23"/>
  <c r="AU200" i="23"/>
  <c r="AT200" i="23"/>
  <c r="AS200" i="23"/>
  <c r="AR200" i="23"/>
  <c r="AQ200" i="23"/>
  <c r="AP200" i="23"/>
  <c r="AO200" i="23"/>
  <c r="AN200" i="23"/>
  <c r="AM200" i="23"/>
  <c r="AL200" i="23"/>
  <c r="AK200" i="23"/>
  <c r="AJ200" i="23"/>
  <c r="AI200" i="23"/>
  <c r="AH200" i="23"/>
  <c r="AG200" i="23"/>
  <c r="AF200" i="23"/>
  <c r="AE200" i="23"/>
  <c r="AD200" i="23"/>
  <c r="AC200" i="23"/>
  <c r="AB200" i="23"/>
  <c r="AA200" i="23"/>
  <c r="Z200" i="23"/>
  <c r="Y200" i="23"/>
  <c r="X200" i="23"/>
  <c r="W200" i="23"/>
  <c r="V200" i="23"/>
  <c r="U200" i="23"/>
  <c r="T200" i="23"/>
  <c r="S200" i="23"/>
  <c r="R200" i="23"/>
  <c r="Q200" i="23"/>
  <c r="P200" i="23"/>
  <c r="O200" i="23"/>
  <c r="N200" i="23"/>
  <c r="M200" i="23"/>
  <c r="L200" i="23"/>
  <c r="AV199" i="23"/>
  <c r="AU199" i="23"/>
  <c r="AT199" i="23"/>
  <c r="AS199" i="23"/>
  <c r="AR199" i="23"/>
  <c r="AQ199" i="23"/>
  <c r="AP199" i="23"/>
  <c r="AO199" i="23"/>
  <c r="AN199" i="23"/>
  <c r="AM199" i="23"/>
  <c r="AL199" i="23"/>
  <c r="AK199" i="23"/>
  <c r="AJ199" i="23"/>
  <c r="AI199" i="23"/>
  <c r="AH199" i="23"/>
  <c r="AG199" i="23"/>
  <c r="AF199" i="23"/>
  <c r="AE199" i="23"/>
  <c r="AD199" i="23"/>
  <c r="AC199" i="23"/>
  <c r="AB199" i="23"/>
  <c r="AA199" i="23"/>
  <c r="Z199" i="23"/>
  <c r="Y199" i="23"/>
  <c r="X199" i="23"/>
  <c r="W199" i="23"/>
  <c r="V199" i="23"/>
  <c r="U199" i="23"/>
  <c r="T199" i="23"/>
  <c r="S199" i="23"/>
  <c r="R199" i="23"/>
  <c r="Q199" i="23"/>
  <c r="P199" i="23"/>
  <c r="O199" i="23"/>
  <c r="N199" i="23"/>
  <c r="M199" i="23"/>
  <c r="L199" i="23"/>
  <c r="AV198" i="23"/>
  <c r="AU198" i="23"/>
  <c r="AT198" i="23"/>
  <c r="AS198" i="23"/>
  <c r="AR198" i="23"/>
  <c r="AQ198" i="23"/>
  <c r="AP198" i="23"/>
  <c r="AO198" i="23"/>
  <c r="AN198" i="23"/>
  <c r="AM198" i="23"/>
  <c r="AL198" i="23"/>
  <c r="AK198" i="23"/>
  <c r="AJ198" i="23"/>
  <c r="AI198" i="23"/>
  <c r="AH198" i="23"/>
  <c r="AG198" i="23"/>
  <c r="AF198" i="23"/>
  <c r="AE198" i="23"/>
  <c r="AD198" i="23"/>
  <c r="AC198" i="23"/>
  <c r="AB198" i="23"/>
  <c r="AA198" i="23"/>
  <c r="Z198" i="23"/>
  <c r="Y198" i="23"/>
  <c r="X198" i="23"/>
  <c r="W198" i="23"/>
  <c r="V198" i="23"/>
  <c r="U198" i="23"/>
  <c r="T198" i="23"/>
  <c r="S198" i="23"/>
  <c r="R198" i="23"/>
  <c r="Q198" i="23"/>
  <c r="P198" i="23"/>
  <c r="O198" i="23"/>
  <c r="N198" i="23"/>
  <c r="M198" i="23"/>
  <c r="L198" i="23"/>
  <c r="AV197" i="23"/>
  <c r="AU197" i="23"/>
  <c r="AT197" i="23"/>
  <c r="AS197" i="23"/>
  <c r="AR197" i="23"/>
  <c r="AQ197" i="23"/>
  <c r="AP197" i="23"/>
  <c r="AO197" i="23"/>
  <c r="AN197" i="23"/>
  <c r="AM197" i="23"/>
  <c r="AL197" i="23"/>
  <c r="AK197" i="23"/>
  <c r="AJ197" i="23"/>
  <c r="AI197" i="23"/>
  <c r="AH197" i="23"/>
  <c r="AG197" i="23"/>
  <c r="AF197" i="23"/>
  <c r="AE197" i="23"/>
  <c r="AD197" i="23"/>
  <c r="AC197" i="23"/>
  <c r="AB197" i="23"/>
  <c r="AA197" i="23"/>
  <c r="Z197" i="23"/>
  <c r="Y197" i="23"/>
  <c r="X197" i="23"/>
  <c r="W197" i="23"/>
  <c r="V197" i="23"/>
  <c r="U197" i="23"/>
  <c r="T197" i="23"/>
  <c r="S197" i="23"/>
  <c r="R197" i="23"/>
  <c r="Q197" i="23"/>
  <c r="P197" i="23"/>
  <c r="O197" i="23"/>
  <c r="N197" i="23"/>
  <c r="M197" i="23"/>
  <c r="L197" i="23"/>
  <c r="AV196" i="23"/>
  <c r="AU196" i="23"/>
  <c r="AT196" i="23"/>
  <c r="AS196" i="23"/>
  <c r="AR196" i="23"/>
  <c r="AQ196" i="23"/>
  <c r="AP196" i="23"/>
  <c r="AO196" i="23"/>
  <c r="AN196" i="23"/>
  <c r="AM196" i="23"/>
  <c r="AL196" i="23"/>
  <c r="AK196" i="23"/>
  <c r="AJ196" i="23"/>
  <c r="AI196" i="23"/>
  <c r="AH196" i="23"/>
  <c r="AG196" i="23"/>
  <c r="AF196" i="23"/>
  <c r="AE196" i="23"/>
  <c r="AD196" i="23"/>
  <c r="AC196" i="23"/>
  <c r="AB196" i="23"/>
  <c r="AA196" i="23"/>
  <c r="Z196" i="23"/>
  <c r="Y196" i="23"/>
  <c r="X196" i="23"/>
  <c r="W196" i="23"/>
  <c r="V196" i="23"/>
  <c r="U196" i="23"/>
  <c r="T196" i="23"/>
  <c r="S196" i="23"/>
  <c r="R196" i="23"/>
  <c r="Q196" i="23"/>
  <c r="P196" i="23"/>
  <c r="O196" i="23"/>
  <c r="N196" i="23"/>
  <c r="M196" i="23"/>
  <c r="L196" i="23"/>
  <c r="AV195" i="23"/>
  <c r="AU195" i="23"/>
  <c r="AT195" i="23"/>
  <c r="AS195" i="23"/>
  <c r="AR195" i="23"/>
  <c r="AQ195" i="23"/>
  <c r="AP195" i="23"/>
  <c r="AO195" i="23"/>
  <c r="AN195" i="23"/>
  <c r="AM195" i="23"/>
  <c r="AL195" i="23"/>
  <c r="AK195" i="23"/>
  <c r="AJ195" i="23"/>
  <c r="AI195" i="23"/>
  <c r="AH195" i="23"/>
  <c r="AG195" i="23"/>
  <c r="AF195" i="23"/>
  <c r="AE195" i="23"/>
  <c r="AD195" i="23"/>
  <c r="AC195" i="23"/>
  <c r="AB195" i="23"/>
  <c r="AA195" i="23"/>
  <c r="Z195" i="23"/>
  <c r="Y195" i="23"/>
  <c r="X195" i="23"/>
  <c r="W195" i="23"/>
  <c r="V195" i="23"/>
  <c r="U195" i="23"/>
  <c r="T195" i="23"/>
  <c r="S195" i="23"/>
  <c r="R195" i="23"/>
  <c r="Q195" i="23"/>
  <c r="P195" i="23"/>
  <c r="O195" i="23"/>
  <c r="N195" i="23"/>
  <c r="M195" i="23"/>
  <c r="L195" i="23"/>
  <c r="AV194" i="23"/>
  <c r="AU194" i="23"/>
  <c r="AT194" i="23"/>
  <c r="AS194" i="23"/>
  <c r="AR194" i="23"/>
  <c r="AQ194" i="23"/>
  <c r="AP194" i="23"/>
  <c r="AO194" i="23"/>
  <c r="AN194" i="23"/>
  <c r="AM194" i="23"/>
  <c r="AL194" i="23"/>
  <c r="AK194" i="23"/>
  <c r="AJ194" i="23"/>
  <c r="AI194" i="23"/>
  <c r="AH194" i="23"/>
  <c r="AG194" i="23"/>
  <c r="AF194" i="23"/>
  <c r="AE194" i="23"/>
  <c r="AD194" i="23"/>
  <c r="AC194" i="23"/>
  <c r="AB194" i="23"/>
  <c r="AA194" i="23"/>
  <c r="Z194" i="23"/>
  <c r="Y194" i="23"/>
  <c r="X194" i="23"/>
  <c r="W194" i="23"/>
  <c r="V194" i="23"/>
  <c r="U194" i="23"/>
  <c r="T194" i="23"/>
  <c r="S194" i="23"/>
  <c r="R194" i="23"/>
  <c r="Q194" i="23"/>
  <c r="P194" i="23"/>
  <c r="O194" i="23"/>
  <c r="N194" i="23"/>
  <c r="M194" i="23"/>
  <c r="L194" i="23"/>
  <c r="AV193" i="23"/>
  <c r="AU193" i="23"/>
  <c r="AT193" i="23"/>
  <c r="AS193" i="23"/>
  <c r="AR193" i="23"/>
  <c r="AQ193" i="23"/>
  <c r="AP193" i="23"/>
  <c r="AO193" i="23"/>
  <c r="AN193" i="23"/>
  <c r="AM193" i="23"/>
  <c r="AL193" i="23"/>
  <c r="AK193" i="23"/>
  <c r="AJ193" i="23"/>
  <c r="AI193" i="23"/>
  <c r="AH193" i="23"/>
  <c r="AG193" i="23"/>
  <c r="AF193" i="23"/>
  <c r="AE193" i="23"/>
  <c r="AD193" i="23"/>
  <c r="AC193" i="23"/>
  <c r="AB193" i="23"/>
  <c r="AA193" i="23"/>
  <c r="Z193" i="23"/>
  <c r="Y193" i="23"/>
  <c r="X193" i="23"/>
  <c r="W193" i="23"/>
  <c r="V193" i="23"/>
  <c r="U193" i="23"/>
  <c r="T193" i="23"/>
  <c r="S193" i="23"/>
  <c r="R193" i="23"/>
  <c r="Q193" i="23"/>
  <c r="P193" i="23"/>
  <c r="O193" i="23"/>
  <c r="N193" i="23"/>
  <c r="M193" i="23"/>
  <c r="L193" i="23"/>
  <c r="AV192" i="23"/>
  <c r="AU192" i="23"/>
  <c r="AT192" i="23"/>
  <c r="AS192" i="23"/>
  <c r="AR192" i="23"/>
  <c r="AQ192" i="23"/>
  <c r="AP192" i="23"/>
  <c r="AO192" i="23"/>
  <c r="AN192" i="23"/>
  <c r="AM192" i="23"/>
  <c r="AL192" i="23"/>
  <c r="AK192" i="23"/>
  <c r="AJ192" i="23"/>
  <c r="AI192" i="23"/>
  <c r="AH192" i="23"/>
  <c r="AG192" i="23"/>
  <c r="AF192" i="23"/>
  <c r="AE192" i="23"/>
  <c r="AD192" i="23"/>
  <c r="AC192" i="23"/>
  <c r="AB192" i="23"/>
  <c r="AA192" i="23"/>
  <c r="Z192" i="23"/>
  <c r="Y192" i="23"/>
  <c r="X192" i="23"/>
  <c r="W192" i="23"/>
  <c r="V192" i="23"/>
  <c r="U192" i="23"/>
  <c r="T192" i="23"/>
  <c r="S192" i="23"/>
  <c r="R192" i="23"/>
  <c r="Q192" i="23"/>
  <c r="P192" i="23"/>
  <c r="O192" i="23"/>
  <c r="N192" i="23"/>
  <c r="M192" i="23"/>
  <c r="L192" i="23"/>
  <c r="AV191" i="23"/>
  <c r="AU191" i="23"/>
  <c r="AT191" i="23"/>
  <c r="AS191" i="23"/>
  <c r="AR191" i="23"/>
  <c r="AQ191" i="23"/>
  <c r="AP191" i="23"/>
  <c r="AO191" i="23"/>
  <c r="AN191" i="23"/>
  <c r="AM191" i="23"/>
  <c r="AL191" i="23"/>
  <c r="AK191" i="23"/>
  <c r="AJ191" i="23"/>
  <c r="AI191" i="23"/>
  <c r="AH191" i="23"/>
  <c r="AG191" i="23"/>
  <c r="AF191" i="23"/>
  <c r="AE191" i="23"/>
  <c r="AD191" i="23"/>
  <c r="AC191" i="23"/>
  <c r="AB191" i="23"/>
  <c r="AA191" i="23"/>
  <c r="Z191" i="23"/>
  <c r="Y191" i="23"/>
  <c r="X191" i="23"/>
  <c r="W191" i="23"/>
  <c r="V191" i="23"/>
  <c r="U191" i="23"/>
  <c r="T191" i="23"/>
  <c r="S191" i="23"/>
  <c r="R191" i="23"/>
  <c r="Q191" i="23"/>
  <c r="P191" i="23"/>
  <c r="O191" i="23"/>
  <c r="N191" i="23"/>
  <c r="M191" i="23"/>
  <c r="L191" i="23"/>
  <c r="AV190" i="23"/>
  <c r="AU190" i="23"/>
  <c r="AT190" i="23"/>
  <c r="AS190" i="23"/>
  <c r="AR190" i="23"/>
  <c r="AQ190" i="23"/>
  <c r="AP190" i="23"/>
  <c r="AO190" i="23"/>
  <c r="AN190" i="23"/>
  <c r="AM190" i="23"/>
  <c r="AL190" i="23"/>
  <c r="AK190" i="23"/>
  <c r="AJ190" i="23"/>
  <c r="AI190" i="23"/>
  <c r="AH190" i="23"/>
  <c r="AG190" i="23"/>
  <c r="AF190" i="23"/>
  <c r="AE190" i="23"/>
  <c r="AD190" i="23"/>
  <c r="AC190" i="23"/>
  <c r="AB190" i="23"/>
  <c r="AA190" i="23"/>
  <c r="Z190" i="23"/>
  <c r="Y190" i="23"/>
  <c r="X190" i="23"/>
  <c r="W190" i="23"/>
  <c r="V190" i="23"/>
  <c r="U190" i="23"/>
  <c r="T190" i="23"/>
  <c r="S190" i="23"/>
  <c r="R190" i="23"/>
  <c r="Q190" i="23"/>
  <c r="P190" i="23"/>
  <c r="O190" i="23"/>
  <c r="N190" i="23"/>
  <c r="M190" i="23"/>
  <c r="L190" i="23"/>
  <c r="AV189" i="23"/>
  <c r="AU189" i="23"/>
  <c r="AT189" i="23"/>
  <c r="AS189" i="23"/>
  <c r="AR189" i="23"/>
  <c r="AQ189" i="23"/>
  <c r="AP189" i="23"/>
  <c r="AO189" i="23"/>
  <c r="AN189" i="23"/>
  <c r="AM189" i="23"/>
  <c r="AL189" i="23"/>
  <c r="AK189" i="23"/>
  <c r="AJ189" i="23"/>
  <c r="AI189" i="23"/>
  <c r="AH189" i="23"/>
  <c r="AG189" i="23"/>
  <c r="AF189" i="23"/>
  <c r="AE189" i="23"/>
  <c r="AD189" i="23"/>
  <c r="AC189" i="23"/>
  <c r="AB189" i="23"/>
  <c r="AA189" i="23"/>
  <c r="Z189" i="23"/>
  <c r="Y189" i="23"/>
  <c r="X189" i="23"/>
  <c r="W189" i="23"/>
  <c r="V189" i="23"/>
  <c r="U189" i="23"/>
  <c r="T189" i="23"/>
  <c r="S189" i="23"/>
  <c r="R189" i="23"/>
  <c r="Q189" i="23"/>
  <c r="P189" i="23"/>
  <c r="O189" i="23"/>
  <c r="N189" i="23"/>
  <c r="M189" i="23"/>
  <c r="L189" i="23"/>
  <c r="AV188" i="23"/>
  <c r="AU188" i="23"/>
  <c r="AT188" i="23"/>
  <c r="AS188" i="23"/>
  <c r="AR188" i="23"/>
  <c r="AQ188" i="23"/>
  <c r="AP188" i="23"/>
  <c r="AO188" i="23"/>
  <c r="AN188" i="23"/>
  <c r="AM188" i="23"/>
  <c r="AL188" i="23"/>
  <c r="AK188" i="23"/>
  <c r="AJ188" i="23"/>
  <c r="AI188" i="23"/>
  <c r="AH188" i="23"/>
  <c r="AG188" i="23"/>
  <c r="AF188" i="23"/>
  <c r="AE188" i="23"/>
  <c r="AD188" i="23"/>
  <c r="AC188" i="23"/>
  <c r="AB188" i="23"/>
  <c r="AA188" i="23"/>
  <c r="Z188" i="23"/>
  <c r="Y188" i="23"/>
  <c r="X188" i="23"/>
  <c r="W188" i="23"/>
  <c r="V188" i="23"/>
  <c r="U188" i="23"/>
  <c r="T188" i="23"/>
  <c r="S188" i="23"/>
  <c r="R188" i="23"/>
  <c r="Q188" i="23"/>
  <c r="P188" i="23"/>
  <c r="O188" i="23"/>
  <c r="N188" i="23"/>
  <c r="M188" i="23"/>
  <c r="L188" i="23"/>
  <c r="AV187" i="23"/>
  <c r="AU187" i="23"/>
  <c r="AT187" i="23"/>
  <c r="AS187" i="23"/>
  <c r="AR187" i="23"/>
  <c r="AQ187" i="23"/>
  <c r="AP187" i="23"/>
  <c r="AO187" i="23"/>
  <c r="AN187" i="23"/>
  <c r="AM187" i="23"/>
  <c r="AL187" i="23"/>
  <c r="AK187" i="23"/>
  <c r="AJ187" i="23"/>
  <c r="AI187" i="23"/>
  <c r="AH187" i="23"/>
  <c r="AG187" i="23"/>
  <c r="AF187" i="23"/>
  <c r="AE187" i="23"/>
  <c r="AD187" i="23"/>
  <c r="AC187" i="23"/>
  <c r="AB187" i="23"/>
  <c r="AA187" i="23"/>
  <c r="Z187" i="23"/>
  <c r="Y187" i="23"/>
  <c r="X187" i="23"/>
  <c r="W187" i="23"/>
  <c r="V187" i="23"/>
  <c r="U187" i="23"/>
  <c r="T187" i="23"/>
  <c r="S187" i="23"/>
  <c r="R187" i="23"/>
  <c r="Q187" i="23"/>
  <c r="P187" i="23"/>
  <c r="O187" i="23"/>
  <c r="N187" i="23"/>
  <c r="M187" i="23"/>
  <c r="L187" i="23"/>
  <c r="AV186" i="23"/>
  <c r="AU186" i="23"/>
  <c r="AT186" i="23"/>
  <c r="AS186" i="23"/>
  <c r="AR186" i="23"/>
  <c r="AQ186" i="23"/>
  <c r="AP186" i="23"/>
  <c r="AO186" i="23"/>
  <c r="AN186" i="23"/>
  <c r="AM186" i="23"/>
  <c r="AL186" i="23"/>
  <c r="AK186" i="23"/>
  <c r="AJ186" i="23"/>
  <c r="AI186" i="23"/>
  <c r="AH186" i="23"/>
  <c r="AG186" i="23"/>
  <c r="AF186" i="23"/>
  <c r="AE186" i="23"/>
  <c r="AD186" i="23"/>
  <c r="AC186" i="23"/>
  <c r="AB186" i="23"/>
  <c r="AA186" i="23"/>
  <c r="Z186" i="23"/>
  <c r="Y186" i="23"/>
  <c r="X186" i="23"/>
  <c r="W186" i="23"/>
  <c r="V186" i="23"/>
  <c r="U186" i="23"/>
  <c r="T186" i="23"/>
  <c r="S186" i="23"/>
  <c r="R186" i="23"/>
  <c r="Q186" i="23"/>
  <c r="P186" i="23"/>
  <c r="O186" i="23"/>
  <c r="N186" i="23"/>
  <c r="M186" i="23"/>
  <c r="L186" i="23"/>
  <c r="AV185" i="23"/>
  <c r="AU185" i="23"/>
  <c r="AT185" i="23"/>
  <c r="AS185" i="23"/>
  <c r="AR185" i="23"/>
  <c r="AQ185" i="23"/>
  <c r="AP185" i="23"/>
  <c r="AO185" i="23"/>
  <c r="AN185" i="23"/>
  <c r="AM185" i="23"/>
  <c r="AL185" i="23"/>
  <c r="AK185" i="23"/>
  <c r="AJ185" i="23"/>
  <c r="AI185" i="23"/>
  <c r="AH185" i="23"/>
  <c r="AG185" i="23"/>
  <c r="AF185" i="23"/>
  <c r="AE185" i="23"/>
  <c r="AD185" i="23"/>
  <c r="AC185" i="23"/>
  <c r="AB185" i="23"/>
  <c r="AA185" i="23"/>
  <c r="Z185" i="23"/>
  <c r="Y185" i="23"/>
  <c r="X185" i="23"/>
  <c r="W185" i="23"/>
  <c r="V185" i="23"/>
  <c r="U185" i="23"/>
  <c r="T185" i="23"/>
  <c r="S185" i="23"/>
  <c r="R185" i="23"/>
  <c r="Q185" i="23"/>
  <c r="P185" i="23"/>
  <c r="O185" i="23"/>
  <c r="N185" i="23"/>
  <c r="M185" i="23"/>
  <c r="L185" i="23"/>
  <c r="AV184" i="23"/>
  <c r="AU184" i="23"/>
  <c r="AT184" i="23"/>
  <c r="AS184" i="23"/>
  <c r="AR184" i="23"/>
  <c r="AQ184" i="23"/>
  <c r="AP184" i="23"/>
  <c r="AO184" i="23"/>
  <c r="AN184" i="23"/>
  <c r="AM184" i="23"/>
  <c r="AL184" i="23"/>
  <c r="AK184" i="23"/>
  <c r="AJ184" i="23"/>
  <c r="AI184" i="23"/>
  <c r="AH184" i="23"/>
  <c r="AG184" i="23"/>
  <c r="AF184" i="23"/>
  <c r="AE184" i="23"/>
  <c r="AD184" i="23"/>
  <c r="AC184" i="23"/>
  <c r="AB184" i="23"/>
  <c r="AA184" i="23"/>
  <c r="Z184" i="23"/>
  <c r="Y184" i="23"/>
  <c r="X184" i="23"/>
  <c r="W184" i="23"/>
  <c r="V184" i="23"/>
  <c r="U184" i="23"/>
  <c r="T184" i="23"/>
  <c r="S184" i="23"/>
  <c r="R184" i="23"/>
  <c r="Q184" i="23"/>
  <c r="P184" i="23"/>
  <c r="O184" i="23"/>
  <c r="N184" i="23"/>
  <c r="M184" i="23"/>
  <c r="L184" i="23"/>
  <c r="AV183" i="23"/>
  <c r="AU183" i="23"/>
  <c r="AT183" i="23"/>
  <c r="AS183" i="23"/>
  <c r="AR183" i="23"/>
  <c r="AQ183" i="23"/>
  <c r="AP183" i="23"/>
  <c r="AO183" i="23"/>
  <c r="AN183" i="23"/>
  <c r="AM183" i="23"/>
  <c r="AL183" i="23"/>
  <c r="AK183" i="23"/>
  <c r="AJ183" i="23"/>
  <c r="AI183" i="23"/>
  <c r="AH183" i="23"/>
  <c r="AG183" i="23"/>
  <c r="AF183" i="23"/>
  <c r="AE183" i="23"/>
  <c r="AD183" i="23"/>
  <c r="AC183" i="23"/>
  <c r="AB183" i="23"/>
  <c r="AA183" i="23"/>
  <c r="Z183" i="23"/>
  <c r="Y183" i="23"/>
  <c r="X183" i="23"/>
  <c r="W183" i="23"/>
  <c r="V183" i="23"/>
  <c r="U183" i="23"/>
  <c r="T183" i="23"/>
  <c r="S183" i="23"/>
  <c r="R183" i="23"/>
  <c r="Q183" i="23"/>
  <c r="P183" i="23"/>
  <c r="O183" i="23"/>
  <c r="N183" i="23"/>
  <c r="M183" i="23"/>
  <c r="L183" i="23"/>
  <c r="AV182" i="23"/>
  <c r="AU182" i="23"/>
  <c r="AT182" i="23"/>
  <c r="AS182" i="23"/>
  <c r="AR182" i="23"/>
  <c r="AQ182" i="23"/>
  <c r="AP182" i="23"/>
  <c r="AO182" i="23"/>
  <c r="AN182" i="23"/>
  <c r="AM182" i="23"/>
  <c r="AL182" i="23"/>
  <c r="AK182" i="23"/>
  <c r="AJ182" i="23"/>
  <c r="AI182" i="23"/>
  <c r="AH182" i="23"/>
  <c r="AG182" i="23"/>
  <c r="AF182" i="23"/>
  <c r="AE182" i="23"/>
  <c r="AD182" i="23"/>
  <c r="AC182" i="23"/>
  <c r="AB182" i="23"/>
  <c r="AA182" i="23"/>
  <c r="Z182" i="23"/>
  <c r="Y182" i="23"/>
  <c r="X182" i="23"/>
  <c r="W182" i="23"/>
  <c r="V182" i="23"/>
  <c r="U182" i="23"/>
  <c r="T182" i="23"/>
  <c r="S182" i="23"/>
  <c r="R182" i="23"/>
  <c r="Q182" i="23"/>
  <c r="P182" i="23"/>
  <c r="O182" i="23"/>
  <c r="N182" i="23"/>
  <c r="M182" i="23"/>
  <c r="L182" i="23"/>
  <c r="AV181" i="23"/>
  <c r="AU181" i="23"/>
  <c r="AT181" i="23"/>
  <c r="AS181" i="23"/>
  <c r="AR181" i="23"/>
  <c r="AQ181" i="23"/>
  <c r="AP181" i="23"/>
  <c r="AO181" i="23"/>
  <c r="AN181" i="23"/>
  <c r="AM181" i="23"/>
  <c r="AL181" i="23"/>
  <c r="AK181" i="23"/>
  <c r="AJ181" i="23"/>
  <c r="AI181" i="23"/>
  <c r="AH181" i="23"/>
  <c r="AG181" i="23"/>
  <c r="AF181" i="23"/>
  <c r="AE181" i="23"/>
  <c r="AD181" i="23"/>
  <c r="AC181" i="23"/>
  <c r="AB181" i="23"/>
  <c r="AA181" i="23"/>
  <c r="Z181" i="23"/>
  <c r="Y181" i="23"/>
  <c r="X181" i="23"/>
  <c r="W181" i="23"/>
  <c r="V181" i="23"/>
  <c r="U181" i="23"/>
  <c r="T181" i="23"/>
  <c r="S181" i="23"/>
  <c r="R181" i="23"/>
  <c r="Q181" i="23"/>
  <c r="P181" i="23"/>
  <c r="O181" i="23"/>
  <c r="N181" i="23"/>
  <c r="M181" i="23"/>
  <c r="L181" i="23"/>
  <c r="AV180" i="23"/>
  <c r="AU180" i="23"/>
  <c r="AT180" i="23"/>
  <c r="AS180" i="23"/>
  <c r="AR180" i="23"/>
  <c r="AQ180" i="23"/>
  <c r="AP180" i="23"/>
  <c r="AO180" i="23"/>
  <c r="AN180" i="23"/>
  <c r="AM180" i="23"/>
  <c r="AL180" i="23"/>
  <c r="AK180" i="23"/>
  <c r="AJ180" i="23"/>
  <c r="AI180" i="23"/>
  <c r="AH180" i="23"/>
  <c r="AG180" i="23"/>
  <c r="AF180" i="23"/>
  <c r="AE180" i="23"/>
  <c r="AD180" i="23"/>
  <c r="AC180" i="23"/>
  <c r="AB180" i="23"/>
  <c r="AA180" i="23"/>
  <c r="Z180" i="23"/>
  <c r="Y180" i="23"/>
  <c r="X180" i="23"/>
  <c r="W180" i="23"/>
  <c r="V180" i="23"/>
  <c r="U180" i="23"/>
  <c r="T180" i="23"/>
  <c r="S180" i="23"/>
  <c r="R180" i="23"/>
  <c r="Q180" i="23"/>
  <c r="P180" i="23"/>
  <c r="O180" i="23"/>
  <c r="N180" i="23"/>
  <c r="M180" i="23"/>
  <c r="L180" i="23"/>
  <c r="AV179" i="23"/>
  <c r="AU179" i="23"/>
  <c r="AT179" i="23"/>
  <c r="AS179" i="23"/>
  <c r="AR179" i="23"/>
  <c r="AQ179" i="23"/>
  <c r="AP179" i="23"/>
  <c r="AO179" i="23"/>
  <c r="AN179" i="23"/>
  <c r="AM179" i="23"/>
  <c r="AL179" i="23"/>
  <c r="AK179" i="23"/>
  <c r="AJ179" i="23"/>
  <c r="AI179" i="23"/>
  <c r="AH179" i="23"/>
  <c r="AG179" i="23"/>
  <c r="AF179" i="23"/>
  <c r="AE179" i="23"/>
  <c r="AD179" i="23"/>
  <c r="AC179" i="23"/>
  <c r="AB179" i="23"/>
  <c r="AA179" i="23"/>
  <c r="Z179" i="23"/>
  <c r="Y179" i="23"/>
  <c r="X179" i="23"/>
  <c r="W179" i="23"/>
  <c r="V179" i="23"/>
  <c r="U179" i="23"/>
  <c r="T179" i="23"/>
  <c r="S179" i="23"/>
  <c r="R179" i="23"/>
  <c r="Q179" i="23"/>
  <c r="P179" i="23"/>
  <c r="O179" i="23"/>
  <c r="N179" i="23"/>
  <c r="M179" i="23"/>
  <c r="L179" i="23"/>
  <c r="AV178" i="23"/>
  <c r="AU178" i="23"/>
  <c r="AT178" i="23"/>
  <c r="AS178" i="23"/>
  <c r="AR178" i="23"/>
  <c r="AQ178" i="23"/>
  <c r="AP178" i="23"/>
  <c r="AO178" i="23"/>
  <c r="AN178" i="23"/>
  <c r="AM178" i="23"/>
  <c r="AL178" i="23"/>
  <c r="AK178" i="23"/>
  <c r="AJ178" i="23"/>
  <c r="AI178" i="23"/>
  <c r="AH178" i="23"/>
  <c r="AG178" i="23"/>
  <c r="AF178" i="23"/>
  <c r="AE178" i="23"/>
  <c r="AD178" i="23"/>
  <c r="AC178" i="23"/>
  <c r="AB178" i="23"/>
  <c r="AA178" i="23"/>
  <c r="Z178" i="23"/>
  <c r="Y178" i="23"/>
  <c r="X178" i="23"/>
  <c r="W178" i="23"/>
  <c r="V178" i="23"/>
  <c r="U178" i="23"/>
  <c r="T178" i="23"/>
  <c r="S178" i="23"/>
  <c r="R178" i="23"/>
  <c r="Q178" i="23"/>
  <c r="P178" i="23"/>
  <c r="O178" i="23"/>
  <c r="N178" i="23"/>
  <c r="M178" i="23"/>
  <c r="L178" i="23"/>
  <c r="AV177" i="23"/>
  <c r="AU177" i="23"/>
  <c r="AT177" i="23"/>
  <c r="AS177" i="23"/>
  <c r="AR177" i="23"/>
  <c r="AQ177" i="23"/>
  <c r="AP177" i="23"/>
  <c r="AO177" i="23"/>
  <c r="AN177" i="23"/>
  <c r="AM177" i="23"/>
  <c r="AL177" i="23"/>
  <c r="AK177" i="23"/>
  <c r="AJ177" i="23"/>
  <c r="AI177" i="23"/>
  <c r="AH177" i="23"/>
  <c r="AG177" i="23"/>
  <c r="AF177" i="23"/>
  <c r="AE177" i="23"/>
  <c r="AD177" i="23"/>
  <c r="AC177" i="23"/>
  <c r="AB177" i="23"/>
  <c r="AA177" i="23"/>
  <c r="Z177" i="23"/>
  <c r="Y177" i="23"/>
  <c r="X177" i="23"/>
  <c r="W177" i="23"/>
  <c r="V177" i="23"/>
  <c r="U177" i="23"/>
  <c r="T177" i="23"/>
  <c r="S177" i="23"/>
  <c r="R177" i="23"/>
  <c r="Q177" i="23"/>
  <c r="P177" i="23"/>
  <c r="O177" i="23"/>
  <c r="N177" i="23"/>
  <c r="M177" i="23"/>
  <c r="L177" i="23"/>
  <c r="AV176" i="23"/>
  <c r="AU176" i="23"/>
  <c r="AT176" i="23"/>
  <c r="AS176" i="23"/>
  <c r="AR176" i="23"/>
  <c r="AQ176" i="23"/>
  <c r="AP176" i="23"/>
  <c r="AO176" i="23"/>
  <c r="AN176" i="23"/>
  <c r="AM176" i="23"/>
  <c r="AL176" i="23"/>
  <c r="AK176" i="23"/>
  <c r="AJ176" i="23"/>
  <c r="AI176" i="23"/>
  <c r="AH176" i="23"/>
  <c r="AG176" i="23"/>
  <c r="AF176" i="23"/>
  <c r="AE176" i="23"/>
  <c r="AD176" i="23"/>
  <c r="AC176" i="23"/>
  <c r="AB176" i="23"/>
  <c r="AA176" i="23"/>
  <c r="Z176" i="23"/>
  <c r="Y176" i="23"/>
  <c r="X176" i="23"/>
  <c r="W176" i="23"/>
  <c r="V176" i="23"/>
  <c r="U176" i="23"/>
  <c r="T176" i="23"/>
  <c r="S176" i="23"/>
  <c r="R176" i="23"/>
  <c r="Q176" i="23"/>
  <c r="P176" i="23"/>
  <c r="O176" i="23"/>
  <c r="N176" i="23"/>
  <c r="M176" i="23"/>
  <c r="L176" i="23"/>
  <c r="AV175" i="23"/>
  <c r="AU175" i="23"/>
  <c r="AT175" i="23"/>
  <c r="AS175" i="23"/>
  <c r="AR175" i="23"/>
  <c r="AQ175" i="23"/>
  <c r="AP175" i="23"/>
  <c r="AO175" i="23"/>
  <c r="AN175" i="23"/>
  <c r="AM175" i="23"/>
  <c r="AL175" i="23"/>
  <c r="AK175" i="23"/>
  <c r="AJ175" i="23"/>
  <c r="AI175" i="23"/>
  <c r="AH175" i="23"/>
  <c r="AG175" i="23"/>
  <c r="AF175" i="23"/>
  <c r="AE175" i="23"/>
  <c r="AD175" i="23"/>
  <c r="AC175" i="23"/>
  <c r="AB175" i="23"/>
  <c r="AA175" i="23"/>
  <c r="Z175" i="23"/>
  <c r="Y175" i="23"/>
  <c r="X175" i="23"/>
  <c r="W175" i="23"/>
  <c r="V175" i="23"/>
  <c r="U175" i="23"/>
  <c r="T175" i="23"/>
  <c r="S175" i="23"/>
  <c r="R175" i="23"/>
  <c r="Q175" i="23"/>
  <c r="P175" i="23"/>
  <c r="O175" i="23"/>
  <c r="N175" i="23"/>
  <c r="M175" i="23"/>
  <c r="L175" i="23"/>
  <c r="AV174" i="23"/>
  <c r="AU174" i="23"/>
  <c r="AT174" i="23"/>
  <c r="AS174" i="23"/>
  <c r="AR174" i="23"/>
  <c r="AQ174" i="23"/>
  <c r="AP174" i="23"/>
  <c r="AO174" i="23"/>
  <c r="AN174" i="23"/>
  <c r="AM174" i="23"/>
  <c r="AL174" i="23"/>
  <c r="AK174" i="23"/>
  <c r="AJ174" i="23"/>
  <c r="AI174" i="23"/>
  <c r="AH174" i="23"/>
  <c r="AG174" i="23"/>
  <c r="AF174" i="23"/>
  <c r="AE174" i="23"/>
  <c r="AD174" i="23"/>
  <c r="AC174" i="23"/>
  <c r="AB174" i="23"/>
  <c r="AA174" i="23"/>
  <c r="Z174" i="23"/>
  <c r="Y174" i="23"/>
  <c r="X174" i="23"/>
  <c r="W174" i="23"/>
  <c r="V174" i="23"/>
  <c r="U174" i="23"/>
  <c r="T174" i="23"/>
  <c r="S174" i="23"/>
  <c r="R174" i="23"/>
  <c r="Q174" i="23"/>
  <c r="P174" i="23"/>
  <c r="O174" i="23"/>
  <c r="N174" i="23"/>
  <c r="M174" i="23"/>
  <c r="L174" i="23"/>
  <c r="AV173" i="23"/>
  <c r="AU173" i="23"/>
  <c r="AT173" i="23"/>
  <c r="AS173" i="23"/>
  <c r="AR173" i="23"/>
  <c r="AQ173" i="23"/>
  <c r="AP173" i="23"/>
  <c r="AO173" i="23"/>
  <c r="AN173" i="23"/>
  <c r="AM173" i="23"/>
  <c r="AL173" i="23"/>
  <c r="AK173" i="23"/>
  <c r="AJ173" i="23"/>
  <c r="AI173" i="23"/>
  <c r="AH173" i="23"/>
  <c r="AG173" i="23"/>
  <c r="AF173" i="23"/>
  <c r="AE173" i="23"/>
  <c r="AD173" i="23"/>
  <c r="AC173" i="23"/>
  <c r="AB173" i="23"/>
  <c r="AA173" i="23"/>
  <c r="Z173" i="23"/>
  <c r="Y173" i="23"/>
  <c r="X173" i="23"/>
  <c r="W173" i="23"/>
  <c r="V173" i="23"/>
  <c r="U173" i="23"/>
  <c r="T173" i="23"/>
  <c r="S173" i="23"/>
  <c r="R173" i="23"/>
  <c r="Q173" i="23"/>
  <c r="P173" i="23"/>
  <c r="O173" i="23"/>
  <c r="N173" i="23"/>
  <c r="M173" i="23"/>
  <c r="L173" i="23"/>
  <c r="AV172" i="23"/>
  <c r="AU172" i="23"/>
  <c r="AT172" i="23"/>
  <c r="AS172" i="23"/>
  <c r="AR172" i="23"/>
  <c r="AQ172" i="23"/>
  <c r="AP172" i="23"/>
  <c r="AO172" i="23"/>
  <c r="AN172" i="23"/>
  <c r="AM172" i="23"/>
  <c r="AL172" i="23"/>
  <c r="AK172" i="23"/>
  <c r="AJ172" i="23"/>
  <c r="AI172" i="23"/>
  <c r="AH172" i="23"/>
  <c r="AG172" i="23"/>
  <c r="AF172" i="23"/>
  <c r="AE172" i="23"/>
  <c r="AD172" i="23"/>
  <c r="AC172" i="23"/>
  <c r="AB172" i="23"/>
  <c r="AA172" i="23"/>
  <c r="Z172" i="23"/>
  <c r="Y172" i="23"/>
  <c r="X172" i="23"/>
  <c r="W172" i="23"/>
  <c r="V172" i="23"/>
  <c r="U172" i="23"/>
  <c r="T172" i="23"/>
  <c r="S172" i="23"/>
  <c r="R172" i="23"/>
  <c r="Q172" i="23"/>
  <c r="P172" i="23"/>
  <c r="O172" i="23"/>
  <c r="N172" i="23"/>
  <c r="M172" i="23"/>
  <c r="L172" i="23"/>
  <c r="AV171" i="23"/>
  <c r="AU171" i="23"/>
  <c r="AT171" i="23"/>
  <c r="AS171" i="23"/>
  <c r="AR171" i="23"/>
  <c r="AQ171" i="23"/>
  <c r="AP171" i="23"/>
  <c r="AO171" i="23"/>
  <c r="AN171" i="23"/>
  <c r="AM171" i="23"/>
  <c r="AL171" i="23"/>
  <c r="AK171" i="23"/>
  <c r="AJ171" i="23"/>
  <c r="AI171" i="23"/>
  <c r="AH171" i="23"/>
  <c r="AG171" i="23"/>
  <c r="AF171" i="23"/>
  <c r="AE171" i="23"/>
  <c r="AD171" i="23"/>
  <c r="AC171" i="23"/>
  <c r="AB171" i="23"/>
  <c r="AA171" i="23"/>
  <c r="Z171" i="23"/>
  <c r="Y171" i="23"/>
  <c r="X171" i="23"/>
  <c r="W171" i="23"/>
  <c r="V171" i="23"/>
  <c r="U171" i="23"/>
  <c r="T171" i="23"/>
  <c r="S171" i="23"/>
  <c r="R171" i="23"/>
  <c r="Q171" i="23"/>
  <c r="P171" i="23"/>
  <c r="O171" i="23"/>
  <c r="N171" i="23"/>
  <c r="M171" i="23"/>
  <c r="L171" i="23"/>
  <c r="AV170" i="23"/>
  <c r="AU170" i="23"/>
  <c r="AT170" i="23"/>
  <c r="AS170" i="23"/>
  <c r="AR170" i="23"/>
  <c r="AQ170" i="23"/>
  <c r="AP170" i="23"/>
  <c r="AO170" i="23"/>
  <c r="AN170" i="23"/>
  <c r="AM170" i="23"/>
  <c r="AL170" i="23"/>
  <c r="AK170" i="23"/>
  <c r="AJ170" i="23"/>
  <c r="AI170" i="23"/>
  <c r="AH170" i="23"/>
  <c r="AG170" i="23"/>
  <c r="AF170" i="23"/>
  <c r="AE170" i="23"/>
  <c r="AD170" i="23"/>
  <c r="AC170" i="23"/>
  <c r="AB170" i="23"/>
  <c r="AA170" i="23"/>
  <c r="Z170" i="23"/>
  <c r="Y170" i="23"/>
  <c r="X170" i="23"/>
  <c r="W170" i="23"/>
  <c r="V170" i="23"/>
  <c r="U170" i="23"/>
  <c r="T170" i="23"/>
  <c r="S170" i="23"/>
  <c r="R170" i="23"/>
  <c r="Q170" i="23"/>
  <c r="P170" i="23"/>
  <c r="O170" i="23"/>
  <c r="N170" i="23"/>
  <c r="M170" i="23"/>
  <c r="L170" i="23"/>
  <c r="AV169" i="23"/>
  <c r="AU169" i="23"/>
  <c r="AT169" i="23"/>
  <c r="AS169" i="23"/>
  <c r="AR169" i="23"/>
  <c r="AQ169" i="23"/>
  <c r="AP169" i="23"/>
  <c r="AO169" i="23"/>
  <c r="AN169" i="23"/>
  <c r="AM169" i="23"/>
  <c r="AL169" i="23"/>
  <c r="AK169" i="23"/>
  <c r="AJ169" i="23"/>
  <c r="AI169" i="23"/>
  <c r="AH169" i="23"/>
  <c r="AG169" i="23"/>
  <c r="AF169" i="23"/>
  <c r="AE169" i="23"/>
  <c r="AD169" i="23"/>
  <c r="AC169" i="23"/>
  <c r="AB169" i="23"/>
  <c r="AA169" i="23"/>
  <c r="Z169" i="23"/>
  <c r="Y169" i="23"/>
  <c r="X169" i="23"/>
  <c r="W169" i="23"/>
  <c r="V169" i="23"/>
  <c r="U169" i="23"/>
  <c r="T169" i="23"/>
  <c r="S169" i="23"/>
  <c r="R169" i="23"/>
  <c r="Q169" i="23"/>
  <c r="P169" i="23"/>
  <c r="O169" i="23"/>
  <c r="N169" i="23"/>
  <c r="M169" i="23"/>
  <c r="L169" i="23"/>
  <c r="AV168" i="23"/>
  <c r="AU168" i="23"/>
  <c r="AT168" i="23"/>
  <c r="AS168" i="23"/>
  <c r="AR168" i="23"/>
  <c r="AQ168" i="23"/>
  <c r="AP168" i="23"/>
  <c r="AO168" i="23"/>
  <c r="AN168" i="23"/>
  <c r="AM168" i="23"/>
  <c r="AL168" i="23"/>
  <c r="AK168" i="23"/>
  <c r="AJ168" i="23"/>
  <c r="AI168" i="23"/>
  <c r="AH168" i="23"/>
  <c r="AG168" i="23"/>
  <c r="AF168" i="23"/>
  <c r="AE168" i="23"/>
  <c r="AD168" i="23"/>
  <c r="AC168" i="23"/>
  <c r="AB168" i="23"/>
  <c r="AA168" i="23"/>
  <c r="Z168" i="23"/>
  <c r="Y168" i="23"/>
  <c r="X168" i="23"/>
  <c r="W168" i="23"/>
  <c r="V168" i="23"/>
  <c r="U168" i="23"/>
  <c r="T168" i="23"/>
  <c r="S168" i="23"/>
  <c r="R168" i="23"/>
  <c r="Q168" i="23"/>
  <c r="P168" i="23"/>
  <c r="O168" i="23"/>
  <c r="N168" i="23"/>
  <c r="M168" i="23"/>
  <c r="L168" i="23"/>
  <c r="AV167" i="23"/>
  <c r="AU167" i="23"/>
  <c r="AT167" i="23"/>
  <c r="AS167" i="23"/>
  <c r="AR167" i="23"/>
  <c r="AQ167" i="23"/>
  <c r="AP167" i="23"/>
  <c r="AO167" i="23"/>
  <c r="AN167" i="23"/>
  <c r="AM167" i="23"/>
  <c r="AL167" i="23"/>
  <c r="AK167" i="23"/>
  <c r="AJ167" i="23"/>
  <c r="AI167" i="23"/>
  <c r="AH167" i="23"/>
  <c r="AG167" i="23"/>
  <c r="AF167" i="23"/>
  <c r="AE167" i="23"/>
  <c r="AD167" i="23"/>
  <c r="AC167" i="23"/>
  <c r="AB167" i="23"/>
  <c r="AA167" i="23"/>
  <c r="Z167" i="23"/>
  <c r="Y167" i="23"/>
  <c r="X167" i="23"/>
  <c r="W167" i="23"/>
  <c r="V167" i="23"/>
  <c r="U167" i="23"/>
  <c r="T167" i="23"/>
  <c r="S167" i="23"/>
  <c r="R167" i="23"/>
  <c r="Q167" i="23"/>
  <c r="P167" i="23"/>
  <c r="O167" i="23"/>
  <c r="N167" i="23"/>
  <c r="M167" i="23"/>
  <c r="L167" i="23"/>
  <c r="AV166" i="23"/>
  <c r="AU166" i="23"/>
  <c r="AT166" i="23"/>
  <c r="AS166" i="23"/>
  <c r="AR166" i="23"/>
  <c r="AQ166" i="23"/>
  <c r="AP166" i="23"/>
  <c r="AO166" i="23"/>
  <c r="AN166" i="23"/>
  <c r="AM166" i="23"/>
  <c r="AL166" i="23"/>
  <c r="AK166" i="23"/>
  <c r="AJ166" i="23"/>
  <c r="AI166" i="23"/>
  <c r="AH166" i="23"/>
  <c r="AG166" i="23"/>
  <c r="AF166" i="23"/>
  <c r="AE166" i="23"/>
  <c r="AD166" i="23"/>
  <c r="AC166" i="23"/>
  <c r="AB166" i="23"/>
  <c r="AA166" i="23"/>
  <c r="Z166" i="23"/>
  <c r="Y166" i="23"/>
  <c r="X166" i="23"/>
  <c r="W166" i="23"/>
  <c r="V166" i="23"/>
  <c r="U166" i="23"/>
  <c r="T166" i="23"/>
  <c r="S166" i="23"/>
  <c r="R166" i="23"/>
  <c r="Q166" i="23"/>
  <c r="P166" i="23"/>
  <c r="O166" i="23"/>
  <c r="N166" i="23"/>
  <c r="M166" i="23"/>
  <c r="L166" i="23"/>
  <c r="AV165" i="23"/>
  <c r="AU165" i="23"/>
  <c r="AT165" i="23"/>
  <c r="AS165" i="23"/>
  <c r="AR165" i="23"/>
  <c r="AQ165" i="23"/>
  <c r="AP165" i="23"/>
  <c r="AO165" i="23"/>
  <c r="AN165" i="23"/>
  <c r="AM165" i="23"/>
  <c r="AL165" i="23"/>
  <c r="AK165" i="23"/>
  <c r="AJ165" i="23"/>
  <c r="AI165" i="23"/>
  <c r="AH165" i="23"/>
  <c r="AG165" i="23"/>
  <c r="AF165" i="23"/>
  <c r="AE165" i="23"/>
  <c r="AD165" i="23"/>
  <c r="AC165" i="23"/>
  <c r="AB165" i="23"/>
  <c r="AA165" i="23"/>
  <c r="Z165" i="23"/>
  <c r="Y165" i="23"/>
  <c r="X165" i="23"/>
  <c r="W165" i="23"/>
  <c r="V165" i="23"/>
  <c r="U165" i="23"/>
  <c r="T165" i="23"/>
  <c r="S165" i="23"/>
  <c r="R165" i="23"/>
  <c r="Q165" i="23"/>
  <c r="P165" i="23"/>
  <c r="O165" i="23"/>
  <c r="N165" i="23"/>
  <c r="M165" i="23"/>
  <c r="L165" i="23"/>
  <c r="AV164" i="23"/>
  <c r="AU164" i="23"/>
  <c r="AT164" i="23"/>
  <c r="AS164" i="23"/>
  <c r="AR164" i="23"/>
  <c r="AQ164" i="23"/>
  <c r="AP164" i="23"/>
  <c r="AO164" i="23"/>
  <c r="AN164" i="23"/>
  <c r="AM164" i="23"/>
  <c r="AL164" i="23"/>
  <c r="AK164" i="23"/>
  <c r="AJ164" i="23"/>
  <c r="AI164" i="23"/>
  <c r="AH164" i="23"/>
  <c r="AG164" i="23"/>
  <c r="AF164" i="23"/>
  <c r="AE164" i="23"/>
  <c r="AD164" i="23"/>
  <c r="AC164" i="23"/>
  <c r="AB164" i="23"/>
  <c r="AA164" i="23"/>
  <c r="Z164" i="23"/>
  <c r="Y164" i="23"/>
  <c r="X164" i="23"/>
  <c r="W164" i="23"/>
  <c r="V164" i="23"/>
  <c r="U164" i="23"/>
  <c r="T164" i="23"/>
  <c r="S164" i="23"/>
  <c r="R164" i="23"/>
  <c r="Q164" i="23"/>
  <c r="P164" i="23"/>
  <c r="O164" i="23"/>
  <c r="N164" i="23"/>
  <c r="M164" i="23"/>
  <c r="L164" i="23"/>
  <c r="AV163" i="23"/>
  <c r="AU163" i="23"/>
  <c r="AT163" i="23"/>
  <c r="AS163" i="23"/>
  <c r="AR163" i="23"/>
  <c r="AQ163" i="23"/>
  <c r="AP163" i="23"/>
  <c r="AO163" i="23"/>
  <c r="AN163" i="23"/>
  <c r="AM163" i="23"/>
  <c r="AL163" i="23"/>
  <c r="AK163" i="23"/>
  <c r="AJ163" i="23"/>
  <c r="AI163" i="23"/>
  <c r="AH163" i="23"/>
  <c r="AG163" i="23"/>
  <c r="AF163" i="23"/>
  <c r="AE163" i="23"/>
  <c r="AD163" i="23"/>
  <c r="AC163" i="23"/>
  <c r="AB163" i="23"/>
  <c r="AA163" i="23"/>
  <c r="Z163" i="23"/>
  <c r="Y163" i="23"/>
  <c r="X163" i="23"/>
  <c r="W163" i="23"/>
  <c r="V163" i="23"/>
  <c r="U163" i="23"/>
  <c r="T163" i="23"/>
  <c r="S163" i="23"/>
  <c r="R163" i="23"/>
  <c r="Q163" i="23"/>
  <c r="P163" i="23"/>
  <c r="O163" i="23"/>
  <c r="N163" i="23"/>
  <c r="M163" i="23"/>
  <c r="L163" i="23"/>
  <c r="AV162" i="23"/>
  <c r="AU162" i="23"/>
  <c r="AT162" i="23"/>
  <c r="AS162" i="23"/>
  <c r="AR162" i="23"/>
  <c r="AQ162" i="23"/>
  <c r="AP162" i="23"/>
  <c r="AO162" i="23"/>
  <c r="AN162" i="23"/>
  <c r="AM162" i="23"/>
  <c r="AL162" i="23"/>
  <c r="AK162" i="23"/>
  <c r="AJ162" i="23"/>
  <c r="AI162" i="23"/>
  <c r="AH162" i="23"/>
  <c r="AG162" i="23"/>
  <c r="AF162" i="23"/>
  <c r="AE162" i="23"/>
  <c r="AD162" i="23"/>
  <c r="AC162" i="23"/>
  <c r="AB162" i="23"/>
  <c r="AA162" i="23"/>
  <c r="Z162" i="23"/>
  <c r="Y162" i="23"/>
  <c r="X162" i="23"/>
  <c r="W162" i="23"/>
  <c r="V162" i="23"/>
  <c r="U162" i="23"/>
  <c r="T162" i="23"/>
  <c r="S162" i="23"/>
  <c r="R162" i="23"/>
  <c r="Q162" i="23"/>
  <c r="P162" i="23"/>
  <c r="O162" i="23"/>
  <c r="N162" i="23"/>
  <c r="M162" i="23"/>
  <c r="L162" i="23"/>
  <c r="AV161" i="23"/>
  <c r="AU161" i="23"/>
  <c r="AT161" i="23"/>
  <c r="AS161" i="23"/>
  <c r="AR161" i="23"/>
  <c r="AQ161" i="23"/>
  <c r="AP161" i="23"/>
  <c r="AO161" i="23"/>
  <c r="AN161" i="23"/>
  <c r="AM161" i="23"/>
  <c r="AL161" i="23"/>
  <c r="AK161" i="23"/>
  <c r="AJ161" i="23"/>
  <c r="AI161" i="23"/>
  <c r="AH161" i="23"/>
  <c r="AG161" i="23"/>
  <c r="AF161" i="23"/>
  <c r="AE161" i="23"/>
  <c r="AD161" i="23"/>
  <c r="AC161" i="23"/>
  <c r="AB161" i="23"/>
  <c r="AA161" i="23"/>
  <c r="Z161" i="23"/>
  <c r="Y161" i="23"/>
  <c r="X161" i="23"/>
  <c r="W161" i="23"/>
  <c r="V161" i="23"/>
  <c r="U161" i="23"/>
  <c r="T161" i="23"/>
  <c r="S161" i="23"/>
  <c r="R161" i="23"/>
  <c r="Q161" i="23"/>
  <c r="P161" i="23"/>
  <c r="O161" i="23"/>
  <c r="N161" i="23"/>
  <c r="M161" i="23"/>
  <c r="L161" i="23"/>
  <c r="AV160" i="23"/>
  <c r="AU160" i="23"/>
  <c r="AT160" i="23"/>
  <c r="AS160" i="23"/>
  <c r="AR160" i="23"/>
  <c r="AQ160" i="23"/>
  <c r="AP160" i="23"/>
  <c r="AO160" i="23"/>
  <c r="AN160" i="23"/>
  <c r="AM160" i="23"/>
  <c r="AL160" i="23"/>
  <c r="AK160" i="23"/>
  <c r="AJ160" i="23"/>
  <c r="AI160" i="23"/>
  <c r="AH160" i="23"/>
  <c r="AG160" i="23"/>
  <c r="AF160" i="23"/>
  <c r="AE160" i="23"/>
  <c r="AD160" i="23"/>
  <c r="AC160" i="23"/>
  <c r="AB160" i="23"/>
  <c r="AA160" i="23"/>
  <c r="Z160" i="23"/>
  <c r="Y160" i="23"/>
  <c r="X160" i="23"/>
  <c r="W160" i="23"/>
  <c r="V160" i="23"/>
  <c r="U160" i="23"/>
  <c r="T160" i="23"/>
  <c r="S160" i="23"/>
  <c r="R160" i="23"/>
  <c r="Q160" i="23"/>
  <c r="P160" i="23"/>
  <c r="O160" i="23"/>
  <c r="N160" i="23"/>
  <c r="M160" i="23"/>
  <c r="L160" i="23"/>
  <c r="AV159" i="23"/>
  <c r="AU159" i="23"/>
  <c r="AT159" i="23"/>
  <c r="AS159" i="23"/>
  <c r="AR159" i="23"/>
  <c r="AQ159" i="23"/>
  <c r="AP159" i="23"/>
  <c r="AO159" i="23"/>
  <c r="AN159" i="23"/>
  <c r="AM159" i="23"/>
  <c r="AL159" i="23"/>
  <c r="AK159" i="23"/>
  <c r="AJ159" i="23"/>
  <c r="AI159" i="23"/>
  <c r="AH159" i="23"/>
  <c r="AG159" i="23"/>
  <c r="AF159" i="23"/>
  <c r="AE159" i="23"/>
  <c r="AD159" i="23"/>
  <c r="AC159" i="23"/>
  <c r="AB159" i="23"/>
  <c r="AA159" i="23"/>
  <c r="Z159" i="23"/>
  <c r="Y159" i="23"/>
  <c r="X159" i="23"/>
  <c r="W159" i="23"/>
  <c r="V159" i="23"/>
  <c r="U159" i="23"/>
  <c r="T159" i="23"/>
  <c r="S159" i="23"/>
  <c r="R159" i="23"/>
  <c r="Q159" i="23"/>
  <c r="P159" i="23"/>
  <c r="O159" i="23"/>
  <c r="N159" i="23"/>
  <c r="M159" i="23"/>
  <c r="L159" i="23"/>
  <c r="AV158" i="23"/>
  <c r="AU158" i="23"/>
  <c r="AT158" i="23"/>
  <c r="AS158" i="23"/>
  <c r="AR158" i="23"/>
  <c r="AQ158" i="23"/>
  <c r="AP158" i="23"/>
  <c r="AO158" i="23"/>
  <c r="AN158" i="23"/>
  <c r="AM158" i="23"/>
  <c r="AL158" i="23"/>
  <c r="AK158" i="23"/>
  <c r="AJ158" i="23"/>
  <c r="AI158" i="23"/>
  <c r="AH158" i="23"/>
  <c r="AG158" i="23"/>
  <c r="AF158" i="23"/>
  <c r="AE158" i="23"/>
  <c r="AD158" i="23"/>
  <c r="AC158" i="23"/>
  <c r="AB158" i="23"/>
  <c r="AA158" i="23"/>
  <c r="Z158" i="23"/>
  <c r="Y158" i="23"/>
  <c r="X158" i="23"/>
  <c r="W158" i="23"/>
  <c r="V158" i="23"/>
  <c r="U158" i="23"/>
  <c r="T158" i="23"/>
  <c r="S158" i="23"/>
  <c r="R158" i="23"/>
  <c r="Q158" i="23"/>
  <c r="P158" i="23"/>
  <c r="O158" i="23"/>
  <c r="N158" i="23"/>
  <c r="M158" i="23"/>
  <c r="L158" i="23"/>
  <c r="AV157" i="23"/>
  <c r="AU157" i="23"/>
  <c r="AT157" i="23"/>
  <c r="AS157" i="23"/>
  <c r="AR157" i="23"/>
  <c r="AQ157" i="23"/>
  <c r="AP157" i="23"/>
  <c r="AO157" i="23"/>
  <c r="AN157" i="23"/>
  <c r="AM157" i="23"/>
  <c r="AL157" i="23"/>
  <c r="AK157" i="23"/>
  <c r="AJ157" i="23"/>
  <c r="AI157" i="23"/>
  <c r="AH157" i="23"/>
  <c r="AG157" i="23"/>
  <c r="AF157" i="23"/>
  <c r="AE157" i="23"/>
  <c r="AD157" i="23"/>
  <c r="AC157" i="23"/>
  <c r="AB157" i="23"/>
  <c r="AA157" i="23"/>
  <c r="Z157" i="23"/>
  <c r="Y157" i="23"/>
  <c r="X157" i="23"/>
  <c r="W157" i="23"/>
  <c r="V157" i="23"/>
  <c r="U157" i="23"/>
  <c r="T157" i="23"/>
  <c r="S157" i="23"/>
  <c r="R157" i="23"/>
  <c r="Q157" i="23"/>
  <c r="P157" i="23"/>
  <c r="O157" i="23"/>
  <c r="N157" i="23"/>
  <c r="M157" i="23"/>
  <c r="L157" i="23"/>
  <c r="AV156" i="23"/>
  <c r="AU156" i="23"/>
  <c r="AT156" i="23"/>
  <c r="AS156" i="23"/>
  <c r="AR156" i="23"/>
  <c r="AQ156" i="23"/>
  <c r="AP156" i="23"/>
  <c r="AO156" i="23"/>
  <c r="AN156" i="23"/>
  <c r="AM156" i="23"/>
  <c r="AL156" i="23"/>
  <c r="AK156" i="23"/>
  <c r="AJ156" i="23"/>
  <c r="AI156" i="23"/>
  <c r="AH156" i="23"/>
  <c r="AG156" i="23"/>
  <c r="AF156" i="23"/>
  <c r="AE156" i="23"/>
  <c r="AD156" i="23"/>
  <c r="AC156" i="23"/>
  <c r="AB156" i="23"/>
  <c r="AA156" i="23"/>
  <c r="Z156" i="23"/>
  <c r="Y156" i="23"/>
  <c r="X156" i="23"/>
  <c r="W156" i="23"/>
  <c r="V156" i="23"/>
  <c r="U156" i="23"/>
  <c r="T156" i="23"/>
  <c r="S156" i="23"/>
  <c r="R156" i="23"/>
  <c r="Q156" i="23"/>
  <c r="P156" i="23"/>
  <c r="O156" i="23"/>
  <c r="N156" i="23"/>
  <c r="M156" i="23"/>
  <c r="L156" i="23"/>
  <c r="AV155" i="23"/>
  <c r="AU155" i="23"/>
  <c r="AT155" i="23"/>
  <c r="AS155" i="23"/>
  <c r="AR155" i="23"/>
  <c r="AQ155" i="23"/>
  <c r="AP155" i="23"/>
  <c r="AO155" i="23"/>
  <c r="AN155" i="23"/>
  <c r="AM155" i="23"/>
  <c r="AL155" i="23"/>
  <c r="AK155" i="23"/>
  <c r="AJ155" i="23"/>
  <c r="AI155" i="23"/>
  <c r="AH155" i="23"/>
  <c r="AG155" i="23"/>
  <c r="AF155" i="23"/>
  <c r="AE155" i="23"/>
  <c r="AD155" i="23"/>
  <c r="AC155" i="23"/>
  <c r="AB155" i="23"/>
  <c r="AA155" i="23"/>
  <c r="Z155" i="23"/>
  <c r="Y155" i="23"/>
  <c r="X155" i="23"/>
  <c r="W155" i="23"/>
  <c r="V155" i="23"/>
  <c r="U155" i="23"/>
  <c r="T155" i="23"/>
  <c r="S155" i="23"/>
  <c r="R155" i="23"/>
  <c r="Q155" i="23"/>
  <c r="P155" i="23"/>
  <c r="O155" i="23"/>
  <c r="N155" i="23"/>
  <c r="M155" i="23"/>
  <c r="L155" i="23"/>
  <c r="AV154" i="23"/>
  <c r="AU154" i="23"/>
  <c r="AT154" i="23"/>
  <c r="AS154" i="23"/>
  <c r="AR154" i="23"/>
  <c r="AQ154" i="23"/>
  <c r="AP154" i="23"/>
  <c r="AO154" i="23"/>
  <c r="AN154" i="23"/>
  <c r="AM154" i="23"/>
  <c r="AL154" i="23"/>
  <c r="AK154" i="23"/>
  <c r="AJ154" i="23"/>
  <c r="AI154" i="23"/>
  <c r="AH154" i="23"/>
  <c r="AG154" i="23"/>
  <c r="AF154" i="23"/>
  <c r="AE154" i="23"/>
  <c r="AD154" i="23"/>
  <c r="AC154" i="23"/>
  <c r="AB154" i="23"/>
  <c r="AA154" i="23"/>
  <c r="Z154" i="23"/>
  <c r="Y154" i="23"/>
  <c r="X154" i="23"/>
  <c r="W154" i="23"/>
  <c r="V154" i="23"/>
  <c r="U154" i="23"/>
  <c r="T154" i="23"/>
  <c r="S154" i="23"/>
  <c r="R154" i="23"/>
  <c r="Q154" i="23"/>
  <c r="P154" i="23"/>
  <c r="O154" i="23"/>
  <c r="N154" i="23"/>
  <c r="M154" i="23"/>
  <c r="L154" i="23"/>
  <c r="AV153" i="23"/>
  <c r="AU153" i="23"/>
  <c r="AT153" i="23"/>
  <c r="AS153" i="23"/>
  <c r="AR153" i="23"/>
  <c r="AQ153" i="23"/>
  <c r="AP153" i="23"/>
  <c r="AO153" i="23"/>
  <c r="AN153" i="23"/>
  <c r="AM153" i="23"/>
  <c r="AL153" i="23"/>
  <c r="AK153" i="23"/>
  <c r="AJ153" i="23"/>
  <c r="AI153" i="23"/>
  <c r="AH153" i="23"/>
  <c r="AG153" i="23"/>
  <c r="AF153" i="23"/>
  <c r="AE153" i="23"/>
  <c r="AD153" i="23"/>
  <c r="AC153" i="23"/>
  <c r="AB153" i="23"/>
  <c r="AA153" i="23"/>
  <c r="Z153" i="23"/>
  <c r="Y153" i="23"/>
  <c r="X153" i="23"/>
  <c r="W153" i="23"/>
  <c r="V153" i="23"/>
  <c r="U153" i="23"/>
  <c r="T153" i="23"/>
  <c r="S153" i="23"/>
  <c r="R153" i="23"/>
  <c r="Q153" i="23"/>
  <c r="P153" i="23"/>
  <c r="O153" i="23"/>
  <c r="N153" i="23"/>
  <c r="M153" i="23"/>
  <c r="L153" i="23"/>
  <c r="AV152" i="23"/>
  <c r="AU152" i="23"/>
  <c r="AT152" i="23"/>
  <c r="AS152" i="23"/>
  <c r="AR152" i="23"/>
  <c r="AQ152" i="23"/>
  <c r="AP152" i="23"/>
  <c r="AO152" i="23"/>
  <c r="AN152" i="23"/>
  <c r="AM152" i="23"/>
  <c r="AL152" i="23"/>
  <c r="AK152" i="23"/>
  <c r="AJ152" i="23"/>
  <c r="AI152" i="23"/>
  <c r="AH152" i="23"/>
  <c r="AG152" i="23"/>
  <c r="AF152" i="23"/>
  <c r="AE152" i="23"/>
  <c r="AD152" i="23"/>
  <c r="AC152" i="23"/>
  <c r="AB152" i="23"/>
  <c r="AA152" i="23"/>
  <c r="Z152" i="23"/>
  <c r="Y152" i="23"/>
  <c r="X152" i="23"/>
  <c r="W152" i="23"/>
  <c r="V152" i="23"/>
  <c r="U152" i="23"/>
  <c r="T152" i="23"/>
  <c r="S152" i="23"/>
  <c r="R152" i="23"/>
  <c r="Q152" i="23"/>
  <c r="P152" i="23"/>
  <c r="O152" i="23"/>
  <c r="N152" i="23"/>
  <c r="M152" i="23"/>
  <c r="L152" i="23"/>
  <c r="AV151" i="23"/>
  <c r="AU151" i="23"/>
  <c r="AT151" i="23"/>
  <c r="AS151" i="23"/>
  <c r="AR151" i="23"/>
  <c r="AQ151" i="23"/>
  <c r="AP151" i="23"/>
  <c r="AO151" i="23"/>
  <c r="AN151" i="23"/>
  <c r="AM151" i="23"/>
  <c r="AL151" i="23"/>
  <c r="AK151" i="23"/>
  <c r="AJ151" i="23"/>
  <c r="AI151" i="23"/>
  <c r="AH151" i="23"/>
  <c r="AG151" i="23"/>
  <c r="AF151" i="23"/>
  <c r="AE151" i="23"/>
  <c r="AD151" i="23"/>
  <c r="AC151" i="23"/>
  <c r="AB151" i="23"/>
  <c r="AA151" i="23"/>
  <c r="Z151" i="23"/>
  <c r="Y151" i="23"/>
  <c r="X151" i="23"/>
  <c r="W151" i="23"/>
  <c r="V151" i="23"/>
  <c r="U151" i="23"/>
  <c r="T151" i="23"/>
  <c r="S151" i="23"/>
  <c r="R151" i="23"/>
  <c r="Q151" i="23"/>
  <c r="P151" i="23"/>
  <c r="O151" i="23"/>
  <c r="N151" i="23"/>
  <c r="M151" i="23"/>
  <c r="L151" i="23"/>
  <c r="AV150" i="23"/>
  <c r="AU150" i="23"/>
  <c r="AT150" i="23"/>
  <c r="AS150" i="23"/>
  <c r="AR150" i="23"/>
  <c r="AQ150" i="23"/>
  <c r="AP150" i="23"/>
  <c r="AO150" i="23"/>
  <c r="AN150" i="23"/>
  <c r="AM150" i="23"/>
  <c r="AL150" i="23"/>
  <c r="AK150" i="23"/>
  <c r="AJ150" i="23"/>
  <c r="AI150" i="23"/>
  <c r="AH150" i="23"/>
  <c r="AG150" i="23"/>
  <c r="AF150" i="23"/>
  <c r="AE150" i="23"/>
  <c r="AD150" i="23"/>
  <c r="AC150" i="23"/>
  <c r="AB150" i="23"/>
  <c r="AA150" i="23"/>
  <c r="Z150" i="23"/>
  <c r="Y150" i="23"/>
  <c r="X150" i="23"/>
  <c r="W150" i="23"/>
  <c r="V150" i="23"/>
  <c r="U150" i="23"/>
  <c r="T150" i="23"/>
  <c r="S150" i="23"/>
  <c r="R150" i="23"/>
  <c r="Q150" i="23"/>
  <c r="P150" i="23"/>
  <c r="O150" i="23"/>
  <c r="N150" i="23"/>
  <c r="M150" i="23"/>
  <c r="L150" i="23"/>
  <c r="AV149" i="23"/>
  <c r="AU149" i="23"/>
  <c r="AT149" i="23"/>
  <c r="AS149" i="23"/>
  <c r="AR149" i="23"/>
  <c r="AQ149" i="23"/>
  <c r="AP149" i="23"/>
  <c r="AO149" i="23"/>
  <c r="AN149" i="23"/>
  <c r="AM149" i="23"/>
  <c r="AL149" i="23"/>
  <c r="AK149" i="23"/>
  <c r="AJ149" i="23"/>
  <c r="AI149" i="23"/>
  <c r="AH149" i="23"/>
  <c r="AG149" i="23"/>
  <c r="AF149" i="23"/>
  <c r="AE149" i="23"/>
  <c r="AD149" i="23"/>
  <c r="AC149" i="23"/>
  <c r="AB149" i="23"/>
  <c r="AA149" i="23"/>
  <c r="Z149" i="23"/>
  <c r="Y149" i="23"/>
  <c r="X149" i="23"/>
  <c r="W149" i="23"/>
  <c r="V149" i="23"/>
  <c r="U149" i="23"/>
  <c r="T149" i="23"/>
  <c r="S149" i="23"/>
  <c r="R149" i="23"/>
  <c r="Q149" i="23"/>
  <c r="P149" i="23"/>
  <c r="O149" i="23"/>
  <c r="N149" i="23"/>
  <c r="M149" i="23"/>
  <c r="L149" i="23"/>
  <c r="AV148" i="23"/>
  <c r="AU148" i="23"/>
  <c r="AT148" i="23"/>
  <c r="AS148" i="23"/>
  <c r="AR148" i="23"/>
  <c r="AQ148" i="23"/>
  <c r="AP148" i="23"/>
  <c r="AO148" i="23"/>
  <c r="AN148" i="23"/>
  <c r="AM148" i="23"/>
  <c r="AL148" i="23"/>
  <c r="AK148" i="23"/>
  <c r="AJ148" i="23"/>
  <c r="AI148" i="23"/>
  <c r="AH148" i="23"/>
  <c r="AG148" i="23"/>
  <c r="AF148" i="23"/>
  <c r="AE148" i="23"/>
  <c r="AD148" i="23"/>
  <c r="AC148" i="23"/>
  <c r="AB148" i="23"/>
  <c r="AA148" i="23"/>
  <c r="Z148" i="23"/>
  <c r="Y148" i="23"/>
  <c r="X148" i="23"/>
  <c r="W148" i="23"/>
  <c r="V148" i="23"/>
  <c r="U148" i="23"/>
  <c r="T148" i="23"/>
  <c r="S148" i="23"/>
  <c r="R148" i="23"/>
  <c r="Q148" i="23"/>
  <c r="P148" i="23"/>
  <c r="O148" i="23"/>
  <c r="N148" i="23"/>
  <c r="M148" i="23"/>
  <c r="L148" i="23"/>
  <c r="AV147" i="23"/>
  <c r="AU147" i="23"/>
  <c r="AT147" i="23"/>
  <c r="AS147" i="23"/>
  <c r="AR147" i="23"/>
  <c r="AQ147" i="23"/>
  <c r="AP147" i="23"/>
  <c r="AO147" i="23"/>
  <c r="AN147" i="23"/>
  <c r="AM147" i="23"/>
  <c r="AL147" i="23"/>
  <c r="AK147" i="23"/>
  <c r="AJ147" i="23"/>
  <c r="AI147" i="23"/>
  <c r="AH147" i="23"/>
  <c r="AG147" i="23"/>
  <c r="AF147" i="23"/>
  <c r="AE147" i="23"/>
  <c r="AD147" i="23"/>
  <c r="AC147" i="23"/>
  <c r="AB147" i="23"/>
  <c r="AA147" i="23"/>
  <c r="Z147" i="23"/>
  <c r="Y147" i="23"/>
  <c r="X147" i="23"/>
  <c r="W147" i="23"/>
  <c r="V147" i="23"/>
  <c r="U147" i="23"/>
  <c r="T147" i="23"/>
  <c r="S147" i="23"/>
  <c r="R147" i="23"/>
  <c r="Q147" i="23"/>
  <c r="P147" i="23"/>
  <c r="O147" i="23"/>
  <c r="N147" i="23"/>
  <c r="M147" i="23"/>
  <c r="L147" i="23"/>
  <c r="AV146" i="23"/>
  <c r="AU146" i="23"/>
  <c r="AT146" i="23"/>
  <c r="AS146" i="23"/>
  <c r="AR146" i="23"/>
  <c r="AQ146" i="23"/>
  <c r="AP146" i="23"/>
  <c r="AO146" i="23"/>
  <c r="AN146" i="23"/>
  <c r="AM146" i="23"/>
  <c r="AL146" i="23"/>
  <c r="AK146" i="23"/>
  <c r="AJ146" i="23"/>
  <c r="AI146" i="23"/>
  <c r="AH146" i="23"/>
  <c r="AG146" i="23"/>
  <c r="AF146" i="23"/>
  <c r="AE146" i="23"/>
  <c r="AD146" i="23"/>
  <c r="AC146" i="23"/>
  <c r="AB146" i="23"/>
  <c r="AA146" i="23"/>
  <c r="Z146" i="23"/>
  <c r="Y146" i="23"/>
  <c r="X146" i="23"/>
  <c r="W146" i="23"/>
  <c r="V146" i="23"/>
  <c r="U146" i="23"/>
  <c r="T146" i="23"/>
  <c r="S146" i="23"/>
  <c r="R146" i="23"/>
  <c r="Q146" i="23"/>
  <c r="P146" i="23"/>
  <c r="O146" i="23"/>
  <c r="N146" i="23"/>
  <c r="M146" i="23"/>
  <c r="L146" i="23"/>
  <c r="AV145" i="23"/>
  <c r="AU145" i="23"/>
  <c r="AT145" i="23"/>
  <c r="AS145" i="23"/>
  <c r="AR145" i="23"/>
  <c r="AQ145" i="23"/>
  <c r="AP145" i="23"/>
  <c r="AO145" i="23"/>
  <c r="AN145" i="23"/>
  <c r="AM145" i="23"/>
  <c r="AL145" i="23"/>
  <c r="AK145" i="23"/>
  <c r="AJ145" i="23"/>
  <c r="AI145" i="23"/>
  <c r="AH145" i="23"/>
  <c r="AG145" i="23"/>
  <c r="AF145" i="23"/>
  <c r="AE145" i="23"/>
  <c r="AD145" i="23"/>
  <c r="AC145" i="23"/>
  <c r="AB145" i="23"/>
  <c r="AA145" i="23"/>
  <c r="Z145" i="23"/>
  <c r="Y145" i="23"/>
  <c r="X145" i="23"/>
  <c r="W145" i="23"/>
  <c r="V145" i="23"/>
  <c r="U145" i="23"/>
  <c r="T145" i="23"/>
  <c r="S145" i="23"/>
  <c r="R145" i="23"/>
  <c r="Q145" i="23"/>
  <c r="P145" i="23"/>
  <c r="O145" i="23"/>
  <c r="N145" i="23"/>
  <c r="M145" i="23"/>
  <c r="L145" i="23"/>
  <c r="AV144" i="23"/>
  <c r="AU144" i="23"/>
  <c r="AT144" i="23"/>
  <c r="AS144" i="23"/>
  <c r="AR144" i="23"/>
  <c r="AQ144" i="23"/>
  <c r="AP144" i="23"/>
  <c r="AO144" i="23"/>
  <c r="AN144" i="23"/>
  <c r="AM144" i="23"/>
  <c r="AL144" i="23"/>
  <c r="AK144" i="23"/>
  <c r="AJ144" i="23"/>
  <c r="AI144" i="23"/>
  <c r="AH144" i="23"/>
  <c r="AG144" i="23"/>
  <c r="AF144" i="23"/>
  <c r="AE144" i="23"/>
  <c r="AD144" i="23"/>
  <c r="AC144" i="23"/>
  <c r="AB144" i="23"/>
  <c r="AA144" i="23"/>
  <c r="Z144" i="23"/>
  <c r="Y144" i="23"/>
  <c r="X144" i="23"/>
  <c r="W144" i="23"/>
  <c r="V144" i="23"/>
  <c r="U144" i="23"/>
  <c r="T144" i="23"/>
  <c r="S144" i="23"/>
  <c r="R144" i="23"/>
  <c r="Q144" i="23"/>
  <c r="P144" i="23"/>
  <c r="O144" i="23"/>
  <c r="N144" i="23"/>
  <c r="M144" i="23"/>
  <c r="L144" i="23"/>
  <c r="AV143" i="23"/>
  <c r="AU143" i="23"/>
  <c r="AT143" i="23"/>
  <c r="AS143" i="23"/>
  <c r="AR143" i="23"/>
  <c r="AQ143" i="23"/>
  <c r="AP143" i="23"/>
  <c r="AO143" i="23"/>
  <c r="AN143" i="23"/>
  <c r="AM143" i="23"/>
  <c r="AL143" i="23"/>
  <c r="AK143" i="23"/>
  <c r="AJ143" i="23"/>
  <c r="AI143" i="23"/>
  <c r="AH143" i="23"/>
  <c r="AG143" i="23"/>
  <c r="AF143" i="23"/>
  <c r="AE143" i="23"/>
  <c r="AD143" i="23"/>
  <c r="AC143" i="23"/>
  <c r="AB143" i="23"/>
  <c r="AA143" i="23"/>
  <c r="Z143" i="23"/>
  <c r="Y143" i="23"/>
  <c r="X143" i="23"/>
  <c r="W143" i="23"/>
  <c r="V143" i="23"/>
  <c r="U143" i="23"/>
  <c r="T143" i="23"/>
  <c r="S143" i="23"/>
  <c r="R143" i="23"/>
  <c r="Q143" i="23"/>
  <c r="P143" i="23"/>
  <c r="O143" i="23"/>
  <c r="N143" i="23"/>
  <c r="M143" i="23"/>
  <c r="L143" i="23"/>
  <c r="AV142" i="23"/>
  <c r="AU142" i="23"/>
  <c r="AT142" i="23"/>
  <c r="AS142" i="23"/>
  <c r="AR142" i="23"/>
  <c r="AQ142" i="23"/>
  <c r="AP142" i="23"/>
  <c r="AO142" i="23"/>
  <c r="AN142" i="23"/>
  <c r="AM142" i="23"/>
  <c r="AL142" i="23"/>
  <c r="AK142" i="23"/>
  <c r="AJ142" i="23"/>
  <c r="AI142" i="23"/>
  <c r="AH142" i="23"/>
  <c r="AG142" i="23"/>
  <c r="AF142" i="23"/>
  <c r="AE142" i="23"/>
  <c r="AD142" i="23"/>
  <c r="AC142" i="23"/>
  <c r="AB142" i="23"/>
  <c r="AA142" i="23"/>
  <c r="Z142" i="23"/>
  <c r="Y142" i="23"/>
  <c r="X142" i="23"/>
  <c r="W142" i="23"/>
  <c r="V142" i="23"/>
  <c r="U142" i="23"/>
  <c r="T142" i="23"/>
  <c r="S142" i="23"/>
  <c r="R142" i="23"/>
  <c r="Q142" i="23"/>
  <c r="P142" i="23"/>
  <c r="O142" i="23"/>
  <c r="N142" i="23"/>
  <c r="M142" i="23"/>
  <c r="L142" i="23"/>
  <c r="AV141" i="23"/>
  <c r="AU141" i="23"/>
  <c r="AT141" i="23"/>
  <c r="AS141" i="23"/>
  <c r="AR141" i="23"/>
  <c r="AQ141" i="23"/>
  <c r="AP141" i="23"/>
  <c r="AO141" i="23"/>
  <c r="AN141" i="23"/>
  <c r="AM141" i="23"/>
  <c r="AL141" i="23"/>
  <c r="AK141" i="23"/>
  <c r="AJ141" i="23"/>
  <c r="AI141" i="23"/>
  <c r="AH141" i="23"/>
  <c r="AG141" i="23"/>
  <c r="AF141" i="23"/>
  <c r="AE141" i="23"/>
  <c r="AD141" i="23"/>
  <c r="AC141" i="23"/>
  <c r="AB141" i="23"/>
  <c r="AA141" i="23"/>
  <c r="Z141" i="23"/>
  <c r="Y141" i="23"/>
  <c r="X141" i="23"/>
  <c r="W141" i="23"/>
  <c r="V141" i="23"/>
  <c r="U141" i="23"/>
  <c r="T141" i="23"/>
  <c r="S141" i="23"/>
  <c r="R141" i="23"/>
  <c r="Q141" i="23"/>
  <c r="P141" i="23"/>
  <c r="O141" i="23"/>
  <c r="N141" i="23"/>
  <c r="M141" i="23"/>
  <c r="L141" i="23"/>
  <c r="AV140" i="23"/>
  <c r="AU140" i="23"/>
  <c r="AT140" i="23"/>
  <c r="AS140" i="23"/>
  <c r="AR140" i="23"/>
  <c r="AQ140" i="23"/>
  <c r="AP140" i="23"/>
  <c r="AO140" i="23"/>
  <c r="AN140" i="23"/>
  <c r="AM140" i="23"/>
  <c r="AL140" i="23"/>
  <c r="AK140" i="23"/>
  <c r="AJ140" i="23"/>
  <c r="AI140" i="23"/>
  <c r="AH140" i="23"/>
  <c r="AG140" i="23"/>
  <c r="AF140" i="23"/>
  <c r="AE140" i="23"/>
  <c r="AD140" i="23"/>
  <c r="AC140" i="23"/>
  <c r="AB140" i="23"/>
  <c r="AA140" i="23"/>
  <c r="Z140" i="23"/>
  <c r="Y140" i="23"/>
  <c r="X140" i="23"/>
  <c r="W140" i="23"/>
  <c r="V140" i="23"/>
  <c r="U140" i="23"/>
  <c r="T140" i="23"/>
  <c r="S140" i="23"/>
  <c r="R140" i="23"/>
  <c r="Q140" i="23"/>
  <c r="P140" i="23"/>
  <c r="O140" i="23"/>
  <c r="N140" i="23"/>
  <c r="M140" i="23"/>
  <c r="L140" i="23"/>
  <c r="AV139" i="23"/>
  <c r="AU139" i="23"/>
  <c r="AT139" i="23"/>
  <c r="AS139" i="23"/>
  <c r="AR139" i="23"/>
  <c r="AQ139" i="23"/>
  <c r="AP139" i="23"/>
  <c r="AO139" i="23"/>
  <c r="AN139" i="23"/>
  <c r="AM139" i="23"/>
  <c r="AL139" i="23"/>
  <c r="AK139" i="23"/>
  <c r="AJ139" i="23"/>
  <c r="AI139" i="23"/>
  <c r="AH139" i="23"/>
  <c r="AG139" i="23"/>
  <c r="AF139" i="23"/>
  <c r="AE139" i="23"/>
  <c r="AD139" i="23"/>
  <c r="AC139" i="23"/>
  <c r="AB139" i="23"/>
  <c r="AA139" i="23"/>
  <c r="Z139" i="23"/>
  <c r="Y139" i="23"/>
  <c r="X139" i="23"/>
  <c r="W139" i="23"/>
  <c r="V139" i="23"/>
  <c r="U139" i="23"/>
  <c r="T139" i="23"/>
  <c r="S139" i="23"/>
  <c r="R139" i="23"/>
  <c r="Q139" i="23"/>
  <c r="P139" i="23"/>
  <c r="O139" i="23"/>
  <c r="N139" i="23"/>
  <c r="M139" i="23"/>
  <c r="L139" i="23"/>
  <c r="AV138" i="23"/>
  <c r="AU138" i="23"/>
  <c r="AT138" i="23"/>
  <c r="AS138" i="23"/>
  <c r="AR138" i="23"/>
  <c r="AQ138" i="23"/>
  <c r="AP138" i="23"/>
  <c r="AO138" i="23"/>
  <c r="AN138" i="23"/>
  <c r="AM138" i="23"/>
  <c r="AL138" i="23"/>
  <c r="AK138" i="23"/>
  <c r="AJ138" i="23"/>
  <c r="AI138" i="23"/>
  <c r="AH138" i="23"/>
  <c r="AG138" i="23"/>
  <c r="AF138" i="23"/>
  <c r="AE138" i="23"/>
  <c r="AD138" i="23"/>
  <c r="AC138" i="23"/>
  <c r="AB138" i="23"/>
  <c r="AA138" i="23"/>
  <c r="Z138" i="23"/>
  <c r="Y138" i="23"/>
  <c r="X138" i="23"/>
  <c r="W138" i="23"/>
  <c r="V138" i="23"/>
  <c r="U138" i="23"/>
  <c r="T138" i="23"/>
  <c r="S138" i="23"/>
  <c r="R138" i="23"/>
  <c r="Q138" i="23"/>
  <c r="P138" i="23"/>
  <c r="O138" i="23"/>
  <c r="N138" i="23"/>
  <c r="M138" i="23"/>
  <c r="L138" i="23"/>
  <c r="AV137" i="23"/>
  <c r="AU137" i="23"/>
  <c r="AT137" i="23"/>
  <c r="AS137" i="23"/>
  <c r="AR137" i="23"/>
  <c r="AQ137" i="23"/>
  <c r="AP137" i="23"/>
  <c r="AO137" i="23"/>
  <c r="AN137" i="23"/>
  <c r="AM137" i="23"/>
  <c r="AL137" i="23"/>
  <c r="AK137" i="23"/>
  <c r="AJ137" i="23"/>
  <c r="AI137" i="23"/>
  <c r="AH137" i="23"/>
  <c r="AG137" i="23"/>
  <c r="AF137" i="23"/>
  <c r="AE137" i="23"/>
  <c r="AD137" i="23"/>
  <c r="AC137" i="23"/>
  <c r="AB137" i="23"/>
  <c r="AA137" i="23"/>
  <c r="Z137" i="23"/>
  <c r="Y137" i="23"/>
  <c r="X137" i="23"/>
  <c r="W137" i="23"/>
  <c r="V137" i="23"/>
  <c r="U137" i="23"/>
  <c r="T137" i="23"/>
  <c r="S137" i="23"/>
  <c r="R137" i="23"/>
  <c r="Q137" i="23"/>
  <c r="P137" i="23"/>
  <c r="O137" i="23"/>
  <c r="N137" i="23"/>
  <c r="M137" i="23"/>
  <c r="L137" i="23"/>
  <c r="AV136" i="23"/>
  <c r="AU136" i="23"/>
  <c r="AT136" i="23"/>
  <c r="AS136" i="23"/>
  <c r="AR136" i="23"/>
  <c r="AQ136" i="23"/>
  <c r="AP136" i="23"/>
  <c r="AO136" i="23"/>
  <c r="AN136" i="23"/>
  <c r="AM136" i="23"/>
  <c r="AL136" i="23"/>
  <c r="AK136" i="23"/>
  <c r="AJ136" i="23"/>
  <c r="AI136" i="23"/>
  <c r="AH136" i="23"/>
  <c r="AG136" i="23"/>
  <c r="AF136" i="23"/>
  <c r="AE136" i="23"/>
  <c r="AD136" i="23"/>
  <c r="AC136" i="23"/>
  <c r="AB136" i="23"/>
  <c r="AA136" i="23"/>
  <c r="Z136" i="23"/>
  <c r="Y136" i="23"/>
  <c r="X136" i="23"/>
  <c r="W136" i="23"/>
  <c r="V136" i="23"/>
  <c r="U136" i="23"/>
  <c r="T136" i="23"/>
  <c r="S136" i="23"/>
  <c r="R136" i="23"/>
  <c r="Q136" i="23"/>
  <c r="P136" i="23"/>
  <c r="O136" i="23"/>
  <c r="N136" i="23"/>
  <c r="M136" i="23"/>
  <c r="L136" i="23"/>
  <c r="AV135" i="23"/>
  <c r="AU135" i="23"/>
  <c r="AT135" i="23"/>
  <c r="AS135" i="23"/>
  <c r="AR135" i="23"/>
  <c r="AQ135" i="23"/>
  <c r="AP135" i="23"/>
  <c r="AO135" i="23"/>
  <c r="AN135" i="23"/>
  <c r="AM135" i="23"/>
  <c r="AL135" i="23"/>
  <c r="AK135" i="23"/>
  <c r="AJ135" i="23"/>
  <c r="AI135" i="23"/>
  <c r="AH135" i="23"/>
  <c r="AG135" i="23"/>
  <c r="AF135" i="23"/>
  <c r="AE135" i="23"/>
  <c r="AD135" i="23"/>
  <c r="AC135" i="23"/>
  <c r="AB135" i="23"/>
  <c r="AA135" i="23"/>
  <c r="Z135" i="23"/>
  <c r="Y135" i="23"/>
  <c r="X135" i="23"/>
  <c r="W135" i="23"/>
  <c r="V135" i="23"/>
  <c r="U135" i="23"/>
  <c r="T135" i="23"/>
  <c r="S135" i="23"/>
  <c r="R135" i="23"/>
  <c r="Q135" i="23"/>
  <c r="P135" i="23"/>
  <c r="O135" i="23"/>
  <c r="N135" i="23"/>
  <c r="M135" i="23"/>
  <c r="L135" i="23"/>
  <c r="AV134" i="23"/>
  <c r="AU134" i="23"/>
  <c r="AT134" i="23"/>
  <c r="AS134" i="23"/>
  <c r="AR134" i="23"/>
  <c r="AQ134" i="23"/>
  <c r="AP134" i="23"/>
  <c r="AO134" i="23"/>
  <c r="AN134" i="23"/>
  <c r="AM134" i="23"/>
  <c r="AL134" i="23"/>
  <c r="AK134" i="23"/>
  <c r="AJ134" i="23"/>
  <c r="AI134" i="23"/>
  <c r="AH134" i="23"/>
  <c r="AG134" i="23"/>
  <c r="AF134" i="23"/>
  <c r="AE134" i="23"/>
  <c r="AD134" i="23"/>
  <c r="AC134" i="23"/>
  <c r="AB134" i="23"/>
  <c r="AA134" i="23"/>
  <c r="Z134" i="23"/>
  <c r="Y134" i="23"/>
  <c r="X134" i="23"/>
  <c r="W134" i="23"/>
  <c r="V134" i="23"/>
  <c r="U134" i="23"/>
  <c r="T134" i="23"/>
  <c r="S134" i="23"/>
  <c r="R134" i="23"/>
  <c r="Q134" i="23"/>
  <c r="P134" i="23"/>
  <c r="O134" i="23"/>
  <c r="N134" i="23"/>
  <c r="M134" i="23"/>
  <c r="L134" i="23"/>
  <c r="AV133" i="23"/>
  <c r="AU133" i="23"/>
  <c r="AT133" i="23"/>
  <c r="AS133" i="23"/>
  <c r="AR133" i="23"/>
  <c r="AQ133" i="23"/>
  <c r="AP133" i="23"/>
  <c r="AO133" i="23"/>
  <c r="AN133" i="23"/>
  <c r="AM133" i="23"/>
  <c r="AL133" i="23"/>
  <c r="AK133" i="23"/>
  <c r="AJ133" i="23"/>
  <c r="AI133" i="23"/>
  <c r="AH133" i="23"/>
  <c r="AG133" i="23"/>
  <c r="AF133" i="23"/>
  <c r="AE133" i="23"/>
  <c r="AD133" i="23"/>
  <c r="AC133" i="23"/>
  <c r="AB133" i="23"/>
  <c r="AA133" i="23"/>
  <c r="Z133" i="23"/>
  <c r="Y133" i="23"/>
  <c r="X133" i="23"/>
  <c r="W133" i="23"/>
  <c r="V133" i="23"/>
  <c r="U133" i="23"/>
  <c r="T133" i="23"/>
  <c r="S133" i="23"/>
  <c r="R133" i="23"/>
  <c r="Q133" i="23"/>
  <c r="P133" i="23"/>
  <c r="O133" i="23"/>
  <c r="N133" i="23"/>
  <c r="M133" i="23"/>
  <c r="L133" i="23"/>
  <c r="AV132" i="23"/>
  <c r="AU132" i="23"/>
  <c r="AT132" i="23"/>
  <c r="AS132" i="23"/>
  <c r="AR132" i="23"/>
  <c r="AQ132" i="23"/>
  <c r="AP132" i="23"/>
  <c r="AO132" i="23"/>
  <c r="AN132" i="23"/>
  <c r="AM132" i="23"/>
  <c r="AL132" i="23"/>
  <c r="AK132" i="23"/>
  <c r="AJ132" i="23"/>
  <c r="AI132" i="23"/>
  <c r="AH132" i="23"/>
  <c r="AG132" i="23"/>
  <c r="AF132" i="23"/>
  <c r="AE132" i="23"/>
  <c r="AD132" i="23"/>
  <c r="AC132" i="23"/>
  <c r="AB132" i="23"/>
  <c r="AA132" i="23"/>
  <c r="Z132" i="23"/>
  <c r="Y132" i="23"/>
  <c r="X132" i="23"/>
  <c r="W132" i="23"/>
  <c r="V132" i="23"/>
  <c r="U132" i="23"/>
  <c r="T132" i="23"/>
  <c r="S132" i="23"/>
  <c r="R132" i="23"/>
  <c r="Q132" i="23"/>
  <c r="P132" i="23"/>
  <c r="O132" i="23"/>
  <c r="N132" i="23"/>
  <c r="M132" i="23"/>
  <c r="L132" i="23"/>
  <c r="AV131" i="23"/>
  <c r="AU131" i="23"/>
  <c r="AT131" i="23"/>
  <c r="AS131" i="23"/>
  <c r="AR131" i="23"/>
  <c r="AQ131" i="23"/>
  <c r="AP131" i="23"/>
  <c r="AO131" i="23"/>
  <c r="AN131" i="23"/>
  <c r="AM131" i="23"/>
  <c r="AL131" i="23"/>
  <c r="AK131" i="23"/>
  <c r="AJ131" i="23"/>
  <c r="AI131" i="23"/>
  <c r="AH131" i="23"/>
  <c r="AG131" i="23"/>
  <c r="AF131" i="23"/>
  <c r="AE131" i="23"/>
  <c r="AD131" i="23"/>
  <c r="AC131" i="23"/>
  <c r="AB131" i="23"/>
  <c r="AA131" i="23"/>
  <c r="Z131" i="23"/>
  <c r="Y131" i="23"/>
  <c r="X131" i="23"/>
  <c r="W131" i="23"/>
  <c r="V131" i="23"/>
  <c r="U131" i="23"/>
  <c r="T131" i="23"/>
  <c r="S131" i="23"/>
  <c r="R131" i="23"/>
  <c r="Q131" i="23"/>
  <c r="P131" i="23"/>
  <c r="O131" i="23"/>
  <c r="N131" i="23"/>
  <c r="M131" i="23"/>
  <c r="L131" i="23"/>
  <c r="AV130" i="23"/>
  <c r="AU130" i="23"/>
  <c r="AT130" i="23"/>
  <c r="AS130" i="23"/>
  <c r="AR130" i="23"/>
  <c r="AQ130" i="23"/>
  <c r="AP130" i="23"/>
  <c r="AO130" i="23"/>
  <c r="AN130" i="23"/>
  <c r="AM130" i="23"/>
  <c r="AL130" i="23"/>
  <c r="AK130" i="23"/>
  <c r="AJ130" i="23"/>
  <c r="AI130" i="23"/>
  <c r="AH130" i="23"/>
  <c r="AG130" i="23"/>
  <c r="AF130" i="23"/>
  <c r="AE130" i="23"/>
  <c r="AD130" i="23"/>
  <c r="AC130" i="23"/>
  <c r="AB130" i="23"/>
  <c r="AA130" i="23"/>
  <c r="Z130" i="23"/>
  <c r="Y130" i="23"/>
  <c r="X130" i="23"/>
  <c r="W130" i="23"/>
  <c r="V130" i="23"/>
  <c r="U130" i="23"/>
  <c r="T130" i="23"/>
  <c r="S130" i="23"/>
  <c r="R130" i="23"/>
  <c r="Q130" i="23"/>
  <c r="P130" i="23"/>
  <c r="O130" i="23"/>
  <c r="N130" i="23"/>
  <c r="M130" i="23"/>
  <c r="L130" i="23"/>
  <c r="AV129" i="23"/>
  <c r="AU129" i="23"/>
  <c r="AT129" i="23"/>
  <c r="AS129" i="23"/>
  <c r="AR129" i="23"/>
  <c r="AQ129" i="23"/>
  <c r="AP129" i="23"/>
  <c r="AO129" i="23"/>
  <c r="AN129" i="23"/>
  <c r="AM129" i="23"/>
  <c r="AL129" i="23"/>
  <c r="AK129" i="23"/>
  <c r="AJ129" i="23"/>
  <c r="AI129" i="23"/>
  <c r="AH129" i="23"/>
  <c r="AG129" i="23"/>
  <c r="AF129" i="23"/>
  <c r="AE129" i="23"/>
  <c r="AD129" i="23"/>
  <c r="AC129" i="23"/>
  <c r="AB129" i="23"/>
  <c r="AA129" i="23"/>
  <c r="Z129" i="23"/>
  <c r="Y129" i="23"/>
  <c r="X129" i="23"/>
  <c r="W129" i="23"/>
  <c r="V129" i="23"/>
  <c r="U129" i="23"/>
  <c r="T129" i="23"/>
  <c r="S129" i="23"/>
  <c r="R129" i="23"/>
  <c r="Q129" i="23"/>
  <c r="P129" i="23"/>
  <c r="O129" i="23"/>
  <c r="N129" i="23"/>
  <c r="M129" i="23"/>
  <c r="L129" i="23"/>
  <c r="AV128" i="23"/>
  <c r="AU128" i="23"/>
  <c r="AT128" i="23"/>
  <c r="AS128" i="23"/>
  <c r="AR128" i="23"/>
  <c r="AQ128" i="23"/>
  <c r="AP128" i="23"/>
  <c r="AO128" i="23"/>
  <c r="AN128" i="23"/>
  <c r="AM128" i="23"/>
  <c r="AL128" i="23"/>
  <c r="AK128" i="23"/>
  <c r="AJ128" i="23"/>
  <c r="AI128" i="23"/>
  <c r="AH128" i="23"/>
  <c r="AG128" i="23"/>
  <c r="AF128" i="23"/>
  <c r="AE128" i="23"/>
  <c r="AD128" i="23"/>
  <c r="AC128" i="23"/>
  <c r="AB128" i="23"/>
  <c r="AA128" i="23"/>
  <c r="Z128" i="23"/>
  <c r="Y128" i="23"/>
  <c r="X128" i="23"/>
  <c r="W128" i="23"/>
  <c r="V128" i="23"/>
  <c r="U128" i="23"/>
  <c r="T128" i="23"/>
  <c r="S128" i="23"/>
  <c r="R128" i="23"/>
  <c r="Q128" i="23"/>
  <c r="P128" i="23"/>
  <c r="O128" i="23"/>
  <c r="N128" i="23"/>
  <c r="M128" i="23"/>
  <c r="L128" i="23"/>
  <c r="AV127" i="23"/>
  <c r="AU127" i="23"/>
  <c r="AT127" i="23"/>
  <c r="AS127" i="23"/>
  <c r="AR127" i="23"/>
  <c r="AQ127" i="23"/>
  <c r="AP127" i="23"/>
  <c r="AO127" i="23"/>
  <c r="AN127" i="23"/>
  <c r="AM127" i="23"/>
  <c r="AL127" i="23"/>
  <c r="AK127" i="23"/>
  <c r="AJ127" i="23"/>
  <c r="AI127" i="23"/>
  <c r="AH127" i="23"/>
  <c r="AG127" i="23"/>
  <c r="AF127" i="23"/>
  <c r="AE127" i="23"/>
  <c r="AD127" i="23"/>
  <c r="AC127" i="23"/>
  <c r="AB127" i="23"/>
  <c r="AA127" i="23"/>
  <c r="Z127" i="23"/>
  <c r="Y127" i="23"/>
  <c r="X127" i="23"/>
  <c r="W127" i="23"/>
  <c r="V127" i="23"/>
  <c r="U127" i="23"/>
  <c r="T127" i="23"/>
  <c r="S127" i="23"/>
  <c r="R127" i="23"/>
  <c r="Q127" i="23"/>
  <c r="P127" i="23"/>
  <c r="O127" i="23"/>
  <c r="N127" i="23"/>
  <c r="M127" i="23"/>
  <c r="L127" i="23"/>
  <c r="AV126" i="23"/>
  <c r="AU126" i="23"/>
  <c r="AT126" i="23"/>
  <c r="AS126" i="23"/>
  <c r="AR126" i="23"/>
  <c r="AQ126" i="23"/>
  <c r="AP126" i="23"/>
  <c r="AO126" i="23"/>
  <c r="AN126" i="23"/>
  <c r="AM126" i="23"/>
  <c r="AL126" i="23"/>
  <c r="AK126" i="23"/>
  <c r="AJ126" i="23"/>
  <c r="AI126" i="23"/>
  <c r="AH126" i="23"/>
  <c r="AG126" i="23"/>
  <c r="AF126" i="23"/>
  <c r="AE126" i="23"/>
  <c r="AD126" i="23"/>
  <c r="AC126" i="23"/>
  <c r="AB126" i="23"/>
  <c r="AA126" i="23"/>
  <c r="Z126" i="23"/>
  <c r="Y126" i="23"/>
  <c r="X126" i="23"/>
  <c r="W126" i="23"/>
  <c r="V126" i="23"/>
  <c r="U126" i="23"/>
  <c r="T126" i="23"/>
  <c r="S126" i="23"/>
  <c r="R126" i="23"/>
  <c r="Q126" i="23"/>
  <c r="P126" i="23"/>
  <c r="O126" i="23"/>
  <c r="N126" i="23"/>
  <c r="M126" i="23"/>
  <c r="L126" i="23"/>
  <c r="AV125" i="23"/>
  <c r="AU125" i="23"/>
  <c r="AT125" i="23"/>
  <c r="AS125" i="23"/>
  <c r="AR125" i="23"/>
  <c r="AQ125" i="23"/>
  <c r="AP125" i="23"/>
  <c r="AO125" i="23"/>
  <c r="AN125" i="23"/>
  <c r="AM125" i="23"/>
  <c r="AL125" i="23"/>
  <c r="AK125" i="23"/>
  <c r="AJ125" i="23"/>
  <c r="AI125" i="23"/>
  <c r="AH125" i="23"/>
  <c r="AG125" i="23"/>
  <c r="AF125" i="23"/>
  <c r="AE125" i="23"/>
  <c r="AD125" i="23"/>
  <c r="AC125" i="23"/>
  <c r="AB125" i="23"/>
  <c r="AA125" i="23"/>
  <c r="Z125" i="23"/>
  <c r="Y125" i="23"/>
  <c r="X125" i="23"/>
  <c r="W125" i="23"/>
  <c r="V125" i="23"/>
  <c r="U125" i="23"/>
  <c r="T125" i="23"/>
  <c r="S125" i="23"/>
  <c r="R125" i="23"/>
  <c r="Q125" i="23"/>
  <c r="P125" i="23"/>
  <c r="O125" i="23"/>
  <c r="N125" i="23"/>
  <c r="M125" i="23"/>
  <c r="L125" i="23"/>
  <c r="AV124" i="23"/>
  <c r="AU124" i="23"/>
  <c r="AT124" i="23"/>
  <c r="AS124" i="23"/>
  <c r="AR124" i="23"/>
  <c r="AQ124" i="23"/>
  <c r="AP124" i="23"/>
  <c r="AO124" i="23"/>
  <c r="AN124" i="23"/>
  <c r="AM124" i="23"/>
  <c r="AL124" i="23"/>
  <c r="AK124" i="23"/>
  <c r="AJ124" i="23"/>
  <c r="AI124" i="23"/>
  <c r="AH124" i="23"/>
  <c r="AG124" i="23"/>
  <c r="AF124" i="23"/>
  <c r="AE124" i="23"/>
  <c r="AD124" i="23"/>
  <c r="AC124" i="23"/>
  <c r="AB124" i="23"/>
  <c r="AA124" i="23"/>
  <c r="Z124" i="23"/>
  <c r="Y124" i="23"/>
  <c r="X124" i="23"/>
  <c r="W124" i="23"/>
  <c r="V124" i="23"/>
  <c r="U124" i="23"/>
  <c r="T124" i="23"/>
  <c r="S124" i="23"/>
  <c r="R124" i="23"/>
  <c r="Q124" i="23"/>
  <c r="P124" i="23"/>
  <c r="O124" i="23"/>
  <c r="N124" i="23"/>
  <c r="M124" i="23"/>
  <c r="L124" i="23"/>
  <c r="AV123" i="23"/>
  <c r="AU123" i="23"/>
  <c r="AT123" i="23"/>
  <c r="AS123" i="23"/>
  <c r="AR123" i="23"/>
  <c r="AQ123" i="23"/>
  <c r="AP123" i="23"/>
  <c r="AO123" i="23"/>
  <c r="AN123" i="23"/>
  <c r="AM123" i="23"/>
  <c r="AL123" i="23"/>
  <c r="AK123" i="23"/>
  <c r="AJ123" i="23"/>
  <c r="AI123" i="23"/>
  <c r="AH123" i="23"/>
  <c r="AG123" i="23"/>
  <c r="AF123" i="23"/>
  <c r="AE123" i="23"/>
  <c r="AD123" i="23"/>
  <c r="AC123" i="23"/>
  <c r="AB123" i="23"/>
  <c r="AA123" i="23"/>
  <c r="Z123" i="23"/>
  <c r="Y123" i="23"/>
  <c r="X123" i="23"/>
  <c r="W123" i="23"/>
  <c r="V123" i="23"/>
  <c r="U123" i="23"/>
  <c r="T123" i="23"/>
  <c r="S123" i="23"/>
  <c r="R123" i="23"/>
  <c r="Q123" i="23"/>
  <c r="P123" i="23"/>
  <c r="O123" i="23"/>
  <c r="N123" i="23"/>
  <c r="M123" i="23"/>
  <c r="L123" i="23"/>
  <c r="AV122" i="23"/>
  <c r="AU122" i="23"/>
  <c r="AT122" i="23"/>
  <c r="AS122" i="23"/>
  <c r="AR122" i="23"/>
  <c r="AQ122" i="23"/>
  <c r="AP122" i="23"/>
  <c r="AO122" i="23"/>
  <c r="AN122" i="23"/>
  <c r="AM122" i="23"/>
  <c r="AL122" i="23"/>
  <c r="AK122" i="23"/>
  <c r="AJ122" i="23"/>
  <c r="AI122" i="23"/>
  <c r="AH122" i="23"/>
  <c r="AG122" i="23"/>
  <c r="AF122" i="23"/>
  <c r="AE122" i="23"/>
  <c r="AD122" i="23"/>
  <c r="AC122" i="23"/>
  <c r="AB122" i="23"/>
  <c r="AA122" i="23"/>
  <c r="Z122" i="23"/>
  <c r="Y122" i="23"/>
  <c r="X122" i="23"/>
  <c r="W122" i="23"/>
  <c r="V122" i="23"/>
  <c r="U122" i="23"/>
  <c r="T122" i="23"/>
  <c r="S122" i="23"/>
  <c r="R122" i="23"/>
  <c r="Q122" i="23"/>
  <c r="P122" i="23"/>
  <c r="O122" i="23"/>
  <c r="N122" i="23"/>
  <c r="M122" i="23"/>
  <c r="L122" i="23"/>
  <c r="AV121" i="23"/>
  <c r="AU121" i="23"/>
  <c r="AT121" i="23"/>
  <c r="AS121" i="23"/>
  <c r="AR121" i="23"/>
  <c r="AQ121" i="23"/>
  <c r="AP121" i="23"/>
  <c r="AO121" i="23"/>
  <c r="AN121" i="23"/>
  <c r="AM121" i="23"/>
  <c r="AL121" i="23"/>
  <c r="AK121" i="23"/>
  <c r="AJ121" i="23"/>
  <c r="AI121" i="23"/>
  <c r="AH121" i="23"/>
  <c r="AG121" i="23"/>
  <c r="AF121" i="23"/>
  <c r="AE121" i="23"/>
  <c r="AD121" i="23"/>
  <c r="AC121" i="23"/>
  <c r="AB121" i="23"/>
  <c r="AA121" i="23"/>
  <c r="Z121" i="23"/>
  <c r="Y121" i="23"/>
  <c r="X121" i="23"/>
  <c r="W121" i="23"/>
  <c r="V121" i="23"/>
  <c r="U121" i="23"/>
  <c r="T121" i="23"/>
  <c r="S121" i="23"/>
  <c r="R121" i="23"/>
  <c r="Q121" i="23"/>
  <c r="P121" i="23"/>
  <c r="O121" i="23"/>
  <c r="N121" i="23"/>
  <c r="M121" i="23"/>
  <c r="L121" i="23"/>
  <c r="AV120" i="23"/>
  <c r="AU120" i="23"/>
  <c r="AT120" i="23"/>
  <c r="AS120" i="23"/>
  <c r="AR120" i="23"/>
  <c r="AQ120" i="23"/>
  <c r="AP120" i="23"/>
  <c r="AO120" i="23"/>
  <c r="AN120" i="23"/>
  <c r="AM120" i="23"/>
  <c r="AL120" i="23"/>
  <c r="AK120" i="23"/>
  <c r="AJ120" i="23"/>
  <c r="AI120" i="23"/>
  <c r="AH120" i="23"/>
  <c r="AG120" i="23"/>
  <c r="AF120" i="23"/>
  <c r="AE120" i="23"/>
  <c r="AD120" i="23"/>
  <c r="AC120" i="23"/>
  <c r="AB120" i="23"/>
  <c r="AA120" i="23"/>
  <c r="Z120" i="23"/>
  <c r="Y120" i="23"/>
  <c r="X120" i="23"/>
  <c r="W120" i="23"/>
  <c r="V120" i="23"/>
  <c r="U120" i="23"/>
  <c r="T120" i="23"/>
  <c r="S120" i="23"/>
  <c r="R120" i="23"/>
  <c r="Q120" i="23"/>
  <c r="P120" i="23"/>
  <c r="O120" i="23"/>
  <c r="N120" i="23"/>
  <c r="M120" i="23"/>
  <c r="L120" i="23"/>
  <c r="AV119" i="23"/>
  <c r="AU119" i="23"/>
  <c r="AT119" i="23"/>
  <c r="AS119" i="23"/>
  <c r="AR119" i="23"/>
  <c r="AQ119" i="23"/>
  <c r="AP119" i="23"/>
  <c r="AO119" i="23"/>
  <c r="AN119" i="23"/>
  <c r="AM119" i="23"/>
  <c r="AL119" i="23"/>
  <c r="AK119" i="23"/>
  <c r="AJ119" i="23"/>
  <c r="AI119" i="23"/>
  <c r="AH119" i="23"/>
  <c r="AG119" i="23"/>
  <c r="AF119" i="23"/>
  <c r="AE119" i="23"/>
  <c r="AD119" i="23"/>
  <c r="AC119" i="23"/>
  <c r="AB119" i="23"/>
  <c r="AA119" i="23"/>
  <c r="Z119" i="23"/>
  <c r="Y119" i="23"/>
  <c r="X119" i="23"/>
  <c r="W119" i="23"/>
  <c r="V119" i="23"/>
  <c r="U119" i="23"/>
  <c r="T119" i="23"/>
  <c r="S119" i="23"/>
  <c r="R119" i="23"/>
  <c r="Q119" i="23"/>
  <c r="P119" i="23"/>
  <c r="O119" i="23"/>
  <c r="N119" i="23"/>
  <c r="M119" i="23"/>
  <c r="L119" i="23"/>
  <c r="AV118" i="23"/>
  <c r="AU118" i="23"/>
  <c r="AT118" i="23"/>
  <c r="AS118" i="23"/>
  <c r="AR118" i="23"/>
  <c r="AQ118" i="23"/>
  <c r="AP118" i="23"/>
  <c r="AO118" i="23"/>
  <c r="AN118" i="23"/>
  <c r="AM118" i="23"/>
  <c r="AL118" i="23"/>
  <c r="AK118" i="23"/>
  <c r="AJ118" i="23"/>
  <c r="AI118" i="23"/>
  <c r="AH118" i="23"/>
  <c r="AG118" i="23"/>
  <c r="AF118" i="23"/>
  <c r="AE118" i="23"/>
  <c r="AD118" i="23"/>
  <c r="AC118" i="23"/>
  <c r="AB118" i="23"/>
  <c r="AA118" i="23"/>
  <c r="Z118" i="23"/>
  <c r="Y118" i="23"/>
  <c r="X118" i="23"/>
  <c r="W118" i="23"/>
  <c r="V118" i="23"/>
  <c r="U118" i="23"/>
  <c r="T118" i="23"/>
  <c r="S118" i="23"/>
  <c r="R118" i="23"/>
  <c r="Q118" i="23"/>
  <c r="P118" i="23"/>
  <c r="O118" i="23"/>
  <c r="N118" i="23"/>
  <c r="M118" i="23"/>
  <c r="L118" i="23"/>
  <c r="AV117" i="23"/>
  <c r="AU117" i="23"/>
  <c r="AT117" i="23"/>
  <c r="AS117" i="23"/>
  <c r="AR117" i="23"/>
  <c r="AQ117" i="23"/>
  <c r="AP117" i="23"/>
  <c r="AO117" i="23"/>
  <c r="AN117" i="23"/>
  <c r="AM117" i="23"/>
  <c r="AL117" i="23"/>
  <c r="AK117" i="23"/>
  <c r="AJ117" i="23"/>
  <c r="AI117" i="23"/>
  <c r="AH117" i="23"/>
  <c r="AG117" i="23"/>
  <c r="AF117" i="23"/>
  <c r="AE117" i="23"/>
  <c r="AD117" i="23"/>
  <c r="AC117" i="23"/>
  <c r="AB117" i="23"/>
  <c r="AA117" i="23"/>
  <c r="Z117" i="23"/>
  <c r="Y117" i="23"/>
  <c r="X117" i="23"/>
  <c r="W117" i="23"/>
  <c r="V117" i="23"/>
  <c r="U117" i="23"/>
  <c r="T117" i="23"/>
  <c r="S117" i="23"/>
  <c r="R117" i="23"/>
  <c r="Q117" i="23"/>
  <c r="P117" i="23"/>
  <c r="O117" i="23"/>
  <c r="N117" i="23"/>
  <c r="M117" i="23"/>
  <c r="L117" i="23"/>
  <c r="AV116" i="23"/>
  <c r="AU116" i="23"/>
  <c r="AT116" i="23"/>
  <c r="AS116" i="23"/>
  <c r="AR116" i="23"/>
  <c r="AQ116" i="23"/>
  <c r="AP116" i="23"/>
  <c r="AO116" i="23"/>
  <c r="AN116" i="23"/>
  <c r="AM116" i="23"/>
  <c r="AL116" i="23"/>
  <c r="AK116" i="23"/>
  <c r="AJ116" i="23"/>
  <c r="AI116" i="23"/>
  <c r="AH116" i="23"/>
  <c r="AG116" i="23"/>
  <c r="AF116" i="23"/>
  <c r="AE116" i="23"/>
  <c r="AD116" i="23"/>
  <c r="AC116" i="23"/>
  <c r="AB116" i="23"/>
  <c r="AA116" i="23"/>
  <c r="Z116" i="23"/>
  <c r="Y116" i="23"/>
  <c r="X116" i="23"/>
  <c r="W116" i="23"/>
  <c r="V116" i="23"/>
  <c r="U116" i="23"/>
  <c r="T116" i="23"/>
  <c r="S116" i="23"/>
  <c r="R116" i="23"/>
  <c r="Q116" i="23"/>
  <c r="P116" i="23"/>
  <c r="O116" i="23"/>
  <c r="N116" i="23"/>
  <c r="M116" i="23"/>
  <c r="L116" i="23"/>
  <c r="AV115" i="23"/>
  <c r="AU115" i="23"/>
  <c r="AT115" i="23"/>
  <c r="AS115" i="23"/>
  <c r="AR115" i="23"/>
  <c r="AQ115" i="23"/>
  <c r="AP115" i="23"/>
  <c r="AO115" i="23"/>
  <c r="AN115" i="23"/>
  <c r="AM115" i="23"/>
  <c r="AL115" i="23"/>
  <c r="AK115" i="23"/>
  <c r="AJ115" i="23"/>
  <c r="AI115" i="23"/>
  <c r="AH115" i="23"/>
  <c r="AG115" i="23"/>
  <c r="AF115" i="23"/>
  <c r="AE115" i="23"/>
  <c r="AD115" i="23"/>
  <c r="AC115" i="23"/>
  <c r="AB115" i="23"/>
  <c r="AA115" i="23"/>
  <c r="Z115" i="23"/>
  <c r="Y115" i="23"/>
  <c r="X115" i="23"/>
  <c r="W115" i="23"/>
  <c r="V115" i="23"/>
  <c r="U115" i="23"/>
  <c r="T115" i="23"/>
  <c r="S115" i="23"/>
  <c r="R115" i="23"/>
  <c r="Q115" i="23"/>
  <c r="P115" i="23"/>
  <c r="O115" i="23"/>
  <c r="N115" i="23"/>
  <c r="M115" i="23"/>
  <c r="L115" i="23"/>
  <c r="AV114" i="23"/>
  <c r="AU114" i="23"/>
  <c r="AT114" i="23"/>
  <c r="AS114" i="23"/>
  <c r="AR114" i="23"/>
  <c r="AQ114" i="23"/>
  <c r="AP114" i="23"/>
  <c r="AO114" i="23"/>
  <c r="AN114" i="23"/>
  <c r="AM114" i="23"/>
  <c r="AL114" i="23"/>
  <c r="AK114" i="23"/>
  <c r="AJ114" i="23"/>
  <c r="AI114" i="23"/>
  <c r="AH114" i="23"/>
  <c r="AG114" i="23"/>
  <c r="AF114" i="23"/>
  <c r="AE114" i="23"/>
  <c r="AD114" i="23"/>
  <c r="AC114" i="23"/>
  <c r="AB114" i="23"/>
  <c r="AA114" i="23"/>
  <c r="Z114" i="23"/>
  <c r="Y114" i="23"/>
  <c r="X114" i="23"/>
  <c r="W114" i="23"/>
  <c r="V114" i="23"/>
  <c r="U114" i="23"/>
  <c r="T114" i="23"/>
  <c r="S114" i="23"/>
  <c r="R114" i="23"/>
  <c r="Q114" i="23"/>
  <c r="P114" i="23"/>
  <c r="O114" i="23"/>
  <c r="N114" i="23"/>
  <c r="M114" i="23"/>
  <c r="L114" i="23"/>
  <c r="AV113" i="23"/>
  <c r="AU113" i="23"/>
  <c r="AT113" i="23"/>
  <c r="AS113" i="23"/>
  <c r="AR113" i="23"/>
  <c r="AQ113" i="23"/>
  <c r="AP113" i="23"/>
  <c r="AO113" i="23"/>
  <c r="AN113" i="23"/>
  <c r="AM113" i="23"/>
  <c r="AL113" i="23"/>
  <c r="AK113" i="23"/>
  <c r="AJ113" i="23"/>
  <c r="AI113" i="23"/>
  <c r="AH113" i="23"/>
  <c r="AG113" i="23"/>
  <c r="AF113" i="23"/>
  <c r="AE113" i="23"/>
  <c r="AD113" i="23"/>
  <c r="AC113" i="23"/>
  <c r="AB113" i="23"/>
  <c r="AA113" i="23"/>
  <c r="Z113" i="23"/>
  <c r="Y113" i="23"/>
  <c r="X113" i="23"/>
  <c r="W113" i="23"/>
  <c r="V113" i="23"/>
  <c r="U113" i="23"/>
  <c r="T113" i="23"/>
  <c r="S113" i="23"/>
  <c r="R113" i="23"/>
  <c r="Q113" i="23"/>
  <c r="P113" i="23"/>
  <c r="O113" i="23"/>
  <c r="N113" i="23"/>
  <c r="M113" i="23"/>
  <c r="L113" i="23"/>
  <c r="AV112" i="23"/>
  <c r="AU112" i="23"/>
  <c r="AT112" i="23"/>
  <c r="AS112" i="23"/>
  <c r="AR112" i="23"/>
  <c r="AQ112" i="23"/>
  <c r="AP112" i="23"/>
  <c r="AO112" i="23"/>
  <c r="AN112" i="23"/>
  <c r="AM112" i="23"/>
  <c r="AL112" i="23"/>
  <c r="AK112" i="23"/>
  <c r="AJ112" i="23"/>
  <c r="AI112" i="23"/>
  <c r="AH112" i="23"/>
  <c r="AG112" i="23"/>
  <c r="AF112" i="23"/>
  <c r="AE112" i="23"/>
  <c r="AD112" i="23"/>
  <c r="AC112" i="23"/>
  <c r="AB112" i="23"/>
  <c r="AA112" i="23"/>
  <c r="Z112" i="23"/>
  <c r="Y112" i="23"/>
  <c r="X112" i="23"/>
  <c r="W112" i="23"/>
  <c r="V112" i="23"/>
  <c r="U112" i="23"/>
  <c r="T112" i="23"/>
  <c r="S112" i="23"/>
  <c r="R112" i="23"/>
  <c r="Q112" i="23"/>
  <c r="P112" i="23"/>
  <c r="O112" i="23"/>
  <c r="N112" i="23"/>
  <c r="M112" i="23"/>
  <c r="L112" i="23"/>
  <c r="AV111" i="23"/>
  <c r="AU111" i="23"/>
  <c r="AT111" i="23"/>
  <c r="AS111" i="23"/>
  <c r="AR111" i="23"/>
  <c r="AQ111" i="23"/>
  <c r="AP111" i="23"/>
  <c r="AO111" i="23"/>
  <c r="AN111" i="23"/>
  <c r="AM111" i="23"/>
  <c r="AL111" i="23"/>
  <c r="AK111" i="23"/>
  <c r="AJ111" i="23"/>
  <c r="AI111" i="23"/>
  <c r="AH111" i="23"/>
  <c r="AG111" i="23"/>
  <c r="AF111" i="23"/>
  <c r="AE111" i="23"/>
  <c r="AD111" i="23"/>
  <c r="AC111" i="23"/>
  <c r="AB111" i="23"/>
  <c r="AA111" i="23"/>
  <c r="Z111" i="23"/>
  <c r="Y111" i="23"/>
  <c r="X111" i="23"/>
  <c r="W111" i="23"/>
  <c r="V111" i="23"/>
  <c r="U111" i="23"/>
  <c r="T111" i="23"/>
  <c r="S111" i="23"/>
  <c r="R111" i="23"/>
  <c r="Q111" i="23"/>
  <c r="P111" i="23"/>
  <c r="O111" i="23"/>
  <c r="N111" i="23"/>
  <c r="M111" i="23"/>
  <c r="L111" i="23"/>
  <c r="AV110" i="23"/>
  <c r="AU110" i="23"/>
  <c r="AT110" i="23"/>
  <c r="AS110" i="23"/>
  <c r="AR110" i="23"/>
  <c r="AQ110" i="23"/>
  <c r="AP110" i="23"/>
  <c r="AO110" i="23"/>
  <c r="AN110" i="23"/>
  <c r="AM110" i="23"/>
  <c r="AL110" i="23"/>
  <c r="AK110" i="23"/>
  <c r="AJ110" i="23"/>
  <c r="AI110" i="23"/>
  <c r="AH110" i="23"/>
  <c r="AG110" i="23"/>
  <c r="AF110" i="23"/>
  <c r="AE110" i="23"/>
  <c r="AD110" i="23"/>
  <c r="AC110" i="23"/>
  <c r="AB110" i="23"/>
  <c r="AA110" i="23"/>
  <c r="Z110" i="23"/>
  <c r="Y110" i="23"/>
  <c r="X110" i="23"/>
  <c r="W110" i="23"/>
  <c r="V110" i="23"/>
  <c r="U110" i="23"/>
  <c r="T110" i="23"/>
  <c r="S110" i="23"/>
  <c r="R110" i="23"/>
  <c r="Q110" i="23"/>
  <c r="P110" i="23"/>
  <c r="O110" i="23"/>
  <c r="N110" i="23"/>
  <c r="M110" i="23"/>
  <c r="L110" i="23"/>
  <c r="AV109" i="23"/>
  <c r="AU109" i="23"/>
  <c r="AT109" i="23"/>
  <c r="AS109" i="23"/>
  <c r="AR109" i="23"/>
  <c r="AQ109" i="23"/>
  <c r="AP109" i="23"/>
  <c r="AO109" i="23"/>
  <c r="AN109" i="23"/>
  <c r="AM109" i="23"/>
  <c r="AL109" i="23"/>
  <c r="AK109" i="23"/>
  <c r="AJ109" i="23"/>
  <c r="AI109" i="23"/>
  <c r="AH109" i="23"/>
  <c r="AG109" i="23"/>
  <c r="AF109" i="23"/>
  <c r="AE109" i="23"/>
  <c r="AD109" i="23"/>
  <c r="AC109" i="23"/>
  <c r="AB109" i="23"/>
  <c r="AA109" i="23"/>
  <c r="Z109" i="23"/>
  <c r="Y109" i="23"/>
  <c r="X109" i="23"/>
  <c r="W109" i="23"/>
  <c r="V109" i="23"/>
  <c r="U109" i="23"/>
  <c r="T109" i="23"/>
  <c r="S109" i="23"/>
  <c r="R109" i="23"/>
  <c r="Q109" i="23"/>
  <c r="P109" i="23"/>
  <c r="O109" i="23"/>
  <c r="N109" i="23"/>
  <c r="M109" i="23"/>
  <c r="L109" i="23"/>
  <c r="AV108" i="23"/>
  <c r="AU108" i="23"/>
  <c r="AT108" i="23"/>
  <c r="AS108" i="23"/>
  <c r="AR108" i="23"/>
  <c r="AQ108" i="23"/>
  <c r="AP108" i="23"/>
  <c r="AO108" i="23"/>
  <c r="AN108" i="23"/>
  <c r="AM108" i="23"/>
  <c r="AL108" i="23"/>
  <c r="AK108" i="23"/>
  <c r="AJ108" i="23"/>
  <c r="AI108" i="23"/>
  <c r="AH108" i="23"/>
  <c r="AG108" i="23"/>
  <c r="AF108" i="23"/>
  <c r="AE108" i="23"/>
  <c r="AD108" i="23"/>
  <c r="AC108" i="23"/>
  <c r="AB108" i="23"/>
  <c r="AA108" i="23"/>
  <c r="Z108" i="23"/>
  <c r="Y108" i="23"/>
  <c r="X108" i="23"/>
  <c r="W108" i="23"/>
  <c r="V108" i="23"/>
  <c r="U108" i="23"/>
  <c r="T108" i="23"/>
  <c r="S108" i="23"/>
  <c r="R108" i="23"/>
  <c r="Q108" i="23"/>
  <c r="P108" i="23"/>
  <c r="O108" i="23"/>
  <c r="N108" i="23"/>
  <c r="M108" i="23"/>
  <c r="L108" i="23"/>
  <c r="AV107" i="23"/>
  <c r="AU107" i="23"/>
  <c r="AT107" i="23"/>
  <c r="AS107" i="23"/>
  <c r="AR107" i="23"/>
  <c r="AQ107" i="23"/>
  <c r="AP107" i="23"/>
  <c r="AO107" i="23"/>
  <c r="AN107" i="23"/>
  <c r="AM107" i="23"/>
  <c r="AL107" i="23"/>
  <c r="AK107" i="23"/>
  <c r="AJ107" i="23"/>
  <c r="AI107" i="23"/>
  <c r="AH107" i="23"/>
  <c r="AG107" i="23"/>
  <c r="AF107" i="23"/>
  <c r="AE107" i="23"/>
  <c r="AD107" i="23"/>
  <c r="AC107" i="23"/>
  <c r="AB107" i="23"/>
  <c r="AA107" i="23"/>
  <c r="Z107" i="23"/>
  <c r="Y107" i="23"/>
  <c r="X107" i="23"/>
  <c r="W107" i="23"/>
  <c r="V107" i="23"/>
  <c r="U107" i="23"/>
  <c r="T107" i="23"/>
  <c r="S107" i="23"/>
  <c r="R107" i="23"/>
  <c r="Q107" i="23"/>
  <c r="P107" i="23"/>
  <c r="O107" i="23"/>
  <c r="N107" i="23"/>
  <c r="M107" i="23"/>
  <c r="L107" i="23"/>
  <c r="AV106" i="23"/>
  <c r="AU106" i="23"/>
  <c r="AT106" i="23"/>
  <c r="AS106" i="23"/>
  <c r="AR106" i="23"/>
  <c r="AQ106" i="23"/>
  <c r="AP106" i="23"/>
  <c r="AO106" i="23"/>
  <c r="AN106" i="23"/>
  <c r="AM106" i="23"/>
  <c r="AL106" i="23"/>
  <c r="AK106" i="23"/>
  <c r="AJ106" i="23"/>
  <c r="AI106" i="23"/>
  <c r="AH106" i="23"/>
  <c r="AG106" i="23"/>
  <c r="AF106" i="23"/>
  <c r="AE106" i="23"/>
  <c r="AD106" i="23"/>
  <c r="AC106" i="23"/>
  <c r="AB106" i="23"/>
  <c r="AA106" i="23"/>
  <c r="Z106" i="23"/>
  <c r="Y106" i="23"/>
  <c r="X106" i="23"/>
  <c r="W106" i="23"/>
  <c r="V106" i="23"/>
  <c r="U106" i="23"/>
  <c r="T106" i="23"/>
  <c r="S106" i="23"/>
  <c r="R106" i="23"/>
  <c r="Q106" i="23"/>
  <c r="P106" i="23"/>
  <c r="O106" i="23"/>
  <c r="N106" i="23"/>
  <c r="M106" i="23"/>
  <c r="L106" i="23"/>
  <c r="AV105" i="23"/>
  <c r="AU105" i="23"/>
  <c r="AT105" i="23"/>
  <c r="AS105" i="23"/>
  <c r="AR105" i="23"/>
  <c r="AQ105" i="23"/>
  <c r="AP105" i="23"/>
  <c r="AO105" i="23"/>
  <c r="AN105" i="23"/>
  <c r="AM105" i="23"/>
  <c r="AL105" i="23"/>
  <c r="AK105" i="23"/>
  <c r="AJ105" i="23"/>
  <c r="AI105" i="23"/>
  <c r="AH105" i="23"/>
  <c r="AG105" i="23"/>
  <c r="AF105" i="23"/>
  <c r="AE105" i="23"/>
  <c r="AD105" i="23"/>
  <c r="AC105" i="23"/>
  <c r="AB105" i="23"/>
  <c r="AA105" i="23"/>
  <c r="Z105" i="23"/>
  <c r="Y105" i="23"/>
  <c r="X105" i="23"/>
  <c r="W105" i="23"/>
  <c r="V105" i="23"/>
  <c r="U105" i="23"/>
  <c r="T105" i="23"/>
  <c r="S105" i="23"/>
  <c r="R105" i="23"/>
  <c r="Q105" i="23"/>
  <c r="P105" i="23"/>
  <c r="O105" i="23"/>
  <c r="N105" i="23"/>
  <c r="M105" i="23"/>
  <c r="L105" i="23"/>
  <c r="AV104" i="23"/>
  <c r="AU104" i="23"/>
  <c r="AT104" i="23"/>
  <c r="AS104" i="23"/>
  <c r="AR104" i="23"/>
  <c r="AQ104" i="23"/>
  <c r="AP104" i="23"/>
  <c r="AO104" i="23"/>
  <c r="AN104" i="23"/>
  <c r="AM104" i="23"/>
  <c r="AL104" i="23"/>
  <c r="AK104" i="23"/>
  <c r="AJ104" i="23"/>
  <c r="AI104" i="23"/>
  <c r="AH104" i="23"/>
  <c r="AG104" i="23"/>
  <c r="AF104" i="23"/>
  <c r="AE104" i="23"/>
  <c r="AD104" i="23"/>
  <c r="AC104" i="23"/>
  <c r="AB104" i="23"/>
  <c r="AA104" i="23"/>
  <c r="Z104" i="23"/>
  <c r="Y104" i="23"/>
  <c r="X104" i="23"/>
  <c r="W104" i="23"/>
  <c r="V104" i="23"/>
  <c r="U104" i="23"/>
  <c r="T104" i="23"/>
  <c r="S104" i="23"/>
  <c r="R104" i="23"/>
  <c r="Q104" i="23"/>
  <c r="P104" i="23"/>
  <c r="O104" i="23"/>
  <c r="N104" i="23"/>
  <c r="M104" i="23"/>
  <c r="L104" i="23"/>
  <c r="AV103" i="23"/>
  <c r="AU103" i="23"/>
  <c r="AT103" i="23"/>
  <c r="AS103" i="23"/>
  <c r="AR103" i="23"/>
  <c r="AQ103" i="23"/>
  <c r="AP103" i="23"/>
  <c r="AO103" i="23"/>
  <c r="AN103" i="23"/>
  <c r="AM103" i="23"/>
  <c r="AL103" i="23"/>
  <c r="AK103" i="23"/>
  <c r="AJ103" i="23"/>
  <c r="AI103" i="23"/>
  <c r="AH103" i="23"/>
  <c r="AG103" i="23"/>
  <c r="AF103" i="23"/>
  <c r="AE103" i="23"/>
  <c r="AD103" i="23"/>
  <c r="AC103" i="23"/>
  <c r="AB103" i="23"/>
  <c r="AA103" i="23"/>
  <c r="Z103" i="23"/>
  <c r="Y103" i="23"/>
  <c r="X103" i="23"/>
  <c r="W103" i="23"/>
  <c r="V103" i="23"/>
  <c r="U103" i="23"/>
  <c r="T103" i="23"/>
  <c r="S103" i="23"/>
  <c r="R103" i="23"/>
  <c r="Q103" i="23"/>
  <c r="P103" i="23"/>
  <c r="O103" i="23"/>
  <c r="N103" i="23"/>
  <c r="M103" i="23"/>
  <c r="L103" i="23"/>
  <c r="AV102" i="23"/>
  <c r="AU102" i="23"/>
  <c r="AT102" i="23"/>
  <c r="AS102" i="23"/>
  <c r="AR102" i="23"/>
  <c r="AQ102" i="23"/>
  <c r="AP102" i="23"/>
  <c r="AO102" i="23"/>
  <c r="AN102" i="23"/>
  <c r="AM102" i="23"/>
  <c r="AL102" i="23"/>
  <c r="AK102" i="23"/>
  <c r="AJ102" i="23"/>
  <c r="AI102" i="23"/>
  <c r="AH102" i="23"/>
  <c r="AG102" i="23"/>
  <c r="AF102" i="23"/>
  <c r="AE102" i="23"/>
  <c r="AD102" i="23"/>
  <c r="AC102" i="23"/>
  <c r="AB102" i="23"/>
  <c r="AA102" i="23"/>
  <c r="Z102" i="23"/>
  <c r="Y102" i="23"/>
  <c r="X102" i="23"/>
  <c r="W102" i="23"/>
  <c r="V102" i="23"/>
  <c r="U102" i="23"/>
  <c r="T102" i="23"/>
  <c r="S102" i="23"/>
  <c r="R102" i="23"/>
  <c r="Q102" i="23"/>
  <c r="P102" i="23"/>
  <c r="O102" i="23"/>
  <c r="N102" i="23"/>
  <c r="M102" i="23"/>
  <c r="L102" i="23"/>
  <c r="AV101" i="23"/>
  <c r="AU101" i="23"/>
  <c r="AT101" i="23"/>
  <c r="AS101" i="23"/>
  <c r="AR101" i="23"/>
  <c r="AQ101" i="23"/>
  <c r="AP101" i="23"/>
  <c r="AO101" i="23"/>
  <c r="AN101" i="23"/>
  <c r="AM101" i="23"/>
  <c r="AL101" i="23"/>
  <c r="AK101" i="23"/>
  <c r="AJ101" i="23"/>
  <c r="AI101" i="23"/>
  <c r="AH101" i="23"/>
  <c r="AG101" i="23"/>
  <c r="AF101" i="23"/>
  <c r="AE101" i="23"/>
  <c r="AD101" i="23"/>
  <c r="AC101" i="23"/>
  <c r="AB101" i="23"/>
  <c r="AA101" i="23"/>
  <c r="Z101" i="23"/>
  <c r="Y101" i="23"/>
  <c r="X101" i="23"/>
  <c r="W101" i="23"/>
  <c r="V101" i="23"/>
  <c r="U101" i="23"/>
  <c r="T101" i="23"/>
  <c r="S101" i="23"/>
  <c r="R101" i="23"/>
  <c r="Q101" i="23"/>
  <c r="P101" i="23"/>
  <c r="O101" i="23"/>
  <c r="N101" i="23"/>
  <c r="M101" i="23"/>
  <c r="L101" i="23"/>
  <c r="AV100" i="23"/>
  <c r="AU100" i="23"/>
  <c r="AT100" i="23"/>
  <c r="AS100" i="23"/>
  <c r="AR100" i="23"/>
  <c r="AQ100" i="23"/>
  <c r="AP100" i="23"/>
  <c r="AO100" i="23"/>
  <c r="AN100" i="23"/>
  <c r="AM100" i="23"/>
  <c r="AL100" i="23"/>
  <c r="AK100" i="23"/>
  <c r="AJ100" i="23"/>
  <c r="AI100" i="23"/>
  <c r="AH100" i="23"/>
  <c r="AG100" i="23"/>
  <c r="AF100" i="23"/>
  <c r="AE100" i="23"/>
  <c r="AD100" i="23"/>
  <c r="AC100" i="23"/>
  <c r="AB100" i="23"/>
  <c r="AA100" i="23"/>
  <c r="Z100" i="23"/>
  <c r="Y100" i="23"/>
  <c r="X100" i="23"/>
  <c r="W100" i="23"/>
  <c r="V100" i="23"/>
  <c r="U100" i="23"/>
  <c r="T100" i="23"/>
  <c r="S100" i="23"/>
  <c r="R100" i="23"/>
  <c r="Q100" i="23"/>
  <c r="P100" i="23"/>
  <c r="O100" i="23"/>
  <c r="N100" i="23"/>
  <c r="M100" i="23"/>
  <c r="L100" i="23"/>
  <c r="AV99" i="23"/>
  <c r="AU99" i="23"/>
  <c r="AT99" i="23"/>
  <c r="AS99" i="23"/>
  <c r="AR99" i="23"/>
  <c r="AQ99" i="23"/>
  <c r="AP99" i="23"/>
  <c r="AO99" i="23"/>
  <c r="AN99" i="23"/>
  <c r="AM99" i="23"/>
  <c r="AL99" i="23"/>
  <c r="AK99" i="23"/>
  <c r="AJ99" i="23"/>
  <c r="AI99" i="23"/>
  <c r="AH99" i="23"/>
  <c r="AG99" i="23"/>
  <c r="AF99" i="23"/>
  <c r="AE99" i="23"/>
  <c r="AD99" i="23"/>
  <c r="AC99" i="23"/>
  <c r="AB99" i="23"/>
  <c r="AA99" i="23"/>
  <c r="Z99" i="23"/>
  <c r="Y99" i="23"/>
  <c r="X99" i="23"/>
  <c r="W99" i="23"/>
  <c r="V99" i="23"/>
  <c r="U99" i="23"/>
  <c r="T99" i="23"/>
  <c r="S99" i="23"/>
  <c r="R99" i="23"/>
  <c r="Q99" i="23"/>
  <c r="P99" i="23"/>
  <c r="O99" i="23"/>
  <c r="N99" i="23"/>
  <c r="M99" i="23"/>
  <c r="L99" i="23"/>
  <c r="AV98" i="23"/>
  <c r="AU98" i="23"/>
  <c r="AT98" i="23"/>
  <c r="AS98" i="23"/>
  <c r="AR98" i="23"/>
  <c r="AQ98" i="23"/>
  <c r="AP98" i="23"/>
  <c r="AO98" i="23"/>
  <c r="AN98" i="23"/>
  <c r="AM98" i="23"/>
  <c r="AL98" i="23"/>
  <c r="AK98" i="23"/>
  <c r="AJ98" i="23"/>
  <c r="AI98" i="23"/>
  <c r="AH98" i="23"/>
  <c r="AG98" i="23"/>
  <c r="AF98" i="23"/>
  <c r="AE98" i="23"/>
  <c r="AD98" i="23"/>
  <c r="AC98" i="23"/>
  <c r="AB98" i="23"/>
  <c r="AA98" i="23"/>
  <c r="Z98" i="23"/>
  <c r="Y98" i="23"/>
  <c r="X98" i="23"/>
  <c r="W98" i="23"/>
  <c r="V98" i="23"/>
  <c r="U98" i="23"/>
  <c r="T98" i="23"/>
  <c r="S98" i="23"/>
  <c r="R98" i="23"/>
  <c r="Q98" i="23"/>
  <c r="P98" i="23"/>
  <c r="O98" i="23"/>
  <c r="N98" i="23"/>
  <c r="M98" i="23"/>
  <c r="L98" i="23"/>
  <c r="AV97" i="23"/>
  <c r="AU97" i="23"/>
  <c r="AT97" i="23"/>
  <c r="AS97" i="23"/>
  <c r="AR97" i="23"/>
  <c r="AQ97" i="23"/>
  <c r="AP97" i="23"/>
  <c r="AO97" i="23"/>
  <c r="AN97" i="23"/>
  <c r="AM97" i="23"/>
  <c r="AL97" i="23"/>
  <c r="AK97" i="23"/>
  <c r="AJ97" i="23"/>
  <c r="AI97" i="23"/>
  <c r="AH97" i="23"/>
  <c r="AG97" i="23"/>
  <c r="AF97" i="23"/>
  <c r="AE97" i="23"/>
  <c r="AD97" i="23"/>
  <c r="AC97" i="23"/>
  <c r="AB97" i="23"/>
  <c r="AA97" i="23"/>
  <c r="Z97" i="23"/>
  <c r="Y97" i="23"/>
  <c r="X97" i="23"/>
  <c r="W97" i="23"/>
  <c r="V97" i="23"/>
  <c r="U97" i="23"/>
  <c r="T97" i="23"/>
  <c r="S97" i="23"/>
  <c r="R97" i="23"/>
  <c r="Q97" i="23"/>
  <c r="P97" i="23"/>
  <c r="O97" i="23"/>
  <c r="N97" i="23"/>
  <c r="M97" i="23"/>
  <c r="L97" i="23"/>
  <c r="AV96" i="23"/>
  <c r="AU96" i="23"/>
  <c r="AT96" i="23"/>
  <c r="AS96" i="23"/>
  <c r="AR96" i="23"/>
  <c r="AQ96" i="23"/>
  <c r="AP96" i="23"/>
  <c r="AO96" i="23"/>
  <c r="AN96" i="23"/>
  <c r="AM96" i="23"/>
  <c r="AL96" i="23"/>
  <c r="AK96" i="23"/>
  <c r="AJ96" i="23"/>
  <c r="AI96" i="23"/>
  <c r="AH96" i="23"/>
  <c r="AG96" i="23"/>
  <c r="AF96" i="23"/>
  <c r="AE96" i="23"/>
  <c r="AD96" i="23"/>
  <c r="AC96" i="23"/>
  <c r="AB96" i="23"/>
  <c r="AA96" i="23"/>
  <c r="Z96" i="23"/>
  <c r="Y96" i="23"/>
  <c r="X96" i="23"/>
  <c r="W96" i="23"/>
  <c r="V96" i="23"/>
  <c r="U96" i="23"/>
  <c r="T96" i="23"/>
  <c r="S96" i="23"/>
  <c r="R96" i="23"/>
  <c r="Q96" i="23"/>
  <c r="P96" i="23"/>
  <c r="O96" i="23"/>
  <c r="N96" i="23"/>
  <c r="M96" i="23"/>
  <c r="L96" i="23"/>
  <c r="AV95" i="23"/>
  <c r="AU95" i="23"/>
  <c r="AT95" i="23"/>
  <c r="AS95" i="23"/>
  <c r="AR95" i="23"/>
  <c r="AQ95" i="23"/>
  <c r="AP95" i="23"/>
  <c r="AO95" i="23"/>
  <c r="AN95" i="23"/>
  <c r="AM95" i="23"/>
  <c r="AL95" i="23"/>
  <c r="AK95" i="23"/>
  <c r="AJ95" i="23"/>
  <c r="AI95" i="23"/>
  <c r="AH95" i="23"/>
  <c r="AG95" i="23"/>
  <c r="AF95" i="23"/>
  <c r="AE95" i="23"/>
  <c r="AD95" i="23"/>
  <c r="AC95" i="23"/>
  <c r="AB95" i="23"/>
  <c r="AA95" i="23"/>
  <c r="Z95" i="23"/>
  <c r="Y95" i="23"/>
  <c r="X95" i="23"/>
  <c r="W95" i="23"/>
  <c r="V95" i="23"/>
  <c r="U95" i="23"/>
  <c r="T95" i="23"/>
  <c r="S95" i="23"/>
  <c r="R95" i="23"/>
  <c r="Q95" i="23"/>
  <c r="P95" i="23"/>
  <c r="O95" i="23"/>
  <c r="N95" i="23"/>
  <c r="M95" i="23"/>
  <c r="L95" i="23"/>
  <c r="AV94" i="23"/>
  <c r="AU94" i="23"/>
  <c r="AT94" i="23"/>
  <c r="AS94" i="23"/>
  <c r="AR94" i="23"/>
  <c r="AQ94" i="23"/>
  <c r="AP94" i="23"/>
  <c r="AO94" i="23"/>
  <c r="AN94" i="23"/>
  <c r="AM94" i="23"/>
  <c r="AL94" i="23"/>
  <c r="AK94" i="23"/>
  <c r="AJ94" i="23"/>
  <c r="AI94" i="23"/>
  <c r="AH94" i="23"/>
  <c r="AG94" i="23"/>
  <c r="AF94" i="23"/>
  <c r="AE94" i="23"/>
  <c r="AD94" i="23"/>
  <c r="AC94" i="23"/>
  <c r="AB94" i="23"/>
  <c r="AA94" i="23"/>
  <c r="Z94" i="23"/>
  <c r="Y94" i="23"/>
  <c r="X94" i="23"/>
  <c r="W94" i="23"/>
  <c r="V94" i="23"/>
  <c r="U94" i="23"/>
  <c r="T94" i="23"/>
  <c r="S94" i="23"/>
  <c r="R94" i="23"/>
  <c r="Q94" i="23"/>
  <c r="P94" i="23"/>
  <c r="O94" i="23"/>
  <c r="N94" i="23"/>
  <c r="M94" i="23"/>
  <c r="L94" i="23"/>
  <c r="AV93" i="23"/>
  <c r="AU93" i="23"/>
  <c r="AT93" i="23"/>
  <c r="AS93" i="23"/>
  <c r="AR93" i="23"/>
  <c r="AQ93" i="23"/>
  <c r="AP93" i="23"/>
  <c r="AO93" i="23"/>
  <c r="AN93" i="23"/>
  <c r="AM93" i="23"/>
  <c r="AL93" i="23"/>
  <c r="AK93" i="23"/>
  <c r="AJ93" i="23"/>
  <c r="AI93" i="23"/>
  <c r="AH93" i="23"/>
  <c r="AG93" i="23"/>
  <c r="AF93" i="23"/>
  <c r="AE93" i="23"/>
  <c r="AD93" i="23"/>
  <c r="AC93" i="23"/>
  <c r="AB93" i="23"/>
  <c r="AA93" i="23"/>
  <c r="Z93" i="23"/>
  <c r="Y93" i="23"/>
  <c r="X93" i="23"/>
  <c r="W93" i="23"/>
  <c r="V93" i="23"/>
  <c r="U93" i="23"/>
  <c r="T93" i="23"/>
  <c r="S93" i="23"/>
  <c r="R93" i="23"/>
  <c r="Q93" i="23"/>
  <c r="P93" i="23"/>
  <c r="O93" i="23"/>
  <c r="N93" i="23"/>
  <c r="M93" i="23"/>
  <c r="L93" i="23"/>
  <c r="AV92" i="23"/>
  <c r="AU92" i="23"/>
  <c r="AT92" i="23"/>
  <c r="AS92" i="23"/>
  <c r="AR92" i="23"/>
  <c r="AQ92" i="23"/>
  <c r="AP92" i="23"/>
  <c r="AO92" i="23"/>
  <c r="AN92" i="23"/>
  <c r="AM92" i="23"/>
  <c r="AL92" i="23"/>
  <c r="AK92" i="23"/>
  <c r="AJ92" i="23"/>
  <c r="AI92" i="23"/>
  <c r="AH92" i="23"/>
  <c r="AG92" i="23"/>
  <c r="AF92" i="23"/>
  <c r="AE92" i="23"/>
  <c r="AD92" i="23"/>
  <c r="AC92" i="23"/>
  <c r="AB92" i="23"/>
  <c r="AA92" i="23"/>
  <c r="Z92" i="23"/>
  <c r="Y92" i="23"/>
  <c r="X92" i="23"/>
  <c r="W92" i="23"/>
  <c r="V92" i="23"/>
  <c r="U92" i="23"/>
  <c r="T92" i="23"/>
  <c r="S92" i="23"/>
  <c r="R92" i="23"/>
  <c r="Q92" i="23"/>
  <c r="P92" i="23"/>
  <c r="O92" i="23"/>
  <c r="N92" i="23"/>
  <c r="M92" i="23"/>
  <c r="L92" i="23"/>
  <c r="AV91" i="23"/>
  <c r="AU91" i="23"/>
  <c r="AT91" i="23"/>
  <c r="AS91" i="23"/>
  <c r="AR91" i="23"/>
  <c r="AQ91" i="23"/>
  <c r="AP91" i="23"/>
  <c r="AO91" i="23"/>
  <c r="AN91" i="23"/>
  <c r="AM91" i="23"/>
  <c r="AL91" i="23"/>
  <c r="AK91" i="23"/>
  <c r="AJ91" i="23"/>
  <c r="AI91" i="23"/>
  <c r="AH91" i="23"/>
  <c r="AG91" i="23"/>
  <c r="AF91" i="23"/>
  <c r="AE91" i="23"/>
  <c r="AD91" i="23"/>
  <c r="AC91" i="23"/>
  <c r="AB91" i="23"/>
  <c r="AA91" i="23"/>
  <c r="Z91" i="23"/>
  <c r="Y91" i="23"/>
  <c r="X91" i="23"/>
  <c r="W91" i="23"/>
  <c r="V91" i="23"/>
  <c r="U91" i="23"/>
  <c r="T91" i="23"/>
  <c r="S91" i="23"/>
  <c r="R91" i="23"/>
  <c r="Q91" i="23"/>
  <c r="P91" i="23"/>
  <c r="O91" i="23"/>
  <c r="N91" i="23"/>
  <c r="M91" i="23"/>
  <c r="L91" i="23"/>
  <c r="AV90" i="23"/>
  <c r="AU90" i="23"/>
  <c r="AT90" i="23"/>
  <c r="AS90" i="23"/>
  <c r="AR90" i="23"/>
  <c r="AQ90" i="23"/>
  <c r="AP90" i="23"/>
  <c r="AO90" i="23"/>
  <c r="AN90" i="23"/>
  <c r="AM90" i="23"/>
  <c r="AL90" i="23"/>
  <c r="AK90" i="23"/>
  <c r="AJ90" i="23"/>
  <c r="AI90" i="23"/>
  <c r="AH90" i="23"/>
  <c r="AG90" i="23"/>
  <c r="AF90" i="23"/>
  <c r="AE90" i="23"/>
  <c r="AD90" i="23"/>
  <c r="AC90" i="23"/>
  <c r="AB90" i="23"/>
  <c r="AA90" i="23"/>
  <c r="Z90" i="23"/>
  <c r="Y90" i="23"/>
  <c r="X90" i="23"/>
  <c r="W90" i="23"/>
  <c r="V90" i="23"/>
  <c r="U90" i="23"/>
  <c r="T90" i="23"/>
  <c r="S90" i="23"/>
  <c r="R90" i="23"/>
  <c r="Q90" i="23"/>
  <c r="P90" i="23"/>
  <c r="O90" i="23"/>
  <c r="N90" i="23"/>
  <c r="M90" i="23"/>
  <c r="L90" i="23"/>
  <c r="AV89" i="23"/>
  <c r="AU89" i="23"/>
  <c r="AT89" i="23"/>
  <c r="AS89" i="23"/>
  <c r="AR89" i="23"/>
  <c r="AQ89" i="23"/>
  <c r="AP89" i="23"/>
  <c r="AO89" i="23"/>
  <c r="AN89" i="23"/>
  <c r="AM89" i="23"/>
  <c r="AL89" i="23"/>
  <c r="AK89" i="23"/>
  <c r="AJ89" i="23"/>
  <c r="AI89" i="23"/>
  <c r="AH89" i="23"/>
  <c r="AG89" i="23"/>
  <c r="AF89" i="23"/>
  <c r="AE89" i="23"/>
  <c r="AD89" i="23"/>
  <c r="AC89" i="23"/>
  <c r="AB89" i="23"/>
  <c r="AA89" i="23"/>
  <c r="Z89" i="23"/>
  <c r="Y89" i="23"/>
  <c r="X89" i="23"/>
  <c r="W89" i="23"/>
  <c r="V89" i="23"/>
  <c r="U89" i="23"/>
  <c r="T89" i="23"/>
  <c r="S89" i="23"/>
  <c r="R89" i="23"/>
  <c r="Q89" i="23"/>
  <c r="P89" i="23"/>
  <c r="O89" i="23"/>
  <c r="N89" i="23"/>
  <c r="M89" i="23"/>
  <c r="L89" i="23"/>
  <c r="AV88" i="23"/>
  <c r="AU88" i="23"/>
  <c r="AT88" i="23"/>
  <c r="AS88" i="23"/>
  <c r="AR88" i="23"/>
  <c r="AQ88" i="23"/>
  <c r="AP88" i="23"/>
  <c r="AO88" i="23"/>
  <c r="AN88" i="23"/>
  <c r="AM88" i="23"/>
  <c r="AL88" i="23"/>
  <c r="AK88" i="23"/>
  <c r="AJ88" i="23"/>
  <c r="AI88" i="23"/>
  <c r="AH88" i="23"/>
  <c r="AG88" i="23"/>
  <c r="AF88" i="23"/>
  <c r="AE88" i="23"/>
  <c r="AD88" i="23"/>
  <c r="AC88" i="23"/>
  <c r="AB88" i="23"/>
  <c r="AA88" i="23"/>
  <c r="Z88" i="23"/>
  <c r="Y88" i="23"/>
  <c r="X88" i="23"/>
  <c r="W88" i="23"/>
  <c r="V88" i="23"/>
  <c r="U88" i="23"/>
  <c r="T88" i="23"/>
  <c r="S88" i="23"/>
  <c r="R88" i="23"/>
  <c r="Q88" i="23"/>
  <c r="P88" i="23"/>
  <c r="O88" i="23"/>
  <c r="N88" i="23"/>
  <c r="M88" i="23"/>
  <c r="L88" i="23"/>
  <c r="AV87" i="23"/>
  <c r="AU87" i="23"/>
  <c r="AT87" i="23"/>
  <c r="AS87" i="23"/>
  <c r="AR87" i="23"/>
  <c r="AQ87" i="23"/>
  <c r="AP87" i="23"/>
  <c r="AO87" i="23"/>
  <c r="AN87" i="23"/>
  <c r="AM87" i="23"/>
  <c r="AL87" i="23"/>
  <c r="AK87" i="23"/>
  <c r="AJ87" i="23"/>
  <c r="AI87" i="23"/>
  <c r="AH87" i="23"/>
  <c r="AG87" i="23"/>
  <c r="AF87" i="23"/>
  <c r="AE87" i="23"/>
  <c r="AD87" i="23"/>
  <c r="AC87" i="23"/>
  <c r="AB87" i="23"/>
  <c r="AA87" i="23"/>
  <c r="Z87" i="23"/>
  <c r="Y87" i="23"/>
  <c r="X87" i="23"/>
  <c r="W87" i="23"/>
  <c r="V87" i="23"/>
  <c r="U87" i="23"/>
  <c r="T87" i="23"/>
  <c r="S87" i="23"/>
  <c r="R87" i="23"/>
  <c r="Q87" i="23"/>
  <c r="P87" i="23"/>
  <c r="O87" i="23"/>
  <c r="N87" i="23"/>
  <c r="M87" i="23"/>
  <c r="L87" i="23"/>
  <c r="AV86" i="23"/>
  <c r="AU86" i="23"/>
  <c r="AT86" i="23"/>
  <c r="AS86" i="23"/>
  <c r="AR86" i="23"/>
  <c r="AQ86" i="23"/>
  <c r="AP86" i="23"/>
  <c r="AO86" i="23"/>
  <c r="AN86" i="23"/>
  <c r="AM86" i="23"/>
  <c r="AL86" i="23"/>
  <c r="AK86" i="23"/>
  <c r="AJ86" i="23"/>
  <c r="AI86" i="23"/>
  <c r="AH86" i="23"/>
  <c r="AG86" i="23"/>
  <c r="AF86" i="23"/>
  <c r="AE86" i="23"/>
  <c r="AD86" i="23"/>
  <c r="AC86" i="23"/>
  <c r="AB86" i="23"/>
  <c r="AA86" i="23"/>
  <c r="Z86" i="23"/>
  <c r="Y86" i="23"/>
  <c r="X86" i="23"/>
  <c r="W86" i="23"/>
  <c r="V86" i="23"/>
  <c r="U86" i="23"/>
  <c r="T86" i="23"/>
  <c r="S86" i="23"/>
  <c r="R86" i="23"/>
  <c r="Q86" i="23"/>
  <c r="P86" i="23"/>
  <c r="O86" i="23"/>
  <c r="N86" i="23"/>
  <c r="M86" i="23"/>
  <c r="L86" i="23"/>
  <c r="AV85" i="23"/>
  <c r="AU85" i="23"/>
  <c r="AT85" i="23"/>
  <c r="AS85" i="23"/>
  <c r="AR85" i="23"/>
  <c r="AQ85" i="23"/>
  <c r="AP85" i="23"/>
  <c r="AO85" i="23"/>
  <c r="AN85" i="23"/>
  <c r="AM85" i="23"/>
  <c r="AL85" i="23"/>
  <c r="AK85" i="23"/>
  <c r="AJ85" i="23"/>
  <c r="AI85" i="23"/>
  <c r="AH85" i="23"/>
  <c r="AG85" i="23"/>
  <c r="AF85" i="23"/>
  <c r="AE85" i="23"/>
  <c r="AD85" i="23"/>
  <c r="AC85" i="23"/>
  <c r="AB85" i="23"/>
  <c r="AA85" i="23"/>
  <c r="Z85" i="23"/>
  <c r="Y85" i="23"/>
  <c r="X85" i="23"/>
  <c r="W85" i="23"/>
  <c r="V85" i="23"/>
  <c r="U85" i="23"/>
  <c r="T85" i="23"/>
  <c r="S85" i="23"/>
  <c r="R85" i="23"/>
  <c r="Q85" i="23"/>
  <c r="P85" i="23"/>
  <c r="O85" i="23"/>
  <c r="N85" i="23"/>
  <c r="M85" i="23"/>
  <c r="L85" i="23"/>
  <c r="AV84" i="23"/>
  <c r="AU84" i="23"/>
  <c r="AT84" i="23"/>
  <c r="AS84" i="23"/>
  <c r="AR84" i="23"/>
  <c r="AQ84" i="23"/>
  <c r="AP84" i="23"/>
  <c r="AO84" i="23"/>
  <c r="AN84" i="23"/>
  <c r="AM84" i="23"/>
  <c r="AL84" i="23"/>
  <c r="AK84" i="23"/>
  <c r="AJ84" i="23"/>
  <c r="AI84" i="23"/>
  <c r="AH84" i="23"/>
  <c r="AG84" i="23"/>
  <c r="AF84" i="23"/>
  <c r="AE84" i="23"/>
  <c r="AD84" i="23"/>
  <c r="AC84" i="23"/>
  <c r="AB84" i="23"/>
  <c r="AA84" i="23"/>
  <c r="Z84" i="23"/>
  <c r="Y84" i="23"/>
  <c r="X84" i="23"/>
  <c r="W84" i="23"/>
  <c r="V84" i="23"/>
  <c r="U84" i="23"/>
  <c r="T84" i="23"/>
  <c r="S84" i="23"/>
  <c r="R84" i="23"/>
  <c r="Q84" i="23"/>
  <c r="P84" i="23"/>
  <c r="O84" i="23"/>
  <c r="N84" i="23"/>
  <c r="M84" i="23"/>
  <c r="L84" i="23"/>
  <c r="AV83" i="23"/>
  <c r="AU83" i="23"/>
  <c r="AT83" i="23"/>
  <c r="AS83" i="23"/>
  <c r="AR83" i="23"/>
  <c r="AQ83" i="23"/>
  <c r="AP83" i="23"/>
  <c r="AO83" i="23"/>
  <c r="AN83" i="23"/>
  <c r="AM83" i="23"/>
  <c r="AL83" i="23"/>
  <c r="AK83" i="23"/>
  <c r="AJ83" i="23"/>
  <c r="AI83" i="23"/>
  <c r="AH83" i="23"/>
  <c r="AG83" i="23"/>
  <c r="AF83" i="23"/>
  <c r="AE83" i="23"/>
  <c r="AD83" i="23"/>
  <c r="AC83" i="23"/>
  <c r="AB83" i="23"/>
  <c r="AA83" i="23"/>
  <c r="Z83" i="23"/>
  <c r="Y83" i="23"/>
  <c r="X83" i="23"/>
  <c r="W83" i="23"/>
  <c r="V83" i="23"/>
  <c r="U83" i="23"/>
  <c r="T83" i="23"/>
  <c r="S83" i="23"/>
  <c r="R83" i="23"/>
  <c r="Q83" i="23"/>
  <c r="P83" i="23"/>
  <c r="O83" i="23"/>
  <c r="N83" i="23"/>
  <c r="M83" i="23"/>
  <c r="L83" i="23"/>
  <c r="AV82" i="23"/>
  <c r="AU82" i="23"/>
  <c r="AT82" i="23"/>
  <c r="AS82" i="23"/>
  <c r="AR82" i="23"/>
  <c r="AQ82" i="23"/>
  <c r="AP82" i="23"/>
  <c r="AO82" i="23"/>
  <c r="AN82" i="23"/>
  <c r="AM82" i="23"/>
  <c r="AL82" i="23"/>
  <c r="AK82" i="23"/>
  <c r="AJ82" i="23"/>
  <c r="AI82" i="23"/>
  <c r="AH82" i="23"/>
  <c r="AG82" i="23"/>
  <c r="AF82" i="23"/>
  <c r="AE82" i="23"/>
  <c r="AD82" i="23"/>
  <c r="AC82" i="23"/>
  <c r="AB82" i="23"/>
  <c r="AA82" i="23"/>
  <c r="Z82" i="23"/>
  <c r="Y82" i="23"/>
  <c r="X82" i="23"/>
  <c r="W82" i="23"/>
  <c r="V82" i="23"/>
  <c r="U82" i="23"/>
  <c r="T82" i="23"/>
  <c r="S82" i="23"/>
  <c r="R82" i="23"/>
  <c r="Q82" i="23"/>
  <c r="P82" i="23"/>
  <c r="O82" i="23"/>
  <c r="N82" i="23"/>
  <c r="M82" i="23"/>
  <c r="L82" i="23"/>
  <c r="AV81" i="23"/>
  <c r="AU81" i="23"/>
  <c r="AT81" i="23"/>
  <c r="AS81" i="23"/>
  <c r="AR81" i="23"/>
  <c r="AQ81" i="23"/>
  <c r="AP81" i="23"/>
  <c r="AO81" i="23"/>
  <c r="AN81" i="23"/>
  <c r="AM81" i="23"/>
  <c r="AL81" i="23"/>
  <c r="AK81" i="23"/>
  <c r="AJ81" i="23"/>
  <c r="AI81" i="23"/>
  <c r="AH81" i="23"/>
  <c r="AG81" i="23"/>
  <c r="AF81" i="23"/>
  <c r="AE81" i="23"/>
  <c r="AD81" i="23"/>
  <c r="AC81" i="23"/>
  <c r="AB81" i="23"/>
  <c r="AA81" i="23"/>
  <c r="Z81" i="23"/>
  <c r="Y81" i="23"/>
  <c r="X81" i="23"/>
  <c r="W81" i="23"/>
  <c r="V81" i="23"/>
  <c r="U81" i="23"/>
  <c r="T81" i="23"/>
  <c r="S81" i="23"/>
  <c r="R81" i="23"/>
  <c r="Q81" i="23"/>
  <c r="P81" i="23"/>
  <c r="O81" i="23"/>
  <c r="N81" i="23"/>
  <c r="M81" i="23"/>
  <c r="L81" i="23"/>
  <c r="AV80" i="23"/>
  <c r="AU80" i="23"/>
  <c r="AT80" i="23"/>
  <c r="AS80" i="23"/>
  <c r="AR80" i="23"/>
  <c r="AQ80" i="23"/>
  <c r="AP80" i="23"/>
  <c r="AO80" i="23"/>
  <c r="AN80" i="23"/>
  <c r="AM80" i="23"/>
  <c r="AL80" i="23"/>
  <c r="AK80" i="23"/>
  <c r="AJ80" i="23"/>
  <c r="AI80" i="23"/>
  <c r="AH80" i="23"/>
  <c r="AG80" i="23"/>
  <c r="AF80" i="23"/>
  <c r="AE80" i="23"/>
  <c r="AD80" i="23"/>
  <c r="AC80" i="23"/>
  <c r="AB80" i="23"/>
  <c r="AA80" i="23"/>
  <c r="Z80" i="23"/>
  <c r="Y80" i="23"/>
  <c r="X80" i="23"/>
  <c r="W80" i="23"/>
  <c r="V80" i="23"/>
  <c r="U80" i="23"/>
  <c r="T80" i="23"/>
  <c r="S80" i="23"/>
  <c r="R80" i="23"/>
  <c r="Q80" i="23"/>
  <c r="P80" i="23"/>
  <c r="O80" i="23"/>
  <c r="N80" i="23"/>
  <c r="M80" i="23"/>
  <c r="L80" i="23"/>
  <c r="AV79" i="23"/>
  <c r="AU79" i="23"/>
  <c r="AT79" i="23"/>
  <c r="AS79" i="23"/>
  <c r="AR79" i="23"/>
  <c r="AQ79" i="23"/>
  <c r="AP79" i="23"/>
  <c r="AO79" i="23"/>
  <c r="AN79" i="23"/>
  <c r="AM79" i="23"/>
  <c r="AL79" i="23"/>
  <c r="AK79" i="23"/>
  <c r="AJ79" i="23"/>
  <c r="AI79" i="23"/>
  <c r="AH79" i="23"/>
  <c r="AG79" i="23"/>
  <c r="AF79" i="23"/>
  <c r="AE79" i="23"/>
  <c r="AD79" i="23"/>
  <c r="AC79" i="23"/>
  <c r="AB79" i="23"/>
  <c r="AA79" i="23"/>
  <c r="Z79" i="23"/>
  <c r="Y79" i="23"/>
  <c r="X79" i="23"/>
  <c r="W79" i="23"/>
  <c r="V79" i="23"/>
  <c r="U79" i="23"/>
  <c r="T79" i="23"/>
  <c r="S79" i="23"/>
  <c r="R79" i="23"/>
  <c r="Q79" i="23"/>
  <c r="P79" i="23"/>
  <c r="O79" i="23"/>
  <c r="N79" i="23"/>
  <c r="M79" i="23"/>
  <c r="L79" i="23"/>
  <c r="AV78" i="23"/>
  <c r="AU78" i="23"/>
  <c r="AT78" i="23"/>
  <c r="AS78" i="23"/>
  <c r="AR78" i="23"/>
  <c r="AQ78" i="23"/>
  <c r="AP78" i="23"/>
  <c r="AO78" i="23"/>
  <c r="AN78" i="23"/>
  <c r="AM78" i="23"/>
  <c r="AL78" i="23"/>
  <c r="AK78" i="23"/>
  <c r="AJ78" i="23"/>
  <c r="AI78" i="23"/>
  <c r="AH78" i="23"/>
  <c r="AG78" i="23"/>
  <c r="AF78" i="23"/>
  <c r="AE78" i="23"/>
  <c r="AD78" i="23"/>
  <c r="AC78" i="23"/>
  <c r="AB78" i="23"/>
  <c r="AA78" i="23"/>
  <c r="Z78" i="23"/>
  <c r="Y78" i="23"/>
  <c r="X78" i="23"/>
  <c r="W78" i="23"/>
  <c r="V78" i="23"/>
  <c r="U78" i="23"/>
  <c r="T78" i="23"/>
  <c r="S78" i="23"/>
  <c r="R78" i="23"/>
  <c r="Q78" i="23"/>
  <c r="P78" i="23"/>
  <c r="O78" i="23"/>
  <c r="N78" i="23"/>
  <c r="M78" i="23"/>
  <c r="L78" i="23"/>
  <c r="AV77" i="23"/>
  <c r="AU77" i="23"/>
  <c r="AT77" i="23"/>
  <c r="AS77" i="23"/>
  <c r="AR77" i="23"/>
  <c r="AQ77" i="23"/>
  <c r="AP77" i="23"/>
  <c r="AO77" i="23"/>
  <c r="AN77" i="23"/>
  <c r="AM77" i="23"/>
  <c r="AL77" i="23"/>
  <c r="AK77" i="23"/>
  <c r="AJ77" i="23"/>
  <c r="AI77" i="23"/>
  <c r="AH77" i="23"/>
  <c r="AG77" i="23"/>
  <c r="AF77" i="23"/>
  <c r="AE77" i="23"/>
  <c r="AD77" i="23"/>
  <c r="AC77" i="23"/>
  <c r="AB77" i="23"/>
  <c r="AA77" i="23"/>
  <c r="Z77" i="23"/>
  <c r="Y77" i="23"/>
  <c r="X77" i="23"/>
  <c r="W77" i="23"/>
  <c r="V77" i="23"/>
  <c r="U77" i="23"/>
  <c r="T77" i="23"/>
  <c r="S77" i="23"/>
  <c r="R77" i="23"/>
  <c r="Q77" i="23"/>
  <c r="P77" i="23"/>
  <c r="O77" i="23"/>
  <c r="N77" i="23"/>
  <c r="M77" i="23"/>
  <c r="L77" i="23"/>
  <c r="AV76" i="23"/>
  <c r="AU76" i="23"/>
  <c r="AT76" i="23"/>
  <c r="AS76" i="23"/>
  <c r="AR76" i="23"/>
  <c r="AQ76" i="23"/>
  <c r="AP76" i="23"/>
  <c r="AO76" i="23"/>
  <c r="AN76" i="23"/>
  <c r="AM76" i="23"/>
  <c r="AL76" i="23"/>
  <c r="AK76" i="23"/>
  <c r="AJ76" i="23"/>
  <c r="AI76" i="23"/>
  <c r="AH76" i="23"/>
  <c r="AG76" i="23"/>
  <c r="AF76" i="23"/>
  <c r="AE76" i="23"/>
  <c r="AD76" i="23"/>
  <c r="AC76" i="23"/>
  <c r="AB76" i="23"/>
  <c r="AA76" i="23"/>
  <c r="Z76" i="23"/>
  <c r="Y76" i="23"/>
  <c r="X76" i="23"/>
  <c r="W76" i="23"/>
  <c r="V76" i="23"/>
  <c r="U76" i="23"/>
  <c r="T76" i="23"/>
  <c r="S76" i="23"/>
  <c r="R76" i="23"/>
  <c r="Q76" i="23"/>
  <c r="P76" i="23"/>
  <c r="O76" i="23"/>
  <c r="N76" i="23"/>
  <c r="M76" i="23"/>
  <c r="L76" i="23"/>
  <c r="AV75" i="23"/>
  <c r="AU75" i="23"/>
  <c r="AT75" i="23"/>
  <c r="AS75" i="23"/>
  <c r="AR75" i="23"/>
  <c r="AQ75" i="23"/>
  <c r="AP75" i="23"/>
  <c r="AO75" i="23"/>
  <c r="AN75" i="23"/>
  <c r="AM75" i="23"/>
  <c r="AL75" i="23"/>
  <c r="AK75" i="23"/>
  <c r="AJ75" i="23"/>
  <c r="AI75" i="23"/>
  <c r="AH75" i="23"/>
  <c r="AG75" i="23"/>
  <c r="AF75" i="23"/>
  <c r="AE75" i="23"/>
  <c r="AD75" i="23"/>
  <c r="AC75" i="23"/>
  <c r="AB75" i="23"/>
  <c r="AA75" i="23"/>
  <c r="Z75" i="23"/>
  <c r="Y75" i="23"/>
  <c r="X75" i="23"/>
  <c r="W75" i="23"/>
  <c r="V75" i="23"/>
  <c r="U75" i="23"/>
  <c r="T75" i="23"/>
  <c r="S75" i="23"/>
  <c r="R75" i="23"/>
  <c r="Q75" i="23"/>
  <c r="P75" i="23"/>
  <c r="O75" i="23"/>
  <c r="N75" i="23"/>
  <c r="M75" i="23"/>
  <c r="L75" i="23"/>
  <c r="AV74" i="23"/>
  <c r="AU74" i="23"/>
  <c r="AT74" i="23"/>
  <c r="AS74" i="23"/>
  <c r="AR74" i="23"/>
  <c r="AQ74" i="23"/>
  <c r="AP74" i="23"/>
  <c r="AO74" i="23"/>
  <c r="AN74" i="23"/>
  <c r="AM74" i="23"/>
  <c r="AL74" i="23"/>
  <c r="AK74" i="23"/>
  <c r="AJ74" i="23"/>
  <c r="AI74" i="23"/>
  <c r="AH74" i="23"/>
  <c r="AG74" i="23"/>
  <c r="AF74" i="23"/>
  <c r="AE74" i="23"/>
  <c r="AD74" i="23"/>
  <c r="AC74" i="23"/>
  <c r="AB74" i="23"/>
  <c r="AA74" i="23"/>
  <c r="Z74" i="23"/>
  <c r="Y74" i="23"/>
  <c r="X74" i="23"/>
  <c r="W74" i="23"/>
  <c r="V74" i="23"/>
  <c r="U74" i="23"/>
  <c r="T74" i="23"/>
  <c r="S74" i="23"/>
  <c r="R74" i="23"/>
  <c r="Q74" i="23"/>
  <c r="P74" i="23"/>
  <c r="O74" i="23"/>
  <c r="N74" i="23"/>
  <c r="M74" i="23"/>
  <c r="L74" i="23"/>
  <c r="AV73" i="23"/>
  <c r="AU73" i="23"/>
  <c r="AT73" i="23"/>
  <c r="AS73" i="23"/>
  <c r="AR73" i="23"/>
  <c r="AQ73" i="23"/>
  <c r="AP73" i="23"/>
  <c r="AO73" i="23"/>
  <c r="AN73" i="23"/>
  <c r="AM73" i="23"/>
  <c r="AL73" i="23"/>
  <c r="AK73" i="23"/>
  <c r="AJ73" i="23"/>
  <c r="AI73" i="23"/>
  <c r="AH73" i="23"/>
  <c r="AG73" i="23"/>
  <c r="AF73" i="23"/>
  <c r="AE73" i="23"/>
  <c r="AD73" i="23"/>
  <c r="AC73" i="23"/>
  <c r="AB73" i="23"/>
  <c r="AA73" i="23"/>
  <c r="Z73" i="23"/>
  <c r="Y73" i="23"/>
  <c r="X73" i="23"/>
  <c r="W73" i="23"/>
  <c r="V73" i="23"/>
  <c r="U73" i="23"/>
  <c r="T73" i="23"/>
  <c r="S73" i="23"/>
  <c r="R73" i="23"/>
  <c r="Q73" i="23"/>
  <c r="P73" i="23"/>
  <c r="O73" i="23"/>
  <c r="N73" i="23"/>
  <c r="M73" i="23"/>
  <c r="L73" i="23"/>
  <c r="AV72" i="23"/>
  <c r="AU72" i="23"/>
  <c r="AT72" i="23"/>
  <c r="AS72" i="23"/>
  <c r="AR72" i="23"/>
  <c r="AQ72" i="23"/>
  <c r="AP72" i="23"/>
  <c r="AO72" i="23"/>
  <c r="AN72" i="23"/>
  <c r="AM72" i="23"/>
  <c r="AL72" i="23"/>
  <c r="AK72" i="23"/>
  <c r="AJ72" i="23"/>
  <c r="AI72" i="23"/>
  <c r="AH72" i="23"/>
  <c r="AG72" i="23"/>
  <c r="AF72" i="23"/>
  <c r="AE72" i="23"/>
  <c r="AD72" i="23"/>
  <c r="AC72" i="23"/>
  <c r="AB72" i="23"/>
  <c r="AA72" i="23"/>
  <c r="Z72" i="23"/>
  <c r="Y72" i="23"/>
  <c r="X72" i="23"/>
  <c r="W72" i="23"/>
  <c r="V72" i="23"/>
  <c r="U72" i="23"/>
  <c r="T72" i="23"/>
  <c r="S72" i="23"/>
  <c r="R72" i="23"/>
  <c r="Q72" i="23"/>
  <c r="P72" i="23"/>
  <c r="O72" i="23"/>
  <c r="N72" i="23"/>
  <c r="M72" i="23"/>
  <c r="L72" i="23"/>
  <c r="AV71" i="23"/>
  <c r="AU71" i="23"/>
  <c r="AT71" i="23"/>
  <c r="AS71" i="23"/>
  <c r="AR71" i="23"/>
  <c r="AQ71" i="23"/>
  <c r="AP71" i="23"/>
  <c r="AO71" i="23"/>
  <c r="AN71" i="23"/>
  <c r="AM71" i="23"/>
  <c r="AL71" i="23"/>
  <c r="AK71" i="23"/>
  <c r="AJ71" i="23"/>
  <c r="AI71" i="23"/>
  <c r="AH71" i="23"/>
  <c r="AG71" i="23"/>
  <c r="AF71" i="23"/>
  <c r="AE71" i="23"/>
  <c r="AD71" i="23"/>
  <c r="AC71" i="23"/>
  <c r="AB71" i="23"/>
  <c r="AA71" i="23"/>
  <c r="Z71" i="23"/>
  <c r="Y71" i="23"/>
  <c r="X71" i="23"/>
  <c r="W71" i="23"/>
  <c r="V71" i="23"/>
  <c r="U71" i="23"/>
  <c r="T71" i="23"/>
  <c r="S71" i="23"/>
  <c r="R71" i="23"/>
  <c r="Q71" i="23"/>
  <c r="P71" i="23"/>
  <c r="O71" i="23"/>
  <c r="N71" i="23"/>
  <c r="M71" i="23"/>
  <c r="L71" i="23"/>
  <c r="AV70" i="23"/>
  <c r="AU70" i="23"/>
  <c r="AT70" i="23"/>
  <c r="AS70" i="23"/>
  <c r="AR70" i="23"/>
  <c r="AQ70" i="23"/>
  <c r="AP70" i="23"/>
  <c r="AO70" i="23"/>
  <c r="AN70" i="23"/>
  <c r="AM70" i="23"/>
  <c r="AL70" i="23"/>
  <c r="AK70" i="23"/>
  <c r="AJ70" i="23"/>
  <c r="AI70" i="23"/>
  <c r="AH70" i="23"/>
  <c r="AG70" i="23"/>
  <c r="AF70" i="23"/>
  <c r="AE70" i="23"/>
  <c r="AD70" i="23"/>
  <c r="AC70" i="23"/>
  <c r="AB70" i="23"/>
  <c r="AA70" i="23"/>
  <c r="Z70" i="23"/>
  <c r="Y70" i="23"/>
  <c r="X70" i="23"/>
  <c r="W70" i="23"/>
  <c r="V70" i="23"/>
  <c r="U70" i="23"/>
  <c r="T70" i="23"/>
  <c r="S70" i="23"/>
  <c r="R70" i="23"/>
  <c r="Q70" i="23"/>
  <c r="P70" i="23"/>
  <c r="O70" i="23"/>
  <c r="N70" i="23"/>
  <c r="M70" i="23"/>
  <c r="L70" i="23"/>
  <c r="AV69" i="23"/>
  <c r="AU69" i="23"/>
  <c r="AT69" i="23"/>
  <c r="AS69" i="23"/>
  <c r="AR69" i="23"/>
  <c r="AQ69" i="23"/>
  <c r="AP69" i="23"/>
  <c r="AO69" i="23"/>
  <c r="AN69" i="23"/>
  <c r="AM69" i="23"/>
  <c r="AL69" i="23"/>
  <c r="AK69" i="23"/>
  <c r="AJ69" i="23"/>
  <c r="AI69" i="23"/>
  <c r="AH69" i="23"/>
  <c r="AG69" i="23"/>
  <c r="AF69" i="23"/>
  <c r="AE69" i="23"/>
  <c r="AD69" i="23"/>
  <c r="AC69" i="23"/>
  <c r="AB69" i="23"/>
  <c r="AA69" i="23"/>
  <c r="Z69" i="23"/>
  <c r="Y69" i="23"/>
  <c r="X69" i="23"/>
  <c r="W69" i="23"/>
  <c r="V69" i="23"/>
  <c r="U69" i="23"/>
  <c r="T69" i="23"/>
  <c r="S69" i="23"/>
  <c r="R69" i="23"/>
  <c r="Q69" i="23"/>
  <c r="P69" i="23"/>
  <c r="O69" i="23"/>
  <c r="N69" i="23"/>
  <c r="M69" i="23"/>
  <c r="L69" i="23"/>
  <c r="AV68" i="23"/>
  <c r="AU68" i="23"/>
  <c r="AT68" i="23"/>
  <c r="AS68" i="23"/>
  <c r="AR68" i="23"/>
  <c r="AQ68" i="23"/>
  <c r="AP68" i="23"/>
  <c r="AO68" i="23"/>
  <c r="AN68" i="23"/>
  <c r="AM68" i="23"/>
  <c r="AL68" i="23"/>
  <c r="AK68" i="23"/>
  <c r="AJ68" i="23"/>
  <c r="AI68" i="23"/>
  <c r="AH68" i="23"/>
  <c r="AG68" i="23"/>
  <c r="AF68" i="23"/>
  <c r="AE68" i="23"/>
  <c r="AD68" i="23"/>
  <c r="AC68" i="23"/>
  <c r="AB68" i="23"/>
  <c r="AA68" i="23"/>
  <c r="Z68" i="23"/>
  <c r="Y68" i="23"/>
  <c r="X68" i="23"/>
  <c r="W68" i="23"/>
  <c r="V68" i="23"/>
  <c r="U68" i="23"/>
  <c r="T68" i="23"/>
  <c r="S68" i="23"/>
  <c r="R68" i="23"/>
  <c r="Q68" i="23"/>
  <c r="P68" i="23"/>
  <c r="O68" i="23"/>
  <c r="N68" i="23"/>
  <c r="M68" i="23"/>
  <c r="L68" i="23"/>
  <c r="AV67" i="23"/>
  <c r="AU67" i="23"/>
  <c r="AT67" i="23"/>
  <c r="AS67" i="23"/>
  <c r="AR67" i="23"/>
  <c r="AQ67" i="23"/>
  <c r="AP67" i="23"/>
  <c r="AO67" i="23"/>
  <c r="AN67" i="23"/>
  <c r="AM67" i="23"/>
  <c r="AL67" i="23"/>
  <c r="AK67" i="23"/>
  <c r="AJ67" i="23"/>
  <c r="AI67" i="23"/>
  <c r="AH67" i="23"/>
  <c r="AG67" i="23"/>
  <c r="AF67" i="23"/>
  <c r="AE67" i="23"/>
  <c r="AD67" i="23"/>
  <c r="AC67" i="23"/>
  <c r="AB67" i="23"/>
  <c r="AA67" i="23"/>
  <c r="Z67" i="23"/>
  <c r="Y67" i="23"/>
  <c r="X67" i="23"/>
  <c r="W67" i="23"/>
  <c r="V67" i="23"/>
  <c r="U67" i="23"/>
  <c r="T67" i="23"/>
  <c r="S67" i="23"/>
  <c r="R67" i="23"/>
  <c r="Q67" i="23"/>
  <c r="P67" i="23"/>
  <c r="O67" i="23"/>
  <c r="N67" i="23"/>
  <c r="M67" i="23"/>
  <c r="L67" i="23"/>
  <c r="AV66" i="23"/>
  <c r="AU66" i="23"/>
  <c r="AT66" i="23"/>
  <c r="AS66" i="23"/>
  <c r="AR66" i="23"/>
  <c r="AQ66" i="23"/>
  <c r="AP66" i="23"/>
  <c r="AO66" i="23"/>
  <c r="AN66" i="23"/>
  <c r="AM66" i="23"/>
  <c r="AL66" i="23"/>
  <c r="AK66" i="23"/>
  <c r="AJ66" i="23"/>
  <c r="AI66" i="23"/>
  <c r="AH66" i="23"/>
  <c r="AG66" i="23"/>
  <c r="AF66" i="23"/>
  <c r="AE66" i="23"/>
  <c r="AD66" i="23"/>
  <c r="AC66" i="23"/>
  <c r="AB66" i="23"/>
  <c r="AA66" i="23"/>
  <c r="Z66" i="23"/>
  <c r="Y66" i="23"/>
  <c r="X66" i="23"/>
  <c r="W66" i="23"/>
  <c r="V66" i="23"/>
  <c r="U66" i="23"/>
  <c r="T66" i="23"/>
  <c r="S66" i="23"/>
  <c r="R66" i="23"/>
  <c r="Q66" i="23"/>
  <c r="P66" i="23"/>
  <c r="O66" i="23"/>
  <c r="N66" i="23"/>
  <c r="M66" i="23"/>
  <c r="L66" i="23"/>
  <c r="AV65" i="23"/>
  <c r="AU65" i="23"/>
  <c r="AT65" i="23"/>
  <c r="AS65" i="23"/>
  <c r="AR65" i="23"/>
  <c r="AQ65" i="23"/>
  <c r="AP65" i="23"/>
  <c r="AO65" i="23"/>
  <c r="AN65" i="23"/>
  <c r="AM65" i="23"/>
  <c r="AL65" i="23"/>
  <c r="AK65" i="23"/>
  <c r="AJ65" i="23"/>
  <c r="AI65" i="23"/>
  <c r="AH65" i="23"/>
  <c r="AG65" i="23"/>
  <c r="AF65" i="23"/>
  <c r="AE65" i="23"/>
  <c r="AD65" i="23"/>
  <c r="AC65" i="23"/>
  <c r="AB65" i="23"/>
  <c r="AA65" i="23"/>
  <c r="Z65" i="23"/>
  <c r="Y65" i="23"/>
  <c r="X65" i="23"/>
  <c r="W65" i="23"/>
  <c r="V65" i="23"/>
  <c r="U65" i="23"/>
  <c r="T65" i="23"/>
  <c r="S65" i="23"/>
  <c r="R65" i="23"/>
  <c r="Q65" i="23"/>
  <c r="P65" i="23"/>
  <c r="O65" i="23"/>
  <c r="N65" i="23"/>
  <c r="M65" i="23"/>
  <c r="L65" i="23"/>
  <c r="AV64" i="23"/>
  <c r="AU64" i="23"/>
  <c r="AT64" i="23"/>
  <c r="AS64" i="23"/>
  <c r="AR64" i="23"/>
  <c r="AQ64" i="23"/>
  <c r="AP64" i="23"/>
  <c r="AO64" i="23"/>
  <c r="AN64" i="23"/>
  <c r="AM64" i="23"/>
  <c r="AL64" i="23"/>
  <c r="AK64" i="23"/>
  <c r="AJ64" i="23"/>
  <c r="AI64" i="23"/>
  <c r="AH64" i="23"/>
  <c r="AG64" i="23"/>
  <c r="AF64" i="23"/>
  <c r="AE64" i="23"/>
  <c r="AD64" i="23"/>
  <c r="AC64" i="23"/>
  <c r="AB64" i="23"/>
  <c r="AA64" i="23"/>
  <c r="Z64" i="23"/>
  <c r="Y64" i="23"/>
  <c r="X64" i="23"/>
  <c r="W64" i="23"/>
  <c r="V64" i="23"/>
  <c r="U64" i="23"/>
  <c r="T64" i="23"/>
  <c r="S64" i="23"/>
  <c r="R64" i="23"/>
  <c r="Q64" i="23"/>
  <c r="P64" i="23"/>
  <c r="O64" i="23"/>
  <c r="N64" i="23"/>
  <c r="M64" i="23"/>
  <c r="L64" i="23"/>
  <c r="AV63" i="23"/>
  <c r="AU63" i="23"/>
  <c r="AT63" i="23"/>
  <c r="AS63" i="23"/>
  <c r="AR63" i="23"/>
  <c r="AQ63" i="23"/>
  <c r="AP63" i="23"/>
  <c r="AO63" i="23"/>
  <c r="AN63" i="23"/>
  <c r="AM63" i="23"/>
  <c r="AL63" i="23"/>
  <c r="AK63" i="23"/>
  <c r="AJ63" i="23"/>
  <c r="AI63" i="23"/>
  <c r="AH63" i="23"/>
  <c r="AG63" i="23"/>
  <c r="AF63" i="23"/>
  <c r="AE63" i="23"/>
  <c r="AD63" i="23"/>
  <c r="AC63" i="23"/>
  <c r="AB63" i="23"/>
  <c r="AA63" i="23"/>
  <c r="Z63" i="23"/>
  <c r="Y63" i="23"/>
  <c r="X63" i="23"/>
  <c r="W63" i="23"/>
  <c r="V63" i="23"/>
  <c r="U63" i="23"/>
  <c r="T63" i="23"/>
  <c r="S63" i="23"/>
  <c r="R63" i="23"/>
  <c r="Q63" i="23"/>
  <c r="P63" i="23"/>
  <c r="O63" i="23"/>
  <c r="N63" i="23"/>
  <c r="M63" i="23"/>
  <c r="L63" i="23"/>
  <c r="AV62" i="23"/>
  <c r="AU62" i="23"/>
  <c r="AT62" i="23"/>
  <c r="AS62" i="23"/>
  <c r="AR62" i="23"/>
  <c r="AQ62" i="23"/>
  <c r="AP62" i="23"/>
  <c r="AO62" i="23"/>
  <c r="AN62" i="23"/>
  <c r="AM62" i="23"/>
  <c r="AL62" i="23"/>
  <c r="AK62" i="23"/>
  <c r="AJ62" i="23"/>
  <c r="AI62" i="23"/>
  <c r="AH62" i="23"/>
  <c r="AG62" i="23"/>
  <c r="AF62" i="23"/>
  <c r="AE62" i="23"/>
  <c r="AD62" i="23"/>
  <c r="AC62" i="23"/>
  <c r="AB62" i="23"/>
  <c r="AA62" i="23"/>
  <c r="Z62" i="23"/>
  <c r="Y62" i="23"/>
  <c r="X62" i="23"/>
  <c r="W62" i="23"/>
  <c r="V62" i="23"/>
  <c r="U62" i="23"/>
  <c r="T62" i="23"/>
  <c r="S62" i="23"/>
  <c r="R62" i="23"/>
  <c r="Q62" i="23"/>
  <c r="P62" i="23"/>
  <c r="O62" i="23"/>
  <c r="N62" i="23"/>
  <c r="M62" i="23"/>
  <c r="L62" i="23"/>
  <c r="AV61" i="23"/>
  <c r="AU61" i="23"/>
  <c r="AT61" i="23"/>
  <c r="AS61" i="23"/>
  <c r="AR61" i="23"/>
  <c r="AQ61" i="23"/>
  <c r="AP61" i="23"/>
  <c r="AO61" i="23"/>
  <c r="AN61" i="23"/>
  <c r="AM61" i="23"/>
  <c r="AL61" i="23"/>
  <c r="AK61" i="23"/>
  <c r="AJ61" i="23"/>
  <c r="AI61" i="23"/>
  <c r="AH61" i="23"/>
  <c r="AG61" i="23"/>
  <c r="AF61" i="23"/>
  <c r="AE61" i="23"/>
  <c r="AD61" i="23"/>
  <c r="AC61" i="23"/>
  <c r="AB61" i="23"/>
  <c r="AA61" i="23"/>
  <c r="Z61" i="23"/>
  <c r="Y61" i="23"/>
  <c r="X61" i="23"/>
  <c r="W61" i="23"/>
  <c r="V61" i="23"/>
  <c r="U61" i="23"/>
  <c r="T61" i="23"/>
  <c r="S61" i="23"/>
  <c r="R61" i="23"/>
  <c r="Q61" i="23"/>
  <c r="P61" i="23"/>
  <c r="O61" i="23"/>
  <c r="N61" i="23"/>
  <c r="M61" i="23"/>
  <c r="L61" i="23"/>
  <c r="AV60" i="23"/>
  <c r="AU60" i="23"/>
  <c r="AT60" i="23"/>
  <c r="AS60" i="23"/>
  <c r="AR60" i="23"/>
  <c r="AQ60" i="23"/>
  <c r="AP60" i="23"/>
  <c r="AO60" i="23"/>
  <c r="AN60" i="23"/>
  <c r="AM60" i="23"/>
  <c r="AL60" i="23"/>
  <c r="AK60" i="23"/>
  <c r="AJ60" i="23"/>
  <c r="AI60" i="23"/>
  <c r="AH60" i="23"/>
  <c r="AG60" i="23"/>
  <c r="AF60" i="23"/>
  <c r="AE60" i="23"/>
  <c r="AD60" i="23"/>
  <c r="AC60" i="23"/>
  <c r="AB60" i="23"/>
  <c r="AA60" i="23"/>
  <c r="Z60" i="23"/>
  <c r="Y60" i="23"/>
  <c r="X60" i="23"/>
  <c r="W60" i="23"/>
  <c r="V60" i="23"/>
  <c r="U60" i="23"/>
  <c r="T60" i="23"/>
  <c r="S60" i="23"/>
  <c r="R60" i="23"/>
  <c r="Q60" i="23"/>
  <c r="P60" i="23"/>
  <c r="O60" i="23"/>
  <c r="N60" i="23"/>
  <c r="M60" i="23"/>
  <c r="L60" i="23"/>
  <c r="AV59" i="23"/>
  <c r="AU59" i="23"/>
  <c r="AT59" i="23"/>
  <c r="AS59" i="23"/>
  <c r="AR59" i="23"/>
  <c r="AQ59" i="23"/>
  <c r="AP59" i="23"/>
  <c r="AO59" i="23"/>
  <c r="AN59" i="23"/>
  <c r="AM59" i="23"/>
  <c r="AL59" i="23"/>
  <c r="AK59" i="23"/>
  <c r="AJ59" i="23"/>
  <c r="AI59" i="23"/>
  <c r="AH59" i="23"/>
  <c r="AG59" i="23"/>
  <c r="AF59" i="23"/>
  <c r="AE59" i="23"/>
  <c r="AD59" i="23"/>
  <c r="AC59" i="23"/>
  <c r="AB59" i="23"/>
  <c r="AA59" i="23"/>
  <c r="Z59" i="23"/>
  <c r="Y59" i="23"/>
  <c r="X59" i="23"/>
  <c r="W59" i="23"/>
  <c r="V59" i="23"/>
  <c r="U59" i="23"/>
  <c r="T59" i="23"/>
  <c r="S59" i="23"/>
  <c r="R59" i="23"/>
  <c r="Q59" i="23"/>
  <c r="P59" i="23"/>
  <c r="O59" i="23"/>
  <c r="N59" i="23"/>
  <c r="M59" i="23"/>
  <c r="L59" i="23"/>
  <c r="AV58" i="23"/>
  <c r="AU58" i="23"/>
  <c r="AT58" i="23"/>
  <c r="AS58" i="23"/>
  <c r="AR58" i="23"/>
  <c r="AQ58" i="23"/>
  <c r="AP58" i="23"/>
  <c r="AO58" i="23"/>
  <c r="AN58" i="23"/>
  <c r="AM58" i="23"/>
  <c r="AL58" i="23"/>
  <c r="AK58" i="23"/>
  <c r="AJ58" i="23"/>
  <c r="AI58" i="23"/>
  <c r="AH58" i="23"/>
  <c r="AG58" i="23"/>
  <c r="AF58" i="23"/>
  <c r="AE58" i="23"/>
  <c r="AD58" i="23"/>
  <c r="AC58" i="23"/>
  <c r="AB58" i="23"/>
  <c r="AA58" i="23"/>
  <c r="Z58" i="23"/>
  <c r="Y58" i="23"/>
  <c r="X58" i="23"/>
  <c r="W58" i="23"/>
  <c r="V58" i="23"/>
  <c r="U58" i="23"/>
  <c r="T58" i="23"/>
  <c r="S58" i="23"/>
  <c r="R58" i="23"/>
  <c r="Q58" i="23"/>
  <c r="P58" i="23"/>
  <c r="O58" i="23"/>
  <c r="N58" i="23"/>
  <c r="M58" i="23"/>
  <c r="L58" i="23"/>
  <c r="AV57" i="23"/>
  <c r="AU57" i="23"/>
  <c r="AT57" i="23"/>
  <c r="AS57" i="23"/>
  <c r="AR57" i="23"/>
  <c r="AQ57" i="23"/>
  <c r="AP57" i="23"/>
  <c r="AO57" i="23"/>
  <c r="AN57" i="23"/>
  <c r="AM57" i="23"/>
  <c r="AL57" i="23"/>
  <c r="AK57" i="23"/>
  <c r="AJ57" i="23"/>
  <c r="AI57" i="23"/>
  <c r="AH57" i="23"/>
  <c r="AG57" i="23"/>
  <c r="AF57" i="23"/>
  <c r="AE57" i="23"/>
  <c r="AD57" i="23"/>
  <c r="AC57" i="23"/>
  <c r="AB57" i="23"/>
  <c r="AA57" i="23"/>
  <c r="Z57" i="23"/>
  <c r="Y57" i="23"/>
  <c r="X57" i="23"/>
  <c r="W57" i="23"/>
  <c r="V57" i="23"/>
  <c r="U57" i="23"/>
  <c r="T57" i="23"/>
  <c r="S57" i="23"/>
  <c r="R57" i="23"/>
  <c r="Q57" i="23"/>
  <c r="P57" i="23"/>
  <c r="O57" i="23"/>
  <c r="N57" i="23"/>
  <c r="M57" i="23"/>
  <c r="L57" i="23"/>
  <c r="AV56" i="23"/>
  <c r="AU56" i="23"/>
  <c r="AT56" i="23"/>
  <c r="AS56" i="23"/>
  <c r="AR56" i="23"/>
  <c r="AQ56" i="23"/>
  <c r="AP56" i="23"/>
  <c r="AO56" i="23"/>
  <c r="AN56" i="23"/>
  <c r="AM56" i="23"/>
  <c r="AL56" i="23"/>
  <c r="AK56" i="23"/>
  <c r="AJ56" i="23"/>
  <c r="AI56" i="23"/>
  <c r="AH56" i="23"/>
  <c r="AG56" i="23"/>
  <c r="AF56" i="23"/>
  <c r="AE56" i="23"/>
  <c r="AD56" i="23"/>
  <c r="AC56" i="23"/>
  <c r="AB56" i="23"/>
  <c r="AA56" i="23"/>
  <c r="Z56" i="23"/>
  <c r="Y56" i="23"/>
  <c r="X56" i="23"/>
  <c r="W56" i="23"/>
  <c r="V56" i="23"/>
  <c r="U56" i="23"/>
  <c r="T56" i="23"/>
  <c r="S56" i="23"/>
  <c r="R56" i="23"/>
  <c r="Q56" i="23"/>
  <c r="P56" i="23"/>
  <c r="O56" i="23"/>
  <c r="N56" i="23"/>
  <c r="M56" i="23"/>
  <c r="L56" i="23"/>
  <c r="AV55" i="23"/>
  <c r="AU55" i="23"/>
  <c r="AT55" i="23"/>
  <c r="AS55" i="23"/>
  <c r="AR55" i="23"/>
  <c r="AQ55" i="23"/>
  <c r="AP55" i="23"/>
  <c r="AO55" i="23"/>
  <c r="AN55" i="23"/>
  <c r="AM55" i="23"/>
  <c r="AL55" i="23"/>
  <c r="AK55" i="23"/>
  <c r="AJ55" i="23"/>
  <c r="AI55" i="23"/>
  <c r="AH55" i="23"/>
  <c r="AG55" i="23"/>
  <c r="AF55" i="23"/>
  <c r="AE55" i="23"/>
  <c r="AD55" i="23"/>
  <c r="AC55" i="23"/>
  <c r="AB55" i="23"/>
  <c r="AA55" i="23"/>
  <c r="Z55" i="23"/>
  <c r="Y55" i="23"/>
  <c r="X55" i="23"/>
  <c r="W55" i="23"/>
  <c r="V55" i="23"/>
  <c r="U55" i="23"/>
  <c r="T55" i="23"/>
  <c r="S55" i="23"/>
  <c r="R55" i="23"/>
  <c r="Q55" i="23"/>
  <c r="P55" i="23"/>
  <c r="O55" i="23"/>
  <c r="N55" i="23"/>
  <c r="M55" i="23"/>
  <c r="L55" i="23"/>
  <c r="AV54" i="23"/>
  <c r="AU54" i="23"/>
  <c r="AT54" i="23"/>
  <c r="AS54" i="23"/>
  <c r="AR54" i="23"/>
  <c r="AQ54" i="23"/>
  <c r="AP54" i="23"/>
  <c r="AO54" i="23"/>
  <c r="AN54" i="23"/>
  <c r="AM54" i="23"/>
  <c r="AL54" i="23"/>
  <c r="AK54" i="23"/>
  <c r="AJ54" i="23"/>
  <c r="AI54" i="23"/>
  <c r="AH54" i="23"/>
  <c r="AG54" i="23"/>
  <c r="AF54" i="23"/>
  <c r="AE54" i="23"/>
  <c r="AD54" i="23"/>
  <c r="AC54" i="23"/>
  <c r="AB54" i="23"/>
  <c r="AA54" i="23"/>
  <c r="Z54" i="23"/>
  <c r="Y54" i="23"/>
  <c r="X54" i="23"/>
  <c r="W54" i="23"/>
  <c r="V54" i="23"/>
  <c r="U54" i="23"/>
  <c r="T54" i="23"/>
  <c r="S54" i="23"/>
  <c r="R54" i="23"/>
  <c r="Q54" i="23"/>
  <c r="P54" i="23"/>
  <c r="O54" i="23"/>
  <c r="N54" i="23"/>
  <c r="M54" i="23"/>
  <c r="L54" i="23"/>
  <c r="AV53" i="23"/>
  <c r="AU53" i="23"/>
  <c r="AT53" i="23"/>
  <c r="AS53" i="23"/>
  <c r="AR53" i="23"/>
  <c r="AQ53" i="23"/>
  <c r="AP53" i="23"/>
  <c r="AO53" i="23"/>
  <c r="AN53" i="23"/>
  <c r="AM53" i="23"/>
  <c r="AL53" i="23"/>
  <c r="AK53" i="23"/>
  <c r="AJ53" i="23"/>
  <c r="AI53" i="23"/>
  <c r="AH53" i="23"/>
  <c r="AG53" i="23"/>
  <c r="AF53" i="23"/>
  <c r="AE53" i="23"/>
  <c r="AD53" i="23"/>
  <c r="AC53" i="23"/>
  <c r="AB53" i="23"/>
  <c r="AA53" i="23"/>
  <c r="Z53" i="23"/>
  <c r="Y53" i="23"/>
  <c r="X53" i="23"/>
  <c r="W53" i="23"/>
  <c r="V53" i="23"/>
  <c r="U53" i="23"/>
  <c r="T53" i="23"/>
  <c r="S53" i="23"/>
  <c r="R53" i="23"/>
  <c r="Q53" i="23"/>
  <c r="P53" i="23"/>
  <c r="O53" i="23"/>
  <c r="N53" i="23"/>
  <c r="M53" i="23"/>
  <c r="L53" i="23"/>
  <c r="AV52" i="23"/>
  <c r="AU52" i="23"/>
  <c r="AT52" i="23"/>
  <c r="AS52" i="23"/>
  <c r="AR52" i="23"/>
  <c r="AQ52" i="23"/>
  <c r="AP52" i="23"/>
  <c r="AO52" i="23"/>
  <c r="AN52" i="23"/>
  <c r="AM52" i="23"/>
  <c r="AL52" i="23"/>
  <c r="AK52" i="23"/>
  <c r="AJ52" i="23"/>
  <c r="AI52" i="23"/>
  <c r="AH52" i="23"/>
  <c r="AG52" i="23"/>
  <c r="AF52" i="23"/>
  <c r="AE52" i="23"/>
  <c r="AD52" i="23"/>
  <c r="AC52" i="23"/>
  <c r="AB52" i="23"/>
  <c r="AA52" i="23"/>
  <c r="Z52" i="23"/>
  <c r="Y52" i="23"/>
  <c r="X52" i="23"/>
  <c r="W52" i="23"/>
  <c r="V52" i="23"/>
  <c r="U52" i="23"/>
  <c r="T52" i="23"/>
  <c r="S52" i="23"/>
  <c r="R52" i="23"/>
  <c r="Q52" i="23"/>
  <c r="P52" i="23"/>
  <c r="O52" i="23"/>
  <c r="N52" i="23"/>
  <c r="M52" i="23"/>
  <c r="L52" i="23"/>
  <c r="AV51" i="23"/>
  <c r="AU51" i="23"/>
  <c r="AT51" i="23"/>
  <c r="AS51" i="23"/>
  <c r="AR51" i="23"/>
  <c r="AQ51" i="23"/>
  <c r="AP51" i="23"/>
  <c r="AO51" i="23"/>
  <c r="AN51" i="23"/>
  <c r="AM51" i="23"/>
  <c r="AL51" i="23"/>
  <c r="AK51" i="23"/>
  <c r="AJ51" i="23"/>
  <c r="AI51" i="23"/>
  <c r="AH51" i="23"/>
  <c r="AG51" i="23"/>
  <c r="AF51" i="23"/>
  <c r="AE51" i="23"/>
  <c r="AD51" i="23"/>
  <c r="AC51" i="23"/>
  <c r="AB51" i="23"/>
  <c r="AA51" i="23"/>
  <c r="Z51" i="23"/>
  <c r="Y51" i="23"/>
  <c r="X51" i="23"/>
  <c r="W51" i="23"/>
  <c r="V51" i="23"/>
  <c r="U51" i="23"/>
  <c r="T51" i="23"/>
  <c r="S51" i="23"/>
  <c r="R51" i="23"/>
  <c r="Q51" i="23"/>
  <c r="P51" i="23"/>
  <c r="O51" i="23"/>
  <c r="N51" i="23"/>
  <c r="M51" i="23"/>
  <c r="L51" i="23"/>
  <c r="AV50" i="23"/>
  <c r="AU50" i="23"/>
  <c r="AT50" i="23"/>
  <c r="AS50" i="23"/>
  <c r="AR50" i="23"/>
  <c r="AQ50" i="23"/>
  <c r="AP50" i="23"/>
  <c r="AO50" i="23"/>
  <c r="AN50" i="23"/>
  <c r="AM50" i="23"/>
  <c r="AL50" i="23"/>
  <c r="AK50" i="23"/>
  <c r="AJ50" i="23"/>
  <c r="AI50" i="23"/>
  <c r="AH50" i="23"/>
  <c r="AG50" i="23"/>
  <c r="AF50" i="23"/>
  <c r="AE50" i="23"/>
  <c r="AD50" i="23"/>
  <c r="AC50" i="23"/>
  <c r="AB50" i="23"/>
  <c r="AA50" i="23"/>
  <c r="Z50" i="23"/>
  <c r="Y50" i="23"/>
  <c r="X50" i="23"/>
  <c r="W50" i="23"/>
  <c r="V50" i="23"/>
  <c r="U50" i="23"/>
  <c r="T50" i="23"/>
  <c r="S50" i="23"/>
  <c r="R50" i="23"/>
  <c r="Q50" i="23"/>
  <c r="P50" i="23"/>
  <c r="O50" i="23"/>
  <c r="N50" i="23"/>
  <c r="M50" i="23"/>
  <c r="L50" i="23"/>
  <c r="AV49" i="23"/>
  <c r="AU49" i="23"/>
  <c r="AT49" i="23"/>
  <c r="AS49" i="23"/>
  <c r="AR49" i="23"/>
  <c r="AQ49" i="23"/>
  <c r="AP49" i="23"/>
  <c r="AO49" i="23"/>
  <c r="AN49" i="23"/>
  <c r="AM49" i="23"/>
  <c r="AL49" i="23"/>
  <c r="AK49" i="23"/>
  <c r="AJ49" i="23"/>
  <c r="AI49" i="23"/>
  <c r="AH49" i="23"/>
  <c r="AG49" i="23"/>
  <c r="AF49" i="23"/>
  <c r="AE49" i="23"/>
  <c r="AD49" i="23"/>
  <c r="AC49" i="23"/>
  <c r="AB49" i="23"/>
  <c r="AA49" i="23"/>
  <c r="Z49" i="23"/>
  <c r="Y49" i="23"/>
  <c r="X49" i="23"/>
  <c r="W49" i="23"/>
  <c r="V49" i="23"/>
  <c r="U49" i="23"/>
  <c r="T49" i="23"/>
  <c r="S49" i="23"/>
  <c r="R49" i="23"/>
  <c r="Q49" i="23"/>
  <c r="P49" i="23"/>
  <c r="O49" i="23"/>
  <c r="N49" i="23"/>
  <c r="M49" i="23"/>
  <c r="L49" i="23"/>
  <c r="AV48" i="23"/>
  <c r="AU48" i="23"/>
  <c r="AT48" i="23"/>
  <c r="AS48" i="23"/>
  <c r="AR48" i="23"/>
  <c r="AQ48" i="23"/>
  <c r="AP48" i="23"/>
  <c r="AO48" i="23"/>
  <c r="AN48" i="23"/>
  <c r="AM48" i="23"/>
  <c r="AL48" i="23"/>
  <c r="AK48" i="23"/>
  <c r="AJ48" i="23"/>
  <c r="AI48" i="23"/>
  <c r="AH48" i="23"/>
  <c r="AG48" i="23"/>
  <c r="AF48" i="23"/>
  <c r="AE48" i="23"/>
  <c r="AD48" i="23"/>
  <c r="AC48" i="23"/>
  <c r="AB48" i="23"/>
  <c r="AA48" i="23"/>
  <c r="Z48" i="23"/>
  <c r="Y48" i="23"/>
  <c r="X48" i="23"/>
  <c r="W48" i="23"/>
  <c r="V48" i="23"/>
  <c r="U48" i="23"/>
  <c r="T48" i="23"/>
  <c r="S48" i="23"/>
  <c r="R48" i="23"/>
  <c r="Q48" i="23"/>
  <c r="P48" i="23"/>
  <c r="O48" i="23"/>
  <c r="N48" i="23"/>
  <c r="M48" i="23"/>
  <c r="L48" i="23"/>
  <c r="AV47" i="23"/>
  <c r="AU47" i="23"/>
  <c r="AT47" i="23"/>
  <c r="AS47" i="23"/>
  <c r="AR47" i="23"/>
  <c r="AQ47" i="23"/>
  <c r="AP47" i="23"/>
  <c r="AO47" i="23"/>
  <c r="AN47" i="23"/>
  <c r="AM47" i="23"/>
  <c r="AL47" i="23"/>
  <c r="AK47" i="23"/>
  <c r="AJ47" i="23"/>
  <c r="AI47" i="23"/>
  <c r="AH47" i="23"/>
  <c r="AG47" i="23"/>
  <c r="AF47" i="23"/>
  <c r="AE47" i="23"/>
  <c r="AD47" i="23"/>
  <c r="AC47" i="23"/>
  <c r="AB47" i="23"/>
  <c r="AA47" i="23"/>
  <c r="Z47" i="23"/>
  <c r="Y47" i="23"/>
  <c r="X47" i="23"/>
  <c r="W47" i="23"/>
  <c r="V47" i="23"/>
  <c r="U47" i="23"/>
  <c r="T47" i="23"/>
  <c r="S47" i="23"/>
  <c r="R47" i="23"/>
  <c r="Q47" i="23"/>
  <c r="P47" i="23"/>
  <c r="O47" i="23"/>
  <c r="N47" i="23"/>
  <c r="M47" i="23"/>
  <c r="L47" i="23"/>
  <c r="AV46" i="23"/>
  <c r="AU46" i="23"/>
  <c r="AT46" i="23"/>
  <c r="AS46" i="23"/>
  <c r="AR46" i="23"/>
  <c r="AQ46" i="23"/>
  <c r="AP46" i="23"/>
  <c r="AO46" i="23"/>
  <c r="AN46" i="23"/>
  <c r="AM46" i="23"/>
  <c r="AL46" i="23"/>
  <c r="AK46" i="23"/>
  <c r="AJ46" i="23"/>
  <c r="AI46" i="23"/>
  <c r="AH46" i="23"/>
  <c r="AG46" i="23"/>
  <c r="AF46" i="23"/>
  <c r="AE46" i="23"/>
  <c r="AD46" i="23"/>
  <c r="AC46" i="23"/>
  <c r="AB46" i="23"/>
  <c r="AA46" i="23"/>
  <c r="Z46" i="23"/>
  <c r="Y46" i="23"/>
  <c r="X46" i="23"/>
  <c r="W46" i="23"/>
  <c r="V46" i="23"/>
  <c r="U46" i="23"/>
  <c r="T46" i="23"/>
  <c r="S46" i="23"/>
  <c r="R46" i="23"/>
  <c r="Q46" i="23"/>
  <c r="P46" i="23"/>
  <c r="O46" i="23"/>
  <c r="N46" i="23"/>
  <c r="M46" i="23"/>
  <c r="L46" i="23"/>
  <c r="AV45" i="23"/>
  <c r="AU45" i="23"/>
  <c r="AT45" i="23"/>
  <c r="AS45" i="23"/>
  <c r="AR45" i="23"/>
  <c r="AQ45" i="23"/>
  <c r="AP45" i="23"/>
  <c r="AO45" i="23"/>
  <c r="AN45" i="23"/>
  <c r="AM45" i="23"/>
  <c r="AL45" i="23"/>
  <c r="AK45" i="23"/>
  <c r="AJ45" i="23"/>
  <c r="AI45" i="23"/>
  <c r="AH45" i="23"/>
  <c r="AG45" i="23"/>
  <c r="AF45" i="23"/>
  <c r="AE45" i="23"/>
  <c r="AD45" i="23"/>
  <c r="AC45" i="23"/>
  <c r="AB45" i="23"/>
  <c r="AA45" i="23"/>
  <c r="Z45" i="23"/>
  <c r="Y45" i="23"/>
  <c r="X45" i="23"/>
  <c r="W45" i="23"/>
  <c r="V45" i="23"/>
  <c r="U45" i="23"/>
  <c r="T45" i="23"/>
  <c r="S45" i="23"/>
  <c r="R45" i="23"/>
  <c r="Q45" i="23"/>
  <c r="P45" i="23"/>
  <c r="O45" i="23"/>
  <c r="N45" i="23"/>
  <c r="M45" i="23"/>
  <c r="L45" i="23"/>
  <c r="AV44" i="23"/>
  <c r="AU44" i="23"/>
  <c r="AT44" i="23"/>
  <c r="AS44" i="23"/>
  <c r="AR44" i="23"/>
  <c r="AQ44" i="23"/>
  <c r="AP44" i="23"/>
  <c r="AO44" i="23"/>
  <c r="AN44" i="23"/>
  <c r="AM44" i="23"/>
  <c r="AL44" i="23"/>
  <c r="AK44" i="23"/>
  <c r="AJ44" i="23"/>
  <c r="AI44" i="23"/>
  <c r="AH44" i="23"/>
  <c r="AG44" i="23"/>
  <c r="AF44" i="23"/>
  <c r="AE44" i="23"/>
  <c r="AD44" i="23"/>
  <c r="AC44" i="23"/>
  <c r="AB44" i="23"/>
  <c r="AA44" i="23"/>
  <c r="Z44" i="23"/>
  <c r="Y44" i="23"/>
  <c r="X44" i="23"/>
  <c r="W44" i="23"/>
  <c r="V44" i="23"/>
  <c r="U44" i="23"/>
  <c r="T44" i="23"/>
  <c r="S44" i="23"/>
  <c r="R44" i="23"/>
  <c r="Q44" i="23"/>
  <c r="P44" i="23"/>
  <c r="O44" i="23"/>
  <c r="N44" i="23"/>
  <c r="M44" i="23"/>
  <c r="L44" i="23"/>
  <c r="AV43" i="23"/>
  <c r="AU43" i="23"/>
  <c r="AT43" i="23"/>
  <c r="AS43" i="23"/>
  <c r="AR43" i="23"/>
  <c r="AQ43" i="23"/>
  <c r="AP43" i="23"/>
  <c r="AO43" i="23"/>
  <c r="AN43" i="23"/>
  <c r="AM43" i="23"/>
  <c r="AL43" i="23"/>
  <c r="AK43" i="23"/>
  <c r="AJ43" i="23"/>
  <c r="AI43" i="23"/>
  <c r="AH43" i="23"/>
  <c r="AG43" i="23"/>
  <c r="AF43" i="23"/>
  <c r="AE43" i="23"/>
  <c r="AD43" i="23"/>
  <c r="AC43" i="23"/>
  <c r="AB43" i="23"/>
  <c r="AA43" i="23"/>
  <c r="Z43" i="23"/>
  <c r="Y43" i="23"/>
  <c r="X43" i="23"/>
  <c r="W43" i="23"/>
  <c r="V43" i="23"/>
  <c r="U43" i="23"/>
  <c r="T43" i="23"/>
  <c r="S43" i="23"/>
  <c r="R43" i="23"/>
  <c r="Q43" i="23"/>
  <c r="P43" i="23"/>
  <c r="O43" i="23"/>
  <c r="N43" i="23"/>
  <c r="M43" i="23"/>
  <c r="L43" i="23"/>
  <c r="AV42" i="23"/>
  <c r="AU42" i="23"/>
  <c r="AT42" i="23"/>
  <c r="AS42" i="23"/>
  <c r="AR42" i="23"/>
  <c r="AQ42" i="23"/>
  <c r="AP42" i="23"/>
  <c r="AO42" i="23"/>
  <c r="AN42" i="23"/>
  <c r="AM42" i="23"/>
  <c r="AL42" i="23"/>
  <c r="AK42" i="23"/>
  <c r="AJ42" i="23"/>
  <c r="AI42" i="23"/>
  <c r="AH42" i="23"/>
  <c r="AG42" i="23"/>
  <c r="AF42" i="23"/>
  <c r="AE42" i="23"/>
  <c r="AD42" i="23"/>
  <c r="AC42" i="23"/>
  <c r="AB42" i="23"/>
  <c r="AA42" i="23"/>
  <c r="Z42" i="23"/>
  <c r="Y42" i="23"/>
  <c r="X42" i="23"/>
  <c r="W42" i="23"/>
  <c r="V42" i="23"/>
  <c r="U42" i="23"/>
  <c r="T42" i="23"/>
  <c r="S42" i="23"/>
  <c r="R42" i="23"/>
  <c r="Q42" i="23"/>
  <c r="P42" i="23"/>
  <c r="O42" i="23"/>
  <c r="N42" i="23"/>
  <c r="M42" i="23"/>
  <c r="L42" i="23"/>
  <c r="AV41" i="23"/>
  <c r="AU41" i="23"/>
  <c r="AT41" i="23"/>
  <c r="AS41" i="23"/>
  <c r="AR41" i="23"/>
  <c r="AQ41" i="23"/>
  <c r="AP41" i="23"/>
  <c r="AO41" i="23"/>
  <c r="AN41" i="23"/>
  <c r="AM41" i="23"/>
  <c r="AL41" i="23"/>
  <c r="AK41" i="23"/>
  <c r="AJ41" i="23"/>
  <c r="AI41" i="23"/>
  <c r="AH41" i="23"/>
  <c r="AG41" i="23"/>
  <c r="AF41" i="23"/>
  <c r="AE41" i="23"/>
  <c r="AD41" i="23"/>
  <c r="AC41" i="23"/>
  <c r="AB41" i="23"/>
  <c r="AA41" i="23"/>
  <c r="Z41" i="23"/>
  <c r="Y41" i="23"/>
  <c r="X41" i="23"/>
  <c r="W41" i="23"/>
  <c r="V41" i="23"/>
  <c r="U41" i="23"/>
  <c r="T41" i="23"/>
  <c r="S41" i="23"/>
  <c r="R41" i="23"/>
  <c r="Q41" i="23"/>
  <c r="P41" i="23"/>
  <c r="O41" i="23"/>
  <c r="N41" i="23"/>
  <c r="M41" i="23"/>
  <c r="L41" i="23"/>
  <c r="AV40" i="23"/>
  <c r="AU40" i="23"/>
  <c r="AT40" i="23"/>
  <c r="AS40" i="23"/>
  <c r="AR40" i="23"/>
  <c r="AQ40" i="23"/>
  <c r="AP40" i="23"/>
  <c r="AO40" i="23"/>
  <c r="AN40" i="23"/>
  <c r="AM40" i="23"/>
  <c r="AL40" i="23"/>
  <c r="AK40" i="23"/>
  <c r="AJ40" i="23"/>
  <c r="AI40" i="23"/>
  <c r="AH40" i="23"/>
  <c r="AG40" i="23"/>
  <c r="AF40" i="23"/>
  <c r="AE40" i="23"/>
  <c r="AD40" i="23"/>
  <c r="AC40" i="23"/>
  <c r="AB40" i="23"/>
  <c r="AA40" i="23"/>
  <c r="Z40" i="23"/>
  <c r="Y40" i="23"/>
  <c r="X40" i="23"/>
  <c r="W40" i="23"/>
  <c r="V40" i="23"/>
  <c r="U40" i="23"/>
  <c r="T40" i="23"/>
  <c r="S40" i="23"/>
  <c r="R40" i="23"/>
  <c r="Q40" i="23"/>
  <c r="P40" i="23"/>
  <c r="O40" i="23"/>
  <c r="N40" i="23"/>
  <c r="M40" i="23"/>
  <c r="L40" i="23"/>
  <c r="AV39" i="23"/>
  <c r="AU39" i="23"/>
  <c r="AT39" i="23"/>
  <c r="AS39" i="23"/>
  <c r="AR39" i="23"/>
  <c r="AQ39" i="23"/>
  <c r="AP39" i="23"/>
  <c r="AO39" i="23"/>
  <c r="AN39" i="23"/>
  <c r="AM39" i="23"/>
  <c r="AL39" i="23"/>
  <c r="AK39" i="23"/>
  <c r="AJ39" i="23"/>
  <c r="AI39" i="23"/>
  <c r="AH39" i="23"/>
  <c r="AG39" i="23"/>
  <c r="AF39" i="23"/>
  <c r="AE39" i="23"/>
  <c r="AD39" i="23"/>
  <c r="AC39" i="23"/>
  <c r="AB39" i="23"/>
  <c r="AA39" i="23"/>
  <c r="Z39" i="23"/>
  <c r="Y39" i="23"/>
  <c r="X39" i="23"/>
  <c r="W39" i="23"/>
  <c r="V39" i="23"/>
  <c r="U39" i="23"/>
  <c r="T39" i="23"/>
  <c r="S39" i="23"/>
  <c r="R39" i="23"/>
  <c r="Q39" i="23"/>
  <c r="P39" i="23"/>
  <c r="O39" i="23"/>
  <c r="N39" i="23"/>
  <c r="M39" i="23"/>
  <c r="L39" i="23"/>
  <c r="AV38" i="23"/>
  <c r="AU38" i="23"/>
  <c r="AT38" i="23"/>
  <c r="AS38" i="23"/>
  <c r="AR38" i="23"/>
  <c r="AQ38" i="23"/>
  <c r="AP38" i="23"/>
  <c r="AO38" i="23"/>
  <c r="AN38" i="23"/>
  <c r="AM38" i="23"/>
  <c r="AL38" i="23"/>
  <c r="AK38" i="23"/>
  <c r="AJ38" i="23"/>
  <c r="AI38" i="23"/>
  <c r="AH38" i="23"/>
  <c r="AG38" i="23"/>
  <c r="AF38" i="23"/>
  <c r="AE38" i="23"/>
  <c r="AD38" i="23"/>
  <c r="AC38" i="23"/>
  <c r="AB38" i="23"/>
  <c r="AA38" i="23"/>
  <c r="Z38" i="23"/>
  <c r="Y38" i="23"/>
  <c r="X38" i="23"/>
  <c r="W38" i="23"/>
  <c r="V38" i="23"/>
  <c r="U38" i="23"/>
  <c r="T38" i="23"/>
  <c r="S38" i="23"/>
  <c r="R38" i="23"/>
  <c r="Q38" i="23"/>
  <c r="P38" i="23"/>
  <c r="O38" i="23"/>
  <c r="N38" i="23"/>
  <c r="M38" i="23"/>
  <c r="L38" i="23"/>
  <c r="AV37" i="23"/>
  <c r="AU37" i="23"/>
  <c r="AT37" i="23"/>
  <c r="AS37" i="23"/>
  <c r="AR37" i="23"/>
  <c r="AQ37" i="23"/>
  <c r="AP37" i="23"/>
  <c r="AO37" i="23"/>
  <c r="AN37" i="23"/>
  <c r="AM37" i="23"/>
  <c r="AL37" i="23"/>
  <c r="AK37" i="23"/>
  <c r="AJ37" i="23"/>
  <c r="AI37" i="23"/>
  <c r="AH37" i="23"/>
  <c r="AG37" i="23"/>
  <c r="AF37" i="23"/>
  <c r="AE37" i="23"/>
  <c r="AD37" i="23"/>
  <c r="AC37" i="23"/>
  <c r="AB37" i="23"/>
  <c r="AA37" i="23"/>
  <c r="Z37" i="23"/>
  <c r="Y37" i="23"/>
  <c r="X37" i="23"/>
  <c r="W37" i="23"/>
  <c r="V37" i="23"/>
  <c r="U37" i="23"/>
  <c r="T37" i="23"/>
  <c r="S37" i="23"/>
  <c r="R37" i="23"/>
  <c r="Q37" i="23"/>
  <c r="P37" i="23"/>
  <c r="O37" i="23"/>
  <c r="N37" i="23"/>
  <c r="M37" i="23"/>
  <c r="L37" i="23"/>
  <c r="AV36" i="23"/>
  <c r="AU36" i="23"/>
  <c r="AT36" i="23"/>
  <c r="AS36" i="23"/>
  <c r="AR36" i="23"/>
  <c r="AQ36" i="23"/>
  <c r="AP36" i="23"/>
  <c r="AO36" i="23"/>
  <c r="AN36" i="23"/>
  <c r="AM36" i="23"/>
  <c r="AL36" i="23"/>
  <c r="AK36" i="23"/>
  <c r="AJ36" i="23"/>
  <c r="AI36" i="23"/>
  <c r="AH36" i="23"/>
  <c r="AG36" i="23"/>
  <c r="AF36" i="23"/>
  <c r="AE36" i="23"/>
  <c r="AD36" i="23"/>
  <c r="AC36" i="23"/>
  <c r="AB36" i="23"/>
  <c r="AA36" i="23"/>
  <c r="Z36" i="23"/>
  <c r="Y36" i="23"/>
  <c r="X36" i="23"/>
  <c r="W36" i="23"/>
  <c r="V36" i="23"/>
  <c r="U36" i="23"/>
  <c r="T36" i="23"/>
  <c r="S36" i="23"/>
  <c r="R36" i="23"/>
  <c r="Q36" i="23"/>
  <c r="P36" i="23"/>
  <c r="O36" i="23"/>
  <c r="N36" i="23"/>
  <c r="M36" i="23"/>
  <c r="L36" i="23"/>
  <c r="AV35" i="23"/>
  <c r="AU35" i="23"/>
  <c r="AT35" i="23"/>
  <c r="AS35" i="23"/>
  <c r="AR35" i="23"/>
  <c r="AQ35" i="23"/>
  <c r="AP35" i="23"/>
  <c r="AO35" i="23"/>
  <c r="AN35" i="23"/>
  <c r="AM35" i="23"/>
  <c r="AL35" i="23"/>
  <c r="AK35" i="23"/>
  <c r="AJ35" i="23"/>
  <c r="AI35" i="23"/>
  <c r="AH35" i="23"/>
  <c r="AG35" i="23"/>
  <c r="AF35" i="23"/>
  <c r="AE35" i="23"/>
  <c r="AD35" i="23"/>
  <c r="AC35" i="23"/>
  <c r="AB35" i="23"/>
  <c r="AA35" i="23"/>
  <c r="Z35" i="23"/>
  <c r="Y35" i="23"/>
  <c r="X35" i="23"/>
  <c r="W35" i="23"/>
  <c r="V35" i="23"/>
  <c r="U35" i="23"/>
  <c r="T35" i="23"/>
  <c r="S35" i="23"/>
  <c r="R35" i="23"/>
  <c r="Q35" i="23"/>
  <c r="P35" i="23"/>
  <c r="O35" i="23"/>
  <c r="N35" i="23"/>
  <c r="M35" i="23"/>
  <c r="L35" i="23"/>
  <c r="AV34" i="23"/>
  <c r="AU34" i="23"/>
  <c r="AT34" i="23"/>
  <c r="AS34" i="23"/>
  <c r="AR34" i="23"/>
  <c r="AQ34" i="23"/>
  <c r="AP34" i="23"/>
  <c r="AO34" i="23"/>
  <c r="AN34" i="23"/>
  <c r="AM34" i="23"/>
  <c r="AL34" i="23"/>
  <c r="AK34" i="23"/>
  <c r="AJ34" i="23"/>
  <c r="AI34" i="23"/>
  <c r="AH34" i="23"/>
  <c r="AG34" i="23"/>
  <c r="AF34" i="23"/>
  <c r="AE34" i="23"/>
  <c r="AD34" i="23"/>
  <c r="AC34" i="23"/>
  <c r="AB34" i="23"/>
  <c r="AA34" i="23"/>
  <c r="Z34" i="23"/>
  <c r="Y34" i="23"/>
  <c r="X34" i="23"/>
  <c r="W34" i="23"/>
  <c r="V34" i="23"/>
  <c r="U34" i="23"/>
  <c r="T34" i="23"/>
  <c r="S34" i="23"/>
  <c r="R34" i="23"/>
  <c r="Q34" i="23"/>
  <c r="P34" i="23"/>
  <c r="O34" i="23"/>
  <c r="N34" i="23"/>
  <c r="M34" i="23"/>
  <c r="L34" i="23"/>
  <c r="AV33" i="23"/>
  <c r="AU33" i="23"/>
  <c r="AT33" i="23"/>
  <c r="AS33" i="23"/>
  <c r="AR33" i="23"/>
  <c r="AQ33" i="23"/>
  <c r="AP33" i="23"/>
  <c r="AO33" i="23"/>
  <c r="AN33" i="23"/>
  <c r="AM33" i="23"/>
  <c r="AL33" i="23"/>
  <c r="AK33" i="23"/>
  <c r="AJ33" i="23"/>
  <c r="AI33" i="23"/>
  <c r="AH33" i="23"/>
  <c r="AG33" i="23"/>
  <c r="AF33" i="23"/>
  <c r="AE33" i="23"/>
  <c r="AD33" i="23"/>
  <c r="AC33" i="23"/>
  <c r="AB33" i="23"/>
  <c r="AA33" i="23"/>
  <c r="Z33" i="23"/>
  <c r="Y33" i="23"/>
  <c r="X33" i="23"/>
  <c r="W33" i="23"/>
  <c r="V33" i="23"/>
  <c r="U33" i="23"/>
  <c r="T33" i="23"/>
  <c r="S33" i="23"/>
  <c r="R33" i="23"/>
  <c r="Q33" i="23"/>
  <c r="P33" i="23"/>
  <c r="O33" i="23"/>
  <c r="N33" i="23"/>
  <c r="M33" i="23"/>
  <c r="L33" i="23"/>
  <c r="AV32" i="23"/>
  <c r="AU32" i="23"/>
  <c r="AT32" i="23"/>
  <c r="AS32" i="23"/>
  <c r="AR32" i="23"/>
  <c r="AQ32" i="23"/>
  <c r="AP32" i="23"/>
  <c r="AO32" i="23"/>
  <c r="AN32" i="23"/>
  <c r="AM32" i="23"/>
  <c r="AL32" i="23"/>
  <c r="AK32" i="23"/>
  <c r="AJ32" i="23"/>
  <c r="AI32" i="23"/>
  <c r="AH32" i="23"/>
  <c r="AG32" i="23"/>
  <c r="AF32" i="23"/>
  <c r="AE32" i="23"/>
  <c r="AD32" i="23"/>
  <c r="AC32" i="23"/>
  <c r="AB32" i="23"/>
  <c r="AA32" i="23"/>
  <c r="Z32" i="23"/>
  <c r="Y32" i="23"/>
  <c r="X32" i="23"/>
  <c r="W32" i="23"/>
  <c r="V32" i="23"/>
  <c r="U32" i="23"/>
  <c r="T32" i="23"/>
  <c r="S32" i="23"/>
  <c r="R32" i="23"/>
  <c r="Q32" i="23"/>
  <c r="P32" i="23"/>
  <c r="O32" i="23"/>
  <c r="N32" i="23"/>
  <c r="M32" i="23"/>
  <c r="L32" i="23"/>
  <c r="AV31" i="23"/>
  <c r="AU31" i="23"/>
  <c r="AT31" i="23"/>
  <c r="AS31" i="23"/>
  <c r="AR31" i="23"/>
  <c r="AQ31" i="23"/>
  <c r="AP31" i="23"/>
  <c r="AO31" i="23"/>
  <c r="AN31" i="23"/>
  <c r="AM31" i="23"/>
  <c r="AL31" i="23"/>
  <c r="AK31" i="23"/>
  <c r="AJ31" i="23"/>
  <c r="AI31" i="23"/>
  <c r="AH31" i="23"/>
  <c r="AG31" i="23"/>
  <c r="AF31" i="23"/>
  <c r="AE31" i="23"/>
  <c r="AD31" i="23"/>
  <c r="AC31" i="23"/>
  <c r="AB31" i="23"/>
  <c r="AA31" i="23"/>
  <c r="Z31" i="23"/>
  <c r="Y31" i="23"/>
  <c r="X31" i="23"/>
  <c r="W31" i="23"/>
  <c r="V31" i="23"/>
  <c r="U31" i="23"/>
  <c r="T31" i="23"/>
  <c r="S31" i="23"/>
  <c r="R31" i="23"/>
  <c r="Q31" i="23"/>
  <c r="P31" i="23"/>
  <c r="O31" i="23"/>
  <c r="N31" i="23"/>
  <c r="M31" i="23"/>
  <c r="L31" i="23"/>
  <c r="AV30" i="23"/>
  <c r="AU30" i="23"/>
  <c r="AT30" i="23"/>
  <c r="AS30" i="23"/>
  <c r="AR30" i="23"/>
  <c r="AQ30" i="23"/>
  <c r="AP30" i="23"/>
  <c r="AO30" i="23"/>
  <c r="AN30" i="23"/>
  <c r="AM30" i="23"/>
  <c r="AL30" i="23"/>
  <c r="AK30" i="23"/>
  <c r="AJ30" i="23"/>
  <c r="AI30" i="23"/>
  <c r="AH30" i="23"/>
  <c r="AG30" i="23"/>
  <c r="AF30" i="23"/>
  <c r="AE30" i="23"/>
  <c r="AD30" i="23"/>
  <c r="AC30" i="23"/>
  <c r="AB30" i="23"/>
  <c r="AA30" i="23"/>
  <c r="Z30" i="23"/>
  <c r="Y30" i="23"/>
  <c r="X30" i="23"/>
  <c r="W30" i="23"/>
  <c r="V30" i="23"/>
  <c r="U30" i="23"/>
  <c r="T30" i="23"/>
  <c r="S30" i="23"/>
  <c r="R30" i="23"/>
  <c r="Q30" i="23"/>
  <c r="P30" i="23"/>
  <c r="O30" i="23"/>
  <c r="N30" i="23"/>
  <c r="M30" i="23"/>
  <c r="L30" i="23"/>
  <c r="AV29" i="23"/>
  <c r="AU29" i="23"/>
  <c r="AT29" i="23"/>
  <c r="AS29" i="23"/>
  <c r="AR29" i="23"/>
  <c r="AQ29" i="23"/>
  <c r="AP29" i="23"/>
  <c r="AO29" i="23"/>
  <c r="AN29" i="23"/>
  <c r="AM29" i="23"/>
  <c r="AL29" i="23"/>
  <c r="AK29" i="23"/>
  <c r="AJ29" i="23"/>
  <c r="AI29" i="23"/>
  <c r="AH29" i="23"/>
  <c r="AG29" i="23"/>
  <c r="AF29" i="23"/>
  <c r="AE29" i="23"/>
  <c r="AD29" i="23"/>
  <c r="AC29" i="23"/>
  <c r="AB29" i="23"/>
  <c r="AA29" i="23"/>
  <c r="Z29" i="23"/>
  <c r="Y29" i="23"/>
  <c r="X29" i="23"/>
  <c r="W29" i="23"/>
  <c r="V29" i="23"/>
  <c r="U29" i="23"/>
  <c r="T29" i="23"/>
  <c r="S29" i="23"/>
  <c r="R29" i="23"/>
  <c r="Q29" i="23"/>
  <c r="P29" i="23"/>
  <c r="O29" i="23"/>
  <c r="N29" i="23"/>
  <c r="M29" i="23"/>
  <c r="L29" i="23"/>
  <c r="AV28" i="23"/>
  <c r="AU28" i="23"/>
  <c r="AT28" i="23"/>
  <c r="AS28" i="23"/>
  <c r="AR28" i="23"/>
  <c r="AQ28" i="23"/>
  <c r="AP28" i="23"/>
  <c r="AO28" i="23"/>
  <c r="AN28" i="23"/>
  <c r="AM28" i="23"/>
  <c r="AL28" i="23"/>
  <c r="AK28" i="23"/>
  <c r="AJ28" i="23"/>
  <c r="AI28" i="23"/>
  <c r="AH28" i="23"/>
  <c r="AG28" i="23"/>
  <c r="AF28" i="23"/>
  <c r="AE28" i="23"/>
  <c r="AD28" i="23"/>
  <c r="AC28" i="23"/>
  <c r="AB28" i="23"/>
  <c r="AA28" i="23"/>
  <c r="Z28" i="23"/>
  <c r="Y28" i="23"/>
  <c r="X28" i="23"/>
  <c r="W28" i="23"/>
  <c r="V28" i="23"/>
  <c r="U28" i="23"/>
  <c r="T28" i="23"/>
  <c r="S28" i="23"/>
  <c r="R28" i="23"/>
  <c r="Q28" i="23"/>
  <c r="P28" i="23"/>
  <c r="O28" i="23"/>
  <c r="N28" i="23"/>
  <c r="M28" i="23"/>
  <c r="L28" i="23"/>
  <c r="AV27" i="23"/>
  <c r="AU27" i="23"/>
  <c r="AT27" i="23"/>
  <c r="AS27" i="23"/>
  <c r="AR27" i="23"/>
  <c r="AQ27" i="23"/>
  <c r="AP27" i="23"/>
  <c r="AO27" i="23"/>
  <c r="AN27" i="23"/>
  <c r="AM27" i="23"/>
  <c r="AL27" i="23"/>
  <c r="AK27" i="23"/>
  <c r="AJ27" i="23"/>
  <c r="AI27" i="23"/>
  <c r="AH27" i="23"/>
  <c r="AG27" i="23"/>
  <c r="AF27" i="23"/>
  <c r="AE27" i="23"/>
  <c r="AD27" i="23"/>
  <c r="AC27" i="23"/>
  <c r="AB27" i="23"/>
  <c r="AA27" i="23"/>
  <c r="Z27" i="23"/>
  <c r="Y27" i="23"/>
  <c r="X27" i="23"/>
  <c r="W27" i="23"/>
  <c r="V27" i="23"/>
  <c r="U27" i="23"/>
  <c r="T27" i="23"/>
  <c r="S27" i="23"/>
  <c r="R27" i="23"/>
  <c r="Q27" i="23"/>
  <c r="P27" i="23"/>
  <c r="O27" i="23"/>
  <c r="N27" i="23"/>
  <c r="M27" i="23"/>
  <c r="L27" i="23"/>
  <c r="AV26" i="23"/>
  <c r="AU26" i="23"/>
  <c r="AT26" i="23"/>
  <c r="AS26" i="23"/>
  <c r="AR26" i="23"/>
  <c r="AQ26" i="23"/>
  <c r="AP26" i="23"/>
  <c r="AO26" i="23"/>
  <c r="AN26" i="23"/>
  <c r="AM26" i="23"/>
  <c r="AL26" i="23"/>
  <c r="AK26" i="23"/>
  <c r="AJ26" i="23"/>
  <c r="AI26" i="23"/>
  <c r="AH26" i="23"/>
  <c r="AG26" i="23"/>
  <c r="AF26" i="23"/>
  <c r="AE26" i="23"/>
  <c r="AD26" i="23"/>
  <c r="AC26" i="23"/>
  <c r="AB26" i="23"/>
  <c r="AA26" i="23"/>
  <c r="Z26" i="23"/>
  <c r="Y26" i="23"/>
  <c r="X26" i="23"/>
  <c r="W26" i="23"/>
  <c r="V26" i="23"/>
  <c r="U26" i="23"/>
  <c r="T26" i="23"/>
  <c r="S26" i="23"/>
  <c r="R26" i="23"/>
  <c r="Q26" i="23"/>
  <c r="P26" i="23"/>
  <c r="O26" i="23"/>
  <c r="N26" i="23"/>
  <c r="M26" i="23"/>
  <c r="L26" i="23"/>
  <c r="AV25" i="23"/>
  <c r="AU25" i="23"/>
  <c r="AT25" i="23"/>
  <c r="AS25" i="23"/>
  <c r="AR25" i="23"/>
  <c r="AQ25" i="23"/>
  <c r="AP25" i="23"/>
  <c r="AO25" i="23"/>
  <c r="AN25" i="23"/>
  <c r="AM25" i="23"/>
  <c r="AL25" i="23"/>
  <c r="AK25" i="23"/>
  <c r="AJ25" i="23"/>
  <c r="AI25" i="23"/>
  <c r="AH25" i="23"/>
  <c r="AG25" i="23"/>
  <c r="AF25" i="23"/>
  <c r="AE25" i="23"/>
  <c r="AD25" i="23"/>
  <c r="AC25" i="23"/>
  <c r="AB25" i="23"/>
  <c r="AA25" i="23"/>
  <c r="Z25" i="23"/>
  <c r="Y25" i="23"/>
  <c r="X25" i="23"/>
  <c r="W25" i="23"/>
  <c r="V25" i="23"/>
  <c r="U25" i="23"/>
  <c r="T25" i="23"/>
  <c r="S25" i="23"/>
  <c r="R25" i="23"/>
  <c r="Q25" i="23"/>
  <c r="P25" i="23"/>
  <c r="O25" i="23"/>
  <c r="N25" i="23"/>
  <c r="M25" i="23"/>
  <c r="L25" i="23"/>
  <c r="AV24" i="23"/>
  <c r="AU24" i="23"/>
  <c r="AT24" i="23"/>
  <c r="AS24" i="23"/>
  <c r="AR24" i="23"/>
  <c r="AQ24" i="23"/>
  <c r="AP24" i="23"/>
  <c r="AO24" i="23"/>
  <c r="AN24" i="23"/>
  <c r="AM24" i="23"/>
  <c r="AL24" i="23"/>
  <c r="AK24" i="23"/>
  <c r="AJ24" i="23"/>
  <c r="AI24" i="23"/>
  <c r="AH24" i="23"/>
  <c r="AG24" i="23"/>
  <c r="AF24" i="23"/>
  <c r="AE24" i="23"/>
  <c r="AD24" i="23"/>
  <c r="AC24" i="23"/>
  <c r="AB24" i="23"/>
  <c r="AA24" i="23"/>
  <c r="Z24" i="23"/>
  <c r="Y24" i="23"/>
  <c r="X24" i="23"/>
  <c r="W24" i="23"/>
  <c r="V24" i="23"/>
  <c r="U24" i="23"/>
  <c r="T24" i="23"/>
  <c r="S24" i="23"/>
  <c r="R24" i="23"/>
  <c r="Q24" i="23"/>
  <c r="P24" i="23"/>
  <c r="O24" i="23"/>
  <c r="N24" i="23"/>
  <c r="M24" i="23"/>
  <c r="L24" i="23"/>
  <c r="AV23" i="23"/>
  <c r="AU23" i="23"/>
  <c r="AT23" i="23"/>
  <c r="AS23" i="23"/>
  <c r="AR23" i="23"/>
  <c r="AQ23" i="23"/>
  <c r="AP23" i="23"/>
  <c r="AO23" i="23"/>
  <c r="AN23" i="23"/>
  <c r="AM23" i="23"/>
  <c r="AL23" i="23"/>
  <c r="AK23" i="23"/>
  <c r="AJ23" i="23"/>
  <c r="AI23" i="23"/>
  <c r="AH23" i="23"/>
  <c r="AG23" i="23"/>
  <c r="AF23" i="23"/>
  <c r="AE23" i="23"/>
  <c r="AD23" i="23"/>
  <c r="AC23" i="23"/>
  <c r="AB23" i="23"/>
  <c r="AA23" i="23"/>
  <c r="Z23" i="23"/>
  <c r="Y23" i="23"/>
  <c r="X23" i="23"/>
  <c r="W23" i="23"/>
  <c r="V23" i="23"/>
  <c r="U23" i="23"/>
  <c r="T23" i="23"/>
  <c r="S23" i="23"/>
  <c r="R23" i="23"/>
  <c r="Q23" i="23"/>
  <c r="P23" i="23"/>
  <c r="O23" i="23"/>
  <c r="N23" i="23"/>
  <c r="M23" i="23"/>
  <c r="L23" i="23"/>
  <c r="AV22" i="23"/>
  <c r="AU22" i="23"/>
  <c r="AT22" i="23"/>
  <c r="AS22" i="23"/>
  <c r="AR22" i="23"/>
  <c r="AQ22" i="23"/>
  <c r="AP22" i="23"/>
  <c r="AO22" i="23"/>
  <c r="AN22" i="23"/>
  <c r="AM22" i="23"/>
  <c r="AL22" i="23"/>
  <c r="AK22" i="23"/>
  <c r="AJ22" i="23"/>
  <c r="AI22" i="23"/>
  <c r="AH22" i="23"/>
  <c r="AG22" i="23"/>
  <c r="AF22" i="23"/>
  <c r="AE22" i="23"/>
  <c r="AD22" i="23"/>
  <c r="AC22" i="23"/>
  <c r="AB22" i="23"/>
  <c r="AA22" i="23"/>
  <c r="Z22" i="23"/>
  <c r="Y22" i="23"/>
  <c r="X22" i="23"/>
  <c r="W22" i="23"/>
  <c r="V22" i="23"/>
  <c r="U22" i="23"/>
  <c r="T22" i="23"/>
  <c r="S22" i="23"/>
  <c r="R22" i="23"/>
  <c r="Q22" i="23"/>
  <c r="P22" i="23"/>
  <c r="O22" i="23"/>
  <c r="N22" i="23"/>
  <c r="M22" i="23"/>
  <c r="L22" i="23"/>
  <c r="AV21" i="23"/>
  <c r="AU21" i="23"/>
  <c r="AT21" i="23"/>
  <c r="AS21" i="23"/>
  <c r="AR21" i="23"/>
  <c r="AQ21" i="23"/>
  <c r="AP21" i="23"/>
  <c r="AO21" i="23"/>
  <c r="AN21" i="23"/>
  <c r="AM21" i="23"/>
  <c r="AL21" i="23"/>
  <c r="AK21" i="23"/>
  <c r="AJ21" i="23"/>
  <c r="AI21" i="23"/>
  <c r="AH21" i="23"/>
  <c r="AG21" i="23"/>
  <c r="AF21" i="23"/>
  <c r="AE21" i="23"/>
  <c r="AD21" i="23"/>
  <c r="AC21" i="23"/>
  <c r="AB21" i="23"/>
  <c r="AA21" i="23"/>
  <c r="Z21" i="23"/>
  <c r="Y21" i="23"/>
  <c r="X21" i="23"/>
  <c r="W21" i="23"/>
  <c r="V21" i="23"/>
  <c r="U21" i="23"/>
  <c r="T21" i="23"/>
  <c r="S21" i="23"/>
  <c r="R21" i="23"/>
  <c r="Q21" i="23"/>
  <c r="P21" i="23"/>
  <c r="O21" i="23"/>
  <c r="N21" i="23"/>
  <c r="M21" i="23"/>
  <c r="L21" i="23"/>
  <c r="AV20" i="23"/>
  <c r="AU20" i="23"/>
  <c r="AT20" i="23"/>
  <c r="AS20" i="23"/>
  <c r="AR20" i="23"/>
  <c r="AQ20" i="23"/>
  <c r="AP20" i="23"/>
  <c r="AO20" i="23"/>
  <c r="AN20" i="23"/>
  <c r="AM20" i="23"/>
  <c r="AL20" i="23"/>
  <c r="AK20" i="23"/>
  <c r="AJ20" i="23"/>
  <c r="AI20" i="23"/>
  <c r="AH20" i="23"/>
  <c r="AG20" i="23"/>
  <c r="AF20" i="23"/>
  <c r="AE20" i="23"/>
  <c r="AD20" i="23"/>
  <c r="AC20" i="23"/>
  <c r="AB20" i="23"/>
  <c r="AA20" i="23"/>
  <c r="Z20" i="23"/>
  <c r="Y20" i="23"/>
  <c r="X20" i="23"/>
  <c r="W20" i="23"/>
  <c r="V20" i="23"/>
  <c r="U20" i="23"/>
  <c r="T20" i="23"/>
  <c r="S20" i="23"/>
  <c r="R20" i="23"/>
  <c r="Q20" i="23"/>
  <c r="P20" i="23"/>
  <c r="O20" i="23"/>
  <c r="N20" i="23"/>
  <c r="M20" i="23"/>
  <c r="L20" i="23"/>
  <c r="AV19" i="23"/>
  <c r="AU19" i="23"/>
  <c r="AT19" i="23"/>
  <c r="AS19" i="23"/>
  <c r="AR19" i="23"/>
  <c r="AQ19" i="23"/>
  <c r="AP19" i="23"/>
  <c r="AO19" i="23"/>
  <c r="AN19" i="23"/>
  <c r="AM19" i="23"/>
  <c r="AL19" i="23"/>
  <c r="AK19" i="23"/>
  <c r="AJ19" i="23"/>
  <c r="AI19" i="23"/>
  <c r="AH19" i="23"/>
  <c r="AG19" i="23"/>
  <c r="AF19" i="23"/>
  <c r="AE19" i="23"/>
  <c r="AD19" i="23"/>
  <c r="AC19" i="23"/>
  <c r="AB19" i="23"/>
  <c r="AA19" i="23"/>
  <c r="Z19" i="23"/>
  <c r="Y19" i="23"/>
  <c r="X19" i="23"/>
  <c r="W19" i="23"/>
  <c r="V19" i="23"/>
  <c r="U19" i="23"/>
  <c r="T19" i="23"/>
  <c r="S19" i="23"/>
  <c r="R19" i="23"/>
  <c r="Q19" i="23"/>
  <c r="P19" i="23"/>
  <c r="O19" i="23"/>
  <c r="N19" i="23"/>
  <c r="M19" i="23"/>
  <c r="L19" i="23"/>
  <c r="AV18" i="23"/>
  <c r="AU18" i="23"/>
  <c r="AT18" i="23"/>
  <c r="AS18" i="23"/>
  <c r="AR18" i="23"/>
  <c r="AQ18" i="23"/>
  <c r="AP18" i="23"/>
  <c r="AO18" i="23"/>
  <c r="AN18" i="23"/>
  <c r="AM18" i="23"/>
  <c r="AL18" i="23"/>
  <c r="AK18" i="23"/>
  <c r="AJ18" i="23"/>
  <c r="AI18" i="23"/>
  <c r="AH18" i="23"/>
  <c r="AG18" i="23"/>
  <c r="AF18" i="23"/>
  <c r="AE18" i="23"/>
  <c r="AD18" i="23"/>
  <c r="AC18" i="23"/>
  <c r="AB18" i="23"/>
  <c r="AA18" i="23"/>
  <c r="Z18" i="23"/>
  <c r="Y18" i="23"/>
  <c r="X18" i="23"/>
  <c r="W18" i="23"/>
  <c r="V18" i="23"/>
  <c r="U18" i="23"/>
  <c r="T18" i="23"/>
  <c r="S18" i="23"/>
  <c r="R18" i="23"/>
  <c r="Q18" i="23"/>
  <c r="P18" i="23"/>
  <c r="O18" i="23"/>
  <c r="N18" i="23"/>
  <c r="M18" i="23"/>
  <c r="L18" i="23"/>
  <c r="AV17" i="23"/>
  <c r="AU17" i="23"/>
  <c r="AT17" i="23"/>
  <c r="AS17" i="23"/>
  <c r="AR17" i="23"/>
  <c r="AQ17" i="23"/>
  <c r="AP17" i="23"/>
  <c r="AO17" i="23"/>
  <c r="AN17" i="23"/>
  <c r="AM17" i="23"/>
  <c r="AL17" i="23"/>
  <c r="AK17" i="23"/>
  <c r="AJ17" i="23"/>
  <c r="AI17" i="23"/>
  <c r="AH17" i="23"/>
  <c r="AG17" i="23"/>
  <c r="AF17" i="23"/>
  <c r="AE17" i="23"/>
  <c r="AD17" i="23"/>
  <c r="AC17" i="23"/>
  <c r="AB17" i="23"/>
  <c r="AA17" i="23"/>
  <c r="Z17" i="23"/>
  <c r="Y17" i="23"/>
  <c r="X17" i="23"/>
  <c r="W17" i="23"/>
  <c r="V17" i="23"/>
  <c r="U17" i="23"/>
  <c r="T17" i="23"/>
  <c r="S17" i="23"/>
  <c r="R17" i="23"/>
  <c r="Q17" i="23"/>
  <c r="P17" i="23"/>
  <c r="O17" i="23"/>
  <c r="N17" i="23"/>
  <c r="M17" i="23"/>
  <c r="L17" i="23"/>
  <c r="AV16" i="23"/>
  <c r="AU16" i="23"/>
  <c r="AT16" i="23"/>
  <c r="AS16" i="23"/>
  <c r="AR16" i="23"/>
  <c r="AQ16" i="23"/>
  <c r="AP16" i="23"/>
  <c r="AO16" i="23"/>
  <c r="AN16" i="23"/>
  <c r="AM16" i="23"/>
  <c r="AL16" i="23"/>
  <c r="AK16" i="23"/>
  <c r="AJ16" i="23"/>
  <c r="AI16" i="23"/>
  <c r="AH16" i="23"/>
  <c r="AG16" i="23"/>
  <c r="AF16" i="23"/>
  <c r="AE16" i="23"/>
  <c r="AD16" i="23"/>
  <c r="AC16" i="23"/>
  <c r="AB16" i="23"/>
  <c r="AA16" i="23"/>
  <c r="Z16" i="23"/>
  <c r="Y16" i="23"/>
  <c r="X16" i="23"/>
  <c r="W16" i="23"/>
  <c r="V16" i="23"/>
  <c r="U16" i="23"/>
  <c r="T16" i="23"/>
  <c r="S16" i="23"/>
  <c r="R16" i="23"/>
  <c r="Q16" i="23"/>
  <c r="P16" i="23"/>
  <c r="O16" i="23"/>
  <c r="N16" i="23"/>
  <c r="M16" i="23"/>
  <c r="L16" i="23"/>
  <c r="AV15" i="23"/>
  <c r="AU15" i="23"/>
  <c r="AT15" i="23"/>
  <c r="AS15" i="23"/>
  <c r="AR15" i="23"/>
  <c r="AQ15" i="23"/>
  <c r="AP15" i="23"/>
  <c r="AO15" i="23"/>
  <c r="AN15" i="23"/>
  <c r="AM15" i="23"/>
  <c r="AL15" i="23"/>
  <c r="AK15" i="23"/>
  <c r="AJ15" i="23"/>
  <c r="AI15" i="23"/>
  <c r="AH15" i="23"/>
  <c r="AG15" i="23"/>
  <c r="AF15" i="23"/>
  <c r="AE15" i="23"/>
  <c r="AD15" i="23"/>
  <c r="AC15" i="23"/>
  <c r="AB15" i="23"/>
  <c r="AA15" i="23"/>
  <c r="Z15" i="23"/>
  <c r="Y15" i="23"/>
  <c r="X15" i="23"/>
  <c r="W15" i="23"/>
  <c r="V15" i="23"/>
  <c r="U15" i="23"/>
  <c r="T15" i="23"/>
  <c r="S15" i="23"/>
  <c r="R15" i="23"/>
  <c r="Q15" i="23"/>
  <c r="P15" i="23"/>
  <c r="O15" i="23"/>
  <c r="N15" i="23"/>
  <c r="M15" i="23"/>
  <c r="L15" i="23"/>
  <c r="AV14" i="23"/>
  <c r="AU14" i="23"/>
  <c r="AT14" i="23"/>
  <c r="AS14" i="23"/>
  <c r="AR14" i="23"/>
  <c r="AQ14" i="23"/>
  <c r="AP14" i="23"/>
  <c r="AO14" i="23"/>
  <c r="AN14" i="23"/>
  <c r="AM14" i="23"/>
  <c r="AL14" i="23"/>
  <c r="AK14" i="23"/>
  <c r="AJ14" i="23"/>
  <c r="AI14" i="23"/>
  <c r="AH14" i="23"/>
  <c r="AG14" i="23"/>
  <c r="AF14" i="23"/>
  <c r="AE14" i="23"/>
  <c r="AD14" i="23"/>
  <c r="AC14" i="23"/>
  <c r="AB14" i="23"/>
  <c r="AA14" i="23"/>
  <c r="Z14" i="23"/>
  <c r="Y14" i="23"/>
  <c r="X14" i="23"/>
  <c r="W14" i="23"/>
  <c r="V14" i="23"/>
  <c r="U14" i="23"/>
  <c r="T14" i="23"/>
  <c r="S14" i="23"/>
  <c r="R14" i="23"/>
  <c r="Q14" i="23"/>
  <c r="P14" i="23"/>
  <c r="O14" i="23"/>
  <c r="N14" i="23"/>
  <c r="M14" i="23"/>
  <c r="L14" i="23"/>
  <c r="AV13" i="23"/>
  <c r="AU13" i="23"/>
  <c r="AT13" i="23"/>
  <c r="AS13" i="23"/>
  <c r="AR13" i="23"/>
  <c r="AQ13" i="23"/>
  <c r="AP13" i="23"/>
  <c r="AO13" i="23"/>
  <c r="AN13" i="23"/>
  <c r="AM13" i="23"/>
  <c r="AL13" i="23"/>
  <c r="AK13" i="23"/>
  <c r="AJ13" i="23"/>
  <c r="AI13" i="23"/>
  <c r="AH13" i="23"/>
  <c r="AG13" i="23"/>
  <c r="AF13" i="23"/>
  <c r="AE13" i="23"/>
  <c r="AD13" i="23"/>
  <c r="AC13" i="23"/>
  <c r="AB13" i="23"/>
  <c r="AA13" i="23"/>
  <c r="Z13" i="23"/>
  <c r="Y13" i="23"/>
  <c r="X13" i="23"/>
  <c r="W13" i="23"/>
  <c r="V13" i="23"/>
  <c r="U13" i="23"/>
  <c r="T13" i="23"/>
  <c r="S13" i="23"/>
  <c r="R13" i="23"/>
  <c r="Q13" i="23"/>
  <c r="P13" i="23"/>
  <c r="O13" i="23"/>
  <c r="N13" i="23"/>
  <c r="M13" i="23"/>
  <c r="L13" i="23"/>
  <c r="AV12" i="23"/>
  <c r="AU12" i="23"/>
  <c r="AT12" i="23"/>
  <c r="AS12" i="23"/>
  <c r="AR12" i="23"/>
  <c r="AQ12" i="23"/>
  <c r="AP12" i="23"/>
  <c r="AO12" i="23"/>
  <c r="AN12" i="23"/>
  <c r="AM12" i="23"/>
  <c r="AL12" i="23"/>
  <c r="AK12" i="23"/>
  <c r="AJ12" i="23"/>
  <c r="AI12" i="23"/>
  <c r="AH12" i="23"/>
  <c r="AG12" i="23"/>
  <c r="AF12" i="23"/>
  <c r="AE12" i="23"/>
  <c r="AD12" i="23"/>
  <c r="AC12" i="23"/>
  <c r="AB12" i="23"/>
  <c r="AA12" i="23"/>
  <c r="Z12" i="23"/>
  <c r="Y12" i="23"/>
  <c r="X12" i="23"/>
  <c r="W12" i="23"/>
  <c r="V12" i="23"/>
  <c r="U12" i="23"/>
  <c r="T12" i="23"/>
  <c r="S12" i="23"/>
  <c r="R12" i="23"/>
  <c r="Q12" i="23"/>
  <c r="P12" i="23"/>
  <c r="O12" i="23"/>
  <c r="N12" i="23"/>
  <c r="M12" i="23"/>
  <c r="L12" i="23"/>
  <c r="AV11" i="23"/>
  <c r="AU11" i="23"/>
  <c r="AT11" i="23"/>
  <c r="AS11" i="23"/>
  <c r="AR11" i="23"/>
  <c r="AQ11" i="23"/>
  <c r="AP11" i="23"/>
  <c r="AO11" i="23"/>
  <c r="AN11" i="23"/>
  <c r="AM11" i="23"/>
  <c r="AL11" i="23"/>
  <c r="AK11" i="23"/>
  <c r="AJ11" i="23"/>
  <c r="AI11" i="23"/>
  <c r="AH11" i="23"/>
  <c r="AG11" i="23"/>
  <c r="AF11" i="23"/>
  <c r="AE11" i="23"/>
  <c r="AD11" i="23"/>
  <c r="AC11" i="23"/>
  <c r="AB11" i="23"/>
  <c r="AA11" i="23"/>
  <c r="Z11" i="23"/>
  <c r="Y11" i="23"/>
  <c r="X11" i="23"/>
  <c r="W11" i="23"/>
  <c r="V11" i="23"/>
  <c r="U11" i="23"/>
  <c r="T11" i="23"/>
  <c r="S11" i="23"/>
  <c r="R11" i="23"/>
  <c r="Q11" i="23"/>
  <c r="P11" i="23"/>
  <c r="O11" i="23"/>
  <c r="N11" i="23"/>
  <c r="M11" i="23"/>
  <c r="L11" i="23"/>
  <c r="AV10" i="23"/>
  <c r="AU10" i="23"/>
  <c r="AT10" i="23"/>
  <c r="AS10" i="23"/>
  <c r="AR10" i="23"/>
  <c r="AQ10" i="23"/>
  <c r="AP10" i="23"/>
  <c r="AO10" i="23"/>
  <c r="AN10" i="23"/>
  <c r="AM10" i="23"/>
  <c r="AL10" i="23"/>
  <c r="AK10" i="23"/>
  <c r="AJ10" i="23"/>
  <c r="AI10" i="23"/>
  <c r="AH10" i="23"/>
  <c r="AG10" i="23"/>
  <c r="AF10" i="23"/>
  <c r="AE10" i="23"/>
  <c r="AD10" i="23"/>
  <c r="AC10" i="23"/>
  <c r="AB10" i="23"/>
  <c r="AA10" i="23"/>
  <c r="Z10" i="23"/>
  <c r="Y10" i="23"/>
  <c r="X10" i="23"/>
  <c r="W10" i="23"/>
  <c r="V10" i="23"/>
  <c r="U10" i="23"/>
  <c r="T10" i="23"/>
  <c r="S10" i="23"/>
  <c r="R10" i="23"/>
  <c r="Q10" i="23"/>
  <c r="P10" i="23"/>
  <c r="O10" i="23"/>
  <c r="N10" i="23"/>
  <c r="M10" i="23"/>
  <c r="L10" i="23"/>
  <c r="AV9" i="23"/>
  <c r="AU9" i="23"/>
  <c r="AT9" i="23"/>
  <c r="AS9" i="23"/>
  <c r="AR9" i="23"/>
  <c r="AQ9" i="23"/>
  <c r="AP9" i="23"/>
  <c r="AO9" i="23"/>
  <c r="AN9" i="23"/>
  <c r="AM9" i="23"/>
  <c r="AL9" i="23"/>
  <c r="AK9" i="23"/>
  <c r="AJ9" i="23"/>
  <c r="AI9" i="23"/>
  <c r="AH9" i="23"/>
  <c r="AG9" i="23"/>
  <c r="AF9" i="23"/>
  <c r="AE9" i="23"/>
  <c r="AD9" i="23"/>
  <c r="AC9" i="23"/>
  <c r="AB9" i="23"/>
  <c r="AA9" i="23"/>
  <c r="Z9" i="23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AV8" i="23"/>
  <c r="AU8" i="23"/>
  <c r="AT8" i="23"/>
  <c r="AS8" i="23"/>
  <c r="AR8" i="23"/>
  <c r="AQ8" i="23"/>
  <c r="AP8" i="23"/>
  <c r="AO8" i="23"/>
  <c r="AN8" i="23"/>
  <c r="AM8" i="23"/>
  <c r="AL8" i="23"/>
  <c r="AK8" i="23"/>
  <c r="AJ8" i="23"/>
  <c r="AI8" i="23"/>
  <c r="AH8" i="23"/>
  <c r="AG8" i="23"/>
  <c r="AF8" i="23"/>
  <c r="AE8" i="23"/>
  <c r="AD8" i="23"/>
  <c r="AC8" i="23"/>
  <c r="AB8" i="23"/>
  <c r="AA8" i="23"/>
  <c r="Z8" i="23"/>
  <c r="Y8" i="23"/>
  <c r="X8" i="23"/>
  <c r="W8" i="23"/>
  <c r="V8" i="23"/>
  <c r="U8" i="23"/>
  <c r="T8" i="23"/>
  <c r="S8" i="23"/>
  <c r="R8" i="23"/>
  <c r="Q8" i="23"/>
  <c r="P8" i="23"/>
  <c r="O8" i="23"/>
  <c r="N8" i="23"/>
  <c r="M8" i="23"/>
  <c r="L8" i="23"/>
  <c r="AV7" i="23"/>
  <c r="AU7" i="23"/>
  <c r="AT7" i="23"/>
  <c r="AS7" i="23"/>
  <c r="AR7" i="23"/>
  <c r="AQ7" i="23"/>
  <c r="AP7" i="23"/>
  <c r="AO7" i="23"/>
  <c r="AN7" i="23"/>
  <c r="AM7" i="23"/>
  <c r="AL7" i="23"/>
  <c r="AK7" i="23"/>
  <c r="AJ7" i="23"/>
  <c r="AI7" i="23"/>
  <c r="AH7" i="23"/>
  <c r="AG7" i="23"/>
  <c r="AF7" i="23"/>
  <c r="AE7" i="23"/>
  <c r="AD7" i="23"/>
  <c r="AC7" i="23"/>
  <c r="AB7" i="23"/>
  <c r="AA7" i="23"/>
  <c r="Z7" i="23"/>
  <c r="Y7" i="23"/>
  <c r="X7" i="23"/>
  <c r="W7" i="23"/>
  <c r="V7" i="23"/>
  <c r="U7" i="23"/>
  <c r="T7" i="23"/>
  <c r="S7" i="23"/>
  <c r="R7" i="23"/>
  <c r="Q7" i="23"/>
  <c r="P7" i="23"/>
  <c r="O7" i="23"/>
  <c r="N7" i="23"/>
  <c r="M7" i="23"/>
  <c r="L7" i="23"/>
  <c r="AV6" i="23"/>
  <c r="AU6" i="23"/>
  <c r="AT6" i="23"/>
  <c r="AS6" i="23"/>
  <c r="AR6" i="23"/>
  <c r="AQ6" i="23"/>
  <c r="AP6" i="23"/>
  <c r="AO6" i="23"/>
  <c r="AN6" i="23"/>
  <c r="AM6" i="23"/>
  <c r="AL6" i="23"/>
  <c r="AK6" i="23"/>
  <c r="AJ6" i="23"/>
  <c r="AI6" i="23"/>
  <c r="AH6" i="23"/>
  <c r="AG6" i="23"/>
  <c r="AF6" i="23"/>
  <c r="AE6" i="23"/>
  <c r="AD6" i="23"/>
  <c r="AC6" i="23"/>
  <c r="AB6" i="23"/>
  <c r="AA6" i="23"/>
  <c r="Z6" i="23"/>
  <c r="Y6" i="23"/>
  <c r="X6" i="23"/>
  <c r="W6" i="23"/>
  <c r="V6" i="23"/>
  <c r="U6" i="23"/>
  <c r="T6" i="23"/>
  <c r="S6" i="23"/>
  <c r="R6" i="23"/>
  <c r="Q6" i="23"/>
  <c r="P6" i="23"/>
  <c r="O6" i="23"/>
  <c r="N6" i="23"/>
  <c r="M6" i="23"/>
  <c r="L6" i="23"/>
  <c r="AV5" i="23"/>
  <c r="AU5" i="23"/>
  <c r="AT5" i="23"/>
  <c r="AS5" i="23"/>
  <c r="AR5" i="23"/>
  <c r="AQ5" i="23"/>
  <c r="AP5" i="23"/>
  <c r="AO5" i="23"/>
  <c r="AN5" i="23"/>
  <c r="AM5" i="23"/>
  <c r="AL5" i="23"/>
  <c r="AK5" i="23"/>
  <c r="AJ5" i="23"/>
  <c r="AI5" i="23"/>
  <c r="AH5" i="23"/>
  <c r="AG5" i="23"/>
  <c r="AF5" i="23"/>
  <c r="AE5" i="23"/>
  <c r="AD5" i="23"/>
  <c r="AC5" i="23"/>
  <c r="AB5" i="23"/>
  <c r="AA5" i="23"/>
  <c r="Z5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AV4" i="23"/>
  <c r="AU4" i="23"/>
  <c r="AT4" i="23"/>
  <c r="AS4" i="23"/>
  <c r="AR4" i="23"/>
  <c r="AQ4" i="23"/>
  <c r="AP4" i="23"/>
  <c r="AO4" i="23"/>
  <c r="AN4" i="23"/>
  <c r="AM4" i="23"/>
  <c r="AL4" i="23"/>
  <c r="AK4" i="23"/>
  <c r="AJ4" i="23"/>
  <c r="AI4" i="23"/>
  <c r="AH4" i="23"/>
  <c r="AG4" i="23"/>
  <c r="AF4" i="23"/>
  <c r="AE4" i="23"/>
  <c r="AD4" i="23"/>
  <c r="AC4" i="23"/>
  <c r="AB4" i="23"/>
  <c r="AA4" i="23"/>
  <c r="Z4" i="23"/>
  <c r="Y4" i="23"/>
  <c r="X4" i="23"/>
  <c r="W4" i="23"/>
  <c r="V4" i="23"/>
  <c r="U4" i="23"/>
  <c r="T4" i="23"/>
  <c r="S4" i="23"/>
  <c r="R4" i="23"/>
  <c r="Q4" i="23"/>
  <c r="P4" i="23"/>
  <c r="O4" i="23"/>
  <c r="N4" i="23"/>
  <c r="M4" i="23"/>
  <c r="L4" i="23"/>
  <c r="AV3" i="23"/>
  <c r="AU3" i="23"/>
  <c r="AT3" i="23"/>
  <c r="AS3" i="23"/>
  <c r="AR3" i="23"/>
  <c r="AQ3" i="23"/>
  <c r="AP3" i="23"/>
  <c r="AO3" i="23"/>
  <c r="AN3" i="23"/>
  <c r="AM3" i="23"/>
  <c r="AL3" i="23"/>
  <c r="AK3" i="23"/>
  <c r="AJ3" i="23"/>
  <c r="AI3" i="23"/>
  <c r="AH3" i="23"/>
  <c r="AG3" i="23"/>
  <c r="AF3" i="23"/>
  <c r="AE3" i="23"/>
  <c r="AD3" i="23"/>
  <c r="AC3" i="23"/>
  <c r="AB3" i="23"/>
  <c r="AA3" i="23"/>
  <c r="Z3" i="23"/>
  <c r="Y3" i="23"/>
  <c r="X3" i="23"/>
  <c r="W3" i="23"/>
  <c r="V3" i="23"/>
  <c r="U3" i="23"/>
  <c r="T3" i="23"/>
  <c r="S3" i="23"/>
  <c r="R3" i="23"/>
  <c r="Q3" i="23"/>
  <c r="P3" i="23"/>
  <c r="O3" i="23"/>
  <c r="N3" i="23"/>
  <c r="M3" i="23"/>
  <c r="L3" i="23"/>
  <c r="AV2" i="23"/>
  <c r="AU2" i="23"/>
  <c r="AT2" i="23"/>
  <c r="AS2" i="23"/>
  <c r="AR2" i="23"/>
  <c r="AQ2" i="23"/>
  <c r="AP2" i="23"/>
  <c r="AO2" i="23"/>
  <c r="AN2" i="23"/>
  <c r="AM2" i="23"/>
  <c r="AL2" i="23"/>
  <c r="AK2" i="23"/>
  <c r="AJ2" i="23"/>
  <c r="AI2" i="23"/>
  <c r="AH2" i="23"/>
  <c r="AG2" i="23"/>
  <c r="AF2" i="23"/>
  <c r="AE2" i="23"/>
  <c r="AD2" i="23"/>
  <c r="AC2" i="23"/>
  <c r="AB2" i="23"/>
  <c r="AA2" i="23"/>
  <c r="Z2" i="23"/>
  <c r="Y2" i="23"/>
  <c r="X2" i="23"/>
  <c r="W2" i="23"/>
  <c r="V2" i="23"/>
  <c r="U2" i="23"/>
  <c r="T2" i="23"/>
  <c r="S2" i="23"/>
  <c r="R2" i="23"/>
  <c r="Q2" i="23"/>
  <c r="P2" i="23"/>
  <c r="O2" i="23"/>
  <c r="N2" i="23"/>
  <c r="M2" i="23"/>
  <c r="J67" i="24" l="1"/>
  <c r="J64" i="24"/>
  <c r="J61" i="24"/>
  <c r="J58" i="24"/>
  <c r="J53" i="24"/>
  <c r="J50" i="24"/>
  <c r="J47" i="24"/>
  <c r="J42" i="24"/>
  <c r="J39" i="24"/>
  <c r="J36" i="24"/>
  <c r="J31" i="24"/>
  <c r="J28" i="24"/>
  <c r="J25" i="24"/>
  <c r="J20" i="24"/>
  <c r="J17" i="24"/>
  <c r="J14" i="24"/>
  <c r="C55" i="21" l="1"/>
  <c r="C54" i="21"/>
  <c r="C53" i="21"/>
  <c r="C52" i="21"/>
  <c r="A47" i="21"/>
  <c r="A46" i="21"/>
  <c r="A154" i="20"/>
  <c r="A155" i="20"/>
  <c r="A156" i="20"/>
  <c r="A212" i="20"/>
  <c r="A204" i="20"/>
  <c r="A196" i="20"/>
  <c r="A189" i="20"/>
  <c r="A179" i="20"/>
  <c r="A159" i="20"/>
  <c r="A130" i="20"/>
  <c r="A122" i="20"/>
  <c r="A114" i="20"/>
  <c r="A106" i="20"/>
  <c r="A98" i="20"/>
  <c r="A90" i="20"/>
  <c r="A83" i="20"/>
  <c r="A75" i="20"/>
  <c r="A67" i="20"/>
  <c r="A59" i="20"/>
  <c r="A51" i="20"/>
  <c r="A43" i="20"/>
  <c r="A128" i="20"/>
  <c r="A120" i="20"/>
  <c r="A112" i="20"/>
  <c r="A104" i="20"/>
  <c r="A96" i="20"/>
  <c r="A88" i="20"/>
  <c r="A80" i="20"/>
  <c r="A72" i="20"/>
  <c r="A64" i="20"/>
  <c r="A56" i="20"/>
  <c r="A48" i="20"/>
  <c r="A40" i="20"/>
  <c r="A23" i="20"/>
  <c r="A19" i="20"/>
  <c r="A15" i="20"/>
  <c r="A11" i="20"/>
  <c r="A7" i="20"/>
  <c r="A3" i="20"/>
  <c r="A210" i="20"/>
  <c r="A202" i="20"/>
  <c r="A194" i="20"/>
  <c r="A184" i="20"/>
  <c r="A185" i="20"/>
  <c r="A186" i="20"/>
  <c r="A174" i="20"/>
  <c r="A175" i="20"/>
  <c r="A176" i="20"/>
  <c r="A146" i="20"/>
  <c r="A141" i="20"/>
  <c r="A136" i="20"/>
  <c r="A215" i="20"/>
  <c r="A214" i="20"/>
  <c r="A213" i="20"/>
  <c r="A211" i="20"/>
  <c r="A209" i="20"/>
  <c r="A208" i="20"/>
  <c r="A207" i="20"/>
  <c r="A206" i="20"/>
  <c r="A205" i="20"/>
  <c r="A203" i="20"/>
  <c r="A201" i="20"/>
  <c r="A200" i="20"/>
  <c r="A199" i="20"/>
  <c r="A198" i="20"/>
  <c r="A197" i="20"/>
  <c r="A195" i="20"/>
  <c r="A193" i="20"/>
  <c r="A192" i="20"/>
  <c r="A191" i="20"/>
  <c r="A190" i="20"/>
  <c r="A188" i="20"/>
  <c r="A187" i="20"/>
  <c r="A183" i="20"/>
  <c r="A182" i="20"/>
  <c r="A181" i="20"/>
  <c r="A180" i="20"/>
  <c r="A178" i="20"/>
  <c r="A177" i="20"/>
  <c r="A173" i="20"/>
  <c r="A172" i="20"/>
  <c r="A171" i="20"/>
  <c r="A170" i="20"/>
  <c r="A169" i="20"/>
  <c r="A168" i="20"/>
  <c r="A167" i="20"/>
  <c r="A166" i="20"/>
  <c r="A165" i="20"/>
  <c r="A164" i="20"/>
  <c r="A163" i="20"/>
  <c r="A162" i="20"/>
  <c r="A161" i="20"/>
  <c r="A160" i="20"/>
  <c r="A158" i="20"/>
  <c r="A157" i="20"/>
  <c r="A153" i="20"/>
  <c r="A152" i="20"/>
  <c r="A151" i="20"/>
  <c r="AA151" i="20" s="1"/>
  <c r="A150" i="20"/>
  <c r="A149" i="20"/>
  <c r="X149" i="20" s="1"/>
  <c r="A148" i="20"/>
  <c r="A147" i="20"/>
  <c r="A145" i="20"/>
  <c r="A144" i="20"/>
  <c r="A143" i="20"/>
  <c r="A142" i="20"/>
  <c r="A140" i="20"/>
  <c r="A139" i="20"/>
  <c r="A138" i="20"/>
  <c r="A137" i="20"/>
  <c r="A135" i="20"/>
  <c r="A134" i="20"/>
  <c r="A133" i="20"/>
  <c r="A132" i="20"/>
  <c r="A131" i="20"/>
  <c r="A129" i="20"/>
  <c r="A127" i="20"/>
  <c r="A126" i="20"/>
  <c r="A125" i="20"/>
  <c r="A124" i="20"/>
  <c r="A123" i="20"/>
  <c r="A121" i="20"/>
  <c r="A119" i="20"/>
  <c r="A118" i="20"/>
  <c r="A117" i="20"/>
  <c r="A116" i="20"/>
  <c r="A115" i="20"/>
  <c r="A113" i="20"/>
  <c r="A111" i="20"/>
  <c r="A110" i="20"/>
  <c r="A109" i="20"/>
  <c r="A108" i="20"/>
  <c r="A107" i="20"/>
  <c r="A105" i="20"/>
  <c r="A103" i="20"/>
  <c r="A102" i="20"/>
  <c r="A101" i="20"/>
  <c r="A100" i="20"/>
  <c r="A99" i="20"/>
  <c r="A97" i="20"/>
  <c r="A95" i="20"/>
  <c r="A94" i="20"/>
  <c r="A93" i="20"/>
  <c r="A92" i="20"/>
  <c r="A91" i="20"/>
  <c r="A89" i="20"/>
  <c r="A87" i="20"/>
  <c r="A86" i="20"/>
  <c r="A85" i="20"/>
  <c r="A84" i="20"/>
  <c r="A82" i="20"/>
  <c r="A81" i="20"/>
  <c r="A79" i="20"/>
  <c r="A78" i="20"/>
  <c r="A77" i="20"/>
  <c r="A76" i="20"/>
  <c r="A74" i="20"/>
  <c r="A73" i="20"/>
  <c r="A71" i="20"/>
  <c r="A70" i="20"/>
  <c r="A69" i="20"/>
  <c r="A68" i="20"/>
  <c r="A66" i="20"/>
  <c r="A65" i="20"/>
  <c r="A63" i="20"/>
  <c r="A62" i="20"/>
  <c r="A61" i="20"/>
  <c r="A60" i="20"/>
  <c r="A58" i="20"/>
  <c r="A57" i="20"/>
  <c r="A55" i="20"/>
  <c r="A54" i="20"/>
  <c r="A53" i="20"/>
  <c r="A52" i="20"/>
  <c r="A50" i="20"/>
  <c r="A49" i="20"/>
  <c r="A47" i="20"/>
  <c r="A46" i="20"/>
  <c r="A45" i="20"/>
  <c r="A44" i="20"/>
  <c r="A42" i="20"/>
  <c r="A41" i="20"/>
  <c r="A39" i="20"/>
  <c r="A38" i="20"/>
  <c r="A37" i="20"/>
  <c r="A36" i="20"/>
  <c r="A35" i="20"/>
  <c r="AK35" i="20" s="1"/>
  <c r="A34" i="20"/>
  <c r="A33" i="20"/>
  <c r="A32" i="20"/>
  <c r="A31" i="20"/>
  <c r="AE31" i="20" s="1"/>
  <c r="A30" i="20"/>
  <c r="A29" i="20"/>
  <c r="A28" i="20"/>
  <c r="A27" i="20"/>
  <c r="Y27" i="20" s="1"/>
  <c r="A26" i="20"/>
  <c r="AG26" i="20" s="1"/>
  <c r="A25" i="20"/>
  <c r="A24" i="20"/>
  <c r="A22" i="20"/>
  <c r="A21" i="20"/>
  <c r="A20" i="20"/>
  <c r="A18" i="20"/>
  <c r="A17" i="20"/>
  <c r="A16" i="20"/>
  <c r="A14" i="20"/>
  <c r="A13" i="20"/>
  <c r="A12" i="20"/>
  <c r="A10" i="20"/>
  <c r="A9" i="20"/>
  <c r="A8" i="20"/>
  <c r="A6" i="20"/>
  <c r="A5" i="20"/>
  <c r="A4" i="20"/>
  <c r="A2" i="20"/>
  <c r="X12" i="25"/>
  <c r="X18" i="25" s="1"/>
  <c r="W12" i="25"/>
  <c r="AV12" i="25" s="1"/>
  <c r="AP12" i="25"/>
  <c r="AP15" i="25" s="1"/>
  <c r="AO12" i="25"/>
  <c r="AO24" i="25" s="1"/>
  <c r="AN12" i="25"/>
  <c r="AM12" i="25"/>
  <c r="AL12" i="25"/>
  <c r="AL24" i="25" s="1"/>
  <c r="AK12" i="25"/>
  <c r="AK15" i="25" s="1"/>
  <c r="AJ12" i="25"/>
  <c r="AJ18" i="25" s="1"/>
  <c r="AI12" i="25"/>
  <c r="AI15" i="25" s="1"/>
  <c r="AH12" i="25"/>
  <c r="AH15" i="25" s="1"/>
  <c r="AG12" i="25"/>
  <c r="AG15" i="25" s="1"/>
  <c r="AF12" i="25"/>
  <c r="AE12" i="25"/>
  <c r="AE24" i="25" s="1"/>
  <c r="AD12" i="25"/>
  <c r="AD15" i="25" s="1"/>
  <c r="AC12" i="25"/>
  <c r="AC24" i="25" s="1"/>
  <c r="AB12" i="25"/>
  <c r="AB15" i="25" s="1"/>
  <c r="AB21" i="25" s="1"/>
  <c r="AA12" i="25"/>
  <c r="AA18" i="25" s="1"/>
  <c r="Z12" i="25"/>
  <c r="Z15" i="25" s="1"/>
  <c r="Y12" i="25"/>
  <c r="Y15" i="25" s="1"/>
  <c r="V4" i="25"/>
  <c r="V12" i="25" s="1"/>
  <c r="U12" i="25"/>
  <c r="U18" i="25" s="1"/>
  <c r="T12" i="25"/>
  <c r="T15" i="25" s="1"/>
  <c r="T27" i="25" s="1"/>
  <c r="S12" i="25"/>
  <c r="S18" i="25" s="1"/>
  <c r="R12" i="25"/>
  <c r="R24" i="25" s="1"/>
  <c r="Q12" i="25"/>
  <c r="Q24" i="25" s="1"/>
  <c r="P12" i="25"/>
  <c r="P18" i="25" s="1"/>
  <c r="O12" i="25"/>
  <c r="N12" i="25"/>
  <c r="N18" i="25" s="1"/>
  <c r="M12" i="25"/>
  <c r="M24" i="25" s="1"/>
  <c r="L12" i="25"/>
  <c r="L24" i="25" s="1"/>
  <c r="X14" i="25"/>
  <c r="AW14" i="25" s="1"/>
  <c r="AW20" i="25" s="1"/>
  <c r="W14" i="25"/>
  <c r="AV14" i="25" s="1"/>
  <c r="AP14" i="25"/>
  <c r="AP26" i="25" s="1"/>
  <c r="AO14" i="25"/>
  <c r="AN14" i="25"/>
  <c r="AM14" i="25"/>
  <c r="AM26" i="25" s="1"/>
  <c r="AL14" i="25"/>
  <c r="AL26" i="25" s="1"/>
  <c r="AK14" i="25"/>
  <c r="AK20" i="25" s="1"/>
  <c r="AJ14" i="25"/>
  <c r="AI14" i="25"/>
  <c r="AI20" i="25" s="1"/>
  <c r="AH14" i="25"/>
  <c r="AH26" i="25" s="1"/>
  <c r="AG14" i="25"/>
  <c r="AF14" i="25"/>
  <c r="AF26" i="25" s="1"/>
  <c r="AE14" i="25"/>
  <c r="AE26" i="25" s="1"/>
  <c r="AD14" i="25"/>
  <c r="AD26" i="25" s="1"/>
  <c r="AC14" i="25"/>
  <c r="AC20" i="25" s="1"/>
  <c r="AB14" i="25"/>
  <c r="AA14" i="25"/>
  <c r="AA20" i="25" s="1"/>
  <c r="Z14" i="25"/>
  <c r="Z26" i="25" s="1"/>
  <c r="Y14" i="25"/>
  <c r="V6" i="25"/>
  <c r="V14" i="25" s="1"/>
  <c r="V26" i="25" s="1"/>
  <c r="U14" i="25"/>
  <c r="U26" i="25" s="1"/>
  <c r="T14" i="25"/>
  <c r="T20" i="25" s="1"/>
  <c r="S14" i="25"/>
  <c r="S20" i="25" s="1"/>
  <c r="R14" i="25"/>
  <c r="Q14" i="25"/>
  <c r="Q20" i="25" s="1"/>
  <c r="P14" i="25"/>
  <c r="P26" i="25" s="1"/>
  <c r="O14" i="25"/>
  <c r="O26" i="25" s="1"/>
  <c r="N14" i="25"/>
  <c r="N26" i="25" s="1"/>
  <c r="M14" i="25"/>
  <c r="M26" i="25" s="1"/>
  <c r="L14" i="25"/>
  <c r="L20" i="25" s="1"/>
  <c r="X13" i="25"/>
  <c r="X25" i="25" s="1"/>
  <c r="W13" i="25"/>
  <c r="AV13" i="25" s="1"/>
  <c r="AV19" i="25" s="1"/>
  <c r="AP13" i="25"/>
  <c r="AP19" i="25" s="1"/>
  <c r="AO13" i="25"/>
  <c r="AN13" i="25"/>
  <c r="AN19" i="25" s="1"/>
  <c r="AM13" i="25"/>
  <c r="AM19" i="25" s="1"/>
  <c r="AL13" i="25"/>
  <c r="AL19" i="25" s="1"/>
  <c r="AK13" i="25"/>
  <c r="AK25" i="25" s="1"/>
  <c r="AJ13" i="25"/>
  <c r="AI13" i="25"/>
  <c r="AI19" i="25" s="1"/>
  <c r="AH13" i="25"/>
  <c r="AH19" i="25" s="1"/>
  <c r="AG13" i="25"/>
  <c r="AF13" i="25"/>
  <c r="AF19" i="25" s="1"/>
  <c r="AE13" i="25"/>
  <c r="AE19" i="25" s="1"/>
  <c r="AD13" i="25"/>
  <c r="AD25" i="25" s="1"/>
  <c r="AC13" i="25"/>
  <c r="AC25" i="25" s="1"/>
  <c r="AB13" i="25"/>
  <c r="AA13" i="25"/>
  <c r="AA19" i="25" s="1"/>
  <c r="Z13" i="25"/>
  <c r="Z19" i="25" s="1"/>
  <c r="Y13" i="25"/>
  <c r="V5" i="25"/>
  <c r="V13" i="25" s="1"/>
  <c r="U13" i="25"/>
  <c r="U25" i="25" s="1"/>
  <c r="T13" i="25"/>
  <c r="T19" i="25" s="1"/>
  <c r="S13" i="25"/>
  <c r="S19" i="25" s="1"/>
  <c r="R13" i="25"/>
  <c r="Q13" i="25"/>
  <c r="Q19" i="25" s="1"/>
  <c r="P13" i="25"/>
  <c r="P25" i="25" s="1"/>
  <c r="O13" i="25"/>
  <c r="N13" i="25"/>
  <c r="N25" i="25" s="1"/>
  <c r="M13" i="25"/>
  <c r="M25" i="25" s="1"/>
  <c r="L13" i="25"/>
  <c r="L19" i="25" s="1"/>
  <c r="X11" i="25"/>
  <c r="AR11" i="25" s="1"/>
  <c r="AR23" i="25" s="1"/>
  <c r="W11" i="25"/>
  <c r="AQ11" i="25" s="1"/>
  <c r="AP11" i="25"/>
  <c r="AP23" i="25" s="1"/>
  <c r="AO11" i="25"/>
  <c r="AO23" i="25" s="1"/>
  <c r="AN11" i="25"/>
  <c r="AN17" i="25" s="1"/>
  <c r="AM11" i="25"/>
  <c r="AM17" i="25" s="1"/>
  <c r="AL11" i="25"/>
  <c r="AL23" i="25" s="1"/>
  <c r="AK11" i="25"/>
  <c r="AK17" i="25" s="1"/>
  <c r="AJ11" i="25"/>
  <c r="AJ17" i="25" s="1"/>
  <c r="AI11" i="25"/>
  <c r="AI23" i="25" s="1"/>
  <c r="AH11" i="25"/>
  <c r="AH23" i="25" s="1"/>
  <c r="AG11" i="25"/>
  <c r="AF11" i="25"/>
  <c r="AF17" i="25" s="1"/>
  <c r="AE11" i="25"/>
  <c r="AE17" i="25" s="1"/>
  <c r="AD11" i="25"/>
  <c r="AD23" i="25" s="1"/>
  <c r="AC11" i="25"/>
  <c r="AC17" i="25" s="1"/>
  <c r="AB11" i="25"/>
  <c r="AB17" i="25" s="1"/>
  <c r="AA11" i="25"/>
  <c r="AA23" i="25" s="1"/>
  <c r="Z11" i="25"/>
  <c r="Z23" i="25" s="1"/>
  <c r="Y11" i="25"/>
  <c r="Y23" i="25" s="1"/>
  <c r="V3" i="25"/>
  <c r="U11" i="25"/>
  <c r="U23" i="25" s="1"/>
  <c r="T11" i="25"/>
  <c r="S11" i="25"/>
  <c r="S23" i="25" s="1"/>
  <c r="R11" i="25"/>
  <c r="R23" i="25" s="1"/>
  <c r="Q11" i="25"/>
  <c r="Q23" i="25" s="1"/>
  <c r="P11" i="25"/>
  <c r="P17" i="25" s="1"/>
  <c r="O11" i="25"/>
  <c r="O23" i="25" s="1"/>
  <c r="N11" i="25"/>
  <c r="N17" i="25" s="1"/>
  <c r="M11" i="25"/>
  <c r="M23" i="25" s="1"/>
  <c r="L11" i="25"/>
  <c r="K12" i="25"/>
  <c r="K14" i="25"/>
  <c r="K26" i="25" s="1"/>
  <c r="K13" i="25"/>
  <c r="K25" i="25" s="1"/>
  <c r="K11" i="25"/>
  <c r="A40" i="25"/>
  <c r="K40" i="25" s="1"/>
  <c r="K57" i="25" s="1"/>
  <c r="A44" i="25"/>
  <c r="K43" i="25" s="1"/>
  <c r="K60" i="25" s="1"/>
  <c r="A46" i="25"/>
  <c r="L46" i="25" s="1"/>
  <c r="L63" i="25" s="1"/>
  <c r="AQ22" i="25"/>
  <c r="C193" i="24"/>
  <c r="C187" i="24"/>
  <c r="C184" i="24"/>
  <c r="C178" i="24"/>
  <c r="C175" i="24"/>
  <c r="C169" i="24"/>
  <c r="C166" i="24"/>
  <c r="C160" i="24"/>
  <c r="C157" i="24"/>
  <c r="C151" i="24"/>
  <c r="C148" i="24"/>
  <c r="C142" i="24"/>
  <c r="C137" i="24"/>
  <c r="C134" i="24"/>
  <c r="C131" i="24"/>
  <c r="C126" i="24"/>
  <c r="C123" i="24"/>
  <c r="C120" i="24"/>
  <c r="C115" i="24"/>
  <c r="C112" i="24"/>
  <c r="C109" i="24"/>
  <c r="C104" i="24"/>
  <c r="C101" i="24"/>
  <c r="C98" i="24"/>
  <c r="C93" i="24"/>
  <c r="C90" i="24"/>
  <c r="C87" i="24"/>
  <c r="C82" i="24"/>
  <c r="C79" i="24"/>
  <c r="C76" i="24"/>
  <c r="C67" i="24"/>
  <c r="C64" i="24"/>
  <c r="C61" i="24"/>
  <c r="C58" i="24"/>
  <c r="C53" i="24"/>
  <c r="C50" i="24"/>
  <c r="C47" i="24"/>
  <c r="C42" i="24"/>
  <c r="C39" i="24"/>
  <c r="C36" i="24"/>
  <c r="C31" i="24"/>
  <c r="C28" i="24"/>
  <c r="C25" i="24"/>
  <c r="AS99" i="21"/>
  <c r="AT99" i="21"/>
  <c r="F99" i="21"/>
  <c r="E99" i="21" s="1"/>
  <c r="C99" i="21"/>
  <c r="AS76" i="21"/>
  <c r="AT76" i="21"/>
  <c r="F76" i="21"/>
  <c r="E76" i="21" s="1"/>
  <c r="C76" i="21"/>
  <c r="AT53" i="21"/>
  <c r="AU53" i="21"/>
  <c r="G53" i="21"/>
  <c r="F53" i="21" s="1"/>
  <c r="AS17" i="21"/>
  <c r="AT17" i="21"/>
  <c r="F17" i="21"/>
  <c r="E17" i="21" s="1"/>
  <c r="C17" i="21"/>
  <c r="A53" i="25"/>
  <c r="X53" i="25" s="1"/>
  <c r="X67" i="25" s="1"/>
  <c r="A51" i="25"/>
  <c r="AA51" i="25" s="1"/>
  <c r="AA66" i="25" s="1"/>
  <c r="A49" i="25"/>
  <c r="AK48" i="25" s="1"/>
  <c r="AK65" i="25" s="1"/>
  <c r="A48" i="25"/>
  <c r="A47" i="25"/>
  <c r="AK47" i="25" s="1"/>
  <c r="AK64" i="25" s="1"/>
  <c r="AQ16" i="25"/>
  <c r="C20" i="24"/>
  <c r="C17" i="24"/>
  <c r="C14" i="24"/>
  <c r="C12" i="24"/>
  <c r="C10" i="24"/>
  <c r="C8" i="24"/>
  <c r="C6" i="24"/>
  <c r="C104" i="21"/>
  <c r="C103" i="21"/>
  <c r="C102" i="21"/>
  <c r="C97" i="21"/>
  <c r="C96" i="21"/>
  <c r="C95" i="21"/>
  <c r="C94" i="21"/>
  <c r="C93" i="21"/>
  <c r="C92" i="21"/>
  <c r="C81" i="21"/>
  <c r="C80" i="21"/>
  <c r="C79" i="21"/>
  <c r="C74" i="21"/>
  <c r="C73" i="21"/>
  <c r="C72" i="21"/>
  <c r="C71" i="21"/>
  <c r="C70" i="21"/>
  <c r="C69" i="21"/>
  <c r="C22" i="21"/>
  <c r="C21" i="21"/>
  <c r="C20" i="21"/>
  <c r="C15" i="21"/>
  <c r="C14" i="21"/>
  <c r="C13" i="21"/>
  <c r="C12" i="21"/>
  <c r="C11" i="21"/>
  <c r="C10" i="21"/>
  <c r="C86" i="21"/>
  <c r="F104" i="21"/>
  <c r="E104" i="21" s="1"/>
  <c r="F103" i="21"/>
  <c r="E103" i="21" s="1"/>
  <c r="F102" i="21"/>
  <c r="E102" i="21" s="1"/>
  <c r="F101" i="21"/>
  <c r="E101" i="21" s="1"/>
  <c r="C101" i="21"/>
  <c r="F100" i="21"/>
  <c r="E100" i="21" s="1"/>
  <c r="C100" i="21"/>
  <c r="F98" i="21"/>
  <c r="E98" i="21" s="1"/>
  <c r="C98" i="21"/>
  <c r="F97" i="21"/>
  <c r="E97" i="21" s="1"/>
  <c r="F96" i="21"/>
  <c r="E96" i="21" s="1"/>
  <c r="F95" i="21"/>
  <c r="E95" i="21" s="1"/>
  <c r="F94" i="21"/>
  <c r="E94" i="21" s="1"/>
  <c r="F93" i="21"/>
  <c r="E93" i="21" s="1"/>
  <c r="F92" i="21"/>
  <c r="E92" i="21" s="1"/>
  <c r="F91" i="21"/>
  <c r="E91" i="21" s="1"/>
  <c r="C91" i="21"/>
  <c r="F90" i="21"/>
  <c r="E90" i="21" s="1"/>
  <c r="C90" i="21"/>
  <c r="F89" i="21"/>
  <c r="E89" i="21" s="1"/>
  <c r="C89" i="21"/>
  <c r="F88" i="21"/>
  <c r="E88" i="21" s="1"/>
  <c r="C88" i="21"/>
  <c r="F87" i="21"/>
  <c r="E87" i="21" s="1"/>
  <c r="C87" i="21"/>
  <c r="F86" i="21"/>
  <c r="E86" i="21" s="1"/>
  <c r="AT85" i="21"/>
  <c r="AS85" i="21"/>
  <c r="C78" i="21"/>
  <c r="C77" i="21"/>
  <c r="C75" i="21"/>
  <c r="C68" i="21"/>
  <c r="C67" i="21"/>
  <c r="C66" i="21"/>
  <c r="C65" i="21"/>
  <c r="C64" i="21"/>
  <c r="C63" i="21"/>
  <c r="C58" i="21"/>
  <c r="C57" i="21"/>
  <c r="C56" i="21"/>
  <c r="C51" i="21"/>
  <c r="C50" i="21"/>
  <c r="C49" i="21"/>
  <c r="C44" i="21"/>
  <c r="C43" i="21"/>
  <c r="C42" i="21"/>
  <c r="C41" i="21"/>
  <c r="C40" i="21"/>
  <c r="C39" i="21"/>
  <c r="C38" i="21"/>
  <c r="C37" i="21"/>
  <c r="C36" i="21"/>
  <c r="C35" i="21"/>
  <c r="C34" i="21"/>
  <c r="C33" i="21"/>
  <c r="C32" i="21"/>
  <c r="C31" i="21"/>
  <c r="C30" i="21"/>
  <c r="C29" i="21"/>
  <c r="C28" i="21"/>
  <c r="C27" i="21"/>
  <c r="C19" i="21"/>
  <c r="C18" i="21"/>
  <c r="C16" i="21"/>
  <c r="C9" i="21"/>
  <c r="C8" i="21"/>
  <c r="C7" i="21"/>
  <c r="C6" i="21"/>
  <c r="C5" i="21"/>
  <c r="C4" i="21"/>
  <c r="AT62" i="21"/>
  <c r="AS62" i="21"/>
  <c r="F81" i="21"/>
  <c r="E81" i="21" s="1"/>
  <c r="F80" i="21"/>
  <c r="E80" i="21" s="1"/>
  <c r="F79" i="21"/>
  <c r="E79" i="21" s="1"/>
  <c r="F78" i="21"/>
  <c r="E78" i="21" s="1"/>
  <c r="F77" i="21"/>
  <c r="E77" i="21" s="1"/>
  <c r="F75" i="21"/>
  <c r="E75" i="21" s="1"/>
  <c r="F74" i="21"/>
  <c r="E74" i="21" s="1"/>
  <c r="F73" i="21"/>
  <c r="E73" i="21" s="1"/>
  <c r="F72" i="21"/>
  <c r="E72" i="21" s="1"/>
  <c r="F71" i="21"/>
  <c r="E71" i="21" s="1"/>
  <c r="F70" i="21"/>
  <c r="E70" i="21" s="1"/>
  <c r="F69" i="21"/>
  <c r="E69" i="21" s="1"/>
  <c r="F68" i="21"/>
  <c r="E68" i="21" s="1"/>
  <c r="F67" i="21"/>
  <c r="E67" i="21" s="1"/>
  <c r="F66" i="21"/>
  <c r="E66" i="21" s="1"/>
  <c r="F65" i="21"/>
  <c r="E65" i="21" s="1"/>
  <c r="F64" i="21"/>
  <c r="E64" i="21" s="1"/>
  <c r="F63" i="21"/>
  <c r="E63" i="21" s="1"/>
  <c r="F22" i="21"/>
  <c r="E22" i="21" s="1"/>
  <c r="F21" i="21"/>
  <c r="E21" i="21" s="1"/>
  <c r="F20" i="21"/>
  <c r="E20" i="21" s="1"/>
  <c r="F19" i="21"/>
  <c r="E19" i="21" s="1"/>
  <c r="F18" i="21"/>
  <c r="E18" i="21" s="1"/>
  <c r="F16" i="21"/>
  <c r="E16" i="21" s="1"/>
  <c r="F15" i="21"/>
  <c r="E15" i="21" s="1"/>
  <c r="F14" i="21"/>
  <c r="E14" i="21" s="1"/>
  <c r="F13" i="21"/>
  <c r="E13" i="21" s="1"/>
  <c r="F12" i="21"/>
  <c r="E12" i="21" s="1"/>
  <c r="F11" i="21"/>
  <c r="E11" i="21" s="1"/>
  <c r="F10" i="21"/>
  <c r="E10" i="21" s="1"/>
  <c r="F9" i="21"/>
  <c r="E9" i="21" s="1"/>
  <c r="F8" i="21"/>
  <c r="E8" i="21" s="1"/>
  <c r="F7" i="21"/>
  <c r="E7" i="21" s="1"/>
  <c r="F6" i="21"/>
  <c r="E6" i="21" s="1"/>
  <c r="F5" i="21"/>
  <c r="E5" i="21" s="1"/>
  <c r="F4" i="21"/>
  <c r="E4" i="21" s="1"/>
  <c r="AV1" i="23"/>
  <c r="AM1" i="20" s="1"/>
  <c r="AU1" i="23"/>
  <c r="AL1" i="20" s="1"/>
  <c r="AT1" i="23"/>
  <c r="AK1" i="20" s="1"/>
  <c r="AS1" i="23"/>
  <c r="AJ1" i="20" s="1"/>
  <c r="AR1" i="23"/>
  <c r="AI1" i="20" s="1"/>
  <c r="AQ1" i="23"/>
  <c r="AH1" i="20" s="1"/>
  <c r="AN26" i="21" s="1"/>
  <c r="AP1" i="23"/>
  <c r="AG1" i="20" s="1"/>
  <c r="AL3" i="21" s="1"/>
  <c r="AO1" i="23"/>
  <c r="AF1" i="20" s="1"/>
  <c r="AL26" i="21" s="1"/>
  <c r="AN1" i="23"/>
  <c r="AE1" i="20"/>
  <c r="AK26" i="21" s="1"/>
  <c r="AM1" i="23"/>
  <c r="AD1" i="20" s="1"/>
  <c r="AL1" i="23"/>
  <c r="AC1" i="20"/>
  <c r="AI48" i="21" s="1"/>
  <c r="AK1" i="23"/>
  <c r="AB1" i="20" s="1"/>
  <c r="AG3" i="21" s="1"/>
  <c r="AJ1" i="23"/>
  <c r="AA1" i="20" s="1"/>
  <c r="AI1" i="23"/>
  <c r="Z1" i="20" s="1"/>
  <c r="AE3" i="21" s="1"/>
  <c r="AH1" i="23"/>
  <c r="Y1" i="20" s="1"/>
  <c r="AG1" i="23"/>
  <c r="X1" i="20" s="1"/>
  <c r="AF1" i="23"/>
  <c r="W1" i="20" s="1"/>
  <c r="AC48" i="21" s="1"/>
  <c r="AE1" i="23"/>
  <c r="V1" i="20" s="1"/>
  <c r="AB48" i="21" s="1"/>
  <c r="AD1" i="23"/>
  <c r="U1" i="20" s="1"/>
  <c r="AA48" i="21" s="1"/>
  <c r="AC1" i="23"/>
  <c r="T1" i="20"/>
  <c r="Z48" i="21" s="1"/>
  <c r="AB1" i="23"/>
  <c r="S1" i="20" s="1"/>
  <c r="AA1" i="23"/>
  <c r="R1" i="20" s="1"/>
  <c r="X48" i="21" s="1"/>
  <c r="Z1" i="23"/>
  <c r="Q1" i="20" s="1"/>
  <c r="Y1" i="23"/>
  <c r="P1" i="20" s="1"/>
  <c r="X1" i="23"/>
  <c r="O1" i="20" s="1"/>
  <c r="W1" i="23"/>
  <c r="N1" i="20" s="1"/>
  <c r="T26" i="21" s="1"/>
  <c r="V1" i="23"/>
  <c r="M1" i="20"/>
  <c r="S26" i="21" s="1"/>
  <c r="U1" i="23"/>
  <c r="L1" i="20" s="1"/>
  <c r="R48" i="21" s="1"/>
  <c r="T1" i="23"/>
  <c r="K1" i="20" s="1"/>
  <c r="S1" i="23"/>
  <c r="J1" i="20" s="1"/>
  <c r="R1" i="23"/>
  <c r="I1" i="20" s="1"/>
  <c r="O48" i="21" s="1"/>
  <c r="Q1" i="23"/>
  <c r="H1" i="20" s="1"/>
  <c r="N48" i="21" s="1"/>
  <c r="P1" i="23"/>
  <c r="G1" i="20" s="1"/>
  <c r="M48" i="21" s="1"/>
  <c r="O1" i="23"/>
  <c r="F1" i="20"/>
  <c r="L48" i="21" s="1"/>
  <c r="N1" i="23"/>
  <c r="E1" i="20" s="1"/>
  <c r="M1" i="23"/>
  <c r="D1" i="20" s="1"/>
  <c r="L1" i="23"/>
  <c r="C1" i="20" s="1"/>
  <c r="G58" i="21"/>
  <c r="F58" i="21" s="1"/>
  <c r="G57" i="21"/>
  <c r="F57" i="21" s="1"/>
  <c r="G56" i="21"/>
  <c r="F56" i="21" s="1"/>
  <c r="G55" i="21"/>
  <c r="F55" i="21" s="1"/>
  <c r="G54" i="21"/>
  <c r="F54" i="21" s="1"/>
  <c r="G52" i="21"/>
  <c r="F52" i="21" s="1"/>
  <c r="G51" i="21"/>
  <c r="F51" i="21" s="1"/>
  <c r="G50" i="21"/>
  <c r="F50" i="21" s="1"/>
  <c r="G49" i="21"/>
  <c r="F49" i="21" s="1"/>
  <c r="G44" i="21"/>
  <c r="F44" i="21" s="1"/>
  <c r="G43" i="21"/>
  <c r="F43" i="21" s="1"/>
  <c r="G42" i="21"/>
  <c r="F42" i="21" s="1"/>
  <c r="G41" i="21"/>
  <c r="F41" i="21" s="1"/>
  <c r="G40" i="21"/>
  <c r="F40" i="21" s="1"/>
  <c r="G39" i="21"/>
  <c r="F39" i="21" s="1"/>
  <c r="G38" i="21"/>
  <c r="F38" i="21" s="1"/>
  <c r="G37" i="21"/>
  <c r="F37" i="21" s="1"/>
  <c r="G36" i="21"/>
  <c r="F36" i="21" s="1"/>
  <c r="G35" i="21"/>
  <c r="F35" i="21" s="1"/>
  <c r="G34" i="21"/>
  <c r="F34" i="21" s="1"/>
  <c r="G33" i="21"/>
  <c r="F33" i="21" s="1"/>
  <c r="G32" i="21"/>
  <c r="F32" i="21" s="1"/>
  <c r="G31" i="21"/>
  <c r="F31" i="21" s="1"/>
  <c r="G30" i="21"/>
  <c r="F30" i="21" s="1"/>
  <c r="G29" i="21"/>
  <c r="F29" i="21" s="1"/>
  <c r="G28" i="21"/>
  <c r="F28" i="21" s="1"/>
  <c r="G27" i="21"/>
  <c r="F27" i="21" s="1"/>
  <c r="Z48" i="25" l="1"/>
  <c r="Z65" i="25" s="1"/>
  <c r="AE25" i="25"/>
  <c r="AI26" i="25"/>
  <c r="Y18" i="25"/>
  <c r="AM25" i="25"/>
  <c r="AI151" i="20"/>
  <c r="S25" i="25"/>
  <c r="AA26" i="25"/>
  <c r="AC26" i="25"/>
  <c r="AJ15" i="25"/>
  <c r="AC23" i="25"/>
  <c r="AP25" i="25"/>
  <c r="AE23" i="25"/>
  <c r="AW13" i="25"/>
  <c r="AW19" i="25" s="1"/>
  <c r="AV11" i="25"/>
  <c r="AV17" i="25" s="1"/>
  <c r="R15" i="25"/>
  <c r="AF25" i="25"/>
  <c r="Z33" i="20"/>
  <c r="U35" i="20"/>
  <c r="AI48" i="25"/>
  <c r="AI65" i="25" s="1"/>
  <c r="W48" i="25"/>
  <c r="AQ48" i="25" s="1"/>
  <c r="AQ65" i="25" s="1"/>
  <c r="AK23" i="25"/>
  <c r="AN25" i="25"/>
  <c r="AP47" i="25"/>
  <c r="AP64" i="25" s="1"/>
  <c r="O47" i="25"/>
  <c r="O64" i="25" s="1"/>
  <c r="U47" i="25"/>
  <c r="U64" i="25" s="1"/>
  <c r="AV25" i="25"/>
  <c r="Q15" i="25"/>
  <c r="Q27" i="25" s="1"/>
  <c r="Y51" i="25"/>
  <c r="Y66" i="25" s="1"/>
  <c r="N51" i="25"/>
  <c r="N66" i="25" s="1"/>
  <c r="AL48" i="25"/>
  <c r="AL65" i="25" s="1"/>
  <c r="T51" i="25"/>
  <c r="T66" i="25" s="1"/>
  <c r="Q47" i="25"/>
  <c r="Q64" i="25" s="1"/>
  <c r="AB23" i="25"/>
  <c r="AA24" i="25"/>
  <c r="AQ13" i="25"/>
  <c r="AQ19" i="25" s="1"/>
  <c r="AJ45" i="25"/>
  <c r="AJ62" i="25" s="1"/>
  <c r="AI45" i="25"/>
  <c r="AI62" i="25" s="1"/>
  <c r="L26" i="25"/>
  <c r="Q25" i="25"/>
  <c r="P15" i="25"/>
  <c r="P27" i="25" s="1"/>
  <c r="AD18" i="25"/>
  <c r="N47" i="25"/>
  <c r="N64" i="25" s="1"/>
  <c r="T25" i="25"/>
  <c r="Q26" i="25"/>
  <c r="R47" i="25"/>
  <c r="R64" i="25" s="1"/>
  <c r="AH47" i="25"/>
  <c r="AH64" i="25" s="1"/>
  <c r="S26" i="25"/>
  <c r="Z25" i="25"/>
  <c r="AC18" i="25"/>
  <c r="AB44" i="25"/>
  <c r="AB61" i="25" s="1"/>
  <c r="AJ51" i="25"/>
  <c r="AJ66" i="25" s="1"/>
  <c r="AF23" i="25"/>
  <c r="X47" i="25"/>
  <c r="X64" i="25" s="1"/>
  <c r="AP48" i="25"/>
  <c r="AP65" i="25" s="1"/>
  <c r="AN48" i="25"/>
  <c r="AN65" i="25" s="1"/>
  <c r="S24" i="25"/>
  <c r="AB48" i="25"/>
  <c r="AB65" i="25" s="1"/>
  <c r="T24" i="25"/>
  <c r="O51" i="25"/>
  <c r="O66" i="25" s="1"/>
  <c r="K45" i="25"/>
  <c r="K62" i="25" s="1"/>
  <c r="S45" i="25"/>
  <c r="S62" i="25" s="1"/>
  <c r="AI18" i="25"/>
  <c r="T43" i="25"/>
  <c r="T60" i="25" s="1"/>
  <c r="AM32" i="20"/>
  <c r="AL44" i="25"/>
  <c r="AL61" i="25" s="1"/>
  <c r="O44" i="25"/>
  <c r="O61" i="25" s="1"/>
  <c r="AD43" i="25"/>
  <c r="AD60" i="25" s="1"/>
  <c r="AM45" i="25"/>
  <c r="AM62" i="25" s="1"/>
  <c r="Q45" i="25"/>
  <c r="Q62" i="25" s="1"/>
  <c r="K51" i="25"/>
  <c r="K66" i="25" s="1"/>
  <c r="AN44" i="25"/>
  <c r="AN61" i="25" s="1"/>
  <c r="W51" i="25"/>
  <c r="AV51" i="25" s="1"/>
  <c r="AV66" i="25" s="1"/>
  <c r="P44" i="25"/>
  <c r="P61" i="25" s="1"/>
  <c r="N43" i="25"/>
  <c r="N60" i="25" s="1"/>
  <c r="AC44" i="25"/>
  <c r="AC61" i="25" s="1"/>
  <c r="AL47" i="25"/>
  <c r="AL64" i="25" s="1"/>
  <c r="M45" i="25"/>
  <c r="M62" i="25" s="1"/>
  <c r="R51" i="25"/>
  <c r="R66" i="25" s="1"/>
  <c r="AB43" i="25"/>
  <c r="AB60" i="25" s="1"/>
  <c r="W15" i="25"/>
  <c r="AV15" i="25" s="1"/>
  <c r="AE18" i="25"/>
  <c r="AC43" i="25"/>
  <c r="AC60" i="25" s="1"/>
  <c r="AF45" i="25"/>
  <c r="AF62" i="25" s="1"/>
  <c r="AE44" i="25"/>
  <c r="AE61" i="25" s="1"/>
  <c r="L51" i="25"/>
  <c r="L66" i="25" s="1"/>
  <c r="AA44" i="25"/>
  <c r="AA61" i="25" s="1"/>
  <c r="X45" i="25"/>
  <c r="AT45" i="25" s="1"/>
  <c r="AT62" i="25" s="1"/>
  <c r="W45" i="25"/>
  <c r="AQ45" i="25" s="1"/>
  <c r="AQ62" i="25" s="1"/>
  <c r="AG48" i="25"/>
  <c r="AG65" i="25" s="1"/>
  <c r="U19" i="25"/>
  <c r="M15" i="25"/>
  <c r="AF43" i="25"/>
  <c r="AF60" i="25" s="1"/>
  <c r="AP44" i="25"/>
  <c r="AP61" i="25" s="1"/>
  <c r="T47" i="25"/>
  <c r="T64" i="25" s="1"/>
  <c r="V43" i="25"/>
  <c r="V60" i="25" s="1"/>
  <c r="AD44" i="25"/>
  <c r="AD61" i="25" s="1"/>
  <c r="AG47" i="25"/>
  <c r="AG64" i="25" s="1"/>
  <c r="W47" i="25"/>
  <c r="AQ47" i="25" s="1"/>
  <c r="AQ64" i="25" s="1"/>
  <c r="AN45" i="25"/>
  <c r="AN62" i="25" s="1"/>
  <c r="AO46" i="25"/>
  <c r="AO63" i="25" s="1"/>
  <c r="L43" i="25"/>
  <c r="L60" i="25" s="1"/>
  <c r="AL45" i="25"/>
  <c r="AL62" i="25" s="1"/>
  <c r="AG18" i="25"/>
  <c r="AM44" i="25"/>
  <c r="AM61" i="25" s="1"/>
  <c r="R45" i="25"/>
  <c r="R62" i="25" s="1"/>
  <c r="T42" i="25"/>
  <c r="T59" i="25" s="1"/>
  <c r="P51" i="25"/>
  <c r="P66" i="25" s="1"/>
  <c r="AG51" i="25"/>
  <c r="AG66" i="25" s="1"/>
  <c r="AH45" i="25"/>
  <c r="AH62" i="25" s="1"/>
  <c r="N44" i="25"/>
  <c r="N61" i="25" s="1"/>
  <c r="AK51" i="25"/>
  <c r="AK66" i="25" s="1"/>
  <c r="AK43" i="25"/>
  <c r="AK60" i="25" s="1"/>
  <c r="AF51" i="25"/>
  <c r="AF66" i="25" s="1"/>
  <c r="AC35" i="20"/>
  <c r="AG27" i="20"/>
  <c r="Y53" i="25"/>
  <c r="Y67" i="25" s="1"/>
  <c r="Y41" i="25"/>
  <c r="Y58" i="25" s="1"/>
  <c r="AR53" i="25"/>
  <c r="AR67" i="25" s="1"/>
  <c r="M42" i="25"/>
  <c r="M59" i="25" s="1"/>
  <c r="AD20" i="25"/>
  <c r="X17" i="25"/>
  <c r="S53" i="25"/>
  <c r="S67" i="25" s="1"/>
  <c r="S47" i="25"/>
  <c r="S64" i="25" s="1"/>
  <c r="N48" i="25"/>
  <c r="N65" i="25" s="1"/>
  <c r="AK26" i="25"/>
  <c r="M40" i="25"/>
  <c r="M57" i="25" s="1"/>
  <c r="AG42" i="25"/>
  <c r="AG59" i="25" s="1"/>
  <c r="AK19" i="25"/>
  <c r="Z20" i="25"/>
  <c r="K20" i="25"/>
  <c r="T53" i="25"/>
  <c r="T67" i="25" s="1"/>
  <c r="AB41" i="25"/>
  <c r="AB58" i="25" s="1"/>
  <c r="T21" i="25"/>
  <c r="P47" i="25"/>
  <c r="P64" i="25" s="1"/>
  <c r="AN53" i="25"/>
  <c r="AN67" i="25" s="1"/>
  <c r="Z40" i="25"/>
  <c r="Z57" i="25" s="1"/>
  <c r="AF47" i="25"/>
  <c r="AF64" i="25" s="1"/>
  <c r="AK53" i="25"/>
  <c r="AK67" i="25" s="1"/>
  <c r="AI53" i="25"/>
  <c r="AI67" i="25" s="1"/>
  <c r="AC47" i="25"/>
  <c r="AC64" i="25" s="1"/>
  <c r="W53" i="25"/>
  <c r="AH51" i="25"/>
  <c r="AH66" i="25" s="1"/>
  <c r="AO47" i="25"/>
  <c r="AO64" i="25" s="1"/>
  <c r="AH53" i="25"/>
  <c r="AH67" i="25" s="1"/>
  <c r="AJ23" i="25"/>
  <c r="AB53" i="25"/>
  <c r="AB67" i="25" s="1"/>
  <c r="Q41" i="25"/>
  <c r="Q58" i="25" s="1"/>
  <c r="AO42" i="25"/>
  <c r="AO59" i="25" s="1"/>
  <c r="W41" i="25"/>
  <c r="AV41" i="25" s="1"/>
  <c r="AV58" i="25" s="1"/>
  <c r="AK40" i="25"/>
  <c r="AK57" i="25" s="1"/>
  <c r="S40" i="25"/>
  <c r="S57" i="25" s="1"/>
  <c r="L53" i="25"/>
  <c r="L67" i="25" s="1"/>
  <c r="Z53" i="25"/>
  <c r="Z67" i="25" s="1"/>
  <c r="AD53" i="25"/>
  <c r="AD67" i="25" s="1"/>
  <c r="Z42" i="25"/>
  <c r="Z59" i="25" s="1"/>
  <c r="M17" i="25"/>
  <c r="AF53" i="25"/>
  <c r="AF67" i="25" s="1"/>
  <c r="AC53" i="25"/>
  <c r="AC67" i="25" s="1"/>
  <c r="L40" i="25"/>
  <c r="L57" i="25" s="1"/>
  <c r="AB47" i="25"/>
  <c r="AB64" i="25" s="1"/>
  <c r="AD47" i="25"/>
  <c r="AD64" i="25" s="1"/>
  <c r="AE53" i="25"/>
  <c r="AE67" i="25" s="1"/>
  <c r="P53" i="25"/>
  <c r="P67" i="25" s="1"/>
  <c r="AL53" i="25"/>
  <c r="AL67" i="25" s="1"/>
  <c r="AM53" i="25"/>
  <c r="AM67" i="25" s="1"/>
  <c r="R53" i="25"/>
  <c r="R67" i="25" s="1"/>
  <c r="K53" i="25"/>
  <c r="K67" i="25" s="1"/>
  <c r="M47" i="25"/>
  <c r="M64" i="25" s="1"/>
  <c r="AF20" i="25"/>
  <c r="D27" i="20"/>
  <c r="D151" i="20"/>
  <c r="AF149" i="20"/>
  <c r="G151" i="20"/>
  <c r="F150" i="20"/>
  <c r="L151" i="20"/>
  <c r="O46" i="25"/>
  <c r="O63" i="25" s="1"/>
  <c r="V11" i="25"/>
  <c r="L25" i="25"/>
  <c r="N20" i="25"/>
  <c r="T26" i="25"/>
  <c r="AL20" i="25"/>
  <c r="AM23" i="25"/>
  <c r="S15" i="25"/>
  <c r="S27" i="25" s="1"/>
  <c r="AM20" i="25"/>
  <c r="AP20" i="25"/>
  <c r="AN23" i="25"/>
  <c r="W46" i="25"/>
  <c r="AE42" i="25"/>
  <c r="AE59" i="25" s="1"/>
  <c r="AJ47" i="25"/>
  <c r="AJ64" i="25" s="1"/>
  <c r="O17" i="25"/>
  <c r="Q18" i="25"/>
  <c r="X19" i="25"/>
  <c r="Y47" i="25"/>
  <c r="Y64" i="25" s="1"/>
  <c r="AJ43" i="25"/>
  <c r="AJ60" i="25" s="1"/>
  <c r="Z47" i="25"/>
  <c r="Z64" i="25" s="1"/>
  <c r="Q43" i="25"/>
  <c r="Q60" i="25" s="1"/>
  <c r="AN43" i="25"/>
  <c r="AN60" i="25" s="1"/>
  <c r="AH41" i="25"/>
  <c r="AH58" i="25" s="1"/>
  <c r="AM43" i="25"/>
  <c r="AM60" i="25" s="1"/>
  <c r="Q17" i="25"/>
  <c r="K46" i="25"/>
  <c r="K63" i="25" s="1"/>
  <c r="T48" i="25"/>
  <c r="T65" i="25" s="1"/>
  <c r="AO53" i="25"/>
  <c r="AO67" i="25" s="1"/>
  <c r="U53" i="25"/>
  <c r="U67" i="25" s="1"/>
  <c r="AE47" i="25"/>
  <c r="AE64" i="25" s="1"/>
  <c r="O53" i="25"/>
  <c r="O67" i="25" s="1"/>
  <c r="Y17" i="25"/>
  <c r="L47" i="25"/>
  <c r="L64" i="25" s="1"/>
  <c r="AU11" i="25"/>
  <c r="AH25" i="25"/>
  <c r="AA15" i="25"/>
  <c r="M20" i="25"/>
  <c r="AG46" i="25"/>
  <c r="AG63" i="25" s="1"/>
  <c r="AI25" i="25"/>
  <c r="AB27" i="25"/>
  <c r="T46" i="25"/>
  <c r="T63" i="25" s="1"/>
  <c r="M48" i="25"/>
  <c r="M65" i="25" s="1"/>
  <c r="X48" i="25"/>
  <c r="AU48" i="25" s="1"/>
  <c r="AU65" i="25" s="1"/>
  <c r="P23" i="25"/>
  <c r="P24" i="25"/>
  <c r="AH17" i="25"/>
  <c r="S46" i="25"/>
  <c r="S63" i="25" s="1"/>
  <c r="AI17" i="25"/>
  <c r="Y48" i="25"/>
  <c r="Y65" i="25" s="1"/>
  <c r="AC15" i="25"/>
  <c r="AC46" i="25"/>
  <c r="AC63" i="25" s="1"/>
  <c r="U43" i="25"/>
  <c r="U60" i="25" s="1"/>
  <c r="AD24" i="25"/>
  <c r="N46" i="25"/>
  <c r="N63" i="25" s="1"/>
  <c r="Y44" i="25"/>
  <c r="Y61" i="25" s="1"/>
  <c r="W25" i="25"/>
  <c r="Q46" i="25"/>
  <c r="Q63" i="25" s="1"/>
  <c r="AM47" i="25"/>
  <c r="AM64" i="25" s="1"/>
  <c r="K47" i="25"/>
  <c r="K64" i="25" s="1"/>
  <c r="O45" i="25"/>
  <c r="O62" i="25" s="1"/>
  <c r="Z51" i="25"/>
  <c r="Z66" i="25" s="1"/>
  <c r="AA47" i="25"/>
  <c r="AA64" i="25" s="1"/>
  <c r="AG24" i="25"/>
  <c r="AH44" i="25"/>
  <c r="AH61" i="25" s="1"/>
  <c r="AK46" i="25"/>
  <c r="AK63" i="25" s="1"/>
  <c r="S51" i="25"/>
  <c r="S66" i="25" s="1"/>
  <c r="Y43" i="25"/>
  <c r="Y60" i="25" s="1"/>
  <c r="AN47" i="25"/>
  <c r="AN64" i="25" s="1"/>
  <c r="AI24" i="25"/>
  <c r="O27" i="20"/>
  <c r="L27" i="20"/>
  <c r="F151" i="20"/>
  <c r="T27" i="20"/>
  <c r="AC65" i="20"/>
  <c r="AI27" i="25"/>
  <c r="AI21" i="25"/>
  <c r="AQ23" i="25"/>
  <c r="AQ17" i="25"/>
  <c r="AD21" i="25"/>
  <c r="AD27" i="25"/>
  <c r="V135" i="20"/>
  <c r="W29" i="20"/>
  <c r="X3" i="20"/>
  <c r="AD27" i="21" s="1"/>
  <c r="Z151" i="20"/>
  <c r="Z31" i="20"/>
  <c r="AA5" i="20"/>
  <c r="AE61" i="20"/>
  <c r="AF195" i="20"/>
  <c r="AF115" i="20"/>
  <c r="AG89" i="20"/>
  <c r="AH143" i="20"/>
  <c r="AJ13" i="20"/>
  <c r="C151" i="20"/>
  <c r="C150" i="20"/>
  <c r="U17" i="25"/>
  <c r="AV23" i="25"/>
  <c r="AA25" i="25"/>
  <c r="L15" i="25"/>
  <c r="I151" i="20"/>
  <c r="W27" i="20"/>
  <c r="AF33" i="20"/>
  <c r="AJ8" i="20"/>
  <c r="I150" i="20"/>
  <c r="O151" i="20"/>
  <c r="S6" i="20"/>
  <c r="U34" i="20"/>
  <c r="X36" i="20"/>
  <c r="AE17" i="20"/>
  <c r="AI150" i="20"/>
  <c r="N24" i="25"/>
  <c r="O29" i="20"/>
  <c r="R151" i="20"/>
  <c r="R31" i="20"/>
  <c r="U33" i="20"/>
  <c r="V7" i="20"/>
  <c r="AB28" i="21" s="1"/>
  <c r="X35" i="20"/>
  <c r="AA37" i="20"/>
  <c r="AB11" i="20"/>
  <c r="AH29" i="21" s="1"/>
  <c r="AC145" i="20"/>
  <c r="AD199" i="20"/>
  <c r="AE93" i="20"/>
  <c r="AE13" i="20"/>
  <c r="AF147" i="20"/>
  <c r="AF68" i="20"/>
  <c r="AG121" i="20"/>
  <c r="AG41" i="20"/>
  <c r="AL151" i="20"/>
  <c r="C23" i="20"/>
  <c r="I32" i="21" s="1"/>
  <c r="W17" i="25"/>
  <c r="AL150" i="20"/>
  <c r="AA34" i="20"/>
  <c r="W20" i="25"/>
  <c r="AA150" i="20"/>
  <c r="AI22" i="20"/>
  <c r="W26" i="25"/>
  <c r="G29" i="20"/>
  <c r="J151" i="20"/>
  <c r="J31" i="20"/>
  <c r="M33" i="20"/>
  <c r="P35" i="20"/>
  <c r="S37" i="20"/>
  <c r="T11" i="20"/>
  <c r="Z29" i="21" s="1"/>
  <c r="U145" i="20"/>
  <c r="Z15" i="20"/>
  <c r="AF30" i="21" s="1"/>
  <c r="AC177" i="20"/>
  <c r="AC97" i="20"/>
  <c r="AC17" i="20"/>
  <c r="AD151" i="20"/>
  <c r="AE125" i="20"/>
  <c r="AE45" i="20"/>
  <c r="AF99" i="20"/>
  <c r="AG73" i="20"/>
  <c r="AH207" i="20"/>
  <c r="AL22" i="20"/>
  <c r="C135" i="20"/>
  <c r="AD150" i="20"/>
  <c r="W24" i="25"/>
  <c r="P33" i="20"/>
  <c r="V37" i="20"/>
  <c r="AG151" i="20"/>
  <c r="AG150" i="20"/>
  <c r="AJ151" i="20"/>
  <c r="P150" i="20"/>
  <c r="AO51" i="25"/>
  <c r="AO66" i="25" s="1"/>
  <c r="S151" i="20"/>
  <c r="S150" i="20"/>
  <c r="AJ28" i="20"/>
  <c r="R17" i="25"/>
  <c r="K37" i="20"/>
  <c r="V151" i="20"/>
  <c r="X19" i="20"/>
  <c r="AD31" i="21" s="1"/>
  <c r="AC213" i="20"/>
  <c r="AC129" i="20"/>
  <c r="AC53" i="20"/>
  <c r="AE77" i="20"/>
  <c r="AF215" i="20"/>
  <c r="AF131" i="20"/>
  <c r="AF51" i="20"/>
  <c r="AG105" i="20"/>
  <c r="AG25" i="20"/>
  <c r="AL135" i="20"/>
  <c r="C7" i="20"/>
  <c r="I28" i="21" s="1"/>
  <c r="U51" i="25"/>
  <c r="U66" i="25" s="1"/>
  <c r="V150" i="20"/>
  <c r="W23" i="25"/>
  <c r="Y151" i="20"/>
  <c r="AJ22" i="20"/>
  <c r="X26" i="25"/>
  <c r="E33" i="20"/>
  <c r="R44" i="25"/>
  <c r="R61" i="25" s="1"/>
  <c r="Y150" i="20"/>
  <c r="AE51" i="25"/>
  <c r="AE66" i="25" s="1"/>
  <c r="Z18" i="25"/>
  <c r="M19" i="25"/>
  <c r="AB151" i="20"/>
  <c r="M18" i="25"/>
  <c r="AK24" i="25"/>
  <c r="P46" i="25"/>
  <c r="P63" i="25" s="1"/>
  <c r="X23" i="25"/>
  <c r="P20" i="25"/>
  <c r="Q51" i="25"/>
  <c r="Q66" i="25" s="1"/>
  <c r="AM51" i="25"/>
  <c r="AM66" i="25" s="1"/>
  <c r="W18" i="25"/>
  <c r="AL51" i="25"/>
  <c r="AL66" i="25" s="1"/>
  <c r="X20" i="25"/>
  <c r="AH46" i="25"/>
  <c r="AH63" i="25" s="1"/>
  <c r="H35" i="20"/>
  <c r="R46" i="25"/>
  <c r="R63" i="25" s="1"/>
  <c r="N53" i="25"/>
  <c r="N67" i="25" s="1"/>
  <c r="Z46" i="25"/>
  <c r="Z63" i="25" s="1"/>
  <c r="AP18" i="25"/>
  <c r="AI46" i="25"/>
  <c r="AI63" i="25" s="1"/>
  <c r="AM46" i="25"/>
  <c r="AM63" i="25" s="1"/>
  <c r="AL46" i="25"/>
  <c r="AL63" i="25" s="1"/>
  <c r="AJ53" i="25"/>
  <c r="AJ67" i="25" s="1"/>
  <c r="AR13" i="25"/>
  <c r="AR25" i="25" s="1"/>
  <c r="AO44" i="25"/>
  <c r="AO61" i="25" s="1"/>
  <c r="AF46" i="25"/>
  <c r="AF63" i="25" s="1"/>
  <c r="AP53" i="25"/>
  <c r="AP67" i="25" s="1"/>
  <c r="AD46" i="25"/>
  <c r="AD63" i="25" s="1"/>
  <c r="N19" i="25"/>
  <c r="AK44" i="25"/>
  <c r="AK61" i="25" s="1"/>
  <c r="AC40" i="25"/>
  <c r="AC57" i="25" s="1"/>
  <c r="Q48" i="25"/>
  <c r="Q65" i="25" s="1"/>
  <c r="AP46" i="25"/>
  <c r="AP63" i="25" s="1"/>
  <c r="K151" i="20"/>
  <c r="AE151" i="20"/>
  <c r="AJ24" i="25"/>
  <c r="AP51" i="25"/>
  <c r="AP66" i="25" s="1"/>
  <c r="Y26" i="20"/>
  <c r="AB29" i="20"/>
  <c r="AE30" i="20"/>
  <c r="AH33" i="20"/>
  <c r="AI7" i="20"/>
  <c r="AO28" i="21" s="1"/>
  <c r="AK34" i="20"/>
  <c r="V23" i="20"/>
  <c r="AB32" i="21" s="1"/>
  <c r="AB27" i="20"/>
  <c r="AC81" i="20"/>
  <c r="AD135" i="20"/>
  <c r="AE109" i="20"/>
  <c r="AF83" i="20"/>
  <c r="AF2" i="20"/>
  <c r="AG137" i="20"/>
  <c r="AG57" i="20"/>
  <c r="AH151" i="20"/>
  <c r="AK33" i="20"/>
  <c r="AL6" i="20"/>
  <c r="N150" i="20"/>
  <c r="AQ51" i="25"/>
  <c r="AQ66" i="25" s="1"/>
  <c r="AB51" i="25"/>
  <c r="AB66" i="25" s="1"/>
  <c r="P43" i="25"/>
  <c r="P60" i="25" s="1"/>
  <c r="P17" i="20"/>
  <c r="C37" i="20"/>
  <c r="AQ12" i="25"/>
  <c r="AD51" i="25"/>
  <c r="AD66" i="25" s="1"/>
  <c r="V53" i="25"/>
  <c r="V67" i="25" s="1"/>
  <c r="V45" i="25"/>
  <c r="V62" i="25" s="1"/>
  <c r="U46" i="25"/>
  <c r="U63" i="25" s="1"/>
  <c r="X46" i="25"/>
  <c r="X63" i="25" s="1"/>
  <c r="AJ44" i="25"/>
  <c r="AJ61" i="25" s="1"/>
  <c r="AE46" i="25"/>
  <c r="AE63" i="25" s="1"/>
  <c r="AA46" i="25"/>
  <c r="AA63" i="25" s="1"/>
  <c r="K150" i="20"/>
  <c r="R43" i="25"/>
  <c r="R60" i="25" s="1"/>
  <c r="Y46" i="25"/>
  <c r="Y63" i="25" s="1"/>
  <c r="Q53" i="25"/>
  <c r="Q67" i="25" s="1"/>
  <c r="M17" i="20"/>
  <c r="N151" i="20"/>
  <c r="AA43" i="25"/>
  <c r="AA60" i="25" s="1"/>
  <c r="M51" i="25"/>
  <c r="M66" i="25" s="1"/>
  <c r="AJ46" i="25"/>
  <c r="AJ63" i="25" s="1"/>
  <c r="Q44" i="25"/>
  <c r="Q61" i="25" s="1"/>
  <c r="M46" i="25"/>
  <c r="M63" i="25" s="1"/>
  <c r="AN51" i="25"/>
  <c r="AN66" i="25" s="1"/>
  <c r="Q151" i="20"/>
  <c r="P48" i="25"/>
  <c r="P65" i="25" s="1"/>
  <c r="AC42" i="25"/>
  <c r="AC59" i="25" s="1"/>
  <c r="AI47" i="25"/>
  <c r="AI64" i="25" s="1"/>
  <c r="AB46" i="25"/>
  <c r="AB63" i="25" s="1"/>
  <c r="AI51" i="25"/>
  <c r="AI66" i="25" s="1"/>
  <c r="Q150" i="20"/>
  <c r="T151" i="20"/>
  <c r="X51" i="25"/>
  <c r="X66" i="25" s="1"/>
  <c r="AQ14" i="25"/>
  <c r="AR17" i="25"/>
  <c r="AV47" i="25"/>
  <c r="AV64" i="25" s="1"/>
  <c r="AC19" i="25"/>
  <c r="AA53" i="25"/>
  <c r="AA67" i="25" s="1"/>
  <c r="AS11" i="25"/>
  <c r="AR14" i="25"/>
  <c r="AR20" i="25" s="1"/>
  <c r="W31" i="20"/>
  <c r="W151" i="20"/>
  <c r="AC51" i="25"/>
  <c r="AC66" i="25" s="1"/>
  <c r="AD19" i="25"/>
  <c r="AT11" i="25"/>
  <c r="AT23" i="25" s="1"/>
  <c r="W30" i="20"/>
  <c r="Z32" i="20"/>
  <c r="AC34" i="20"/>
  <c r="AF37" i="20"/>
  <c r="V15" i="25"/>
  <c r="V18" i="25"/>
  <c r="V24" i="25"/>
  <c r="P41" i="25"/>
  <c r="P58" i="25" s="1"/>
  <c r="AR12" i="25"/>
  <c r="AB26" i="25"/>
  <c r="AB20" i="25"/>
  <c r="AO18" i="25"/>
  <c r="AO15" i="25"/>
  <c r="W40" i="25"/>
  <c r="AG41" i="25"/>
  <c r="AG58" i="25" s="1"/>
  <c r="AB40" i="25"/>
  <c r="AB57" i="25" s="1"/>
  <c r="L41" i="25"/>
  <c r="L58" i="25" s="1"/>
  <c r="AO41" i="25"/>
  <c r="AO58" i="25" s="1"/>
  <c r="AI42" i="25"/>
  <c r="AI59" i="25" s="1"/>
  <c r="AJ41" i="25"/>
  <c r="AJ58" i="25" s="1"/>
  <c r="R42" i="25"/>
  <c r="R59" i="25" s="1"/>
  <c r="N40" i="25"/>
  <c r="N57" i="25" s="1"/>
  <c r="AD42" i="25"/>
  <c r="AD59" i="25" s="1"/>
  <c r="AE40" i="25"/>
  <c r="AE57" i="25" s="1"/>
  <c r="AD41" i="25"/>
  <c r="AD58" i="25" s="1"/>
  <c r="O42" i="25"/>
  <c r="O59" i="25" s="1"/>
  <c r="Y42" i="25"/>
  <c r="Y59" i="25" s="1"/>
  <c r="AF41" i="25"/>
  <c r="AF58" i="25" s="1"/>
  <c r="AJ42" i="25"/>
  <c r="AJ59" i="25" s="1"/>
  <c r="AJ40" i="25"/>
  <c r="AJ57" i="25" s="1"/>
  <c r="X42" i="25"/>
  <c r="AP40" i="25"/>
  <c r="AP57" i="25" s="1"/>
  <c r="K42" i="25"/>
  <c r="K59" i="25" s="1"/>
  <c r="X41" i="25"/>
  <c r="AM40" i="25"/>
  <c r="AM57" i="25" s="1"/>
  <c r="X40" i="25"/>
  <c r="AL42" i="25"/>
  <c r="AL59" i="25" s="1"/>
  <c r="AC41" i="25"/>
  <c r="AC58" i="25" s="1"/>
  <c r="V41" i="25"/>
  <c r="V58" i="25" s="1"/>
  <c r="AA41" i="25"/>
  <c r="AA58" i="25" s="1"/>
  <c r="AM41" i="25"/>
  <c r="AM58" i="25" s="1"/>
  <c r="AP42" i="25"/>
  <c r="AP59" i="25" s="1"/>
  <c r="U42" i="25"/>
  <c r="U59" i="25" s="1"/>
  <c r="AL41" i="25"/>
  <c r="AL58" i="25" s="1"/>
  <c r="W42" i="25"/>
  <c r="Q40" i="25"/>
  <c r="Q57" i="25" s="1"/>
  <c r="M41" i="25"/>
  <c r="M58" i="25" s="1"/>
  <c r="T41" i="25"/>
  <c r="T58" i="25" s="1"/>
  <c r="AH40" i="25"/>
  <c r="AH57" i="25" s="1"/>
  <c r="AI40" i="25"/>
  <c r="AI57" i="25" s="1"/>
  <c r="O40" i="25"/>
  <c r="O57" i="25" s="1"/>
  <c r="V40" i="25"/>
  <c r="V57" i="25" s="1"/>
  <c r="K41" i="25"/>
  <c r="K58" i="25" s="1"/>
  <c r="AN41" i="25"/>
  <c r="AN58" i="25" s="1"/>
  <c r="AO40" i="25"/>
  <c r="AO57" i="25" s="1"/>
  <c r="V42" i="25"/>
  <c r="V59" i="25" s="1"/>
  <c r="U40" i="25"/>
  <c r="U57" i="25" s="1"/>
  <c r="AH42" i="25"/>
  <c r="AH59" i="25" s="1"/>
  <c r="AF40" i="25"/>
  <c r="AF57" i="25" s="1"/>
  <c r="AI41" i="25"/>
  <c r="AI58" i="25" s="1"/>
  <c r="AF42" i="25"/>
  <c r="AF59" i="25" s="1"/>
  <c r="AE41" i="25"/>
  <c r="AE58" i="25" s="1"/>
  <c r="N42" i="25"/>
  <c r="N59" i="25" s="1"/>
  <c r="AN42" i="25"/>
  <c r="AN59" i="25" s="1"/>
  <c r="O41" i="25"/>
  <c r="O58" i="25" s="1"/>
  <c r="AL40" i="25"/>
  <c r="AL57" i="25" s="1"/>
  <c r="AN40" i="25"/>
  <c r="AN57" i="25" s="1"/>
  <c r="N41" i="25"/>
  <c r="N58" i="25" s="1"/>
  <c r="T40" i="25"/>
  <c r="T57" i="25" s="1"/>
  <c r="T23" i="25"/>
  <c r="T17" i="25"/>
  <c r="AS12" i="25"/>
  <c r="AN20" i="25"/>
  <c r="AN26" i="25"/>
  <c r="V44" i="25"/>
  <c r="V61" i="25" s="1"/>
  <c r="V51" i="25"/>
  <c r="V66" i="25" s="1"/>
  <c r="V47" i="25"/>
  <c r="V64" i="25" s="1"/>
  <c r="AF15" i="25"/>
  <c r="AF18" i="25"/>
  <c r="AP21" i="25"/>
  <c r="AP27" i="25"/>
  <c r="K17" i="25"/>
  <c r="K23" i="25"/>
  <c r="AO20" i="25"/>
  <c r="AO26" i="25"/>
  <c r="AG27" i="25"/>
  <c r="AG21" i="25"/>
  <c r="AU12" i="25"/>
  <c r="V25" i="25"/>
  <c r="V19" i="25"/>
  <c r="R26" i="25"/>
  <c r="R20" i="25"/>
  <c r="Y21" i="25"/>
  <c r="Y27" i="25"/>
  <c r="AG17" i="25"/>
  <c r="AG23" i="25"/>
  <c r="O18" i="25"/>
  <c r="O24" i="25"/>
  <c r="O15" i="25"/>
  <c r="Z21" i="25"/>
  <c r="Z27" i="25"/>
  <c r="AH27" i="25"/>
  <c r="AH21" i="25"/>
  <c r="U15" i="25"/>
  <c r="U24" i="25"/>
  <c r="AV18" i="25"/>
  <c r="AV24" i="25"/>
  <c r="AM42" i="25"/>
  <c r="AM59" i="25" s="1"/>
  <c r="AA40" i="25"/>
  <c r="AA57" i="25" s="1"/>
  <c r="R40" i="25"/>
  <c r="R57" i="25" s="1"/>
  <c r="U20" i="25"/>
  <c r="K15" i="25"/>
  <c r="K18" i="25"/>
  <c r="K24" i="25"/>
  <c r="Y24" i="25"/>
  <c r="AA27" i="25"/>
  <c r="AA21" i="25"/>
  <c r="AH24" i="25"/>
  <c r="AH18" i="25"/>
  <c r="AA42" i="25"/>
  <c r="AA59" i="25" s="1"/>
  <c r="L23" i="25"/>
  <c r="L17" i="25"/>
  <c r="Y25" i="25"/>
  <c r="Y19" i="25"/>
  <c r="AO25" i="25"/>
  <c r="AO19" i="25"/>
  <c r="AN18" i="25"/>
  <c r="AN24" i="25"/>
  <c r="AN15" i="25"/>
  <c r="AD17" i="25"/>
  <c r="AG25" i="25"/>
  <c r="AG19" i="25"/>
  <c r="S41" i="25"/>
  <c r="S58" i="25" s="1"/>
  <c r="P42" i="25"/>
  <c r="P59" i="25" s="1"/>
  <c r="AJ19" i="25"/>
  <c r="AJ25" i="25"/>
  <c r="AG26" i="25"/>
  <c r="AG20" i="25"/>
  <c r="W27" i="25"/>
  <c r="AG40" i="25"/>
  <c r="AG57" i="25" s="1"/>
  <c r="R41" i="25"/>
  <c r="R58" i="25" s="1"/>
  <c r="AL17" i="25"/>
  <c r="AS53" i="25"/>
  <c r="AS67" i="25" s="1"/>
  <c r="AU53" i="25"/>
  <c r="AU67" i="25" s="1"/>
  <c r="AT53" i="25"/>
  <c r="AT67" i="25" s="1"/>
  <c r="AW53" i="25"/>
  <c r="AW67" i="25" s="1"/>
  <c r="N23" i="25"/>
  <c r="AF24" i="25"/>
  <c r="AV20" i="25"/>
  <c r="AV26" i="25"/>
  <c r="AJ27" i="25"/>
  <c r="AJ21" i="25"/>
  <c r="AQ41" i="25"/>
  <c r="AQ58" i="25" s="1"/>
  <c r="W58" i="25"/>
  <c r="O25" i="25"/>
  <c r="O19" i="25"/>
  <c r="AW48" i="25"/>
  <c r="AW65" i="25" s="1"/>
  <c r="AK41" i="25"/>
  <c r="AK58" i="25" s="1"/>
  <c r="P40" i="25"/>
  <c r="P57" i="25" s="1"/>
  <c r="U41" i="25"/>
  <c r="U58" i="25" s="1"/>
  <c r="AO17" i="25"/>
  <c r="V20" i="25"/>
  <c r="AW26" i="25"/>
  <c r="AK27" i="25"/>
  <c r="AK21" i="25"/>
  <c r="AT12" i="25"/>
  <c r="X15" i="25"/>
  <c r="AW12" i="25"/>
  <c r="X24" i="25"/>
  <c r="AJ20" i="25"/>
  <c r="AJ26" i="25"/>
  <c r="AB25" i="25"/>
  <c r="AB19" i="25"/>
  <c r="Q42" i="25"/>
  <c r="Q59" i="25" s="1"/>
  <c r="AD40" i="25"/>
  <c r="AD57" i="25" s="1"/>
  <c r="Z41" i="25"/>
  <c r="Z58" i="25" s="1"/>
  <c r="L42" i="25"/>
  <c r="L59" i="25" s="1"/>
  <c r="S17" i="25"/>
  <c r="V46" i="25"/>
  <c r="V63" i="25" s="1"/>
  <c r="Y20" i="25"/>
  <c r="Y26" i="25"/>
  <c r="AL15" i="25"/>
  <c r="AL18" i="25"/>
  <c r="R21" i="25"/>
  <c r="R27" i="25"/>
  <c r="AK42" i="25"/>
  <c r="AK59" i="25" s="1"/>
  <c r="Y40" i="25"/>
  <c r="Y57" i="25" s="1"/>
  <c r="S42" i="25"/>
  <c r="S59" i="25" s="1"/>
  <c r="AP41" i="25"/>
  <c r="AP58" i="25" s="1"/>
  <c r="AB42" i="25"/>
  <c r="AB59" i="25" s="1"/>
  <c r="K19" i="25"/>
  <c r="R19" i="25"/>
  <c r="R25" i="25"/>
  <c r="AM15" i="25"/>
  <c r="AM18" i="25"/>
  <c r="AM24" i="25"/>
  <c r="R18" i="25"/>
  <c r="AB18" i="25"/>
  <c r="AM48" i="25"/>
  <c r="AM65" i="25" s="1"/>
  <c r="AE48" i="25"/>
  <c r="AE65" i="25" s="1"/>
  <c r="W43" i="25"/>
  <c r="U44" i="25"/>
  <c r="U61" i="25" s="1"/>
  <c r="L48" i="25"/>
  <c r="L65" i="25" s="1"/>
  <c r="Z44" i="25"/>
  <c r="Z61" i="25" s="1"/>
  <c r="AG43" i="25"/>
  <c r="AG60" i="25" s="1"/>
  <c r="W44" i="25"/>
  <c r="AB45" i="25"/>
  <c r="AB62" i="25" s="1"/>
  <c r="T18" i="25"/>
  <c r="P19" i="25"/>
  <c r="O20" i="25"/>
  <c r="AE20" i="25"/>
  <c r="AS14" i="25"/>
  <c r="T30" i="20"/>
  <c r="M43" i="25"/>
  <c r="M60" i="25" s="1"/>
  <c r="AF48" i="25"/>
  <c r="AF65" i="25" s="1"/>
  <c r="AN46" i="25"/>
  <c r="AN63" i="25" s="1"/>
  <c r="AG53" i="25"/>
  <c r="AG67" i="25" s="1"/>
  <c r="M53" i="25"/>
  <c r="M67" i="25" s="1"/>
  <c r="AH48" i="25"/>
  <c r="AH65" i="25" s="1"/>
  <c r="K48" i="25"/>
  <c r="K65" i="25" s="1"/>
  <c r="AI44" i="25"/>
  <c r="AI61" i="25" s="1"/>
  <c r="AD48" i="25"/>
  <c r="AD65" i="25" s="1"/>
  <c r="AP45" i="25"/>
  <c r="AP62" i="25" s="1"/>
  <c r="AE45" i="25"/>
  <c r="AE62" i="25" s="1"/>
  <c r="AG44" i="25"/>
  <c r="AG61" i="25" s="1"/>
  <c r="P45" i="25"/>
  <c r="P62" i="25" s="1"/>
  <c r="Z17" i="25"/>
  <c r="AP17" i="25"/>
  <c r="AI43" i="25"/>
  <c r="AI60" i="25" s="1"/>
  <c r="AW11" i="25"/>
  <c r="Z24" i="25"/>
  <c r="AP24" i="25"/>
  <c r="AT14" i="25"/>
  <c r="N15" i="25"/>
  <c r="AE15" i="25"/>
  <c r="V48" i="25"/>
  <c r="V65" i="25" s="1"/>
  <c r="AG45" i="25"/>
  <c r="AG62" i="25" s="1"/>
  <c r="AL43" i="25"/>
  <c r="AL60" i="25" s="1"/>
  <c r="L45" i="25"/>
  <c r="L62" i="25" s="1"/>
  <c r="AA45" i="25"/>
  <c r="AA62" i="25" s="1"/>
  <c r="Z43" i="25"/>
  <c r="Z60" i="25" s="1"/>
  <c r="AA17" i="25"/>
  <c r="AH20" i="25"/>
  <c r="AS13" i="25"/>
  <c r="AC45" i="25"/>
  <c r="AC62" i="25" s="1"/>
  <c r="AO48" i="25"/>
  <c r="AO65" i="25" s="1"/>
  <c r="M44" i="25"/>
  <c r="M61" i="25" s="1"/>
  <c r="K44" i="25"/>
  <c r="K61" i="25" s="1"/>
  <c r="O48" i="25"/>
  <c r="O65" i="25" s="1"/>
  <c r="AO43" i="25"/>
  <c r="AO60" i="25" s="1"/>
  <c r="AK45" i="25"/>
  <c r="AK62" i="25" s="1"/>
  <c r="T44" i="25"/>
  <c r="T61" i="25" s="1"/>
  <c r="L18" i="25"/>
  <c r="AK18" i="25"/>
  <c r="AO45" i="25"/>
  <c r="AO62" i="25" s="1"/>
  <c r="AB24" i="25"/>
  <c r="AL25" i="25"/>
  <c r="AU14" i="25"/>
  <c r="AP43" i="25"/>
  <c r="AP60" i="25" s="1"/>
  <c r="AD45" i="25"/>
  <c r="AD62" i="25" s="1"/>
  <c r="Z45" i="25"/>
  <c r="Z62" i="25" s="1"/>
  <c r="T45" i="25"/>
  <c r="T62" i="25" s="1"/>
  <c r="AC48" i="25"/>
  <c r="AC65" i="25" s="1"/>
  <c r="X44" i="25"/>
  <c r="U48" i="25"/>
  <c r="U65" i="25" s="1"/>
  <c r="AT13" i="25"/>
  <c r="S43" i="25"/>
  <c r="S60" i="25" s="1"/>
  <c r="Y45" i="25"/>
  <c r="Y62" i="25" s="1"/>
  <c r="S44" i="25"/>
  <c r="S61" i="25" s="1"/>
  <c r="AA48" i="25"/>
  <c r="AA65" i="25" s="1"/>
  <c r="U45" i="25"/>
  <c r="U62" i="25" s="1"/>
  <c r="L44" i="25"/>
  <c r="L61" i="25" s="1"/>
  <c r="W19" i="25"/>
  <c r="AU13" i="25"/>
  <c r="AH43" i="25"/>
  <c r="AH60" i="25" s="1"/>
  <c r="AF44" i="25"/>
  <c r="AF61" i="25" s="1"/>
  <c r="N45" i="25"/>
  <c r="N62" i="25" s="1"/>
  <c r="O43" i="25"/>
  <c r="O60" i="25" s="1"/>
  <c r="R48" i="25"/>
  <c r="R65" i="25" s="1"/>
  <c r="X43" i="25"/>
  <c r="AE43" i="25"/>
  <c r="AE60" i="25" s="1"/>
  <c r="S48" i="25"/>
  <c r="S65" i="25" s="1"/>
  <c r="AJ48" i="25"/>
  <c r="AJ65" i="25" s="1"/>
  <c r="T29" i="20"/>
  <c r="K149" i="20"/>
  <c r="N149" i="20"/>
  <c r="S35" i="20"/>
  <c r="V149" i="20"/>
  <c r="AK31" i="20"/>
  <c r="C149" i="20"/>
  <c r="T28" i="20"/>
  <c r="AB28" i="20"/>
  <c r="AB149" i="20"/>
  <c r="AJ149" i="20"/>
  <c r="G150" i="20"/>
  <c r="O150" i="20"/>
  <c r="W150" i="20"/>
  <c r="AE150" i="20"/>
  <c r="AM151" i="20"/>
  <c r="AD9" i="20"/>
  <c r="AM30" i="20"/>
  <c r="F149" i="20"/>
  <c r="Q149" i="20"/>
  <c r="L150" i="20"/>
  <c r="W149" i="20"/>
  <c r="Z150" i="20"/>
  <c r="E151" i="20"/>
  <c r="F28" i="20"/>
  <c r="F10" i="20"/>
  <c r="G35" i="20"/>
  <c r="H24" i="20"/>
  <c r="I142" i="20"/>
  <c r="I30" i="20"/>
  <c r="J149" i="20"/>
  <c r="J36" i="20"/>
  <c r="J2" i="20"/>
  <c r="L14" i="20"/>
  <c r="M151" i="20"/>
  <c r="N10" i="20"/>
  <c r="Q139" i="20"/>
  <c r="R149" i="20"/>
  <c r="R5" i="20"/>
  <c r="T14" i="20"/>
  <c r="U151" i="20"/>
  <c r="X22" i="20"/>
  <c r="X6" i="20"/>
  <c r="Y139" i="20"/>
  <c r="Z149" i="20"/>
  <c r="Z18" i="20"/>
  <c r="Z5" i="20"/>
  <c r="AC151" i="20"/>
  <c r="AF6" i="20"/>
  <c r="AH149" i="20"/>
  <c r="AK151" i="20"/>
  <c r="AL10" i="20"/>
  <c r="C29" i="20"/>
  <c r="C10" i="20"/>
  <c r="AD149" i="20"/>
  <c r="AF36" i="20"/>
  <c r="AH32" i="20"/>
  <c r="AB150" i="20"/>
  <c r="O149" i="20"/>
  <c r="AM149" i="20"/>
  <c r="D33" i="20"/>
  <c r="E150" i="20"/>
  <c r="M150" i="20"/>
  <c r="U150" i="20"/>
  <c r="AC150" i="20"/>
  <c r="AK150" i="20"/>
  <c r="S149" i="20"/>
  <c r="U113" i="20"/>
  <c r="AG9" i="20"/>
  <c r="I149" i="20"/>
  <c r="Y149" i="20"/>
  <c r="T150" i="20"/>
  <c r="AJ150" i="20"/>
  <c r="D149" i="20"/>
  <c r="T149" i="20"/>
  <c r="AM150" i="20"/>
  <c r="J150" i="20"/>
  <c r="AJ29" i="20"/>
  <c r="H149" i="20"/>
  <c r="D30" i="20"/>
  <c r="E149" i="20"/>
  <c r="E36" i="20"/>
  <c r="F27" i="20"/>
  <c r="G33" i="20"/>
  <c r="H151" i="20"/>
  <c r="I29" i="20"/>
  <c r="J35" i="20"/>
  <c r="L31" i="20"/>
  <c r="M149" i="20"/>
  <c r="M37" i="20"/>
  <c r="N27" i="20"/>
  <c r="O33" i="20"/>
  <c r="P151" i="20"/>
  <c r="Q29" i="20"/>
  <c r="R34" i="20"/>
  <c r="S25" i="20"/>
  <c r="S9" i="20"/>
  <c r="T31" i="20"/>
  <c r="U149" i="20"/>
  <c r="U36" i="20"/>
  <c r="X151" i="20"/>
  <c r="AC149" i="20"/>
  <c r="AF151" i="20"/>
  <c r="AK149" i="20"/>
  <c r="C26" i="20"/>
  <c r="AC113" i="20"/>
  <c r="AE205" i="20"/>
  <c r="AL149" i="20"/>
  <c r="X37" i="20"/>
  <c r="L149" i="20"/>
  <c r="AE149" i="20"/>
  <c r="H150" i="20"/>
  <c r="X150" i="20"/>
  <c r="AF150" i="20"/>
  <c r="AA149" i="20"/>
  <c r="AI149" i="20"/>
  <c r="AG149" i="20"/>
  <c r="D150" i="20"/>
  <c r="G149" i="20"/>
  <c r="R150" i="20"/>
  <c r="AH150" i="20"/>
  <c r="P149" i="20"/>
  <c r="C50" i="20"/>
  <c r="C5" i="20"/>
  <c r="AI26" i="20"/>
  <c r="AJ33" i="20"/>
  <c r="AL29" i="20"/>
  <c r="AG26" i="21"/>
  <c r="AG48" i="21"/>
  <c r="AO48" i="21"/>
  <c r="AO26" i="21"/>
  <c r="C32" i="20"/>
  <c r="H7" i="20"/>
  <c r="N28" i="21" s="1"/>
  <c r="J19" i="20"/>
  <c r="P31" i="21" s="1"/>
  <c r="P23" i="20"/>
  <c r="V32" i="21" s="1"/>
  <c r="R19" i="20"/>
  <c r="X31" i="21" s="1"/>
  <c r="V11" i="20"/>
  <c r="AB29" i="21" s="1"/>
  <c r="AD11" i="20"/>
  <c r="AJ29" i="21" s="1"/>
  <c r="AE210" i="20"/>
  <c r="AK58" i="21" s="1"/>
  <c r="D15" i="20"/>
  <c r="J30" i="21" s="1"/>
  <c r="R45" i="20"/>
  <c r="AB25" i="20"/>
  <c r="AF17" i="20"/>
  <c r="F147" i="20"/>
  <c r="G138" i="20"/>
  <c r="N148" i="20"/>
  <c r="O138" i="20"/>
  <c r="AH191" i="20"/>
  <c r="Q199" i="20"/>
  <c r="E27" i="20"/>
  <c r="F32" i="20"/>
  <c r="H29" i="20"/>
  <c r="K30" i="20"/>
  <c r="L37" i="20"/>
  <c r="P28" i="20"/>
  <c r="S30" i="20"/>
  <c r="U26" i="20"/>
  <c r="V33" i="20"/>
  <c r="X28" i="20"/>
  <c r="Y34" i="20"/>
  <c r="AA31" i="20"/>
  <c r="AB37" i="20"/>
  <c r="AC26" i="20"/>
  <c r="AD32" i="20"/>
  <c r="AF29" i="20"/>
  <c r="AI31" i="20"/>
  <c r="AK26" i="20"/>
  <c r="N31" i="20"/>
  <c r="S29" i="20"/>
  <c r="T35" i="20"/>
  <c r="V30" i="20"/>
  <c r="W37" i="20"/>
  <c r="X26" i="20"/>
  <c r="AA28" i="20"/>
  <c r="AB34" i="20"/>
  <c r="AF27" i="20"/>
  <c r="AG33" i="20"/>
  <c r="AI29" i="20"/>
  <c r="AJ34" i="20"/>
  <c r="AL31" i="20"/>
  <c r="F35" i="20"/>
  <c r="H30" i="20"/>
  <c r="I20" i="20"/>
  <c r="J27" i="20"/>
  <c r="K32" i="20"/>
  <c r="M29" i="20"/>
  <c r="M13" i="20"/>
  <c r="O9" i="20"/>
  <c r="P30" i="20"/>
  <c r="Q5" i="20"/>
  <c r="S33" i="20"/>
  <c r="V35" i="20"/>
  <c r="X31" i="20"/>
  <c r="Y37" i="20"/>
  <c r="Z27" i="20"/>
  <c r="AA33" i="20"/>
  <c r="AA16" i="20"/>
  <c r="AC29" i="20"/>
  <c r="AD35" i="20"/>
  <c r="AF31" i="20"/>
  <c r="AG37" i="20"/>
  <c r="AG5" i="20"/>
  <c r="AH27" i="20"/>
  <c r="AI33" i="20"/>
  <c r="AI17" i="20"/>
  <c r="AK29" i="20"/>
  <c r="AK13" i="20"/>
  <c r="AL35" i="20"/>
  <c r="C35" i="20"/>
  <c r="K27" i="20"/>
  <c r="L33" i="20"/>
  <c r="N29" i="20"/>
  <c r="O34" i="20"/>
  <c r="P8" i="20"/>
  <c r="Q31" i="20"/>
  <c r="R37" i="20"/>
  <c r="S27" i="20"/>
  <c r="T33" i="20"/>
  <c r="V28" i="20"/>
  <c r="W214" i="20"/>
  <c r="W35" i="20"/>
  <c r="Y31" i="20"/>
  <c r="Z37" i="20"/>
  <c r="AA26" i="20"/>
  <c r="AB32" i="20"/>
  <c r="AB16" i="20"/>
  <c r="AD29" i="20"/>
  <c r="AE35" i="20"/>
  <c r="AF24" i="20"/>
  <c r="AG142" i="20"/>
  <c r="AG31" i="20"/>
  <c r="AH37" i="20"/>
  <c r="U21" i="20"/>
  <c r="U5" i="20"/>
  <c r="V26" i="20"/>
  <c r="W33" i="20"/>
  <c r="W17" i="20"/>
  <c r="Y29" i="20"/>
  <c r="Y13" i="20"/>
  <c r="Z35" i="20"/>
  <c r="AA25" i="20"/>
  <c r="AA9" i="20"/>
  <c r="Y48" i="21"/>
  <c r="Y26" i="21"/>
  <c r="AP3" i="21"/>
  <c r="AP85" i="21" s="1"/>
  <c r="AQ48" i="21"/>
  <c r="Y3" i="21"/>
  <c r="Y85" i="21" s="1"/>
  <c r="AH3" i="21"/>
  <c r="AH85" i="21" s="1"/>
  <c r="P3" i="21"/>
  <c r="P85" i="21" s="1"/>
  <c r="Q26" i="21"/>
  <c r="Q48" i="21"/>
  <c r="AP26" i="21"/>
  <c r="AP48" i="21"/>
  <c r="AQ26" i="21"/>
  <c r="AH18" i="20"/>
  <c r="AH5" i="20"/>
  <c r="AJ17" i="20"/>
  <c r="AI26" i="21"/>
  <c r="X3" i="21"/>
  <c r="X85" i="21" s="1"/>
  <c r="AB31" i="20"/>
  <c r="AC36" i="20"/>
  <c r="AD27" i="20"/>
  <c r="AE33" i="20"/>
  <c r="AG28" i="20"/>
  <c r="AH34" i="20"/>
  <c r="AJ31" i="20"/>
  <c r="AK37" i="20"/>
  <c r="AL26" i="20"/>
  <c r="AN3" i="21"/>
  <c r="AN85" i="21" s="1"/>
  <c r="AJ26" i="21"/>
  <c r="AI3" i="21"/>
  <c r="AI85" i="21" s="1"/>
  <c r="AJ48" i="21"/>
  <c r="AK48" i="21"/>
  <c r="AF26" i="21"/>
  <c r="N3" i="21"/>
  <c r="N85" i="21" s="1"/>
  <c r="AK3" i="21"/>
  <c r="AA3" i="21"/>
  <c r="AF48" i="21"/>
  <c r="AJ3" i="21"/>
  <c r="AB3" i="21"/>
  <c r="AB85" i="21" s="1"/>
  <c r="AC26" i="21"/>
  <c r="AB26" i="21"/>
  <c r="L3" i="21"/>
  <c r="L85" i="21" s="1"/>
  <c r="AL48" i="21"/>
  <c r="AS26" i="21"/>
  <c r="AR3" i="21"/>
  <c r="AS48" i="21"/>
  <c r="K26" i="21"/>
  <c r="J3" i="21"/>
  <c r="K48" i="21"/>
  <c r="AD48" i="21"/>
  <c r="AC3" i="21"/>
  <c r="AD26" i="21"/>
  <c r="V48" i="21"/>
  <c r="U3" i="21"/>
  <c r="V26" i="21"/>
  <c r="AL85" i="21"/>
  <c r="AL62" i="21"/>
  <c r="AE85" i="21"/>
  <c r="AE62" i="21"/>
  <c r="AE48" i="21"/>
  <c r="AD3" i="21"/>
  <c r="AE26" i="21"/>
  <c r="V3" i="21"/>
  <c r="W26" i="21"/>
  <c r="W48" i="21"/>
  <c r="H3" i="21"/>
  <c r="I26" i="21"/>
  <c r="I48" i="21"/>
  <c r="P48" i="21"/>
  <c r="P26" i="21"/>
  <c r="O3" i="21"/>
  <c r="AG62" i="21"/>
  <c r="AG85" i="21"/>
  <c r="U48" i="21"/>
  <c r="U26" i="21"/>
  <c r="T3" i="21"/>
  <c r="I3" i="21"/>
  <c r="J48" i="21"/>
  <c r="J26" i="21"/>
  <c r="AQ3" i="21"/>
  <c r="AR48" i="21"/>
  <c r="AR26" i="21"/>
  <c r="Q3" i="21"/>
  <c r="AF3" i="21"/>
  <c r="O26" i="21"/>
  <c r="AM48" i="21"/>
  <c r="N26" i="21"/>
  <c r="M3" i="21"/>
  <c r="AO3" i="21"/>
  <c r="M26" i="21"/>
  <c r="AM146" i="20"/>
  <c r="AS51" i="21" s="1"/>
  <c r="X26" i="21"/>
  <c r="AN48" i="21"/>
  <c r="L26" i="21"/>
  <c r="AM26" i="21"/>
  <c r="R3" i="21"/>
  <c r="K3" i="21"/>
  <c r="AH62" i="21"/>
  <c r="S3" i="21"/>
  <c r="S48" i="21"/>
  <c r="AA26" i="21"/>
  <c r="AH26" i="21"/>
  <c r="R26" i="21"/>
  <c r="W3" i="21"/>
  <c r="AM3" i="21"/>
  <c r="AH48" i="21"/>
  <c r="T48" i="21"/>
  <c r="Z3" i="21"/>
  <c r="Z26" i="21"/>
  <c r="D29" i="20"/>
  <c r="E34" i="20"/>
  <c r="G31" i="20"/>
  <c r="H37" i="20"/>
  <c r="I27" i="20"/>
  <c r="J32" i="20"/>
  <c r="L29" i="20"/>
  <c r="M35" i="20"/>
  <c r="O30" i="20"/>
  <c r="P36" i="20"/>
  <c r="Q26" i="20"/>
  <c r="R33" i="20"/>
  <c r="G141" i="20"/>
  <c r="M50" i="21" s="1"/>
  <c r="H19" i="20"/>
  <c r="N31" i="21" s="1"/>
  <c r="J214" i="20"/>
  <c r="L140" i="20"/>
  <c r="P19" i="20"/>
  <c r="V31" i="21" s="1"/>
  <c r="R15" i="20"/>
  <c r="X30" i="21" s="1"/>
  <c r="M34" i="20"/>
  <c r="M145" i="20"/>
  <c r="N135" i="20"/>
  <c r="P3" i="20"/>
  <c r="V27" i="21" s="1"/>
  <c r="O31" i="20"/>
  <c r="N7" i="20"/>
  <c r="T28" i="21" s="1"/>
  <c r="G211" i="20"/>
  <c r="N23" i="20"/>
  <c r="T32" i="21" s="1"/>
  <c r="P37" i="20"/>
  <c r="O215" i="20"/>
  <c r="K9" i="20"/>
  <c r="M5" i="20"/>
  <c r="O17" i="20"/>
  <c r="Q10" i="20"/>
  <c r="J15" i="20"/>
  <c r="P30" i="21" s="1"/>
  <c r="Q27" i="20"/>
  <c r="M18" i="20"/>
  <c r="H3" i="20"/>
  <c r="N27" i="21" s="1"/>
  <c r="L11" i="20"/>
  <c r="R29" i="21" s="1"/>
  <c r="K24" i="20"/>
  <c r="R32" i="20"/>
  <c r="G30" i="20"/>
  <c r="G15" i="20"/>
  <c r="M30" i="21" s="1"/>
  <c r="H36" i="20"/>
  <c r="F23" i="20"/>
  <c r="L32" i="21" s="1"/>
  <c r="F135" i="20"/>
  <c r="F7" i="20"/>
  <c r="L28" i="21" s="1"/>
  <c r="E5" i="20"/>
  <c r="G17" i="20"/>
  <c r="AC20" i="20"/>
  <c r="AC3" i="20"/>
  <c r="AI27" i="21" s="1"/>
  <c r="AE15" i="20"/>
  <c r="AK30" i="21" s="1"/>
  <c r="AG11" i="20"/>
  <c r="AM29" i="21" s="1"/>
  <c r="AI23" i="20"/>
  <c r="AO32" i="21" s="1"/>
  <c r="AI6" i="20"/>
  <c r="E145" i="20"/>
  <c r="E18" i="20"/>
  <c r="I12" i="20"/>
  <c r="D11" i="20"/>
  <c r="J29" i="21" s="1"/>
  <c r="I26" i="20"/>
  <c r="O15" i="20"/>
  <c r="U30" i="21" s="1"/>
  <c r="AM138" i="20"/>
  <c r="W15" i="20"/>
  <c r="AC30" i="21" s="1"/>
  <c r="U19" i="20"/>
  <c r="AA31" i="21" s="1"/>
  <c r="AL27" i="20"/>
  <c r="AC19" i="20"/>
  <c r="AI31" i="21" s="1"/>
  <c r="D28" i="20"/>
  <c r="AI9" i="20"/>
  <c r="E35" i="20"/>
  <c r="AA6" i="20"/>
  <c r="Y28" i="20"/>
  <c r="AC37" i="20"/>
  <c r="AM34" i="20"/>
  <c r="Q13" i="20"/>
  <c r="AA137" i="20"/>
  <c r="AM33" i="20"/>
  <c r="J33" i="20"/>
  <c r="L28" i="20"/>
  <c r="W16" i="20"/>
  <c r="S8" i="20"/>
  <c r="U20" i="20"/>
  <c r="AA8" i="20"/>
  <c r="AD26" i="20"/>
  <c r="AE16" i="20"/>
  <c r="AK2" i="20"/>
  <c r="W32" i="20"/>
  <c r="U3" i="20"/>
  <c r="AA27" i="21" s="1"/>
  <c r="W14" i="20"/>
  <c r="AI24" i="20"/>
  <c r="AE14" i="20"/>
  <c r="E21" i="20"/>
  <c r="AK4" i="20"/>
  <c r="AB36" i="20"/>
  <c r="AJ4" i="20"/>
  <c r="M4" i="20"/>
  <c r="AG10" i="20"/>
  <c r="Y32" i="20"/>
  <c r="AE36" i="20"/>
  <c r="AG13" i="20"/>
  <c r="V27" i="20"/>
  <c r="AG29" i="20"/>
  <c r="S7" i="20"/>
  <c r="Y28" i="21" s="1"/>
  <c r="AA22" i="20"/>
  <c r="AK36" i="20"/>
  <c r="AA7" i="20"/>
  <c r="AG28" i="21" s="1"/>
  <c r="AM24" i="20"/>
  <c r="C14" i="20"/>
  <c r="M36" i="20"/>
  <c r="C16" i="20"/>
  <c r="AB2" i="20"/>
  <c r="AH22" i="20"/>
  <c r="AL14" i="20"/>
  <c r="AK19" i="20"/>
  <c r="AQ31" i="21" s="1"/>
  <c r="V32" i="20"/>
  <c r="H28" i="20"/>
  <c r="AA30" i="20"/>
  <c r="AI14" i="20"/>
  <c r="S120" i="20"/>
  <c r="Y43" i="21" s="1"/>
  <c r="Z197" i="20"/>
  <c r="AA103" i="20"/>
  <c r="AA76" i="20"/>
  <c r="AA40" i="20"/>
  <c r="AG33" i="21" s="1"/>
  <c r="AB100" i="20"/>
  <c r="AD142" i="20"/>
  <c r="AE148" i="20"/>
  <c r="AE132" i="20"/>
  <c r="AE115" i="20"/>
  <c r="AE97" i="20"/>
  <c r="AE49" i="20"/>
  <c r="AE19" i="20"/>
  <c r="AK31" i="21" s="1"/>
  <c r="AE4" i="20"/>
  <c r="AF137" i="20"/>
  <c r="AF54" i="20"/>
  <c r="AF45" i="20"/>
  <c r="AH197" i="20"/>
  <c r="AI121" i="20"/>
  <c r="AI109" i="20"/>
  <c r="AI86" i="20"/>
  <c r="AI70" i="20"/>
  <c r="AI54" i="20"/>
  <c r="AI10" i="20"/>
  <c r="AJ49" i="20"/>
  <c r="AK134" i="20"/>
  <c r="AK25" i="20"/>
  <c r="AK6" i="20"/>
  <c r="AL200" i="20"/>
  <c r="AM197" i="20"/>
  <c r="AM36" i="20"/>
  <c r="AM18" i="20"/>
  <c r="AM5" i="20"/>
  <c r="H135" i="20"/>
  <c r="S87" i="20"/>
  <c r="AA121" i="20"/>
  <c r="AB145" i="20"/>
  <c r="AB82" i="20"/>
  <c r="AC24" i="20"/>
  <c r="AD203" i="20"/>
  <c r="E3" i="20"/>
  <c r="K27" i="21" s="1"/>
  <c r="AH147" i="20"/>
  <c r="AI136" i="20"/>
  <c r="AO49" i="21" s="1"/>
  <c r="AM35" i="20"/>
  <c r="K31" i="20"/>
  <c r="G147" i="20"/>
  <c r="P137" i="20"/>
  <c r="S103" i="20"/>
  <c r="V204" i="20"/>
  <c r="AA21" i="21" s="1"/>
  <c r="W148" i="20"/>
  <c r="X137" i="20"/>
  <c r="X93" i="20"/>
  <c r="Y15" i="20"/>
  <c r="AE30" i="21" s="1"/>
  <c r="AK5" i="20"/>
  <c r="AF28" i="20"/>
  <c r="O147" i="20"/>
  <c r="W82" i="20"/>
  <c r="T172" i="20"/>
  <c r="V139" i="20"/>
  <c r="W98" i="20"/>
  <c r="AB93" i="21" s="1"/>
  <c r="W4" i="20"/>
  <c r="X29" i="20"/>
  <c r="AK27" i="20"/>
  <c r="AD16" i="20"/>
  <c r="W110" i="20"/>
  <c r="AC27" i="20"/>
  <c r="I10" i="20"/>
  <c r="AD33" i="20"/>
  <c r="I13" i="20"/>
  <c r="C33" i="20"/>
  <c r="X12" i="20"/>
  <c r="AH9" i="20"/>
  <c r="AJ20" i="20"/>
  <c r="AJ2" i="20"/>
  <c r="R35" i="20"/>
  <c r="R145" i="20"/>
  <c r="Y35" i="20"/>
  <c r="M21" i="20"/>
  <c r="K7" i="20"/>
  <c r="Q28" i="21" s="1"/>
  <c r="E4" i="20"/>
  <c r="F26" i="20"/>
  <c r="AK20" i="20"/>
  <c r="AK3" i="20"/>
  <c r="AQ27" i="21" s="1"/>
  <c r="J147" i="20"/>
  <c r="AH8" i="20"/>
  <c r="O32" i="20"/>
  <c r="M19" i="20"/>
  <c r="S31" i="21" s="1"/>
  <c r="E20" i="20"/>
  <c r="O14" i="20"/>
  <c r="M20" i="20"/>
  <c r="N26" i="20"/>
  <c r="J34" i="20"/>
  <c r="M3" i="20"/>
  <c r="S27" i="21" s="1"/>
  <c r="T5" i="20"/>
  <c r="E135" i="20"/>
  <c r="J192" i="20"/>
  <c r="K92" i="20"/>
  <c r="M7" i="20"/>
  <c r="S28" i="21" s="1"/>
  <c r="O111" i="20"/>
  <c r="S60" i="20"/>
  <c r="J144" i="20"/>
  <c r="K137" i="20"/>
  <c r="R147" i="20"/>
  <c r="R4" i="20"/>
  <c r="S137" i="20"/>
  <c r="T147" i="20"/>
  <c r="X8" i="20"/>
  <c r="Z147" i="20"/>
  <c r="Z19" i="20"/>
  <c r="AF31" i="21" s="1"/>
  <c r="AA136" i="20"/>
  <c r="AG49" i="21" s="1"/>
  <c r="AD12" i="20"/>
  <c r="AG16" i="20"/>
  <c r="E22" i="20"/>
  <c r="K103" i="20"/>
  <c r="K11" i="20"/>
  <c r="Q29" i="21" s="1"/>
  <c r="N207" i="20"/>
  <c r="O126" i="20"/>
  <c r="O62" i="20"/>
  <c r="S76" i="20"/>
  <c r="X10" i="20"/>
  <c r="AE213" i="20"/>
  <c r="AE110" i="20"/>
  <c r="AE69" i="20"/>
  <c r="AE211" i="20"/>
  <c r="AI134" i="20"/>
  <c r="K123" i="20"/>
  <c r="L145" i="20"/>
  <c r="M136" i="20"/>
  <c r="S49" i="21" s="1"/>
  <c r="O96" i="20"/>
  <c r="U40" i="21" s="1"/>
  <c r="Q15" i="20"/>
  <c r="W30" i="21" s="1"/>
  <c r="G32" i="20"/>
  <c r="I28" i="20"/>
  <c r="I11" i="20"/>
  <c r="O29" i="21" s="1"/>
  <c r="K22" i="20"/>
  <c r="K8" i="20"/>
  <c r="L30" i="20"/>
  <c r="O16" i="20"/>
  <c r="Q28" i="20"/>
  <c r="Q11" i="20"/>
  <c r="W29" i="21" s="1"/>
  <c r="R146" i="20"/>
  <c r="X51" i="21" s="1"/>
  <c r="S55" i="20"/>
  <c r="S24" i="20"/>
  <c r="U18" i="20"/>
  <c r="U4" i="20"/>
  <c r="Y10" i="20"/>
  <c r="Z34" i="20"/>
  <c r="AA24" i="20"/>
  <c r="AB30" i="20"/>
  <c r="AC4" i="20"/>
  <c r="AE32" i="20"/>
  <c r="AG12" i="20"/>
  <c r="AH146" i="20"/>
  <c r="AN51" i="21" s="1"/>
  <c r="AI135" i="20"/>
  <c r="AI125" i="20"/>
  <c r="AJ30" i="20"/>
  <c r="K140" i="20"/>
  <c r="K73" i="20"/>
  <c r="O81" i="20"/>
  <c r="P93" i="20"/>
  <c r="E19" i="20"/>
  <c r="K31" i="21" s="1"/>
  <c r="G14" i="20"/>
  <c r="D144" i="20"/>
  <c r="E7" i="20"/>
  <c r="K28" i="21" s="1"/>
  <c r="H57" i="20"/>
  <c r="M22" i="20"/>
  <c r="S42" i="20"/>
  <c r="K6" i="20"/>
  <c r="F103" i="20"/>
  <c r="J79" i="20"/>
  <c r="J47" i="20"/>
  <c r="N119" i="20"/>
  <c r="R127" i="20"/>
  <c r="R63" i="20"/>
  <c r="V119" i="20"/>
  <c r="Z95" i="20"/>
  <c r="Z47" i="20"/>
  <c r="AE173" i="20"/>
  <c r="AH85" i="20"/>
  <c r="Q12" i="20"/>
  <c r="M2" i="20"/>
  <c r="AI8" i="20"/>
  <c r="U2" i="20"/>
  <c r="Y12" i="20"/>
  <c r="AK21" i="20"/>
  <c r="C27" i="20"/>
  <c r="E37" i="20"/>
  <c r="AM22" i="20"/>
  <c r="AM8" i="20"/>
  <c r="J111" i="20"/>
  <c r="M193" i="20"/>
  <c r="N183" i="20"/>
  <c r="N87" i="20"/>
  <c r="O173" i="20"/>
  <c r="Z63" i="20"/>
  <c r="AD103" i="20"/>
  <c r="AE157" i="20"/>
  <c r="AF163" i="20"/>
  <c r="AG185" i="20"/>
  <c r="K138" i="20"/>
  <c r="AC21" i="20"/>
  <c r="AH35" i="20"/>
  <c r="L133" i="20"/>
  <c r="F183" i="20"/>
  <c r="F87" i="20"/>
  <c r="J127" i="20"/>
  <c r="N71" i="20"/>
  <c r="N39" i="20"/>
  <c r="R111" i="20"/>
  <c r="V71" i="20"/>
  <c r="V39" i="20"/>
  <c r="Z127" i="20"/>
  <c r="AC193" i="20"/>
  <c r="AG201" i="20"/>
  <c r="AH175" i="20"/>
  <c r="E2" i="20"/>
  <c r="K25" i="20"/>
  <c r="AC18" i="20"/>
  <c r="AI25" i="20"/>
  <c r="K23" i="20"/>
  <c r="Q32" i="21" s="1"/>
  <c r="AC2" i="20"/>
  <c r="AC5" i="20"/>
  <c r="G16" i="20"/>
  <c r="AK18" i="20"/>
  <c r="Y11" i="20"/>
  <c r="AE29" i="21" s="1"/>
  <c r="S23" i="20"/>
  <c r="Y32" i="21" s="1"/>
  <c r="E193" i="20"/>
  <c r="F119" i="20"/>
  <c r="F55" i="20"/>
  <c r="G173" i="20"/>
  <c r="I201" i="20"/>
  <c r="J63" i="20"/>
  <c r="Q201" i="20"/>
  <c r="R79" i="20"/>
  <c r="R47" i="20"/>
  <c r="V103" i="20"/>
  <c r="V55" i="20"/>
  <c r="Y201" i="20"/>
  <c r="Z111" i="20"/>
  <c r="Z85" i="20"/>
  <c r="AD167" i="20"/>
  <c r="AD60" i="20"/>
  <c r="AG169" i="20"/>
  <c r="R148" i="20"/>
  <c r="AA138" i="20"/>
  <c r="S22" i="20"/>
  <c r="AA23" i="20"/>
  <c r="AG32" i="21" s="1"/>
  <c r="D35" i="20"/>
  <c r="D18" i="20"/>
  <c r="D2" i="20"/>
  <c r="F30" i="20"/>
  <c r="F16" i="20"/>
  <c r="G37" i="20"/>
  <c r="H26" i="20"/>
  <c r="H12" i="20"/>
  <c r="I32" i="20"/>
  <c r="J8" i="20"/>
  <c r="K28" i="20"/>
  <c r="L34" i="20"/>
  <c r="L4" i="20"/>
  <c r="N30" i="20"/>
  <c r="N17" i="20"/>
  <c r="O37" i="20"/>
  <c r="P26" i="20"/>
  <c r="P13" i="20"/>
  <c r="Q32" i="20"/>
  <c r="R24" i="20"/>
  <c r="R6" i="20"/>
  <c r="S28" i="20"/>
  <c r="T34" i="20"/>
  <c r="T21" i="20"/>
  <c r="V31" i="20"/>
  <c r="V14" i="20"/>
  <c r="W36" i="20"/>
  <c r="X27" i="20"/>
  <c r="Y33" i="20"/>
  <c r="Z8" i="20"/>
  <c r="AA29" i="20"/>
  <c r="AB35" i="20"/>
  <c r="AB20" i="20"/>
  <c r="AD31" i="20"/>
  <c r="AE37" i="20"/>
  <c r="AF26" i="20"/>
  <c r="AF13" i="20"/>
  <c r="AG32" i="20"/>
  <c r="AH6" i="20"/>
  <c r="AI28" i="20"/>
  <c r="AJ35" i="20"/>
  <c r="AJ18" i="20"/>
  <c r="AJ5" i="20"/>
  <c r="AL30" i="20"/>
  <c r="AL17" i="20"/>
  <c r="C31" i="20"/>
  <c r="C17" i="20"/>
  <c r="F71" i="20"/>
  <c r="F39" i="20"/>
  <c r="J95" i="20"/>
  <c r="N103" i="20"/>
  <c r="N55" i="20"/>
  <c r="R95" i="20"/>
  <c r="U193" i="20"/>
  <c r="V191" i="20"/>
  <c r="V87" i="20"/>
  <c r="W173" i="20"/>
  <c r="AC161" i="20"/>
  <c r="AD183" i="20"/>
  <c r="AD119" i="20"/>
  <c r="D31" i="20"/>
  <c r="U37" i="20"/>
  <c r="O145" i="20"/>
  <c r="W97" i="20"/>
  <c r="R20" i="20"/>
  <c r="AM198" i="20"/>
  <c r="G148" i="20"/>
  <c r="L15" i="20"/>
  <c r="R30" i="21" s="1"/>
  <c r="N28" i="20"/>
  <c r="S26" i="20"/>
  <c r="AA125" i="20"/>
  <c r="Z145" i="20"/>
  <c r="AM37" i="20"/>
  <c r="AM6" i="20"/>
  <c r="AK9" i="20"/>
  <c r="X23" i="20"/>
  <c r="AD32" i="21" s="1"/>
  <c r="Q30" i="20"/>
  <c r="Q140" i="20"/>
  <c r="K136" i="20"/>
  <c r="Q49" i="21" s="1"/>
  <c r="AH4" i="20"/>
  <c r="O148" i="20"/>
  <c r="Q141" i="20"/>
  <c r="W50" i="21" s="1"/>
  <c r="J135" i="20"/>
  <c r="R136" i="20"/>
  <c r="X49" i="21" s="1"/>
  <c r="V13" i="20"/>
  <c r="V142" i="20"/>
  <c r="M137" i="20"/>
  <c r="F33" i="20"/>
  <c r="AA134" i="20"/>
  <c r="Z148" i="20"/>
  <c r="AC119" i="20"/>
  <c r="AK54" i="20"/>
  <c r="K55" i="20"/>
  <c r="L32" i="20"/>
  <c r="P7" i="20"/>
  <c r="V28" i="21" s="1"/>
  <c r="S12" i="20"/>
  <c r="U6" i="20"/>
  <c r="W65" i="20"/>
  <c r="W18" i="20"/>
  <c r="X135" i="20"/>
  <c r="X119" i="20"/>
  <c r="AA86" i="20"/>
  <c r="AA60" i="20"/>
  <c r="AA39" i="20"/>
  <c r="AA10" i="20"/>
  <c r="AB211" i="20"/>
  <c r="AC134" i="20"/>
  <c r="AC25" i="20"/>
  <c r="AC9" i="20"/>
  <c r="AD200" i="20"/>
  <c r="AE208" i="20"/>
  <c r="AE65" i="20"/>
  <c r="AE46" i="20"/>
  <c r="AE21" i="20"/>
  <c r="AE2" i="20"/>
  <c r="AF135" i="20"/>
  <c r="AF22" i="20"/>
  <c r="AF7" i="20"/>
  <c r="AL28" i="21" s="1"/>
  <c r="AG141" i="20"/>
  <c r="AM50" i="21" s="1"/>
  <c r="AG14" i="20"/>
  <c r="AH19" i="20"/>
  <c r="AN31" i="21" s="1"/>
  <c r="AH3" i="20"/>
  <c r="AN27" i="21" s="1"/>
  <c r="AI103" i="20"/>
  <c r="AI76" i="20"/>
  <c r="AI56" i="20"/>
  <c r="AO35" i="21" s="1"/>
  <c r="AI45" i="20"/>
  <c r="AJ32" i="20"/>
  <c r="AJ14" i="20"/>
  <c r="AJ215" i="20"/>
  <c r="AK45" i="20"/>
  <c r="AK24" i="20"/>
  <c r="AL207" i="20"/>
  <c r="AL11" i="20"/>
  <c r="AR29" i="21" s="1"/>
  <c r="AM3" i="20"/>
  <c r="AS27" i="21" s="1"/>
  <c r="C140" i="20"/>
  <c r="C28" i="20"/>
  <c r="AD2" i="20"/>
  <c r="G145" i="20"/>
  <c r="K39" i="20"/>
  <c r="N11" i="20"/>
  <c r="T29" i="21" s="1"/>
  <c r="O65" i="20"/>
  <c r="S86" i="20"/>
  <c r="W211" i="20"/>
  <c r="AF8" i="20"/>
  <c r="K135" i="20"/>
  <c r="R144" i="20"/>
  <c r="Y132" i="20"/>
  <c r="AK22" i="20"/>
  <c r="E6" i="20"/>
  <c r="G18" i="20"/>
  <c r="J18" i="20"/>
  <c r="L116" i="20"/>
  <c r="O211" i="20"/>
  <c r="O18" i="20"/>
  <c r="S125" i="20"/>
  <c r="W34" i="20"/>
  <c r="W66" i="20"/>
  <c r="AA135" i="20"/>
  <c r="G198" i="20"/>
  <c r="H134" i="20"/>
  <c r="H8" i="20"/>
  <c r="J4" i="20"/>
  <c r="K26" i="20"/>
  <c r="P134" i="20"/>
  <c r="R36" i="20"/>
  <c r="S39" i="20"/>
  <c r="V207" i="20"/>
  <c r="V12" i="20"/>
  <c r="AH2" i="20"/>
  <c r="J145" i="20"/>
  <c r="AB214" i="20"/>
  <c r="C198" i="20"/>
  <c r="L144" i="20"/>
  <c r="W83" i="20"/>
  <c r="AB91" i="21" s="1"/>
  <c r="F201" i="20"/>
  <c r="G116" i="20"/>
  <c r="I140" i="20"/>
  <c r="K86" i="20"/>
  <c r="M138" i="20"/>
  <c r="O116" i="20"/>
  <c r="Q17" i="20"/>
  <c r="S70" i="20"/>
  <c r="W96" i="20"/>
  <c r="AC40" i="21" s="1"/>
  <c r="AD28" i="20"/>
  <c r="AG153" i="20"/>
  <c r="AI197" i="20"/>
  <c r="AI181" i="20"/>
  <c r="AI165" i="20"/>
  <c r="AI133" i="20"/>
  <c r="AI117" i="20"/>
  <c r="AI101" i="20"/>
  <c r="AI85" i="20"/>
  <c r="AI69" i="20"/>
  <c r="AI53" i="20"/>
  <c r="AI21" i="20"/>
  <c r="AI5" i="20"/>
  <c r="AJ203" i="20"/>
  <c r="AJ187" i="20"/>
  <c r="AJ171" i="20"/>
  <c r="AJ155" i="20"/>
  <c r="AJ123" i="20"/>
  <c r="AJ107" i="20"/>
  <c r="AJ91" i="20"/>
  <c r="AJ59" i="20"/>
  <c r="AO88" i="21" s="1"/>
  <c r="AJ45" i="20"/>
  <c r="AK193" i="20"/>
  <c r="AL183" i="20"/>
  <c r="AL102" i="20"/>
  <c r="AL45" i="20"/>
  <c r="AM206" i="20"/>
  <c r="AM190" i="20"/>
  <c r="AM174" i="20"/>
  <c r="AM158" i="20"/>
  <c r="AM142" i="20"/>
  <c r="AM116" i="20"/>
  <c r="AM84" i="20"/>
  <c r="AM69" i="20"/>
  <c r="C189" i="20"/>
  <c r="H19" i="21" s="1"/>
  <c r="C171" i="20"/>
  <c r="C119" i="20"/>
  <c r="C106" i="20"/>
  <c r="H12" i="21" s="1"/>
  <c r="C90" i="20"/>
  <c r="H10" i="21" s="1"/>
  <c r="C71" i="20"/>
  <c r="C59" i="20"/>
  <c r="H6" i="21" s="1"/>
  <c r="C39" i="20"/>
  <c r="AJ16" i="20"/>
  <c r="AI27" i="20"/>
  <c r="J37" i="20"/>
  <c r="AI41" i="20"/>
  <c r="AI137" i="20"/>
  <c r="J148" i="20"/>
  <c r="I141" i="20"/>
  <c r="O50" i="21" s="1"/>
  <c r="Z16" i="20"/>
  <c r="Y85" i="20"/>
  <c r="AC45" i="20"/>
  <c r="AG172" i="20"/>
  <c r="AG85" i="20"/>
  <c r="AK61" i="20"/>
  <c r="C214" i="20"/>
  <c r="D32" i="20"/>
  <c r="R21" i="20"/>
  <c r="P6" i="20"/>
  <c r="AL12" i="20"/>
  <c r="AL28" i="20"/>
  <c r="Y141" i="20"/>
  <c r="AE50" i="21" s="1"/>
  <c r="Z21" i="20"/>
  <c r="H27" i="20"/>
  <c r="I31" i="20"/>
  <c r="O35" i="20"/>
  <c r="P135" i="20"/>
  <c r="Q143" i="20"/>
  <c r="AH148" i="20"/>
  <c r="AE214" i="20"/>
  <c r="AM196" i="20"/>
  <c r="AR79" i="21" s="1"/>
  <c r="AH138" i="20"/>
  <c r="AM25" i="20"/>
  <c r="AM9" i="20"/>
  <c r="H138" i="20"/>
  <c r="Z10" i="20"/>
  <c r="V10" i="20"/>
  <c r="I143" i="20"/>
  <c r="C13" i="20"/>
  <c r="G20" i="20"/>
  <c r="I33" i="20"/>
  <c r="P138" i="20"/>
  <c r="Y143" i="20"/>
  <c r="AM148" i="20"/>
  <c r="AD207" i="20"/>
  <c r="J3" i="20"/>
  <c r="P27" i="21" s="1"/>
  <c r="H6" i="20"/>
  <c r="V141" i="20"/>
  <c r="AB50" i="21" s="1"/>
  <c r="AM4" i="20"/>
  <c r="S135" i="20"/>
  <c r="AH145" i="20"/>
  <c r="H9" i="20"/>
  <c r="S138" i="20"/>
  <c r="AG143" i="20"/>
  <c r="W215" i="20"/>
  <c r="J146" i="20"/>
  <c r="P51" i="21" s="1"/>
  <c r="X7" i="20"/>
  <c r="AD28" i="21" s="1"/>
  <c r="AD10" i="20"/>
  <c r="J20" i="20"/>
  <c r="AH21" i="20"/>
  <c r="F29" i="20"/>
  <c r="W116" i="20"/>
  <c r="AE215" i="20"/>
  <c r="D215" i="20"/>
  <c r="F200" i="20"/>
  <c r="G101" i="20"/>
  <c r="G66" i="20"/>
  <c r="G52" i="20"/>
  <c r="G21" i="20"/>
  <c r="I17" i="20"/>
  <c r="K105" i="20"/>
  <c r="K57" i="20"/>
  <c r="K12" i="20"/>
  <c r="L95" i="20"/>
  <c r="M9" i="20"/>
  <c r="N203" i="20"/>
  <c r="N142" i="20"/>
  <c r="O129" i="20"/>
  <c r="O117" i="20"/>
  <c r="O101" i="20"/>
  <c r="O84" i="20"/>
  <c r="O64" i="20"/>
  <c r="U36" i="21" s="1"/>
  <c r="O46" i="20"/>
  <c r="O21" i="20"/>
  <c r="O4" i="20"/>
  <c r="S109" i="20"/>
  <c r="W69" i="20"/>
  <c r="D17" i="20"/>
  <c r="T32" i="20"/>
  <c r="R3" i="20"/>
  <c r="X27" i="21" s="1"/>
  <c r="S56" i="20"/>
  <c r="Y35" i="21" s="1"/>
  <c r="D145" i="20"/>
  <c r="E25" i="20"/>
  <c r="E9" i="20"/>
  <c r="F141" i="20"/>
  <c r="L50" i="21" s="1"/>
  <c r="G129" i="20"/>
  <c r="G114" i="20"/>
  <c r="L72" i="21" s="1"/>
  <c r="G5" i="20"/>
  <c r="H91" i="20"/>
  <c r="J199" i="20"/>
  <c r="K88" i="20"/>
  <c r="Q39" i="21" s="1"/>
  <c r="K74" i="20"/>
  <c r="K38" i="20"/>
  <c r="L215" i="20"/>
  <c r="L147" i="20"/>
  <c r="L65" i="20"/>
  <c r="M24" i="20"/>
  <c r="P9" i="20"/>
  <c r="S13" i="20"/>
  <c r="AI138" i="20"/>
  <c r="Z146" i="20"/>
  <c r="AF51" i="21" s="1"/>
  <c r="L214" i="20"/>
  <c r="AM2" i="20"/>
  <c r="X9" i="20"/>
  <c r="G209" i="20"/>
  <c r="AD13" i="20"/>
  <c r="H25" i="20"/>
  <c r="AA27" i="20"/>
  <c r="H137" i="20"/>
  <c r="Z144" i="20"/>
  <c r="P136" i="20"/>
  <c r="V49" i="21" s="1"/>
  <c r="AI105" i="20"/>
  <c r="AH20" i="20"/>
  <c r="AB33" i="20"/>
  <c r="K134" i="20"/>
  <c r="AH144" i="20"/>
  <c r="AE147" i="20"/>
  <c r="S136" i="20"/>
  <c r="Y49" i="21" s="1"/>
  <c r="D214" i="20"/>
  <c r="E8" i="20"/>
  <c r="S89" i="20"/>
  <c r="AL13" i="20"/>
  <c r="P25" i="20"/>
  <c r="V29" i="20"/>
  <c r="T210" i="20"/>
  <c r="Z58" i="21" s="1"/>
  <c r="H22" i="20"/>
  <c r="AG139" i="20"/>
  <c r="W147" i="20"/>
  <c r="S134" i="20"/>
  <c r="L208" i="20"/>
  <c r="J26" i="20"/>
  <c r="W6" i="20"/>
  <c r="Y100" i="20"/>
  <c r="Y52" i="20"/>
  <c r="Y36" i="20"/>
  <c r="Y2" i="20"/>
  <c r="Z26" i="20"/>
  <c r="AC28" i="20"/>
  <c r="AC12" i="20"/>
  <c r="AD18" i="20"/>
  <c r="AE22" i="20"/>
  <c r="AE8" i="20"/>
  <c r="AF30" i="20"/>
  <c r="AG4" i="20"/>
  <c r="AH26" i="20"/>
  <c r="AI32" i="20"/>
  <c r="AI16" i="20"/>
  <c r="AK108" i="20"/>
  <c r="AK28" i="20"/>
  <c r="AK12" i="20"/>
  <c r="AL34" i="20"/>
  <c r="C34" i="20"/>
  <c r="F125" i="20"/>
  <c r="R64" i="20"/>
  <c r="X36" i="21" s="1"/>
  <c r="C66" i="20"/>
  <c r="K77" i="20"/>
  <c r="G213" i="20"/>
  <c r="E12" i="20"/>
  <c r="J5" i="20"/>
  <c r="Z20" i="20"/>
  <c r="X30" i="20"/>
  <c r="Y140" i="20"/>
  <c r="W145" i="20"/>
  <c r="AM147" i="20"/>
  <c r="O208" i="20"/>
  <c r="O213" i="20"/>
  <c r="Z3" i="20"/>
  <c r="AF27" i="21" s="1"/>
  <c r="T15" i="20"/>
  <c r="Z30" i="21" s="1"/>
  <c r="AM19" i="20"/>
  <c r="AS31" i="21" s="1"/>
  <c r="AD4" i="20"/>
  <c r="AF16" i="20"/>
  <c r="R18" i="20"/>
  <c r="AE34" i="20"/>
  <c r="O99" i="20"/>
  <c r="X134" i="20"/>
  <c r="AK135" i="20"/>
  <c r="G144" i="20"/>
  <c r="L5" i="20"/>
  <c r="M6" i="20"/>
  <c r="AF9" i="20"/>
  <c r="D16" i="20"/>
  <c r="L17" i="20"/>
  <c r="AM21" i="20"/>
  <c r="X25" i="20"/>
  <c r="Y30" i="20"/>
  <c r="Z36" i="20"/>
  <c r="AA41" i="20"/>
  <c r="W99" i="20"/>
  <c r="AE126" i="20"/>
  <c r="X138" i="20"/>
  <c r="AG140" i="20"/>
  <c r="W208" i="20"/>
  <c r="W213" i="20"/>
  <c r="H136" i="20"/>
  <c r="N49" i="21" s="1"/>
  <c r="G146" i="20"/>
  <c r="M51" i="21" s="1"/>
  <c r="C11" i="20"/>
  <c r="I29" i="21" s="1"/>
  <c r="O83" i="20"/>
  <c r="T9" i="21" s="1"/>
  <c r="AA36" i="20"/>
  <c r="P118" i="20"/>
  <c r="R193" i="20"/>
  <c r="S92" i="20"/>
  <c r="S58" i="20"/>
  <c r="T214" i="20"/>
  <c r="T132" i="20"/>
  <c r="T117" i="20"/>
  <c r="T78" i="20"/>
  <c r="U134" i="20"/>
  <c r="U23" i="20"/>
  <c r="AA32" i="21" s="1"/>
  <c r="U9" i="20"/>
  <c r="V205" i="20"/>
  <c r="V143" i="20"/>
  <c r="W192" i="20"/>
  <c r="W133" i="20"/>
  <c r="W111" i="20"/>
  <c r="W100" i="20"/>
  <c r="W62" i="20"/>
  <c r="W52" i="20"/>
  <c r="W19" i="20"/>
  <c r="AC31" i="21" s="1"/>
  <c r="W3" i="20"/>
  <c r="AC27" i="21" s="1"/>
  <c r="X102" i="20"/>
  <c r="X41" i="20"/>
  <c r="Y16" i="20"/>
  <c r="Y208" i="20"/>
  <c r="Z194" i="20"/>
  <c r="AF56" i="21" s="1"/>
  <c r="AA118" i="20"/>
  <c r="AA108" i="20"/>
  <c r="AA89" i="20"/>
  <c r="AA73" i="20"/>
  <c r="AA55" i="20"/>
  <c r="AA44" i="20"/>
  <c r="AA11" i="20"/>
  <c r="AG29" i="21" s="1"/>
  <c r="AB178" i="20"/>
  <c r="AB47" i="20"/>
  <c r="AC137" i="20"/>
  <c r="AC123" i="20"/>
  <c r="AC87" i="20"/>
  <c r="AC22" i="20"/>
  <c r="AC7" i="20"/>
  <c r="AI28" i="21" s="1"/>
  <c r="AD140" i="20"/>
  <c r="AE193" i="20"/>
  <c r="AE133" i="20"/>
  <c r="AE111" i="20"/>
  <c r="AE84" i="20"/>
  <c r="AE68" i="20"/>
  <c r="AE52" i="20"/>
  <c r="AE20" i="20"/>
  <c r="AE3" i="20"/>
  <c r="AK27" i="21" s="1"/>
  <c r="AF183" i="20"/>
  <c r="AF119" i="20"/>
  <c r="AF87" i="20"/>
  <c r="AF42" i="20"/>
  <c r="AG82" i="20"/>
  <c r="AG63" i="20"/>
  <c r="AG47" i="20"/>
  <c r="AG17" i="20"/>
  <c r="AH199" i="20"/>
  <c r="AI200" i="20"/>
  <c r="AI184" i="20"/>
  <c r="AI118" i="20"/>
  <c r="AI108" i="20"/>
  <c r="AI93" i="20"/>
  <c r="AI77" i="20"/>
  <c r="AI11" i="20"/>
  <c r="AO29" i="21" s="1"/>
  <c r="AJ208" i="20"/>
  <c r="AJ178" i="20"/>
  <c r="AJ63" i="20"/>
  <c r="AK136" i="20"/>
  <c r="AQ49" i="21" s="1"/>
  <c r="AK23" i="20"/>
  <c r="AQ32" i="21" s="1"/>
  <c r="AK7" i="20"/>
  <c r="AQ28" i="21" s="1"/>
  <c r="AL201" i="20"/>
  <c r="AL142" i="20"/>
  <c r="C180" i="20"/>
  <c r="C141" i="20"/>
  <c r="I50" i="21" s="1"/>
  <c r="P74" i="20"/>
  <c r="Q16" i="20"/>
  <c r="S183" i="20"/>
  <c r="S124" i="20"/>
  <c r="S73" i="20"/>
  <c r="S44" i="20"/>
  <c r="S10" i="20"/>
  <c r="T145" i="20"/>
  <c r="O5" i="20"/>
  <c r="F13" i="20"/>
  <c r="D14" i="20"/>
  <c r="L16" i="20"/>
  <c r="P24" i="20"/>
  <c r="AF134" i="20"/>
  <c r="AF138" i="20"/>
  <c r="Q142" i="20"/>
  <c r="O144" i="20"/>
  <c r="AE145" i="20"/>
  <c r="Z193" i="20"/>
  <c r="O146" i="20"/>
  <c r="U51" i="21" s="1"/>
  <c r="G210" i="20"/>
  <c r="M58" i="21" s="1"/>
  <c r="AB15" i="20"/>
  <c r="AH30" i="21" s="1"/>
  <c r="F203" i="20"/>
  <c r="L210" i="20"/>
  <c r="R58" i="21" s="1"/>
  <c r="R2" i="20"/>
  <c r="C12" i="20"/>
  <c r="T16" i="20"/>
  <c r="T17" i="20"/>
  <c r="AM20" i="20"/>
  <c r="X24" i="20"/>
  <c r="AF25" i="20"/>
  <c r="AG30" i="20"/>
  <c r="G34" i="20"/>
  <c r="S61" i="20"/>
  <c r="S121" i="20"/>
  <c r="Y142" i="20"/>
  <c r="W144" i="20"/>
  <c r="AM145" i="20"/>
  <c r="L209" i="20"/>
  <c r="W146" i="20"/>
  <c r="AC51" i="21" s="1"/>
  <c r="O210" i="20"/>
  <c r="U58" i="21" s="1"/>
  <c r="AJ15" i="20"/>
  <c r="AP30" i="21" s="1"/>
  <c r="Y81" i="20"/>
  <c r="F12" i="20"/>
  <c r="K13" i="20"/>
  <c r="K29" i="20"/>
  <c r="Q33" i="20"/>
  <c r="AG36" i="20"/>
  <c r="I139" i="20"/>
  <c r="O209" i="20"/>
  <c r="G214" i="20"/>
  <c r="X136" i="20"/>
  <c r="AD49" i="21" s="1"/>
  <c r="AF23" i="20"/>
  <c r="AL32" i="21" s="1"/>
  <c r="S104" i="20"/>
  <c r="Y41" i="21" s="1"/>
  <c r="H13" i="20"/>
  <c r="Z2" i="20"/>
  <c r="AB17" i="20"/>
  <c r="P22" i="20"/>
  <c r="AA32" i="20"/>
  <c r="AH36" i="20"/>
  <c r="AA45" i="20"/>
  <c r="AE144" i="20"/>
  <c r="W209" i="20"/>
  <c r="AE146" i="20"/>
  <c r="AK51" i="21" s="1"/>
  <c r="W210" i="20"/>
  <c r="AC58" i="21" s="1"/>
  <c r="J66" i="20"/>
  <c r="T26" i="20"/>
  <c r="Z4" i="20"/>
  <c r="N12" i="20"/>
  <c r="N13" i="20"/>
  <c r="J21" i="20"/>
  <c r="S93" i="20"/>
  <c r="AE209" i="20"/>
  <c r="O214" i="20"/>
  <c r="AF136" i="20"/>
  <c r="AL49" i="21" s="1"/>
  <c r="K61" i="20"/>
  <c r="AK8" i="20"/>
  <c r="AB14" i="20"/>
  <c r="F31" i="20"/>
  <c r="L35" i="20"/>
  <c r="G36" i="20"/>
  <c r="G133" i="20"/>
  <c r="F143" i="20"/>
  <c r="AM144" i="20"/>
  <c r="F207" i="20"/>
  <c r="F188" i="20"/>
  <c r="J14" i="20"/>
  <c r="N188" i="20"/>
  <c r="O28" i="20"/>
  <c r="V38" i="20"/>
  <c r="W12" i="20"/>
  <c r="Y135" i="20"/>
  <c r="N18" i="20"/>
  <c r="O52" i="20"/>
  <c r="G62" i="20"/>
  <c r="AI71" i="20"/>
  <c r="AE82" i="20"/>
  <c r="AA93" i="20"/>
  <c r="O133" i="20"/>
  <c r="J198" i="20"/>
  <c r="T211" i="20"/>
  <c r="S11" i="20"/>
  <c r="Y29" i="21" s="1"/>
  <c r="AL204" i="20"/>
  <c r="AQ21" i="21" s="1"/>
  <c r="D192" i="20"/>
  <c r="D129" i="20"/>
  <c r="D66" i="20"/>
  <c r="D49" i="20"/>
  <c r="D21" i="20"/>
  <c r="D4" i="20"/>
  <c r="F17" i="20"/>
  <c r="G24" i="20"/>
  <c r="G6" i="20"/>
  <c r="H124" i="20"/>
  <c r="H109" i="20"/>
  <c r="H61" i="20"/>
  <c r="H10" i="20"/>
  <c r="I146" i="20"/>
  <c r="O51" i="21" s="1"/>
  <c r="I63" i="20"/>
  <c r="I5" i="20"/>
  <c r="J137" i="20"/>
  <c r="J22" i="20"/>
  <c r="J9" i="20"/>
  <c r="K63" i="20"/>
  <c r="L181" i="20"/>
  <c r="L132" i="20"/>
  <c r="L117" i="20"/>
  <c r="L94" i="20"/>
  <c r="L20" i="20"/>
  <c r="O199" i="20"/>
  <c r="F61" i="20"/>
  <c r="N25" i="20"/>
  <c r="R30" i="20"/>
  <c r="V74" i="20"/>
  <c r="W28" i="20"/>
  <c r="Y77" i="20"/>
  <c r="Z49" i="20"/>
  <c r="AB12" i="20"/>
  <c r="N191" i="20"/>
  <c r="AA12" i="20"/>
  <c r="I14" i="20"/>
  <c r="Y17" i="20"/>
  <c r="T18" i="20"/>
  <c r="P27" i="20"/>
  <c r="S77" i="20"/>
  <c r="F140" i="20"/>
  <c r="T144" i="20"/>
  <c r="J193" i="20"/>
  <c r="D146" i="20"/>
  <c r="J51" i="21" s="1"/>
  <c r="G2" i="20"/>
  <c r="W5" i="20"/>
  <c r="M8" i="20"/>
  <c r="AK10" i="20"/>
  <c r="O20" i="20"/>
  <c r="E24" i="20"/>
  <c r="C30" i="20"/>
  <c r="AD30" i="20"/>
  <c r="D34" i="20"/>
  <c r="O36" i="20"/>
  <c r="K42" i="20"/>
  <c r="W46" i="20"/>
  <c r="L62" i="20"/>
  <c r="AA105" i="20"/>
  <c r="G111" i="20"/>
  <c r="F123" i="20"/>
  <c r="AE127" i="20"/>
  <c r="Z198" i="20"/>
  <c r="V203" i="20"/>
  <c r="D208" i="20"/>
  <c r="G3" i="20"/>
  <c r="M27" i="21" s="1"/>
  <c r="AG15" i="20"/>
  <c r="AM30" i="21" s="1"/>
  <c r="T142" i="20"/>
  <c r="T141" i="20"/>
  <c r="Z50" i="21" s="1"/>
  <c r="V189" i="20"/>
  <c r="AA101" i="21" s="1"/>
  <c r="G177" i="20"/>
  <c r="K36" i="20"/>
  <c r="F24" i="20"/>
  <c r="H20" i="20"/>
  <c r="N134" i="20"/>
  <c r="R116" i="20"/>
  <c r="Y6" i="20"/>
  <c r="AA18" i="20"/>
  <c r="U133" i="20"/>
  <c r="G82" i="20"/>
  <c r="G81" i="20"/>
  <c r="Q99" i="20"/>
  <c r="W95" i="20"/>
  <c r="W101" i="20"/>
  <c r="AE99" i="20"/>
  <c r="AE94" i="20"/>
  <c r="AI92" i="20"/>
  <c r="AI87" i="20"/>
  <c r="AI44" i="20"/>
  <c r="AI39" i="20"/>
  <c r="AI40" i="20"/>
  <c r="AO33" i="21" s="1"/>
  <c r="AI43" i="20"/>
  <c r="AN4" i="21" s="1"/>
  <c r="AI42" i="20"/>
  <c r="AJ144" i="20"/>
  <c r="AJ145" i="20"/>
  <c r="AJ146" i="20"/>
  <c r="AP51" i="21" s="1"/>
  <c r="AJ147" i="20"/>
  <c r="AJ148" i="20"/>
  <c r="AK87" i="20"/>
  <c r="AL141" i="20"/>
  <c r="AR50" i="21" s="1"/>
  <c r="AL139" i="20"/>
  <c r="AF12" i="20"/>
  <c r="Q14" i="20"/>
  <c r="I16" i="20"/>
  <c r="AL16" i="20"/>
  <c r="AA42" i="20"/>
  <c r="AB52" i="20"/>
  <c r="AE66" i="20"/>
  <c r="G78" i="20"/>
  <c r="G84" i="20"/>
  <c r="G94" i="20"/>
  <c r="AE100" i="20"/>
  <c r="S123" i="20"/>
  <c r="AK138" i="20"/>
  <c r="N140" i="20"/>
  <c r="L148" i="20"/>
  <c r="AL203" i="20"/>
  <c r="L146" i="20"/>
  <c r="R51" i="21" s="1"/>
  <c r="AE64" i="20"/>
  <c r="AK36" i="21" s="1"/>
  <c r="AA120" i="20"/>
  <c r="AG43" i="21" s="1"/>
  <c r="V76" i="20"/>
  <c r="E198" i="20"/>
  <c r="G28" i="20"/>
  <c r="J126" i="20"/>
  <c r="L26" i="20"/>
  <c r="N9" i="20"/>
  <c r="P18" i="20"/>
  <c r="T12" i="20"/>
  <c r="V25" i="20"/>
  <c r="Y200" i="20"/>
  <c r="Z82" i="20"/>
  <c r="AH68" i="20"/>
  <c r="F25" i="20"/>
  <c r="G65" i="20"/>
  <c r="G68" i="20"/>
  <c r="K107" i="20"/>
  <c r="K109" i="20"/>
  <c r="M74" i="20"/>
  <c r="S107" i="20"/>
  <c r="S102" i="20"/>
  <c r="S105" i="20"/>
  <c r="AI74" i="20"/>
  <c r="AI72" i="20"/>
  <c r="AO37" i="21" s="1"/>
  <c r="AK119" i="20"/>
  <c r="AM192" i="20"/>
  <c r="AM195" i="20"/>
  <c r="AM194" i="20"/>
  <c r="AS56" i="21" s="1"/>
  <c r="G4" i="20"/>
  <c r="AE5" i="20"/>
  <c r="AE47" i="20"/>
  <c r="AE62" i="20"/>
  <c r="AI89" i="20"/>
  <c r="W94" i="20"/>
  <c r="S118" i="20"/>
  <c r="N143" i="20"/>
  <c r="D147" i="20"/>
  <c r="AH193" i="20"/>
  <c r="AJ211" i="20"/>
  <c r="AJ214" i="20"/>
  <c r="J194" i="20"/>
  <c r="P56" i="21" s="1"/>
  <c r="O3" i="20"/>
  <c r="U27" i="21" s="1"/>
  <c r="AI120" i="20"/>
  <c r="AO43" i="21" s="1"/>
  <c r="D213" i="20"/>
  <c r="D148" i="20"/>
  <c r="D127" i="20"/>
  <c r="D110" i="20"/>
  <c r="D211" i="20"/>
  <c r="F202" i="20"/>
  <c r="L57" i="21" s="1"/>
  <c r="F142" i="20"/>
  <c r="G132" i="20"/>
  <c r="G112" i="20"/>
  <c r="M42" i="21" s="1"/>
  <c r="G48" i="20"/>
  <c r="M34" i="21" s="1"/>
  <c r="G19" i="20"/>
  <c r="M31" i="21" s="1"/>
  <c r="I15" i="20"/>
  <c r="O30" i="21" s="1"/>
  <c r="J197" i="20"/>
  <c r="K120" i="20"/>
  <c r="Q43" i="21" s="1"/>
  <c r="L213" i="20"/>
  <c r="L211" i="20"/>
  <c r="M23" i="20"/>
  <c r="S32" i="21" s="1"/>
  <c r="N202" i="20"/>
  <c r="T57" i="21" s="1"/>
  <c r="N141" i="20"/>
  <c r="T50" i="21" s="1"/>
  <c r="O114" i="20"/>
  <c r="O80" i="20"/>
  <c r="U38" i="21" s="1"/>
  <c r="O48" i="20"/>
  <c r="U34" i="21" s="1"/>
  <c r="O19" i="20"/>
  <c r="U31" i="21" s="1"/>
  <c r="D13" i="20"/>
  <c r="H34" i="20"/>
  <c r="M198" i="20"/>
  <c r="N92" i="20"/>
  <c r="Q8" i="20"/>
  <c r="R17" i="20"/>
  <c r="W175" i="20"/>
  <c r="AB38" i="20"/>
  <c r="D62" i="20"/>
  <c r="D65" i="20"/>
  <c r="N201" i="20"/>
  <c r="N205" i="20"/>
  <c r="O82" i="20"/>
  <c r="O85" i="20"/>
  <c r="O78" i="20"/>
  <c r="S71" i="20"/>
  <c r="S72" i="20"/>
  <c r="Y37" i="21" s="1"/>
  <c r="S74" i="20"/>
  <c r="T208" i="20"/>
  <c r="T213" i="20"/>
  <c r="T209" i="20"/>
  <c r="W132" i="20"/>
  <c r="W127" i="20"/>
  <c r="W130" i="20"/>
  <c r="AB15" i="21" s="1"/>
  <c r="W131" i="20"/>
  <c r="W126" i="20"/>
  <c r="W67" i="20"/>
  <c r="AB7" i="21" s="1"/>
  <c r="W68" i="20"/>
  <c r="W64" i="20"/>
  <c r="AC36" i="21" s="1"/>
  <c r="AB144" i="20"/>
  <c r="AB146" i="20"/>
  <c r="AH51" i="21" s="1"/>
  <c r="AB147" i="20"/>
  <c r="AB85" i="20"/>
  <c r="AB81" i="20"/>
  <c r="W20" i="20"/>
  <c r="AG66" i="20"/>
  <c r="AE78" i="20"/>
  <c r="K10" i="20"/>
  <c r="AI12" i="20"/>
  <c r="AA13" i="20"/>
  <c r="U22" i="20"/>
  <c r="M25" i="20"/>
  <c r="S38" i="20"/>
  <c r="AI73" i="20"/>
  <c r="K108" i="20"/>
  <c r="W129" i="20"/>
  <c r="V140" i="20"/>
  <c r="AM193" i="20"/>
  <c r="AM199" i="20"/>
  <c r="F205" i="20"/>
  <c r="U7" i="20"/>
  <c r="AA28" i="21" s="1"/>
  <c r="AC23" i="20"/>
  <c r="AI32" i="21" s="1"/>
  <c r="H5" i="20"/>
  <c r="N74" i="20"/>
  <c r="S36" i="20"/>
  <c r="V106" i="20"/>
  <c r="AA12" i="21" s="1"/>
  <c r="X82" i="20"/>
  <c r="AB86" i="20"/>
  <c r="Z44" i="20"/>
  <c r="AD34" i="20"/>
  <c r="E134" i="20"/>
  <c r="E137" i="20"/>
  <c r="G115" i="20"/>
  <c r="G110" i="20"/>
  <c r="G117" i="20"/>
  <c r="K121" i="20"/>
  <c r="K118" i="20"/>
  <c r="K124" i="20"/>
  <c r="K58" i="20"/>
  <c r="K54" i="20"/>
  <c r="K45" i="20"/>
  <c r="K41" i="20"/>
  <c r="L110" i="20"/>
  <c r="L113" i="20"/>
  <c r="O115" i="20"/>
  <c r="O110" i="20"/>
  <c r="O47" i="20"/>
  <c r="O50" i="20"/>
  <c r="R197" i="20"/>
  <c r="R199" i="20"/>
  <c r="R192" i="20"/>
  <c r="R195" i="20"/>
  <c r="R194" i="20"/>
  <c r="X56" i="21" s="1"/>
  <c r="R198" i="20"/>
  <c r="W112" i="20"/>
  <c r="AC42" i="21" s="1"/>
  <c r="W117" i="20"/>
  <c r="W113" i="20"/>
  <c r="W114" i="20"/>
  <c r="W48" i="20"/>
  <c r="AC34" i="21" s="1"/>
  <c r="W47" i="20"/>
  <c r="W50" i="20"/>
  <c r="W51" i="20"/>
  <c r="AB5" i="21" s="1"/>
  <c r="Y78" i="20"/>
  <c r="AA92" i="20"/>
  <c r="AA87" i="20"/>
  <c r="AA91" i="20"/>
  <c r="AA54" i="20"/>
  <c r="AA57" i="20"/>
  <c r="AA61" i="20"/>
  <c r="AC136" i="20"/>
  <c r="AI49" i="21" s="1"/>
  <c r="AC138" i="20"/>
  <c r="AD202" i="20"/>
  <c r="AJ57" i="21" s="1"/>
  <c r="AD206" i="20"/>
  <c r="AD201" i="20"/>
  <c r="AD205" i="20"/>
  <c r="AE48" i="20"/>
  <c r="AK34" i="21" s="1"/>
  <c r="AE50" i="20"/>
  <c r="AH192" i="20"/>
  <c r="AH195" i="20"/>
  <c r="AH194" i="20"/>
  <c r="AN56" i="21" s="1"/>
  <c r="AH198" i="20"/>
  <c r="O2" i="20"/>
  <c r="U8" i="20"/>
  <c r="AC6" i="20"/>
  <c r="AE18" i="20"/>
  <c r="AA20" i="20"/>
  <c r="X38" i="20"/>
  <c r="K44" i="20"/>
  <c r="O53" i="20"/>
  <c r="AA58" i="20"/>
  <c r="G63" i="20"/>
  <c r="G79" i="20"/>
  <c r="AE95" i="20"/>
  <c r="S108" i="20"/>
  <c r="G113" i="20"/>
  <c r="AE129" i="20"/>
  <c r="AK137" i="20"/>
  <c r="C139" i="20"/>
  <c r="T148" i="20"/>
  <c r="T215" i="20"/>
  <c r="T146" i="20"/>
  <c r="Z51" i="21" s="1"/>
  <c r="W128" i="20"/>
  <c r="AC44" i="21" s="1"/>
  <c r="E32" i="20"/>
  <c r="F9" i="20"/>
  <c r="J116" i="20"/>
  <c r="L10" i="20"/>
  <c r="M32" i="20"/>
  <c r="R101" i="20"/>
  <c r="X18" i="20"/>
  <c r="AB26" i="20"/>
  <c r="G100" i="20"/>
  <c r="G95" i="20"/>
  <c r="G99" i="20"/>
  <c r="G47" i="20"/>
  <c r="G50" i="20"/>
  <c r="G53" i="20"/>
  <c r="G46" i="20"/>
  <c r="O68" i="20"/>
  <c r="O66" i="20"/>
  <c r="O63" i="20"/>
  <c r="S54" i="20"/>
  <c r="S57" i="20"/>
  <c r="AA124" i="20"/>
  <c r="AA119" i="20"/>
  <c r="AA123" i="20"/>
  <c r="AA71" i="20"/>
  <c r="AA74" i="20"/>
  <c r="AA70" i="20"/>
  <c r="AA77" i="20"/>
  <c r="AB208" i="20"/>
  <c r="AB213" i="20"/>
  <c r="AB209" i="20"/>
  <c r="AB210" i="20"/>
  <c r="AH58" i="21" s="1"/>
  <c r="AC102" i="20"/>
  <c r="AC105" i="20"/>
  <c r="AI124" i="20"/>
  <c r="AI119" i="20"/>
  <c r="AI123" i="20"/>
  <c r="AI57" i="20"/>
  <c r="AI61" i="20"/>
  <c r="AI60" i="20"/>
  <c r="AI55" i="20"/>
  <c r="W2" i="20"/>
  <c r="Y14" i="20"/>
  <c r="W21" i="20"/>
  <c r="AA38" i="20"/>
  <c r="G49" i="20"/>
  <c r="W53" i="20"/>
  <c r="AI58" i="20"/>
  <c r="W63" i="20"/>
  <c r="D69" i="20"/>
  <c r="O79" i="20"/>
  <c r="G85" i="20"/>
  <c r="K91" i="20"/>
  <c r="AE101" i="20"/>
  <c r="O113" i="20"/>
  <c r="AC135" i="20"/>
  <c r="F139" i="20"/>
  <c r="J195" i="20"/>
  <c r="AL205" i="20"/>
  <c r="AL202" i="20"/>
  <c r="AR57" i="21" s="1"/>
  <c r="F138" i="20"/>
  <c r="Q207" i="20"/>
  <c r="U192" i="20"/>
  <c r="X5" i="20"/>
  <c r="H71" i="20"/>
  <c r="H74" i="20"/>
  <c r="J134" i="20"/>
  <c r="K93" i="20"/>
  <c r="K89" i="20"/>
  <c r="K87" i="20"/>
  <c r="O127" i="20"/>
  <c r="O132" i="20"/>
  <c r="S41" i="20"/>
  <c r="S40" i="20"/>
  <c r="Y33" i="21" s="1"/>
  <c r="T100" i="20"/>
  <c r="T95" i="20"/>
  <c r="U135" i="20"/>
  <c r="U137" i="20"/>
  <c r="U136" i="20"/>
  <c r="AA49" i="21" s="1"/>
  <c r="U138" i="20"/>
  <c r="W80" i="20"/>
  <c r="AC38" i="21" s="1"/>
  <c r="W78" i="20"/>
  <c r="W85" i="20"/>
  <c r="W81" i="20"/>
  <c r="W84" i="20"/>
  <c r="Y178" i="20"/>
  <c r="Z199" i="20"/>
  <c r="Z192" i="20"/>
  <c r="AA107" i="20"/>
  <c r="AA102" i="20"/>
  <c r="AA109" i="20"/>
  <c r="AC54" i="20"/>
  <c r="AE112" i="20"/>
  <c r="AK42" i="21" s="1"/>
  <c r="AE117" i="20"/>
  <c r="AE113" i="20"/>
  <c r="AE116" i="20"/>
  <c r="AE85" i="20"/>
  <c r="AE81" i="20"/>
  <c r="AG49" i="20"/>
  <c r="AC8" i="20"/>
  <c r="U24" i="20"/>
  <c r="U25" i="20"/>
  <c r="AI38" i="20"/>
  <c r="O49" i="20"/>
  <c r="AE53" i="20"/>
  <c r="AE63" i="20"/>
  <c r="G69" i="20"/>
  <c r="W79" i="20"/>
  <c r="S91" i="20"/>
  <c r="G97" i="20"/>
  <c r="K119" i="20"/>
  <c r="H125" i="20"/>
  <c r="O131" i="20"/>
  <c r="E138" i="20"/>
  <c r="AL143" i="20"/>
  <c r="Z195" i="20"/>
  <c r="N200" i="20"/>
  <c r="D209" i="20"/>
  <c r="AB215" i="20"/>
  <c r="S88" i="20"/>
  <c r="Y39" i="21" s="1"/>
  <c r="I60" i="20"/>
  <c r="M148" i="20"/>
  <c r="O177" i="20"/>
  <c r="P2" i="20"/>
  <c r="R78" i="20"/>
  <c r="V8" i="20"/>
  <c r="X34" i="20"/>
  <c r="Z17" i="20"/>
  <c r="AG24" i="20"/>
  <c r="G127" i="20"/>
  <c r="G131" i="20"/>
  <c r="G126" i="20"/>
  <c r="K76" i="20"/>
  <c r="K71" i="20"/>
  <c r="K72" i="20"/>
  <c r="Q37" i="21" s="1"/>
  <c r="K70" i="20"/>
  <c r="M134" i="20"/>
  <c r="M135" i="20"/>
  <c r="O100" i="20"/>
  <c r="O95" i="20"/>
  <c r="O94" i="20"/>
  <c r="V202" i="20"/>
  <c r="AB57" i="21" s="1"/>
  <c r="V206" i="20"/>
  <c r="V201" i="20"/>
  <c r="AD143" i="20"/>
  <c r="AD141" i="20"/>
  <c r="AJ50" i="21" s="1"/>
  <c r="AD139" i="20"/>
  <c r="AI107" i="20"/>
  <c r="AI102" i="20"/>
  <c r="AI104" i="20"/>
  <c r="AO41" i="21" s="1"/>
  <c r="AJ213" i="20"/>
  <c r="AJ209" i="20"/>
  <c r="AJ210" i="20"/>
  <c r="AP58" i="21" s="1"/>
  <c r="C142" i="20"/>
  <c r="C143" i="20"/>
  <c r="AI13" i="20"/>
  <c r="J17" i="20"/>
  <c r="S45" i="20"/>
  <c r="W49" i="20"/>
  <c r="K60" i="20"/>
  <c r="O69" i="20"/>
  <c r="AE79" i="20"/>
  <c r="AI91" i="20"/>
  <c r="O97" i="20"/>
  <c r="K102" i="20"/>
  <c r="W115" i="20"/>
  <c r="S119" i="20"/>
  <c r="K125" i="20"/>
  <c r="AE131" i="20"/>
  <c r="N139" i="20"/>
  <c r="AL140" i="20"/>
  <c r="AB148" i="20"/>
  <c r="V200" i="20"/>
  <c r="AL206" i="20"/>
  <c r="AI88" i="20"/>
  <c r="AO39" i="21" s="1"/>
  <c r="L2" i="20"/>
  <c r="M58" i="20"/>
  <c r="M10" i="20"/>
  <c r="N14" i="20"/>
  <c r="O24" i="20"/>
  <c r="O6" i="20"/>
  <c r="P77" i="20"/>
  <c r="P11" i="20"/>
  <c r="V29" i="21" s="1"/>
  <c r="Q148" i="20"/>
  <c r="Q66" i="20"/>
  <c r="Q18" i="20"/>
  <c r="Q2" i="20"/>
  <c r="R137" i="20"/>
  <c r="R7" i="20"/>
  <c r="X28" i="21" s="1"/>
  <c r="S205" i="20"/>
  <c r="S188" i="20"/>
  <c r="S143" i="20"/>
  <c r="S16" i="20"/>
  <c r="T133" i="20"/>
  <c r="T110" i="20"/>
  <c r="T97" i="20"/>
  <c r="T79" i="20"/>
  <c r="T19" i="20"/>
  <c r="Z31" i="21" s="1"/>
  <c r="T3" i="20"/>
  <c r="Z27" i="21" s="1"/>
  <c r="U12" i="20"/>
  <c r="V15" i="20"/>
  <c r="AB30" i="21" s="1"/>
  <c r="W24" i="20"/>
  <c r="W8" i="20"/>
  <c r="X140" i="20"/>
  <c r="X118" i="20"/>
  <c r="X77" i="20"/>
  <c r="X44" i="20"/>
  <c r="X11" i="20"/>
  <c r="AD29" i="21" s="1"/>
  <c r="Y175" i="20"/>
  <c r="Y133" i="20"/>
  <c r="Y116" i="20"/>
  <c r="Y101" i="20"/>
  <c r="Y83" i="20"/>
  <c r="AD68" i="21" s="1"/>
  <c r="Y53" i="20"/>
  <c r="Y20" i="20"/>
  <c r="Y4" i="20"/>
  <c r="Z135" i="20"/>
  <c r="Z87" i="20"/>
  <c r="Z61" i="20"/>
  <c r="Z41" i="20"/>
  <c r="Z7" i="20"/>
  <c r="AF28" i="21" s="1"/>
  <c r="AA205" i="20"/>
  <c r="AA188" i="20"/>
  <c r="AA17" i="20"/>
  <c r="AB192" i="20"/>
  <c r="AB172" i="20"/>
  <c r="AB48" i="20"/>
  <c r="AH34" i="21" s="1"/>
  <c r="AB21" i="20"/>
  <c r="AB3" i="20"/>
  <c r="AH27" i="21" s="1"/>
  <c r="AC121" i="20"/>
  <c r="AC42" i="20"/>
  <c r="AC13" i="20"/>
  <c r="AD94" i="20"/>
  <c r="AD65" i="20"/>
  <c r="AD15" i="20"/>
  <c r="AJ30" i="21" s="1"/>
  <c r="AE25" i="20"/>
  <c r="AE9" i="20"/>
  <c r="AF123" i="20"/>
  <c r="AF105" i="20"/>
  <c r="AF57" i="20"/>
  <c r="AF11" i="20"/>
  <c r="AL29" i="21" s="1"/>
  <c r="AG62" i="20"/>
  <c r="AG52" i="20"/>
  <c r="AG20" i="20"/>
  <c r="AG2" i="20"/>
  <c r="AH103" i="20"/>
  <c r="AH71" i="20"/>
  <c r="AH7" i="20"/>
  <c r="AN28" i="21" s="1"/>
  <c r="AI187" i="20"/>
  <c r="AJ64" i="20"/>
  <c r="AP36" i="21" s="1"/>
  <c r="AJ19" i="20"/>
  <c r="AP31" i="21" s="1"/>
  <c r="AJ3" i="20"/>
  <c r="AP27" i="21" s="1"/>
  <c r="AK56" i="20"/>
  <c r="AQ35" i="21" s="1"/>
  <c r="AL213" i="20"/>
  <c r="AL15" i="20"/>
  <c r="AR30" i="21" s="1"/>
  <c r="AM23" i="20"/>
  <c r="AS32" i="21" s="1"/>
  <c r="AM7" i="20"/>
  <c r="AS28" i="21" s="1"/>
  <c r="C113" i="20"/>
  <c r="C82" i="20"/>
  <c r="C15" i="20"/>
  <c r="I30" i="21" s="1"/>
  <c r="G208" i="20"/>
  <c r="E23" i="20"/>
  <c r="K32" i="21" s="1"/>
  <c r="F11" i="20"/>
  <c r="L29" i="21" s="1"/>
  <c r="G64" i="20"/>
  <c r="M36" i="21" s="1"/>
  <c r="H23" i="20"/>
  <c r="N32" i="21" s="1"/>
  <c r="F206" i="20"/>
  <c r="N206" i="20"/>
  <c r="G215" i="20"/>
  <c r="AB140" i="20"/>
  <c r="AB139" i="20"/>
  <c r="V102" i="20"/>
  <c r="F93" i="20"/>
  <c r="F86" i="20"/>
  <c r="F89" i="20"/>
  <c r="I202" i="20"/>
  <c r="O57" i="21" s="1"/>
  <c r="I200" i="20"/>
  <c r="I206" i="20"/>
  <c r="J64" i="20"/>
  <c r="P36" i="21" s="1"/>
  <c r="J65" i="20"/>
  <c r="J62" i="20"/>
  <c r="N120" i="20"/>
  <c r="T43" i="21" s="1"/>
  <c r="N118" i="20"/>
  <c r="N121" i="20"/>
  <c r="N123" i="20"/>
  <c r="N124" i="20"/>
  <c r="X46" i="20"/>
  <c r="O171" i="20"/>
  <c r="P161" i="20"/>
  <c r="Q183" i="20"/>
  <c r="I207" i="20"/>
  <c r="E186" i="20"/>
  <c r="E48" i="20"/>
  <c r="K34" i="21" s="1"/>
  <c r="H47" i="20"/>
  <c r="J140" i="20"/>
  <c r="K82" i="20"/>
  <c r="L55" i="20"/>
  <c r="L127" i="20"/>
  <c r="W172" i="20"/>
  <c r="U199" i="20"/>
  <c r="D199" i="20"/>
  <c r="D38" i="20"/>
  <c r="E87" i="20"/>
  <c r="E72" i="20"/>
  <c r="K37" i="21" s="1"/>
  <c r="E10" i="20"/>
  <c r="F215" i="20"/>
  <c r="G25" i="20"/>
  <c r="G7" i="20"/>
  <c r="M28" i="21" s="1"/>
  <c r="H207" i="20"/>
  <c r="I18" i="20"/>
  <c r="I21" i="20"/>
  <c r="I3" i="20"/>
  <c r="O27" i="21" s="1"/>
  <c r="K17" i="20"/>
  <c r="L199" i="20"/>
  <c r="M70" i="20"/>
  <c r="M12" i="20"/>
  <c r="N35" i="20"/>
  <c r="N34" i="20"/>
  <c r="O22" i="20"/>
  <c r="O25" i="20"/>
  <c r="Q37" i="20"/>
  <c r="Q36" i="20"/>
  <c r="Q21" i="20"/>
  <c r="R26" i="20"/>
  <c r="R27" i="20"/>
  <c r="S17" i="20"/>
  <c r="T199" i="20"/>
  <c r="X126" i="20"/>
  <c r="AG181" i="20"/>
  <c r="F136" i="20"/>
  <c r="L49" i="21" s="1"/>
  <c r="F134" i="20"/>
  <c r="F137" i="20"/>
  <c r="Y61" i="20"/>
  <c r="Z126" i="20"/>
  <c r="Z129" i="20"/>
  <c r="Z131" i="20"/>
  <c r="Z133" i="20"/>
  <c r="Z132" i="20"/>
  <c r="G143" i="20"/>
  <c r="G139" i="20"/>
  <c r="G142" i="20"/>
  <c r="O43" i="20"/>
  <c r="T86" i="21" s="1"/>
  <c r="P97" i="20"/>
  <c r="Q71" i="20"/>
  <c r="L13" i="20"/>
  <c r="J210" i="20"/>
  <c r="P58" i="21" s="1"/>
  <c r="D72" i="20"/>
  <c r="J37" i="21" s="1"/>
  <c r="F116" i="20"/>
  <c r="H197" i="20"/>
  <c r="H17" i="20"/>
  <c r="J76" i="20"/>
  <c r="L136" i="20"/>
  <c r="R49" i="21" s="1"/>
  <c r="M52" i="20"/>
  <c r="N68" i="20"/>
  <c r="Z78" i="20"/>
  <c r="J131" i="20"/>
  <c r="R9" i="20"/>
  <c r="J16" i="20"/>
  <c r="Y18" i="20"/>
  <c r="E26" i="20"/>
  <c r="S31" i="20"/>
  <c r="L36" i="20"/>
  <c r="D46" i="20"/>
  <c r="AJ66" i="20"/>
  <c r="Z81" i="20"/>
  <c r="AF102" i="20"/>
  <c r="R113" i="20"/>
  <c r="L131" i="20"/>
  <c r="J138" i="20"/>
  <c r="Q144" i="20"/>
  <c r="G180" i="20"/>
  <c r="R214" i="20"/>
  <c r="R213" i="20"/>
  <c r="R210" i="20"/>
  <c r="X58" i="21" s="1"/>
  <c r="R211" i="20"/>
  <c r="R209" i="20"/>
  <c r="Z215" i="20"/>
  <c r="Z214" i="20"/>
  <c r="Z213" i="20"/>
  <c r="Z209" i="20"/>
  <c r="Z208" i="20"/>
  <c r="Z211" i="20"/>
  <c r="Z210" i="20"/>
  <c r="AF58" i="21" s="1"/>
  <c r="T10" i="20"/>
  <c r="R14" i="20"/>
  <c r="F74" i="20"/>
  <c r="F76" i="20"/>
  <c r="F77" i="20"/>
  <c r="F75" i="20"/>
  <c r="K90" i="21" s="1"/>
  <c r="F72" i="20"/>
  <c r="L37" i="21" s="1"/>
  <c r="N72" i="20"/>
  <c r="T37" i="21" s="1"/>
  <c r="N77" i="20"/>
  <c r="R128" i="20"/>
  <c r="X44" i="21" s="1"/>
  <c r="R129" i="20"/>
  <c r="U148" i="20"/>
  <c r="U144" i="20"/>
  <c r="U50" i="20"/>
  <c r="U47" i="20"/>
  <c r="V122" i="20"/>
  <c r="AA14" i="21" s="1"/>
  <c r="V120" i="20"/>
  <c r="AB43" i="21" s="1"/>
  <c r="V121" i="20"/>
  <c r="V123" i="20"/>
  <c r="V124" i="20"/>
  <c r="V125" i="20"/>
  <c r="O187" i="20"/>
  <c r="P81" i="20"/>
  <c r="F22" i="20"/>
  <c r="D120" i="20"/>
  <c r="J43" i="21" s="1"/>
  <c r="D8" i="20"/>
  <c r="G152" i="20"/>
  <c r="J92" i="20"/>
  <c r="K35" i="20"/>
  <c r="M174" i="20"/>
  <c r="O118" i="20"/>
  <c r="P4" i="20"/>
  <c r="T143" i="20"/>
  <c r="D181" i="20"/>
  <c r="D174" i="20"/>
  <c r="D178" i="20"/>
  <c r="D180" i="20"/>
  <c r="E41" i="20"/>
  <c r="E44" i="20"/>
  <c r="H75" i="20"/>
  <c r="M67" i="21" s="1"/>
  <c r="H76" i="20"/>
  <c r="H77" i="20"/>
  <c r="L53" i="20"/>
  <c r="L52" i="20"/>
  <c r="L50" i="20"/>
  <c r="L49" i="20"/>
  <c r="L47" i="20"/>
  <c r="L46" i="20"/>
  <c r="S141" i="20"/>
  <c r="Y50" i="21" s="1"/>
  <c r="S139" i="20"/>
  <c r="S142" i="20"/>
  <c r="S140" i="20"/>
  <c r="Y146" i="20"/>
  <c r="AE51" i="21" s="1"/>
  <c r="Y145" i="20"/>
  <c r="Y148" i="20"/>
  <c r="Y144" i="20"/>
  <c r="AB80" i="20"/>
  <c r="AH38" i="21" s="1"/>
  <c r="AB78" i="20"/>
  <c r="AC70" i="20"/>
  <c r="AC73" i="20"/>
  <c r="AC71" i="20"/>
  <c r="AC74" i="20"/>
  <c r="AC76" i="20"/>
  <c r="AF186" i="20"/>
  <c r="AF187" i="20"/>
  <c r="AF188" i="20"/>
  <c r="AF140" i="20"/>
  <c r="AF143" i="20"/>
  <c r="AF139" i="20"/>
  <c r="AF124" i="20"/>
  <c r="AF125" i="20"/>
  <c r="AF107" i="20"/>
  <c r="AF108" i="20"/>
  <c r="AF109" i="20"/>
  <c r="AF88" i="20"/>
  <c r="AL39" i="21" s="1"/>
  <c r="AF89" i="20"/>
  <c r="AF91" i="20"/>
  <c r="AF92" i="20"/>
  <c r="AF93" i="20"/>
  <c r="AF70" i="20"/>
  <c r="AF73" i="20"/>
  <c r="AF71" i="20"/>
  <c r="AF74" i="20"/>
  <c r="AF76" i="20"/>
  <c r="AF77" i="20"/>
  <c r="AF59" i="20"/>
  <c r="AK88" i="21" s="1"/>
  <c r="AF56" i="20"/>
  <c r="AL35" i="21" s="1"/>
  <c r="AF61" i="20"/>
  <c r="AF60" i="20"/>
  <c r="AG210" i="20"/>
  <c r="AM58" i="21" s="1"/>
  <c r="AG213" i="20"/>
  <c r="AG211" i="20"/>
  <c r="AG209" i="20"/>
  <c r="AG208" i="20"/>
  <c r="AG214" i="20"/>
  <c r="AG215" i="20"/>
  <c r="AG174" i="20"/>
  <c r="AG173" i="20"/>
  <c r="AG180" i="20"/>
  <c r="AG176" i="20"/>
  <c r="AG146" i="20"/>
  <c r="AM51" i="21" s="1"/>
  <c r="AG148" i="20"/>
  <c r="AG144" i="20"/>
  <c r="AG147" i="20"/>
  <c r="AG126" i="20"/>
  <c r="AG127" i="20"/>
  <c r="AG129" i="20"/>
  <c r="AG131" i="20"/>
  <c r="AG133" i="20"/>
  <c r="AG132" i="20"/>
  <c r="AG113" i="20"/>
  <c r="AG110" i="20"/>
  <c r="AG115" i="20"/>
  <c r="AG111" i="20"/>
  <c r="AG116" i="20"/>
  <c r="AG117" i="20"/>
  <c r="AG94" i="20"/>
  <c r="AG95" i="20"/>
  <c r="AG99" i="20"/>
  <c r="AG97" i="20"/>
  <c r="AG100" i="20"/>
  <c r="AG101" i="20"/>
  <c r="AG78" i="20"/>
  <c r="AG84" i="20"/>
  <c r="AG81" i="20"/>
  <c r="AG53" i="20"/>
  <c r="AG50" i="20"/>
  <c r="AG34" i="20"/>
  <c r="AG35" i="20"/>
  <c r="AH134" i="20"/>
  <c r="AH137" i="20"/>
  <c r="AH136" i="20"/>
  <c r="AN49" i="21" s="1"/>
  <c r="AH135" i="20"/>
  <c r="AH23" i="20"/>
  <c r="AN32" i="21" s="1"/>
  <c r="AH24" i="20"/>
  <c r="AH25" i="20"/>
  <c r="AI206" i="20"/>
  <c r="AI207" i="20"/>
  <c r="AI203" i="20"/>
  <c r="AI185" i="20"/>
  <c r="AI186" i="20"/>
  <c r="AI182" i="20"/>
  <c r="AI191" i="20"/>
  <c r="AI188" i="20"/>
  <c r="AI183" i="20"/>
  <c r="AI141" i="20"/>
  <c r="AO50" i="21" s="1"/>
  <c r="AI140" i="20"/>
  <c r="AI143" i="20"/>
  <c r="AI139" i="20"/>
  <c r="AJ197" i="20"/>
  <c r="AJ198" i="20"/>
  <c r="AJ199" i="20"/>
  <c r="AJ192" i="20"/>
  <c r="AJ193" i="20"/>
  <c r="AJ174" i="20"/>
  <c r="AJ175" i="20"/>
  <c r="AJ173" i="20"/>
  <c r="AJ180" i="20"/>
  <c r="AJ181" i="20"/>
  <c r="AJ177" i="20"/>
  <c r="AJ172" i="20"/>
  <c r="AJ126" i="20"/>
  <c r="AJ127" i="20"/>
  <c r="AJ129" i="20"/>
  <c r="AJ131" i="20"/>
  <c r="AJ133" i="20"/>
  <c r="AJ132" i="20"/>
  <c r="AJ113" i="20"/>
  <c r="AJ110" i="20"/>
  <c r="AJ115" i="20"/>
  <c r="AJ111" i="20"/>
  <c r="AJ116" i="20"/>
  <c r="AJ117" i="20"/>
  <c r="AJ94" i="20"/>
  <c r="AJ95" i="20"/>
  <c r="AJ99" i="20"/>
  <c r="AJ97" i="20"/>
  <c r="AJ100" i="20"/>
  <c r="AJ96" i="20"/>
  <c r="AP40" i="21" s="1"/>
  <c r="AJ101" i="20"/>
  <c r="AJ80" i="20"/>
  <c r="AP38" i="21" s="1"/>
  <c r="AJ78" i="20"/>
  <c r="AJ82" i="20"/>
  <c r="AJ79" i="20"/>
  <c r="AJ85" i="20"/>
  <c r="AJ48" i="20"/>
  <c r="AP34" i="21" s="1"/>
  <c r="AJ52" i="20"/>
  <c r="AJ36" i="20"/>
  <c r="AJ37" i="20"/>
  <c r="AK125" i="20"/>
  <c r="AK118" i="20"/>
  <c r="AK109" i="20"/>
  <c r="AK103" i="20"/>
  <c r="AK91" i="20"/>
  <c r="AK92" i="20"/>
  <c r="AK93" i="20"/>
  <c r="AK71" i="20"/>
  <c r="AK70" i="20"/>
  <c r="AK73" i="20"/>
  <c r="AK74" i="20"/>
  <c r="AK76" i="20"/>
  <c r="AK77" i="20"/>
  <c r="AK41" i="20"/>
  <c r="AK38" i="20"/>
  <c r="AK42" i="20"/>
  <c r="AK39" i="20"/>
  <c r="AL33" i="20"/>
  <c r="AL32" i="20"/>
  <c r="AL209" i="20"/>
  <c r="AL208" i="20"/>
  <c r="AL214" i="20"/>
  <c r="AL215" i="20"/>
  <c r="AM137" i="20"/>
  <c r="AM136" i="20"/>
  <c r="AS49" i="21" s="1"/>
  <c r="AM135" i="20"/>
  <c r="C208" i="20"/>
  <c r="C215" i="20"/>
  <c r="C209" i="20"/>
  <c r="C211" i="20"/>
  <c r="C193" i="20"/>
  <c r="C192" i="20"/>
  <c r="C195" i="20"/>
  <c r="C197" i="20"/>
  <c r="C179" i="20"/>
  <c r="H100" i="21" s="1"/>
  <c r="C181" i="20"/>
  <c r="C174" i="20"/>
  <c r="C175" i="20"/>
  <c r="C172" i="20"/>
  <c r="C176" i="20"/>
  <c r="C178" i="20"/>
  <c r="C173" i="20"/>
  <c r="P21" i="20"/>
  <c r="F60" i="20"/>
  <c r="E194" i="20"/>
  <c r="K56" i="21" s="1"/>
  <c r="E192" i="20"/>
  <c r="E195" i="20"/>
  <c r="J78" i="20"/>
  <c r="J80" i="20"/>
  <c r="P38" i="21" s="1"/>
  <c r="J84" i="20"/>
  <c r="J82" i="20"/>
  <c r="J81" i="20"/>
  <c r="J85" i="20"/>
  <c r="N136" i="20"/>
  <c r="T49" i="21" s="1"/>
  <c r="V104" i="20"/>
  <c r="AB41" i="21" s="1"/>
  <c r="V105" i="20"/>
  <c r="V107" i="20"/>
  <c r="V108" i="20"/>
  <c r="V109" i="20"/>
  <c r="Z113" i="20"/>
  <c r="Z110" i="20"/>
  <c r="Z115" i="20"/>
  <c r="Z116" i="20"/>
  <c r="AG71" i="20"/>
  <c r="AI148" i="20"/>
  <c r="AI144" i="20"/>
  <c r="O123" i="20"/>
  <c r="P145" i="20"/>
  <c r="Q167" i="20"/>
  <c r="D168" i="20"/>
  <c r="D40" i="20"/>
  <c r="J33" i="21" s="1"/>
  <c r="F84" i="20"/>
  <c r="H84" i="20"/>
  <c r="K194" i="20"/>
  <c r="Q56" i="21" s="1"/>
  <c r="L92" i="20"/>
  <c r="N164" i="20"/>
  <c r="O42" i="20"/>
  <c r="V24" i="20"/>
  <c r="P120" i="20"/>
  <c r="V43" i="21" s="1"/>
  <c r="P119" i="20"/>
  <c r="P121" i="20"/>
  <c r="P123" i="20"/>
  <c r="P124" i="20"/>
  <c r="P125" i="20"/>
  <c r="P56" i="20"/>
  <c r="V35" i="21" s="1"/>
  <c r="P54" i="20"/>
  <c r="P55" i="20"/>
  <c r="P58" i="20"/>
  <c r="P60" i="20"/>
  <c r="P57" i="20"/>
  <c r="P61" i="20"/>
  <c r="T115" i="20"/>
  <c r="T113" i="20"/>
  <c r="T111" i="20"/>
  <c r="X59" i="20"/>
  <c r="X54" i="20"/>
  <c r="X55" i="20"/>
  <c r="X58" i="20"/>
  <c r="X60" i="20"/>
  <c r="X57" i="20"/>
  <c r="X61" i="20"/>
  <c r="Y66" i="20"/>
  <c r="Y69" i="20"/>
  <c r="Y68" i="20"/>
  <c r="Y63" i="20"/>
  <c r="Y65" i="20"/>
  <c r="Y62" i="20"/>
  <c r="AC89" i="20"/>
  <c r="AC91" i="20"/>
  <c r="AC92" i="20"/>
  <c r="AC93" i="20"/>
  <c r="AE199" i="20"/>
  <c r="AE194" i="20"/>
  <c r="AK56" i="21" s="1"/>
  <c r="AE197" i="20"/>
  <c r="AE198" i="20"/>
  <c r="AE192" i="20"/>
  <c r="AF203" i="20"/>
  <c r="AF200" i="20"/>
  <c r="AB10" i="20"/>
  <c r="AA14" i="20"/>
  <c r="N16" i="20"/>
  <c r="Y21" i="20"/>
  <c r="AI30" i="20"/>
  <c r="AC38" i="20"/>
  <c r="AB41" i="20"/>
  <c r="AJ47" i="20"/>
  <c r="Y50" i="20"/>
  <c r="AK57" i="20"/>
  <c r="AK60" i="20"/>
  <c r="D68" i="20"/>
  <c r="AG69" i="20"/>
  <c r="V77" i="20"/>
  <c r="Y84" i="20"/>
  <c r="F92" i="20"/>
  <c r="R99" i="20"/>
  <c r="AK102" i="20"/>
  <c r="AK105" i="20"/>
  <c r="T116" i="20"/>
  <c r="AK123" i="20"/>
  <c r="R131" i="20"/>
  <c r="G181" i="20"/>
  <c r="AI201" i="20"/>
  <c r="D12" i="20"/>
  <c r="U32" i="20"/>
  <c r="M199" i="20"/>
  <c r="F104" i="20"/>
  <c r="L41" i="21" s="1"/>
  <c r="F102" i="20"/>
  <c r="F105" i="20"/>
  <c r="F107" i="20"/>
  <c r="N104" i="20"/>
  <c r="T41" i="21" s="1"/>
  <c r="N102" i="20"/>
  <c r="N105" i="20"/>
  <c r="N107" i="20"/>
  <c r="N108" i="20"/>
  <c r="N109" i="20"/>
  <c r="Q203" i="20"/>
  <c r="Q202" i="20"/>
  <c r="W57" i="21" s="1"/>
  <c r="Q205" i="20"/>
  <c r="Q206" i="20"/>
  <c r="R80" i="20"/>
  <c r="X38" i="21" s="1"/>
  <c r="R84" i="20"/>
  <c r="R82" i="20"/>
  <c r="R81" i="20"/>
  <c r="R85" i="20"/>
  <c r="V59" i="20"/>
  <c r="AA65" i="21" s="1"/>
  <c r="V56" i="20"/>
  <c r="AB35" i="21" s="1"/>
  <c r="V54" i="20"/>
  <c r="V58" i="20"/>
  <c r="V60" i="20"/>
  <c r="V57" i="20"/>
  <c r="V61" i="20"/>
  <c r="V183" i="20"/>
  <c r="O203" i="20"/>
  <c r="P193" i="20"/>
  <c r="N125" i="20"/>
  <c r="E140" i="20"/>
  <c r="E31" i="20"/>
  <c r="G73" i="20"/>
  <c r="G27" i="20"/>
  <c r="J188" i="20"/>
  <c r="K146" i="20"/>
  <c r="Q51" i="21" s="1"/>
  <c r="M206" i="20"/>
  <c r="N132" i="20"/>
  <c r="P47" i="20"/>
  <c r="Z14" i="20"/>
  <c r="D95" i="20"/>
  <c r="D97" i="20"/>
  <c r="D94" i="20"/>
  <c r="D100" i="20"/>
  <c r="D99" i="20"/>
  <c r="D101" i="20"/>
  <c r="D36" i="20"/>
  <c r="D37" i="20"/>
  <c r="H90" i="20"/>
  <c r="M10" i="21" s="1"/>
  <c r="H86" i="20"/>
  <c r="H87" i="20"/>
  <c r="T48" i="20"/>
  <c r="Z34" i="21" s="1"/>
  <c r="T53" i="20"/>
  <c r="T50" i="20"/>
  <c r="T49" i="20"/>
  <c r="T47" i="20"/>
  <c r="T46" i="20"/>
  <c r="X106" i="20"/>
  <c r="AC94" i="21" s="1"/>
  <c r="X104" i="20"/>
  <c r="AD41" i="21" s="1"/>
  <c r="X103" i="20"/>
  <c r="X105" i="20"/>
  <c r="X107" i="20"/>
  <c r="X108" i="20"/>
  <c r="X109" i="20"/>
  <c r="Z23" i="20"/>
  <c r="AF32" i="21" s="1"/>
  <c r="Z24" i="20"/>
  <c r="AB128" i="20"/>
  <c r="AH44" i="21" s="1"/>
  <c r="AB126" i="20"/>
  <c r="AB127" i="20"/>
  <c r="AB129" i="20"/>
  <c r="AB131" i="20"/>
  <c r="AB133" i="20"/>
  <c r="AB132" i="20"/>
  <c r="AB64" i="20"/>
  <c r="AH36" i="21" s="1"/>
  <c r="AB66" i="20"/>
  <c r="AB69" i="20"/>
  <c r="AB68" i="20"/>
  <c r="AB63" i="20"/>
  <c r="AB65" i="20"/>
  <c r="AB62" i="20"/>
  <c r="AC107" i="20"/>
  <c r="AC108" i="20"/>
  <c r="AC109" i="20"/>
  <c r="AC59" i="20"/>
  <c r="AH6" i="21" s="1"/>
  <c r="AC58" i="20"/>
  <c r="AC57" i="20"/>
  <c r="AC61" i="20"/>
  <c r="AC60" i="20"/>
  <c r="AF40" i="20"/>
  <c r="AL33" i="21" s="1"/>
  <c r="AF41" i="20"/>
  <c r="AF38" i="20"/>
  <c r="Q4" i="20"/>
  <c r="F6" i="20"/>
  <c r="Z6" i="20"/>
  <c r="N8" i="20"/>
  <c r="L12" i="20"/>
  <c r="O8" i="20"/>
  <c r="V9" i="20"/>
  <c r="AC10" i="20"/>
  <c r="V17" i="20"/>
  <c r="P20" i="20"/>
  <c r="N22" i="20"/>
  <c r="AE24" i="20"/>
  <c r="AC41" i="20"/>
  <c r="AC44" i="20"/>
  <c r="Z50" i="20"/>
  <c r="AJ62" i="20"/>
  <c r="AJ69" i="20"/>
  <c r="AJ81" i="20"/>
  <c r="Z84" i="20"/>
  <c r="H89" i="20"/>
  <c r="H92" i="20"/>
  <c r="Y95" i="20"/>
  <c r="T99" i="20"/>
  <c r="F109" i="20"/>
  <c r="V118" i="20"/>
  <c r="D126" i="20"/>
  <c r="R133" i="20"/>
  <c r="N138" i="20"/>
  <c r="X143" i="20"/>
  <c r="U147" i="20"/>
  <c r="AE195" i="20"/>
  <c r="O176" i="20"/>
  <c r="D26" i="20"/>
  <c r="F122" i="20"/>
  <c r="K73" i="21" s="1"/>
  <c r="F118" i="20"/>
  <c r="F121" i="20"/>
  <c r="F124" i="20"/>
  <c r="J112" i="20"/>
  <c r="P42" i="21" s="1"/>
  <c r="J117" i="20"/>
  <c r="R112" i="20"/>
  <c r="X42" i="21" s="1"/>
  <c r="R110" i="20"/>
  <c r="V22" i="20"/>
  <c r="Z117" i="20"/>
  <c r="E200" i="20"/>
  <c r="G170" i="20"/>
  <c r="I198" i="20"/>
  <c r="L184" i="20"/>
  <c r="L24" i="20"/>
  <c r="N100" i="20"/>
  <c r="D10" i="20"/>
  <c r="D115" i="20"/>
  <c r="D113" i="20"/>
  <c r="D111" i="20"/>
  <c r="D116" i="20"/>
  <c r="D117" i="20"/>
  <c r="Q215" i="20"/>
  <c r="Q214" i="20"/>
  <c r="Q213" i="20"/>
  <c r="Q210" i="20"/>
  <c r="W58" i="21" s="1"/>
  <c r="Q208" i="20"/>
  <c r="Q209" i="20"/>
  <c r="Q211" i="20"/>
  <c r="W194" i="20"/>
  <c r="AC56" i="21" s="1"/>
  <c r="W198" i="20"/>
  <c r="W195" i="20"/>
  <c r="W197" i="20"/>
  <c r="W199" i="20"/>
  <c r="AA141" i="20"/>
  <c r="AG50" i="21" s="1"/>
  <c r="AA142" i="20"/>
  <c r="AA140" i="20"/>
  <c r="AA143" i="20"/>
  <c r="AB173" i="20"/>
  <c r="AB180" i="20"/>
  <c r="AB96" i="20"/>
  <c r="AH40" i="21" s="1"/>
  <c r="AB95" i="20"/>
  <c r="AB94" i="20"/>
  <c r="AB99" i="20"/>
  <c r="AB97" i="20"/>
  <c r="AB101" i="20"/>
  <c r="T13" i="20"/>
  <c r="AD14" i="20"/>
  <c r="Q20" i="20"/>
  <c r="AF44" i="20"/>
  <c r="Z46" i="20"/>
  <c r="AB50" i="20"/>
  <c r="F58" i="20"/>
  <c r="J68" i="20"/>
  <c r="AB84" i="20"/>
  <c r="T101" i="20"/>
  <c r="H107" i="20"/>
  <c r="AB142" i="20"/>
  <c r="C177" i="20"/>
  <c r="O181" i="20"/>
  <c r="AI205" i="20"/>
  <c r="AL211" i="20"/>
  <c r="AC210" i="20"/>
  <c r="AI58" i="21" s="1"/>
  <c r="F56" i="20"/>
  <c r="L35" i="21" s="1"/>
  <c r="F54" i="20"/>
  <c r="F57" i="20"/>
  <c r="J97" i="20"/>
  <c r="J94" i="20"/>
  <c r="J100" i="20"/>
  <c r="J99" i="20"/>
  <c r="J101" i="20"/>
  <c r="N38" i="20"/>
  <c r="N40" i="20"/>
  <c r="T33" i="21" s="1"/>
  <c r="N42" i="20"/>
  <c r="N41" i="20"/>
  <c r="N45" i="20"/>
  <c r="N44" i="20"/>
  <c r="R96" i="20"/>
  <c r="X40" i="21" s="1"/>
  <c r="W176" i="20"/>
  <c r="W178" i="20"/>
  <c r="W180" i="20"/>
  <c r="W177" i="20"/>
  <c r="Z100" i="20"/>
  <c r="J113" i="20"/>
  <c r="P5" i="20"/>
  <c r="M144" i="20"/>
  <c r="AB141" i="20"/>
  <c r="AH50" i="21" s="1"/>
  <c r="E158" i="20"/>
  <c r="F181" i="20"/>
  <c r="F19" i="20"/>
  <c r="L31" i="21" s="1"/>
  <c r="G42" i="20"/>
  <c r="G11" i="20"/>
  <c r="M29" i="21" s="1"/>
  <c r="I38" i="20"/>
  <c r="K162" i="20"/>
  <c r="M190" i="20"/>
  <c r="N84" i="20"/>
  <c r="X21" i="20"/>
  <c r="R215" i="20"/>
  <c r="D19" i="20"/>
  <c r="J31" i="21" s="1"/>
  <c r="D20" i="20"/>
  <c r="H38" i="20"/>
  <c r="H42" i="20"/>
  <c r="H41" i="20"/>
  <c r="H39" i="20"/>
  <c r="H45" i="20"/>
  <c r="H44" i="20"/>
  <c r="J55" i="20"/>
  <c r="K141" i="20"/>
  <c r="Q50" i="21" s="1"/>
  <c r="K143" i="20"/>
  <c r="K139" i="20"/>
  <c r="K142" i="20"/>
  <c r="L100" i="20"/>
  <c r="L99" i="20"/>
  <c r="L101" i="20"/>
  <c r="P72" i="20"/>
  <c r="V37" i="21" s="1"/>
  <c r="P70" i="20"/>
  <c r="P73" i="20"/>
  <c r="P71" i="20"/>
  <c r="Q34" i="20"/>
  <c r="Q35" i="20"/>
  <c r="R135" i="20"/>
  <c r="R138" i="20"/>
  <c r="R134" i="20"/>
  <c r="S184" i="20"/>
  <c r="S186" i="20"/>
  <c r="S190" i="20"/>
  <c r="S182" i="20"/>
  <c r="S187" i="20"/>
  <c r="S191" i="20"/>
  <c r="T175" i="20"/>
  <c r="T178" i="20"/>
  <c r="T173" i="20"/>
  <c r="T180" i="20"/>
  <c r="T36" i="20"/>
  <c r="T37" i="20"/>
  <c r="Y113" i="20"/>
  <c r="Y110" i="20"/>
  <c r="Y115" i="20"/>
  <c r="Y111" i="20"/>
  <c r="Y117" i="20"/>
  <c r="W9" i="20"/>
  <c r="F14" i="20"/>
  <c r="D5" i="20"/>
  <c r="J6" i="20"/>
  <c r="AE6" i="20"/>
  <c r="AF10" i="20"/>
  <c r="R16" i="20"/>
  <c r="L18" i="20"/>
  <c r="AB46" i="20"/>
  <c r="D63" i="20"/>
  <c r="AG65" i="20"/>
  <c r="F70" i="20"/>
  <c r="F73" i="20"/>
  <c r="AC86" i="20"/>
  <c r="Z99" i="20"/>
  <c r="T139" i="20"/>
  <c r="T140" i="20"/>
  <c r="AB143" i="20"/>
  <c r="Y147" i="20"/>
  <c r="D177" i="20"/>
  <c r="T181" i="20"/>
  <c r="AJ195" i="20"/>
  <c r="W174" i="20"/>
  <c r="AJ112" i="20"/>
  <c r="AP42" i="21" s="1"/>
  <c r="N93" i="20"/>
  <c r="H18" i="20"/>
  <c r="J128" i="20"/>
  <c r="P44" i="21" s="1"/>
  <c r="J133" i="20"/>
  <c r="M192" i="20"/>
  <c r="M195" i="20"/>
  <c r="M197" i="20"/>
  <c r="M194" i="20"/>
  <c r="S56" i="21" s="1"/>
  <c r="N186" i="20"/>
  <c r="N184" i="20"/>
  <c r="N190" i="20"/>
  <c r="N182" i="20"/>
  <c r="N185" i="20"/>
  <c r="N187" i="20"/>
  <c r="N56" i="20"/>
  <c r="T35" i="21" s="1"/>
  <c r="N54" i="20"/>
  <c r="N58" i="20"/>
  <c r="N60" i="20"/>
  <c r="N57" i="20"/>
  <c r="AB57" i="20"/>
  <c r="Z52" i="20"/>
  <c r="P213" i="20"/>
  <c r="I205" i="20"/>
  <c r="D103" i="20"/>
  <c r="E62" i="20"/>
  <c r="F66" i="20"/>
  <c r="H101" i="20"/>
  <c r="J156" i="20"/>
  <c r="J12" i="20"/>
  <c r="M142" i="20"/>
  <c r="N52" i="20"/>
  <c r="P14" i="20"/>
  <c r="H102" i="20"/>
  <c r="H103" i="20"/>
  <c r="H105" i="20"/>
  <c r="H108" i="20"/>
  <c r="P104" i="20"/>
  <c r="V41" i="21" s="1"/>
  <c r="P102" i="20"/>
  <c r="P103" i="20"/>
  <c r="P105" i="20"/>
  <c r="P107" i="20"/>
  <c r="P108" i="20"/>
  <c r="P38" i="20"/>
  <c r="P40" i="20"/>
  <c r="V33" i="21" s="1"/>
  <c r="P42" i="20"/>
  <c r="P41" i="20"/>
  <c r="P39" i="20"/>
  <c r="P45" i="20"/>
  <c r="P44" i="20"/>
  <c r="Q147" i="20"/>
  <c r="Q145" i="20"/>
  <c r="R23" i="20"/>
  <c r="X32" i="21" s="1"/>
  <c r="R25" i="20"/>
  <c r="R22" i="20"/>
  <c r="T80" i="20"/>
  <c r="Z38" i="21" s="1"/>
  <c r="T84" i="20"/>
  <c r="T82" i="20"/>
  <c r="T81" i="20"/>
  <c r="T85" i="20"/>
  <c r="W123" i="20"/>
  <c r="X120" i="20"/>
  <c r="AD43" i="21" s="1"/>
  <c r="X121" i="20"/>
  <c r="X123" i="20"/>
  <c r="X124" i="20"/>
  <c r="X125" i="20"/>
  <c r="AA184" i="20"/>
  <c r="AA185" i="20"/>
  <c r="AA186" i="20"/>
  <c r="AA190" i="20"/>
  <c r="AA187" i="20"/>
  <c r="AA182" i="20"/>
  <c r="AA191" i="20"/>
  <c r="AA183" i="20"/>
  <c r="AB112" i="20"/>
  <c r="AH42" i="21" s="1"/>
  <c r="AB113" i="20"/>
  <c r="AB110" i="20"/>
  <c r="AB115" i="20"/>
  <c r="AB111" i="20"/>
  <c r="AB116" i="20"/>
  <c r="AB117" i="20"/>
  <c r="W25" i="20"/>
  <c r="Y5" i="20"/>
  <c r="R8" i="20"/>
  <c r="Z9" i="20"/>
  <c r="X13" i="20"/>
  <c r="AG18" i="20"/>
  <c r="T20" i="20"/>
  <c r="Z25" i="20"/>
  <c r="U27" i="20"/>
  <c r="AK44" i="20"/>
  <c r="AJ50" i="20"/>
  <c r="Z53" i="20"/>
  <c r="AJ65" i="20"/>
  <c r="H70" i="20"/>
  <c r="H73" i="20"/>
  <c r="AC77" i="20"/>
  <c r="Y79" i="20"/>
  <c r="AJ84" i="20"/>
  <c r="AF86" i="20"/>
  <c r="R94" i="20"/>
  <c r="P109" i="20"/>
  <c r="L111" i="20"/>
  <c r="J115" i="20"/>
  <c r="AF118" i="20"/>
  <c r="L126" i="20"/>
  <c r="AF142" i="20"/>
  <c r="W181" i="20"/>
  <c r="Q200" i="20"/>
  <c r="I203" i="20"/>
  <c r="C213" i="20"/>
  <c r="Z80" i="20"/>
  <c r="AF38" i="21" s="1"/>
  <c r="D141" i="20"/>
  <c r="J50" i="21" s="1"/>
  <c r="D140" i="20"/>
  <c r="D143" i="20"/>
  <c r="D139" i="20"/>
  <c r="L141" i="20"/>
  <c r="R50" i="21" s="1"/>
  <c r="L143" i="20"/>
  <c r="L139" i="20"/>
  <c r="L142" i="20"/>
  <c r="Z97" i="20"/>
  <c r="F40" i="20"/>
  <c r="L33" i="21" s="1"/>
  <c r="F38" i="20"/>
  <c r="F42" i="20"/>
  <c r="F41" i="20"/>
  <c r="F45" i="20"/>
  <c r="F44" i="20"/>
  <c r="J48" i="20"/>
  <c r="P34" i="21" s="1"/>
  <c r="J53" i="20"/>
  <c r="J52" i="20"/>
  <c r="J50" i="20"/>
  <c r="J49" i="20"/>
  <c r="J46" i="20"/>
  <c r="P34" i="20"/>
  <c r="V184" i="20"/>
  <c r="V185" i="20"/>
  <c r="V186" i="20"/>
  <c r="V190" i="20"/>
  <c r="V182" i="20"/>
  <c r="V187" i="20"/>
  <c r="V188" i="20"/>
  <c r="V72" i="20"/>
  <c r="AB37" i="21" s="1"/>
  <c r="V75" i="20"/>
  <c r="V70" i="20"/>
  <c r="V73" i="20"/>
  <c r="Z30" i="20"/>
  <c r="O107" i="20"/>
  <c r="O11" i="20"/>
  <c r="U29" i="21" s="1"/>
  <c r="P210" i="20"/>
  <c r="V58" i="21" s="1"/>
  <c r="V6" i="20"/>
  <c r="E100" i="20"/>
  <c r="E15" i="20"/>
  <c r="K30" i="21" s="1"/>
  <c r="F48" i="20"/>
  <c r="L34" i="21" s="1"/>
  <c r="H152" i="20"/>
  <c r="H33" i="20"/>
  <c r="J108" i="20"/>
  <c r="L168" i="20"/>
  <c r="L40" i="20"/>
  <c r="R33" i="21" s="1"/>
  <c r="H2" i="20"/>
  <c r="D78" i="20"/>
  <c r="D79" i="20"/>
  <c r="D84" i="20"/>
  <c r="D82" i="20"/>
  <c r="D81" i="20"/>
  <c r="D85" i="20"/>
  <c r="I50" i="20"/>
  <c r="I49" i="20"/>
  <c r="L175" i="20"/>
  <c r="L172" i="20"/>
  <c r="L178" i="20"/>
  <c r="L180" i="20"/>
  <c r="L69" i="20"/>
  <c r="L68" i="20"/>
  <c r="L66" i="20"/>
  <c r="L63" i="20"/>
  <c r="N32" i="20"/>
  <c r="N33" i="20"/>
  <c r="X190" i="20"/>
  <c r="X187" i="20"/>
  <c r="X86" i="20"/>
  <c r="X87" i="20"/>
  <c r="X89" i="20"/>
  <c r="X91" i="20"/>
  <c r="X92" i="20"/>
  <c r="X40" i="20"/>
  <c r="AD33" i="21" s="1"/>
  <c r="X43" i="20"/>
  <c r="AC86" i="21" s="1"/>
  <c r="X45" i="20"/>
  <c r="Y99" i="20"/>
  <c r="Y97" i="20"/>
  <c r="Y94" i="20"/>
  <c r="Z138" i="20"/>
  <c r="Z134" i="20"/>
  <c r="Z137" i="20"/>
  <c r="AB19" i="20"/>
  <c r="AH31" i="21" s="1"/>
  <c r="AB18" i="20"/>
  <c r="T4" i="20"/>
  <c r="H21" i="20"/>
  <c r="AG21" i="20"/>
  <c r="W22" i="20"/>
  <c r="X39" i="20"/>
  <c r="AG46" i="20"/>
  <c r="AB53" i="20"/>
  <c r="AC55" i="20"/>
  <c r="N61" i="20"/>
  <c r="Z79" i="20"/>
  <c r="T94" i="20"/>
  <c r="L97" i="20"/>
  <c r="Z101" i="20"/>
  <c r="AC103" i="20"/>
  <c r="L115" i="20"/>
  <c r="AF121" i="20"/>
  <c r="J129" i="20"/>
  <c r="J132" i="20"/>
  <c r="X139" i="20"/>
  <c r="AG145" i="20"/>
  <c r="AB181" i="20"/>
  <c r="AF190" i="20"/>
  <c r="AB175" i="20"/>
  <c r="J208" i="20"/>
  <c r="J215" i="20"/>
  <c r="J213" i="20"/>
  <c r="J209" i="20"/>
  <c r="J211" i="20"/>
  <c r="H4" i="20"/>
  <c r="E146" i="20"/>
  <c r="K51" i="21" s="1"/>
  <c r="E148" i="20"/>
  <c r="E144" i="20"/>
  <c r="E147" i="20"/>
  <c r="J30" i="20"/>
  <c r="M146" i="20"/>
  <c r="S51" i="21" s="1"/>
  <c r="M147" i="20"/>
  <c r="O174" i="20"/>
  <c r="O175" i="20"/>
  <c r="O178" i="20"/>
  <c r="O180" i="20"/>
  <c r="V90" i="20"/>
  <c r="AA10" i="21" s="1"/>
  <c r="V88" i="20"/>
  <c r="AB39" i="21" s="1"/>
  <c r="V86" i="20"/>
  <c r="V89" i="20"/>
  <c r="V91" i="20"/>
  <c r="V92" i="20"/>
  <c r="V93" i="20"/>
  <c r="Z66" i="20"/>
  <c r="Z69" i="20"/>
  <c r="Z68" i="20"/>
  <c r="Z65" i="20"/>
  <c r="Z62" i="20"/>
  <c r="F8" i="20"/>
  <c r="J110" i="20"/>
  <c r="O91" i="20"/>
  <c r="P129" i="20"/>
  <c r="P65" i="20"/>
  <c r="D184" i="20"/>
  <c r="E110" i="20"/>
  <c r="F167" i="20"/>
  <c r="F4" i="20"/>
  <c r="H133" i="20"/>
  <c r="J124" i="20"/>
  <c r="K66" i="20"/>
  <c r="M158" i="20"/>
  <c r="N116" i="20"/>
  <c r="N5" i="20"/>
  <c r="P99" i="20"/>
  <c r="I35" i="20"/>
  <c r="I34" i="20"/>
  <c r="J23" i="20"/>
  <c r="P32" i="21" s="1"/>
  <c r="J24" i="20"/>
  <c r="J25" i="20"/>
  <c r="L78" i="20"/>
  <c r="L79" i="20"/>
  <c r="L84" i="20"/>
  <c r="L82" i="20"/>
  <c r="L81" i="20"/>
  <c r="L85" i="20"/>
  <c r="S202" i="20"/>
  <c r="Y57" i="21" s="1"/>
  <c r="S206" i="20"/>
  <c r="S200" i="20"/>
  <c r="S201" i="20"/>
  <c r="S207" i="20"/>
  <c r="AA94" i="20"/>
  <c r="P12" i="20"/>
  <c r="X4" i="20"/>
  <c r="V16" i="20"/>
  <c r="X42" i="20"/>
  <c r="AJ46" i="20"/>
  <c r="AF55" i="20"/>
  <c r="AF58" i="20"/>
  <c r="AG68" i="20"/>
  <c r="N70" i="20"/>
  <c r="N73" i="20"/>
  <c r="N76" i="20"/>
  <c r="AB79" i="20"/>
  <c r="AK86" i="20"/>
  <c r="AK89" i="20"/>
  <c r="AF103" i="20"/>
  <c r="AH107" i="20"/>
  <c r="R126" i="20"/>
  <c r="L129" i="20"/>
  <c r="AI142" i="20"/>
  <c r="T177" i="20"/>
  <c r="AI190" i="20"/>
  <c r="E197" i="20"/>
  <c r="S203" i="20"/>
  <c r="AJ176" i="20"/>
  <c r="X2" i="20"/>
  <c r="F108" i="20"/>
  <c r="F184" i="20"/>
  <c r="F185" i="20"/>
  <c r="F186" i="20"/>
  <c r="F190" i="20"/>
  <c r="F182" i="20"/>
  <c r="F187" i="20"/>
  <c r="G174" i="20"/>
  <c r="G175" i="20"/>
  <c r="G176" i="20"/>
  <c r="G172" i="20"/>
  <c r="G178" i="20"/>
  <c r="L58" i="20"/>
  <c r="N88" i="20"/>
  <c r="T39" i="21" s="1"/>
  <c r="N86" i="20"/>
  <c r="N89" i="20"/>
  <c r="R48" i="20"/>
  <c r="X34" i="21" s="1"/>
  <c r="R52" i="20"/>
  <c r="R53" i="20"/>
  <c r="R50" i="20"/>
  <c r="R49" i="20"/>
  <c r="R46" i="20"/>
  <c r="U197" i="20"/>
  <c r="U195" i="20"/>
  <c r="U198" i="20"/>
  <c r="U194" i="20"/>
  <c r="AA56" i="21" s="1"/>
  <c r="V136" i="20"/>
  <c r="AB49" i="21" s="1"/>
  <c r="V138" i="20"/>
  <c r="V134" i="20"/>
  <c r="V137" i="20"/>
  <c r="V43" i="20"/>
  <c r="AA4" i="21" s="1"/>
  <c r="V40" i="20"/>
  <c r="AB33" i="21" s="1"/>
  <c r="V42" i="20"/>
  <c r="V41" i="20"/>
  <c r="V45" i="20"/>
  <c r="V44" i="20"/>
  <c r="Y202" i="20"/>
  <c r="AE57" i="21" s="1"/>
  <c r="Y205" i="20"/>
  <c r="Y206" i="20"/>
  <c r="Y207" i="20"/>
  <c r="Y203" i="20"/>
  <c r="D142" i="20"/>
  <c r="O172" i="20"/>
  <c r="D41" i="20"/>
  <c r="O155" i="20"/>
  <c r="P177" i="20"/>
  <c r="D56" i="20"/>
  <c r="J35" i="21" s="1"/>
  <c r="F99" i="20"/>
  <c r="G123" i="20"/>
  <c r="I166" i="20"/>
  <c r="K214" i="20"/>
  <c r="L104" i="20"/>
  <c r="R41" i="21" s="1"/>
  <c r="M68" i="20"/>
  <c r="O74" i="20"/>
  <c r="Q136" i="20"/>
  <c r="W49" i="21" s="1"/>
  <c r="N137" i="20"/>
  <c r="D131" i="20"/>
  <c r="D132" i="20"/>
  <c r="D133" i="20"/>
  <c r="D48" i="20"/>
  <c r="J34" i="21" s="1"/>
  <c r="D53" i="20"/>
  <c r="D52" i="20"/>
  <c r="D50" i="20"/>
  <c r="H118" i="20"/>
  <c r="H119" i="20"/>
  <c r="H121" i="20"/>
  <c r="H123" i="20"/>
  <c r="H59" i="20"/>
  <c r="M88" i="21" s="1"/>
  <c r="H54" i="20"/>
  <c r="H55" i="20"/>
  <c r="H60" i="20"/>
  <c r="H58" i="20"/>
  <c r="T64" i="20"/>
  <c r="Z36" i="21" s="1"/>
  <c r="T66" i="20"/>
  <c r="T69" i="20"/>
  <c r="T68" i="20"/>
  <c r="T63" i="20"/>
  <c r="T65" i="20"/>
  <c r="T62" i="20"/>
  <c r="AA202" i="20"/>
  <c r="AG57" i="21" s="1"/>
  <c r="AA206" i="20"/>
  <c r="AA201" i="20"/>
  <c r="AA203" i="20"/>
  <c r="AA207" i="20"/>
  <c r="AB5" i="20"/>
  <c r="N6" i="20"/>
  <c r="T2" i="20"/>
  <c r="P10" i="20"/>
  <c r="E13" i="20"/>
  <c r="AB13" i="20"/>
  <c r="AD17" i="20"/>
  <c r="X20" i="20"/>
  <c r="L21" i="20"/>
  <c r="AJ21" i="20"/>
  <c r="Z22" i="20"/>
  <c r="N24" i="20"/>
  <c r="AC39" i="20"/>
  <c r="AB49" i="20"/>
  <c r="AJ53" i="20"/>
  <c r="P76" i="20"/>
  <c r="Y82" i="20"/>
  <c r="Z94" i="20"/>
  <c r="R97" i="20"/>
  <c r="R115" i="20"/>
  <c r="AK121" i="20"/>
  <c r="AK124" i="20"/>
  <c r="AM134" i="20"/>
  <c r="AA139" i="20"/>
  <c r="AB177" i="20"/>
  <c r="C199" i="20"/>
  <c r="AA200" i="20"/>
  <c r="R208" i="20"/>
  <c r="G140" i="20"/>
  <c r="R66" i="20"/>
  <c r="R69" i="20"/>
  <c r="R68" i="20"/>
  <c r="R65" i="20"/>
  <c r="R62" i="20"/>
  <c r="W44" i="20"/>
  <c r="N91" i="20"/>
  <c r="U196" i="20"/>
  <c r="Z102" i="21" s="1"/>
  <c r="O54" i="20"/>
  <c r="P113" i="20"/>
  <c r="P49" i="20"/>
  <c r="J69" i="20"/>
  <c r="D136" i="20"/>
  <c r="J49" i="21" s="1"/>
  <c r="H211" i="20"/>
  <c r="K178" i="20"/>
  <c r="K4" i="20"/>
  <c r="N180" i="20"/>
  <c r="L165" i="20"/>
  <c r="M26" i="20"/>
  <c r="M27" i="20"/>
  <c r="O194" i="20"/>
  <c r="U56" i="21" s="1"/>
  <c r="O195" i="20"/>
  <c r="O192" i="20"/>
  <c r="O193" i="20"/>
  <c r="O197" i="20"/>
  <c r="O198" i="20"/>
  <c r="P88" i="20"/>
  <c r="V39" i="21" s="1"/>
  <c r="P86" i="20"/>
  <c r="P87" i="20"/>
  <c r="P89" i="20"/>
  <c r="P91" i="20"/>
  <c r="P92" i="20"/>
  <c r="T127" i="20"/>
  <c r="T126" i="20"/>
  <c r="T131" i="20"/>
  <c r="X75" i="20"/>
  <c r="AC67" i="21" s="1"/>
  <c r="X70" i="20"/>
  <c r="X73" i="20"/>
  <c r="X71" i="20"/>
  <c r="X74" i="20"/>
  <c r="X76" i="20"/>
  <c r="Y210" i="20"/>
  <c r="AE58" i="21" s="1"/>
  <c r="Y211" i="20"/>
  <c r="Y209" i="20"/>
  <c r="Y126" i="20"/>
  <c r="Y127" i="20"/>
  <c r="Y129" i="20"/>
  <c r="Y131" i="20"/>
  <c r="Y49" i="20"/>
  <c r="Y47" i="20"/>
  <c r="Y46" i="20"/>
  <c r="AC124" i="20"/>
  <c r="AC125" i="20"/>
  <c r="AC118" i="20"/>
  <c r="AB4" i="20"/>
  <c r="P29" i="20"/>
  <c r="AF39" i="20"/>
  <c r="D47" i="20"/>
  <c r="T52" i="20"/>
  <c r="AK55" i="20"/>
  <c r="AK58" i="20"/>
  <c r="AJ68" i="20"/>
  <c r="AG79" i="20"/>
  <c r="F91" i="20"/>
  <c r="H93" i="20"/>
  <c r="R100" i="20"/>
  <c r="AK107" i="20"/>
  <c r="R117" i="20"/>
  <c r="T129" i="20"/>
  <c r="R132" i="20"/>
  <c r="F191" i="20"/>
  <c r="W193" i="20"/>
  <c r="E199" i="20"/>
  <c r="U146" i="20"/>
  <c r="AA51" i="21" s="1"/>
  <c r="AI202" i="20"/>
  <c r="AO57" i="21" s="1"/>
  <c r="U109" i="20"/>
  <c r="U93" i="20"/>
  <c r="U77" i="20"/>
  <c r="U61" i="20"/>
  <c r="U45" i="20"/>
  <c r="U13" i="20"/>
  <c r="V215" i="20"/>
  <c r="X207" i="20"/>
  <c r="X188" i="20"/>
  <c r="X141" i="20"/>
  <c r="AD50" i="21" s="1"/>
  <c r="Y180" i="20"/>
  <c r="AB199" i="20"/>
  <c r="AC104" i="20"/>
  <c r="AI41" i="21" s="1"/>
  <c r="AC88" i="20"/>
  <c r="AI39" i="21" s="1"/>
  <c r="AC56" i="20"/>
  <c r="AI35" i="21" s="1"/>
  <c r="AC40" i="20"/>
  <c r="AI33" i="21" s="1"/>
  <c r="AC11" i="20"/>
  <c r="AI29" i="21" s="1"/>
  <c r="AE23" i="20"/>
  <c r="AK32" i="21" s="1"/>
  <c r="AE7" i="20"/>
  <c r="AK28" i="21" s="1"/>
  <c r="AF206" i="20"/>
  <c r="AF207" i="20"/>
  <c r="AF141" i="20"/>
  <c r="AL50" i="21" s="1"/>
  <c r="AG128" i="20"/>
  <c r="AM44" i="21" s="1"/>
  <c r="AG96" i="20"/>
  <c r="AM40" i="21" s="1"/>
  <c r="AG80" i="20"/>
  <c r="AM38" i="21" s="1"/>
  <c r="AG48" i="20"/>
  <c r="AM34" i="21" s="1"/>
  <c r="AG19" i="20"/>
  <c r="AM31" i="21" s="1"/>
  <c r="AG3" i="20"/>
  <c r="AM27" i="21" s="1"/>
  <c r="AI15" i="20"/>
  <c r="AO30" i="21" s="1"/>
  <c r="AJ194" i="20"/>
  <c r="AP56" i="21" s="1"/>
  <c r="AK120" i="20"/>
  <c r="AQ43" i="21" s="1"/>
  <c r="AK104" i="20"/>
  <c r="AQ41" i="21" s="1"/>
  <c r="AK88" i="20"/>
  <c r="AQ39" i="21" s="1"/>
  <c r="AK72" i="20"/>
  <c r="AQ37" i="21" s="1"/>
  <c r="AK40" i="20"/>
  <c r="AQ33" i="21" s="1"/>
  <c r="AK11" i="20"/>
  <c r="AQ29" i="21" s="1"/>
  <c r="AL210" i="20"/>
  <c r="AR58" i="21" s="1"/>
  <c r="Y181" i="20"/>
  <c r="D176" i="20"/>
  <c r="U111" i="20"/>
  <c r="X49" i="20"/>
  <c r="AB121" i="20"/>
  <c r="C133" i="20"/>
  <c r="C117" i="20"/>
  <c r="C101" i="20"/>
  <c r="C85" i="20"/>
  <c r="C69" i="20"/>
  <c r="C53" i="20"/>
  <c r="C21" i="20"/>
  <c r="Q70" i="20"/>
  <c r="Q42" i="20"/>
  <c r="Q24" i="20"/>
  <c r="R188" i="20"/>
  <c r="R156" i="20"/>
  <c r="R140" i="20"/>
  <c r="R124" i="20"/>
  <c r="R108" i="20"/>
  <c r="R92" i="20"/>
  <c r="R76" i="20"/>
  <c r="R60" i="20"/>
  <c r="R44" i="20"/>
  <c r="R28" i="20"/>
  <c r="S146" i="20"/>
  <c r="Y51" i="21" s="1"/>
  <c r="S34" i="20"/>
  <c r="T42" i="20"/>
  <c r="T22" i="20"/>
  <c r="U30" i="20"/>
  <c r="V99" i="20"/>
  <c r="V84" i="20"/>
  <c r="V36" i="20"/>
  <c r="V18" i="20"/>
  <c r="W202" i="20"/>
  <c r="AC57" i="21" s="1"/>
  <c r="W186" i="20"/>
  <c r="W170" i="20"/>
  <c r="W39" i="20"/>
  <c r="W26" i="20"/>
  <c r="W13" i="20"/>
  <c r="X211" i="20"/>
  <c r="X133" i="20"/>
  <c r="X47" i="20"/>
  <c r="X32" i="20"/>
  <c r="X15" i="20"/>
  <c r="AD30" i="21" s="1"/>
  <c r="X209" i="20"/>
  <c r="Y168" i="20"/>
  <c r="Y45" i="20"/>
  <c r="Y25" i="20"/>
  <c r="Y9" i="20"/>
  <c r="Z121" i="20"/>
  <c r="Z77" i="20"/>
  <c r="Z42" i="20"/>
  <c r="Z28" i="20"/>
  <c r="Z12" i="20"/>
  <c r="AA214" i="20"/>
  <c r="AA146" i="20"/>
  <c r="AG51" i="21" s="1"/>
  <c r="AA127" i="20"/>
  <c r="AA117" i="20"/>
  <c r="AA50" i="20"/>
  <c r="AA21" i="20"/>
  <c r="AA4" i="20"/>
  <c r="AB184" i="20"/>
  <c r="AB168" i="20"/>
  <c r="AB119" i="20"/>
  <c r="AB55" i="20"/>
  <c r="AB39" i="20"/>
  <c r="AB23" i="20"/>
  <c r="AH32" i="21" s="1"/>
  <c r="AB9" i="20"/>
  <c r="AC206" i="20"/>
  <c r="AC30" i="20"/>
  <c r="AD84" i="20"/>
  <c r="AD62" i="20"/>
  <c r="AD50" i="20"/>
  <c r="AD37" i="20"/>
  <c r="AD19" i="20"/>
  <c r="AJ31" i="21" s="1"/>
  <c r="AD5" i="20"/>
  <c r="AE27" i="20"/>
  <c r="AF32" i="20"/>
  <c r="AF14" i="20"/>
  <c r="AH54" i="20"/>
  <c r="AH29" i="20"/>
  <c r="AH11" i="20"/>
  <c r="AN29" i="21" s="1"/>
  <c r="AI34" i="20"/>
  <c r="AJ24" i="20"/>
  <c r="AJ7" i="20"/>
  <c r="AP28" i="21" s="1"/>
  <c r="AK140" i="20"/>
  <c r="AK30" i="20"/>
  <c r="AL147" i="20"/>
  <c r="AL94" i="20"/>
  <c r="AL84" i="20"/>
  <c r="AL52" i="20"/>
  <c r="AL36" i="20"/>
  <c r="AL18" i="20"/>
  <c r="AM42" i="20"/>
  <c r="AM27" i="20"/>
  <c r="C81" i="20"/>
  <c r="I148" i="20"/>
  <c r="Y112" i="20"/>
  <c r="AE42" i="21" s="1"/>
  <c r="Z136" i="20"/>
  <c r="AF49" i="21" s="1"/>
  <c r="E136" i="20"/>
  <c r="K49" i="21" s="1"/>
  <c r="AI204" i="20"/>
  <c r="AN21" i="21" s="1"/>
  <c r="AJ179" i="20"/>
  <c r="AO100" i="21" s="1"/>
  <c r="AJ128" i="20"/>
  <c r="AP44" i="21" s="1"/>
  <c r="D210" i="20"/>
  <c r="J58" i="21" s="1"/>
  <c r="G51" i="20"/>
  <c r="L5" i="21" s="1"/>
  <c r="K104" i="20"/>
  <c r="Q41" i="21" s="1"/>
  <c r="K56" i="20"/>
  <c r="Q35" i="21" s="1"/>
  <c r="K40" i="20"/>
  <c r="Q33" i="21" s="1"/>
  <c r="G83" i="20"/>
  <c r="L9" i="21" s="1"/>
  <c r="AE212" i="20"/>
  <c r="AJ22" i="21" s="1"/>
  <c r="AE96" i="20"/>
  <c r="AK40" i="21" s="1"/>
  <c r="AE67" i="20"/>
  <c r="AJ7" i="21" s="1"/>
  <c r="AE51" i="20"/>
  <c r="AJ5" i="21" s="1"/>
  <c r="F106" i="20"/>
  <c r="K12" i="21" s="1"/>
  <c r="F90" i="20"/>
  <c r="K10" i="21" s="1"/>
  <c r="G128" i="20"/>
  <c r="M44" i="21" s="1"/>
  <c r="O212" i="20"/>
  <c r="T104" i="21" s="1"/>
  <c r="Z196" i="20"/>
  <c r="AE20" i="21" s="1"/>
  <c r="AA104" i="20"/>
  <c r="AG41" i="21" s="1"/>
  <c r="AA88" i="20"/>
  <c r="AG39" i="21" s="1"/>
  <c r="AA72" i="20"/>
  <c r="AG37" i="21" s="1"/>
  <c r="AA56" i="20"/>
  <c r="AG35" i="21" s="1"/>
  <c r="AA43" i="20"/>
  <c r="AF4" i="21" s="1"/>
  <c r="F189" i="20"/>
  <c r="K19" i="21" s="1"/>
  <c r="F120" i="20"/>
  <c r="L43" i="21" s="1"/>
  <c r="F88" i="20"/>
  <c r="L39" i="21" s="1"/>
  <c r="F59" i="20"/>
  <c r="K6" i="21" s="1"/>
  <c r="F43" i="20"/>
  <c r="K63" i="21" s="1"/>
  <c r="G130" i="20"/>
  <c r="L74" i="21" s="1"/>
  <c r="G98" i="20"/>
  <c r="L93" i="21" s="1"/>
  <c r="G80" i="20"/>
  <c r="M38" i="21" s="1"/>
  <c r="G67" i="20"/>
  <c r="L7" i="21" s="1"/>
  <c r="J130" i="20"/>
  <c r="O15" i="21" s="1"/>
  <c r="AC33" i="20"/>
  <c r="AC32" i="20"/>
  <c r="AK91" i="21"/>
  <c r="AK9" i="21"/>
  <c r="AK68" i="21"/>
  <c r="AF35" i="20"/>
  <c r="AF34" i="20"/>
  <c r="AH127" i="20"/>
  <c r="AH132" i="20"/>
  <c r="AH131" i="20"/>
  <c r="AM52" i="20"/>
  <c r="AM53" i="20"/>
  <c r="AI68" i="20"/>
  <c r="AL42" i="20"/>
  <c r="D88" i="20"/>
  <c r="J39" i="21" s="1"/>
  <c r="D86" i="20"/>
  <c r="D25" i="20"/>
  <c r="D24" i="20"/>
  <c r="I184" i="20"/>
  <c r="I185" i="20"/>
  <c r="I191" i="20"/>
  <c r="I186" i="20"/>
  <c r="I182" i="20"/>
  <c r="I190" i="20"/>
  <c r="I183" i="20"/>
  <c r="I187" i="20"/>
  <c r="I188" i="20"/>
  <c r="I72" i="20"/>
  <c r="O37" i="21" s="1"/>
  <c r="I74" i="20"/>
  <c r="I73" i="20"/>
  <c r="I71" i="20"/>
  <c r="I70" i="20"/>
  <c r="I77" i="20"/>
  <c r="I76" i="20"/>
  <c r="M114" i="20"/>
  <c r="R13" i="21" s="1"/>
  <c r="M111" i="20"/>
  <c r="M113" i="20"/>
  <c r="M115" i="20"/>
  <c r="M116" i="20"/>
  <c r="M117" i="20"/>
  <c r="M110" i="20"/>
  <c r="O186" i="20"/>
  <c r="P128" i="20"/>
  <c r="V44" i="21" s="1"/>
  <c r="AC168" i="20"/>
  <c r="AC78" i="20"/>
  <c r="AC66" i="20"/>
  <c r="AC52" i="20"/>
  <c r="AC16" i="20"/>
  <c r="AE87" i="20"/>
  <c r="AE74" i="20"/>
  <c r="AE57" i="20"/>
  <c r="AE12" i="20"/>
  <c r="AF97" i="20"/>
  <c r="AF69" i="20"/>
  <c r="AF53" i="20"/>
  <c r="AG22" i="20"/>
  <c r="AG8" i="20"/>
  <c r="AI79" i="20"/>
  <c r="AI46" i="20"/>
  <c r="AI20" i="20"/>
  <c r="AI4" i="20"/>
  <c r="AJ157" i="20"/>
  <c r="AJ56" i="20"/>
  <c r="AP35" i="21" s="1"/>
  <c r="AF19" i="20"/>
  <c r="AL31" i="21" s="1"/>
  <c r="AF21" i="20"/>
  <c r="AF20" i="20"/>
  <c r="AF18" i="20"/>
  <c r="AI37" i="20"/>
  <c r="AI36" i="20"/>
  <c r="AM15" i="20"/>
  <c r="AS30" i="21" s="1"/>
  <c r="AM14" i="20"/>
  <c r="AH79" i="20"/>
  <c r="E78" i="20"/>
  <c r="E84" i="20"/>
  <c r="P211" i="20"/>
  <c r="P32" i="20"/>
  <c r="Q104" i="20"/>
  <c r="W41" i="21" s="1"/>
  <c r="Q102" i="20"/>
  <c r="Q108" i="20"/>
  <c r="Q107" i="20"/>
  <c r="Q109" i="20"/>
  <c r="Q105" i="20"/>
  <c r="S5" i="20"/>
  <c r="S4" i="20"/>
  <c r="S2" i="20"/>
  <c r="U114" i="20"/>
  <c r="Z13" i="21" s="1"/>
  <c r="U112" i="20"/>
  <c r="AA42" i="21" s="1"/>
  <c r="U115" i="20"/>
  <c r="U116" i="20"/>
  <c r="U117" i="20"/>
  <c r="U110" i="20"/>
  <c r="J102" i="20"/>
  <c r="L22" i="20"/>
  <c r="AD87" i="20"/>
  <c r="AD92" i="20"/>
  <c r="AD44" i="20"/>
  <c r="AD42" i="20"/>
  <c r="AD39" i="20"/>
  <c r="AD45" i="20"/>
  <c r="AD41" i="20"/>
  <c r="AE141" i="20"/>
  <c r="AK50" i="21" s="1"/>
  <c r="AE139" i="20"/>
  <c r="AK145" i="20"/>
  <c r="AK144" i="20"/>
  <c r="M85" i="20"/>
  <c r="M81" i="20"/>
  <c r="M82" i="20"/>
  <c r="M79" i="20"/>
  <c r="M51" i="20"/>
  <c r="R5" i="21" s="1"/>
  <c r="M48" i="20"/>
  <c r="S34" i="21" s="1"/>
  <c r="M47" i="20"/>
  <c r="M49" i="20"/>
  <c r="M53" i="20"/>
  <c r="M46" i="20"/>
  <c r="M50" i="20"/>
  <c r="M15" i="20"/>
  <c r="S30" i="21" s="1"/>
  <c r="M16" i="20"/>
  <c r="M14" i="20"/>
  <c r="P112" i="20"/>
  <c r="V42" i="21" s="1"/>
  <c r="S21" i="20"/>
  <c r="S20" i="20"/>
  <c r="S18" i="20"/>
  <c r="D44" i="20"/>
  <c r="AC49" i="20"/>
  <c r="AF110" i="20"/>
  <c r="J166" i="20"/>
  <c r="AJ170" i="20"/>
  <c r="J44" i="20"/>
  <c r="J38" i="20"/>
  <c r="L72" i="20"/>
  <c r="R37" i="21" s="1"/>
  <c r="L71" i="20"/>
  <c r="M132" i="20"/>
  <c r="M133" i="20"/>
  <c r="M126" i="20"/>
  <c r="M127" i="20"/>
  <c r="M131" i="20"/>
  <c r="M129" i="20"/>
  <c r="M215" i="20"/>
  <c r="M214" i="20"/>
  <c r="M213" i="20"/>
  <c r="M211" i="20"/>
  <c r="M209" i="20"/>
  <c r="M208" i="20"/>
  <c r="M210" i="20"/>
  <c r="S58" i="21" s="1"/>
  <c r="O170" i="20"/>
  <c r="Q198" i="20"/>
  <c r="U83" i="20"/>
  <c r="Z9" i="21" s="1"/>
  <c r="U80" i="20"/>
  <c r="AA38" i="21" s="1"/>
  <c r="U84" i="20"/>
  <c r="U82" i="20"/>
  <c r="U78" i="20"/>
  <c r="U81" i="20"/>
  <c r="U85" i="20"/>
  <c r="U14" i="20"/>
  <c r="U17" i="20"/>
  <c r="U16" i="20"/>
  <c r="K5" i="20"/>
  <c r="L74" i="20"/>
  <c r="K78" i="20"/>
  <c r="AE108" i="20"/>
  <c r="AH82" i="20"/>
  <c r="AH78" i="20"/>
  <c r="AH84" i="20"/>
  <c r="D154" i="20"/>
  <c r="D169" i="20"/>
  <c r="D161" i="20"/>
  <c r="D157" i="20"/>
  <c r="D164" i="20"/>
  <c r="D170" i="20"/>
  <c r="D162" i="20"/>
  <c r="D158" i="20"/>
  <c r="D152" i="20"/>
  <c r="D160" i="20"/>
  <c r="D163" i="20"/>
  <c r="D155" i="20"/>
  <c r="D153" i="20"/>
  <c r="D156" i="20"/>
  <c r="D165" i="20"/>
  <c r="D171" i="20"/>
  <c r="J28" i="20"/>
  <c r="J29" i="20"/>
  <c r="O58" i="20"/>
  <c r="P194" i="20"/>
  <c r="V56" i="21" s="1"/>
  <c r="P195" i="20"/>
  <c r="P198" i="20"/>
  <c r="P197" i="20"/>
  <c r="P192" i="20"/>
  <c r="P199" i="20"/>
  <c r="R174" i="20"/>
  <c r="R176" i="20"/>
  <c r="R175" i="20"/>
  <c r="R178" i="20"/>
  <c r="R180" i="20"/>
  <c r="R172" i="20"/>
  <c r="R181" i="20"/>
  <c r="R177" i="20"/>
  <c r="V52" i="20"/>
  <c r="V49" i="20"/>
  <c r="U31" i="20"/>
  <c r="O70" i="20"/>
  <c r="K84" i="20"/>
  <c r="AE29" i="20"/>
  <c r="AE28" i="20"/>
  <c r="AH62" i="20"/>
  <c r="AH63" i="20"/>
  <c r="AH65" i="20"/>
  <c r="AH66" i="20"/>
  <c r="AH69" i="20"/>
  <c r="AH30" i="20"/>
  <c r="AH31" i="20"/>
  <c r="AL87" i="20"/>
  <c r="AL86" i="20"/>
  <c r="AL89" i="20"/>
  <c r="AL23" i="20"/>
  <c r="AR32" i="21" s="1"/>
  <c r="AL25" i="20"/>
  <c r="AL24" i="20"/>
  <c r="K19" i="20"/>
  <c r="Q31" i="21" s="1"/>
  <c r="K21" i="20"/>
  <c r="K20" i="20"/>
  <c r="K3" i="20"/>
  <c r="Q27" i="21" s="1"/>
  <c r="K2" i="20"/>
  <c r="L204" i="20"/>
  <c r="Q21" i="21" s="1"/>
  <c r="L207" i="20"/>
  <c r="L206" i="20"/>
  <c r="L205" i="20"/>
  <c r="L203" i="20"/>
  <c r="L201" i="20"/>
  <c r="L200" i="20"/>
  <c r="L202" i="20"/>
  <c r="R57" i="21" s="1"/>
  <c r="L164" i="20"/>
  <c r="L170" i="20"/>
  <c r="L158" i="20"/>
  <c r="L162" i="20"/>
  <c r="L152" i="20"/>
  <c r="L171" i="20"/>
  <c r="L160" i="20"/>
  <c r="L161" i="20"/>
  <c r="L169" i="20"/>
  <c r="L163" i="20"/>
  <c r="L153" i="20"/>
  <c r="L154" i="20"/>
  <c r="L155" i="20"/>
  <c r="L157" i="20"/>
  <c r="L156" i="20"/>
  <c r="L166" i="20"/>
  <c r="O93" i="20"/>
  <c r="Q166" i="20"/>
  <c r="R10" i="20"/>
  <c r="R12" i="20"/>
  <c r="U64" i="20"/>
  <c r="AA36" i="21" s="1"/>
  <c r="U62" i="20"/>
  <c r="U65" i="20"/>
  <c r="U68" i="20"/>
  <c r="U66" i="20"/>
  <c r="U69" i="20"/>
  <c r="M78" i="20"/>
  <c r="K147" i="20"/>
  <c r="AD23" i="20"/>
  <c r="AJ32" i="21" s="1"/>
  <c r="AD22" i="20"/>
  <c r="AD24" i="20"/>
  <c r="AM94" i="20"/>
  <c r="AM95" i="20"/>
  <c r="AF82" i="20"/>
  <c r="E132" i="20"/>
  <c r="E131" i="20"/>
  <c r="E126" i="20"/>
  <c r="M69" i="20"/>
  <c r="M63" i="20"/>
  <c r="M62" i="20"/>
  <c r="M66" i="20"/>
  <c r="M65" i="20"/>
  <c r="O202" i="20"/>
  <c r="U57" i="21" s="1"/>
  <c r="P209" i="20"/>
  <c r="Q88" i="20"/>
  <c r="W39" i="21" s="1"/>
  <c r="Q92" i="20"/>
  <c r="Q86" i="20"/>
  <c r="Q93" i="20"/>
  <c r="Q91" i="20"/>
  <c r="T204" i="20"/>
  <c r="T202" i="20"/>
  <c r="Z57" i="21" s="1"/>
  <c r="T207" i="20"/>
  <c r="T200" i="20"/>
  <c r="T203" i="20"/>
  <c r="T206" i="20"/>
  <c r="T205" i="20"/>
  <c r="J10" i="20"/>
  <c r="R39" i="20"/>
  <c r="P16" i="20"/>
  <c r="AE55" i="20"/>
  <c r="M84" i="20"/>
  <c r="Q89" i="20"/>
  <c r="AH100" i="20"/>
  <c r="AH95" i="20"/>
  <c r="AH46" i="20"/>
  <c r="AH49" i="20"/>
  <c r="AH50" i="20"/>
  <c r="AH52" i="20"/>
  <c r="AH47" i="20"/>
  <c r="AH53" i="20"/>
  <c r="AH15" i="20"/>
  <c r="AN30" i="21" s="1"/>
  <c r="AH16" i="20"/>
  <c r="AH17" i="20"/>
  <c r="AJ139" i="20"/>
  <c r="AJ140" i="20"/>
  <c r="AJ142" i="20"/>
  <c r="AJ143" i="20"/>
  <c r="AJ141" i="20"/>
  <c r="AP50" i="21" s="1"/>
  <c r="AH206" i="20"/>
  <c r="D202" i="20"/>
  <c r="J57" i="21" s="1"/>
  <c r="D206" i="20"/>
  <c r="D201" i="20"/>
  <c r="D205" i="20"/>
  <c r="D200" i="20"/>
  <c r="D207" i="20"/>
  <c r="D203" i="20"/>
  <c r="I88" i="20"/>
  <c r="O39" i="21" s="1"/>
  <c r="I92" i="20"/>
  <c r="I89" i="20"/>
  <c r="I86" i="20"/>
  <c r="I93" i="20"/>
  <c r="I91" i="20"/>
  <c r="I87" i="20"/>
  <c r="I7" i="20"/>
  <c r="O28" i="21" s="1"/>
  <c r="I6" i="20"/>
  <c r="I9" i="20"/>
  <c r="I8" i="20"/>
  <c r="M100" i="20"/>
  <c r="M99" i="20"/>
  <c r="M101" i="20"/>
  <c r="M94" i="20"/>
  <c r="M97" i="20"/>
  <c r="M95" i="20"/>
  <c r="M31" i="20"/>
  <c r="M30" i="20"/>
  <c r="U98" i="20"/>
  <c r="U96" i="20"/>
  <c r="AA40" i="21" s="1"/>
  <c r="U94" i="20"/>
  <c r="U97" i="20"/>
  <c r="U100" i="20"/>
  <c r="U101" i="20"/>
  <c r="U99" i="20"/>
  <c r="AD25" i="20"/>
  <c r="L45" i="20"/>
  <c r="R70" i="20"/>
  <c r="AD71" i="20"/>
  <c r="AD74" i="20"/>
  <c r="AD77" i="20"/>
  <c r="AD73" i="20"/>
  <c r="AJ11" i="20"/>
  <c r="AP29" i="21" s="1"/>
  <c r="AJ12" i="20"/>
  <c r="AJ10" i="20"/>
  <c r="O141" i="20"/>
  <c r="U50" i="21" s="1"/>
  <c r="O142" i="20"/>
  <c r="O140" i="20"/>
  <c r="O139" i="20"/>
  <c r="O143" i="20"/>
  <c r="I136" i="20"/>
  <c r="O49" i="21" s="1"/>
  <c r="I137" i="20"/>
  <c r="I134" i="20"/>
  <c r="I138" i="20"/>
  <c r="I135" i="20"/>
  <c r="K50" i="20"/>
  <c r="K49" i="20"/>
  <c r="N21" i="20"/>
  <c r="N20" i="20"/>
  <c r="P96" i="20"/>
  <c r="V40" i="21" s="1"/>
  <c r="R13" i="20"/>
  <c r="AH14" i="20"/>
  <c r="L25" i="20"/>
  <c r="AG55" i="20"/>
  <c r="K157" i="20"/>
  <c r="AK64" i="21"/>
  <c r="AK5" i="21"/>
  <c r="AK87" i="21"/>
  <c r="AF3" i="20"/>
  <c r="AL27" i="21" s="1"/>
  <c r="AF4" i="20"/>
  <c r="AF5" i="20"/>
  <c r="AH111" i="20"/>
  <c r="AH110" i="20"/>
  <c r="AH210" i="20"/>
  <c r="AN58" i="21" s="1"/>
  <c r="AH211" i="20"/>
  <c r="AH208" i="20"/>
  <c r="AH214" i="20"/>
  <c r="AH209" i="20"/>
  <c r="AH213" i="20"/>
  <c r="AH215" i="20"/>
  <c r="F37" i="20"/>
  <c r="F36" i="20"/>
  <c r="P176" i="20"/>
  <c r="P146" i="20"/>
  <c r="V51" i="21" s="1"/>
  <c r="P147" i="20"/>
  <c r="P148" i="20"/>
  <c r="P144" i="20"/>
  <c r="Q184" i="20"/>
  <c r="Q185" i="20"/>
  <c r="Q190" i="20"/>
  <c r="Q182" i="20"/>
  <c r="Q188" i="20"/>
  <c r="Q187" i="20"/>
  <c r="Q186" i="20"/>
  <c r="Q191" i="20"/>
  <c r="Q72" i="20"/>
  <c r="W37" i="21" s="1"/>
  <c r="Q77" i="20"/>
  <c r="Q76" i="20"/>
  <c r="Q74" i="20"/>
  <c r="Q73" i="20"/>
  <c r="Q43" i="20"/>
  <c r="Q40" i="20"/>
  <c r="W33" i="21" s="1"/>
  <c r="Q38" i="20"/>
  <c r="Q44" i="20"/>
  <c r="Q41" i="20"/>
  <c r="Q45" i="20"/>
  <c r="N2" i="20"/>
  <c r="AI52" i="20"/>
  <c r="AF65" i="20"/>
  <c r="AJ102" i="20"/>
  <c r="AL119" i="20"/>
  <c r="AL125" i="20"/>
  <c r="AL124" i="20"/>
  <c r="AL77" i="20"/>
  <c r="AL76" i="20"/>
  <c r="AL74" i="20"/>
  <c r="AL73" i="20"/>
  <c r="AL71" i="20"/>
  <c r="AL70" i="20"/>
  <c r="AL41" i="20"/>
  <c r="AL38" i="20"/>
  <c r="AL39" i="20"/>
  <c r="AL44" i="20"/>
  <c r="AL7" i="20"/>
  <c r="AR28" i="21" s="1"/>
  <c r="AL8" i="20"/>
  <c r="AL9" i="20"/>
  <c r="I109" i="20"/>
  <c r="I108" i="20"/>
  <c r="I107" i="20"/>
  <c r="I105" i="20"/>
  <c r="I103" i="20"/>
  <c r="I102" i="20"/>
  <c r="I56" i="20"/>
  <c r="O35" i="21" s="1"/>
  <c r="I55" i="20"/>
  <c r="I54" i="20"/>
  <c r="I58" i="20"/>
  <c r="I61" i="20"/>
  <c r="I57" i="20"/>
  <c r="I23" i="20"/>
  <c r="O32" i="21" s="1"/>
  <c r="I24" i="20"/>
  <c r="I25" i="20"/>
  <c r="I22" i="20"/>
  <c r="J175" i="20"/>
  <c r="J176" i="20"/>
  <c r="J174" i="20"/>
  <c r="J173" i="20"/>
  <c r="J181" i="20"/>
  <c r="J177" i="20"/>
  <c r="J178" i="20"/>
  <c r="J172" i="20"/>
  <c r="J180" i="20"/>
  <c r="P160" i="20"/>
  <c r="P80" i="20"/>
  <c r="V38" i="21" s="1"/>
  <c r="P79" i="20"/>
  <c r="N4" i="20"/>
  <c r="K18" i="20"/>
  <c r="C22" i="20"/>
  <c r="AG93" i="20"/>
  <c r="AC94" i="20"/>
  <c r="AJ27" i="20"/>
  <c r="AJ26" i="20"/>
  <c r="AI132" i="20"/>
  <c r="AK32" i="20"/>
  <c r="H214" i="20"/>
  <c r="I120" i="20"/>
  <c r="O43" i="21" s="1"/>
  <c r="I118" i="20"/>
  <c r="I125" i="20"/>
  <c r="I124" i="20"/>
  <c r="I123" i="20"/>
  <c r="I121" i="20"/>
  <c r="I119" i="20"/>
  <c r="I43" i="20"/>
  <c r="N4" i="21" s="1"/>
  <c r="I40" i="20"/>
  <c r="O33" i="21" s="1"/>
  <c r="I45" i="20"/>
  <c r="I44" i="20"/>
  <c r="I42" i="20"/>
  <c r="I39" i="20"/>
  <c r="I41" i="20"/>
  <c r="L9" i="20"/>
  <c r="L8" i="20"/>
  <c r="L6" i="20"/>
  <c r="N37" i="20"/>
  <c r="N36" i="20"/>
  <c r="O26" i="20"/>
  <c r="O13" i="20"/>
  <c r="O12" i="20"/>
  <c r="O10" i="20"/>
  <c r="P48" i="20"/>
  <c r="V34" i="21" s="1"/>
  <c r="Q134" i="20"/>
  <c r="Q137" i="20"/>
  <c r="Q138" i="20"/>
  <c r="Q56" i="20"/>
  <c r="W35" i="21" s="1"/>
  <c r="Q59" i="20"/>
  <c r="V65" i="21" s="1"/>
  <c r="Q61" i="20"/>
  <c r="Q60" i="20"/>
  <c r="Q58" i="20"/>
  <c r="Q57" i="20"/>
  <c r="Q54" i="20"/>
  <c r="Q22" i="20"/>
  <c r="Q25" i="20"/>
  <c r="Q6" i="20"/>
  <c r="Q9" i="20"/>
  <c r="U130" i="20"/>
  <c r="U129" i="20"/>
  <c r="U131" i="20"/>
  <c r="U132" i="20"/>
  <c r="U128" i="20"/>
  <c r="AA44" i="21" s="1"/>
  <c r="U126" i="20"/>
  <c r="U48" i="20"/>
  <c r="AA34" i="21" s="1"/>
  <c r="U49" i="20"/>
  <c r="U53" i="20"/>
  <c r="U52" i="20"/>
  <c r="U46" i="20"/>
  <c r="D22" i="20"/>
  <c r="K34" i="20"/>
  <c r="AD38" i="20"/>
  <c r="AE71" i="20"/>
  <c r="AD76" i="20"/>
  <c r="N131" i="20"/>
  <c r="AD55" i="20"/>
  <c r="AD58" i="20"/>
  <c r="AD54" i="20"/>
  <c r="AD57" i="20"/>
  <c r="AD7" i="20"/>
  <c r="AJ28" i="21" s="1"/>
  <c r="AD8" i="20"/>
  <c r="AD6" i="20"/>
  <c r="AL105" i="20"/>
  <c r="AL103" i="20"/>
  <c r="AL61" i="20"/>
  <c r="AL60" i="20"/>
  <c r="AL58" i="20"/>
  <c r="AL57" i="20"/>
  <c r="AL55" i="20"/>
  <c r="AL54" i="20"/>
  <c r="J57" i="20"/>
  <c r="J60" i="20"/>
  <c r="O154" i="20"/>
  <c r="P64" i="20"/>
  <c r="V36" i="21" s="1"/>
  <c r="Q120" i="20"/>
  <c r="W43" i="21" s="1"/>
  <c r="Q125" i="20"/>
  <c r="Q124" i="20"/>
  <c r="Q123" i="20"/>
  <c r="Q121" i="20"/>
  <c r="Q118" i="20"/>
  <c r="K52" i="20"/>
  <c r="AE76" i="20"/>
  <c r="Q135" i="20"/>
  <c r="Q119" i="20"/>
  <c r="Q103" i="20"/>
  <c r="Q87" i="20"/>
  <c r="Q55" i="20"/>
  <c r="Q39" i="20"/>
  <c r="Q23" i="20"/>
  <c r="W32" i="21" s="1"/>
  <c r="Q7" i="20"/>
  <c r="W28" i="21" s="1"/>
  <c r="R205" i="20"/>
  <c r="R173" i="20"/>
  <c r="R157" i="20"/>
  <c r="R141" i="20"/>
  <c r="X50" i="21" s="1"/>
  <c r="R125" i="20"/>
  <c r="R109" i="20"/>
  <c r="R93" i="20"/>
  <c r="R77" i="20"/>
  <c r="R61" i="20"/>
  <c r="R29" i="20"/>
  <c r="S19" i="20"/>
  <c r="Y31" i="21" s="1"/>
  <c r="S3" i="20"/>
  <c r="Y27" i="21" s="1"/>
  <c r="T201" i="20"/>
  <c r="T153" i="20"/>
  <c r="U127" i="20"/>
  <c r="U95" i="20"/>
  <c r="U79" i="20"/>
  <c r="U63" i="20"/>
  <c r="U15" i="20"/>
  <c r="AA30" i="21" s="1"/>
  <c r="U210" i="20"/>
  <c r="AA58" i="21" s="1"/>
  <c r="U213" i="20"/>
  <c r="U209" i="20"/>
  <c r="U215" i="20"/>
  <c r="U211" i="20"/>
  <c r="U208" i="20"/>
  <c r="U214" i="20"/>
  <c r="W203" i="20"/>
  <c r="W187" i="20"/>
  <c r="W171" i="20"/>
  <c r="W155" i="20"/>
  <c r="W143" i="20"/>
  <c r="W141" i="20"/>
  <c r="AC50" i="21" s="1"/>
  <c r="W139" i="20"/>
  <c r="W140" i="20"/>
  <c r="W142" i="20"/>
  <c r="W107" i="20"/>
  <c r="W91" i="20"/>
  <c r="W11" i="20"/>
  <c r="AC29" i="21" s="1"/>
  <c r="X213" i="20"/>
  <c r="X193" i="20"/>
  <c r="X177" i="20"/>
  <c r="X161" i="20"/>
  <c r="X145" i="20"/>
  <c r="X129" i="20"/>
  <c r="X113" i="20"/>
  <c r="X97" i="20"/>
  <c r="X81" i="20"/>
  <c r="X65" i="20"/>
  <c r="X33" i="20"/>
  <c r="X210" i="20"/>
  <c r="AD58" i="21" s="1"/>
  <c r="Y199" i="20"/>
  <c r="Y183" i="20"/>
  <c r="Y167" i="20"/>
  <c r="Y119" i="20"/>
  <c r="Y103" i="20"/>
  <c r="Y87" i="20"/>
  <c r="Y71" i="20"/>
  <c r="Y55" i="20"/>
  <c r="Y23" i="20"/>
  <c r="AE32" i="21" s="1"/>
  <c r="Y7" i="20"/>
  <c r="AE28" i="21" s="1"/>
  <c r="Z205" i="20"/>
  <c r="Z173" i="20"/>
  <c r="Z157" i="20"/>
  <c r="Z141" i="20"/>
  <c r="AF50" i="21" s="1"/>
  <c r="Z125" i="20"/>
  <c r="Z109" i="20"/>
  <c r="Z93" i="20"/>
  <c r="Z45" i="20"/>
  <c r="AA215" i="20"/>
  <c r="AA195" i="20"/>
  <c r="AA179" i="20"/>
  <c r="AA163" i="20"/>
  <c r="AA147" i="20"/>
  <c r="AA131" i="20"/>
  <c r="AA115" i="20"/>
  <c r="AA99" i="20"/>
  <c r="AA83" i="20"/>
  <c r="AA67" i="20"/>
  <c r="AF66" i="21" s="1"/>
  <c r="AA51" i="20"/>
  <c r="AA35" i="20"/>
  <c r="AA19" i="20"/>
  <c r="AG31" i="21" s="1"/>
  <c r="AA3" i="20"/>
  <c r="AG27" i="21" s="1"/>
  <c r="AB201" i="20"/>
  <c r="AB185" i="20"/>
  <c r="AB169" i="20"/>
  <c r="AB153" i="20"/>
  <c r="AB137" i="20"/>
  <c r="AB105" i="20"/>
  <c r="AB89" i="20"/>
  <c r="AB73" i="20"/>
  <c r="AC207" i="20"/>
  <c r="AC95" i="20"/>
  <c r="AC79" i="20"/>
  <c r="AC31" i="20"/>
  <c r="AD85" i="20"/>
  <c r="AD69" i="20"/>
  <c r="AE91" i="20"/>
  <c r="AF213" i="20"/>
  <c r="AF81" i="20"/>
  <c r="AG87" i="20"/>
  <c r="AH109" i="20"/>
  <c r="AH77" i="20"/>
  <c r="AI99" i="20"/>
  <c r="AJ153" i="20"/>
  <c r="AJ105" i="20"/>
  <c r="W154" i="20"/>
  <c r="W162" i="20"/>
  <c r="W152" i="20"/>
  <c r="W164" i="20"/>
  <c r="W158" i="20"/>
  <c r="W165" i="20"/>
  <c r="W167" i="20"/>
  <c r="W61" i="20"/>
  <c r="W60" i="20"/>
  <c r="W58" i="20"/>
  <c r="W57" i="20"/>
  <c r="W55" i="20"/>
  <c r="W54" i="20"/>
  <c r="X64" i="20"/>
  <c r="AD36" i="21" s="1"/>
  <c r="X63" i="20"/>
  <c r="X66" i="20"/>
  <c r="X68" i="20"/>
  <c r="X69" i="20"/>
  <c r="AE135" i="20"/>
  <c r="AE134" i="20"/>
  <c r="AE136" i="20"/>
  <c r="AK49" i="21" s="1"/>
  <c r="AE137" i="20"/>
  <c r="AE138" i="20"/>
  <c r="AE42" i="20"/>
  <c r="AE41" i="20"/>
  <c r="AE38" i="20"/>
  <c r="AG192" i="20"/>
  <c r="AG198" i="20"/>
  <c r="AG195" i="20"/>
  <c r="AJ168" i="20"/>
  <c r="AJ72" i="20"/>
  <c r="AP37" i="21" s="1"/>
  <c r="AJ77" i="20"/>
  <c r="AJ76" i="20"/>
  <c r="AJ74" i="20"/>
  <c r="AJ73" i="20"/>
  <c r="AJ71" i="20"/>
  <c r="AL162" i="20"/>
  <c r="W93" i="20"/>
  <c r="W92" i="20"/>
  <c r="W89" i="20"/>
  <c r="W87" i="20"/>
  <c r="X160" i="20"/>
  <c r="X169" i="20"/>
  <c r="X168" i="20"/>
  <c r="X170" i="20"/>
  <c r="X152" i="20"/>
  <c r="X154" i="20"/>
  <c r="X155" i="20"/>
  <c r="X156" i="20"/>
  <c r="X158" i="20"/>
  <c r="X165" i="20"/>
  <c r="X167" i="20"/>
  <c r="X80" i="20"/>
  <c r="AD38" i="21" s="1"/>
  <c r="X84" i="20"/>
  <c r="X78" i="20"/>
  <c r="X79" i="20"/>
  <c r="X85" i="20"/>
  <c r="Y118" i="20"/>
  <c r="Y125" i="20"/>
  <c r="Y124" i="20"/>
  <c r="Y123" i="20"/>
  <c r="Y121" i="20"/>
  <c r="AC133" i="20"/>
  <c r="AC131" i="20"/>
  <c r="AC132" i="20"/>
  <c r="AC126" i="20"/>
  <c r="AD99" i="20"/>
  <c r="AD100" i="20"/>
  <c r="AD95" i="20"/>
  <c r="AH187" i="20"/>
  <c r="AH182" i="20"/>
  <c r="AH188" i="20"/>
  <c r="AH183" i="20"/>
  <c r="AH88" i="20"/>
  <c r="AN39" i="21" s="1"/>
  <c r="AH91" i="20"/>
  <c r="AH86" i="20"/>
  <c r="AH87" i="20"/>
  <c r="AH92" i="20"/>
  <c r="AI178" i="20"/>
  <c r="AI172" i="20"/>
  <c r="AI173" i="20"/>
  <c r="AJ205" i="20"/>
  <c r="AJ207" i="20"/>
  <c r="AJ200" i="20"/>
  <c r="AJ204" i="20"/>
  <c r="AJ206" i="20"/>
  <c r="AK78" i="20"/>
  <c r="AM186" i="20"/>
  <c r="D137" i="20"/>
  <c r="D135" i="20"/>
  <c r="D134" i="20"/>
  <c r="D23" i="20"/>
  <c r="J32" i="21" s="1"/>
  <c r="E109" i="20"/>
  <c r="E108" i="20"/>
  <c r="E105" i="20"/>
  <c r="E103" i="20"/>
  <c r="E102" i="20"/>
  <c r="E38" i="20"/>
  <c r="E45" i="20"/>
  <c r="H191" i="20"/>
  <c r="H183" i="20"/>
  <c r="I179" i="20"/>
  <c r="I181" i="20"/>
  <c r="I180" i="20"/>
  <c r="I178" i="20"/>
  <c r="I172" i="20"/>
  <c r="I114" i="20"/>
  <c r="N72" i="21" s="1"/>
  <c r="I110" i="20"/>
  <c r="I111" i="20"/>
  <c r="I113" i="20"/>
  <c r="I115" i="20"/>
  <c r="I117" i="20"/>
  <c r="J171" i="20"/>
  <c r="J155" i="20"/>
  <c r="J168" i="20"/>
  <c r="J170" i="20"/>
  <c r="J169" i="20"/>
  <c r="J163" i="20"/>
  <c r="J153" i="20"/>
  <c r="J160" i="20"/>
  <c r="J143" i="20"/>
  <c r="J141" i="20"/>
  <c r="P50" i="21" s="1"/>
  <c r="J142" i="20"/>
  <c r="J122" i="20"/>
  <c r="J125" i="20"/>
  <c r="J123" i="20"/>
  <c r="J118" i="20"/>
  <c r="J121" i="20"/>
  <c r="J90" i="20"/>
  <c r="J91" i="20"/>
  <c r="J93" i="20"/>
  <c r="J89" i="20"/>
  <c r="J86" i="20"/>
  <c r="J75" i="20"/>
  <c r="J73" i="20"/>
  <c r="J71" i="20"/>
  <c r="J70" i="20"/>
  <c r="J59" i="20"/>
  <c r="O6" i="21" s="1"/>
  <c r="J54" i="20"/>
  <c r="K193" i="20"/>
  <c r="K177" i="20"/>
  <c r="K173" i="20"/>
  <c r="K172" i="20"/>
  <c r="K180" i="20"/>
  <c r="K161" i="20"/>
  <c r="K152" i="20"/>
  <c r="K169" i="20"/>
  <c r="K163" i="20"/>
  <c r="K171" i="20"/>
  <c r="K153" i="20"/>
  <c r="K160" i="20"/>
  <c r="K166" i="20"/>
  <c r="K145" i="20"/>
  <c r="K144" i="20"/>
  <c r="K148" i="20"/>
  <c r="K133" i="20"/>
  <c r="K131" i="20"/>
  <c r="K132" i="20"/>
  <c r="K126" i="20"/>
  <c r="K127" i="20"/>
  <c r="K129" i="20"/>
  <c r="K110" i="20"/>
  <c r="K111" i="20"/>
  <c r="K113" i="20"/>
  <c r="K115" i="20"/>
  <c r="K117" i="20"/>
  <c r="K97" i="20"/>
  <c r="K100" i="20"/>
  <c r="K99" i="20"/>
  <c r="K101" i="20"/>
  <c r="K95" i="20"/>
  <c r="K94" i="20"/>
  <c r="K85" i="20"/>
  <c r="K81" i="20"/>
  <c r="K68" i="20"/>
  <c r="K69" i="20"/>
  <c r="K46" i="20"/>
  <c r="K210" i="20"/>
  <c r="Q58" i="21" s="1"/>
  <c r="L183" i="20"/>
  <c r="L167" i="20"/>
  <c r="L134" i="20"/>
  <c r="L135" i="20"/>
  <c r="L137" i="20"/>
  <c r="L138" i="20"/>
  <c r="L125" i="20"/>
  <c r="L124" i="20"/>
  <c r="L123" i="20"/>
  <c r="L121" i="20"/>
  <c r="L118" i="20"/>
  <c r="L119" i="20"/>
  <c r="L108" i="20"/>
  <c r="L107" i="20"/>
  <c r="L105" i="20"/>
  <c r="L103" i="20"/>
  <c r="L102" i="20"/>
  <c r="L109" i="20"/>
  <c r="L86" i="20"/>
  <c r="L91" i="20"/>
  <c r="L87" i="20"/>
  <c r="L70" i="20"/>
  <c r="L61" i="20"/>
  <c r="L44" i="20"/>
  <c r="L42" i="20"/>
  <c r="L39" i="20"/>
  <c r="M205" i="20"/>
  <c r="M183" i="20"/>
  <c r="M178" i="20"/>
  <c r="M173" i="20"/>
  <c r="M172" i="20"/>
  <c r="M181" i="20"/>
  <c r="M156" i="20"/>
  <c r="M161" i="20"/>
  <c r="M169" i="20"/>
  <c r="M163" i="20"/>
  <c r="M153" i="20"/>
  <c r="M157" i="20"/>
  <c r="M164" i="20"/>
  <c r="M166" i="20"/>
  <c r="M143" i="20"/>
  <c r="M141" i="20"/>
  <c r="S50" i="21" s="1"/>
  <c r="M140" i="20"/>
  <c r="M139" i="20"/>
  <c r="M125" i="20"/>
  <c r="M124" i="20"/>
  <c r="M123" i="20"/>
  <c r="M121" i="20"/>
  <c r="M119" i="20"/>
  <c r="M107" i="20"/>
  <c r="M105" i="20"/>
  <c r="M103" i="20"/>
  <c r="M102" i="20"/>
  <c r="M109" i="20"/>
  <c r="M108" i="20"/>
  <c r="M87" i="20"/>
  <c r="M91" i="20"/>
  <c r="M86" i="20"/>
  <c r="M92" i="20"/>
  <c r="M61" i="20"/>
  <c r="M60" i="20"/>
  <c r="M45" i="20"/>
  <c r="M42" i="20"/>
  <c r="M41" i="20"/>
  <c r="M38" i="20"/>
  <c r="N215" i="20"/>
  <c r="N208" i="20"/>
  <c r="N214" i="20"/>
  <c r="N211" i="20"/>
  <c r="N195" i="20"/>
  <c r="N197" i="20"/>
  <c r="N193" i="20"/>
  <c r="N177" i="20"/>
  <c r="N173" i="20"/>
  <c r="N172" i="20"/>
  <c r="N181" i="20"/>
  <c r="N158" i="20"/>
  <c r="N152" i="20"/>
  <c r="N160" i="20"/>
  <c r="N163" i="20"/>
  <c r="N153" i="20"/>
  <c r="N167" i="20"/>
  <c r="N168" i="20"/>
  <c r="N169" i="20"/>
  <c r="N157" i="20"/>
  <c r="N161" i="20"/>
  <c r="N166" i="20"/>
  <c r="N145" i="20"/>
  <c r="N147" i="20"/>
  <c r="N133" i="20"/>
  <c r="N126" i="20"/>
  <c r="N127" i="20"/>
  <c r="N129" i="20"/>
  <c r="N111" i="20"/>
  <c r="N113" i="20"/>
  <c r="N115" i="20"/>
  <c r="N117" i="20"/>
  <c r="N110" i="20"/>
  <c r="N99" i="20"/>
  <c r="N101" i="20"/>
  <c r="N94" i="20"/>
  <c r="N97" i="20"/>
  <c r="N79" i="20"/>
  <c r="N85" i="20"/>
  <c r="N81" i="20"/>
  <c r="N82" i="20"/>
  <c r="N78" i="20"/>
  <c r="N63" i="20"/>
  <c r="N62" i="20"/>
  <c r="N46" i="20"/>
  <c r="N47" i="20"/>
  <c r="N50" i="20"/>
  <c r="N19" i="20"/>
  <c r="T31" i="21" s="1"/>
  <c r="N3" i="20"/>
  <c r="T27" i="21" s="1"/>
  <c r="O201" i="20"/>
  <c r="O206" i="20"/>
  <c r="O185" i="20"/>
  <c r="O183" i="20"/>
  <c r="O188" i="20"/>
  <c r="O191" i="20"/>
  <c r="O169" i="20"/>
  <c r="O162" i="20"/>
  <c r="O152" i="20"/>
  <c r="O153" i="20"/>
  <c r="O157" i="20"/>
  <c r="O164" i="20"/>
  <c r="O161" i="20"/>
  <c r="O167" i="20"/>
  <c r="O160" i="20"/>
  <c r="O134" i="20"/>
  <c r="O135" i="20"/>
  <c r="O137" i="20"/>
  <c r="O125" i="20"/>
  <c r="O124" i="20"/>
  <c r="O121" i="20"/>
  <c r="O119" i="20"/>
  <c r="O103" i="20"/>
  <c r="O102" i="20"/>
  <c r="O105" i="20"/>
  <c r="O108" i="20"/>
  <c r="O86" i="20"/>
  <c r="O92" i="20"/>
  <c r="O87" i="20"/>
  <c r="O77" i="20"/>
  <c r="O76" i="20"/>
  <c r="O61" i="20"/>
  <c r="O60" i="20"/>
  <c r="O57" i="20"/>
  <c r="O45" i="20"/>
  <c r="O41" i="20"/>
  <c r="O39" i="20"/>
  <c r="O38" i="20"/>
  <c r="P202" i="20"/>
  <c r="V57" i="21" s="1"/>
  <c r="P207" i="20"/>
  <c r="P206" i="20"/>
  <c r="P203" i="20"/>
  <c r="P183" i="20"/>
  <c r="P188" i="20"/>
  <c r="P191" i="20"/>
  <c r="P173" i="20"/>
  <c r="P175" i="20"/>
  <c r="P181" i="20"/>
  <c r="P162" i="20"/>
  <c r="P152" i="20"/>
  <c r="P165" i="20"/>
  <c r="P163" i="20"/>
  <c r="P153" i="20"/>
  <c r="P169" i="20"/>
  <c r="P170" i="20"/>
  <c r="P157" i="20"/>
  <c r="P164" i="20"/>
  <c r="P167" i="20"/>
  <c r="P158" i="20"/>
  <c r="P140" i="20"/>
  <c r="P139" i="20"/>
  <c r="P142" i="20"/>
  <c r="P141" i="20"/>
  <c r="V50" i="21" s="1"/>
  <c r="P143" i="20"/>
  <c r="P133" i="20"/>
  <c r="P126" i="20"/>
  <c r="P127" i="20"/>
  <c r="P132" i="20"/>
  <c r="P131" i="20"/>
  <c r="P115" i="20"/>
  <c r="P116" i="20"/>
  <c r="P117" i="20"/>
  <c r="P111" i="20"/>
  <c r="P110" i="20"/>
  <c r="P101" i="20"/>
  <c r="P94" i="20"/>
  <c r="P100" i="20"/>
  <c r="P82" i="20"/>
  <c r="P84" i="20"/>
  <c r="P78" i="20"/>
  <c r="P63" i="20"/>
  <c r="P62" i="20"/>
  <c r="P46" i="20"/>
  <c r="P50" i="20"/>
  <c r="P15" i="20"/>
  <c r="V30" i="21" s="1"/>
  <c r="P215" i="20"/>
  <c r="P208" i="20"/>
  <c r="P214" i="20"/>
  <c r="Q193" i="20"/>
  <c r="Q197" i="20"/>
  <c r="Q172" i="20"/>
  <c r="Q173" i="20"/>
  <c r="Q181" i="20"/>
  <c r="Q180" i="20"/>
  <c r="Q165" i="20"/>
  <c r="Q168" i="20"/>
  <c r="Q160" i="20"/>
  <c r="Q169" i="20"/>
  <c r="Q162" i="20"/>
  <c r="Q163" i="20"/>
  <c r="Q152" i="20"/>
  <c r="Q170" i="20"/>
  <c r="Q157" i="20"/>
  <c r="Q153" i="20"/>
  <c r="Q164" i="20"/>
  <c r="Q158" i="20"/>
  <c r="Q126" i="20"/>
  <c r="Q133" i="20"/>
  <c r="Q127" i="20"/>
  <c r="Q129" i="20"/>
  <c r="Q131" i="20"/>
  <c r="Q132" i="20"/>
  <c r="Q113" i="20"/>
  <c r="Q115" i="20"/>
  <c r="Q116" i="20"/>
  <c r="Q117" i="20"/>
  <c r="Q111" i="20"/>
  <c r="Q110" i="20"/>
  <c r="Q95" i="20"/>
  <c r="Q94" i="20"/>
  <c r="Q101" i="20"/>
  <c r="Q97" i="20"/>
  <c r="Q100" i="20"/>
  <c r="Q81" i="20"/>
  <c r="Q82" i="20"/>
  <c r="Q84" i="20"/>
  <c r="Q78" i="20"/>
  <c r="Q63" i="20"/>
  <c r="Q62" i="20"/>
  <c r="Q65" i="20"/>
  <c r="Q47" i="20"/>
  <c r="Q49" i="20"/>
  <c r="Q50" i="20"/>
  <c r="Q53" i="20"/>
  <c r="Q52" i="20"/>
  <c r="R203" i="20"/>
  <c r="R206" i="20"/>
  <c r="R201" i="20"/>
  <c r="R185" i="20"/>
  <c r="R187" i="20"/>
  <c r="R191" i="20"/>
  <c r="R171" i="20"/>
  <c r="R168" i="20"/>
  <c r="R155" i="20"/>
  <c r="R160" i="20"/>
  <c r="R163" i="20"/>
  <c r="R153" i="20"/>
  <c r="R161" i="20"/>
  <c r="R162" i="20"/>
  <c r="R152" i="20"/>
  <c r="R170" i="20"/>
  <c r="R164" i="20"/>
  <c r="R158" i="20"/>
  <c r="R166" i="20"/>
  <c r="R165" i="20"/>
  <c r="R167" i="20"/>
  <c r="R139" i="20"/>
  <c r="R142" i="20"/>
  <c r="R143" i="20"/>
  <c r="R123" i="20"/>
  <c r="R121" i="20"/>
  <c r="R119" i="20"/>
  <c r="R118" i="20"/>
  <c r="R103" i="20"/>
  <c r="R107" i="20"/>
  <c r="R102" i="20"/>
  <c r="R91" i="20"/>
  <c r="R86" i="20"/>
  <c r="R87" i="20"/>
  <c r="R89" i="20"/>
  <c r="R74" i="20"/>
  <c r="R73" i="20"/>
  <c r="R71" i="20"/>
  <c r="R59" i="20"/>
  <c r="W6" i="21" s="1"/>
  <c r="R58" i="20"/>
  <c r="R57" i="20"/>
  <c r="R55" i="20"/>
  <c r="R54" i="20"/>
  <c r="R40" i="20"/>
  <c r="X33" i="21" s="1"/>
  <c r="R42" i="20"/>
  <c r="R41" i="20"/>
  <c r="R38" i="20"/>
  <c r="R11" i="20"/>
  <c r="X29" i="21" s="1"/>
  <c r="S213" i="20"/>
  <c r="S193" i="20"/>
  <c r="S177" i="20"/>
  <c r="S173" i="20"/>
  <c r="S161" i="20"/>
  <c r="S170" i="20"/>
  <c r="S145" i="20"/>
  <c r="S129" i="20"/>
  <c r="S113" i="20"/>
  <c r="S97" i="20"/>
  <c r="S81" i="20"/>
  <c r="S65" i="20"/>
  <c r="S49" i="20"/>
  <c r="S210" i="20"/>
  <c r="Y58" i="21" s="1"/>
  <c r="T183" i="20"/>
  <c r="T187" i="20"/>
  <c r="T188" i="20"/>
  <c r="T167" i="20"/>
  <c r="T135" i="20"/>
  <c r="T134" i="20"/>
  <c r="T119" i="20"/>
  <c r="T103" i="20"/>
  <c r="T102" i="20"/>
  <c r="T87" i="20"/>
  <c r="T71" i="20"/>
  <c r="T70" i="20"/>
  <c r="T55" i="20"/>
  <c r="T39" i="20"/>
  <c r="T23" i="20"/>
  <c r="Z32" i="21" s="1"/>
  <c r="T7" i="20"/>
  <c r="Z28" i="21" s="1"/>
  <c r="U205" i="20"/>
  <c r="U173" i="20"/>
  <c r="U157" i="20"/>
  <c r="U141" i="20"/>
  <c r="AA50" i="21" s="1"/>
  <c r="U125" i="20"/>
  <c r="U119" i="20"/>
  <c r="U29" i="20"/>
  <c r="U28" i="20"/>
  <c r="V195" i="20"/>
  <c r="V178" i="20"/>
  <c r="V163" i="20"/>
  <c r="V147" i="20"/>
  <c r="V131" i="20"/>
  <c r="V126" i="20"/>
  <c r="V115" i="20"/>
  <c r="V94" i="20"/>
  <c r="V62" i="20"/>
  <c r="W138" i="20"/>
  <c r="W137" i="20"/>
  <c r="W134" i="20"/>
  <c r="W135" i="20"/>
  <c r="X194" i="20"/>
  <c r="AD56" i="21" s="1"/>
  <c r="X197" i="20"/>
  <c r="X199" i="20"/>
  <c r="X195" i="20"/>
  <c r="X192" i="20"/>
  <c r="X198" i="20"/>
  <c r="X94" i="20"/>
  <c r="X95" i="20"/>
  <c r="X100" i="20"/>
  <c r="X96" i="20"/>
  <c r="AD40" i="21" s="1"/>
  <c r="X99" i="20"/>
  <c r="Y136" i="20"/>
  <c r="AE49" i="21" s="1"/>
  <c r="Y137" i="20"/>
  <c r="Y138" i="20"/>
  <c r="Y134" i="20"/>
  <c r="Z188" i="20"/>
  <c r="Z182" i="20"/>
  <c r="Z108" i="20"/>
  <c r="Z107" i="20"/>
  <c r="Z105" i="20"/>
  <c r="Z102" i="20"/>
  <c r="AA194" i="20"/>
  <c r="AG56" i="21" s="1"/>
  <c r="AA198" i="20"/>
  <c r="AA84" i="20"/>
  <c r="AA79" i="20"/>
  <c r="AA85" i="20"/>
  <c r="AA81" i="20"/>
  <c r="AB109" i="20"/>
  <c r="AB108" i="20"/>
  <c r="AB107" i="20"/>
  <c r="AB103" i="20"/>
  <c r="AB102" i="20"/>
  <c r="AC190" i="20"/>
  <c r="AC184" i="20"/>
  <c r="AC186" i="20"/>
  <c r="AC110" i="20"/>
  <c r="AC115" i="20"/>
  <c r="AC116" i="20"/>
  <c r="AD180" i="20"/>
  <c r="AD172" i="20"/>
  <c r="AD173" i="20"/>
  <c r="AF209" i="20"/>
  <c r="AG77" i="20"/>
  <c r="AG76" i="20"/>
  <c r="AH176" i="20"/>
  <c r="AH178" i="20"/>
  <c r="AH180" i="20"/>
  <c r="AH172" i="20"/>
  <c r="AH181" i="20"/>
  <c r="AH177" i="20"/>
  <c r="AI214" i="20"/>
  <c r="AI210" i="20"/>
  <c r="AO58" i="21" s="1"/>
  <c r="AI211" i="20"/>
  <c r="AI208" i="20"/>
  <c r="AI113" i="20"/>
  <c r="AI111" i="20"/>
  <c r="AJ182" i="20"/>
  <c r="AJ184" i="20"/>
  <c r="AJ190" i="20"/>
  <c r="AJ191" i="20"/>
  <c r="AJ188" i="20"/>
  <c r="AJ88" i="20"/>
  <c r="AP39" i="21" s="1"/>
  <c r="AJ93" i="20"/>
  <c r="AJ86" i="20"/>
  <c r="AJ87" i="20"/>
  <c r="AJ92" i="20"/>
  <c r="AJ40" i="20"/>
  <c r="AP33" i="21" s="1"/>
  <c r="AJ41" i="20"/>
  <c r="AJ38" i="20"/>
  <c r="AK52" i="20"/>
  <c r="AM164" i="20"/>
  <c r="D39" i="20"/>
  <c r="E119" i="20"/>
  <c r="E118" i="20"/>
  <c r="E124" i="20"/>
  <c r="E123" i="20"/>
  <c r="E121" i="20"/>
  <c r="E60" i="20"/>
  <c r="E58" i="20"/>
  <c r="E57" i="20"/>
  <c r="E55" i="20"/>
  <c r="E54" i="20"/>
  <c r="G160" i="20"/>
  <c r="J187" i="20"/>
  <c r="J186" i="20"/>
  <c r="J183" i="20"/>
  <c r="J191" i="20"/>
  <c r="J43" i="20"/>
  <c r="J45" i="20"/>
  <c r="AI2" i="20"/>
  <c r="AE10" i="20"/>
  <c r="G22" i="20"/>
  <c r="Z29" i="20"/>
  <c r="AD36" i="20"/>
  <c r="Z39" i="20"/>
  <c r="J41" i="20"/>
  <c r="AE44" i="20"/>
  <c r="P52" i="20"/>
  <c r="M55" i="20"/>
  <c r="K65" i="20"/>
  <c r="M71" i="20"/>
  <c r="AE73" i="20"/>
  <c r="K79" i="20"/>
  <c r="AA82" i="20"/>
  <c r="P85" i="20"/>
  <c r="AI110" i="20"/>
  <c r="N144" i="20"/>
  <c r="Q177" i="20"/>
  <c r="Y109" i="20"/>
  <c r="Y108" i="20"/>
  <c r="Y107" i="20"/>
  <c r="Y102" i="20"/>
  <c r="Y58" i="20"/>
  <c r="Y57" i="20"/>
  <c r="Y54" i="20"/>
  <c r="Z118" i="20"/>
  <c r="Z119" i="20"/>
  <c r="Z124" i="20"/>
  <c r="Z123" i="20"/>
  <c r="Z59" i="20"/>
  <c r="Z57" i="20"/>
  <c r="Z55" i="20"/>
  <c r="Z54" i="20"/>
  <c r="AA164" i="20"/>
  <c r="AA153" i="20"/>
  <c r="AA171" i="20"/>
  <c r="AA165" i="20"/>
  <c r="AA160" i="20"/>
  <c r="AA152" i="20"/>
  <c r="AA162" i="20"/>
  <c r="AA65" i="20"/>
  <c r="AA66" i="20"/>
  <c r="AA68" i="20"/>
  <c r="AA69" i="20"/>
  <c r="AB71" i="20"/>
  <c r="AB70" i="20"/>
  <c r="AE202" i="20"/>
  <c r="AK57" i="21" s="1"/>
  <c r="AE164" i="20"/>
  <c r="AE154" i="20"/>
  <c r="AE158" i="20"/>
  <c r="AE165" i="20"/>
  <c r="AE168" i="20"/>
  <c r="AE160" i="20"/>
  <c r="AE166" i="20"/>
  <c r="AE161" i="20"/>
  <c r="AE153" i="20"/>
  <c r="AE163" i="20"/>
  <c r="AE152" i="20"/>
  <c r="AE169" i="20"/>
  <c r="AE162" i="20"/>
  <c r="AF180" i="20"/>
  <c r="AF173" i="20"/>
  <c r="AF172" i="20"/>
  <c r="AF64" i="20"/>
  <c r="AL36" i="21" s="1"/>
  <c r="AF62" i="20"/>
  <c r="AF63" i="20"/>
  <c r="AG125" i="20"/>
  <c r="AG124" i="20"/>
  <c r="AG123" i="20"/>
  <c r="AG118" i="20"/>
  <c r="AG43" i="20"/>
  <c r="AL4" i="21" s="1"/>
  <c r="AG45" i="20"/>
  <c r="AG42" i="20"/>
  <c r="AG39" i="20"/>
  <c r="AG38" i="20"/>
  <c r="AH124" i="20"/>
  <c r="AH123" i="20"/>
  <c r="AH121" i="20"/>
  <c r="AH119" i="20"/>
  <c r="AH118" i="20"/>
  <c r="AI146" i="20"/>
  <c r="AO51" i="21" s="1"/>
  <c r="AI145" i="20"/>
  <c r="Y39" i="20"/>
  <c r="AD53" i="20"/>
  <c r="H139" i="20"/>
  <c r="H140" i="20"/>
  <c r="H143" i="20"/>
  <c r="I165" i="20"/>
  <c r="I168" i="20"/>
  <c r="I163" i="20"/>
  <c r="I171" i="20"/>
  <c r="I153" i="20"/>
  <c r="I160" i="20"/>
  <c r="I130" i="20"/>
  <c r="N15" i="21" s="1"/>
  <c r="I131" i="20"/>
  <c r="I132" i="20"/>
  <c r="I133" i="20"/>
  <c r="I126" i="20"/>
  <c r="I129" i="20"/>
  <c r="I127" i="20"/>
  <c r="I83" i="20"/>
  <c r="I79" i="20"/>
  <c r="I85" i="20"/>
  <c r="I81" i="20"/>
  <c r="I37" i="20"/>
  <c r="I36" i="20"/>
  <c r="J11" i="20"/>
  <c r="P29" i="21" s="1"/>
  <c r="G8" i="20"/>
  <c r="AJ9" i="20"/>
  <c r="AD20" i="20"/>
  <c r="AE26" i="20"/>
  <c r="H31" i="20"/>
  <c r="L38" i="20"/>
  <c r="N49" i="20"/>
  <c r="L60" i="20"/>
  <c r="E61" i="20"/>
  <c r="P68" i="20"/>
  <c r="AB77" i="20"/>
  <c r="Q85" i="20"/>
  <c r="L93" i="20"/>
  <c r="AD97" i="20"/>
  <c r="E107" i="20"/>
  <c r="AC117" i="20"/>
  <c r="J158" i="20"/>
  <c r="AA168" i="20"/>
  <c r="AA52" i="20"/>
  <c r="AA53" i="20"/>
  <c r="AA46" i="20"/>
  <c r="AB120" i="20"/>
  <c r="AH43" i="21" s="1"/>
  <c r="AB125" i="20"/>
  <c r="AB124" i="20"/>
  <c r="AB123" i="20"/>
  <c r="AB118" i="20"/>
  <c r="AC174" i="20"/>
  <c r="AC180" i="20"/>
  <c r="AC172" i="20"/>
  <c r="AE170" i="20"/>
  <c r="AE106" i="20"/>
  <c r="AJ12" i="21" s="1"/>
  <c r="AE105" i="20"/>
  <c r="AE103" i="20"/>
  <c r="AE102" i="20"/>
  <c r="AF128" i="20"/>
  <c r="AL44" i="21" s="1"/>
  <c r="AF133" i="20"/>
  <c r="AF126" i="20"/>
  <c r="AF127" i="20"/>
  <c r="AG186" i="20"/>
  <c r="AG191" i="20"/>
  <c r="AG187" i="20"/>
  <c r="AG182" i="20"/>
  <c r="AG190" i="20"/>
  <c r="AG188" i="20"/>
  <c r="AG59" i="20"/>
  <c r="AG61" i="20"/>
  <c r="AG60" i="20"/>
  <c r="AG58" i="20"/>
  <c r="AH72" i="20"/>
  <c r="AN37" i="21" s="1"/>
  <c r="AH76" i="20"/>
  <c r="AH74" i="20"/>
  <c r="AK173" i="20"/>
  <c r="AK94" i="20"/>
  <c r="AK100" i="20"/>
  <c r="X62" i="20"/>
  <c r="D167" i="20"/>
  <c r="D109" i="20"/>
  <c r="D108" i="20"/>
  <c r="D107" i="20"/>
  <c r="D105" i="20"/>
  <c r="D102" i="20"/>
  <c r="D7" i="20"/>
  <c r="J28" i="21" s="1"/>
  <c r="E93" i="20"/>
  <c r="E92" i="20"/>
  <c r="E89" i="20"/>
  <c r="E86" i="20"/>
  <c r="E91" i="20"/>
  <c r="I196" i="20"/>
  <c r="N102" i="21" s="1"/>
  <c r="I197" i="20"/>
  <c r="K213" i="20"/>
  <c r="AB6" i="20"/>
  <c r="Y8" i="20"/>
  <c r="D9" i="20"/>
  <c r="Z13" i="20"/>
  <c r="X14" i="20"/>
  <c r="Y22" i="20"/>
  <c r="E39" i="20"/>
  <c r="L41" i="20"/>
  <c r="W42" i="20"/>
  <c r="AG44" i="20"/>
  <c r="AC50" i="20"/>
  <c r="K53" i="20"/>
  <c r="O55" i="20"/>
  <c r="Z58" i="20"/>
  <c r="AA62" i="20"/>
  <c r="Q68" i="20"/>
  <c r="O71" i="20"/>
  <c r="L76" i="20"/>
  <c r="AC82" i="20"/>
  <c r="M93" i="20"/>
  <c r="X112" i="20"/>
  <c r="AD42" i="21" s="1"/>
  <c r="X116" i="20"/>
  <c r="X117" i="20"/>
  <c r="X110" i="20"/>
  <c r="X111" i="20"/>
  <c r="X115" i="20"/>
  <c r="Y198" i="20"/>
  <c r="Y192" i="20"/>
  <c r="Y92" i="20"/>
  <c r="Y91" i="20"/>
  <c r="Y89" i="20"/>
  <c r="Y93" i="20"/>
  <c r="Z175" i="20"/>
  <c r="Z181" i="20"/>
  <c r="Z176" i="20"/>
  <c r="Z172" i="20"/>
  <c r="Z174" i="20"/>
  <c r="Z177" i="20"/>
  <c r="Z180" i="20"/>
  <c r="Z178" i="20"/>
  <c r="AA172" i="20"/>
  <c r="AA180" i="20"/>
  <c r="AA178" i="20"/>
  <c r="AA177" i="20"/>
  <c r="AD144" i="20"/>
  <c r="AD148" i="20"/>
  <c r="AD145" i="20"/>
  <c r="AD147" i="20"/>
  <c r="AE60" i="20"/>
  <c r="AF164" i="20"/>
  <c r="AF167" i="20"/>
  <c r="AF170" i="20"/>
  <c r="AF158" i="20"/>
  <c r="AF152" i="20"/>
  <c r="AF171" i="20"/>
  <c r="AF160" i="20"/>
  <c r="AF157" i="20"/>
  <c r="AF165" i="20"/>
  <c r="AF166" i="20"/>
  <c r="AF153" i="20"/>
  <c r="AF169" i="20"/>
  <c r="AJ156" i="20"/>
  <c r="AJ162" i="20"/>
  <c r="AJ152" i="20"/>
  <c r="AJ165" i="20"/>
  <c r="AJ160" i="20"/>
  <c r="AJ163" i="20"/>
  <c r="AJ166" i="20"/>
  <c r="AJ158" i="20"/>
  <c r="AJ161" i="20"/>
  <c r="AJ167" i="20"/>
  <c r="AJ164" i="20"/>
  <c r="AJ61" i="20"/>
  <c r="AJ60" i="20"/>
  <c r="AJ58" i="20"/>
  <c r="AJ57" i="20"/>
  <c r="AJ55" i="20"/>
  <c r="AJ54" i="20"/>
  <c r="AK170" i="20"/>
  <c r="AK171" i="20"/>
  <c r="AK62" i="20"/>
  <c r="AK66" i="20"/>
  <c r="AK68" i="20"/>
  <c r="AB61" i="20"/>
  <c r="D183" i="20"/>
  <c r="D188" i="20"/>
  <c r="D121" i="20"/>
  <c r="D119" i="20"/>
  <c r="D118" i="20"/>
  <c r="D124" i="20"/>
  <c r="D123" i="20"/>
  <c r="D93" i="20"/>
  <c r="D91" i="20"/>
  <c r="D89" i="20"/>
  <c r="D87" i="20"/>
  <c r="D77" i="20"/>
  <c r="D76" i="20"/>
  <c r="D74" i="20"/>
  <c r="D73" i="20"/>
  <c r="D71" i="20"/>
  <c r="D70" i="20"/>
  <c r="D61" i="20"/>
  <c r="D60" i="20"/>
  <c r="D58" i="20"/>
  <c r="D57" i="20"/>
  <c r="D55" i="20"/>
  <c r="D54" i="20"/>
  <c r="E77" i="20"/>
  <c r="E76" i="20"/>
  <c r="E74" i="20"/>
  <c r="E73" i="20"/>
  <c r="E71" i="20"/>
  <c r="E70" i="20"/>
  <c r="E29" i="20"/>
  <c r="E28" i="20"/>
  <c r="I98" i="20"/>
  <c r="I95" i="20"/>
  <c r="I94" i="20"/>
  <c r="I97" i="20"/>
  <c r="I100" i="20"/>
  <c r="I99" i="20"/>
  <c r="I101" i="20"/>
  <c r="I67" i="20"/>
  <c r="I65" i="20"/>
  <c r="I68" i="20"/>
  <c r="I66" i="20"/>
  <c r="I69" i="20"/>
  <c r="I51" i="20"/>
  <c r="N5" i="21" s="1"/>
  <c r="I53" i="20"/>
  <c r="I52" i="20"/>
  <c r="I46" i="20"/>
  <c r="J203" i="20"/>
  <c r="J202" i="20"/>
  <c r="P57" i="21" s="1"/>
  <c r="J106" i="20"/>
  <c r="J109" i="20"/>
  <c r="J107" i="20"/>
  <c r="J105" i="20"/>
  <c r="J103" i="20"/>
  <c r="AH10" i="20"/>
  <c r="J13" i="20"/>
  <c r="AI18" i="20"/>
  <c r="AD21" i="20"/>
  <c r="AJ25" i="20"/>
  <c r="M28" i="20"/>
  <c r="AI35" i="20"/>
  <c r="AM41" i="20"/>
  <c r="M44" i="20"/>
  <c r="W45" i="20"/>
  <c r="AA47" i="20"/>
  <c r="N65" i="20"/>
  <c r="AD66" i="20"/>
  <c r="AH73" i="20"/>
  <c r="M76" i="20"/>
  <c r="AF132" i="20"/>
  <c r="Q161" i="20"/>
  <c r="Y166" i="20"/>
  <c r="Y170" i="20"/>
  <c r="Y152" i="20"/>
  <c r="Y156" i="20"/>
  <c r="Y157" i="20"/>
  <c r="Y171" i="20"/>
  <c r="Y158" i="20"/>
  <c r="Y165" i="20"/>
  <c r="Y160" i="20"/>
  <c r="Y161" i="20"/>
  <c r="Z204" i="20"/>
  <c r="Z207" i="20"/>
  <c r="Z201" i="20"/>
  <c r="Z202" i="20"/>
  <c r="AF57" i="21" s="1"/>
  <c r="Z156" i="20"/>
  <c r="Z155" i="20"/>
  <c r="Z153" i="20"/>
  <c r="Z171" i="20"/>
  <c r="Z158" i="20"/>
  <c r="Z165" i="20"/>
  <c r="Z160" i="20"/>
  <c r="Z152" i="20"/>
  <c r="Z162" i="20"/>
  <c r="Z168" i="20"/>
  <c r="Z91" i="20"/>
  <c r="Z89" i="20"/>
  <c r="Z86" i="20"/>
  <c r="Z92" i="20"/>
  <c r="AA98" i="20"/>
  <c r="AA95" i="20"/>
  <c r="AA97" i="20"/>
  <c r="AA100" i="20"/>
  <c r="AA101" i="20"/>
  <c r="AB88" i="20"/>
  <c r="AH39" i="21" s="1"/>
  <c r="AB91" i="20"/>
  <c r="AB87" i="20"/>
  <c r="AB93" i="20"/>
  <c r="AB40" i="20"/>
  <c r="AH33" i="21" s="1"/>
  <c r="AB45" i="20"/>
  <c r="AB44" i="20"/>
  <c r="AB42" i="20"/>
  <c r="AC142" i="20"/>
  <c r="AC139" i="20"/>
  <c r="AC140" i="20"/>
  <c r="AC68" i="20"/>
  <c r="AC69" i="20"/>
  <c r="AD132" i="20"/>
  <c r="AD126" i="20"/>
  <c r="AD127" i="20"/>
  <c r="AD131" i="20"/>
  <c r="AD129" i="20"/>
  <c r="AD51" i="20"/>
  <c r="AD46" i="20"/>
  <c r="AD47" i="20"/>
  <c r="AD49" i="20"/>
  <c r="AE186" i="20"/>
  <c r="AE182" i="20"/>
  <c r="AE183" i="20"/>
  <c r="AE89" i="20"/>
  <c r="AE86" i="20"/>
  <c r="AF112" i="20"/>
  <c r="AL42" i="21" s="1"/>
  <c r="AF111" i="20"/>
  <c r="AF116" i="20"/>
  <c r="AF117" i="20"/>
  <c r="AH44" i="20"/>
  <c r="AH41" i="20"/>
  <c r="AH39" i="20"/>
  <c r="AH38" i="20"/>
  <c r="AI158" i="20"/>
  <c r="AI162" i="20"/>
  <c r="AI152" i="20"/>
  <c r="AI168" i="20"/>
  <c r="AI153" i="20"/>
  <c r="AI166" i="20"/>
  <c r="AI160" i="20"/>
  <c r="AI161" i="20"/>
  <c r="AI167" i="20"/>
  <c r="AI169" i="20"/>
  <c r="AI170" i="20"/>
  <c r="AI171" i="20"/>
  <c r="AI157" i="20"/>
  <c r="AI62" i="20"/>
  <c r="AI63" i="20"/>
  <c r="AI65" i="20"/>
  <c r="AI66" i="20"/>
  <c r="AJ109" i="20"/>
  <c r="AJ108" i="20"/>
  <c r="AJ103" i="20"/>
  <c r="AE39" i="20"/>
  <c r="AJ44" i="20"/>
  <c r="AE54" i="20"/>
  <c r="AB8" i="20"/>
  <c r="G9" i="20"/>
  <c r="X16" i="20"/>
  <c r="AB22" i="20"/>
  <c r="D42" i="20"/>
  <c r="O44" i="20"/>
  <c r="AC47" i="20"/>
  <c r="N53" i="20"/>
  <c r="J61" i="20"/>
  <c r="AA63" i="20"/>
  <c r="AF66" i="20"/>
  <c r="N69" i="20"/>
  <c r="L73" i="20"/>
  <c r="J77" i="20"/>
  <c r="AA78" i="20"/>
  <c r="Q79" i="20"/>
  <c r="I82" i="20"/>
  <c r="J87" i="20"/>
  <c r="AB92" i="20"/>
  <c r="O109" i="20"/>
  <c r="D125" i="20"/>
  <c r="W121" i="20"/>
  <c r="W119" i="20"/>
  <c r="W118" i="20"/>
  <c r="W125" i="20"/>
  <c r="W124" i="20"/>
  <c r="X176" i="20"/>
  <c r="X178" i="20"/>
  <c r="AC212" i="20"/>
  <c r="AD157" i="20"/>
  <c r="AD164" i="20"/>
  <c r="AD162" i="20"/>
  <c r="AD152" i="20"/>
  <c r="AD153" i="20"/>
  <c r="AD171" i="20"/>
  <c r="AD158" i="20"/>
  <c r="AD160" i="20"/>
  <c r="AD168" i="20"/>
  <c r="AD163" i="20"/>
  <c r="AD169" i="20"/>
  <c r="AD78" i="20"/>
  <c r="AD79" i="20"/>
  <c r="AD81" i="20"/>
  <c r="AD82" i="20"/>
  <c r="AE121" i="20"/>
  <c r="AE119" i="20"/>
  <c r="AE118" i="20"/>
  <c r="AF199" i="20"/>
  <c r="AF198" i="20"/>
  <c r="AF197" i="20"/>
  <c r="AF192" i="20"/>
  <c r="AF80" i="20"/>
  <c r="AL38" i="21" s="1"/>
  <c r="AF79" i="20"/>
  <c r="AF85" i="20"/>
  <c r="AG134" i="20"/>
  <c r="AG138" i="20"/>
  <c r="AH140" i="20"/>
  <c r="AH139" i="20"/>
  <c r="AL126" i="20"/>
  <c r="AL131" i="20"/>
  <c r="AL62" i="20"/>
  <c r="AL66" i="20"/>
  <c r="AB58" i="20"/>
  <c r="AG6" i="20"/>
  <c r="K14" i="20"/>
  <c r="X17" i="20"/>
  <c r="AH28" i="20"/>
  <c r="W38" i="20"/>
  <c r="J39" i="20"/>
  <c r="E42" i="20"/>
  <c r="Q46" i="20"/>
  <c r="I47" i="20"/>
  <c r="AG54" i="20"/>
  <c r="L57" i="20"/>
  <c r="AG70" i="20"/>
  <c r="M73" i="20"/>
  <c r="AJ89" i="20"/>
  <c r="X101" i="20"/>
  <c r="R105" i="20"/>
  <c r="I116" i="20"/>
  <c r="E125" i="20"/>
  <c r="J139" i="20"/>
  <c r="X162" i="20"/>
  <c r="O200" i="20"/>
  <c r="X132" i="20"/>
  <c r="X127" i="20"/>
  <c r="X48" i="20"/>
  <c r="AD34" i="21" s="1"/>
  <c r="X50" i="20"/>
  <c r="X52" i="20"/>
  <c r="X53" i="20"/>
  <c r="Y185" i="20"/>
  <c r="Y186" i="20"/>
  <c r="Y184" i="20"/>
  <c r="Y188" i="20"/>
  <c r="Y187" i="20"/>
  <c r="Y190" i="20"/>
  <c r="Y191" i="20"/>
  <c r="Y182" i="20"/>
  <c r="Y40" i="20"/>
  <c r="AE33" i="21" s="1"/>
  <c r="Y44" i="20"/>
  <c r="AC99" i="20"/>
  <c r="AC100" i="20"/>
  <c r="AC101" i="20"/>
  <c r="AF211" i="20"/>
  <c r="AF96" i="20"/>
  <c r="AL40" i="21" s="1"/>
  <c r="AF100" i="20"/>
  <c r="AF101" i="20"/>
  <c r="AF95" i="20"/>
  <c r="AF94" i="20"/>
  <c r="AG106" i="20"/>
  <c r="AL71" i="21" s="1"/>
  <c r="AG102" i="20"/>
  <c r="AG107" i="20"/>
  <c r="AG109" i="20"/>
  <c r="AG108" i="20"/>
  <c r="AC62" i="20"/>
  <c r="AE70" i="20"/>
  <c r="AB74" i="20"/>
  <c r="I2" i="20"/>
  <c r="AH12" i="20"/>
  <c r="AC14" i="20"/>
  <c r="AB24" i="20"/>
  <c r="F34" i="20"/>
  <c r="AJ39" i="20"/>
  <c r="P53" i="20"/>
  <c r="M57" i="20"/>
  <c r="AE58" i="20"/>
  <c r="Y60" i="20"/>
  <c r="I62" i="20"/>
  <c r="AC63" i="20"/>
  <c r="P69" i="20"/>
  <c r="AH70" i="20"/>
  <c r="L77" i="20"/>
  <c r="AF84" i="20"/>
  <c r="W86" i="20"/>
  <c r="L89" i="20"/>
  <c r="Y162" i="20"/>
  <c r="AJ183" i="20"/>
  <c r="P185" i="20"/>
  <c r="W106" i="20"/>
  <c r="AB94" i="21" s="1"/>
  <c r="W104" i="20"/>
  <c r="AC41" i="21" s="1"/>
  <c r="W109" i="20"/>
  <c r="W108" i="20"/>
  <c r="W105" i="20"/>
  <c r="W103" i="20"/>
  <c r="W102" i="20"/>
  <c r="X148" i="20"/>
  <c r="X147" i="20"/>
  <c r="X144" i="20"/>
  <c r="X146" i="20"/>
  <c r="AD51" i="21" s="1"/>
  <c r="AB207" i="20"/>
  <c r="AB206" i="20"/>
  <c r="AB205" i="20"/>
  <c r="AB203" i="20"/>
  <c r="AB200" i="20"/>
  <c r="AB202" i="20"/>
  <c r="AH57" i="21" s="1"/>
  <c r="AG166" i="20"/>
  <c r="AH200" i="20"/>
  <c r="AH203" i="20"/>
  <c r="AH102" i="20"/>
  <c r="AH105" i="20"/>
  <c r="AH108" i="20"/>
  <c r="AI194" i="20"/>
  <c r="AO56" i="21" s="1"/>
  <c r="AI199" i="20"/>
  <c r="AI192" i="20"/>
  <c r="AI198" i="20"/>
  <c r="AI193" i="20"/>
  <c r="AI80" i="20"/>
  <c r="AO38" i="21" s="1"/>
  <c r="AI81" i="20"/>
  <c r="AI82" i="20"/>
  <c r="AI78" i="20"/>
  <c r="AI84" i="20"/>
  <c r="AJ125" i="20"/>
  <c r="AJ124" i="20"/>
  <c r="AJ119" i="20"/>
  <c r="AJ118" i="20"/>
  <c r="C162" i="20"/>
  <c r="C157" i="20"/>
  <c r="Y24" i="20"/>
  <c r="AA2" i="20"/>
  <c r="W10" i="20"/>
  <c r="K16" i="20"/>
  <c r="P31" i="20"/>
  <c r="Y38" i="20"/>
  <c r="M39" i="20"/>
  <c r="W41" i="20"/>
  <c r="AH42" i="20"/>
  <c r="D45" i="20"/>
  <c r="K47" i="20"/>
  <c r="AD52" i="20"/>
  <c r="Z60" i="20"/>
  <c r="AD63" i="20"/>
  <c r="N66" i="20"/>
  <c r="Q69" i="20"/>
  <c r="O73" i="20"/>
  <c r="M77" i="20"/>
  <c r="M89" i="20"/>
  <c r="AE92" i="20"/>
  <c r="N95" i="20"/>
  <c r="Z103" i="20"/>
  <c r="K116" i="20"/>
  <c r="N199" i="20"/>
  <c r="AF176" i="20"/>
  <c r="W77" i="20"/>
  <c r="W76" i="20"/>
  <c r="W74" i="20"/>
  <c r="W73" i="20"/>
  <c r="W71" i="20"/>
  <c r="W70" i="20"/>
  <c r="AA114" i="20"/>
  <c r="AF13" i="21" s="1"/>
  <c r="AA110" i="20"/>
  <c r="AA111" i="20"/>
  <c r="AA113" i="20"/>
  <c r="AA112" i="20"/>
  <c r="AG42" i="21" s="1"/>
  <c r="AA116" i="20"/>
  <c r="AB136" i="20"/>
  <c r="AH49" i="21" s="1"/>
  <c r="AB135" i="20"/>
  <c r="AB134" i="20"/>
  <c r="AB138" i="20"/>
  <c r="AB56" i="20"/>
  <c r="AH35" i="21" s="1"/>
  <c r="AB54" i="20"/>
  <c r="AC158" i="20"/>
  <c r="AC154" i="20"/>
  <c r="AC163" i="20"/>
  <c r="AC153" i="20"/>
  <c r="AC155" i="20"/>
  <c r="AC171" i="20"/>
  <c r="AC166" i="20"/>
  <c r="AC170" i="20"/>
  <c r="AC84" i="20"/>
  <c r="AC85" i="20"/>
  <c r="AF144" i="20"/>
  <c r="AF148" i="20"/>
  <c r="AF48" i="20"/>
  <c r="AL34" i="21" s="1"/>
  <c r="AF46" i="20"/>
  <c r="AF47" i="20"/>
  <c r="AF49" i="20"/>
  <c r="AF50" i="20"/>
  <c r="AG91" i="20"/>
  <c r="AG86" i="20"/>
  <c r="AH156" i="20"/>
  <c r="AH170" i="20"/>
  <c r="AH162" i="20"/>
  <c r="AH152" i="20"/>
  <c r="AH165" i="20"/>
  <c r="AH171" i="20"/>
  <c r="AH160" i="20"/>
  <c r="AH153" i="20"/>
  <c r="AH163" i="20"/>
  <c r="AH164" i="20"/>
  <c r="AH166" i="20"/>
  <c r="AH161" i="20"/>
  <c r="AH167" i="20"/>
  <c r="AH168" i="20"/>
  <c r="AH169" i="20"/>
  <c r="AH61" i="20"/>
  <c r="AH60" i="20"/>
  <c r="AH58" i="20"/>
  <c r="AH57" i="20"/>
  <c r="AH55" i="20"/>
  <c r="AI130" i="20"/>
  <c r="AI126" i="20"/>
  <c r="AI127" i="20"/>
  <c r="AI129" i="20"/>
  <c r="AI128" i="20"/>
  <c r="AO44" i="21" s="1"/>
  <c r="AI47" i="20"/>
  <c r="AI49" i="20"/>
  <c r="AI50" i="20"/>
  <c r="AJ136" i="20"/>
  <c r="AP49" i="21" s="1"/>
  <c r="AJ135" i="20"/>
  <c r="AJ134" i="20"/>
  <c r="AK14" i="20"/>
  <c r="Y42" i="20"/>
  <c r="I4" i="20"/>
  <c r="AJ6" i="20"/>
  <c r="K33" i="20"/>
  <c r="Z38" i="20"/>
  <c r="J42" i="20"/>
  <c r="L54" i="20"/>
  <c r="J58" i="20"/>
  <c r="K62" i="20"/>
  <c r="AD68" i="20"/>
  <c r="AJ70" i="20"/>
  <c r="J74" i="20"/>
  <c r="AG74" i="20"/>
  <c r="AF78" i="20"/>
  <c r="I84" i="20"/>
  <c r="Y86" i="20"/>
  <c r="D92" i="20"/>
  <c r="AK99" i="20"/>
  <c r="M118" i="20"/>
  <c r="J119" i="20"/>
  <c r="H182" i="20"/>
  <c r="Y76" i="20"/>
  <c r="Y74" i="20"/>
  <c r="Y73" i="20"/>
  <c r="Y70" i="20"/>
  <c r="Z140" i="20"/>
  <c r="Z139" i="20"/>
  <c r="Z142" i="20"/>
  <c r="Z76" i="20"/>
  <c r="Z74" i="20"/>
  <c r="Z73" i="20"/>
  <c r="Z71" i="20"/>
  <c r="Z70" i="20"/>
  <c r="AA130" i="20"/>
  <c r="AA132" i="20"/>
  <c r="AA133" i="20"/>
  <c r="AA126" i="20"/>
  <c r="AA129" i="20"/>
  <c r="AB154" i="20"/>
  <c r="AB156" i="20"/>
  <c r="AB155" i="20"/>
  <c r="AB161" i="20"/>
  <c r="AB157" i="20"/>
  <c r="AB164" i="20"/>
  <c r="AB170" i="20"/>
  <c r="AB158" i="20"/>
  <c r="AB162" i="20"/>
  <c r="AB152" i="20"/>
  <c r="AB163" i="20"/>
  <c r="AB171" i="20"/>
  <c r="AB165" i="20"/>
  <c r="AB160" i="20"/>
  <c r="AB167" i="20"/>
  <c r="AB166" i="20"/>
  <c r="AC46" i="20"/>
  <c r="AD110" i="20"/>
  <c r="AD111" i="20"/>
  <c r="AD113" i="20"/>
  <c r="AD115" i="20"/>
  <c r="AD116" i="20"/>
  <c r="AD117" i="20"/>
  <c r="AI95" i="20"/>
  <c r="AI94" i="20"/>
  <c r="AI97" i="20"/>
  <c r="AH89" i="20"/>
  <c r="D6" i="20"/>
  <c r="AH13" i="20"/>
  <c r="Y41" i="20"/>
  <c r="AJ42" i="20"/>
  <c r="AH45" i="20"/>
  <c r="AA49" i="20"/>
  <c r="AF52" i="20"/>
  <c r="M54" i="20"/>
  <c r="AB60" i="20"/>
  <c r="P66" i="20"/>
  <c r="AB76" i="20"/>
  <c r="I78" i="20"/>
  <c r="O89" i="20"/>
  <c r="AG92" i="20"/>
  <c r="P95" i="20"/>
  <c r="AL99" i="20"/>
  <c r="AI100" i="20"/>
  <c r="Y105" i="20"/>
  <c r="AC211" i="20"/>
  <c r="AC194" i="20"/>
  <c r="AI56" i="21" s="1"/>
  <c r="AC199" i="20"/>
  <c r="AC198" i="20"/>
  <c r="AC197" i="20"/>
  <c r="AC195" i="20"/>
  <c r="AC192" i="20"/>
  <c r="AC176" i="20"/>
  <c r="AC160" i="20"/>
  <c r="AC146" i="20"/>
  <c r="AI51" i="21" s="1"/>
  <c r="AC144" i="20"/>
  <c r="AC148" i="20"/>
  <c r="AC128" i="20"/>
  <c r="AI44" i="21" s="1"/>
  <c r="AC96" i="20"/>
  <c r="AI40" i="21" s="1"/>
  <c r="AC48" i="20"/>
  <c r="AI34" i="21" s="1"/>
  <c r="AC209" i="20"/>
  <c r="AD198" i="20"/>
  <c r="AD184" i="20"/>
  <c r="AD185" i="20"/>
  <c r="AD186" i="20"/>
  <c r="AD188" i="20"/>
  <c r="AD187" i="20"/>
  <c r="AD190" i="20"/>
  <c r="AD191" i="20"/>
  <c r="AD182" i="20"/>
  <c r="AD166" i="20"/>
  <c r="AD134" i="20"/>
  <c r="AD136" i="20"/>
  <c r="AJ49" i="21" s="1"/>
  <c r="AD125" i="20"/>
  <c r="AD124" i="20"/>
  <c r="AD123" i="20"/>
  <c r="AD121" i="20"/>
  <c r="AD104" i="20"/>
  <c r="AJ41" i="21" s="1"/>
  <c r="AD108" i="20"/>
  <c r="AD107" i="20"/>
  <c r="AD105" i="20"/>
  <c r="AD102" i="20"/>
  <c r="AD88" i="20"/>
  <c r="AJ39" i="21" s="1"/>
  <c r="AD86" i="20"/>
  <c r="AD72" i="20"/>
  <c r="AJ37" i="21" s="1"/>
  <c r="AD56" i="20"/>
  <c r="AJ35" i="21" s="1"/>
  <c r="AE188" i="20"/>
  <c r="AE174" i="20"/>
  <c r="AE177" i="20"/>
  <c r="AE175" i="20"/>
  <c r="AE176" i="20"/>
  <c r="AE181" i="20"/>
  <c r="AE180" i="20"/>
  <c r="AE178" i="20"/>
  <c r="AE156" i="20"/>
  <c r="AE140" i="20"/>
  <c r="AE124" i="20"/>
  <c r="AF214" i="20"/>
  <c r="AF194" i="20"/>
  <c r="AL56" i="21" s="1"/>
  <c r="AF178" i="20"/>
  <c r="AF162" i="20"/>
  <c r="AF146" i="20"/>
  <c r="AL51" i="21" s="1"/>
  <c r="AG206" i="20"/>
  <c r="AG202" i="20"/>
  <c r="AM57" i="21" s="1"/>
  <c r="AG205" i="20"/>
  <c r="AG207" i="20"/>
  <c r="AG203" i="20"/>
  <c r="AG200" i="20"/>
  <c r="AG184" i="20"/>
  <c r="AG168" i="20"/>
  <c r="AG155" i="20"/>
  <c r="AG154" i="20"/>
  <c r="AG170" i="20"/>
  <c r="AG156" i="20"/>
  <c r="AG158" i="20"/>
  <c r="AG162" i="20"/>
  <c r="AG152" i="20"/>
  <c r="AG165" i="20"/>
  <c r="AG171" i="20"/>
  <c r="AG160" i="20"/>
  <c r="AG157" i="20"/>
  <c r="AG164" i="20"/>
  <c r="AG161" i="20"/>
  <c r="AG136" i="20"/>
  <c r="AM49" i="21" s="1"/>
  <c r="AG120" i="20"/>
  <c r="AM43" i="21" s="1"/>
  <c r="AG104" i="20"/>
  <c r="AM41" i="21" s="1"/>
  <c r="AG88" i="20"/>
  <c r="AM39" i="21" s="1"/>
  <c r="AG72" i="20"/>
  <c r="AM37" i="21" s="1"/>
  <c r="AG56" i="20"/>
  <c r="AM35" i="21" s="1"/>
  <c r="AG40" i="20"/>
  <c r="AM33" i="21" s="1"/>
  <c r="AH190" i="20"/>
  <c r="AH174" i="20"/>
  <c r="AH158" i="20"/>
  <c r="AH142" i="20"/>
  <c r="AH128" i="20"/>
  <c r="AN44" i="21" s="1"/>
  <c r="AH126" i="20"/>
  <c r="AH133" i="20"/>
  <c r="AH129" i="20"/>
  <c r="AH114" i="20"/>
  <c r="AH112" i="20"/>
  <c r="AN42" i="21" s="1"/>
  <c r="AH113" i="20"/>
  <c r="AH115" i="20"/>
  <c r="AH116" i="20"/>
  <c r="AH117" i="20"/>
  <c r="AH96" i="20"/>
  <c r="AN40" i="21" s="1"/>
  <c r="AH101" i="20"/>
  <c r="AH94" i="20"/>
  <c r="AH80" i="20"/>
  <c r="AN38" i="21" s="1"/>
  <c r="AH83" i="20"/>
  <c r="AH81" i="20"/>
  <c r="AH64" i="20"/>
  <c r="AN36" i="21" s="1"/>
  <c r="AH48" i="20"/>
  <c r="AN34" i="21" s="1"/>
  <c r="AI180" i="20"/>
  <c r="AI164" i="20"/>
  <c r="AI116" i="20"/>
  <c r="AJ202" i="20"/>
  <c r="AP57" i="21" s="1"/>
  <c r="AJ186" i="20"/>
  <c r="AJ154" i="20"/>
  <c r="AJ138" i="20"/>
  <c r="AJ122" i="20"/>
  <c r="AO14" i="21" s="1"/>
  <c r="AJ106" i="20"/>
  <c r="AO12" i="21" s="1"/>
  <c r="AK196" i="20"/>
  <c r="AK194" i="20"/>
  <c r="AQ56" i="21" s="1"/>
  <c r="AK199" i="20"/>
  <c r="AK192" i="20"/>
  <c r="AK198" i="20"/>
  <c r="AK197" i="20"/>
  <c r="AK195" i="20"/>
  <c r="AK146" i="20"/>
  <c r="AQ51" i="21" s="1"/>
  <c r="AK148" i="20"/>
  <c r="AK147" i="20"/>
  <c r="AL189" i="20"/>
  <c r="AQ19" i="21" s="1"/>
  <c r="AL187" i="20"/>
  <c r="AL182" i="20"/>
  <c r="AL184" i="20"/>
  <c r="AL190" i="20"/>
  <c r="AL186" i="20"/>
  <c r="AL191" i="20"/>
  <c r="AL136" i="20"/>
  <c r="AR49" i="21" s="1"/>
  <c r="AL138" i="20"/>
  <c r="AL134" i="20"/>
  <c r="AL137" i="20"/>
  <c r="AL120" i="20"/>
  <c r="AR43" i="21" s="1"/>
  <c r="AL122" i="20"/>
  <c r="AL123" i="20"/>
  <c r="AL121" i="20"/>
  <c r="AL118" i="20"/>
  <c r="AL104" i="20"/>
  <c r="AR41" i="21" s="1"/>
  <c r="AL106" i="20"/>
  <c r="AL109" i="20"/>
  <c r="AL108" i="20"/>
  <c r="AL107" i="20"/>
  <c r="AL90" i="20"/>
  <c r="AL88" i="20"/>
  <c r="AR39" i="21" s="1"/>
  <c r="AL93" i="20"/>
  <c r="AL92" i="20"/>
  <c r="AL91" i="20"/>
  <c r="AL75" i="20"/>
  <c r="AL72" i="20"/>
  <c r="AR37" i="21" s="1"/>
  <c r="AL59" i="20"/>
  <c r="AL56" i="20"/>
  <c r="AR35" i="21" s="1"/>
  <c r="AL40" i="20"/>
  <c r="AR33" i="21" s="1"/>
  <c r="AL43" i="20"/>
  <c r="AM125" i="20"/>
  <c r="AM109" i="20"/>
  <c r="AM93" i="20"/>
  <c r="AM77" i="20"/>
  <c r="AM61" i="20"/>
  <c r="AM45" i="20"/>
  <c r="AM29" i="20"/>
  <c r="AM13" i="20"/>
  <c r="C191" i="20"/>
  <c r="C165" i="20"/>
  <c r="C134" i="20"/>
  <c r="C109" i="20"/>
  <c r="C70" i="20"/>
  <c r="C45" i="20"/>
  <c r="C25" i="20"/>
  <c r="C8" i="20"/>
  <c r="AC191" i="20"/>
  <c r="AC175" i="20"/>
  <c r="AC143" i="20"/>
  <c r="AC127" i="20"/>
  <c r="AC111" i="20"/>
  <c r="AC15" i="20"/>
  <c r="AI30" i="21" s="1"/>
  <c r="AC215" i="20"/>
  <c r="AC214" i="20"/>
  <c r="AC208" i="20"/>
  <c r="AD197" i="20"/>
  <c r="AD181" i="20"/>
  <c r="AD165" i="20"/>
  <c r="AD133" i="20"/>
  <c r="AD101" i="20"/>
  <c r="AE203" i="20"/>
  <c r="AE187" i="20"/>
  <c r="AE171" i="20"/>
  <c r="AE155" i="20"/>
  <c r="AE142" i="20"/>
  <c r="AE123" i="20"/>
  <c r="AE107" i="20"/>
  <c r="AE75" i="20"/>
  <c r="AE59" i="20"/>
  <c r="AJ88" i="21" s="1"/>
  <c r="AE43" i="20"/>
  <c r="AJ4" i="21" s="1"/>
  <c r="AE11" i="20"/>
  <c r="AK29" i="21" s="1"/>
  <c r="AF193" i="20"/>
  <c r="AF177" i="20"/>
  <c r="AF161" i="20"/>
  <c r="AF145" i="20"/>
  <c r="AF129" i="20"/>
  <c r="AF113" i="20"/>
  <c r="AF210" i="20"/>
  <c r="AL58" i="21" s="1"/>
  <c r="AG199" i="20"/>
  <c r="AG183" i="20"/>
  <c r="AG167" i="20"/>
  <c r="AG135" i="20"/>
  <c r="AG119" i="20"/>
  <c r="AG103" i="20"/>
  <c r="AG23" i="20"/>
  <c r="AM32" i="21" s="1"/>
  <c r="AG7" i="20"/>
  <c r="AM28" i="21" s="1"/>
  <c r="AH205" i="20"/>
  <c r="AH173" i="20"/>
  <c r="AH157" i="20"/>
  <c r="AH141" i="20"/>
  <c r="AN50" i="21" s="1"/>
  <c r="AH125" i="20"/>
  <c r="AH93" i="20"/>
  <c r="AI215" i="20"/>
  <c r="AI195" i="20"/>
  <c r="AI163" i="20"/>
  <c r="AI147" i="20"/>
  <c r="AI131" i="20"/>
  <c r="AI115" i="20"/>
  <c r="AI67" i="20"/>
  <c r="AN7" i="21" s="1"/>
  <c r="AI19" i="20"/>
  <c r="AO31" i="21" s="1"/>
  <c r="AI3" i="20"/>
  <c r="AO27" i="21" s="1"/>
  <c r="AJ201" i="20"/>
  <c r="AJ185" i="20"/>
  <c r="AJ169" i="20"/>
  <c r="AJ137" i="20"/>
  <c r="AJ121" i="20"/>
  <c r="AK207" i="20"/>
  <c r="AK191" i="20"/>
  <c r="AK175" i="20"/>
  <c r="AK155" i="20"/>
  <c r="AK143" i="20"/>
  <c r="AK127" i="20"/>
  <c r="AK111" i="20"/>
  <c r="AK95" i="20"/>
  <c r="AK79" i="20"/>
  <c r="AK63" i="20"/>
  <c r="AK47" i="20"/>
  <c r="AK15" i="20"/>
  <c r="AQ30" i="21" s="1"/>
  <c r="AL197" i="20"/>
  <c r="AL181" i="20"/>
  <c r="AL165" i="20"/>
  <c r="AL133" i="20"/>
  <c r="AL117" i="20"/>
  <c r="AL101" i="20"/>
  <c r="AL85" i="20"/>
  <c r="AL69" i="20"/>
  <c r="AL53" i="20"/>
  <c r="AL37" i="20"/>
  <c r="AL21" i="20"/>
  <c r="AL4" i="20"/>
  <c r="AM178" i="20"/>
  <c r="AM168" i="20"/>
  <c r="AM12" i="20"/>
  <c r="C153" i="20"/>
  <c r="V83" i="20"/>
  <c r="AA68" i="21" s="1"/>
  <c r="V51" i="20"/>
  <c r="AA64" i="21" s="1"/>
  <c r="V19" i="20"/>
  <c r="AB31" i="21" s="1"/>
  <c r="V3" i="20"/>
  <c r="AB27" i="21" s="1"/>
  <c r="W200" i="20"/>
  <c r="W207" i="20"/>
  <c r="W205" i="20"/>
  <c r="W201" i="20"/>
  <c r="W185" i="20"/>
  <c r="W188" i="20"/>
  <c r="W183" i="20"/>
  <c r="W190" i="20"/>
  <c r="W182" i="20"/>
  <c r="W169" i="20"/>
  <c r="W168" i="20"/>
  <c r="X180" i="20"/>
  <c r="X171" i="20"/>
  <c r="X131" i="20"/>
  <c r="Y153" i="20"/>
  <c r="Z200" i="20"/>
  <c r="Z183" i="20"/>
  <c r="Z163" i="20"/>
  <c r="Z143" i="20"/>
  <c r="Z122" i="20"/>
  <c r="Z43" i="20"/>
  <c r="AE63" i="21" s="1"/>
  <c r="AA193" i="20"/>
  <c r="AA173" i="20"/>
  <c r="AA166" i="20"/>
  <c r="AA148" i="20"/>
  <c r="AB183" i="20"/>
  <c r="AC141" i="20"/>
  <c r="AI50" i="21" s="1"/>
  <c r="AD161" i="20"/>
  <c r="AD3" i="20"/>
  <c r="AJ27" i="21" s="1"/>
  <c r="AE167" i="20"/>
  <c r="AE120" i="20"/>
  <c r="AK43" i="21" s="1"/>
  <c r="AF208" i="20"/>
  <c r="AH202" i="20"/>
  <c r="AN57" i="21" s="1"/>
  <c r="AI213" i="20"/>
  <c r="AI209" i="20"/>
  <c r="D166" i="20"/>
  <c r="E88" i="20"/>
  <c r="K39" i="21" s="1"/>
  <c r="AD61" i="20"/>
  <c r="AH97" i="20"/>
  <c r="AD138" i="20"/>
  <c r="AD91" i="20"/>
  <c r="AE143" i="20"/>
  <c r="V66" i="20"/>
  <c r="AD109" i="20"/>
  <c r="AD118" i="20"/>
  <c r="AL188" i="20"/>
  <c r="AL185" i="20"/>
  <c r="AC147" i="20"/>
  <c r="AG163" i="20"/>
  <c r="AD93" i="20"/>
  <c r="AD137" i="20"/>
  <c r="AE172" i="20"/>
  <c r="AD89" i="20"/>
  <c r="AH99" i="20"/>
  <c r="AD70" i="20"/>
  <c r="C145" i="20"/>
  <c r="C144" i="20"/>
  <c r="D198" i="20"/>
  <c r="D186" i="20"/>
  <c r="D182" i="20"/>
  <c r="D191" i="20"/>
  <c r="D190" i="20"/>
  <c r="D187" i="20"/>
  <c r="D138" i="20"/>
  <c r="D122" i="20"/>
  <c r="I14" i="21" s="1"/>
  <c r="D106" i="20"/>
  <c r="I12" i="21" s="1"/>
  <c r="D90" i="20"/>
  <c r="D75" i="20"/>
  <c r="I8" i="21" s="1"/>
  <c r="D59" i="20"/>
  <c r="I65" i="21" s="1"/>
  <c r="D43" i="20"/>
  <c r="I86" i="21" s="1"/>
  <c r="F214" i="20"/>
  <c r="H158" i="20"/>
  <c r="H142" i="20"/>
  <c r="I173" i="20"/>
  <c r="I169" i="20"/>
  <c r="K164" i="20"/>
  <c r="M167" i="20"/>
  <c r="N178" i="20"/>
  <c r="N170" i="20"/>
  <c r="O205" i="20"/>
  <c r="O168" i="20"/>
  <c r="O136" i="20"/>
  <c r="U49" i="21" s="1"/>
  <c r="O40" i="20"/>
  <c r="U33" i="21" s="1"/>
  <c r="P201" i="20"/>
  <c r="P187" i="20"/>
  <c r="P168" i="20"/>
  <c r="Q195" i="20"/>
  <c r="Q178" i="20"/>
  <c r="Q171" i="20"/>
  <c r="R154" i="20"/>
  <c r="R88" i="20"/>
  <c r="X39" i="21" s="1"/>
  <c r="T192" i="20"/>
  <c r="W206" i="20"/>
  <c r="X174" i="20"/>
  <c r="E11" i="20"/>
  <c r="K29" i="21" s="1"/>
  <c r="H141" i="20"/>
  <c r="N50" i="21" s="1"/>
  <c r="I177" i="20"/>
  <c r="I48" i="20"/>
  <c r="O34" i="21" s="1"/>
  <c r="J104" i="20"/>
  <c r="P41" i="21" s="1"/>
  <c r="M154" i="20"/>
  <c r="N213" i="20"/>
  <c r="N174" i="20"/>
  <c r="N155" i="20"/>
  <c r="N210" i="20"/>
  <c r="T58" i="21" s="1"/>
  <c r="D185" i="20"/>
  <c r="X215" i="20"/>
  <c r="X214" i="20"/>
  <c r="X208" i="20"/>
  <c r="Y197" i="20"/>
  <c r="Z75" i="20"/>
  <c r="Z11" i="20"/>
  <c r="AF29" i="21" s="1"/>
  <c r="AA213" i="20"/>
  <c r="AA210" i="20"/>
  <c r="AG58" i="21" s="1"/>
  <c r="AB7" i="20"/>
  <c r="AH28" i="21" s="1"/>
  <c r="AC202" i="20"/>
  <c r="AI57" i="21" s="1"/>
  <c r="AC205" i="20"/>
  <c r="AC203" i="20"/>
  <c r="AC201" i="20"/>
  <c r="AC200" i="20"/>
  <c r="AC185" i="20"/>
  <c r="AC182" i="20"/>
  <c r="AC188" i="20"/>
  <c r="AC187" i="20"/>
  <c r="AC183" i="20"/>
  <c r="AC173" i="20"/>
  <c r="AC156" i="20"/>
  <c r="AC72" i="20"/>
  <c r="AI37" i="21" s="1"/>
  <c r="AC75" i="20"/>
  <c r="AD210" i="20"/>
  <c r="AJ58" i="21" s="1"/>
  <c r="AD215" i="20"/>
  <c r="AD214" i="20"/>
  <c r="AD213" i="20"/>
  <c r="AD211" i="20"/>
  <c r="AD209" i="20"/>
  <c r="AD208" i="20"/>
  <c r="AD194" i="20"/>
  <c r="AJ56" i="21" s="1"/>
  <c r="AD195" i="20"/>
  <c r="AD193" i="20"/>
  <c r="AD192" i="20"/>
  <c r="AD175" i="20"/>
  <c r="AD176" i="20"/>
  <c r="AD146" i="20"/>
  <c r="AJ51" i="21" s="1"/>
  <c r="AD128" i="20"/>
  <c r="AJ44" i="21" s="1"/>
  <c r="AD112" i="20"/>
  <c r="AJ42" i="21" s="1"/>
  <c r="AD96" i="20"/>
  <c r="AJ40" i="21" s="1"/>
  <c r="AD80" i="20"/>
  <c r="AJ38" i="21" s="1"/>
  <c r="AD83" i="20"/>
  <c r="AI9" i="21" s="1"/>
  <c r="AD64" i="20"/>
  <c r="AJ36" i="21" s="1"/>
  <c r="AD48" i="20"/>
  <c r="AJ34" i="21" s="1"/>
  <c r="AE207" i="20"/>
  <c r="AE206" i="20"/>
  <c r="AE201" i="20"/>
  <c r="AE200" i="20"/>
  <c r="AE190" i="20"/>
  <c r="AE191" i="20"/>
  <c r="AE184" i="20"/>
  <c r="AE185" i="20"/>
  <c r="AE104" i="20"/>
  <c r="AK41" i="21" s="1"/>
  <c r="AE88" i="20"/>
  <c r="AK39" i="21" s="1"/>
  <c r="AE72" i="20"/>
  <c r="AK37" i="21" s="1"/>
  <c r="AE56" i="20"/>
  <c r="AK35" i="21" s="1"/>
  <c r="AE40" i="20"/>
  <c r="AK33" i="21" s="1"/>
  <c r="AF191" i="20"/>
  <c r="AF184" i="20"/>
  <c r="AF185" i="20"/>
  <c r="AF174" i="20"/>
  <c r="AF175" i="20"/>
  <c r="AF154" i="20"/>
  <c r="AF155" i="20"/>
  <c r="AF15" i="20"/>
  <c r="AL30" i="21" s="1"/>
  <c r="AG194" i="20"/>
  <c r="AM56" i="21" s="1"/>
  <c r="AG175" i="20"/>
  <c r="AG178" i="20"/>
  <c r="AG114" i="20"/>
  <c r="AL13" i="21" s="1"/>
  <c r="AG112" i="20"/>
  <c r="AM42" i="21" s="1"/>
  <c r="AG67" i="20"/>
  <c r="AL66" i="21" s="1"/>
  <c r="AG64" i="20"/>
  <c r="AM36" i="21" s="1"/>
  <c r="AH184" i="20"/>
  <c r="AH186" i="20"/>
  <c r="AH185" i="20"/>
  <c r="AH155" i="20"/>
  <c r="AH154" i="20"/>
  <c r="AH120" i="20"/>
  <c r="AN43" i="21" s="1"/>
  <c r="AH122" i="20"/>
  <c r="AM14" i="21" s="1"/>
  <c r="AH104" i="20"/>
  <c r="AN41" i="21" s="1"/>
  <c r="AH56" i="20"/>
  <c r="AN35" i="21" s="1"/>
  <c r="AH40" i="20"/>
  <c r="AN33" i="21" s="1"/>
  <c r="AH43" i="20"/>
  <c r="AM4" i="21" s="1"/>
  <c r="AI177" i="20"/>
  <c r="AI174" i="20"/>
  <c r="AI175" i="20"/>
  <c r="AI176" i="20"/>
  <c r="AI154" i="20"/>
  <c r="AI155" i="20"/>
  <c r="AI156" i="20"/>
  <c r="AI112" i="20"/>
  <c r="AO42" i="21" s="1"/>
  <c r="AI96" i="20"/>
  <c r="AO40" i="21" s="1"/>
  <c r="AI64" i="20"/>
  <c r="AO36" i="21" s="1"/>
  <c r="AI48" i="20"/>
  <c r="AO34" i="21" s="1"/>
  <c r="AJ189" i="20"/>
  <c r="AO19" i="21" s="1"/>
  <c r="AJ23" i="20"/>
  <c r="AP32" i="21" s="1"/>
  <c r="AL175" i="20"/>
  <c r="AM72" i="20"/>
  <c r="AS37" i="21" s="1"/>
  <c r="C210" i="20"/>
  <c r="I58" i="21" s="1"/>
  <c r="C212" i="20"/>
  <c r="C194" i="20"/>
  <c r="I56" i="21" s="1"/>
  <c r="C196" i="20"/>
  <c r="H206" i="20"/>
  <c r="H190" i="20"/>
  <c r="J154" i="20"/>
  <c r="K211" i="20"/>
  <c r="K199" i="20"/>
  <c r="K198" i="20"/>
  <c r="K197" i="20"/>
  <c r="K195" i="20"/>
  <c r="K192" i="20"/>
  <c r="K176" i="20"/>
  <c r="K112" i="20"/>
  <c r="Q42" i="21" s="1"/>
  <c r="K64" i="20"/>
  <c r="Q36" i="21" s="1"/>
  <c r="K48" i="20"/>
  <c r="Q34" i="21" s="1"/>
  <c r="K209" i="20"/>
  <c r="L198" i="20"/>
  <c r="L185" i="20"/>
  <c r="L186" i="20"/>
  <c r="L190" i="20"/>
  <c r="L188" i="20"/>
  <c r="L187" i="20"/>
  <c r="L191" i="20"/>
  <c r="L106" i="20"/>
  <c r="Q71" i="21" s="1"/>
  <c r="M188" i="20"/>
  <c r="M175" i="20"/>
  <c r="M179" i="20"/>
  <c r="R77" i="21" s="1"/>
  <c r="N194" i="20"/>
  <c r="T56" i="21" s="1"/>
  <c r="N146" i="20"/>
  <c r="T51" i="21" s="1"/>
  <c r="O184" i="20"/>
  <c r="O156" i="20"/>
  <c r="O120" i="20"/>
  <c r="U43" i="21" s="1"/>
  <c r="O104" i="20"/>
  <c r="U41" i="21" s="1"/>
  <c r="O88" i="20"/>
  <c r="U39" i="21" s="1"/>
  <c r="O72" i="20"/>
  <c r="U37" i="21" s="1"/>
  <c r="O56" i="20"/>
  <c r="U35" i="21" s="1"/>
  <c r="P174" i="20"/>
  <c r="R202" i="20"/>
  <c r="X57" i="21" s="1"/>
  <c r="R186" i="20"/>
  <c r="S199" i="20"/>
  <c r="S32" i="20"/>
  <c r="T44" i="20"/>
  <c r="T25" i="20"/>
  <c r="T8" i="20"/>
  <c r="U162" i="20"/>
  <c r="U140" i="20"/>
  <c r="U89" i="20"/>
  <c r="U55" i="20"/>
  <c r="V162" i="20"/>
  <c r="V34" i="20"/>
  <c r="V21" i="20"/>
  <c r="V2" i="20"/>
  <c r="W184" i="20"/>
  <c r="W156" i="20"/>
  <c r="W136" i="20"/>
  <c r="AC49" i="21" s="1"/>
  <c r="W88" i="20"/>
  <c r="AC39" i="21" s="1"/>
  <c r="W72" i="20"/>
  <c r="AC37" i="21" s="1"/>
  <c r="W56" i="20"/>
  <c r="AC35" i="21" s="1"/>
  <c r="W40" i="20"/>
  <c r="AC33" i="21" s="1"/>
  <c r="X206" i="20"/>
  <c r="X205" i="20"/>
  <c r="X203" i="20"/>
  <c r="X201" i="20"/>
  <c r="X200" i="20"/>
  <c r="X182" i="20"/>
  <c r="Y196" i="20"/>
  <c r="Y195" i="20"/>
  <c r="Y193" i="20"/>
  <c r="Y174" i="20"/>
  <c r="Y155" i="20"/>
  <c r="Z190" i="20"/>
  <c r="Z154" i="20"/>
  <c r="Z106" i="20"/>
  <c r="Z104" i="20"/>
  <c r="AF41" i="21" s="1"/>
  <c r="Z90" i="20"/>
  <c r="AA211" i="20"/>
  <c r="AA192" i="20"/>
  <c r="AA176" i="20"/>
  <c r="AA181" i="20"/>
  <c r="AA174" i="20"/>
  <c r="AA154" i="20"/>
  <c r="AA155" i="20"/>
  <c r="AA156" i="20"/>
  <c r="AA128" i="20"/>
  <c r="AG44" i="21" s="1"/>
  <c r="AA96" i="20"/>
  <c r="AG40" i="21" s="1"/>
  <c r="AA80" i="20"/>
  <c r="AG38" i="21" s="1"/>
  <c r="AA64" i="20"/>
  <c r="AG36" i="21" s="1"/>
  <c r="AA48" i="20"/>
  <c r="AG34" i="21" s="1"/>
  <c r="AA209" i="20"/>
  <c r="AA208" i="20"/>
  <c r="AB198" i="20"/>
  <c r="AB197" i="20"/>
  <c r="AB195" i="20"/>
  <c r="AB193" i="20"/>
  <c r="AB186" i="20"/>
  <c r="AB182" i="20"/>
  <c r="AB188" i="20"/>
  <c r="AB187" i="20"/>
  <c r="AB190" i="20"/>
  <c r="D197" i="20"/>
  <c r="D195" i="20"/>
  <c r="E59" i="20"/>
  <c r="J6" i="21" s="1"/>
  <c r="F213" i="20"/>
  <c r="F210" i="20"/>
  <c r="L58" i="21" s="1"/>
  <c r="G193" i="20"/>
  <c r="G192" i="20"/>
  <c r="G23" i="20"/>
  <c r="M32" i="21" s="1"/>
  <c r="H204" i="20"/>
  <c r="M80" i="21" s="1"/>
  <c r="H205" i="20"/>
  <c r="H203" i="20"/>
  <c r="H201" i="20"/>
  <c r="H200" i="20"/>
  <c r="H189" i="20"/>
  <c r="H188" i="20"/>
  <c r="H187" i="20"/>
  <c r="H184" i="20"/>
  <c r="I215" i="20"/>
  <c r="I214" i="20"/>
  <c r="I213" i="20"/>
  <c r="I211" i="20"/>
  <c r="I209" i="20"/>
  <c r="I208" i="20"/>
  <c r="I199" i="20"/>
  <c r="I195" i="20"/>
  <c r="I192" i="20"/>
  <c r="I19" i="20"/>
  <c r="O31" i="21" s="1"/>
  <c r="J207" i="20"/>
  <c r="J206" i="20"/>
  <c r="J205" i="20"/>
  <c r="J201" i="20"/>
  <c r="J200" i="20"/>
  <c r="J185" i="20"/>
  <c r="J182" i="20"/>
  <c r="J190" i="20"/>
  <c r="J136" i="20"/>
  <c r="P49" i="21" s="1"/>
  <c r="J56" i="20"/>
  <c r="P35" i="21" s="1"/>
  <c r="K207" i="20"/>
  <c r="K206" i="20"/>
  <c r="K205" i="20"/>
  <c r="K203" i="20"/>
  <c r="K201" i="20"/>
  <c r="K200" i="20"/>
  <c r="K182" i="20"/>
  <c r="K183" i="20"/>
  <c r="K184" i="20"/>
  <c r="K190" i="20"/>
  <c r="K188" i="20"/>
  <c r="K186" i="20"/>
  <c r="K191" i="20"/>
  <c r="K174" i="20"/>
  <c r="K175" i="20"/>
  <c r="K154" i="20"/>
  <c r="K155" i="20"/>
  <c r="K156" i="20"/>
  <c r="K15" i="20"/>
  <c r="Q30" i="21" s="1"/>
  <c r="K215" i="20"/>
  <c r="K208" i="20"/>
  <c r="L194" i="20"/>
  <c r="R56" i="21" s="1"/>
  <c r="L197" i="20"/>
  <c r="L195" i="20"/>
  <c r="L193" i="20"/>
  <c r="L192" i="20"/>
  <c r="L177" i="20"/>
  <c r="L173" i="20"/>
  <c r="M207" i="20"/>
  <c r="M203" i="20"/>
  <c r="M201" i="20"/>
  <c r="M200" i="20"/>
  <c r="M184" i="20"/>
  <c r="M185" i="20"/>
  <c r="M187" i="20"/>
  <c r="M186" i="20"/>
  <c r="M191" i="20"/>
  <c r="M75" i="20"/>
  <c r="M59" i="20"/>
  <c r="R65" i="21" s="1"/>
  <c r="M11" i="20"/>
  <c r="S29" i="21" s="1"/>
  <c r="N192" i="20"/>
  <c r="O23" i="20"/>
  <c r="U32" i="21" s="1"/>
  <c r="O7" i="20"/>
  <c r="U28" i="21" s="1"/>
  <c r="P184" i="20"/>
  <c r="P186" i="20"/>
  <c r="P180" i="20"/>
  <c r="P154" i="20"/>
  <c r="P155" i="20"/>
  <c r="Q154" i="20"/>
  <c r="Q146" i="20"/>
  <c r="W51" i="21" s="1"/>
  <c r="Q3" i="20"/>
  <c r="W27" i="21" s="1"/>
  <c r="W7" i="20"/>
  <c r="AC28" i="21" s="1"/>
  <c r="Y51" i="20"/>
  <c r="Z56" i="20"/>
  <c r="AF35" i="21" s="1"/>
  <c r="AA15" i="20"/>
  <c r="AG30" i="21" s="1"/>
  <c r="X142" i="20"/>
  <c r="AA158" i="20"/>
  <c r="X164" i="20"/>
  <c r="AC165" i="20"/>
  <c r="O166" i="20"/>
  <c r="K168" i="20"/>
  <c r="Z170" i="20"/>
  <c r="M180" i="20"/>
  <c r="AF182" i="20"/>
  <c r="Z187" i="20"/>
  <c r="P200" i="20"/>
  <c r="AF205" i="20"/>
  <c r="M155" i="20"/>
  <c r="AD156" i="20"/>
  <c r="X175" i="20"/>
  <c r="R184" i="20"/>
  <c r="D112" i="20"/>
  <c r="J42" i="21" s="1"/>
  <c r="D3" i="20"/>
  <c r="J27" i="21" s="1"/>
  <c r="E40" i="20"/>
  <c r="K33" i="21" s="1"/>
  <c r="F211" i="20"/>
  <c r="F209" i="20"/>
  <c r="H122" i="20"/>
  <c r="M14" i="21" s="1"/>
  <c r="H104" i="20"/>
  <c r="N41" i="21" s="1"/>
  <c r="I210" i="20"/>
  <c r="O58" i="21" s="1"/>
  <c r="I112" i="20"/>
  <c r="O42" i="21" s="1"/>
  <c r="J120" i="20"/>
  <c r="P43" i="21" s="1"/>
  <c r="N128" i="20"/>
  <c r="T44" i="21" s="1"/>
  <c r="I152" i="20"/>
  <c r="AC152" i="20"/>
  <c r="W157" i="20"/>
  <c r="M160" i="20"/>
  <c r="W161" i="20"/>
  <c r="I162" i="20"/>
  <c r="AC162" i="20"/>
  <c r="O163" i="20"/>
  <c r="Y164" i="20"/>
  <c r="J165" i="20"/>
  <c r="P166" i="20"/>
  <c r="Z167" i="20"/>
  <c r="AF168" i="20"/>
  <c r="R169" i="20"/>
  <c r="AA170" i="20"/>
  <c r="M171" i="20"/>
  <c r="P172" i="20"/>
  <c r="Y177" i="20"/>
  <c r="AC178" i="20"/>
  <c r="L182" i="20"/>
  <c r="R183" i="20"/>
  <c r="W191" i="20"/>
  <c r="G195" i="20"/>
  <c r="AD155" i="20"/>
  <c r="I176" i="20"/>
  <c r="J152" i="20"/>
  <c r="X157" i="20"/>
  <c r="I158" i="20"/>
  <c r="J162" i="20"/>
  <c r="Z164" i="20"/>
  <c r="K165" i="20"/>
  <c r="AA167" i="20"/>
  <c r="M168" i="20"/>
  <c r="I170" i="20"/>
  <c r="N171" i="20"/>
  <c r="AD178" i="20"/>
  <c r="X181" i="20"/>
  <c r="M182" i="20"/>
  <c r="X191" i="20"/>
  <c r="N198" i="20"/>
  <c r="AA199" i="20"/>
  <c r="R200" i="20"/>
  <c r="AF201" i="20"/>
  <c r="O207" i="20"/>
  <c r="N209" i="20"/>
  <c r="AD154" i="20"/>
  <c r="L176" i="20"/>
  <c r="Y176" i="20"/>
  <c r="Y194" i="20"/>
  <c r="AE56" i="21" s="1"/>
  <c r="E56" i="20"/>
  <c r="K35" i="21" s="1"/>
  <c r="K158" i="20"/>
  <c r="Z161" i="20"/>
  <c r="M165" i="20"/>
  <c r="W166" i="20"/>
  <c r="I167" i="20"/>
  <c r="AC167" i="20"/>
  <c r="Y169" i="20"/>
  <c r="K170" i="20"/>
  <c r="AD170" i="20"/>
  <c r="P171" i="20"/>
  <c r="X173" i="20"/>
  <c r="O182" i="20"/>
  <c r="Z191" i="20"/>
  <c r="Q192" i="20"/>
  <c r="AA197" i="20"/>
  <c r="AH201" i="20"/>
  <c r="Z206" i="20"/>
  <c r="P156" i="20"/>
  <c r="M176" i="20"/>
  <c r="AB194" i="20"/>
  <c r="AH56" i="21" s="1"/>
  <c r="H56" i="20"/>
  <c r="N35" i="21" s="1"/>
  <c r="I144" i="20"/>
  <c r="AA144" i="20"/>
  <c r="M152" i="20"/>
  <c r="AA157" i="20"/>
  <c r="AA161" i="20"/>
  <c r="M162" i="20"/>
  <c r="W163" i="20"/>
  <c r="I164" i="20"/>
  <c r="AC164" i="20"/>
  <c r="N165" i="20"/>
  <c r="X166" i="20"/>
  <c r="J167" i="20"/>
  <c r="Z169" i="20"/>
  <c r="D173" i="20"/>
  <c r="Y173" i="20"/>
  <c r="AC181" i="20"/>
  <c r="P182" i="20"/>
  <c r="X183" i="20"/>
  <c r="K187" i="20"/>
  <c r="O190" i="20"/>
  <c r="P205" i="20"/>
  <c r="R207" i="20"/>
  <c r="AF156" i="20"/>
  <c r="N176" i="20"/>
  <c r="Z186" i="20"/>
  <c r="I145" i="20"/>
  <c r="W153" i="20"/>
  <c r="N162" i="20"/>
  <c r="X163" i="20"/>
  <c r="J164" i="20"/>
  <c r="O165" i="20"/>
  <c r="K167" i="20"/>
  <c r="AA169" i="20"/>
  <c r="M170" i="20"/>
  <c r="X172" i="20"/>
  <c r="AD177" i="20"/>
  <c r="P178" i="20"/>
  <c r="P190" i="20"/>
  <c r="AB191" i="20"/>
  <c r="D193" i="20"/>
  <c r="AG197" i="20"/>
  <c r="G199" i="20"/>
  <c r="Z203" i="20"/>
  <c r="N175" i="20"/>
  <c r="AD174" i="20"/>
  <c r="Z185" i="20"/>
  <c r="AF202" i="20"/>
  <c r="AL57" i="21" s="1"/>
  <c r="AA145" i="20"/>
  <c r="I147" i="20"/>
  <c r="X153" i="20"/>
  <c r="I157" i="20"/>
  <c r="AC157" i="20"/>
  <c r="W160" i="20"/>
  <c r="I161" i="20"/>
  <c r="Y163" i="20"/>
  <c r="Z166" i="20"/>
  <c r="Y172" i="20"/>
  <c r="R182" i="20"/>
  <c r="H186" i="20"/>
  <c r="Z184" i="20"/>
  <c r="J157" i="20"/>
  <c r="O158" i="20"/>
  <c r="J161" i="20"/>
  <c r="AC169" i="20"/>
  <c r="D172" i="20"/>
  <c r="M177" i="20"/>
  <c r="AG177" i="20"/>
  <c r="K181" i="20"/>
  <c r="AF181" i="20"/>
  <c r="R190" i="20"/>
  <c r="I193" i="20"/>
  <c r="AG193" i="20"/>
  <c r="G197" i="20"/>
  <c r="H185" i="20"/>
  <c r="Q194" i="20"/>
  <c r="W56" i="21" s="1"/>
  <c r="Q179" i="20"/>
  <c r="V77" i="21" s="1"/>
  <c r="Q130" i="20"/>
  <c r="V15" i="21" s="1"/>
  <c r="Q112" i="20"/>
  <c r="W42" i="21" s="1"/>
  <c r="Q64" i="20"/>
  <c r="W36" i="21" s="1"/>
  <c r="Q48" i="20"/>
  <c r="W34" i="21" s="1"/>
  <c r="R104" i="20"/>
  <c r="X41" i="21" s="1"/>
  <c r="R56" i="20"/>
  <c r="X35" i="21" s="1"/>
  <c r="T174" i="20"/>
  <c r="T176" i="20"/>
  <c r="W23" i="20"/>
  <c r="AC32" i="21" s="1"/>
  <c r="X204" i="20"/>
  <c r="AC21" i="21" s="1"/>
  <c r="X202" i="20"/>
  <c r="AD57" i="21" s="1"/>
  <c r="X184" i="20"/>
  <c r="X189" i="20"/>
  <c r="X186" i="20"/>
  <c r="X90" i="20"/>
  <c r="AC10" i="21" s="1"/>
  <c r="X88" i="20"/>
  <c r="AD39" i="21" s="1"/>
  <c r="Y179" i="20"/>
  <c r="Y154" i="20"/>
  <c r="Y130" i="20"/>
  <c r="Y128" i="20"/>
  <c r="AE44" i="21" s="1"/>
  <c r="Y114" i="20"/>
  <c r="Y96" i="20"/>
  <c r="AE40" i="21" s="1"/>
  <c r="Y80" i="20"/>
  <c r="AE38" i="21" s="1"/>
  <c r="Y67" i="20"/>
  <c r="Y64" i="20"/>
  <c r="AE36" i="21" s="1"/>
  <c r="Y19" i="20"/>
  <c r="AE31" i="21" s="1"/>
  <c r="Y3" i="20"/>
  <c r="AE27" i="21" s="1"/>
  <c r="Z120" i="20"/>
  <c r="AF43" i="21" s="1"/>
  <c r="Z88" i="20"/>
  <c r="AF39" i="21" s="1"/>
  <c r="Z72" i="20"/>
  <c r="AF37" i="21" s="1"/>
  <c r="Z40" i="20"/>
  <c r="AF33" i="21" s="1"/>
  <c r="AA175" i="20"/>
  <c r="AB174" i="20"/>
  <c r="AB176" i="20"/>
  <c r="D194" i="20"/>
  <c r="J56" i="21" s="1"/>
  <c r="D175" i="20"/>
  <c r="G194" i="20"/>
  <c r="M56" i="21" s="1"/>
  <c r="H202" i="20"/>
  <c r="N57" i="21" s="1"/>
  <c r="I194" i="20"/>
  <c r="O56" i="21" s="1"/>
  <c r="I174" i="20"/>
  <c r="I154" i="20"/>
  <c r="I155" i="20"/>
  <c r="I96" i="20"/>
  <c r="O40" i="21" s="1"/>
  <c r="I80" i="20"/>
  <c r="O38" i="21" s="1"/>
  <c r="J184" i="20"/>
  <c r="J88" i="20"/>
  <c r="P39" i="21" s="1"/>
  <c r="J72" i="20"/>
  <c r="P37" i="21" s="1"/>
  <c r="J40" i="20"/>
  <c r="P33" i="21" s="1"/>
  <c r="J7" i="20"/>
  <c r="P28" i="21" s="1"/>
  <c r="K202" i="20"/>
  <c r="Q57" i="21" s="1"/>
  <c r="K185" i="20"/>
  <c r="K67" i="20"/>
  <c r="P66" i="21" s="1"/>
  <c r="L174" i="20"/>
  <c r="L64" i="20"/>
  <c r="R36" i="21" s="1"/>
  <c r="L48" i="20"/>
  <c r="R34" i="21" s="1"/>
  <c r="L19" i="20"/>
  <c r="R31" i="21" s="1"/>
  <c r="L3" i="20"/>
  <c r="R27" i="21" s="1"/>
  <c r="M202" i="20"/>
  <c r="S57" i="21" s="1"/>
  <c r="M56" i="20"/>
  <c r="S35" i="21" s="1"/>
  <c r="M40" i="20"/>
  <c r="S33" i="21" s="1"/>
  <c r="N154" i="20"/>
  <c r="N156" i="20"/>
  <c r="N112" i="20"/>
  <c r="T42" i="21" s="1"/>
  <c r="N96" i="20"/>
  <c r="T40" i="21" s="1"/>
  <c r="N80" i="20"/>
  <c r="T38" i="21" s="1"/>
  <c r="N64" i="20"/>
  <c r="T36" i="21" s="1"/>
  <c r="N48" i="20"/>
  <c r="T34" i="21" s="1"/>
  <c r="N15" i="20"/>
  <c r="T30" i="21" s="1"/>
  <c r="P59" i="20"/>
  <c r="U65" i="21" s="1"/>
  <c r="S185" i="20"/>
  <c r="D128" i="20"/>
  <c r="J44" i="21" s="1"/>
  <c r="D96" i="20"/>
  <c r="J40" i="21" s="1"/>
  <c r="D80" i="20"/>
  <c r="J38" i="21" s="1"/>
  <c r="E120" i="20"/>
  <c r="K43" i="21" s="1"/>
  <c r="F15" i="20"/>
  <c r="L30" i="21" s="1"/>
  <c r="H106" i="20"/>
  <c r="M12" i="21" s="1"/>
  <c r="H88" i="20"/>
  <c r="N39" i="21" s="1"/>
  <c r="H72" i="20"/>
  <c r="N37" i="21" s="1"/>
  <c r="H43" i="20"/>
  <c r="M63" i="21" s="1"/>
  <c r="H11" i="20"/>
  <c r="N29" i="21" s="1"/>
  <c r="I64" i="20"/>
  <c r="O36" i="21" s="1"/>
  <c r="L128" i="20"/>
  <c r="R44" i="21" s="1"/>
  <c r="L112" i="20"/>
  <c r="R42" i="21" s="1"/>
  <c r="L80" i="20"/>
  <c r="R38" i="21" s="1"/>
  <c r="L51" i="20"/>
  <c r="Q5" i="21" s="1"/>
  <c r="M104" i="20"/>
  <c r="S41" i="21" s="1"/>
  <c r="M88" i="20"/>
  <c r="S39" i="21" s="1"/>
  <c r="F208" i="20"/>
  <c r="Y213" i="20"/>
  <c r="Y214" i="20"/>
  <c r="Y215" i="20"/>
  <c r="I156" i="20"/>
  <c r="I175" i="20"/>
  <c r="H120" i="20"/>
  <c r="N43" i="21" s="1"/>
  <c r="Q176" i="20"/>
  <c r="Y48" i="20"/>
  <c r="AE34" i="21" s="1"/>
  <c r="Q156" i="20"/>
  <c r="Q175" i="20"/>
  <c r="X56" i="20"/>
  <c r="AD35" i="21" s="1"/>
  <c r="Y98" i="20"/>
  <c r="G196" i="20"/>
  <c r="L20" i="21" s="1"/>
  <c r="Q155" i="20"/>
  <c r="Q174" i="20"/>
  <c r="X185" i="20"/>
  <c r="X72" i="20"/>
  <c r="AD37" i="21" s="1"/>
  <c r="X122" i="20"/>
  <c r="W196" i="20"/>
  <c r="Q159" i="20"/>
  <c r="V16" i="21" s="1"/>
  <c r="V17" i="21" s="1"/>
  <c r="Q128" i="20"/>
  <c r="W44" i="21" s="1"/>
  <c r="Q114" i="20"/>
  <c r="Q98" i="20"/>
  <c r="V11" i="21" s="1"/>
  <c r="Q80" i="20"/>
  <c r="W38" i="21" s="1"/>
  <c r="R204" i="20"/>
  <c r="W80" i="21" s="1"/>
  <c r="R120" i="20"/>
  <c r="X43" i="21" s="1"/>
  <c r="AA212" i="20"/>
  <c r="AF22" i="21" s="1"/>
  <c r="AI196" i="20"/>
  <c r="AJ120" i="20"/>
  <c r="AP43" i="21" s="1"/>
  <c r="AJ104" i="20"/>
  <c r="AP41" i="21" s="1"/>
  <c r="AJ90" i="20"/>
  <c r="AO10" i="21" s="1"/>
  <c r="AJ75" i="20"/>
  <c r="AJ43" i="20"/>
  <c r="AK75" i="20"/>
  <c r="AP8" i="21" s="1"/>
  <c r="AK43" i="20"/>
  <c r="AP63" i="21" s="1"/>
  <c r="H40" i="20"/>
  <c r="N33" i="21" s="1"/>
  <c r="D64" i="20"/>
  <c r="J36" i="21" s="1"/>
  <c r="D51" i="20"/>
  <c r="I5" i="21" s="1"/>
  <c r="I212" i="20"/>
  <c r="N22" i="21" s="1"/>
  <c r="O196" i="20"/>
  <c r="O112" i="20"/>
  <c r="U42" i="21" s="1"/>
  <c r="O67" i="20"/>
  <c r="T7" i="21" s="1"/>
  <c r="P122" i="20"/>
  <c r="P106" i="20"/>
  <c r="U12" i="21" s="1"/>
  <c r="P90" i="20"/>
  <c r="AG130" i="20"/>
  <c r="AG98" i="20"/>
  <c r="AH204" i="20"/>
  <c r="AM21" i="21" s="1"/>
  <c r="AJ51" i="20"/>
  <c r="M120" i="20"/>
  <c r="S43" i="21" s="1"/>
  <c r="M72" i="20"/>
  <c r="S37" i="21" s="1"/>
  <c r="M43" i="20"/>
  <c r="N204" i="20"/>
  <c r="S43" i="20"/>
  <c r="Y212" i="20"/>
  <c r="AD22" i="21" s="1"/>
  <c r="K204" i="20"/>
  <c r="P80" i="21" s="1"/>
  <c r="K189" i="20"/>
  <c r="P19" i="21" s="1"/>
  <c r="K122" i="20"/>
  <c r="P14" i="21" s="1"/>
  <c r="L96" i="20"/>
  <c r="R40" i="21" s="1"/>
  <c r="N189" i="20"/>
  <c r="S19" i="21" s="1"/>
  <c r="N75" i="20"/>
  <c r="S8" i="21" s="1"/>
  <c r="Q106" i="20"/>
  <c r="V12" i="21" s="1"/>
  <c r="R83" i="20"/>
  <c r="W9" i="21" s="1"/>
  <c r="W212" i="20"/>
  <c r="AE179" i="20"/>
  <c r="AJ18" i="21" s="1"/>
  <c r="AF122" i="20"/>
  <c r="AK14" i="21" s="1"/>
  <c r="AF104" i="20"/>
  <c r="AL41" i="21" s="1"/>
  <c r="AF72" i="20"/>
  <c r="AL37" i="21" s="1"/>
  <c r="AG212" i="20"/>
  <c r="AL22" i="21" s="1"/>
  <c r="G96" i="20"/>
  <c r="M40" i="21" s="1"/>
  <c r="G212" i="20"/>
  <c r="L81" i="21" s="1"/>
  <c r="AA204" i="20"/>
  <c r="AB51" i="20"/>
  <c r="AG5" i="21" s="1"/>
  <c r="AC120" i="20"/>
  <c r="AI43" i="21" s="1"/>
  <c r="AC43" i="20"/>
  <c r="AH4" i="21" s="1"/>
  <c r="I104" i="20"/>
  <c r="O41" i="21" s="1"/>
  <c r="I59" i="20"/>
  <c r="N6" i="21" s="1"/>
  <c r="J196" i="20"/>
  <c r="O20" i="21" s="1"/>
  <c r="J179" i="20"/>
  <c r="O77" i="21" s="1"/>
  <c r="J159" i="20"/>
  <c r="O16" i="21" s="1"/>
  <c r="O17" i="21" s="1"/>
  <c r="L179" i="20"/>
  <c r="Q77" i="21" s="1"/>
  <c r="Y120" i="20"/>
  <c r="AE43" i="21" s="1"/>
  <c r="Y104" i="20"/>
  <c r="AE41" i="21" s="1"/>
  <c r="Y88" i="20"/>
  <c r="AE39" i="21" s="1"/>
  <c r="Y72" i="20"/>
  <c r="AE37" i="21" s="1"/>
  <c r="Y43" i="20"/>
  <c r="AD4" i="21" s="1"/>
  <c r="Z179" i="20"/>
  <c r="AE18" i="21" s="1"/>
  <c r="Z159" i="20"/>
  <c r="AE16" i="21" s="1"/>
  <c r="AE17" i="21" s="1"/>
  <c r="AB204" i="20"/>
  <c r="AG21" i="21" s="1"/>
  <c r="AB189" i="20"/>
  <c r="AG19" i="21" s="1"/>
  <c r="AB179" i="20"/>
  <c r="AG18" i="21" s="1"/>
  <c r="AB104" i="20"/>
  <c r="AH41" i="21" s="1"/>
  <c r="AB90" i="20"/>
  <c r="AG69" i="21" s="1"/>
  <c r="AC179" i="20"/>
  <c r="AH18" i="21" s="1"/>
  <c r="AC98" i="20"/>
  <c r="AH70" i="21" s="1"/>
  <c r="AC64" i="20"/>
  <c r="AI36" i="21" s="1"/>
  <c r="AC51" i="20"/>
  <c r="AH5" i="21" s="1"/>
  <c r="AD75" i="20"/>
  <c r="AI8" i="21" s="1"/>
  <c r="AD59" i="20"/>
  <c r="M112" i="20"/>
  <c r="S42" i="21" s="1"/>
  <c r="X83" i="20"/>
  <c r="AC9" i="21" s="1"/>
  <c r="K196" i="20"/>
  <c r="P20" i="21" s="1"/>
  <c r="K179" i="20"/>
  <c r="P18" i="21" s="1"/>
  <c r="K114" i="20"/>
  <c r="P13" i="21" s="1"/>
  <c r="K51" i="20"/>
  <c r="P5" i="21" s="1"/>
  <c r="L189" i="20"/>
  <c r="Q19" i="21" s="1"/>
  <c r="L75" i="20"/>
  <c r="Q8" i="21" s="1"/>
  <c r="L43" i="20"/>
  <c r="Q63" i="21" s="1"/>
  <c r="L23" i="20"/>
  <c r="R32" i="21" s="1"/>
  <c r="L7" i="20"/>
  <c r="R28" i="21" s="1"/>
  <c r="W179" i="20"/>
  <c r="AB18" i="21" s="1"/>
  <c r="Z189" i="20"/>
  <c r="AE19" i="21" s="1"/>
  <c r="G136" i="20"/>
  <c r="M49" i="21" s="1"/>
  <c r="G135" i="20"/>
  <c r="G134" i="20"/>
  <c r="G59" i="20"/>
  <c r="G56" i="20"/>
  <c r="M35" i="21" s="1"/>
  <c r="G54" i="20"/>
  <c r="G61" i="20"/>
  <c r="G57" i="20"/>
  <c r="G60" i="20"/>
  <c r="G55" i="20"/>
  <c r="H173" i="20"/>
  <c r="H181" i="20"/>
  <c r="H177" i="20"/>
  <c r="H180" i="20"/>
  <c r="H174" i="20"/>
  <c r="H175" i="20"/>
  <c r="H176" i="20"/>
  <c r="H64" i="20"/>
  <c r="N36" i="21" s="1"/>
  <c r="H65" i="20"/>
  <c r="H68" i="20"/>
  <c r="H63" i="20"/>
  <c r="H66" i="20"/>
  <c r="AM157" i="20"/>
  <c r="C188" i="20"/>
  <c r="AM108" i="20"/>
  <c r="F62" i="20"/>
  <c r="AK163" i="20"/>
  <c r="T170" i="20"/>
  <c r="S174" i="20"/>
  <c r="S175" i="20"/>
  <c r="S176" i="20"/>
  <c r="S178" i="20"/>
  <c r="S172" i="20"/>
  <c r="S181" i="20"/>
  <c r="S15" i="20"/>
  <c r="Y30" i="21" s="1"/>
  <c r="T158" i="20"/>
  <c r="T164" i="20"/>
  <c r="T152" i="20"/>
  <c r="T169" i="20"/>
  <c r="T161" i="20"/>
  <c r="T154" i="20"/>
  <c r="T166" i="20"/>
  <c r="T157" i="20"/>
  <c r="T156" i="20"/>
  <c r="T171" i="20"/>
  <c r="T163" i="20"/>
  <c r="T168" i="20"/>
  <c r="T160" i="20"/>
  <c r="T106" i="20"/>
  <c r="T104" i="20"/>
  <c r="Z41" i="21" s="1"/>
  <c r="T105" i="20"/>
  <c r="T108" i="20"/>
  <c r="T107" i="20"/>
  <c r="U207" i="20"/>
  <c r="U203" i="20"/>
  <c r="U202" i="20"/>
  <c r="AA57" i="21" s="1"/>
  <c r="U201" i="20"/>
  <c r="U120" i="20"/>
  <c r="AA43" i="21" s="1"/>
  <c r="U123" i="20"/>
  <c r="U118" i="20"/>
  <c r="U124" i="20"/>
  <c r="U75" i="20"/>
  <c r="Z8" i="21" s="1"/>
  <c r="U76" i="20"/>
  <c r="U72" i="20"/>
  <c r="AA37" i="21" s="1"/>
  <c r="U71" i="20"/>
  <c r="U74" i="20"/>
  <c r="U70" i="20"/>
  <c r="V175" i="20"/>
  <c r="V176" i="20"/>
  <c r="V180" i="20"/>
  <c r="V172" i="20"/>
  <c r="V177" i="20"/>
  <c r="V181" i="20"/>
  <c r="V173" i="20"/>
  <c r="AK212" i="20"/>
  <c r="AL128" i="20"/>
  <c r="AR44" i="21" s="1"/>
  <c r="AL129" i="20"/>
  <c r="AL132" i="20"/>
  <c r="AL127" i="20"/>
  <c r="AL19" i="20"/>
  <c r="AR31" i="21" s="1"/>
  <c r="AM203" i="20"/>
  <c r="AM202" i="20"/>
  <c r="AS57" i="21" s="1"/>
  <c r="AM201" i="20"/>
  <c r="AM200" i="20"/>
  <c r="AM207" i="20"/>
  <c r="AM154" i="20"/>
  <c r="AM155" i="20"/>
  <c r="AM169" i="20"/>
  <c r="AM161" i="20"/>
  <c r="AM166" i="20"/>
  <c r="AM163" i="20"/>
  <c r="AM165" i="20"/>
  <c r="AM153" i="20"/>
  <c r="AM170" i="20"/>
  <c r="AM162" i="20"/>
  <c r="AM86" i="20"/>
  <c r="AM89" i="20"/>
  <c r="AM87" i="20"/>
  <c r="C200" i="20"/>
  <c r="C207" i="20"/>
  <c r="C206" i="20"/>
  <c r="C205" i="20"/>
  <c r="C19" i="20"/>
  <c r="I31" i="21" s="1"/>
  <c r="G12" i="20"/>
  <c r="E16" i="20"/>
  <c r="AK16" i="20"/>
  <c r="C20" i="20"/>
  <c r="AM31" i="20"/>
  <c r="H52" i="20"/>
  <c r="H79" i="20"/>
  <c r="H94" i="20"/>
  <c r="C103" i="20"/>
  <c r="U121" i="20"/>
  <c r="T162" i="20"/>
  <c r="U163" i="20"/>
  <c r="C170" i="20"/>
  <c r="U170" i="20"/>
  <c r="H178" i="20"/>
  <c r="V174" i="20"/>
  <c r="H15" i="20"/>
  <c r="N30" i="21" s="1"/>
  <c r="E83" i="20"/>
  <c r="E80" i="20"/>
  <c r="K38" i="21" s="1"/>
  <c r="E79" i="20"/>
  <c r="E82" i="20"/>
  <c r="E85" i="20"/>
  <c r="E81" i="20"/>
  <c r="H112" i="20"/>
  <c r="N42" i="21" s="1"/>
  <c r="H115" i="20"/>
  <c r="H110" i="20"/>
  <c r="H117" i="20"/>
  <c r="H113" i="20"/>
  <c r="F18" i="20"/>
  <c r="E52" i="20"/>
  <c r="C56" i="20"/>
  <c r="I35" i="21" s="1"/>
  <c r="C58" i="20"/>
  <c r="C54" i="20"/>
  <c r="C57" i="20"/>
  <c r="AM76" i="20"/>
  <c r="C185" i="20"/>
  <c r="H111" i="20"/>
  <c r="S162" i="20"/>
  <c r="S154" i="20"/>
  <c r="S155" i="20"/>
  <c r="S156" i="20"/>
  <c r="S167" i="20"/>
  <c r="S158" i="20"/>
  <c r="S164" i="20"/>
  <c r="S152" i="20"/>
  <c r="S169" i="20"/>
  <c r="S171" i="20"/>
  <c r="S163" i="20"/>
  <c r="S168" i="20"/>
  <c r="S160" i="20"/>
  <c r="S116" i="20"/>
  <c r="S111" i="20"/>
  <c r="S110" i="20"/>
  <c r="S112" i="20"/>
  <c r="Y42" i="21" s="1"/>
  <c r="S117" i="20"/>
  <c r="S64" i="20"/>
  <c r="Y36" i="21" s="1"/>
  <c r="S62" i="20"/>
  <c r="S69" i="20"/>
  <c r="S68" i="20"/>
  <c r="S63" i="20"/>
  <c r="T189" i="20"/>
  <c r="T186" i="20"/>
  <c r="T191" i="20"/>
  <c r="T190" i="20"/>
  <c r="T184" i="20"/>
  <c r="T182" i="20"/>
  <c r="T185" i="20"/>
  <c r="T122" i="20"/>
  <c r="Y73" i="21" s="1"/>
  <c r="T120" i="20"/>
  <c r="Z43" i="21" s="1"/>
  <c r="T123" i="20"/>
  <c r="T118" i="20"/>
  <c r="T125" i="20"/>
  <c r="T121" i="20"/>
  <c r="T59" i="20"/>
  <c r="T56" i="20"/>
  <c r="Z35" i="21" s="1"/>
  <c r="T58" i="20"/>
  <c r="T54" i="20"/>
  <c r="T61" i="20"/>
  <c r="T57" i="20"/>
  <c r="U179" i="20"/>
  <c r="U174" i="20"/>
  <c r="U175" i="20"/>
  <c r="U176" i="20"/>
  <c r="U178" i="20"/>
  <c r="U172" i="20"/>
  <c r="U177" i="20"/>
  <c r="U181" i="20"/>
  <c r="U180" i="20"/>
  <c r="U104" i="20"/>
  <c r="AA41" i="21" s="1"/>
  <c r="U108" i="20"/>
  <c r="U103" i="20"/>
  <c r="U107" i="20"/>
  <c r="U102" i="20"/>
  <c r="U59" i="20"/>
  <c r="U56" i="20"/>
  <c r="AA35" i="21" s="1"/>
  <c r="U58" i="20"/>
  <c r="U54" i="20"/>
  <c r="U60" i="20"/>
  <c r="V214" i="20"/>
  <c r="V208" i="20"/>
  <c r="V210" i="20"/>
  <c r="AB58" i="21" s="1"/>
  <c r="V213" i="20"/>
  <c r="V211" i="20"/>
  <c r="V209" i="20"/>
  <c r="V146" i="20"/>
  <c r="AB51" i="21" s="1"/>
  <c r="V145" i="20"/>
  <c r="V148" i="20"/>
  <c r="V144" i="20"/>
  <c r="V101" i="20"/>
  <c r="V97" i="20"/>
  <c r="V100" i="20"/>
  <c r="V95" i="20"/>
  <c r="V96" i="20"/>
  <c r="AB40" i="21" s="1"/>
  <c r="V48" i="20"/>
  <c r="AB34" i="21" s="1"/>
  <c r="V47" i="20"/>
  <c r="V50" i="20"/>
  <c r="V53" i="20"/>
  <c r="AK154" i="20"/>
  <c r="AK156" i="20"/>
  <c r="AK164" i="20"/>
  <c r="AK152" i="20"/>
  <c r="AK169" i="20"/>
  <c r="AK161" i="20"/>
  <c r="AK166" i="20"/>
  <c r="AK157" i="20"/>
  <c r="AK168" i="20"/>
  <c r="AK160" i="20"/>
  <c r="AK165" i="20"/>
  <c r="AK153" i="20"/>
  <c r="AK96" i="20"/>
  <c r="AQ40" i="21" s="1"/>
  <c r="AK98" i="20"/>
  <c r="AK101" i="20"/>
  <c r="AK97" i="20"/>
  <c r="AK51" i="20"/>
  <c r="AK48" i="20"/>
  <c r="AQ34" i="21" s="1"/>
  <c r="AK50" i="20"/>
  <c r="AK53" i="20"/>
  <c r="AK49" i="20"/>
  <c r="AL180" i="20"/>
  <c r="AL174" i="20"/>
  <c r="AL172" i="20"/>
  <c r="AL177" i="20"/>
  <c r="AL176" i="20"/>
  <c r="AL173" i="20"/>
  <c r="AL97" i="20"/>
  <c r="AL100" i="20"/>
  <c r="AL95" i="20"/>
  <c r="AL96" i="20"/>
  <c r="AR40" i="21" s="1"/>
  <c r="AL51" i="20"/>
  <c r="AL48" i="20"/>
  <c r="AR34" i="21" s="1"/>
  <c r="AL47" i="20"/>
  <c r="AL50" i="20"/>
  <c r="AL3" i="20"/>
  <c r="AR27" i="21" s="1"/>
  <c r="AM184" i="20"/>
  <c r="AM185" i="20"/>
  <c r="AM182" i="20"/>
  <c r="AM187" i="20"/>
  <c r="AM11" i="20"/>
  <c r="AS29" i="21" s="1"/>
  <c r="C147" i="20"/>
  <c r="C146" i="20"/>
  <c r="I51" i="21" s="1"/>
  <c r="C148" i="20"/>
  <c r="C96" i="20"/>
  <c r="I40" i="21" s="1"/>
  <c r="C94" i="20"/>
  <c r="C98" i="20"/>
  <c r="C97" i="20"/>
  <c r="C100" i="20"/>
  <c r="C95" i="20"/>
  <c r="C64" i="20"/>
  <c r="I36" i="21" s="1"/>
  <c r="C67" i="20"/>
  <c r="C62" i="20"/>
  <c r="C65" i="20"/>
  <c r="C68" i="20"/>
  <c r="C63" i="20"/>
  <c r="C3" i="20"/>
  <c r="I27" i="21" s="1"/>
  <c r="C9" i="20"/>
  <c r="H62" i="20"/>
  <c r="E68" i="20"/>
  <c r="H69" i="20"/>
  <c r="AK162" i="20"/>
  <c r="V170" i="20"/>
  <c r="AL170" i="20"/>
  <c r="E174" i="20"/>
  <c r="E176" i="20"/>
  <c r="E178" i="20"/>
  <c r="E172" i="20"/>
  <c r="E177" i="20"/>
  <c r="E181" i="20"/>
  <c r="E180" i="20"/>
  <c r="E173" i="20"/>
  <c r="C88" i="20"/>
  <c r="I39" i="21" s="1"/>
  <c r="C91" i="20"/>
  <c r="C86" i="20"/>
  <c r="C89" i="20"/>
  <c r="E66" i="20"/>
  <c r="AM179" i="20"/>
  <c r="AM180" i="20"/>
  <c r="AM176" i="20"/>
  <c r="AM177" i="20"/>
  <c r="AM175" i="20"/>
  <c r="H126" i="20"/>
  <c r="S196" i="20"/>
  <c r="S194" i="20"/>
  <c r="Y56" i="21" s="1"/>
  <c r="S197" i="20"/>
  <c r="S192" i="20"/>
  <c r="S195" i="20"/>
  <c r="S198" i="20"/>
  <c r="S128" i="20"/>
  <c r="Y44" i="21" s="1"/>
  <c r="S126" i="20"/>
  <c r="S133" i="20"/>
  <c r="S132" i="20"/>
  <c r="S127" i="20"/>
  <c r="S80" i="20"/>
  <c r="Y38" i="21" s="1"/>
  <c r="S84" i="20"/>
  <c r="S79" i="20"/>
  <c r="S78" i="20"/>
  <c r="S85" i="20"/>
  <c r="S214" i="20"/>
  <c r="S209" i="20"/>
  <c r="S215" i="20"/>
  <c r="S208" i="20"/>
  <c r="T90" i="20"/>
  <c r="Y10" i="21" s="1"/>
  <c r="T88" i="20"/>
  <c r="Z39" i="21" s="1"/>
  <c r="T91" i="20"/>
  <c r="T86" i="20"/>
  <c r="T93" i="20"/>
  <c r="T89" i="20"/>
  <c r="U183" i="20"/>
  <c r="U191" i="20"/>
  <c r="U184" i="20"/>
  <c r="U185" i="20"/>
  <c r="U190" i="20"/>
  <c r="U186" i="20"/>
  <c r="U182" i="20"/>
  <c r="U188" i="20"/>
  <c r="U187" i="20"/>
  <c r="U143" i="20"/>
  <c r="U139" i="20"/>
  <c r="U88" i="20"/>
  <c r="AA39" i="21" s="1"/>
  <c r="U91" i="20"/>
  <c r="U86" i="20"/>
  <c r="U92" i="20"/>
  <c r="U43" i="20"/>
  <c r="U44" i="20"/>
  <c r="U40" i="20"/>
  <c r="AA33" i="21" s="1"/>
  <c r="U42" i="20"/>
  <c r="U38" i="20"/>
  <c r="V192" i="20"/>
  <c r="V198" i="20"/>
  <c r="V193" i="20"/>
  <c r="V194" i="20"/>
  <c r="AB56" i="21" s="1"/>
  <c r="V197" i="20"/>
  <c r="V199" i="20"/>
  <c r="V128" i="20"/>
  <c r="AB44" i="21" s="1"/>
  <c r="V133" i="20"/>
  <c r="V129" i="20"/>
  <c r="V132" i="20"/>
  <c r="V127" i="20"/>
  <c r="V80" i="20"/>
  <c r="AB38" i="21" s="1"/>
  <c r="V79" i="20"/>
  <c r="V82" i="20"/>
  <c r="V78" i="20"/>
  <c r="V85" i="20"/>
  <c r="V81" i="20"/>
  <c r="AK203" i="20"/>
  <c r="AK202" i="20"/>
  <c r="AQ57" i="21" s="1"/>
  <c r="AK201" i="20"/>
  <c r="AK205" i="20"/>
  <c r="AK176" i="20"/>
  <c r="AK178" i="20"/>
  <c r="AK172" i="20"/>
  <c r="AK177" i="20"/>
  <c r="AK174" i="20"/>
  <c r="AK181" i="20"/>
  <c r="AK128" i="20"/>
  <c r="AQ44" i="21" s="1"/>
  <c r="AK130" i="20"/>
  <c r="AK133" i="20"/>
  <c r="AK129" i="20"/>
  <c r="AK80" i="20"/>
  <c r="AQ38" i="21" s="1"/>
  <c r="AK83" i="20"/>
  <c r="AK82" i="20"/>
  <c r="AK85" i="20"/>
  <c r="AK81" i="20"/>
  <c r="AL192" i="20"/>
  <c r="AL198" i="20"/>
  <c r="AL193" i="20"/>
  <c r="AL195" i="20"/>
  <c r="AL194" i="20"/>
  <c r="AR56" i="21" s="1"/>
  <c r="AL199" i="20"/>
  <c r="AL146" i="20"/>
  <c r="AR51" i="21" s="1"/>
  <c r="AL145" i="20"/>
  <c r="AL148" i="20"/>
  <c r="AL144" i="20"/>
  <c r="AL83" i="20"/>
  <c r="AL80" i="20"/>
  <c r="AR38" i="21" s="1"/>
  <c r="AL79" i="20"/>
  <c r="AL82" i="20"/>
  <c r="AL78" i="20"/>
  <c r="AL81" i="20"/>
  <c r="AM171" i="20"/>
  <c r="AM120" i="20"/>
  <c r="AS43" i="21" s="1"/>
  <c r="AM118" i="20"/>
  <c r="AM121" i="20"/>
  <c r="AM119" i="20"/>
  <c r="AM75" i="20"/>
  <c r="AM71" i="20"/>
  <c r="AM70" i="20"/>
  <c r="AM40" i="20"/>
  <c r="AS33" i="21" s="1"/>
  <c r="AM39" i="20"/>
  <c r="AM38" i="20"/>
  <c r="AM43" i="20"/>
  <c r="C190" i="20"/>
  <c r="C184" i="20"/>
  <c r="C182" i="20"/>
  <c r="C130" i="20"/>
  <c r="C128" i="20"/>
  <c r="I44" i="21" s="1"/>
  <c r="C126" i="20"/>
  <c r="C129" i="20"/>
  <c r="C132" i="20"/>
  <c r="C127" i="20"/>
  <c r="C114" i="20"/>
  <c r="C116" i="20"/>
  <c r="C111" i="20"/>
  <c r="C110" i="20"/>
  <c r="C80" i="20"/>
  <c r="I38" i="21" s="1"/>
  <c r="C83" i="20"/>
  <c r="C84" i="20"/>
  <c r="C79" i="20"/>
  <c r="C78" i="20"/>
  <c r="C51" i="20"/>
  <c r="C48" i="20"/>
  <c r="I34" i="21" s="1"/>
  <c r="C52" i="20"/>
  <c r="C47" i="20"/>
  <c r="C46" i="20"/>
  <c r="F5" i="20"/>
  <c r="V5" i="20"/>
  <c r="AL5" i="20"/>
  <c r="C2" i="20"/>
  <c r="AM16" i="20"/>
  <c r="C24" i="20"/>
  <c r="G26" i="20"/>
  <c r="AM26" i="20"/>
  <c r="C44" i="20"/>
  <c r="U57" i="20"/>
  <c r="U105" i="20"/>
  <c r="G164" i="20"/>
  <c r="E170" i="20"/>
  <c r="E128" i="20"/>
  <c r="K44" i="21" s="1"/>
  <c r="E130" i="20"/>
  <c r="E133" i="20"/>
  <c r="E129" i="20"/>
  <c r="E127" i="20"/>
  <c r="F196" i="20"/>
  <c r="K20" i="21" s="1"/>
  <c r="F192" i="20"/>
  <c r="F198" i="20"/>
  <c r="F194" i="20"/>
  <c r="L56" i="21" s="1"/>
  <c r="F193" i="20"/>
  <c r="F197" i="20"/>
  <c r="F195" i="20"/>
  <c r="F199" i="20"/>
  <c r="F112" i="20"/>
  <c r="L42" i="21" s="1"/>
  <c r="F111" i="20"/>
  <c r="F115" i="20"/>
  <c r="F110" i="20"/>
  <c r="F117" i="20"/>
  <c r="F113" i="20"/>
  <c r="G203" i="20"/>
  <c r="G206" i="20"/>
  <c r="G202" i="20"/>
  <c r="M57" i="21" s="1"/>
  <c r="G205" i="20"/>
  <c r="G201" i="20"/>
  <c r="G200" i="20"/>
  <c r="G207" i="20"/>
  <c r="G106" i="20"/>
  <c r="G108" i="20"/>
  <c r="G103" i="20"/>
  <c r="G102" i="20"/>
  <c r="G109" i="20"/>
  <c r="H146" i="20"/>
  <c r="N51" i="21" s="1"/>
  <c r="H145" i="20"/>
  <c r="H148" i="20"/>
  <c r="H144" i="20"/>
  <c r="C204" i="20"/>
  <c r="H21" i="21" s="1"/>
  <c r="C203" i="20"/>
  <c r="AM141" i="20"/>
  <c r="AS50" i="21" s="1"/>
  <c r="AM28" i="20"/>
  <c r="AM188" i="20"/>
  <c r="U171" i="20"/>
  <c r="S211" i="20"/>
  <c r="S147" i="20"/>
  <c r="S148" i="20"/>
  <c r="S94" i="20"/>
  <c r="S101" i="20"/>
  <c r="S100" i="20"/>
  <c r="S96" i="20"/>
  <c r="Y40" i="21" s="1"/>
  <c r="S95" i="20"/>
  <c r="S48" i="20"/>
  <c r="Y34" i="21" s="1"/>
  <c r="S52" i="20"/>
  <c r="S47" i="20"/>
  <c r="S46" i="20"/>
  <c r="S53" i="20"/>
  <c r="T194" i="20"/>
  <c r="Z56" i="21" s="1"/>
  <c r="T197" i="20"/>
  <c r="T198" i="20"/>
  <c r="T195" i="20"/>
  <c r="T193" i="20"/>
  <c r="T136" i="20"/>
  <c r="Z49" i="21" s="1"/>
  <c r="T137" i="20"/>
  <c r="T138" i="20"/>
  <c r="T75" i="20"/>
  <c r="T72" i="20"/>
  <c r="Z37" i="21" s="1"/>
  <c r="T73" i="20"/>
  <c r="T76" i="20"/>
  <c r="T74" i="20"/>
  <c r="T40" i="20"/>
  <c r="Z33" i="21" s="1"/>
  <c r="T43" i="20"/>
  <c r="T41" i="20"/>
  <c r="U154" i="20"/>
  <c r="U155" i="20"/>
  <c r="U164" i="20"/>
  <c r="U152" i="20"/>
  <c r="U169" i="20"/>
  <c r="U161" i="20"/>
  <c r="U156" i="20"/>
  <c r="U166" i="20"/>
  <c r="U168" i="20"/>
  <c r="U160" i="20"/>
  <c r="U165" i="20"/>
  <c r="U153" i="20"/>
  <c r="U11" i="20"/>
  <c r="AA29" i="21" s="1"/>
  <c r="V155" i="20"/>
  <c r="V156" i="20"/>
  <c r="V164" i="20"/>
  <c r="V152" i="20"/>
  <c r="V169" i="20"/>
  <c r="V161" i="20"/>
  <c r="V154" i="20"/>
  <c r="V166" i="20"/>
  <c r="V157" i="20"/>
  <c r="V171" i="20"/>
  <c r="V168" i="20"/>
  <c r="V160" i="20"/>
  <c r="V165" i="20"/>
  <c r="V153" i="20"/>
  <c r="V112" i="20"/>
  <c r="AB42" i="21" s="1"/>
  <c r="V111" i="20"/>
  <c r="V110" i="20"/>
  <c r="V117" i="20"/>
  <c r="V113" i="20"/>
  <c r="V64" i="20"/>
  <c r="AB36" i="21" s="1"/>
  <c r="V69" i="20"/>
  <c r="V65" i="20"/>
  <c r="V68" i="20"/>
  <c r="V63" i="20"/>
  <c r="AK183" i="20"/>
  <c r="AK184" i="20"/>
  <c r="AK190" i="20"/>
  <c r="AK185" i="20"/>
  <c r="AK182" i="20"/>
  <c r="AK186" i="20"/>
  <c r="AK188" i="20"/>
  <c r="AK187" i="20"/>
  <c r="AK141" i="20"/>
  <c r="AQ50" i="21" s="1"/>
  <c r="AK139" i="20"/>
  <c r="AK114" i="20"/>
  <c r="AK112" i="20"/>
  <c r="AQ42" i="21" s="1"/>
  <c r="AK115" i="20"/>
  <c r="AK117" i="20"/>
  <c r="AK113" i="20"/>
  <c r="AK67" i="20"/>
  <c r="AK64" i="20"/>
  <c r="AQ36" i="21" s="1"/>
  <c r="AK69" i="20"/>
  <c r="AK65" i="20"/>
  <c r="AL154" i="20"/>
  <c r="AL155" i="20"/>
  <c r="AL156" i="20"/>
  <c r="AL164" i="20"/>
  <c r="AL152" i="20"/>
  <c r="AL169" i="20"/>
  <c r="AL161" i="20"/>
  <c r="AL166" i="20"/>
  <c r="AL157" i="20"/>
  <c r="AL171" i="20"/>
  <c r="AL163" i="20"/>
  <c r="AL168" i="20"/>
  <c r="AL160" i="20"/>
  <c r="AL153" i="20"/>
  <c r="AL111" i="20"/>
  <c r="AL115" i="20"/>
  <c r="AL110" i="20"/>
  <c r="AL113" i="20"/>
  <c r="AL64" i="20"/>
  <c r="AR36" i="21" s="1"/>
  <c r="AL65" i="20"/>
  <c r="AL68" i="20"/>
  <c r="AL63" i="20"/>
  <c r="AM139" i="20"/>
  <c r="AM104" i="20"/>
  <c r="AS41" i="21" s="1"/>
  <c r="AM106" i="20"/>
  <c r="AM103" i="20"/>
  <c r="AM102" i="20"/>
  <c r="AM54" i="20"/>
  <c r="AM57" i="20"/>
  <c r="AM55" i="20"/>
  <c r="C167" i="20"/>
  <c r="C158" i="20"/>
  <c r="C164" i="20"/>
  <c r="C152" i="20"/>
  <c r="C161" i="20"/>
  <c r="C163" i="20"/>
  <c r="C168" i="20"/>
  <c r="C160" i="20"/>
  <c r="C36" i="20"/>
  <c r="T9" i="20"/>
  <c r="H16" i="20"/>
  <c r="F20" i="20"/>
  <c r="V20" i="20"/>
  <c r="AL20" i="20"/>
  <c r="T24" i="20"/>
  <c r="C38" i="20"/>
  <c r="T38" i="20"/>
  <c r="U73" i="20"/>
  <c r="E162" i="20"/>
  <c r="H164" i="20"/>
  <c r="F170" i="20"/>
  <c r="H172" i="20"/>
  <c r="E183" i="20"/>
  <c r="E191" i="20"/>
  <c r="E184" i="20"/>
  <c r="E190" i="20"/>
  <c r="E182" i="20"/>
  <c r="E188" i="20"/>
  <c r="E187" i="20"/>
  <c r="E112" i="20"/>
  <c r="K42" i="21" s="1"/>
  <c r="E111" i="20"/>
  <c r="E115" i="20"/>
  <c r="E117" i="20"/>
  <c r="E113" i="20"/>
  <c r="E212" i="20"/>
  <c r="E214" i="20"/>
  <c r="E209" i="20"/>
  <c r="E213" i="20"/>
  <c r="E210" i="20"/>
  <c r="K58" i="21" s="1"/>
  <c r="E208" i="20"/>
  <c r="E211" i="20"/>
  <c r="F128" i="20"/>
  <c r="L44" i="21" s="1"/>
  <c r="F133" i="20"/>
  <c r="F129" i="20"/>
  <c r="F132" i="20"/>
  <c r="F127" i="20"/>
  <c r="G188" i="20"/>
  <c r="G184" i="20"/>
  <c r="G185" i="20"/>
  <c r="G190" i="20"/>
  <c r="G182" i="20"/>
  <c r="G187" i="20"/>
  <c r="G186" i="20"/>
  <c r="G191" i="20"/>
  <c r="E141" i="20"/>
  <c r="K50" i="21" s="1"/>
  <c r="E143" i="20"/>
  <c r="E139" i="20"/>
  <c r="E51" i="20"/>
  <c r="E47" i="20"/>
  <c r="E50" i="20"/>
  <c r="E53" i="20"/>
  <c r="E49" i="20"/>
  <c r="F180" i="20"/>
  <c r="F174" i="20"/>
  <c r="F175" i="20"/>
  <c r="F176" i="20"/>
  <c r="F172" i="20"/>
  <c r="F177" i="20"/>
  <c r="F173" i="20"/>
  <c r="F146" i="20"/>
  <c r="L51" i="21" s="1"/>
  <c r="F145" i="20"/>
  <c r="F148" i="20"/>
  <c r="F144" i="20"/>
  <c r="F80" i="20"/>
  <c r="L38" i="21" s="1"/>
  <c r="F79" i="20"/>
  <c r="F82" i="20"/>
  <c r="F78" i="20"/>
  <c r="F85" i="20"/>
  <c r="F81" i="20"/>
  <c r="F51" i="20"/>
  <c r="F47" i="20"/>
  <c r="F50" i="20"/>
  <c r="F53" i="20"/>
  <c r="G154" i="20"/>
  <c r="G155" i="20"/>
  <c r="G156" i="20"/>
  <c r="G169" i="20"/>
  <c r="G161" i="20"/>
  <c r="G166" i="20"/>
  <c r="G157" i="20"/>
  <c r="G171" i="20"/>
  <c r="G163" i="20"/>
  <c r="G165" i="20"/>
  <c r="G153" i="20"/>
  <c r="G162" i="20"/>
  <c r="G86" i="20"/>
  <c r="G93" i="20"/>
  <c r="G89" i="20"/>
  <c r="G92" i="20"/>
  <c r="G87" i="20"/>
  <c r="H130" i="20"/>
  <c r="M15" i="21" s="1"/>
  <c r="H128" i="20"/>
  <c r="N44" i="21" s="1"/>
  <c r="H129" i="20"/>
  <c r="H132" i="20"/>
  <c r="H127" i="20"/>
  <c r="H131" i="20"/>
  <c r="AM173" i="20"/>
  <c r="C136" i="20"/>
  <c r="I49" i="21" s="1"/>
  <c r="C137" i="20"/>
  <c r="C138" i="20"/>
  <c r="F52" i="20"/>
  <c r="AM105" i="20"/>
  <c r="F162" i="20"/>
  <c r="T6" i="20"/>
  <c r="T45" i="20"/>
  <c r="AM73" i="20"/>
  <c r="AM91" i="20"/>
  <c r="G105" i="20"/>
  <c r="AM160" i="20"/>
  <c r="E163" i="20"/>
  <c r="AM56" i="20"/>
  <c r="AS35" i="21" s="1"/>
  <c r="E207" i="20"/>
  <c r="E203" i="20"/>
  <c r="E202" i="20"/>
  <c r="K57" i="21" s="1"/>
  <c r="E201" i="20"/>
  <c r="E96" i="20"/>
  <c r="K40" i="21" s="1"/>
  <c r="E101" i="20"/>
  <c r="E98" i="20"/>
  <c r="E97" i="20"/>
  <c r="E95" i="20"/>
  <c r="H212" i="20"/>
  <c r="M104" i="21" s="1"/>
  <c r="H209" i="20"/>
  <c r="H210" i="20"/>
  <c r="N58" i="21" s="1"/>
  <c r="H213" i="20"/>
  <c r="H215" i="20"/>
  <c r="H208" i="20"/>
  <c r="AM128" i="20"/>
  <c r="AS44" i="21" s="1"/>
  <c r="AM130" i="20"/>
  <c r="AR74" i="21" s="1"/>
  <c r="AM129" i="20"/>
  <c r="AM132" i="20"/>
  <c r="AM131" i="20"/>
  <c r="AM96" i="20"/>
  <c r="AS40" i="21" s="1"/>
  <c r="AM98" i="20"/>
  <c r="AM97" i="20"/>
  <c r="AM100" i="20"/>
  <c r="AM99" i="20"/>
  <c r="AM67" i="20"/>
  <c r="AM65" i="20"/>
  <c r="AM68" i="20"/>
  <c r="AM64" i="20"/>
  <c r="AS36" i="21" s="1"/>
  <c r="AM66" i="20"/>
  <c r="F49" i="20"/>
  <c r="F131" i="20"/>
  <c r="AM191" i="20"/>
  <c r="C123" i="20"/>
  <c r="C118" i="20"/>
  <c r="C121" i="20"/>
  <c r="AM124" i="20"/>
  <c r="AM44" i="20"/>
  <c r="C6" i="20"/>
  <c r="AM123" i="20"/>
  <c r="E171" i="20"/>
  <c r="G13" i="20"/>
  <c r="E17" i="20"/>
  <c r="AK17" i="20"/>
  <c r="AM58" i="20"/>
  <c r="C124" i="20"/>
  <c r="T124" i="20"/>
  <c r="E142" i="20"/>
  <c r="U142" i="20"/>
  <c r="AK142" i="20"/>
  <c r="U167" i="20"/>
  <c r="AK167" i="20"/>
  <c r="AM152" i="20"/>
  <c r="C186" i="20"/>
  <c r="H116" i="20"/>
  <c r="AM92" i="20"/>
  <c r="C201" i="20"/>
  <c r="U87" i="20"/>
  <c r="U200" i="20"/>
  <c r="E185" i="20"/>
  <c r="H32" i="20"/>
  <c r="U39" i="20"/>
  <c r="G91" i="20"/>
  <c r="C92" i="20"/>
  <c r="T92" i="20"/>
  <c r="AM107" i="20"/>
  <c r="U158" i="20"/>
  <c r="AK158" i="20"/>
  <c r="S166" i="20"/>
  <c r="V167" i="20"/>
  <c r="AL167" i="20"/>
  <c r="E155" i="20"/>
  <c r="T155" i="20"/>
  <c r="G40" i="20"/>
  <c r="M33" i="21" s="1"/>
  <c r="G44" i="20"/>
  <c r="G39" i="20"/>
  <c r="G38" i="20"/>
  <c r="G45" i="20"/>
  <c r="AM114" i="20"/>
  <c r="AM112" i="20"/>
  <c r="AS42" i="21" s="1"/>
  <c r="AM115" i="20"/>
  <c r="AM110" i="20"/>
  <c r="AM113" i="20"/>
  <c r="AM80" i="20"/>
  <c r="AS38" i="21" s="1"/>
  <c r="AM83" i="20"/>
  <c r="AM82" i="20"/>
  <c r="AM78" i="20"/>
  <c r="AM81" i="20"/>
  <c r="AM48" i="20"/>
  <c r="AS34" i="21" s="1"/>
  <c r="AM51" i="20"/>
  <c r="AM50" i="20"/>
  <c r="AM49" i="20"/>
  <c r="AM212" i="20"/>
  <c r="AM214" i="20"/>
  <c r="AM209" i="20"/>
  <c r="AM213" i="20"/>
  <c r="AM208" i="20"/>
  <c r="AM215" i="20"/>
  <c r="AM210" i="20"/>
  <c r="AS58" i="21" s="1"/>
  <c r="AM211" i="20"/>
  <c r="H14" i="20"/>
  <c r="G41" i="20"/>
  <c r="E99" i="20"/>
  <c r="AM172" i="20"/>
  <c r="C41" i="20"/>
  <c r="C42" i="20"/>
  <c r="F3" i="20"/>
  <c r="L27" i="21" s="1"/>
  <c r="C169" i="20"/>
  <c r="C55" i="20"/>
  <c r="H147" i="20"/>
  <c r="AL2" i="20"/>
  <c r="C4" i="20"/>
  <c r="U10" i="20"/>
  <c r="S14" i="20"/>
  <c r="AM17" i="20"/>
  <c r="E30" i="20"/>
  <c r="AK46" i="20"/>
  <c r="G58" i="20"/>
  <c r="C60" i="20"/>
  <c r="T60" i="20"/>
  <c r="AM74" i="20"/>
  <c r="S115" i="20"/>
  <c r="G137" i="20"/>
  <c r="S157" i="20"/>
  <c r="V158" i="20"/>
  <c r="AL158" i="20"/>
  <c r="E167" i="20"/>
  <c r="AM167" i="20"/>
  <c r="E205" i="20"/>
  <c r="U206" i="20"/>
  <c r="AK206" i="20"/>
  <c r="G72" i="20"/>
  <c r="M37" i="21" s="1"/>
  <c r="G76" i="20"/>
  <c r="G71" i="20"/>
  <c r="G70" i="20"/>
  <c r="G77" i="20"/>
  <c r="H159" i="20"/>
  <c r="M16" i="21" s="1"/>
  <c r="M17" i="21" s="1"/>
  <c r="H154" i="20"/>
  <c r="H155" i="20"/>
  <c r="H156" i="20"/>
  <c r="H169" i="20"/>
  <c r="H161" i="20"/>
  <c r="H166" i="20"/>
  <c r="H157" i="20"/>
  <c r="H171" i="20"/>
  <c r="H163" i="20"/>
  <c r="H168" i="20"/>
  <c r="H160" i="20"/>
  <c r="H165" i="20"/>
  <c r="H153" i="20"/>
  <c r="H170" i="20"/>
  <c r="H162" i="20"/>
  <c r="H80" i="20"/>
  <c r="N38" i="21" s="1"/>
  <c r="H82" i="20"/>
  <c r="H78" i="20"/>
  <c r="H85" i="20"/>
  <c r="H81" i="20"/>
  <c r="C73" i="20"/>
  <c r="C76" i="20"/>
  <c r="C74" i="20"/>
  <c r="C87" i="20"/>
  <c r="F178" i="20"/>
  <c r="AK214" i="20"/>
  <c r="AK209" i="20"/>
  <c r="AK213" i="20"/>
  <c r="AK208" i="20"/>
  <c r="AK210" i="20"/>
  <c r="AQ58" i="21" s="1"/>
  <c r="AK211" i="20"/>
  <c r="AM60" i="20"/>
  <c r="AK200" i="20"/>
  <c r="F2" i="20"/>
  <c r="F21" i="20"/>
  <c r="V46" i="20"/>
  <c r="AL46" i="20"/>
  <c r="AM47" i="20"/>
  <c r="S82" i="20"/>
  <c r="G107" i="20"/>
  <c r="C125" i="20"/>
  <c r="S131" i="20"/>
  <c r="E206" i="20"/>
  <c r="C112" i="20"/>
  <c r="I42" i="21" s="1"/>
  <c r="E156" i="20"/>
  <c r="E164" i="20"/>
  <c r="E152" i="20"/>
  <c r="E169" i="20"/>
  <c r="E161" i="20"/>
  <c r="E166" i="20"/>
  <c r="E157" i="20"/>
  <c r="E168" i="20"/>
  <c r="E160" i="20"/>
  <c r="E154" i="20"/>
  <c r="E165" i="20"/>
  <c r="E153" i="20"/>
  <c r="E67" i="20"/>
  <c r="E64" i="20"/>
  <c r="K36" i="21" s="1"/>
  <c r="E69" i="20"/>
  <c r="E65" i="20"/>
  <c r="E63" i="20"/>
  <c r="F154" i="20"/>
  <c r="F164" i="20"/>
  <c r="F152" i="20"/>
  <c r="F169" i="20"/>
  <c r="F161" i="20"/>
  <c r="F166" i="20"/>
  <c r="F157" i="20"/>
  <c r="F171" i="20"/>
  <c r="F163" i="20"/>
  <c r="F168" i="20"/>
  <c r="F160" i="20"/>
  <c r="F155" i="20"/>
  <c r="F156" i="20"/>
  <c r="F165" i="20"/>
  <c r="F153" i="20"/>
  <c r="F96" i="20"/>
  <c r="L40" i="21" s="1"/>
  <c r="F101" i="20"/>
  <c r="F97" i="20"/>
  <c r="F100" i="20"/>
  <c r="F95" i="20"/>
  <c r="F64" i="20"/>
  <c r="L36" i="21" s="1"/>
  <c r="F69" i="20"/>
  <c r="F65" i="20"/>
  <c r="F68" i="20"/>
  <c r="F63" i="20"/>
  <c r="G118" i="20"/>
  <c r="G125" i="20"/>
  <c r="G121" i="20"/>
  <c r="G124" i="20"/>
  <c r="G119" i="20"/>
  <c r="H196" i="20"/>
  <c r="M102" i="21" s="1"/>
  <c r="H199" i="20"/>
  <c r="H194" i="20"/>
  <c r="N56" i="21" s="1"/>
  <c r="H193" i="20"/>
  <c r="H195" i="20"/>
  <c r="H192" i="20"/>
  <c r="H198" i="20"/>
  <c r="H98" i="20"/>
  <c r="M70" i="21" s="1"/>
  <c r="H97" i="20"/>
  <c r="H96" i="20"/>
  <c r="N40" i="21" s="1"/>
  <c r="H100" i="20"/>
  <c r="H95" i="20"/>
  <c r="H99" i="20"/>
  <c r="E94" i="20"/>
  <c r="F126" i="20"/>
  <c r="C187" i="20"/>
  <c r="AM205" i="20"/>
  <c r="C202" i="20"/>
  <c r="I57" i="21" s="1"/>
  <c r="G183" i="20"/>
  <c r="E215" i="20"/>
  <c r="AM156" i="20"/>
  <c r="AM62" i="20"/>
  <c r="G10" i="20"/>
  <c r="AM10" i="20"/>
  <c r="E14" i="20"/>
  <c r="C18" i="20"/>
  <c r="U41" i="20"/>
  <c r="E46" i="20"/>
  <c r="AM46" i="20"/>
  <c r="S50" i="20"/>
  <c r="G74" i="20"/>
  <c r="C93" i="20"/>
  <c r="S99" i="20"/>
  <c r="T109" i="20"/>
  <c r="AM111" i="20"/>
  <c r="AK116" i="20"/>
  <c r="AM117" i="20"/>
  <c r="C131" i="20"/>
  <c r="AM133" i="20"/>
  <c r="AM143" i="20"/>
  <c r="S144" i="20"/>
  <c r="F158" i="20"/>
  <c r="S165" i="20"/>
  <c r="G167" i="20"/>
  <c r="AM181" i="20"/>
  <c r="H51" i="20"/>
  <c r="H48" i="20"/>
  <c r="N34" i="21" s="1"/>
  <c r="H50" i="20"/>
  <c r="H46" i="20"/>
  <c r="H53" i="20"/>
  <c r="H49" i="20"/>
  <c r="AM63" i="20"/>
  <c r="C102" i="20"/>
  <c r="AM126" i="20"/>
  <c r="C104" i="20"/>
  <c r="I41" i="21" s="1"/>
  <c r="C105" i="20"/>
  <c r="C108" i="20"/>
  <c r="C107" i="20"/>
  <c r="F94" i="20"/>
  <c r="AM88" i="20"/>
  <c r="AS39" i="21" s="1"/>
  <c r="AM140" i="20"/>
  <c r="V4" i="20"/>
  <c r="F46" i="20"/>
  <c r="C49" i="20"/>
  <c r="AL49" i="20"/>
  <c r="C61" i="20"/>
  <c r="S66" i="20"/>
  <c r="C77" i="20"/>
  <c r="T77" i="20"/>
  <c r="AM79" i="20"/>
  <c r="AK84" i="20"/>
  <c r="AM85" i="20"/>
  <c r="C99" i="20"/>
  <c r="AM101" i="20"/>
  <c r="AK110" i="20"/>
  <c r="C115" i="20"/>
  <c r="E116" i="20"/>
  <c r="V116" i="20"/>
  <c r="AL116" i="20"/>
  <c r="AK126" i="20"/>
  <c r="AM127" i="20"/>
  <c r="AK131" i="20"/>
  <c r="AK132" i="20"/>
  <c r="S153" i="20"/>
  <c r="G158" i="20"/>
  <c r="T165" i="20"/>
  <c r="C166" i="20"/>
  <c r="H167" i="20"/>
  <c r="G168" i="20"/>
  <c r="AL178" i="20"/>
  <c r="S180" i="20"/>
  <c r="AK180" i="20"/>
  <c r="C183" i="20"/>
  <c r="AM183" i="20"/>
  <c r="AK215" i="20"/>
  <c r="E175" i="20"/>
  <c r="Q83" i="20"/>
  <c r="Q67" i="20"/>
  <c r="V66" i="21" s="1"/>
  <c r="Q51" i="20"/>
  <c r="Q19" i="20"/>
  <c r="W31" i="21" s="1"/>
  <c r="R75" i="20"/>
  <c r="R72" i="20"/>
  <c r="X37" i="21" s="1"/>
  <c r="S179" i="20"/>
  <c r="S130" i="20"/>
  <c r="S114" i="20"/>
  <c r="S98" i="20"/>
  <c r="S83" i="20"/>
  <c r="S67" i="20"/>
  <c r="S51" i="20"/>
  <c r="S212" i="20"/>
  <c r="T128" i="20"/>
  <c r="Z44" i="21" s="1"/>
  <c r="T112" i="20"/>
  <c r="Z42" i="21" s="1"/>
  <c r="T96" i="20"/>
  <c r="Z40" i="21" s="1"/>
  <c r="T51" i="20"/>
  <c r="AE83" i="20"/>
  <c r="AE80" i="20"/>
  <c r="AK38" i="21" s="1"/>
  <c r="Y59" i="20"/>
  <c r="Y56" i="20"/>
  <c r="AE35" i="21" s="1"/>
  <c r="Z130" i="20"/>
  <c r="AE15" i="21" s="1"/>
  <c r="Z128" i="20"/>
  <c r="AF44" i="21" s="1"/>
  <c r="Z98" i="20"/>
  <c r="Z96" i="20"/>
  <c r="AF40" i="21" s="1"/>
  <c r="Z67" i="20"/>
  <c r="Z64" i="20"/>
  <c r="AF36" i="21" s="1"/>
  <c r="Z51" i="20"/>
  <c r="Z48" i="20"/>
  <c r="AF34" i="21" s="1"/>
  <c r="AB72" i="20"/>
  <c r="AH37" i="21" s="1"/>
  <c r="AB75" i="20"/>
  <c r="AC112" i="20"/>
  <c r="AI42" i="21" s="1"/>
  <c r="AC114" i="20"/>
  <c r="AC83" i="20"/>
  <c r="AC80" i="20"/>
  <c r="AI38" i="21" s="1"/>
  <c r="AD120" i="20"/>
  <c r="AJ43" i="21" s="1"/>
  <c r="AD122" i="20"/>
  <c r="AD43" i="20"/>
  <c r="AI4" i="21" s="1"/>
  <c r="AD40" i="20"/>
  <c r="AJ33" i="21" s="1"/>
  <c r="M130" i="20"/>
  <c r="M128" i="20"/>
  <c r="S44" i="21" s="1"/>
  <c r="M98" i="20"/>
  <c r="R93" i="21" s="1"/>
  <c r="M96" i="20"/>
  <c r="S40" i="21" s="1"/>
  <c r="M83" i="20"/>
  <c r="M80" i="20"/>
  <c r="S38" i="21" s="1"/>
  <c r="M67" i="20"/>
  <c r="R89" i="21" s="1"/>
  <c r="M64" i="20"/>
  <c r="S36" i="21" s="1"/>
  <c r="M212" i="20"/>
  <c r="Q96" i="20"/>
  <c r="W40" i="21" s="1"/>
  <c r="G43" i="20"/>
  <c r="K130" i="20"/>
  <c r="K128" i="20"/>
  <c r="Q44" i="21" s="1"/>
  <c r="K96" i="20"/>
  <c r="Q40" i="21" s="1"/>
  <c r="K98" i="20"/>
  <c r="K83" i="20"/>
  <c r="K80" i="20"/>
  <c r="Q38" i="21" s="1"/>
  <c r="L122" i="20"/>
  <c r="Q73" i="21" s="1"/>
  <c r="L120" i="20"/>
  <c r="R43" i="21" s="1"/>
  <c r="L90" i="20"/>
  <c r="L88" i="20"/>
  <c r="R39" i="21" s="1"/>
  <c r="L59" i="20"/>
  <c r="L56" i="20"/>
  <c r="R35" i="21" s="1"/>
  <c r="K106" i="20"/>
  <c r="K90" i="20"/>
  <c r="K75" i="20"/>
  <c r="K59" i="20"/>
  <c r="P75" i="20"/>
  <c r="P43" i="20"/>
  <c r="U63" i="21" s="1"/>
  <c r="Q196" i="20"/>
  <c r="R189" i="20"/>
  <c r="R122" i="20"/>
  <c r="R106" i="20"/>
  <c r="R90" i="20"/>
  <c r="R43" i="20"/>
  <c r="AK179" i="20"/>
  <c r="AL112" i="20"/>
  <c r="AR42" i="21" s="1"/>
  <c r="J67" i="20"/>
  <c r="J51" i="20"/>
  <c r="N59" i="20"/>
  <c r="N43" i="20"/>
  <c r="O179" i="20"/>
  <c r="O51" i="20"/>
  <c r="Q212" i="20"/>
  <c r="S204" i="20"/>
  <c r="AG179" i="20"/>
  <c r="AG83" i="20"/>
  <c r="AG51" i="20"/>
  <c r="H83" i="20"/>
  <c r="J98" i="20"/>
  <c r="O11" i="21" s="1"/>
  <c r="J96" i="20"/>
  <c r="P40" i="21" s="1"/>
  <c r="J212" i="20"/>
  <c r="K43" i="20"/>
  <c r="M196" i="20"/>
  <c r="N122" i="20"/>
  <c r="N106" i="20"/>
  <c r="N90" i="20"/>
  <c r="O128" i="20"/>
  <c r="U44" i="21" s="1"/>
  <c r="O98" i="20"/>
  <c r="P204" i="20"/>
  <c r="P189" i="20"/>
  <c r="AI179" i="20"/>
  <c r="AI114" i="20"/>
  <c r="AI98" i="20"/>
  <c r="AI83" i="20"/>
  <c r="AI51" i="20"/>
  <c r="AI212" i="20"/>
  <c r="G204" i="20"/>
  <c r="L21" i="21" s="1"/>
  <c r="I106" i="20"/>
  <c r="N12" i="21" s="1"/>
  <c r="I90" i="20"/>
  <c r="I75" i="20"/>
  <c r="AA189" i="20"/>
  <c r="AF19" i="21" s="1"/>
  <c r="AA122" i="20"/>
  <c r="AA106" i="20"/>
  <c r="AA90" i="20"/>
  <c r="AA75" i="20"/>
  <c r="AA59" i="20"/>
  <c r="AD189" i="20"/>
  <c r="AI78" i="21" s="1"/>
  <c r="AF75" i="20"/>
  <c r="AF43" i="20"/>
  <c r="H114" i="20"/>
  <c r="M13" i="21" s="1"/>
  <c r="H67" i="20"/>
  <c r="I204" i="20"/>
  <c r="N21" i="21" s="1"/>
  <c r="I189" i="20"/>
  <c r="N19" i="21" s="1"/>
  <c r="I159" i="20"/>
  <c r="N16" i="21" s="1"/>
  <c r="N17" i="21" s="1"/>
  <c r="I122" i="20"/>
  <c r="N14" i="21" s="1"/>
  <c r="J114" i="20"/>
  <c r="J83" i="20"/>
  <c r="AD204" i="20"/>
  <c r="AE196" i="20"/>
  <c r="AF106" i="20"/>
  <c r="AF90" i="20"/>
  <c r="AG196" i="20"/>
  <c r="AG159" i="20"/>
  <c r="AL75" i="21" s="1"/>
  <c r="AL76" i="21" s="1"/>
  <c r="AH189" i="20"/>
  <c r="AH106" i="20"/>
  <c r="AH90" i="20"/>
  <c r="AH75" i="20"/>
  <c r="AH59" i="20"/>
  <c r="F83" i="20"/>
  <c r="Y106" i="20"/>
  <c r="Z112" i="20"/>
  <c r="AF42" i="21" s="1"/>
  <c r="Z212" i="20"/>
  <c r="AE22" i="21" s="1"/>
  <c r="AA196" i="20"/>
  <c r="AB122" i="20"/>
  <c r="AB106" i="20"/>
  <c r="AB59" i="20"/>
  <c r="AB43" i="20"/>
  <c r="AG63" i="21" s="1"/>
  <c r="AC196" i="20"/>
  <c r="AC130" i="20"/>
  <c r="AC67" i="20"/>
  <c r="AH89" i="21" s="1"/>
  <c r="AD106" i="20"/>
  <c r="AD90" i="20"/>
  <c r="AE130" i="20"/>
  <c r="AE128" i="20"/>
  <c r="AK44" i="21" s="1"/>
  <c r="AE114" i="20"/>
  <c r="AE98" i="20"/>
  <c r="AF204" i="20"/>
  <c r="AF189" i="20"/>
  <c r="AF120" i="20"/>
  <c r="AL43" i="21" s="1"/>
  <c r="X51" i="20"/>
  <c r="Y204" i="20"/>
  <c r="AD21" i="21" s="1"/>
  <c r="Y189" i="20"/>
  <c r="Y122" i="20"/>
  <c r="Y90" i="20"/>
  <c r="Y75" i="20"/>
  <c r="G120" i="20"/>
  <c r="M43" i="21" s="1"/>
  <c r="G88" i="20"/>
  <c r="M39" i="21" s="1"/>
  <c r="H179" i="20"/>
  <c r="M18" i="21" s="1"/>
  <c r="Y159" i="20"/>
  <c r="AD16" i="21" s="1"/>
  <c r="AD17" i="21" s="1"/>
  <c r="Z114" i="20"/>
  <c r="Z83" i="20"/>
  <c r="D104" i="20"/>
  <c r="J41" i="21" s="1"/>
  <c r="I128" i="20"/>
  <c r="O44" i="21" s="1"/>
  <c r="O130" i="20"/>
  <c r="T15" i="21" s="1"/>
  <c r="D196" i="20"/>
  <c r="I20" i="21" s="1"/>
  <c r="W75" i="20"/>
  <c r="W59" i="20"/>
  <c r="AB6" i="21" s="1"/>
  <c r="W43" i="20"/>
  <c r="AB63" i="21" s="1"/>
  <c r="X196" i="20"/>
  <c r="X179" i="20"/>
  <c r="AC18" i="21" s="1"/>
  <c r="X159" i="20"/>
  <c r="X130" i="20"/>
  <c r="X114" i="20"/>
  <c r="AC13" i="21" s="1"/>
  <c r="X98" i="20"/>
  <c r="X67" i="20"/>
  <c r="D179" i="20"/>
  <c r="E104" i="20"/>
  <c r="K41" i="21" s="1"/>
  <c r="E75" i="20"/>
  <c r="J8" i="21" s="1"/>
  <c r="E43" i="20"/>
  <c r="J63" i="21" s="1"/>
  <c r="K212" i="20"/>
  <c r="U67" i="20"/>
  <c r="U51" i="20"/>
  <c r="U212" i="20"/>
  <c r="W120" i="20"/>
  <c r="AC43" i="21" s="1"/>
  <c r="X128" i="20"/>
  <c r="AD44" i="21" s="1"/>
  <c r="X212" i="20"/>
  <c r="AC22" i="21" s="1"/>
  <c r="G104" i="20"/>
  <c r="M41" i="21" s="1"/>
  <c r="G90" i="20"/>
  <c r="G75" i="20"/>
  <c r="L8" i="21" s="1"/>
  <c r="J204" i="20"/>
  <c r="J189" i="20"/>
  <c r="V196" i="20"/>
  <c r="AA20" i="21" s="1"/>
  <c r="V179" i="20"/>
  <c r="AA18" i="21" s="1"/>
  <c r="V159" i="20"/>
  <c r="V130" i="20"/>
  <c r="AA74" i="21" s="1"/>
  <c r="V114" i="20"/>
  <c r="V98" i="20"/>
  <c r="V67" i="20"/>
  <c r="W204" i="20"/>
  <c r="AB21" i="21" s="1"/>
  <c r="W189" i="20"/>
  <c r="W122" i="20"/>
  <c r="W90" i="20"/>
  <c r="AL196" i="20"/>
  <c r="AQ20" i="21" s="1"/>
  <c r="AL179" i="20"/>
  <c r="AQ18" i="21" s="1"/>
  <c r="AL159" i="20"/>
  <c r="AL130" i="20"/>
  <c r="AL114" i="20"/>
  <c r="AL98" i="20"/>
  <c r="AL67" i="20"/>
  <c r="AM204" i="20"/>
  <c r="AR21" i="21" s="1"/>
  <c r="AM189" i="20"/>
  <c r="AM122" i="20"/>
  <c r="AM90" i="20"/>
  <c r="AM59" i="20"/>
  <c r="T179" i="20"/>
  <c r="Y100" i="21" s="1"/>
  <c r="T159" i="20"/>
  <c r="T130" i="20"/>
  <c r="T114" i="20"/>
  <c r="T98" i="20"/>
  <c r="T83" i="20"/>
  <c r="T67" i="20"/>
  <c r="U204" i="20"/>
  <c r="Z21" i="21" s="1"/>
  <c r="U189" i="20"/>
  <c r="Z78" i="21" s="1"/>
  <c r="U122" i="20"/>
  <c r="Z96" i="21" s="1"/>
  <c r="U106" i="20"/>
  <c r="U90" i="20"/>
  <c r="AJ196" i="20"/>
  <c r="AJ159" i="20"/>
  <c r="AJ130" i="20"/>
  <c r="AJ114" i="20"/>
  <c r="AJ98" i="20"/>
  <c r="AJ83" i="20"/>
  <c r="AJ67" i="20"/>
  <c r="AK204" i="20"/>
  <c r="AP21" i="21" s="1"/>
  <c r="AK189" i="20"/>
  <c r="AK122" i="20"/>
  <c r="AK106" i="20"/>
  <c r="AK90" i="20"/>
  <c r="AK59" i="20"/>
  <c r="G179" i="20"/>
  <c r="R179" i="20"/>
  <c r="R159" i="20"/>
  <c r="R130" i="20"/>
  <c r="R114" i="20"/>
  <c r="W13" i="21" s="1"/>
  <c r="R98" i="20"/>
  <c r="R67" i="20"/>
  <c r="R51" i="20"/>
  <c r="S189" i="20"/>
  <c r="X19" i="21" s="1"/>
  <c r="S122" i="20"/>
  <c r="X14" i="21" s="1"/>
  <c r="S106" i="20"/>
  <c r="S90" i="20"/>
  <c r="S75" i="20"/>
  <c r="S59" i="20"/>
  <c r="AH196" i="20"/>
  <c r="AH179" i="20"/>
  <c r="AH159" i="20"/>
  <c r="AH130" i="20"/>
  <c r="AM15" i="21" s="1"/>
  <c r="AH98" i="20"/>
  <c r="AH67" i="20"/>
  <c r="AH51" i="20"/>
  <c r="AI189" i="20"/>
  <c r="AN19" i="21" s="1"/>
  <c r="AI122" i="20"/>
  <c r="AN14" i="21" s="1"/>
  <c r="AI106" i="20"/>
  <c r="AI90" i="20"/>
  <c r="AI75" i="20"/>
  <c r="AI59" i="20"/>
  <c r="F204" i="20"/>
  <c r="D189" i="20"/>
  <c r="E179" i="20"/>
  <c r="E114" i="20"/>
  <c r="J72" i="21" s="1"/>
  <c r="P159" i="20"/>
  <c r="P114" i="20"/>
  <c r="P98" i="20"/>
  <c r="P83" i="20"/>
  <c r="U9" i="21" s="1"/>
  <c r="P67" i="20"/>
  <c r="P51" i="20"/>
  <c r="U5" i="21" s="1"/>
  <c r="Q122" i="20"/>
  <c r="Q90" i="20"/>
  <c r="Q75" i="20"/>
  <c r="AF196" i="20"/>
  <c r="AF179" i="20"/>
  <c r="AK18" i="21" s="1"/>
  <c r="AF159" i="20"/>
  <c r="AF130" i="20"/>
  <c r="AK15" i="21" s="1"/>
  <c r="AF114" i="20"/>
  <c r="AF98" i="20"/>
  <c r="AF67" i="20"/>
  <c r="AG204" i="20"/>
  <c r="AL21" i="21" s="1"/>
  <c r="AG189" i="20"/>
  <c r="AL19" i="21" s="1"/>
  <c r="AG122" i="20"/>
  <c r="AG90" i="20"/>
  <c r="AG75" i="20"/>
  <c r="D204" i="20"/>
  <c r="E196" i="20"/>
  <c r="N179" i="20"/>
  <c r="S77" i="21" s="1"/>
  <c r="N114" i="20"/>
  <c r="N98" i="20"/>
  <c r="N83" i="20"/>
  <c r="S9" i="21" s="1"/>
  <c r="N67" i="20"/>
  <c r="N51" i="20"/>
  <c r="S5" i="21" s="1"/>
  <c r="O122" i="20"/>
  <c r="T14" i="21" s="1"/>
  <c r="O106" i="20"/>
  <c r="T12" i="21" s="1"/>
  <c r="O90" i="20"/>
  <c r="O75" i="20"/>
  <c r="T8" i="21" s="1"/>
  <c r="O59" i="20"/>
  <c r="T6" i="21" s="1"/>
  <c r="AD196" i="20"/>
  <c r="AI20" i="21" s="1"/>
  <c r="AD179" i="20"/>
  <c r="AD159" i="20"/>
  <c r="AD130" i="20"/>
  <c r="AI15" i="21" s="1"/>
  <c r="AD114" i="20"/>
  <c r="AD98" i="20"/>
  <c r="AD67" i="20"/>
  <c r="AE204" i="20"/>
  <c r="AE189" i="20"/>
  <c r="AE122" i="20"/>
  <c r="AJ14" i="21" s="1"/>
  <c r="AE90" i="20"/>
  <c r="L114" i="20"/>
  <c r="L98" i="20"/>
  <c r="L83" i="20"/>
  <c r="L67" i="20"/>
  <c r="M204" i="20"/>
  <c r="R80" i="21" s="1"/>
  <c r="M122" i="20"/>
  <c r="M106" i="20"/>
  <c r="R12" i="21" s="1"/>
  <c r="M90" i="20"/>
  <c r="AB196" i="20"/>
  <c r="AG20" i="21" s="1"/>
  <c r="AB159" i="20"/>
  <c r="AB130" i="20"/>
  <c r="AB114" i="20"/>
  <c r="AB98" i="20"/>
  <c r="AB83" i="20"/>
  <c r="AB67" i="20"/>
  <c r="AC204" i="20"/>
  <c r="AC189" i="20"/>
  <c r="AC122" i="20"/>
  <c r="AC106" i="20"/>
  <c r="AH12" i="21" s="1"/>
  <c r="AC90" i="20"/>
  <c r="C159" i="20"/>
  <c r="C155" i="20"/>
  <c r="C122" i="20"/>
  <c r="C120" i="20"/>
  <c r="I43" i="21" s="1"/>
  <c r="C75" i="20"/>
  <c r="C72" i="20"/>
  <c r="I37" i="21" s="1"/>
  <c r="C40" i="20"/>
  <c r="I33" i="21" s="1"/>
  <c r="C43" i="20"/>
  <c r="W159" i="20"/>
  <c r="AM159" i="20"/>
  <c r="F179" i="20"/>
  <c r="F130" i="20"/>
  <c r="F114" i="20"/>
  <c r="F98" i="20"/>
  <c r="F67" i="20"/>
  <c r="F212" i="20"/>
  <c r="G189" i="20"/>
  <c r="G159" i="20"/>
  <c r="G122" i="20"/>
  <c r="V212" i="20"/>
  <c r="AL212" i="20"/>
  <c r="C156" i="20"/>
  <c r="U159" i="20"/>
  <c r="AK159" i="20"/>
  <c r="D130" i="20"/>
  <c r="D114" i="20"/>
  <c r="D98" i="20"/>
  <c r="D83" i="20"/>
  <c r="D67" i="20"/>
  <c r="D212" i="20"/>
  <c r="E204" i="20"/>
  <c r="E189" i="20"/>
  <c r="E159" i="20"/>
  <c r="E122" i="20"/>
  <c r="E106" i="20"/>
  <c r="E90" i="20"/>
  <c r="T196" i="20"/>
  <c r="T212" i="20"/>
  <c r="AJ212" i="20"/>
  <c r="F159" i="20"/>
  <c r="S159" i="20"/>
  <c r="AI159" i="20"/>
  <c r="R196" i="20"/>
  <c r="R212" i="20"/>
  <c r="AH212" i="20"/>
  <c r="D159" i="20"/>
  <c r="P196" i="20"/>
  <c r="P179" i="20"/>
  <c r="P130" i="20"/>
  <c r="P212" i="20"/>
  <c r="Q204" i="20"/>
  <c r="Q189" i="20"/>
  <c r="AF212" i="20"/>
  <c r="O159" i="20"/>
  <c r="AE159" i="20"/>
  <c r="N196" i="20"/>
  <c r="N159" i="20"/>
  <c r="N130" i="20"/>
  <c r="N212" i="20"/>
  <c r="O204" i="20"/>
  <c r="O189" i="20"/>
  <c r="AD212" i="20"/>
  <c r="AC159" i="20"/>
  <c r="L196" i="20"/>
  <c r="L159" i="20"/>
  <c r="L130" i="20"/>
  <c r="L212" i="20"/>
  <c r="M189" i="20"/>
  <c r="M159" i="20"/>
  <c r="AB212" i="20"/>
  <c r="K159" i="20"/>
  <c r="AA159" i="20"/>
  <c r="C154" i="20"/>
  <c r="Q21" i="25" l="1"/>
  <c r="AT48" i="25"/>
  <c r="AT65" i="25" s="1"/>
  <c r="W65" i="25"/>
  <c r="AS45" i="25"/>
  <c r="AS62" i="25" s="1"/>
  <c r="AW45" i="25"/>
  <c r="AW62" i="25" s="1"/>
  <c r="AV48" i="25"/>
  <c r="AV65" i="25" s="1"/>
  <c r="AU45" i="25"/>
  <c r="AU62" i="25" s="1"/>
  <c r="AW47" i="25"/>
  <c r="AW64" i="25" s="1"/>
  <c r="AS47" i="25"/>
  <c r="AS64" i="25" s="1"/>
  <c r="AV45" i="25"/>
  <c r="AV62" i="25" s="1"/>
  <c r="W62" i="25"/>
  <c r="AS48" i="25"/>
  <c r="AS65" i="25" s="1"/>
  <c r="X65" i="25"/>
  <c r="AQ25" i="25"/>
  <c r="S21" i="25"/>
  <c r="W66" i="25"/>
  <c r="P21" i="25"/>
  <c r="AR48" i="25"/>
  <c r="AR65" i="25" s="1"/>
  <c r="AW25" i="25"/>
  <c r="AR47" i="25"/>
  <c r="AR64" i="25" s="1"/>
  <c r="AU47" i="25"/>
  <c r="AU64" i="25" s="1"/>
  <c r="AT47" i="25"/>
  <c r="AT64" i="25" s="1"/>
  <c r="AT17" i="25"/>
  <c r="M21" i="25"/>
  <c r="M27" i="25"/>
  <c r="AR45" i="25"/>
  <c r="AR62" i="25" s="1"/>
  <c r="X62" i="25"/>
  <c r="W64" i="25"/>
  <c r="W21" i="25"/>
  <c r="AQ15" i="25"/>
  <c r="AV53" i="25"/>
  <c r="AV67" i="25" s="1"/>
  <c r="W67" i="25"/>
  <c r="AQ53" i="25"/>
  <c r="AQ67" i="25" s="1"/>
  <c r="AN62" i="21"/>
  <c r="AR19" i="25"/>
  <c r="AU17" i="25"/>
  <c r="AU23" i="25"/>
  <c r="AC21" i="25"/>
  <c r="AC27" i="25"/>
  <c r="W63" i="25"/>
  <c r="AQ46" i="25"/>
  <c r="AQ63" i="25" s="1"/>
  <c r="AV46" i="25"/>
  <c r="AV63" i="25" s="1"/>
  <c r="V17" i="25"/>
  <c r="V23" i="25"/>
  <c r="P62" i="21"/>
  <c r="AU46" i="25"/>
  <c r="AU63" i="25" s="1"/>
  <c r="AW46" i="25"/>
  <c r="AW63" i="25" s="1"/>
  <c r="AT46" i="25"/>
  <c r="AT63" i="25" s="1"/>
  <c r="AR46" i="25"/>
  <c r="AR63" i="25" s="1"/>
  <c r="AS46" i="25"/>
  <c r="AS63" i="25" s="1"/>
  <c r="Y62" i="21"/>
  <c r="AQ24" i="25"/>
  <c r="AQ18" i="25"/>
  <c r="L27" i="25"/>
  <c r="L21" i="25"/>
  <c r="AS17" i="25"/>
  <c r="AS23" i="25"/>
  <c r="AQ20" i="25"/>
  <c r="AQ26" i="25"/>
  <c r="AU51" i="25"/>
  <c r="AU66" i="25" s="1"/>
  <c r="AW51" i="25"/>
  <c r="AW66" i="25" s="1"/>
  <c r="AS51" i="25"/>
  <c r="AS66" i="25" s="1"/>
  <c r="AT51" i="25"/>
  <c r="AT66" i="25" s="1"/>
  <c r="AR51" i="25"/>
  <c r="AR66" i="25" s="1"/>
  <c r="AR26" i="25"/>
  <c r="AE21" i="25"/>
  <c r="AE27" i="25"/>
  <c r="AF27" i="25"/>
  <c r="AF21" i="25"/>
  <c r="AQ40" i="25"/>
  <c r="AQ57" i="25" s="1"/>
  <c r="AV40" i="25"/>
  <c r="AV57" i="25" s="1"/>
  <c r="W57" i="25"/>
  <c r="AT43" i="25"/>
  <c r="AT60" i="25" s="1"/>
  <c r="X60" i="25"/>
  <c r="AU43" i="25"/>
  <c r="AU60" i="25" s="1"/>
  <c r="AR43" i="25"/>
  <c r="AR60" i="25" s="1"/>
  <c r="AW43" i="25"/>
  <c r="AW60" i="25" s="1"/>
  <c r="AS43" i="25"/>
  <c r="AS60" i="25" s="1"/>
  <c r="AU44" i="25"/>
  <c r="AU61" i="25" s="1"/>
  <c r="AW44" i="25"/>
  <c r="AW61" i="25" s="1"/>
  <c r="AS44" i="25"/>
  <c r="AS61" i="25" s="1"/>
  <c r="X61" i="25"/>
  <c r="AR44" i="25"/>
  <c r="AR61" i="25" s="1"/>
  <c r="AT44" i="25"/>
  <c r="AT61" i="25" s="1"/>
  <c r="N21" i="25"/>
  <c r="N27" i="25"/>
  <c r="AQ42" i="25"/>
  <c r="AQ59" i="25" s="1"/>
  <c r="AV42" i="25"/>
  <c r="AV59" i="25" s="1"/>
  <c r="W59" i="25"/>
  <c r="AT20" i="25"/>
  <c r="AT26" i="25"/>
  <c r="AQ43" i="25"/>
  <c r="AQ60" i="25" s="1"/>
  <c r="AV43" i="25"/>
  <c r="AV60" i="25" s="1"/>
  <c r="W60" i="25"/>
  <c r="AN21" i="25"/>
  <c r="AN27" i="25"/>
  <c r="U21" i="25"/>
  <c r="U27" i="25"/>
  <c r="AO27" i="25"/>
  <c r="AO21" i="25"/>
  <c r="AR42" i="25"/>
  <c r="AR59" i="25" s="1"/>
  <c r="AW42" i="25"/>
  <c r="AW59" i="25" s="1"/>
  <c r="X59" i="25"/>
  <c r="AU42" i="25"/>
  <c r="AU59" i="25" s="1"/>
  <c r="AS42" i="25"/>
  <c r="AS59" i="25" s="1"/>
  <c r="AT42" i="25"/>
  <c r="AT59" i="25" s="1"/>
  <c r="AW17" i="25"/>
  <c r="AW23" i="25"/>
  <c r="AL21" i="25"/>
  <c r="AL27" i="25"/>
  <c r="AU18" i="25"/>
  <c r="AU24" i="25"/>
  <c r="AS24" i="25"/>
  <c r="AS18" i="25"/>
  <c r="AU19" i="25"/>
  <c r="AU25" i="25"/>
  <c r="AU26" i="25"/>
  <c r="AU20" i="25"/>
  <c r="AS25" i="25"/>
  <c r="AS19" i="25"/>
  <c r="AS26" i="25"/>
  <c r="AS20" i="25"/>
  <c r="AW18" i="25"/>
  <c r="AW24" i="25"/>
  <c r="AS15" i="25"/>
  <c r="AW15" i="25"/>
  <c r="X21" i="25"/>
  <c r="AU15" i="25"/>
  <c r="AT15" i="25"/>
  <c r="X27" i="25"/>
  <c r="AR15" i="25"/>
  <c r="K21" i="25"/>
  <c r="K27" i="25"/>
  <c r="AR24" i="25"/>
  <c r="AR18" i="25"/>
  <c r="AT24" i="25"/>
  <c r="AT18" i="25"/>
  <c r="AV27" i="25"/>
  <c r="AV21" i="25"/>
  <c r="O21" i="25"/>
  <c r="O27" i="25"/>
  <c r="AM27" i="25"/>
  <c r="AM21" i="25"/>
  <c r="AU40" i="25"/>
  <c r="AU57" i="25" s="1"/>
  <c r="AR40" i="25"/>
  <c r="AR57" i="25" s="1"/>
  <c r="AS40" i="25"/>
  <c r="AS57" i="25" s="1"/>
  <c r="X57" i="25"/>
  <c r="AW40" i="25"/>
  <c r="AW57" i="25" s="1"/>
  <c r="AT40" i="25"/>
  <c r="AT57" i="25" s="1"/>
  <c r="AR41" i="25"/>
  <c r="AR58" i="25" s="1"/>
  <c r="AW41" i="25"/>
  <c r="AW58" i="25" s="1"/>
  <c r="AU41" i="25"/>
  <c r="AU58" i="25" s="1"/>
  <c r="X58" i="25"/>
  <c r="AT41" i="25"/>
  <c r="AT58" i="25" s="1"/>
  <c r="AS41" i="25"/>
  <c r="AS58" i="25" s="1"/>
  <c r="AT19" i="25"/>
  <c r="AT25" i="25"/>
  <c r="AV44" i="25"/>
  <c r="AV61" i="25" s="1"/>
  <c r="W61" i="25"/>
  <c r="AQ44" i="25"/>
  <c r="AQ61" i="25" s="1"/>
  <c r="V27" i="25"/>
  <c r="V21" i="25"/>
  <c r="AP62" i="21"/>
  <c r="L62" i="21"/>
  <c r="AI62" i="21"/>
  <c r="X62" i="21"/>
  <c r="AB62" i="21"/>
  <c r="AA62" i="21"/>
  <c r="AA85" i="21"/>
  <c r="AJ85" i="21"/>
  <c r="AJ62" i="21"/>
  <c r="AK85" i="21"/>
  <c r="AK62" i="21"/>
  <c r="N62" i="21"/>
  <c r="R85" i="21"/>
  <c r="R62" i="21"/>
  <c r="AF85" i="21"/>
  <c r="AF62" i="21"/>
  <c r="U85" i="21"/>
  <c r="U62" i="21"/>
  <c r="AM85" i="21"/>
  <c r="AM62" i="21"/>
  <c r="AQ62" i="21"/>
  <c r="AQ85" i="21"/>
  <c r="K85" i="21"/>
  <c r="K62" i="21"/>
  <c r="AC62" i="21"/>
  <c r="AC85" i="21"/>
  <c r="W85" i="21"/>
  <c r="W62" i="21"/>
  <c r="H62" i="21"/>
  <c r="H85" i="21"/>
  <c r="AO85" i="21"/>
  <c r="AO62" i="21"/>
  <c r="I62" i="21"/>
  <c r="I85" i="21"/>
  <c r="M62" i="21"/>
  <c r="M85" i="21"/>
  <c r="J62" i="21"/>
  <c r="J85" i="21"/>
  <c r="Q62" i="21"/>
  <c r="Q85" i="21"/>
  <c r="V85" i="21"/>
  <c r="V62" i="21"/>
  <c r="O62" i="21"/>
  <c r="O85" i="21"/>
  <c r="Z62" i="21"/>
  <c r="Z85" i="21"/>
  <c r="S62" i="21"/>
  <c r="S85" i="21"/>
  <c r="AD85" i="21"/>
  <c r="AD62" i="21"/>
  <c r="AR62" i="21"/>
  <c r="AR85" i="21"/>
  <c r="T62" i="21"/>
  <c r="T85" i="21"/>
  <c r="AD9" i="21"/>
  <c r="AA94" i="21"/>
  <c r="AB11" i="21"/>
  <c r="AB70" i="21"/>
  <c r="AC12" i="21"/>
  <c r="AC71" i="21"/>
  <c r="AJ100" i="21"/>
  <c r="AJ77" i="21"/>
  <c r="AD91" i="21"/>
  <c r="AB74" i="21"/>
  <c r="AB97" i="21"/>
  <c r="M90" i="21"/>
  <c r="AB100" i="21"/>
  <c r="AO92" i="21"/>
  <c r="X78" i="21"/>
  <c r="AA71" i="21"/>
  <c r="AH93" i="21"/>
  <c r="AA103" i="21"/>
  <c r="AN86" i="21"/>
  <c r="AA80" i="21"/>
  <c r="T63" i="21"/>
  <c r="H78" i="21"/>
  <c r="AB77" i="21"/>
  <c r="AC77" i="21"/>
  <c r="M74" i="21"/>
  <c r="M97" i="21"/>
  <c r="M8" i="21"/>
  <c r="L91" i="21"/>
  <c r="O70" i="21"/>
  <c r="AJ81" i="21"/>
  <c r="L68" i="21"/>
  <c r="Q64" i="21"/>
  <c r="AJ104" i="21"/>
  <c r="AB55" i="21"/>
  <c r="AC80" i="21"/>
  <c r="P101" i="21"/>
  <c r="P77" i="21"/>
  <c r="P78" i="21"/>
  <c r="L55" i="21"/>
  <c r="AO69" i="21"/>
  <c r="P79" i="21"/>
  <c r="AH88" i="21"/>
  <c r="X55" i="21"/>
  <c r="AO65" i="21"/>
  <c r="P100" i="21"/>
  <c r="P102" i="21"/>
  <c r="T68" i="21"/>
  <c r="AL54" i="21"/>
  <c r="H94" i="21"/>
  <c r="K92" i="21"/>
  <c r="AA73" i="21"/>
  <c r="AE75" i="21"/>
  <c r="AE76" i="21" s="1"/>
  <c r="T91" i="21"/>
  <c r="AA96" i="21"/>
  <c r="R100" i="21"/>
  <c r="P72" i="21"/>
  <c r="T54" i="21"/>
  <c r="AH64" i="21"/>
  <c r="AE98" i="21"/>
  <c r="AE99" i="21" s="1"/>
  <c r="W68" i="21"/>
  <c r="Y55" i="21"/>
  <c r="W91" i="21"/>
  <c r="H101" i="21"/>
  <c r="AN63" i="21"/>
  <c r="H88" i="21"/>
  <c r="L97" i="21"/>
  <c r="L15" i="21"/>
  <c r="K67" i="21"/>
  <c r="AD103" i="21"/>
  <c r="H92" i="21"/>
  <c r="AB64" i="21"/>
  <c r="AK6" i="21"/>
  <c r="K4" i="21"/>
  <c r="AM54" i="21"/>
  <c r="AO6" i="21"/>
  <c r="AK65" i="21"/>
  <c r="L70" i="21"/>
  <c r="K8" i="21"/>
  <c r="AH65" i="21"/>
  <c r="H69" i="21"/>
  <c r="AB87" i="21"/>
  <c r="W21" i="21"/>
  <c r="K86" i="21"/>
  <c r="J54" i="21"/>
  <c r="AR20" i="21"/>
  <c r="L89" i="21"/>
  <c r="R64" i="21"/>
  <c r="R87" i="21"/>
  <c r="H71" i="21"/>
  <c r="K71" i="21"/>
  <c r="AO101" i="21"/>
  <c r="W103" i="21"/>
  <c r="R18" i="21"/>
  <c r="K88" i="21"/>
  <c r="AF54" i="21"/>
  <c r="AR102" i="21"/>
  <c r="L11" i="21"/>
  <c r="K94" i="21"/>
  <c r="H65" i="21"/>
  <c r="AQ103" i="21"/>
  <c r="AJ66" i="21"/>
  <c r="AC8" i="21"/>
  <c r="V55" i="21"/>
  <c r="M65" i="21"/>
  <c r="AB68" i="21"/>
  <c r="AQ80" i="21"/>
  <c r="AC90" i="21"/>
  <c r="L13" i="21"/>
  <c r="M6" i="21"/>
  <c r="AB9" i="21"/>
  <c r="U54" i="21"/>
  <c r="L95" i="21"/>
  <c r="AJ87" i="21"/>
  <c r="AJ64" i="21"/>
  <c r="AJ89" i="21"/>
  <c r="AM96" i="21"/>
  <c r="Z72" i="21"/>
  <c r="P54" i="21"/>
  <c r="AG102" i="21"/>
  <c r="AN54" i="21"/>
  <c r="AB12" i="21"/>
  <c r="AE104" i="21"/>
  <c r="Z95" i="21"/>
  <c r="AG103" i="21"/>
  <c r="AB71" i="21"/>
  <c r="AG87" i="21"/>
  <c r="AG80" i="21"/>
  <c r="AM55" i="21"/>
  <c r="AF63" i="21"/>
  <c r="AI86" i="21"/>
  <c r="N64" i="21"/>
  <c r="N87" i="21"/>
  <c r="AF86" i="21"/>
  <c r="U64" i="21"/>
  <c r="AA5" i="21"/>
  <c r="AH63" i="21"/>
  <c r="AA87" i="21"/>
  <c r="AL52" i="21"/>
  <c r="AL53" i="21" s="1"/>
  <c r="AH55" i="21"/>
  <c r="L64" i="21"/>
  <c r="AA63" i="21"/>
  <c r="Q14" i="21"/>
  <c r="AA77" i="21"/>
  <c r="AA79" i="21"/>
  <c r="I79" i="21"/>
  <c r="AC103" i="21"/>
  <c r="AR55" i="21"/>
  <c r="AA91" i="21"/>
  <c r="AA86" i="21"/>
  <c r="AC54" i="21"/>
  <c r="I102" i="21"/>
  <c r="AI79" i="21"/>
  <c r="AC100" i="21"/>
  <c r="AE78" i="21"/>
  <c r="AI54" i="21"/>
  <c r="AP54" i="21"/>
  <c r="Q96" i="21"/>
  <c r="AB66" i="21"/>
  <c r="Z90" i="21"/>
  <c r="AQ54" i="21"/>
  <c r="L87" i="21"/>
  <c r="AM74" i="21"/>
  <c r="AB89" i="21"/>
  <c r="Q55" i="21"/>
  <c r="AO52" i="21"/>
  <c r="AO53" i="21" s="1"/>
  <c r="Z67" i="21"/>
  <c r="T90" i="21"/>
  <c r="V18" i="21"/>
  <c r="AO55" i="21"/>
  <c r="AC69" i="21"/>
  <c r="AN55" i="21"/>
  <c r="T74" i="21"/>
  <c r="V100" i="21"/>
  <c r="AH54" i="21"/>
  <c r="U68" i="21"/>
  <c r="AA100" i="21"/>
  <c r="N55" i="21"/>
  <c r="N96" i="21"/>
  <c r="AH87" i="21"/>
  <c r="AO73" i="21"/>
  <c r="AS55" i="21"/>
  <c r="M92" i="21"/>
  <c r="AA78" i="21"/>
  <c r="M69" i="21"/>
  <c r="AL78" i="21"/>
  <c r="I90" i="21"/>
  <c r="Q90" i="21"/>
  <c r="J65" i="21"/>
  <c r="AJ65" i="21"/>
  <c r="N86" i="21"/>
  <c r="AA19" i="21"/>
  <c r="N63" i="21"/>
  <c r="AL80" i="21"/>
  <c r="I67" i="21"/>
  <c r="U71" i="21"/>
  <c r="AG77" i="21"/>
  <c r="AC52" i="21"/>
  <c r="AC53" i="21" s="1"/>
  <c r="Q67" i="21"/>
  <c r="AJ55" i="21"/>
  <c r="Y69" i="21"/>
  <c r="I94" i="21"/>
  <c r="AO71" i="21"/>
  <c r="U94" i="21"/>
  <c r="AG100" i="21"/>
  <c r="T22" i="21"/>
  <c r="W54" i="21"/>
  <c r="AJ52" i="21"/>
  <c r="AJ53" i="21" s="1"/>
  <c r="AJ54" i="21"/>
  <c r="AC55" i="21"/>
  <c r="N65" i="21"/>
  <c r="N97" i="21"/>
  <c r="AO94" i="21"/>
  <c r="AD54" i="21"/>
  <c r="AI68" i="21"/>
  <c r="O102" i="21"/>
  <c r="AJ63" i="21"/>
  <c r="N88" i="21"/>
  <c r="U55" i="21"/>
  <c r="AH86" i="21"/>
  <c r="N74" i="21"/>
  <c r="AI91" i="21"/>
  <c r="W95" i="21"/>
  <c r="O79" i="21"/>
  <c r="AJ86" i="21"/>
  <c r="Q101" i="21"/>
  <c r="R72" i="21"/>
  <c r="Z79" i="21"/>
  <c r="T81" i="21"/>
  <c r="AD75" i="21"/>
  <c r="AD76" i="21" s="1"/>
  <c r="M81" i="21"/>
  <c r="P87" i="21"/>
  <c r="R95" i="21"/>
  <c r="S90" i="21"/>
  <c r="AF104" i="21"/>
  <c r="L66" i="21"/>
  <c r="AE55" i="21"/>
  <c r="AG55" i="21"/>
  <c r="P64" i="21"/>
  <c r="S67" i="21"/>
  <c r="AF81" i="21"/>
  <c r="AD55" i="21"/>
  <c r="O54" i="21"/>
  <c r="T52" i="21"/>
  <c r="T53" i="21" s="1"/>
  <c r="AJ6" i="21"/>
  <c r="Y92" i="21"/>
  <c r="O74" i="21"/>
  <c r="S101" i="21"/>
  <c r="AN80" i="21"/>
  <c r="Q80" i="21"/>
  <c r="AH94" i="21"/>
  <c r="AH7" i="21"/>
  <c r="N73" i="21"/>
  <c r="AN103" i="21"/>
  <c r="Q103" i="21"/>
  <c r="AE77" i="21"/>
  <c r="N104" i="21"/>
  <c r="AG79" i="21"/>
  <c r="Z68" i="21"/>
  <c r="AN52" i="21"/>
  <c r="AN53" i="21" s="1"/>
  <c r="R52" i="21"/>
  <c r="R53" i="21" s="1"/>
  <c r="AI52" i="21"/>
  <c r="AI53" i="21" s="1"/>
  <c r="Z91" i="21"/>
  <c r="N81" i="21"/>
  <c r="AN73" i="21"/>
  <c r="L80" i="21"/>
  <c r="AM63" i="21"/>
  <c r="L54" i="21"/>
  <c r="L103" i="21"/>
  <c r="AC92" i="21"/>
  <c r="AN96" i="21"/>
  <c r="AL72" i="21"/>
  <c r="K101" i="21"/>
  <c r="AD104" i="21"/>
  <c r="AL95" i="21"/>
  <c r="K78" i="21"/>
  <c r="AM86" i="21"/>
  <c r="L79" i="21"/>
  <c r="AH11" i="21"/>
  <c r="AR80" i="21"/>
  <c r="Q87" i="21"/>
  <c r="I71" i="21"/>
  <c r="AM80" i="21"/>
  <c r="L102" i="21"/>
  <c r="Q78" i="21"/>
  <c r="M94" i="21"/>
  <c r="AO78" i="21"/>
  <c r="V70" i="21"/>
  <c r="O52" i="21"/>
  <c r="O53" i="21" s="1"/>
  <c r="T4" i="21"/>
  <c r="K65" i="21"/>
  <c r="S52" i="21"/>
  <c r="S53" i="21" s="1"/>
  <c r="X52" i="21"/>
  <c r="X53" i="21" s="1"/>
  <c r="X54" i="21"/>
  <c r="U52" i="21"/>
  <c r="U53" i="21" s="1"/>
  <c r="T55" i="21"/>
  <c r="S54" i="21"/>
  <c r="AI55" i="21"/>
  <c r="AM103" i="21"/>
  <c r="M71" i="21"/>
  <c r="AL63" i="21"/>
  <c r="V93" i="21"/>
  <c r="K54" i="21"/>
  <c r="AB103" i="21"/>
  <c r="O65" i="21"/>
  <c r="AB65" i="21"/>
  <c r="V71" i="21"/>
  <c r="M73" i="21"/>
  <c r="V74" i="21"/>
  <c r="AK52" i="21"/>
  <c r="AK53" i="21" s="1"/>
  <c r="P55" i="21"/>
  <c r="V54" i="21"/>
  <c r="J55" i="21"/>
  <c r="AL86" i="21"/>
  <c r="AH77" i="21"/>
  <c r="X101" i="21"/>
  <c r="AB80" i="21"/>
  <c r="AG64" i="21"/>
  <c r="O88" i="21"/>
  <c r="AE81" i="21"/>
  <c r="AM73" i="21"/>
  <c r="V94" i="21"/>
  <c r="AH100" i="21"/>
  <c r="M96" i="21"/>
  <c r="S78" i="21"/>
  <c r="J88" i="21"/>
  <c r="V97" i="21"/>
  <c r="AE54" i="21"/>
  <c r="Q52" i="21"/>
  <c r="Q53" i="21" s="1"/>
  <c r="AP52" i="21"/>
  <c r="AP53" i="21" s="1"/>
  <c r="T95" i="21"/>
  <c r="T13" i="21"/>
  <c r="T72" i="21"/>
  <c r="AD81" i="21"/>
  <c r="AD80" i="21"/>
  <c r="AE100" i="21"/>
  <c r="AA55" i="21"/>
  <c r="AB95" i="21"/>
  <c r="AB13" i="21"/>
  <c r="AB72" i="21"/>
  <c r="AD98" i="21"/>
  <c r="AD99" i="21" s="1"/>
  <c r="O75" i="21"/>
  <c r="O76" i="21" s="1"/>
  <c r="AI63" i="21"/>
  <c r="O98" i="21"/>
  <c r="O99" i="21" s="1"/>
  <c r="AC88" i="21"/>
  <c r="AC6" i="21"/>
  <c r="AA102" i="21"/>
  <c r="O97" i="21"/>
  <c r="K69" i="21"/>
  <c r="W52" i="21"/>
  <c r="W53" i="21" s="1"/>
  <c r="K96" i="21"/>
  <c r="K14" i="21"/>
  <c r="AP67" i="21"/>
  <c r="AE101" i="21"/>
  <c r="AF72" i="21"/>
  <c r="V52" i="21"/>
  <c r="V53" i="21" s="1"/>
  <c r="Q54" i="21"/>
  <c r="AK55" i="21"/>
  <c r="AK54" i="21"/>
  <c r="M54" i="21"/>
  <c r="AI74" i="21"/>
  <c r="AN101" i="21"/>
  <c r="T88" i="21"/>
  <c r="AP90" i="21"/>
  <c r="AF95" i="21"/>
  <c r="R55" i="21"/>
  <c r="AI97" i="21"/>
  <c r="AL101" i="21"/>
  <c r="AM97" i="21"/>
  <c r="T67" i="21"/>
  <c r="M11" i="21"/>
  <c r="AI90" i="21"/>
  <c r="AD63" i="21"/>
  <c r="AO77" i="21"/>
  <c r="AO18" i="21"/>
  <c r="AD86" i="21"/>
  <c r="AC63" i="21"/>
  <c r="AC68" i="21"/>
  <c r="AI67" i="21"/>
  <c r="AE74" i="21"/>
  <c r="AH71" i="21"/>
  <c r="X96" i="21"/>
  <c r="AB88" i="21"/>
  <c r="AC91" i="21"/>
  <c r="I64" i="21"/>
  <c r="AC4" i="21"/>
  <c r="AO96" i="21"/>
  <c r="Z54" i="21"/>
  <c r="R7" i="21"/>
  <c r="K79" i="21"/>
  <c r="I87" i="21"/>
  <c r="AE97" i="21"/>
  <c r="AE102" i="21"/>
  <c r="R66" i="21"/>
  <c r="M93" i="21"/>
  <c r="K102" i="21"/>
  <c r="AN66" i="21"/>
  <c r="AA69" i="21"/>
  <c r="AE79" i="21"/>
  <c r="L90" i="21"/>
  <c r="AN89" i="21"/>
  <c r="AA92" i="21"/>
  <c r="AL81" i="21"/>
  <c r="AF52" i="21"/>
  <c r="AF53" i="21" s="1"/>
  <c r="AL55" i="21"/>
  <c r="AE52" i="21"/>
  <c r="AE53" i="21" s="1"/>
  <c r="AP55" i="21"/>
  <c r="AA88" i="21"/>
  <c r="AA6" i="21"/>
  <c r="I54" i="21"/>
  <c r="AQ78" i="21"/>
  <c r="AL104" i="21"/>
  <c r="AS54" i="21"/>
  <c r="P52" i="21"/>
  <c r="P53" i="21" s="1"/>
  <c r="T97" i="21"/>
  <c r="AQ101" i="21"/>
  <c r="AK73" i="21"/>
  <c r="Z20" i="21"/>
  <c r="AC65" i="21"/>
  <c r="H77" i="21"/>
  <c r="H18" i="21"/>
  <c r="AK96" i="21"/>
  <c r="AA67" i="21"/>
  <c r="AA8" i="21"/>
  <c r="AA90" i="21"/>
  <c r="AI88" i="21"/>
  <c r="AI6" i="21"/>
  <c r="AI65" i="21"/>
  <c r="AP86" i="21"/>
  <c r="AP4" i="21"/>
  <c r="M86" i="21"/>
  <c r="M4" i="21"/>
  <c r="S55" i="21"/>
  <c r="M101" i="21"/>
  <c r="M78" i="21"/>
  <c r="M19" i="21"/>
  <c r="AG52" i="21"/>
  <c r="AG53" i="21" s="1"/>
  <c r="AO54" i="21"/>
  <c r="AE90" i="21"/>
  <c r="AE67" i="21"/>
  <c r="AE8" i="21"/>
  <c r="AQ71" i="21"/>
  <c r="AQ12" i="21"/>
  <c r="AQ94" i="21"/>
  <c r="AF93" i="21"/>
  <c r="AF11" i="21"/>
  <c r="AF70" i="21"/>
  <c r="O92" i="21"/>
  <c r="O69" i="21"/>
  <c r="O10" i="21"/>
  <c r="W55" i="21"/>
  <c r="N52" i="21"/>
  <c r="N53" i="21" s="1"/>
  <c r="AI102" i="21"/>
  <c r="AR103" i="21"/>
  <c r="U91" i="21"/>
  <c r="AJ94" i="21"/>
  <c r="N94" i="21"/>
  <c r="O93" i="21"/>
  <c r="AB52" i="21"/>
  <c r="AB53" i="21" s="1"/>
  <c r="Y54" i="21"/>
  <c r="AD100" i="21"/>
  <c r="AD18" i="21"/>
  <c r="AD77" i="21"/>
  <c r="AG54" i="21"/>
  <c r="H22" i="21"/>
  <c r="H81" i="21"/>
  <c r="H104" i="21"/>
  <c r="AE86" i="21"/>
  <c r="AE4" i="21"/>
  <c r="AF97" i="21"/>
  <c r="AF15" i="21"/>
  <c r="AF74" i="21"/>
  <c r="AL88" i="21"/>
  <c r="AL6" i="21"/>
  <c r="AL65" i="21"/>
  <c r="H20" i="21"/>
  <c r="H79" i="21"/>
  <c r="H102" i="21"/>
  <c r="Q100" i="21"/>
  <c r="Q18" i="21"/>
  <c r="AO87" i="21"/>
  <c r="AO64" i="21"/>
  <c r="AO5" i="21"/>
  <c r="AO63" i="21"/>
  <c r="AO4" i="21"/>
  <c r="AO86" i="21"/>
  <c r="AE96" i="21"/>
  <c r="AE73" i="21"/>
  <c r="AE14" i="21"/>
  <c r="AQ4" i="21"/>
  <c r="AQ63" i="21"/>
  <c r="AQ86" i="21"/>
  <c r="AM95" i="21"/>
  <c r="AM13" i="21"/>
  <c r="AM72" i="21"/>
  <c r="AE80" i="21"/>
  <c r="AE103" i="21"/>
  <c r="AE21" i="21"/>
  <c r="O94" i="21"/>
  <c r="O12" i="21"/>
  <c r="O71" i="21"/>
  <c r="AD52" i="21"/>
  <c r="AD53" i="21" s="1"/>
  <c r="R86" i="21"/>
  <c r="R4" i="21"/>
  <c r="V75" i="21"/>
  <c r="V76" i="21" s="1"/>
  <c r="AB104" i="21"/>
  <c r="AB22" i="21"/>
  <c r="AB81" i="21"/>
  <c r="AO90" i="21"/>
  <c r="AO67" i="21"/>
  <c r="AO8" i="21"/>
  <c r="AF100" i="21"/>
  <c r="AF18" i="21"/>
  <c r="AF77" i="21"/>
  <c r="V86" i="21"/>
  <c r="V4" i="21"/>
  <c r="V63" i="21"/>
  <c r="Y103" i="21"/>
  <c r="Y21" i="21"/>
  <c r="Y80" i="21"/>
  <c r="N71" i="21"/>
  <c r="P95" i="21"/>
  <c r="T71" i="21"/>
  <c r="R63" i="21"/>
  <c r="AC81" i="21"/>
  <c r="T89" i="21"/>
  <c r="V98" i="21"/>
  <c r="V99" i="21" s="1"/>
  <c r="O100" i="21"/>
  <c r="O18" i="21"/>
  <c r="AL70" i="21"/>
  <c r="AL93" i="21"/>
  <c r="AL11" i="21"/>
  <c r="AL94" i="21"/>
  <c r="AL12" i="21"/>
  <c r="N93" i="21"/>
  <c r="N70" i="21"/>
  <c r="N11" i="21"/>
  <c r="N91" i="21"/>
  <c r="N9" i="21"/>
  <c r="N68" i="21"/>
  <c r="AD79" i="21"/>
  <c r="AD102" i="21"/>
  <c r="AD20" i="21"/>
  <c r="T94" i="21"/>
  <c r="T96" i="21"/>
  <c r="R71" i="21"/>
  <c r="AN78" i="21"/>
  <c r="Z103" i="21"/>
  <c r="N78" i="21"/>
  <c r="AC104" i="21"/>
  <c r="T66" i="21"/>
  <c r="Q86" i="21"/>
  <c r="Q4" i="21"/>
  <c r="AL97" i="21"/>
  <c r="AL15" i="21"/>
  <c r="AL74" i="21"/>
  <c r="M103" i="21"/>
  <c r="M21" i="21"/>
  <c r="AQ88" i="21"/>
  <c r="AQ6" i="21"/>
  <c r="AQ65" i="21"/>
  <c r="AQ96" i="21"/>
  <c r="AQ73" i="21"/>
  <c r="AQ14" i="21"/>
  <c r="AH104" i="21"/>
  <c r="AH81" i="21"/>
  <c r="AH22" i="21"/>
  <c r="O96" i="21"/>
  <c r="O14" i="21"/>
  <c r="O73" i="21"/>
  <c r="R94" i="21"/>
  <c r="Z80" i="21"/>
  <c r="N101" i="21"/>
  <c r="AG92" i="21"/>
  <c r="AG10" i="21"/>
  <c r="U92" i="21"/>
  <c r="U69" i="21"/>
  <c r="U10" i="21"/>
  <c r="AD70" i="21"/>
  <c r="AD11" i="21"/>
  <c r="AD93" i="21"/>
  <c r="AF55" i="21"/>
  <c r="AE92" i="21"/>
  <c r="AE69" i="21"/>
  <c r="AE10" i="21"/>
  <c r="N95" i="21"/>
  <c r="N13" i="21"/>
  <c r="AJ71" i="21"/>
  <c r="T73" i="21"/>
  <c r="M100" i="21"/>
  <c r="W65" i="21"/>
  <c r="AA9" i="21"/>
  <c r="AB54" i="21"/>
  <c r="AN102" i="21"/>
  <c r="AN79" i="21"/>
  <c r="AN20" i="21"/>
  <c r="AQ90" i="21"/>
  <c r="AQ67" i="21"/>
  <c r="AQ8" i="21"/>
  <c r="V88" i="21"/>
  <c r="V6" i="21"/>
  <c r="AD97" i="21"/>
  <c r="AD15" i="21"/>
  <c r="AD74" i="21"/>
  <c r="M77" i="21"/>
  <c r="L67" i="21"/>
  <c r="W88" i="21"/>
  <c r="U96" i="21"/>
  <c r="U73" i="21"/>
  <c r="U14" i="21"/>
  <c r="AE94" i="21"/>
  <c r="AE12" i="21"/>
  <c r="AE71" i="21"/>
  <c r="AM91" i="21"/>
  <c r="AM9" i="21"/>
  <c r="AM68" i="21"/>
  <c r="J52" i="21"/>
  <c r="J53" i="21" s="1"/>
  <c r="AH66" i="21"/>
  <c r="J67" i="21"/>
  <c r="Y52" i="21"/>
  <c r="Y53" i="21" s="1"/>
  <c r="AD89" i="21"/>
  <c r="AD66" i="21"/>
  <c r="AD7" i="21"/>
  <c r="R88" i="21"/>
  <c r="R6" i="21"/>
  <c r="I63" i="21"/>
  <c r="I4" i="21"/>
  <c r="N79" i="21"/>
  <c r="N20" i="21"/>
  <c r="AC101" i="21"/>
  <c r="AC78" i="21"/>
  <c r="AC19" i="21"/>
  <c r="AG78" i="21"/>
  <c r="AF103" i="21"/>
  <c r="AF21" i="21"/>
  <c r="AF80" i="21"/>
  <c r="P103" i="21"/>
  <c r="P21" i="21"/>
  <c r="T102" i="21"/>
  <c r="T79" i="21"/>
  <c r="T20" i="21"/>
  <c r="AB102" i="21"/>
  <c r="AB79" i="21"/>
  <c r="AB20" i="21"/>
  <c r="R90" i="21"/>
  <c r="R67" i="21"/>
  <c r="R8" i="21"/>
  <c r="I88" i="21"/>
  <c r="I6" i="21"/>
  <c r="AP102" i="21"/>
  <c r="AP79" i="21"/>
  <c r="AP20" i="21"/>
  <c r="AE88" i="21"/>
  <c r="AE6" i="21"/>
  <c r="AE65" i="21"/>
  <c r="O63" i="21"/>
  <c r="O86" i="21"/>
  <c r="O4" i="21"/>
  <c r="O90" i="21"/>
  <c r="O67" i="21"/>
  <c r="O8" i="21"/>
  <c r="N100" i="21"/>
  <c r="N77" i="21"/>
  <c r="N18" i="21"/>
  <c r="AF87" i="21"/>
  <c r="AF64" i="21"/>
  <c r="AF5" i="21"/>
  <c r="Z93" i="21"/>
  <c r="Z70" i="21"/>
  <c r="Z11" i="21"/>
  <c r="J90" i="21"/>
  <c r="P73" i="21"/>
  <c r="AG101" i="21"/>
  <c r="L104" i="21"/>
  <c r="L22" i="21"/>
  <c r="AC96" i="21"/>
  <c r="AC73" i="21"/>
  <c r="AC14" i="21"/>
  <c r="AD64" i="21"/>
  <c r="AD87" i="21"/>
  <c r="AD5" i="21"/>
  <c r="AJ90" i="21"/>
  <c r="AJ67" i="21"/>
  <c r="AJ8" i="21"/>
  <c r="AQ92" i="21"/>
  <c r="AQ69" i="21"/>
  <c r="AQ10" i="21"/>
  <c r="AH52" i="21"/>
  <c r="AH53" i="21" s="1"/>
  <c r="AO103" i="21"/>
  <c r="AO21" i="21"/>
  <c r="AO80" i="21"/>
  <c r="AF89" i="21"/>
  <c r="AF7" i="21"/>
  <c r="O55" i="21"/>
  <c r="Q94" i="21"/>
  <c r="Q12" i="21"/>
  <c r="AI64" i="21"/>
  <c r="AI5" i="21"/>
  <c r="AI87" i="21"/>
  <c r="P96" i="21"/>
  <c r="I73" i="21"/>
  <c r="X86" i="21"/>
  <c r="X4" i="21"/>
  <c r="X63" i="21"/>
  <c r="V95" i="21"/>
  <c r="V72" i="21"/>
  <c r="V13" i="21"/>
  <c r="U88" i="21"/>
  <c r="U6" i="21"/>
  <c r="R54" i="21"/>
  <c r="AD95" i="21"/>
  <c r="AD72" i="21"/>
  <c r="AD13" i="21"/>
  <c r="I92" i="21"/>
  <c r="I10" i="21"/>
  <c r="I69" i="21"/>
  <c r="AM52" i="21"/>
  <c r="AM53" i="21" s="1"/>
  <c r="N89" i="21"/>
  <c r="N66" i="21"/>
  <c r="N7" i="21"/>
  <c r="AF68" i="21"/>
  <c r="AF9" i="21"/>
  <c r="AF91" i="21"/>
  <c r="Z97" i="21"/>
  <c r="Z74" i="21"/>
  <c r="Z15" i="21"/>
  <c r="N75" i="21"/>
  <c r="N76" i="21" s="1"/>
  <c r="N98" i="21"/>
  <c r="N99" i="21" s="1"/>
  <c r="T65" i="21"/>
  <c r="U87" i="21"/>
  <c r="W72" i="21"/>
  <c r="M22" i="21"/>
  <c r="I96" i="21"/>
  <c r="S103" i="21"/>
  <c r="S21" i="21"/>
  <c r="S80" i="21"/>
  <c r="P89" i="21"/>
  <c r="P7" i="21"/>
  <c r="AL89" i="21"/>
  <c r="AL7" i="21"/>
  <c r="AH90" i="21"/>
  <c r="AH67" i="21"/>
  <c r="AH8" i="21"/>
  <c r="AN74" i="21"/>
  <c r="AN97" i="21"/>
  <c r="AN15" i="21"/>
  <c r="AP73" i="21"/>
  <c r="AP96" i="21"/>
  <c r="AP14" i="21"/>
  <c r="O87" i="21"/>
  <c r="O64" i="21"/>
  <c r="O5" i="21"/>
  <c r="J68" i="21"/>
  <c r="J91" i="21"/>
  <c r="J9" i="21"/>
  <c r="AF96" i="21"/>
  <c r="AF73" i="21"/>
  <c r="AF14" i="21"/>
  <c r="AH72" i="21"/>
  <c r="AH95" i="21"/>
  <c r="AH13" i="21"/>
  <c r="X87" i="21"/>
  <c r="X5" i="21"/>
  <c r="X64" i="21"/>
  <c r="J93" i="21"/>
  <c r="J70" i="21"/>
  <c r="J11" i="21"/>
  <c r="Z88" i="21"/>
  <c r="Z65" i="21"/>
  <c r="Z6" i="21"/>
  <c r="AP104" i="21"/>
  <c r="AP81" i="21"/>
  <c r="AP22" i="21"/>
  <c r="I77" i="21"/>
  <c r="I100" i="21"/>
  <c r="I18" i="21"/>
  <c r="M89" i="21"/>
  <c r="M66" i="21"/>
  <c r="M7" i="21"/>
  <c r="AD90" i="21"/>
  <c r="AD67" i="21"/>
  <c r="AD8" i="21"/>
  <c r="AD92" i="21"/>
  <c r="AD10" i="21"/>
  <c r="AD69" i="21"/>
  <c r="AM94" i="21"/>
  <c r="AM71" i="21"/>
  <c r="AM12" i="21"/>
  <c r="U86" i="21"/>
  <c r="U4" i="21"/>
  <c r="Q92" i="21"/>
  <c r="Q10" i="21"/>
  <c r="Q69" i="21"/>
  <c r="AE89" i="21"/>
  <c r="AE66" i="21"/>
  <c r="AE7" i="21"/>
  <c r="X89" i="21"/>
  <c r="X66" i="21"/>
  <c r="X7" i="21"/>
  <c r="M87" i="21"/>
  <c r="M64" i="21"/>
  <c r="M5" i="21"/>
  <c r="AR93" i="21"/>
  <c r="AR70" i="21"/>
  <c r="AR11" i="21"/>
  <c r="J97" i="21"/>
  <c r="J74" i="21"/>
  <c r="J15" i="21"/>
  <c r="Y101" i="21"/>
  <c r="Y78" i="21"/>
  <c r="Y19" i="21"/>
  <c r="AK95" i="21"/>
  <c r="AK72" i="21"/>
  <c r="AK13" i="21"/>
  <c r="AO66" i="21"/>
  <c r="AO89" i="21"/>
  <c r="AO7" i="21"/>
  <c r="AL103" i="21"/>
  <c r="AG97" i="21"/>
  <c r="AG74" i="21"/>
  <c r="AG15" i="21"/>
  <c r="AI89" i="21"/>
  <c r="AI66" i="21"/>
  <c r="AI7" i="21"/>
  <c r="S95" i="21"/>
  <c r="S72" i="21"/>
  <c r="S13" i="21"/>
  <c r="AK102" i="21"/>
  <c r="AK79" i="21"/>
  <c r="AK20" i="21"/>
  <c r="AN92" i="21"/>
  <c r="AN69" i="21"/>
  <c r="AN10" i="21"/>
  <c r="AO91" i="21"/>
  <c r="AO68" i="21"/>
  <c r="AO9" i="21"/>
  <c r="Y98" i="21"/>
  <c r="Y99" i="21" s="1"/>
  <c r="Y75" i="21"/>
  <c r="Y76" i="21" s="1"/>
  <c r="Y16" i="21"/>
  <c r="Y17" i="21" s="1"/>
  <c r="AB78" i="21"/>
  <c r="AB101" i="21"/>
  <c r="AB19" i="21"/>
  <c r="AC97" i="21"/>
  <c r="AC74" i="21"/>
  <c r="AC15" i="21"/>
  <c r="AD96" i="21"/>
  <c r="AD73" i="21"/>
  <c r="AD14" i="21"/>
  <c r="AG96" i="21"/>
  <c r="AG73" i="21"/>
  <c r="AG14" i="21"/>
  <c r="AM101" i="21"/>
  <c r="AM19" i="21"/>
  <c r="AM78" i="21"/>
  <c r="U101" i="21"/>
  <c r="U19" i="21"/>
  <c r="U78" i="21"/>
  <c r="U67" i="21"/>
  <c r="U90" i="21"/>
  <c r="U8" i="21"/>
  <c r="X68" i="21"/>
  <c r="X91" i="21"/>
  <c r="X9" i="21"/>
  <c r="L52" i="21"/>
  <c r="L53" i="21" s="1"/>
  <c r="J89" i="21"/>
  <c r="J66" i="21"/>
  <c r="J7" i="21"/>
  <c r="AR68" i="21"/>
  <c r="AR91" i="21"/>
  <c r="AR9" i="21"/>
  <c r="M52" i="21"/>
  <c r="M53" i="21" s="1"/>
  <c r="AR52" i="21"/>
  <c r="AR53" i="21" s="1"/>
  <c r="AR54" i="21"/>
  <c r="Z52" i="21"/>
  <c r="Z53" i="21" s="1"/>
  <c r="AE87" i="21"/>
  <c r="AE64" i="21"/>
  <c r="AE5" i="21"/>
  <c r="AN88" i="21"/>
  <c r="AN65" i="21"/>
  <c r="AN6" i="21"/>
  <c r="AG94" i="21"/>
  <c r="AG71" i="21"/>
  <c r="AG12" i="21"/>
  <c r="AK97" i="21"/>
  <c r="S87" i="21"/>
  <c r="AG98" i="21"/>
  <c r="AG99" i="21" s="1"/>
  <c r="AG75" i="21"/>
  <c r="AG76" i="21" s="1"/>
  <c r="AG16" i="21"/>
  <c r="AG17" i="21" s="1"/>
  <c r="AI93" i="21"/>
  <c r="AI70" i="21"/>
  <c r="AI11" i="21"/>
  <c r="S100" i="21"/>
  <c r="S18" i="21"/>
  <c r="V90" i="21"/>
  <c r="V67" i="21"/>
  <c r="V8" i="21"/>
  <c r="AN94" i="21"/>
  <c r="AN71" i="21"/>
  <c r="AN12" i="21"/>
  <c r="W87" i="21"/>
  <c r="W64" i="21"/>
  <c r="W5" i="21"/>
  <c r="AO93" i="21"/>
  <c r="AO70" i="21"/>
  <c r="AO11" i="21"/>
  <c r="Y77" i="21"/>
  <c r="Y18" i="21"/>
  <c r="Z104" i="21"/>
  <c r="Z22" i="21"/>
  <c r="Z81" i="21"/>
  <c r="AC98" i="21"/>
  <c r="AC99" i="21" s="1"/>
  <c r="AC75" i="21"/>
  <c r="AC76" i="21" s="1"/>
  <c r="AC16" i="21"/>
  <c r="AC17" i="21" s="1"/>
  <c r="AD101" i="21"/>
  <c r="AD78" i="21"/>
  <c r="AD19" i="21"/>
  <c r="AF102" i="21"/>
  <c r="AF79" i="21"/>
  <c r="AF20" i="21"/>
  <c r="AL98" i="21"/>
  <c r="AL99" i="21" s="1"/>
  <c r="AL16" i="21"/>
  <c r="AL17" i="21" s="1"/>
  <c r="U103" i="21"/>
  <c r="U80" i="21"/>
  <c r="U21" i="21"/>
  <c r="AL87" i="21"/>
  <c r="AL5" i="21"/>
  <c r="AL64" i="21"/>
  <c r="R81" i="21"/>
  <c r="R104" i="21"/>
  <c r="R22" i="21"/>
  <c r="AE93" i="21"/>
  <c r="AE70" i="21"/>
  <c r="AE11" i="21"/>
  <c r="X93" i="21"/>
  <c r="X70" i="21"/>
  <c r="X11" i="21"/>
  <c r="J104" i="21"/>
  <c r="J81" i="21"/>
  <c r="J22" i="21"/>
  <c r="AQ55" i="21"/>
  <c r="Y67" i="21"/>
  <c r="Y90" i="21"/>
  <c r="Y8" i="21"/>
  <c r="H74" i="21"/>
  <c r="H97" i="21"/>
  <c r="H15" i="21"/>
  <c r="AJ92" i="21"/>
  <c r="AJ69" i="21"/>
  <c r="AJ10" i="21"/>
  <c r="AH79" i="21"/>
  <c r="AH102" i="21"/>
  <c r="AH20" i="21"/>
  <c r="Z100" i="21"/>
  <c r="Z77" i="21"/>
  <c r="Z18" i="21"/>
  <c r="K103" i="21"/>
  <c r="K21" i="21"/>
  <c r="K80" i="21"/>
  <c r="P97" i="21"/>
  <c r="P74" i="21"/>
  <c r="P15" i="21"/>
  <c r="AE72" i="21"/>
  <c r="AE13" i="21"/>
  <c r="AK74" i="21"/>
  <c r="S64" i="21"/>
  <c r="AI95" i="21"/>
  <c r="AI72" i="21"/>
  <c r="AI13" i="21"/>
  <c r="V92" i="21"/>
  <c r="V69" i="21"/>
  <c r="V10" i="21"/>
  <c r="W89" i="21"/>
  <c r="W66" i="21"/>
  <c r="W7" i="21"/>
  <c r="AO95" i="21"/>
  <c r="AO72" i="21"/>
  <c r="AO13" i="21"/>
  <c r="AR88" i="21"/>
  <c r="AR65" i="21"/>
  <c r="AR6" i="21"/>
  <c r="AA89" i="21"/>
  <c r="AA66" i="21"/>
  <c r="AA7" i="21"/>
  <c r="Z87" i="21"/>
  <c r="Z5" i="21"/>
  <c r="Z64" i="21"/>
  <c r="AK101" i="21"/>
  <c r="AK78" i="21"/>
  <c r="AK19" i="21"/>
  <c r="AL79" i="21"/>
  <c r="AL102" i="21"/>
  <c r="AL20" i="21"/>
  <c r="N90" i="21"/>
  <c r="N67" i="21"/>
  <c r="N8" i="21"/>
  <c r="T93" i="21"/>
  <c r="T70" i="21"/>
  <c r="T11" i="21"/>
  <c r="AL91" i="21"/>
  <c r="AL68" i="21"/>
  <c r="AL9" i="21"/>
  <c r="AP100" i="21"/>
  <c r="AP18" i="21"/>
  <c r="AP77" i="21"/>
  <c r="P88" i="21"/>
  <c r="P65" i="21"/>
  <c r="P6" i="21"/>
  <c r="L86" i="21"/>
  <c r="L63" i="21"/>
  <c r="L4" i="21"/>
  <c r="AG67" i="21"/>
  <c r="AG90" i="21"/>
  <c r="AG8" i="21"/>
  <c r="X95" i="21"/>
  <c r="X13" i="21"/>
  <c r="X72" i="21"/>
  <c r="V87" i="21"/>
  <c r="V64" i="21"/>
  <c r="V5" i="21"/>
  <c r="H64" i="21"/>
  <c r="H87" i="21"/>
  <c r="H5" i="21"/>
  <c r="X102" i="21"/>
  <c r="X79" i="21"/>
  <c r="X20" i="21"/>
  <c r="Y88" i="21"/>
  <c r="Y65" i="21"/>
  <c r="Y6" i="21"/>
  <c r="X90" i="21"/>
  <c r="X67" i="21"/>
  <c r="X8" i="21"/>
  <c r="M91" i="21"/>
  <c r="M68" i="21"/>
  <c r="M9" i="21"/>
  <c r="AP101" i="21"/>
  <c r="AP78" i="21"/>
  <c r="AP19" i="21"/>
  <c r="AG93" i="21"/>
  <c r="AG70" i="21"/>
  <c r="AG11" i="21"/>
  <c r="AG88" i="21"/>
  <c r="AG65" i="21"/>
  <c r="AG6" i="21"/>
  <c r="AG95" i="21"/>
  <c r="AG72" i="21"/>
  <c r="AG13" i="21"/>
  <c r="Y97" i="21"/>
  <c r="Y74" i="21"/>
  <c r="Y15" i="21"/>
  <c r="AK77" i="21"/>
  <c r="S68" i="21"/>
  <c r="R92" i="21"/>
  <c r="R69" i="21"/>
  <c r="R10" i="21"/>
  <c r="J102" i="21"/>
  <c r="J79" i="21"/>
  <c r="J20" i="21"/>
  <c r="V96" i="21"/>
  <c r="V73" i="21"/>
  <c r="V14" i="21"/>
  <c r="W93" i="21"/>
  <c r="W70" i="21"/>
  <c r="W11" i="21"/>
  <c r="AO97" i="21"/>
  <c r="AO15" i="21"/>
  <c r="AO74" i="21"/>
  <c r="AR92" i="21"/>
  <c r="AR69" i="21"/>
  <c r="AR10" i="21"/>
  <c r="AA93" i="21"/>
  <c r="AA70" i="21"/>
  <c r="AA11" i="21"/>
  <c r="Z66" i="21"/>
  <c r="Z89" i="21"/>
  <c r="Z7" i="21"/>
  <c r="AC102" i="21"/>
  <c r="AC79" i="21"/>
  <c r="AC20" i="21"/>
  <c r="AC87" i="21"/>
  <c r="AC64" i="21"/>
  <c r="AC5" i="21"/>
  <c r="AK103" i="21"/>
  <c r="AK80" i="21"/>
  <c r="AK21" i="21"/>
  <c r="AK92" i="21"/>
  <c r="AK69" i="21"/>
  <c r="AK10" i="21"/>
  <c r="N92" i="21"/>
  <c r="N69" i="21"/>
  <c r="N10" i="21"/>
  <c r="AL18" i="21"/>
  <c r="AL77" i="21"/>
  <c r="AL100" i="21"/>
  <c r="P90" i="21"/>
  <c r="P67" i="21"/>
  <c r="P8" i="21"/>
  <c r="X74" i="21"/>
  <c r="X97" i="21"/>
  <c r="X15" i="21"/>
  <c r="V89" i="21"/>
  <c r="V7" i="21"/>
  <c r="K52" i="21"/>
  <c r="K53" i="21" s="1"/>
  <c r="I55" i="21"/>
  <c r="H89" i="21"/>
  <c r="H66" i="21"/>
  <c r="H7" i="21"/>
  <c r="AS52" i="21"/>
  <c r="AS53" i="21" s="1"/>
  <c r="Y91" i="21"/>
  <c r="Y9" i="21"/>
  <c r="Y68" i="21"/>
  <c r="AG91" i="21"/>
  <c r="AG68" i="21"/>
  <c r="AG9" i="21"/>
  <c r="AF94" i="21"/>
  <c r="AF71" i="21"/>
  <c r="AF12" i="21"/>
  <c r="X104" i="21"/>
  <c r="X22" i="21"/>
  <c r="X81" i="21"/>
  <c r="N54" i="21"/>
  <c r="AK98" i="21"/>
  <c r="AK99" i="21" s="1"/>
  <c r="AK75" i="21"/>
  <c r="AK76" i="21" s="1"/>
  <c r="AK16" i="21"/>
  <c r="AK17" i="21" s="1"/>
  <c r="S93" i="21"/>
  <c r="S70" i="21"/>
  <c r="S11" i="21"/>
  <c r="AB96" i="21"/>
  <c r="AB73" i="21"/>
  <c r="AB14" i="21"/>
  <c r="AK100" i="21"/>
  <c r="AC72" i="21"/>
  <c r="S91" i="21"/>
  <c r="AI98" i="21"/>
  <c r="AI99" i="21" s="1"/>
  <c r="AI75" i="21"/>
  <c r="AI76" i="21" s="1"/>
  <c r="AI16" i="21"/>
  <c r="AI17" i="21" s="1"/>
  <c r="I103" i="21"/>
  <c r="I21" i="21"/>
  <c r="I80" i="21"/>
  <c r="AM64" i="21"/>
  <c r="AM87" i="21"/>
  <c r="AM5" i="21"/>
  <c r="AO98" i="21"/>
  <c r="AO99" i="21" s="1"/>
  <c r="AO75" i="21"/>
  <c r="AO76" i="21" s="1"/>
  <c r="AO16" i="21"/>
  <c r="AO17" i="21" s="1"/>
  <c r="AR96" i="21"/>
  <c r="AR73" i="21"/>
  <c r="AR14" i="21"/>
  <c r="AA95" i="21"/>
  <c r="AA72" i="21"/>
  <c r="AA13" i="21"/>
  <c r="AB86" i="21"/>
  <c r="AB4" i="21"/>
  <c r="AJ93" i="21"/>
  <c r="AJ70" i="21"/>
  <c r="AJ11" i="21"/>
  <c r="AD94" i="21"/>
  <c r="AD71" i="21"/>
  <c r="AD12" i="21"/>
  <c r="AK94" i="21"/>
  <c r="AK71" i="21"/>
  <c r="AK12" i="21"/>
  <c r="S92" i="21"/>
  <c r="S69" i="21"/>
  <c r="S10" i="21"/>
  <c r="P92" i="21"/>
  <c r="P10" i="21"/>
  <c r="P69" i="21"/>
  <c r="X77" i="21"/>
  <c r="X100" i="21"/>
  <c r="X18" i="21"/>
  <c r="V68" i="21"/>
  <c r="V91" i="21"/>
  <c r="V9" i="21"/>
  <c r="AR97" i="21"/>
  <c r="AR15" i="21"/>
  <c r="K87" i="21"/>
  <c r="K64" i="21"/>
  <c r="K5" i="21"/>
  <c r="M55" i="21"/>
  <c r="AP91" i="21"/>
  <c r="AP68" i="21"/>
  <c r="AP9" i="21"/>
  <c r="I101" i="21"/>
  <c r="I78" i="21"/>
  <c r="I19" i="21"/>
  <c r="AM90" i="21"/>
  <c r="AM67" i="21"/>
  <c r="AM8" i="21"/>
  <c r="Y95" i="21"/>
  <c r="Y72" i="21"/>
  <c r="Y13" i="21"/>
  <c r="AC95" i="21"/>
  <c r="M20" i="21"/>
  <c r="M79" i="21"/>
  <c r="N80" i="21"/>
  <c r="H80" i="21"/>
  <c r="R73" i="21"/>
  <c r="R96" i="21"/>
  <c r="R14" i="21"/>
  <c r="AI100" i="21"/>
  <c r="AI77" i="21"/>
  <c r="AI18" i="21"/>
  <c r="AL90" i="21"/>
  <c r="AL67" i="21"/>
  <c r="AL8" i="21"/>
  <c r="U89" i="21"/>
  <c r="U66" i="21"/>
  <c r="U7" i="21"/>
  <c r="AM89" i="21"/>
  <c r="AM66" i="21"/>
  <c r="AM7" i="21"/>
  <c r="W97" i="21"/>
  <c r="W74" i="21"/>
  <c r="W15" i="21"/>
  <c r="AO102" i="21"/>
  <c r="AO79" i="21"/>
  <c r="AO20" i="21"/>
  <c r="AR78" i="21"/>
  <c r="AR101" i="21"/>
  <c r="AR19" i="21"/>
  <c r="AA97" i="21"/>
  <c r="AA15" i="21"/>
  <c r="AJ72" i="21"/>
  <c r="AJ95" i="21"/>
  <c r="AJ13" i="21"/>
  <c r="K91" i="21"/>
  <c r="K68" i="21"/>
  <c r="K9" i="21"/>
  <c r="AJ102" i="21"/>
  <c r="AJ79" i="21"/>
  <c r="AJ20" i="21"/>
  <c r="S94" i="21"/>
  <c r="S71" i="21"/>
  <c r="S12" i="21"/>
  <c r="W86" i="21"/>
  <c r="W63" i="21"/>
  <c r="W4" i="21"/>
  <c r="P94" i="21"/>
  <c r="P71" i="21"/>
  <c r="P12" i="21"/>
  <c r="R91" i="21"/>
  <c r="R68" i="21"/>
  <c r="R9" i="21"/>
  <c r="AP66" i="21"/>
  <c r="AP89" i="21"/>
  <c r="AP7" i="21"/>
  <c r="AR86" i="21"/>
  <c r="AR63" i="21"/>
  <c r="AR4" i="21"/>
  <c r="L92" i="21"/>
  <c r="L69" i="21"/>
  <c r="L10" i="21"/>
  <c r="Y93" i="21"/>
  <c r="Y70" i="21"/>
  <c r="Y11" i="21"/>
  <c r="AH68" i="21"/>
  <c r="AH91" i="21"/>
  <c r="AH9" i="21"/>
  <c r="AM92" i="21"/>
  <c r="AM69" i="21"/>
  <c r="AM10" i="21"/>
  <c r="AN90" i="21"/>
  <c r="AN67" i="21"/>
  <c r="AN8" i="21"/>
  <c r="AF78" i="21"/>
  <c r="AP103" i="21"/>
  <c r="N103" i="21"/>
  <c r="H103" i="21"/>
  <c r="R103" i="21"/>
  <c r="R21" i="21"/>
  <c r="AL92" i="21"/>
  <c r="AL69" i="21"/>
  <c r="AL10" i="21"/>
  <c r="AM93" i="21"/>
  <c r="AM70" i="21"/>
  <c r="AM11" i="21"/>
  <c r="W98" i="21"/>
  <c r="W99" i="21" s="1"/>
  <c r="W75" i="21"/>
  <c r="W76" i="21" s="1"/>
  <c r="W16" i="21"/>
  <c r="W17" i="21" s="1"/>
  <c r="Z69" i="21"/>
  <c r="Z92" i="21"/>
  <c r="Z10" i="21"/>
  <c r="AA98" i="21"/>
  <c r="AA99" i="21" s="1"/>
  <c r="AA75" i="21"/>
  <c r="AA76" i="21" s="1"/>
  <c r="AA16" i="21"/>
  <c r="AA17" i="21" s="1"/>
  <c r="AB90" i="21"/>
  <c r="AB67" i="21"/>
  <c r="AB8" i="21"/>
  <c r="AI103" i="21"/>
  <c r="AI80" i="21"/>
  <c r="AI21" i="21"/>
  <c r="AN104" i="21"/>
  <c r="AN81" i="21"/>
  <c r="AN22" i="21"/>
  <c r="S96" i="21"/>
  <c r="S73" i="21"/>
  <c r="S14" i="21"/>
  <c r="X103" i="21"/>
  <c r="X80" i="21"/>
  <c r="X21" i="21"/>
  <c r="W92" i="21"/>
  <c r="W69" i="21"/>
  <c r="W10" i="21"/>
  <c r="W90" i="21"/>
  <c r="W67" i="21"/>
  <c r="W8" i="21"/>
  <c r="AR95" i="21"/>
  <c r="AR72" i="21"/>
  <c r="AR13" i="21"/>
  <c r="L94" i="21"/>
  <c r="L71" i="21"/>
  <c r="L12" i="21"/>
  <c r="H91" i="21"/>
  <c r="H68" i="21"/>
  <c r="H9" i="21"/>
  <c r="AQ91" i="21"/>
  <c r="AQ68" i="21"/>
  <c r="AQ9" i="21"/>
  <c r="AP64" i="21"/>
  <c r="AP87" i="21"/>
  <c r="AP5" i="21"/>
  <c r="AQ52" i="21"/>
  <c r="AQ53" i="21" s="1"/>
  <c r="X92" i="21"/>
  <c r="X69" i="21"/>
  <c r="X10" i="21"/>
  <c r="AJ103" i="21"/>
  <c r="AJ80" i="21"/>
  <c r="AJ21" i="21"/>
  <c r="I52" i="21"/>
  <c r="I53" i="21" s="1"/>
  <c r="AJ73" i="21"/>
  <c r="AF101" i="21"/>
  <c r="AJ96" i="21"/>
  <c r="AP80" i="21"/>
  <c r="AQ100" i="21"/>
  <c r="M75" i="21"/>
  <c r="M76" i="21" s="1"/>
  <c r="AH92" i="21"/>
  <c r="AH69" i="21"/>
  <c r="AH10" i="21"/>
  <c r="Q89" i="21"/>
  <c r="Q66" i="21"/>
  <c r="Q7" i="21"/>
  <c r="AL96" i="21"/>
  <c r="AL73" i="21"/>
  <c r="AL14" i="21"/>
  <c r="U93" i="21"/>
  <c r="U70" i="21"/>
  <c r="U11" i="21"/>
  <c r="W100" i="21"/>
  <c r="W77" i="21"/>
  <c r="W18" i="21"/>
  <c r="Z94" i="21"/>
  <c r="Z71" i="21"/>
  <c r="Z12" i="21"/>
  <c r="AQ89" i="21"/>
  <c r="AQ66" i="21"/>
  <c r="AQ7" i="21"/>
  <c r="AJ74" i="21"/>
  <c r="AJ97" i="21"/>
  <c r="AJ15" i="21"/>
  <c r="O91" i="21"/>
  <c r="O68" i="21"/>
  <c r="O9" i="21"/>
  <c r="AK86" i="21"/>
  <c r="AK63" i="21"/>
  <c r="AK4" i="21"/>
  <c r="AN64" i="21"/>
  <c r="AN87" i="21"/>
  <c r="AN5" i="21"/>
  <c r="R102" i="21"/>
  <c r="R79" i="21"/>
  <c r="R20" i="21"/>
  <c r="V104" i="21"/>
  <c r="V81" i="21"/>
  <c r="V22" i="21"/>
  <c r="W94" i="21"/>
  <c r="W12" i="21"/>
  <c r="W71" i="21"/>
  <c r="P91" i="21"/>
  <c r="P68" i="21"/>
  <c r="P9" i="21"/>
  <c r="R70" i="21"/>
  <c r="R11" i="21"/>
  <c r="AQ87" i="21"/>
  <c r="AQ64" i="21"/>
  <c r="AQ5" i="21"/>
  <c r="S89" i="21"/>
  <c r="S66" i="21"/>
  <c r="S7" i="21"/>
  <c r="O89" i="21"/>
  <c r="O66" i="21"/>
  <c r="O7" i="21"/>
  <c r="AC93" i="21"/>
  <c r="AC70" i="21"/>
  <c r="AC11" i="21"/>
  <c r="X73" i="21"/>
  <c r="AQ77" i="21"/>
  <c r="M72" i="21"/>
  <c r="M98" i="21"/>
  <c r="M99" i="21" s="1"/>
  <c r="Q91" i="21"/>
  <c r="Q68" i="21"/>
  <c r="Q9" i="21"/>
  <c r="U95" i="21"/>
  <c r="U72" i="21"/>
  <c r="U13" i="21"/>
  <c r="AM98" i="21"/>
  <c r="AM99" i="21" s="1"/>
  <c r="AM75" i="21"/>
  <c r="AM76" i="21" s="1"/>
  <c r="AM16" i="21"/>
  <c r="AM17" i="21" s="1"/>
  <c r="L100" i="21"/>
  <c r="L77" i="21"/>
  <c r="L18" i="21"/>
  <c r="Z73" i="21"/>
  <c r="Z14" i="21"/>
  <c r="AQ93" i="21"/>
  <c r="AQ70" i="21"/>
  <c r="AQ11" i="21"/>
  <c r="P81" i="21"/>
  <c r="P104" i="21"/>
  <c r="P22" i="21"/>
  <c r="AI92" i="21"/>
  <c r="AI69" i="21"/>
  <c r="AI10" i="21"/>
  <c r="O72" i="21"/>
  <c r="O95" i="21"/>
  <c r="O13" i="21"/>
  <c r="AK67" i="21"/>
  <c r="AK90" i="21"/>
  <c r="AK8" i="21"/>
  <c r="AN91" i="21"/>
  <c r="AN68" i="21"/>
  <c r="AN9" i="21"/>
  <c r="P86" i="21"/>
  <c r="P63" i="21"/>
  <c r="P4" i="21"/>
  <c r="T87" i="21"/>
  <c r="T5" i="21"/>
  <c r="T64" i="21"/>
  <c r="W96" i="21"/>
  <c r="W73" i="21"/>
  <c r="W14" i="21"/>
  <c r="P93" i="21"/>
  <c r="P70" i="21"/>
  <c r="P11" i="21"/>
  <c r="AI96" i="21"/>
  <c r="AI73" i="21"/>
  <c r="AI14" i="21"/>
  <c r="AJ91" i="21"/>
  <c r="AJ9" i="21"/>
  <c r="AJ68" i="21"/>
  <c r="AR81" i="21"/>
  <c r="AR104" i="21"/>
  <c r="AR22" i="21"/>
  <c r="AP97" i="21"/>
  <c r="AP15" i="21"/>
  <c r="AP74" i="21"/>
  <c r="AR100" i="21"/>
  <c r="AR77" i="21"/>
  <c r="AR18" i="21"/>
  <c r="H93" i="21"/>
  <c r="H70" i="21"/>
  <c r="H11" i="21"/>
  <c r="Y96" i="21"/>
  <c r="Y14" i="21"/>
  <c r="Y94" i="21"/>
  <c r="Y71" i="21"/>
  <c r="Y12" i="21"/>
  <c r="L88" i="21"/>
  <c r="L65" i="21"/>
  <c r="L6" i="21"/>
  <c r="AG89" i="21"/>
  <c r="AG66" i="21"/>
  <c r="AG7" i="21"/>
  <c r="AC89" i="21"/>
  <c r="AC66" i="21"/>
  <c r="AC7" i="21"/>
  <c r="AJ78" i="21"/>
  <c r="AJ101" i="21"/>
  <c r="AJ19" i="21"/>
  <c r="AH96" i="21"/>
  <c r="AH73" i="21"/>
  <c r="AH14" i="21"/>
  <c r="Q93" i="21"/>
  <c r="Q70" i="21"/>
  <c r="Q11" i="21"/>
  <c r="T92" i="21"/>
  <c r="T69" i="21"/>
  <c r="T10" i="21"/>
  <c r="U98" i="21"/>
  <c r="U99" i="21" s="1"/>
  <c r="U75" i="21"/>
  <c r="U76" i="21" s="1"/>
  <c r="U16" i="21"/>
  <c r="U17" i="21" s="1"/>
  <c r="AM100" i="21"/>
  <c r="AM77" i="21"/>
  <c r="AM18" i="21"/>
  <c r="AP88" i="21"/>
  <c r="AP65" i="21"/>
  <c r="AP6" i="21"/>
  <c r="Z101" i="21"/>
  <c r="Z19" i="21"/>
  <c r="AQ95" i="21"/>
  <c r="AQ72" i="21"/>
  <c r="AQ13" i="21"/>
  <c r="O101" i="21"/>
  <c r="O78" i="21"/>
  <c r="O19" i="21"/>
  <c r="J86" i="21"/>
  <c r="J4" i="21"/>
  <c r="AI94" i="21"/>
  <c r="AI71" i="21"/>
  <c r="AI12" i="21"/>
  <c r="AI101" i="21"/>
  <c r="AI19" i="21"/>
  <c r="AN93" i="21"/>
  <c r="AN70" i="21"/>
  <c r="AN11" i="21"/>
  <c r="O104" i="21"/>
  <c r="O81" i="21"/>
  <c r="O22" i="21"/>
  <c r="T18" i="21"/>
  <c r="T77" i="21"/>
  <c r="T100" i="21"/>
  <c r="W101" i="21"/>
  <c r="W78" i="21"/>
  <c r="W19" i="21"/>
  <c r="R97" i="21"/>
  <c r="R74" i="21"/>
  <c r="R15" i="21"/>
  <c r="Y64" i="21"/>
  <c r="Y87" i="21"/>
  <c r="Y5" i="21"/>
  <c r="AR94" i="21"/>
  <c r="AR71" i="21"/>
  <c r="AR12" i="21"/>
  <c r="AA52" i="21"/>
  <c r="AA53" i="21" s="1"/>
  <c r="Z86" i="21"/>
  <c r="Z63" i="21"/>
  <c r="Z4" i="21"/>
  <c r="AP93" i="21"/>
  <c r="AP70" i="21"/>
  <c r="AP11" i="21"/>
  <c r="AF92" i="21"/>
  <c r="AF10" i="21"/>
  <c r="AF69" i="21"/>
  <c r="AE91" i="21"/>
  <c r="AE68" i="21"/>
  <c r="AE9" i="21"/>
  <c r="AB92" i="21"/>
  <c r="AB69" i="21"/>
  <c r="AB10" i="21"/>
  <c r="AE95" i="21"/>
  <c r="AQ102" i="21"/>
  <c r="AH101" i="21"/>
  <c r="AH19" i="21"/>
  <c r="AH78" i="21"/>
  <c r="Q95" i="21"/>
  <c r="Q72" i="21"/>
  <c r="Q13" i="21"/>
  <c r="AK89" i="21"/>
  <c r="AK66" i="21"/>
  <c r="AK7" i="21"/>
  <c r="J95" i="21"/>
  <c r="J13" i="21"/>
  <c r="AM102" i="21"/>
  <c r="AM79" i="21"/>
  <c r="AM20" i="21"/>
  <c r="AP92" i="21"/>
  <c r="AP69" i="21"/>
  <c r="AP10" i="21"/>
  <c r="AQ97" i="21"/>
  <c r="AQ74" i="21"/>
  <c r="AQ15" i="21"/>
  <c r="O103" i="21"/>
  <c r="O80" i="21"/>
  <c r="O21" i="21"/>
  <c r="AF88" i="21"/>
  <c r="AF65" i="21"/>
  <c r="AF6" i="21"/>
  <c r="AN95" i="21"/>
  <c r="AN13" i="21"/>
  <c r="AN72" i="21"/>
  <c r="S63" i="21"/>
  <c r="S86" i="21"/>
  <c r="S4" i="21"/>
  <c r="V102" i="21"/>
  <c r="V20" i="21"/>
  <c r="V79" i="21"/>
  <c r="J64" i="21"/>
  <c r="J5" i="21"/>
  <c r="J87" i="21"/>
  <c r="AP95" i="21"/>
  <c r="AP72" i="21"/>
  <c r="AP13" i="21"/>
  <c r="AA54" i="21"/>
  <c r="AM88" i="21"/>
  <c r="AM65" i="21"/>
  <c r="AM6" i="21"/>
  <c r="AG86" i="21"/>
  <c r="AG4" i="21"/>
  <c r="X94" i="21"/>
  <c r="X71" i="21"/>
  <c r="X12" i="21"/>
  <c r="AQ79" i="21"/>
  <c r="M95" i="21"/>
  <c r="AH103" i="21"/>
  <c r="AH80" i="21"/>
  <c r="AH21" i="21"/>
  <c r="AK93" i="21"/>
  <c r="AK70" i="21"/>
  <c r="AK11" i="21"/>
  <c r="J100" i="21"/>
  <c r="J77" i="21"/>
  <c r="J18" i="21"/>
  <c r="X65" i="21"/>
  <c r="X88" i="21"/>
  <c r="X6" i="21"/>
  <c r="AP94" i="21"/>
  <c r="AP71" i="21"/>
  <c r="AP12" i="21"/>
  <c r="Y89" i="21"/>
  <c r="Y66" i="21"/>
  <c r="Y7" i="21"/>
  <c r="AQ98" i="21"/>
  <c r="AQ99" i="21" s="1"/>
  <c r="AQ75" i="21"/>
  <c r="AQ76" i="21" s="1"/>
  <c r="AQ16" i="21"/>
  <c r="AQ17" i="21" s="1"/>
  <c r="AH97" i="21"/>
  <c r="AH74" i="21"/>
  <c r="AH15" i="21"/>
  <c r="AF90" i="21"/>
  <c r="AF67" i="21"/>
  <c r="AF8" i="21"/>
  <c r="AN100" i="21"/>
  <c r="AN77" i="21"/>
  <c r="AN18" i="21"/>
  <c r="S88" i="21"/>
  <c r="S65" i="21"/>
  <c r="S6" i="21"/>
  <c r="Q88" i="21"/>
  <c r="Q65" i="21"/>
  <c r="Q6" i="21"/>
  <c r="AD88" i="21"/>
  <c r="AD65" i="21"/>
  <c r="AD6" i="21"/>
  <c r="AR64" i="21"/>
  <c r="AR5" i="21"/>
  <c r="AR87" i="21"/>
  <c r="AR89" i="21"/>
  <c r="AR66" i="21"/>
  <c r="AR7" i="21"/>
  <c r="K55" i="21"/>
  <c r="Y63" i="21"/>
  <c r="Y86" i="21"/>
  <c r="Y4" i="21"/>
  <c r="H72" i="21"/>
  <c r="H95" i="21"/>
  <c r="H13" i="21"/>
  <c r="AR90" i="21"/>
  <c r="AR67" i="21"/>
  <c r="AR8" i="21"/>
  <c r="Z55" i="21"/>
  <c r="Q79" i="21"/>
  <c r="Q102" i="21"/>
  <c r="Q20" i="21"/>
  <c r="U100" i="21"/>
  <c r="U77" i="21"/>
  <c r="U18" i="21"/>
  <c r="W104" i="21"/>
  <c r="W81" i="21"/>
  <c r="W22" i="21"/>
  <c r="J101" i="21"/>
  <c r="J78" i="21"/>
  <c r="J19" i="21"/>
  <c r="K97" i="21"/>
  <c r="K74" i="21"/>
  <c r="K15" i="21"/>
  <c r="Q97" i="21"/>
  <c r="Q74" i="21"/>
  <c r="Q15" i="21"/>
  <c r="U102" i="21"/>
  <c r="U79" i="21"/>
  <c r="U20" i="21"/>
  <c r="W102" i="21"/>
  <c r="W79" i="21"/>
  <c r="W20" i="21"/>
  <c r="J80" i="21"/>
  <c r="J103" i="21"/>
  <c r="J21" i="21"/>
  <c r="Z98" i="21"/>
  <c r="Z99" i="21" s="1"/>
  <c r="Z75" i="21"/>
  <c r="Z76" i="21" s="1"/>
  <c r="Z16" i="21"/>
  <c r="Z17" i="21" s="1"/>
  <c r="K77" i="21"/>
  <c r="K100" i="21"/>
  <c r="K18" i="21"/>
  <c r="U74" i="21"/>
  <c r="U97" i="21"/>
  <c r="U15" i="21"/>
  <c r="I104" i="21"/>
  <c r="I81" i="21"/>
  <c r="I22" i="21"/>
  <c r="X98" i="21"/>
  <c r="X99" i="21" s="1"/>
  <c r="X75" i="21"/>
  <c r="X76" i="21" s="1"/>
  <c r="X16" i="21"/>
  <c r="X17" i="21" s="1"/>
  <c r="I66" i="21"/>
  <c r="I89" i="21"/>
  <c r="I7" i="21"/>
  <c r="H90" i="21"/>
  <c r="H67" i="21"/>
  <c r="H8" i="21"/>
  <c r="AH75" i="21"/>
  <c r="AH76" i="21" s="1"/>
  <c r="AH98" i="21"/>
  <c r="AH99" i="21" s="1"/>
  <c r="AH16" i="21"/>
  <c r="AH17" i="21" s="1"/>
  <c r="I91" i="21"/>
  <c r="I68" i="21"/>
  <c r="I9" i="21"/>
  <c r="AB98" i="21"/>
  <c r="AB99" i="21" s="1"/>
  <c r="AB75" i="21"/>
  <c r="AB76" i="21" s="1"/>
  <c r="AB16" i="21"/>
  <c r="AB17" i="21" s="1"/>
  <c r="S79" i="21"/>
  <c r="S102" i="21"/>
  <c r="S20" i="21"/>
  <c r="P75" i="21"/>
  <c r="P76" i="21" s="1"/>
  <c r="P98" i="21"/>
  <c r="P99" i="21" s="1"/>
  <c r="P16" i="21"/>
  <c r="P17" i="21" s="1"/>
  <c r="I93" i="21"/>
  <c r="I70" i="21"/>
  <c r="I11" i="21"/>
  <c r="K98" i="21"/>
  <c r="K99" i="21" s="1"/>
  <c r="K75" i="21"/>
  <c r="K76" i="21" s="1"/>
  <c r="K16" i="21"/>
  <c r="K17" i="21" s="1"/>
  <c r="I95" i="21"/>
  <c r="I72" i="21"/>
  <c r="I13" i="21"/>
  <c r="AJ98" i="21"/>
  <c r="AJ99" i="21" s="1"/>
  <c r="AJ75" i="21"/>
  <c r="AJ76" i="21" s="1"/>
  <c r="AJ16" i="21"/>
  <c r="AJ17" i="21" s="1"/>
  <c r="I97" i="21"/>
  <c r="I74" i="21"/>
  <c r="I15" i="21"/>
  <c r="AQ104" i="21"/>
  <c r="AQ81" i="21"/>
  <c r="AQ22" i="21"/>
  <c r="AI104" i="21"/>
  <c r="AI81" i="21"/>
  <c r="AI22" i="21"/>
  <c r="T98" i="21"/>
  <c r="T99" i="21" s="1"/>
  <c r="T75" i="21"/>
  <c r="T76" i="21" s="1"/>
  <c r="T16" i="21"/>
  <c r="T17" i="21" s="1"/>
  <c r="AA104" i="21"/>
  <c r="AA81" i="21"/>
  <c r="AA22" i="21"/>
  <c r="AG104" i="21"/>
  <c r="AG81" i="21"/>
  <c r="AG22" i="21"/>
  <c r="T78" i="21"/>
  <c r="T19" i="21"/>
  <c r="T101" i="21"/>
  <c r="AO104" i="21"/>
  <c r="AO81" i="21"/>
  <c r="AO22" i="21"/>
  <c r="L96" i="21"/>
  <c r="L73" i="21"/>
  <c r="L14" i="21"/>
  <c r="H96" i="21"/>
  <c r="H73" i="21"/>
  <c r="H14" i="21"/>
  <c r="R75" i="21"/>
  <c r="R76" i="21" s="1"/>
  <c r="R98" i="21"/>
  <c r="R99" i="21" s="1"/>
  <c r="R16" i="21"/>
  <c r="R17" i="21" s="1"/>
  <c r="T103" i="21"/>
  <c r="T80" i="21"/>
  <c r="T21" i="21"/>
  <c r="Y104" i="21"/>
  <c r="Y81" i="21"/>
  <c r="Y22" i="21"/>
  <c r="L98" i="21"/>
  <c r="L99" i="21" s="1"/>
  <c r="L75" i="21"/>
  <c r="L76" i="21" s="1"/>
  <c r="L16" i="21"/>
  <c r="L17" i="21" s="1"/>
  <c r="R101" i="21"/>
  <c r="R78" i="21"/>
  <c r="R19" i="21"/>
  <c r="S104" i="21"/>
  <c r="S81" i="21"/>
  <c r="S22" i="21"/>
  <c r="AK104" i="21"/>
  <c r="AK81" i="21"/>
  <c r="AK22" i="21"/>
  <c r="Y102" i="21"/>
  <c r="Y20" i="21"/>
  <c r="Y79" i="21"/>
  <c r="L101" i="21"/>
  <c r="L78" i="21"/>
  <c r="L19" i="21"/>
  <c r="H98" i="21"/>
  <c r="H99" i="21" s="1"/>
  <c r="H75" i="21"/>
  <c r="H76" i="21" s="1"/>
  <c r="H16" i="21"/>
  <c r="H17" i="21" s="1"/>
  <c r="Q104" i="21"/>
  <c r="Q81" i="21"/>
  <c r="Q22" i="21"/>
  <c r="S97" i="21"/>
  <c r="S74" i="21"/>
  <c r="S15" i="21"/>
  <c r="V78" i="21"/>
  <c r="V101" i="21"/>
  <c r="V19" i="21"/>
  <c r="AN98" i="21"/>
  <c r="AN99" i="21" s="1"/>
  <c r="AN75" i="21"/>
  <c r="AN76" i="21" s="1"/>
  <c r="AN16" i="21"/>
  <c r="AN17" i="21" s="1"/>
  <c r="J69" i="21"/>
  <c r="J92" i="21"/>
  <c r="J10" i="21"/>
  <c r="K104" i="21"/>
  <c r="K81" i="21"/>
  <c r="K22" i="21"/>
  <c r="S98" i="21"/>
  <c r="S99" i="21" s="1"/>
  <c r="S75" i="21"/>
  <c r="S76" i="21" s="1"/>
  <c r="S16" i="21"/>
  <c r="S17" i="21" s="1"/>
  <c r="V103" i="21"/>
  <c r="V80" i="21"/>
  <c r="V21" i="21"/>
  <c r="J94" i="21"/>
  <c r="J71" i="21"/>
  <c r="J12" i="21"/>
  <c r="K89" i="21"/>
  <c r="K66" i="21"/>
  <c r="K7" i="21"/>
  <c r="AR98" i="21"/>
  <c r="AR99" i="21" s="1"/>
  <c r="AR75" i="21"/>
  <c r="AR76" i="21" s="1"/>
  <c r="AR16" i="21"/>
  <c r="AR17" i="21" s="1"/>
  <c r="AF75" i="21"/>
  <c r="AF76" i="21" s="1"/>
  <c r="AF98" i="21"/>
  <c r="AF99" i="21" s="1"/>
  <c r="AF16" i="21"/>
  <c r="AF17" i="21" s="1"/>
  <c r="U104" i="21"/>
  <c r="U81" i="21"/>
  <c r="U22" i="21"/>
  <c r="I98" i="21"/>
  <c r="I99" i="21" s="1"/>
  <c r="I16" i="21"/>
  <c r="I17" i="21" s="1"/>
  <c r="I75" i="21"/>
  <c r="I76" i="21" s="1"/>
  <c r="J73" i="21"/>
  <c r="J96" i="21"/>
  <c r="J14" i="21"/>
  <c r="AP98" i="21"/>
  <c r="AP99" i="21" s="1"/>
  <c r="AP75" i="21"/>
  <c r="AP76" i="21" s="1"/>
  <c r="AP16" i="21"/>
  <c r="AP17" i="21" s="1"/>
  <c r="K93" i="21"/>
  <c r="K70" i="21"/>
  <c r="K11" i="21"/>
  <c r="H63" i="21"/>
  <c r="H86" i="21"/>
  <c r="H4" i="21"/>
  <c r="Q98" i="21"/>
  <c r="Q99" i="21" s="1"/>
  <c r="Q75" i="21"/>
  <c r="Q76" i="21" s="1"/>
  <c r="Q16" i="21"/>
  <c r="Q17" i="21" s="1"/>
  <c r="AM104" i="21"/>
  <c r="AM81" i="21"/>
  <c r="AM22" i="21"/>
  <c r="J98" i="21"/>
  <c r="J99" i="21" s="1"/>
  <c r="J75" i="21"/>
  <c r="J76" i="21" s="1"/>
  <c r="J16" i="21"/>
  <c r="J17" i="21" s="1"/>
  <c r="K95" i="21"/>
  <c r="K72" i="21"/>
  <c r="K13" i="21"/>
  <c r="AQ27" i="25" l="1"/>
  <c r="AQ21" i="25"/>
  <c r="AW27" i="25"/>
  <c r="AW21" i="25"/>
  <c r="AS27" i="25"/>
  <c r="AS21" i="25"/>
  <c r="AT21" i="25"/>
  <c r="AT27" i="25"/>
  <c r="AU27" i="25"/>
  <c r="AU21" i="25"/>
  <c r="AR27" i="25"/>
  <c r="AR21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Workstation</author>
  </authors>
  <commentList>
    <comment ref="V3" authorId="0" shapeId="0" xr:uid="{00000000-0006-0000-0700-000001000000}">
      <text>
        <r>
          <rPr>
            <b/>
            <sz val="9"/>
            <color indexed="81"/>
            <rFont val="Tahoma"/>
            <charset val="1"/>
          </rPr>
          <t xml:space="preserve">E4SMA:
</t>
        </r>
        <r>
          <rPr>
            <sz val="9"/>
            <color indexed="81"/>
            <rFont val="Tahoma"/>
            <family val="2"/>
          </rPr>
          <t>Assumed, was missing</t>
        </r>
      </text>
    </comment>
    <comment ref="V4" authorId="0" shapeId="0" xr:uid="{00000000-0006-0000-0700-000002000000}">
      <text>
        <r>
          <rPr>
            <b/>
            <sz val="9"/>
            <color indexed="81"/>
            <rFont val="Tahoma"/>
            <charset val="1"/>
          </rPr>
          <t xml:space="preserve">E4SMA:
</t>
        </r>
        <r>
          <rPr>
            <sz val="9"/>
            <color indexed="81"/>
            <rFont val="Tahoma"/>
            <family val="2"/>
          </rPr>
          <t>Assumed, was missing</t>
        </r>
      </text>
    </comment>
    <comment ref="V5" authorId="0" shapeId="0" xr:uid="{00000000-0006-0000-0700-000003000000}">
      <text>
        <r>
          <rPr>
            <b/>
            <sz val="9"/>
            <color indexed="81"/>
            <rFont val="Tahoma"/>
            <charset val="1"/>
          </rPr>
          <t xml:space="preserve">E4SMA:
</t>
        </r>
        <r>
          <rPr>
            <sz val="9"/>
            <color indexed="81"/>
            <rFont val="Tahoma"/>
            <family val="2"/>
          </rPr>
          <t>Assumed, was missing</t>
        </r>
      </text>
    </comment>
    <comment ref="V6" authorId="0" shapeId="0" xr:uid="{00000000-0006-0000-0700-000004000000}">
      <text>
        <r>
          <rPr>
            <b/>
            <sz val="9"/>
            <color indexed="81"/>
            <rFont val="Tahoma"/>
            <charset val="1"/>
          </rPr>
          <t xml:space="preserve">E4SMA:
</t>
        </r>
        <r>
          <rPr>
            <sz val="9"/>
            <color indexed="81"/>
            <rFont val="Tahoma"/>
            <family val="2"/>
          </rPr>
          <t>Assumed, was missing</t>
        </r>
      </text>
    </comment>
  </commentList>
</comments>
</file>

<file path=xl/sharedStrings.xml><?xml version="1.0" encoding="utf-8"?>
<sst xmlns="http://schemas.openxmlformats.org/spreadsheetml/2006/main" count="7689" uniqueCount="626">
  <si>
    <t>TimeSlice</t>
  </si>
  <si>
    <t>LimType</t>
  </si>
  <si>
    <t>Attribute</t>
  </si>
  <si>
    <t>Year</t>
  </si>
  <si>
    <t>AllRegions</t>
  </si>
  <si>
    <t>~TFM_Fill-R: w=Stock; Hcol=Region</t>
  </si>
  <si>
    <t>Stock</t>
  </si>
  <si>
    <t>Pset_CO</t>
  </si>
  <si>
    <t>Scenario</t>
  </si>
  <si>
    <t>Process</t>
  </si>
  <si>
    <t>Commodity</t>
  </si>
  <si>
    <t>CommGRP</t>
  </si>
  <si>
    <t>Curr</t>
  </si>
  <si>
    <t>Stage</t>
  </si>
  <si>
    <t>SOW</t>
  </si>
  <si>
    <t>AL</t>
  </si>
  <si>
    <t>AT</t>
  </si>
  <si>
    <t>BA</t>
  </si>
  <si>
    <t>BE</t>
  </si>
  <si>
    <t>BG</t>
  </si>
  <si>
    <t>CH</t>
  </si>
  <si>
    <t>CY</t>
  </si>
  <si>
    <t>CZ</t>
  </si>
  <si>
    <t>DE</t>
  </si>
  <si>
    <t>DK</t>
  </si>
  <si>
    <t>EE</t>
  </si>
  <si>
    <t>EL</t>
  </si>
  <si>
    <t>ES</t>
  </si>
  <si>
    <t>FI</t>
  </si>
  <si>
    <t>FR</t>
  </si>
  <si>
    <t>HR</t>
  </si>
  <si>
    <t>HU</t>
  </si>
  <si>
    <t>IE</t>
  </si>
  <si>
    <t>IS</t>
  </si>
  <si>
    <t>IT</t>
  </si>
  <si>
    <t>KS</t>
  </si>
  <si>
    <t>LT</t>
  </si>
  <si>
    <t>LU</t>
  </si>
  <si>
    <t>LV</t>
  </si>
  <si>
    <t>ME</t>
  </si>
  <si>
    <t>MK</t>
  </si>
  <si>
    <t>MT</t>
  </si>
  <si>
    <t>NL</t>
  </si>
  <si>
    <t>NO</t>
  </si>
  <si>
    <t>PL</t>
  </si>
  <si>
    <t>PT</t>
  </si>
  <si>
    <t>RO</t>
  </si>
  <si>
    <t>RS</t>
  </si>
  <si>
    <t>SE</t>
  </si>
  <si>
    <t>SI</t>
  </si>
  <si>
    <t>SK</t>
  </si>
  <si>
    <t>UK</t>
  </si>
  <si>
    <t>BASE</t>
  </si>
  <si>
    <t>R_ES-CK-DH_BIO</t>
  </si>
  <si>
    <t>-</t>
  </si>
  <si>
    <t>R_ES-CK-DH_COA</t>
  </si>
  <si>
    <t>R_ES-CK-DH_ELC</t>
  </si>
  <si>
    <t>R_ES-CK-DH_GAS</t>
  </si>
  <si>
    <t>R_ES-CK-DH_LPG</t>
  </si>
  <si>
    <t>R_ES-CK-FL_BIO</t>
  </si>
  <si>
    <t>R_ES-CK-FL_COA</t>
  </si>
  <si>
    <t>R_ES-CK-FL_ELC</t>
  </si>
  <si>
    <t>R_ES-CK-FL_GAS</t>
  </si>
  <si>
    <t>R_ES-CK-FL_LPG</t>
  </si>
  <si>
    <t>R_ES-CK-SD_BIO</t>
  </si>
  <si>
    <t>R_ES-CK-SD_COA</t>
  </si>
  <si>
    <t>R_ES-CK-SD_ELC</t>
  </si>
  <si>
    <t>R_ES-CK-SD_GAS</t>
  </si>
  <si>
    <t>R_ES-CK-SD_LPG</t>
  </si>
  <si>
    <t>R_ES-SC-DH_ELC</t>
  </si>
  <si>
    <t>R_ES-SC-FL_ELC</t>
  </si>
  <si>
    <t>R_ES-SC-SD_ELC</t>
  </si>
  <si>
    <t>R_ES-SH-DH_BIO</t>
  </si>
  <si>
    <t>R_ES-SH-DH_COA</t>
  </si>
  <si>
    <t>R_ES-SH-DH_GAS</t>
  </si>
  <si>
    <t>R_ES-SH-DH_GEO</t>
  </si>
  <si>
    <t>R_ES-SH-DH_HET</t>
  </si>
  <si>
    <t>R_ES-SH-DH_LPG</t>
  </si>
  <si>
    <t>R_ES-SH-DH_OIL</t>
  </si>
  <si>
    <t>R_ES-SH-FL_BIO</t>
  </si>
  <si>
    <t>R_ES-SH-FL_COA</t>
  </si>
  <si>
    <t>R_ES-SH-FL_GAS</t>
  </si>
  <si>
    <t>R_ES-SH-FL_GEO</t>
  </si>
  <si>
    <t>R_ES-SH-FL_HET</t>
  </si>
  <si>
    <t>R_ES-SH-FL_LPG</t>
  </si>
  <si>
    <t>R_ES-SH-FL_OIL</t>
  </si>
  <si>
    <t>R_ES-SH-SD_BIO</t>
  </si>
  <si>
    <t>R_ES-SH-SD_COA</t>
  </si>
  <si>
    <t>R_ES-SH-SD_GAS</t>
  </si>
  <si>
    <t>R_ES-SH-SD_GEO</t>
  </si>
  <si>
    <t>R_ES-SH-SD_HET</t>
  </si>
  <si>
    <t>R_ES-SH-SD_LPG</t>
  </si>
  <si>
    <t>R_ES-SH-SD_OIL</t>
  </si>
  <si>
    <t>R_ES-WH-DH_BIO</t>
  </si>
  <si>
    <t>R_ES-WH-DH_COA</t>
  </si>
  <si>
    <t>R_ES-WH-DH_ELC</t>
  </si>
  <si>
    <t>R_ES-WH-DH_GAS</t>
  </si>
  <si>
    <t>R_ES-WH-DH_HET</t>
  </si>
  <si>
    <t>R_ES-WH-DH_LPG</t>
  </si>
  <si>
    <t>R_ES-WH-DH_OIL</t>
  </si>
  <si>
    <t>R_ES-WH-FL_BIO</t>
  </si>
  <si>
    <t>R_ES-WH-FL_COA</t>
  </si>
  <si>
    <t>R_ES-WH-FL_ELC</t>
  </si>
  <si>
    <t>R_ES-WH-FL_GAS</t>
  </si>
  <si>
    <t>R_ES-WH-FL_HET</t>
  </si>
  <si>
    <t>R_ES-WH-FL_LPG</t>
  </si>
  <si>
    <t>R_ES-WH-FL_OIL</t>
  </si>
  <si>
    <t>R_ES-WH-SD_BIO</t>
  </si>
  <si>
    <t>R_ES-WH-SD_COA</t>
  </si>
  <si>
    <t>R_ES-WH-SD_ELC</t>
  </si>
  <si>
    <t>R_ES-WH-SD_GAS</t>
  </si>
  <si>
    <t>R_ES-WH-SD_HET</t>
  </si>
  <si>
    <t>R_ES-WH-SD_LPG</t>
  </si>
  <si>
    <t>R_ES-WH-SD_OIL</t>
  </si>
  <si>
    <t>R[_]ES*,NR[_]ES*</t>
  </si>
  <si>
    <t>C_ES-CK-HO_BIO</t>
  </si>
  <si>
    <t>C_ES-CK-HO_ELC</t>
  </si>
  <si>
    <t>C_ES-CK-HO_GAS</t>
  </si>
  <si>
    <t>C_ES-CK-HO_LPG</t>
  </si>
  <si>
    <t>C_ES-CK-HR_BIO</t>
  </si>
  <si>
    <t>C_ES-CK-HR_ELC</t>
  </si>
  <si>
    <t>C_ES-CK-HR_GAS</t>
  </si>
  <si>
    <t>C_ES-CK-HR_LPG</t>
  </si>
  <si>
    <t>C_ES-CK-OF_BIO</t>
  </si>
  <si>
    <t>C_ES-CK-OF_ELC</t>
  </si>
  <si>
    <t>C_ES-CK-OF_GAS</t>
  </si>
  <si>
    <t>C_ES-CK-OF_LPG</t>
  </si>
  <si>
    <t>C_ES-CK-SL_BIO</t>
  </si>
  <si>
    <t>C_ES-CK-SL_ELC</t>
  </si>
  <si>
    <t>C_ES-CK-SL_GAS</t>
  </si>
  <si>
    <t>C_ES-CK-SL_LPG</t>
  </si>
  <si>
    <t>C_ES-CK-SR_BIO</t>
  </si>
  <si>
    <t>C_ES-CK-SR_ELC</t>
  </si>
  <si>
    <t>C_ES-CK-SR_GAS</t>
  </si>
  <si>
    <t>C_ES-CK-SR_LPG</t>
  </si>
  <si>
    <t>C_ES-CK-SS_BIO</t>
  </si>
  <si>
    <t>C_ES-CK-SS_ELC</t>
  </si>
  <si>
    <t>C_ES-CK-SS_GAS</t>
  </si>
  <si>
    <t>C_ES-CK-SS_LPG</t>
  </si>
  <si>
    <t>C_ES-SC-HO_ELC</t>
  </si>
  <si>
    <t>C_ES-SC-HO_GAS</t>
  </si>
  <si>
    <t>C_ES-SC-HR_ELC</t>
  </si>
  <si>
    <t>C_ES-SC-HR_GAS</t>
  </si>
  <si>
    <t>C_ES-SC-OF_ELC</t>
  </si>
  <si>
    <t>C_ES-SC-OF_GAS</t>
  </si>
  <si>
    <t>C_ES-SC-SL_ELC</t>
  </si>
  <si>
    <t>C_ES-SC-SL_GAS</t>
  </si>
  <si>
    <t>C_ES-SC-SR_ELC</t>
  </si>
  <si>
    <t>C_ES-SC-SR_GAS</t>
  </si>
  <si>
    <t>C_ES-SC-SS_ELC</t>
  </si>
  <si>
    <t>C_ES-SC-SS_GAS</t>
  </si>
  <si>
    <t>C_ES-SH-HO_BIO</t>
  </si>
  <si>
    <t>C_ES-SH-HO_COA</t>
  </si>
  <si>
    <t>C_ES-SH-HO_ELC</t>
  </si>
  <si>
    <t>C_ES-SH-HO_GAS</t>
  </si>
  <si>
    <t>C_ES-SH-HO_GEO</t>
  </si>
  <si>
    <t>C_ES-SH-HO_HET</t>
  </si>
  <si>
    <t>C_ES-SH-HO_LPG</t>
  </si>
  <si>
    <t>C_ES-SH-HO_OIL</t>
  </si>
  <si>
    <t>C_ES-SH-HR_BIO</t>
  </si>
  <si>
    <t>C_ES-SH-HR_COA</t>
  </si>
  <si>
    <t>C_ES-SH-HR_ELC</t>
  </si>
  <si>
    <t>C_ES-SH-HR_GAS</t>
  </si>
  <si>
    <t>C_ES-SH-HR_GEO</t>
  </si>
  <si>
    <t>C_ES-SH-HR_HET</t>
  </si>
  <si>
    <t>C_ES-SH-HR_LPG</t>
  </si>
  <si>
    <t>C_ES-SH-HR_OIL</t>
  </si>
  <si>
    <t>C_ES-SH-OF_BIO</t>
  </si>
  <si>
    <t>C_ES-SH-OF_COA</t>
  </si>
  <si>
    <t>C_ES-SH-OF_ELC</t>
  </si>
  <si>
    <t>C_ES-SH-OF_GAS</t>
  </si>
  <si>
    <t>C_ES-SH-OF_GEO</t>
  </si>
  <si>
    <t>C_ES-SH-OF_HET</t>
  </si>
  <si>
    <t>C_ES-SH-OF_LPG</t>
  </si>
  <si>
    <t>C_ES-SH-OF_OIL</t>
  </si>
  <si>
    <t>C_ES-SH-SL_BIO</t>
  </si>
  <si>
    <t>C_ES-SH-SL_COA</t>
  </si>
  <si>
    <t>C_ES-SH-SL_ELC</t>
  </si>
  <si>
    <t>C_ES-SH-SL_GAS</t>
  </si>
  <si>
    <t>C_ES-SH-SL_GEO</t>
  </si>
  <si>
    <t>C_ES-SH-SL_HET</t>
  </si>
  <si>
    <t>C_ES-SH-SL_LPG</t>
  </si>
  <si>
    <t>C_ES-SH-SL_OIL</t>
  </si>
  <si>
    <t>C_ES-SH-SR_BIO</t>
  </si>
  <si>
    <t>C_ES-SH-SR_COA</t>
  </si>
  <si>
    <t>C_ES-SH-SR_ELC</t>
  </si>
  <si>
    <t>C_ES-SH-SR_GAS</t>
  </si>
  <si>
    <t>C_ES-SH-SR_GEO</t>
  </si>
  <si>
    <t>C_ES-SH-SR_HET</t>
  </si>
  <si>
    <t>C_ES-SH-SR_LPG</t>
  </si>
  <si>
    <t>C_ES-SH-SR_OIL</t>
  </si>
  <si>
    <t>C_ES-SH-SS_BIO</t>
  </si>
  <si>
    <t>C_ES-SH-SS_COA</t>
  </si>
  <si>
    <t>C_ES-SH-SS_ELC</t>
  </si>
  <si>
    <t>C_ES-SH-SS_GAS</t>
  </si>
  <si>
    <t>C_ES-SH-SS_GEO</t>
  </si>
  <si>
    <t>C_ES-SH-SS_HET</t>
  </si>
  <si>
    <t>C_ES-SH-SS_LPG</t>
  </si>
  <si>
    <t>C_ES-SH-SS_OIL</t>
  </si>
  <si>
    <t>C_ES-WH-HO_BIO</t>
  </si>
  <si>
    <t>C_ES-WH-HO_COA</t>
  </si>
  <si>
    <t>C_ES-WH-HO_ELC</t>
  </si>
  <si>
    <t>C_ES-WH-HO_GAS</t>
  </si>
  <si>
    <t>C_ES-WH-HO_HET</t>
  </si>
  <si>
    <t>C_ES-WH-HO_LPG</t>
  </si>
  <si>
    <t>C_ES-WH-HO_OIL</t>
  </si>
  <si>
    <t>C_ES-WH-HO_SOL</t>
  </si>
  <si>
    <t>C_ES-WH-HR_BIO</t>
  </si>
  <si>
    <t>C_ES-WH-HR_COA</t>
  </si>
  <si>
    <t>C_ES-WH-HR_ELC</t>
  </si>
  <si>
    <t>C_ES-WH-HR_GAS</t>
  </si>
  <si>
    <t>C_ES-WH-HR_HET</t>
  </si>
  <si>
    <t>C_ES-WH-HR_LPG</t>
  </si>
  <si>
    <t>C_ES-WH-HR_OIL</t>
  </si>
  <si>
    <t>C_ES-WH-HR_SOL</t>
  </si>
  <si>
    <t>C_ES-WH-OF_BIO</t>
  </si>
  <si>
    <t>C_ES-WH-OF_COA</t>
  </si>
  <si>
    <t>C_ES-WH-OF_ELC</t>
  </si>
  <si>
    <t>C_ES-WH-OF_GAS</t>
  </si>
  <si>
    <t>C_ES-WH-OF_HET</t>
  </si>
  <si>
    <t>C_ES-WH-OF_LPG</t>
  </si>
  <si>
    <t>C_ES-WH-OF_OIL</t>
  </si>
  <si>
    <t>C_ES-WH-OF_SOL</t>
  </si>
  <si>
    <t>C_ES-WH-SL_BIO</t>
  </si>
  <si>
    <t>C_ES-WH-SL_COA</t>
  </si>
  <si>
    <t>C_ES-WH-SL_ELC</t>
  </si>
  <si>
    <t>C_ES-WH-SL_GAS</t>
  </si>
  <si>
    <t>C_ES-WH-SL_HET</t>
  </si>
  <si>
    <t>C_ES-WH-SL_LPG</t>
  </si>
  <si>
    <t>C_ES-WH-SL_OIL</t>
  </si>
  <si>
    <t>C_ES-WH-SL_SOL</t>
  </si>
  <si>
    <t>C_ES-WH-SR_BIO</t>
  </si>
  <si>
    <t>C_ES-WH-SR_COA</t>
  </si>
  <si>
    <t>C_ES-WH-SR_ELC</t>
  </si>
  <si>
    <t>C_ES-WH-SR_GAS</t>
  </si>
  <si>
    <t>C_ES-WH-SR_HET</t>
  </si>
  <si>
    <t>C_ES-WH-SR_LPG</t>
  </si>
  <si>
    <t>C_ES-WH-SR_OIL</t>
  </si>
  <si>
    <t>C_ES-WH-SR_SOL</t>
  </si>
  <si>
    <t>C_ES-WH-SS_BIO</t>
  </si>
  <si>
    <t>C_ES-WH-SS_COA</t>
  </si>
  <si>
    <t>C_ES-WH-SS_ELC</t>
  </si>
  <si>
    <t>C_ES-WH-SS_GAS</t>
  </si>
  <si>
    <t>C_ES-WH-SS_HET</t>
  </si>
  <si>
    <t>C_ES-WH-SS_LPG</t>
  </si>
  <si>
    <t>C_ES-WH-SS_OIL</t>
  </si>
  <si>
    <t>C_ES-WH-SS_SOL</t>
  </si>
  <si>
    <t>PSET_CI</t>
  </si>
  <si>
    <t>PSET_CO</t>
  </si>
  <si>
    <t>CSET_CN</t>
  </si>
  <si>
    <t>UC_FLO</t>
  </si>
  <si>
    <t>UC_N</t>
  </si>
  <si>
    <t>COMELC</t>
  </si>
  <si>
    <t>~UC_SETS: R_E: AllRegions</t>
  </si>
  <si>
    <t>RSDELC</t>
  </si>
  <si>
    <t>UC_RHSRT</t>
  </si>
  <si>
    <t>UC_RHSRT~0</t>
  </si>
  <si>
    <t>~TFM_Fill-R: w=AF; Hcol=Region</t>
  </si>
  <si>
    <t>NCAP_AFA</t>
  </si>
  <si>
    <t>NCAP_AF</t>
  </si>
  <si>
    <t>UP</t>
  </si>
  <si>
    <t>PSET_PN</t>
  </si>
  <si>
    <t>R_ES-*ELC,R_ES-*ELC01</t>
  </si>
  <si>
    <t>C_ES-*ELC,C_ES-*ELC01</t>
  </si>
  <si>
    <t>RSDHET</t>
  </si>
  <si>
    <t>COMHET</t>
  </si>
  <si>
    <t>~UC_T: UC_COMPRD~2050~UP</t>
  </si>
  <si>
    <t>Relaxation for 2050</t>
  </si>
  <si>
    <t>~UC_T: UC_COMPRD~2015~LO</t>
  </si>
  <si>
    <t>~UC_T: UC_COMPRD~2015~UP</t>
  </si>
  <si>
    <t>R_ES-DH-SpHeat</t>
  </si>
  <si>
    <t>R_ES-FL-SpHeat</t>
  </si>
  <si>
    <t>R_ES-SD-SpHeat</t>
  </si>
  <si>
    <t>R_ES-DH-70-SpHeat</t>
  </si>
  <si>
    <t>UC_CAP</t>
  </si>
  <si>
    <t>~UC_T</t>
  </si>
  <si>
    <t>Rdw_DetH,Rdw_DetH-New</t>
  </si>
  <si>
    <t>Rdw_DetH-70</t>
  </si>
  <si>
    <t>Rdw_Flat,Rdw_Flat-New</t>
  </si>
  <si>
    <t>Rdw_SDetH,Rdw_SDetH-New</t>
  </si>
  <si>
    <t>LO</t>
  </si>
  <si>
    <t>DH</t>
  </si>
  <si>
    <t>DH-70</t>
  </si>
  <si>
    <t>FL</t>
  </si>
  <si>
    <t>SD</t>
  </si>
  <si>
    <t>~UC_Sets: T_E:</t>
  </si>
  <si>
    <t>UC_Desc</t>
  </si>
  <si>
    <t>Minimum unit boilers for DH</t>
  </si>
  <si>
    <t>Minimum unit boilers for DH post 70</t>
  </si>
  <si>
    <t>Minimum unit boilers for SD</t>
  </si>
  <si>
    <t>Minimum unit boilers for FL</t>
  </si>
  <si>
    <t>R_ES-SH-DH_OIL02</t>
  </si>
  <si>
    <t>R_ES-SH-DH_OIL02-SOLspl</t>
  </si>
  <si>
    <t>R_ES-SH-DH_OIL02-BIOspl</t>
  </si>
  <si>
    <t>R_ES-SH-DH_GAS02</t>
  </si>
  <si>
    <t>R_ES-SH-DH_GAS02-BIOspl</t>
  </si>
  <si>
    <t>R_ES-SH-DH_ELC02</t>
  </si>
  <si>
    <t>R_ES-SH-DH_ELC02-ELCspl</t>
  </si>
  <si>
    <t>R_ES-SH-DH_ELC02-GASspl</t>
  </si>
  <si>
    <t>R_ES-SH-DH_ELC02-BIOspl</t>
  </si>
  <si>
    <t>R_ES-SH-DH_ELC02-SOLspl</t>
  </si>
  <si>
    <t>R_ES-SH-DH-70_OIL02</t>
  </si>
  <si>
    <t>R_ES-SH-DH-70_OIL02-SOLspl</t>
  </si>
  <si>
    <t>R_ES-SH-DH-70_OIL02-BIOspl</t>
  </si>
  <si>
    <t>R_ES-SH-DH-70_GAS02</t>
  </si>
  <si>
    <t>R_ES-SH-DH-70_GAS02-SOLspl</t>
  </si>
  <si>
    <t>R_ES-SH-DH-70_GAS02-BIOspl</t>
  </si>
  <si>
    <t>R_ES-SH-DH-70_ELC02</t>
  </si>
  <si>
    <t>R_ES-SH-DH-70_ELC02-ELCspl</t>
  </si>
  <si>
    <t>R_ES-SH-DH-70_ELC02-GASspl</t>
  </si>
  <si>
    <t>R_ES-SH-DH-70_ELC02-BIOspl</t>
  </si>
  <si>
    <t>R_ES-SH-DH-70_ELC02-SOLspl</t>
  </si>
  <si>
    <t>R_ES-SH-SD_OIL02</t>
  </si>
  <si>
    <t>R_ES-SH-SD_OIL02-SOLspl</t>
  </si>
  <si>
    <t>R_ES-SH-SD_OIL02-BIOspl</t>
  </si>
  <si>
    <t>R_ES-SH-SD_GAS02</t>
  </si>
  <si>
    <t>R_ES-SH-SD_GAS02-SOLspl</t>
  </si>
  <si>
    <t>R_ES-SH-SD_GAS02-BIOspl</t>
  </si>
  <si>
    <t>R_ES-SH-SD_ELC02</t>
  </si>
  <si>
    <t>R_ES-SH-SD_ELC02-ELCspl</t>
  </si>
  <si>
    <t>R_ES-SH-SD_ELC02-GASspl</t>
  </si>
  <si>
    <t>R_ES-SH-SD_ELC02-BIOspl</t>
  </si>
  <si>
    <t>R_ES-SH-SD_ELC02-SOLspl</t>
  </si>
  <si>
    <t>R_ES-SH-FL_OIL02</t>
  </si>
  <si>
    <t>R_ES-SH-FL_OIL02-SOLspl</t>
  </si>
  <si>
    <t>R_ES-SH-FL_OIL02-BIOspl</t>
  </si>
  <si>
    <t>R_ES-SH-FL_GAS02</t>
  </si>
  <si>
    <t>R_ES-SH-FL_ELC02</t>
  </si>
  <si>
    <t>R_ES-SH-FL_ELC02-ELCspl</t>
  </si>
  <si>
    <t>R_ES-SH-FL_ELC02-GASspl</t>
  </si>
  <si>
    <t>R_ES-SH-FL_ELC02-BIOspl</t>
  </si>
  <si>
    <t>R_ES-SH-FL_ELC02-SOLspl</t>
  </si>
  <si>
    <t>R_ES-SH-DH_GAS02-SOLspl</t>
  </si>
  <si>
    <t>FX</t>
  </si>
  <si>
    <t>DH_Oil</t>
  </si>
  <si>
    <t>DH_GAS</t>
  </si>
  <si>
    <t>DH-ELC</t>
  </si>
  <si>
    <t>DH-70_OIL</t>
  </si>
  <si>
    <t>LI</t>
  </si>
  <si>
    <t>Winter</t>
  </si>
  <si>
    <t>Spring</t>
  </si>
  <si>
    <t>Summer</t>
  </si>
  <si>
    <t>Fall</t>
  </si>
  <si>
    <t>Seasonal COP for Heat Pumps</t>
  </si>
  <si>
    <t>~TFM_UPD</t>
  </si>
  <si>
    <t>Pset_PN</t>
  </si>
  <si>
    <t>Pset_PD</t>
  </si>
  <si>
    <t>Cset_CN</t>
  </si>
  <si>
    <t>W</t>
  </si>
  <si>
    <t>CEFF</t>
  </si>
  <si>
    <t>*air*</t>
  </si>
  <si>
    <t>R</t>
  </si>
  <si>
    <t>S</t>
  </si>
  <si>
    <t>F</t>
  </si>
  <si>
    <t>*ground*</t>
  </si>
  <si>
    <t>*0.7</t>
  </si>
  <si>
    <t>PSet_PN</t>
  </si>
  <si>
    <t>Other_Indexes</t>
  </si>
  <si>
    <t>FLO_SHAR</t>
  </si>
  <si>
    <t>C_ES-SH*ELC0*</t>
  </si>
  <si>
    <t>Air*</t>
  </si>
  <si>
    <t>COMAHT</t>
  </si>
  <si>
    <t>NRGO</t>
  </si>
  <si>
    <t>Air heat pump Electric</t>
  </si>
  <si>
    <t>COP</t>
  </si>
  <si>
    <t>Air heat pump Electric HeatCool</t>
  </si>
  <si>
    <t>Adv air*</t>
  </si>
  <si>
    <t>Adv Air heat pump Electric HeatCool</t>
  </si>
  <si>
    <t>COP W</t>
  </si>
  <si>
    <t>Ground h*</t>
  </si>
  <si>
    <t>COMGHT</t>
  </si>
  <si>
    <t>COP R</t>
  </si>
  <si>
    <t>COP S</t>
  </si>
  <si>
    <t>COP F</t>
  </si>
  <si>
    <t>\I:</t>
  </si>
  <si>
    <t>Ground heat pump Electric Hor HeatCool</t>
  </si>
  <si>
    <t>Ground heat pump Electric Vert HeatCool</t>
  </si>
  <si>
    <t>Groundwater*</t>
  </si>
  <si>
    <t>Groundwater heat pump Electric Heat Cool</t>
  </si>
  <si>
    <t>R_ES-SH*ELC0*</t>
  </si>
  <si>
    <t>*Air*</t>
  </si>
  <si>
    <t>RSDAHT</t>
  </si>
  <si>
    <t>R_*SpHeat</t>
  </si>
  <si>
    <t>ELC02,ELC03</t>
  </si>
  <si>
    <t>Adv Air*</t>
  </si>
  <si>
    <t>ELC04</t>
  </si>
  <si>
    <t>R_ES-SH*ELC05</t>
  </si>
  <si>
    <t>RSDGHT</t>
  </si>
  <si>
    <t>elc05</t>
  </si>
  <si>
    <t>Ground heat pump Electric Hor HeatCool elc06</t>
  </si>
  <si>
    <t>R_ES-SH*ELC06</t>
  </si>
  <si>
    <t>Groundwater heat pump Electric Heat Cool - Detached</t>
  </si>
  <si>
    <t>R_ES-SH*ELC07</t>
  </si>
  <si>
    <t>R_ES-SH-DH-70_HET</t>
  </si>
  <si>
    <t>DH-70_GAS</t>
  </si>
  <si>
    <t>DH-70-ELC</t>
  </si>
  <si>
    <t>SD_Oil</t>
  </si>
  <si>
    <t>SD_GAS</t>
  </si>
  <si>
    <t>SD-ELC</t>
  </si>
  <si>
    <t>FL_Oil</t>
  </si>
  <si>
    <t>FL_GAS</t>
  </si>
  <si>
    <t>FL-ELC</t>
  </si>
  <si>
    <t>R_ES-SH-DH-70_BIO</t>
  </si>
  <si>
    <t>R_ES-SH-DH-70_COA</t>
  </si>
  <si>
    <t>R_ES-SH-DH-70_GAS</t>
  </si>
  <si>
    <t>R_ES-SH-DH-70_GEO</t>
  </si>
  <si>
    <t>R_ES-SH-DH-70_LPG</t>
  </si>
  <si>
    <t>R_ES-SH-DH-70_OIL</t>
  </si>
  <si>
    <t>R_ES-WH-DH_SOL</t>
  </si>
  <si>
    <t>R_ES-WH-FL_SOL</t>
  </si>
  <si>
    <t>R_ES-WH-SD_SOL</t>
  </si>
  <si>
    <t>R_ES-CHP-DH_HH201</t>
  </si>
  <si>
    <t>R_ES-CHP-DH-GASspl</t>
  </si>
  <si>
    <t>R_ES-CHP-DH-OILspl</t>
  </si>
  <si>
    <t>R_ES-CHP-DH-70_HH201</t>
  </si>
  <si>
    <t>R_ES-CHP-DH-70-GASspl</t>
  </si>
  <si>
    <t>R_ES-CHP-DH-70-OILspl</t>
  </si>
  <si>
    <t>R_ES-CHP-SD_HH201</t>
  </si>
  <si>
    <t>R_ES-CHP-SD-GASspl</t>
  </si>
  <si>
    <t>R_ES-CHP-SD-OILspl</t>
  </si>
  <si>
    <t>R_ES-CHP-FL_HH201</t>
  </si>
  <si>
    <t>R_ES-CHP-FL-GASspl</t>
  </si>
  <si>
    <t>R_ES-CHP-FL-OILspl</t>
  </si>
  <si>
    <t>R_ES*,-*spl</t>
  </si>
  <si>
    <t>C_ES-SH-HO_OIL02</t>
  </si>
  <si>
    <t>C_ES-SH-HO_OIL02-SOLspl</t>
  </si>
  <si>
    <t>C_ES-SH-HO_OIL02-BIOspl</t>
  </si>
  <si>
    <t>C_ES-SH-HO_GAS02</t>
  </si>
  <si>
    <t>C_ES-SH-HO_GAS02-SOLspl</t>
  </si>
  <si>
    <t>C_ES-SH-HO_GAS02-BIOspl</t>
  </si>
  <si>
    <t>C_ES-SH-HO_ELC02</t>
  </si>
  <si>
    <t>C_ES-SH-HO_ELC02-ELCspl</t>
  </si>
  <si>
    <t>C_ES-SH-HO_ELC02-GASspl</t>
  </si>
  <si>
    <t>C_ES-SH-HO_ELC02-BIOspl</t>
  </si>
  <si>
    <t>C_ES-SH-HO_ELC02-SOLspl</t>
  </si>
  <si>
    <t>HO_Oil</t>
  </si>
  <si>
    <t>HO_GAS</t>
  </si>
  <si>
    <t>HO-ELC</t>
  </si>
  <si>
    <t>HR_Oil</t>
  </si>
  <si>
    <t>HR_GAS</t>
  </si>
  <si>
    <t>HR-ELC</t>
  </si>
  <si>
    <t>C_ES-SH-HR_OIL02</t>
  </si>
  <si>
    <t>C_ES-SH-HR_OIL02-SOLspl</t>
  </si>
  <si>
    <t>C_ES-SH-HR_OIL02-BIOspl</t>
  </si>
  <si>
    <t>C_ES-SH-HR_GAS02</t>
  </si>
  <si>
    <t>C_ES-SH-HR_GAS02-SOLspl</t>
  </si>
  <si>
    <t>C_ES-SH-HR_GAS02-BIOspl</t>
  </si>
  <si>
    <t>C_ES-SH-HR_ELC02</t>
  </si>
  <si>
    <t>C_ES-SH-HR_ELC02-ELCspl</t>
  </si>
  <si>
    <t>C_ES-SH-HR_ELC02-GASspl</t>
  </si>
  <si>
    <t>C_ES-SH-HR_ELC02-BIOspl</t>
  </si>
  <si>
    <t>C_ES-SH-HR_ELC02-SOLspl</t>
  </si>
  <si>
    <t>SR_Oil</t>
  </si>
  <si>
    <t>C_ES-SH-SR_OIL02</t>
  </si>
  <si>
    <t>C_ES-SH-SR_OIL02-SOLspl</t>
  </si>
  <si>
    <t>C_ES-SH-SR_OIL02-BIOspl</t>
  </si>
  <si>
    <t>SR_GAS</t>
  </si>
  <si>
    <t>C_ES-SH-SR_GAS02</t>
  </si>
  <si>
    <t>C_ES-SH-SR_GAS02-SOLspl</t>
  </si>
  <si>
    <t>C_ES-SH-SR_GAS02-BIOspl</t>
  </si>
  <si>
    <t>SR-ELC</t>
  </si>
  <si>
    <t>C_ES-SH-SR_ELC02</t>
  </si>
  <si>
    <t>C_ES-SH-SR_ELC02-ELCspl</t>
  </si>
  <si>
    <t>C_ES-SH-SR_ELC02-GASspl</t>
  </si>
  <si>
    <t>C_ES-SH-SR_ELC02-BIOspl</t>
  </si>
  <si>
    <t>C_ES-SH-SR_ELC02-SOLspl</t>
  </si>
  <si>
    <t>SL_Oil</t>
  </si>
  <si>
    <t>C_ES-SH-SL_OIL02</t>
  </si>
  <si>
    <t>C_ES-SH-SL_OIL02-SOLspl</t>
  </si>
  <si>
    <t>C_ES-SH-SL_OIL02-BIOspl</t>
  </si>
  <si>
    <t>SL_GAS</t>
  </si>
  <si>
    <t>C_ES-SH-SL_GAS02</t>
  </si>
  <si>
    <t>C_ES-SH-SL_GAS02-SOLspl</t>
  </si>
  <si>
    <t>C_ES-SH-SL_GAS02-BIOspl</t>
  </si>
  <si>
    <t>SL-ELC</t>
  </si>
  <si>
    <t>C_ES-SH-SL_ELC02</t>
  </si>
  <si>
    <t>C_ES-SH-SL_ELC02-ELCspl</t>
  </si>
  <si>
    <t>C_ES-SH-SL_ELC02-GASspl</t>
  </si>
  <si>
    <t>C_ES-SH-SL_ELC02-BIOspl</t>
  </si>
  <si>
    <t>C_ES-SH-SL_ELC02-SOLspl</t>
  </si>
  <si>
    <t>SS_Oil</t>
  </si>
  <si>
    <t>C_ES-SH-SS_OIL02</t>
  </si>
  <si>
    <t>C_ES-SH-SS_OIL02-SOLspl</t>
  </si>
  <si>
    <t>C_ES-SH-SS_OIL02-BIOspl</t>
  </si>
  <si>
    <t>SS_GAS</t>
  </si>
  <si>
    <t>C_ES-SH-SS_GAS02</t>
  </si>
  <si>
    <t>C_ES-SH-SS_GAS02-SOLspl</t>
  </si>
  <si>
    <t>C_ES-SH-SS_GAS02-BIOspl</t>
  </si>
  <si>
    <t>SS-ELC</t>
  </si>
  <si>
    <t>C_ES-SH-SS_ELC02</t>
  </si>
  <si>
    <t>C_ES-SH-SS_ELC02-ELCspl</t>
  </si>
  <si>
    <t>C_ES-SH-SS_ELC02-GASspl</t>
  </si>
  <si>
    <t>C_ES-SH-SS_ELC02-BIOspl</t>
  </si>
  <si>
    <t>C_ES-SH-SS_ELC02-SOLspl</t>
  </si>
  <si>
    <t>OF_Oil</t>
  </si>
  <si>
    <t>C_ES-SH-OF_OIL02</t>
  </si>
  <si>
    <t>C_ES-SH-OF_OIL02-SOLspl</t>
  </si>
  <si>
    <t>C_ES-SH-OF_OIL02-BIOspl</t>
  </si>
  <si>
    <t>OF_GAS</t>
  </si>
  <si>
    <t>C_ES-SH-OF_GAS02</t>
  </si>
  <si>
    <t>C_ES-SH-OF_GAS02-SOLspl</t>
  </si>
  <si>
    <t>C_ES-SH-OF_GAS02-BIOspl</t>
  </si>
  <si>
    <t>OF-ELC</t>
  </si>
  <si>
    <t>C_ES-SH-OF_ELC02</t>
  </si>
  <si>
    <t>C_ES-SH-OF_ELC02-ELCspl</t>
  </si>
  <si>
    <t>C_ES-SH-OF_ELC02-GASspl</t>
  </si>
  <si>
    <t>C_ES-SH-OF_ELC02-BIOspl</t>
  </si>
  <si>
    <t>C_ES-SH-OF_ELC02-SOLspl</t>
  </si>
  <si>
    <t>CHP_HO_GAS</t>
  </si>
  <si>
    <t>CHP_HO_OIL</t>
  </si>
  <si>
    <t>C_ES-CHP-HO_GAS01</t>
  </si>
  <si>
    <t>C_ES-CHP-HO_GAS02</t>
  </si>
  <si>
    <t>C_ES-CHP-HO_GAS03</t>
  </si>
  <si>
    <t>C_ES-CHP-HO_GAS04</t>
  </si>
  <si>
    <t>C_ES-CHP-HO_HH201</t>
  </si>
  <si>
    <t>C_ES-CHP-HO-GASspl</t>
  </si>
  <si>
    <t>C_ES-CHP-HO_OIL01</t>
  </si>
  <si>
    <t>C_ES-CHP-HO_OIL02</t>
  </si>
  <si>
    <t>C_ES-CHP-HO-OILspl</t>
  </si>
  <si>
    <t>CHP_HR_GAS</t>
  </si>
  <si>
    <t>C_ES-CHP-HR_GAS01</t>
  </si>
  <si>
    <t>C_ES-CHP-HR_GAS02</t>
  </si>
  <si>
    <t>C_ES-CHP-HR_GAS03</t>
  </si>
  <si>
    <t>C_ES-CHP-HR_GAS04</t>
  </si>
  <si>
    <t>C_ES-CHP-HR_HH201</t>
  </si>
  <si>
    <t>C_ES-CHP-HR-GASspl</t>
  </si>
  <si>
    <t>CHP_HR_OIL</t>
  </si>
  <si>
    <t>C_ES-CHP-HR_OIL01</t>
  </si>
  <si>
    <t>C_ES-CHP-HR_OIL02</t>
  </si>
  <si>
    <t>C_ES-CHP-HR-OILspl</t>
  </si>
  <si>
    <t>CHP_SR_GAS</t>
  </si>
  <si>
    <t>C_ES-CHP-SR_GAS01</t>
  </si>
  <si>
    <t>C_ES-CHP-SR_GAS02</t>
  </si>
  <si>
    <t>C_ES-CHP-SR_GAS03</t>
  </si>
  <si>
    <t>C_ES-CHP-SR_GAS04</t>
  </si>
  <si>
    <t>C_ES-CHP-SR_HH201</t>
  </si>
  <si>
    <t>C_ES-CHP-SR-GASspl</t>
  </si>
  <si>
    <t>CHP_SR_OIL</t>
  </si>
  <si>
    <t>C_ES-CHP-SR_OIL01</t>
  </si>
  <si>
    <t>C_ES-CHP-SR_OIL02</t>
  </si>
  <si>
    <t>C_ES-CHP-SR-OILspl</t>
  </si>
  <si>
    <t>CHP_SL_GAS</t>
  </si>
  <si>
    <t>C_ES-CHP-SL_GAS01</t>
  </si>
  <si>
    <t>C_ES-CHP-SL_GAS02</t>
  </si>
  <si>
    <t>C_ES-CHP-SL_GAS03</t>
  </si>
  <si>
    <t>C_ES-CHP-SL_GAS04</t>
  </si>
  <si>
    <t>C_ES-CHP-SL_HH201</t>
  </si>
  <si>
    <t>C_ES-CHP-SL-GASspl</t>
  </si>
  <si>
    <t>CHP_SL_OIL</t>
  </si>
  <si>
    <t>C_ES-CHP-SL_OIL01</t>
  </si>
  <si>
    <t>C_ES-CHP-SL_OIL02</t>
  </si>
  <si>
    <t>C_ES-CHP-SL-OILspl</t>
  </si>
  <si>
    <t>CHP_SS_GAS</t>
  </si>
  <si>
    <t>C_ES-CHP-SS_GAS01</t>
  </si>
  <si>
    <t>C_ES-CHP-SS_GAS02</t>
  </si>
  <si>
    <t>C_ES-CHP-SS_GAS03</t>
  </si>
  <si>
    <t>C_ES-CHP-SS_GAS04</t>
  </si>
  <si>
    <t>C_ES-CHP-SS_HH201</t>
  </si>
  <si>
    <t>C_ES-CHP-SS-GASspl</t>
  </si>
  <si>
    <t>CHP_SS_OIL</t>
  </si>
  <si>
    <t>C_ES-CHP-SS_OIL01</t>
  </si>
  <si>
    <t>C_ES-CHP-SS_OIL02</t>
  </si>
  <si>
    <t>C_ES-CHP-SS-OILspl</t>
  </si>
  <si>
    <t>CHP_OF_GAS</t>
  </si>
  <si>
    <t>C_ES-CHP-OF_GAS01</t>
  </si>
  <si>
    <t>C_ES-CHP-OF_GAS02</t>
  </si>
  <si>
    <t>C_ES-CHP-OF_GAS03</t>
  </si>
  <si>
    <t>C_ES-CHP-OF_GAS04</t>
  </si>
  <si>
    <t>C_ES-CHP-OF_HH201</t>
  </si>
  <si>
    <t>C_ES-CHP-OF-GASspl</t>
  </si>
  <si>
    <t>CHP_OF_OIL</t>
  </si>
  <si>
    <t>C_ES-CHP-OF_OIL01</t>
  </si>
  <si>
    <t>C_ES-CHP-OF_OIL02</t>
  </si>
  <si>
    <t>C_ES-CHP-OF-OILspl</t>
  </si>
  <si>
    <t>C_ES-SH*ELC*</t>
  </si>
  <si>
    <t>C_ES-SH*ELC06, C_ES-SH*ELC07</t>
  </si>
  <si>
    <t>C_ES-SH*ELC08, C_ES-SH*ELC09</t>
  </si>
  <si>
    <t>C_ES-SH*ELC10, C_ES-SH*ELC11</t>
  </si>
  <si>
    <t>NR_*SpHeat</t>
  </si>
  <si>
    <t>R_*SpCool</t>
  </si>
  <si>
    <t>NR_*SpCool</t>
  </si>
  <si>
    <t>R_ES-SH*ELC*</t>
  </si>
  <si>
    <t>*W</t>
  </si>
  <si>
    <t>*R</t>
  </si>
  <si>
    <t>*F</t>
  </si>
  <si>
    <t>DeAct~TFM_INS</t>
  </si>
  <si>
    <t>R_ES-SH*ELC*,C_ES-SH*ELC*</t>
  </si>
  <si>
    <t>COM*HT,RSD*HT</t>
  </si>
  <si>
    <t>Deact~UC_SETS: R_E: AllRegions</t>
  </si>
  <si>
    <t>Deact~UC_Sets: T_E:</t>
  </si>
  <si>
    <t>Deact~UC_T</t>
  </si>
  <si>
    <t>R_ES-SH-FL_GAS02-SOLspl</t>
  </si>
  <si>
    <t>R_ES-SH-FL_GAS02-BIOspl</t>
  </si>
  <si>
    <t>R_ES-*ELC-*,R_ES-*ELC01</t>
  </si>
  <si>
    <t>R_ES-SH-DH_ELC-HPA</t>
  </si>
  <si>
    <t>R_ES-SH-DH_ELC-HPG</t>
  </si>
  <si>
    <t>R_ES-SH-DH_ELC-R</t>
  </si>
  <si>
    <t>R_ES-SH-DH-70_ELC-HPA</t>
  </si>
  <si>
    <t>R_ES-SH-DH-70_ELC-HPG</t>
  </si>
  <si>
    <t>R_ES-SH-DH-70_ELC-R</t>
  </si>
  <si>
    <t>R_ES-SH-FL_ELC-HPA</t>
  </si>
  <si>
    <t>R_ES-SH-FL_ELC-HPG</t>
  </si>
  <si>
    <t>R_ES-SH-FL_ELC-R</t>
  </si>
  <si>
    <t>R_ES-SH-SD_ELC-HPA</t>
  </si>
  <si>
    <t>R_ES-SH-SD_ELC-HPG</t>
  </si>
  <si>
    <t>R_ES-SH-SD_ELC-R</t>
  </si>
  <si>
    <t>R_ES-SH-DH_ELC*</t>
  </si>
  <si>
    <t>R_ES-SH-DH-70_ELC*</t>
  </si>
  <si>
    <t>R_ES-SH-FL_ELC*</t>
  </si>
  <si>
    <t>R_ES-SH-SD_ELC*</t>
  </si>
  <si>
    <t>CHP_DH_H2</t>
  </si>
  <si>
    <t>CHP_DH-70_H2</t>
  </si>
  <si>
    <t>CHP_SD_H2</t>
  </si>
  <si>
    <t>CHP_FL_H2</t>
  </si>
  <si>
    <t>*HR</t>
  </si>
  <si>
    <t>scenario</t>
  </si>
  <si>
    <t>attribute</t>
  </si>
  <si>
    <t>process</t>
  </si>
  <si>
    <t>commodity</t>
  </si>
  <si>
    <t>lim_type</t>
  </si>
  <si>
    <t>time_slice</t>
  </si>
  <si>
    <t>year</t>
  </si>
  <si>
    <t>commodity_group</t>
  </si>
  <si>
    <t>currency</t>
  </si>
  <si>
    <t>stage</t>
  </si>
  <si>
    <t>sow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</si>
</sst>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&quot;$&quot;#,##0_);\(&quot;$&quot;#,##0\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£&quot;* #,##0.00_);_(&quot;£&quot;* \(#,##0.00\);_(&quot;£&quot;* &quot;-&quot;??_);_(@_)"/>
    <numFmt numFmtId="169" formatCode="_-&quot;$&quot;* #,##0.00_-;\-&quot;$&quot;* #,##0.00_-;_-&quot;$&quot;* &quot;-&quot;??_-;_-@_-"/>
    <numFmt numFmtId="170" formatCode="0.0%"/>
    <numFmt numFmtId="171" formatCode="_([$€]* #,##0.00_);_([$€]* \(#,##0.00\);_([$€]* &quot;-&quot;??_);_(@_)"/>
    <numFmt numFmtId="172" formatCode="_-[$€]* #,##0.00_-;\-[$€]* #,##0.00_-;_-[$€]* &quot;-&quot;??_-;_-@_-"/>
    <numFmt numFmtId="173" formatCode="_-[$€-2]\ * #,##0.00_-;\-[$€-2]\ * #,##0.00_-;_-[$€-2]\ * &quot;-&quot;??_-"/>
    <numFmt numFmtId="174" formatCode="_([$€-2]* #,##0.00_);_([$€-2]* \(#,##0.00\);_([$€-2]* &quot;-&quot;??_)"/>
    <numFmt numFmtId="175" formatCode="_-* #,##0.00\ _€_-;\-* #,##0.00\ _€_-;_-* &quot;-&quot;??\ _€_-;_-@_-"/>
    <numFmt numFmtId="176" formatCode="_-* #,##0.00\ &quot;€&quot;_-;\-* #,##0.00\ &quot;€&quot;_-;_-* &quot;-&quot;??\ &quot;€&quot;_-;_-@_-"/>
    <numFmt numFmtId="177" formatCode="General_)"/>
    <numFmt numFmtId="178" formatCode="_-&quot;€&quot;\ * #,##0.00_-;\-&quot;€&quot;\ * #,##0.00_-;_-&quot;€&quot;\ * &quot;-&quot;??_-;_-@_-"/>
    <numFmt numFmtId="179" formatCode="_-[$€-2]* #,##0.00_-;\-[$€-2]* #,##0.00_-;_-[$€-2]* &quot;-&quot;??_-"/>
  </numFmts>
  <fonts count="68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Courier"/>
      <family val="3"/>
    </font>
    <font>
      <sz val="11"/>
      <color indexed="60"/>
      <name val="Calibri"/>
      <family val="2"/>
      <charset val="161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1"/>
      <name val="Arial"/>
      <family val="2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u/>
      <sz val="10"/>
      <color indexed="12"/>
      <name val="Arial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sz val="10"/>
      <name val="Arial Cyr"/>
      <charset val="204"/>
    </font>
    <font>
      <sz val="10"/>
      <color indexed="8"/>
      <name val="Arial"/>
      <family val="2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10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0"/>
      <name val="Arial"/>
      <family val="2"/>
      <charset val="161"/>
    </font>
    <font>
      <sz val="10"/>
      <color indexed="72"/>
      <name val="MS Sans Serif"/>
      <family val="2"/>
    </font>
    <font>
      <sz val="10"/>
      <name val="Arial"/>
    </font>
    <font>
      <u/>
      <sz val="8"/>
      <color indexed="12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6100"/>
      <name val="Calibri"/>
      <family val="3"/>
      <charset val="128"/>
      <scheme val="minor"/>
    </font>
    <font>
      <sz val="11"/>
      <color indexed="58"/>
      <name val="Calibri"/>
      <family val="3"/>
      <charset val="128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3F3F76"/>
      <name val="Calibri"/>
      <family val="3"/>
      <charset val="128"/>
      <scheme val="minor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  <font>
      <sz val="11"/>
      <color theme="1"/>
      <name val="Calibri"/>
      <family val="3"/>
      <charset val="128"/>
      <scheme val="minor"/>
    </font>
    <font>
      <sz val="11"/>
      <color theme="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FF000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indexed="12"/>
      <name val="Calibri"/>
      <family val="2"/>
      <scheme val="minor"/>
    </font>
    <font>
      <sz val="1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80"/>
        <bgColor indexed="64"/>
      </patternFill>
    </fill>
    <fill>
      <patternFill patternType="solid">
        <fgColor rgb="FFFFFDFD"/>
        <bgColor indexed="64"/>
      </patternFill>
    </fill>
    <fill>
      <patternFill patternType="solid">
        <fgColor theme="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/>
      <bottom style="thin">
        <color indexed="64"/>
      </bottom>
      <diagonal/>
    </border>
  </borders>
  <cellStyleXfs count="34371">
    <xf numFmtId="0" fontId="0" fillId="0" borderId="0"/>
    <xf numFmtId="0" fontId="36" fillId="0" borderId="0" applyNumberFormat="0" applyFill="0" applyBorder="0" applyAlignment="0" applyProtection="0">
      <alignment vertical="center"/>
    </xf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9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7" borderId="0" applyNumberFormat="0" applyBorder="0" applyAlignment="0" applyProtection="0"/>
    <xf numFmtId="0" fontId="4" fillId="9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7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7" borderId="0" applyNumberFormat="0" applyBorder="0" applyAlignment="0" applyProtection="0"/>
    <xf numFmtId="0" fontId="4" fillId="9" borderId="0" applyNumberFormat="0" applyBorder="0" applyAlignment="0" applyProtection="0"/>
    <xf numFmtId="0" fontId="4" fillId="7" borderId="0" applyNumberFormat="0" applyBorder="0" applyAlignment="0" applyProtection="0"/>
    <xf numFmtId="0" fontId="4" fillId="9" borderId="0" applyNumberFormat="0" applyBorder="0" applyAlignment="0" applyProtection="0"/>
    <xf numFmtId="0" fontId="4" fillId="7" borderId="0" applyNumberFormat="0" applyBorder="0" applyAlignment="0" applyProtection="0"/>
    <xf numFmtId="0" fontId="4" fillId="9" borderId="0" applyNumberFormat="0" applyBorder="0" applyAlignment="0" applyProtection="0"/>
    <xf numFmtId="0" fontId="4" fillId="7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6" borderId="0" applyNumberFormat="0" applyBorder="0" applyAlignment="0" applyProtection="0"/>
    <xf numFmtId="0" fontId="4" fillId="8" borderId="0" applyNumberFormat="0" applyBorder="0" applyAlignment="0" applyProtection="0"/>
    <xf numFmtId="0" fontId="4" fillId="10" borderId="0" applyNumberFormat="0" applyBorder="0" applyAlignment="0" applyProtection="0"/>
    <xf numFmtId="0" fontId="4" fillId="9" borderId="0" applyNumberFormat="0" applyBorder="0" applyAlignment="0" applyProtection="0"/>
    <xf numFmtId="49" fontId="23" fillId="0" borderId="1" applyNumberFormat="0" applyFont="0" applyFill="0" applyBorder="0" applyProtection="0">
      <alignment horizontal="left" vertical="center" indent="2"/>
    </xf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8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4" borderId="0" applyNumberFormat="0" applyBorder="0" applyAlignment="0" applyProtection="0"/>
    <xf numFmtId="0" fontId="4" fillId="8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4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4" borderId="0" applyNumberFormat="0" applyBorder="0" applyAlignment="0" applyProtection="0"/>
    <xf numFmtId="0" fontId="4" fillId="8" borderId="0" applyNumberFormat="0" applyBorder="0" applyAlignment="0" applyProtection="0"/>
    <xf numFmtId="0" fontId="4" fillId="4" borderId="0" applyNumberFormat="0" applyBorder="0" applyAlignment="0" applyProtection="0"/>
    <xf numFmtId="0" fontId="4" fillId="8" borderId="0" applyNumberFormat="0" applyBorder="0" applyAlignment="0" applyProtection="0"/>
    <xf numFmtId="0" fontId="4" fillId="4" borderId="0" applyNumberFormat="0" applyBorder="0" applyAlignment="0" applyProtection="0"/>
    <xf numFmtId="0" fontId="4" fillId="8" borderId="0" applyNumberFormat="0" applyBorder="0" applyAlignment="0" applyProtection="0"/>
    <xf numFmtId="0" fontId="4" fillId="4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3" borderId="0" applyNumberFormat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13" borderId="0" applyNumberFormat="0" applyBorder="0" applyAlignment="0" applyProtection="0"/>
    <xf numFmtId="0" fontId="2" fillId="0" borderId="0" applyNumberFormat="0" applyFont="0" applyFill="0" applyBorder="0" applyProtection="0">
      <alignment horizontal="left" vertical="center" indent="5"/>
    </xf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24" fillId="24" borderId="0" applyBorder="0" applyAlignment="0"/>
    <xf numFmtId="0" fontId="23" fillId="24" borderId="0" applyBorder="0">
      <alignment horizontal="right" vertical="center"/>
    </xf>
    <xf numFmtId="0" fontId="23" fillId="25" borderId="0" applyBorder="0">
      <alignment horizontal="right" vertical="center"/>
    </xf>
    <xf numFmtId="0" fontId="23" fillId="25" borderId="0" applyBorder="0">
      <alignment horizontal="right" vertical="center"/>
    </xf>
    <xf numFmtId="0" fontId="22" fillId="25" borderId="1">
      <alignment horizontal="right" vertical="center"/>
    </xf>
    <xf numFmtId="0" fontId="30" fillId="25" borderId="1">
      <alignment horizontal="right" vertical="center"/>
    </xf>
    <xf numFmtId="0" fontId="22" fillId="26" borderId="1">
      <alignment horizontal="right" vertical="center"/>
    </xf>
    <xf numFmtId="0" fontId="22" fillId="26" borderId="1">
      <alignment horizontal="right" vertical="center"/>
    </xf>
    <xf numFmtId="0" fontId="22" fillId="26" borderId="2">
      <alignment horizontal="right" vertical="center"/>
    </xf>
    <xf numFmtId="0" fontId="22" fillId="26" borderId="3">
      <alignment horizontal="right" vertical="center"/>
    </xf>
    <xf numFmtId="0" fontId="22" fillId="26" borderId="4">
      <alignment horizontal="right" vertical="center"/>
    </xf>
    <xf numFmtId="0" fontId="5" fillId="19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5" borderId="0" applyNumberFormat="0" applyBorder="0" applyAlignment="0" applyProtection="0"/>
    <xf numFmtId="0" fontId="17" fillId="27" borderId="5" applyNumberFormat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51" fillId="33" borderId="0" applyNumberFormat="0" applyBorder="0" applyAlignment="0" applyProtection="0"/>
    <xf numFmtId="0" fontId="51" fillId="3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7" fillId="27" borderId="6" applyNumberFormat="0" applyAlignment="0" applyProtection="0"/>
    <xf numFmtId="4" fontId="24" fillId="0" borderId="7" applyFill="0" applyBorder="0" applyProtection="0">
      <alignment horizontal="right" vertical="center"/>
    </xf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41" fillId="28" borderId="6" applyNumberFormat="0" applyAlignment="0" applyProtection="0"/>
    <xf numFmtId="0" fontId="7" fillId="27" borderId="6" applyNumberFormat="0" applyAlignment="0" applyProtection="0"/>
    <xf numFmtId="0" fontId="41" fillId="28" borderId="6" applyNumberFormat="0" applyAlignment="0" applyProtection="0"/>
    <xf numFmtId="0" fontId="41" fillId="28" borderId="6" applyNumberFormat="0" applyAlignment="0" applyProtection="0"/>
    <xf numFmtId="0" fontId="41" fillId="28" borderId="6" applyNumberFormat="0" applyAlignment="0" applyProtection="0"/>
    <xf numFmtId="0" fontId="41" fillId="28" borderId="6" applyNumberFormat="0" applyAlignment="0" applyProtection="0"/>
    <xf numFmtId="0" fontId="41" fillId="28" borderId="6" applyNumberFormat="0" applyAlignment="0" applyProtection="0"/>
    <xf numFmtId="0" fontId="41" fillId="28" borderId="6" applyNumberFormat="0" applyAlignment="0" applyProtection="0"/>
    <xf numFmtId="0" fontId="41" fillId="28" borderId="6" applyNumberFormat="0" applyAlignment="0" applyProtection="0"/>
    <xf numFmtId="0" fontId="41" fillId="28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41" fillId="28" borderId="6" applyNumberFormat="0" applyAlignment="0" applyProtection="0"/>
    <xf numFmtId="0" fontId="7" fillId="27" borderId="6" applyNumberFormat="0" applyAlignment="0" applyProtection="0"/>
    <xf numFmtId="0" fontId="41" fillId="28" borderId="6" applyNumberFormat="0" applyAlignment="0" applyProtection="0"/>
    <xf numFmtId="0" fontId="41" fillId="28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49" fontId="2" fillId="24" borderId="9">
      <alignment vertical="top" wrapText="1"/>
    </xf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7" fontId="4" fillId="0" borderId="0" applyFont="0" applyFill="0" applyBorder="0" applyAlignment="0" applyProtection="0"/>
    <xf numFmtId="170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7" fontId="4" fillId="0" borderId="0" applyFont="0" applyFill="0" applyBorder="0" applyAlignment="0" applyProtection="0"/>
    <xf numFmtId="175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67" fontId="4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0" fontId="3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0" fontId="3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2" fillId="0" borderId="0" applyNumberFormat="0">
      <alignment horizontal="right"/>
    </xf>
    <xf numFmtId="166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23" fillId="26" borderId="10">
      <alignment horizontal="left" vertical="center" wrapText="1" indent="2"/>
    </xf>
    <xf numFmtId="0" fontId="23" fillId="0" borderId="10">
      <alignment horizontal="left" vertical="center" wrapText="1" indent="2"/>
    </xf>
    <xf numFmtId="0" fontId="23" fillId="25" borderId="3">
      <alignment horizontal="left" vertical="center"/>
    </xf>
    <xf numFmtId="0" fontId="22" fillId="0" borderId="11">
      <alignment horizontal="left" vertical="top" wrapText="1"/>
    </xf>
    <xf numFmtId="3" fontId="26" fillId="0" borderId="9">
      <alignment horizontal="right" vertical="top"/>
    </xf>
    <xf numFmtId="0" fontId="14" fillId="9" borderId="6" applyNumberFormat="0" applyAlignment="0" applyProtection="0"/>
    <xf numFmtId="0" fontId="31" fillId="0" borderId="12"/>
    <xf numFmtId="0" fontId="3" fillId="30" borderId="1">
      <alignment horizontal="centerContinuous" vertical="top" wrapText="1"/>
    </xf>
    <xf numFmtId="0" fontId="27" fillId="0" borderId="0">
      <alignment vertical="top" wrapText="1"/>
    </xf>
    <xf numFmtId="0" fontId="18" fillId="0" borderId="13" applyNumberFormat="0" applyFill="0" applyAlignment="0" applyProtection="0"/>
    <xf numFmtId="0" fontId="9" fillId="0" borderId="0" applyNumberFormat="0" applyFill="0" applyBorder="0" applyAlignment="0" applyProtection="0"/>
    <xf numFmtId="0" fontId="32" fillId="0" borderId="0">
      <alignment vertical="top"/>
    </xf>
    <xf numFmtId="171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9" fontId="44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9" fontId="44" fillId="0" borderId="0" applyFont="0" applyFill="0" applyBorder="0" applyAlignment="0" applyProtection="0"/>
    <xf numFmtId="172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9" fontId="44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44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44" fillId="0" borderId="0" applyFont="0" applyFill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53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53" fillId="34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52" fillId="34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52" fillId="34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38" fillId="0" borderId="15" applyNumberFormat="0" applyFill="0" applyAlignment="0" applyProtection="0"/>
    <xf numFmtId="0" fontId="11" fillId="0" borderId="14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38" fillId="0" borderId="15" applyNumberFormat="0" applyFill="0" applyAlignment="0" applyProtection="0"/>
    <xf numFmtId="0" fontId="11" fillId="0" borderId="14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39" fillId="0" borderId="17" applyNumberFormat="0" applyFill="0" applyAlignment="0" applyProtection="0"/>
    <xf numFmtId="0" fontId="12" fillId="0" borderId="16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39" fillId="0" borderId="17" applyNumberFormat="0" applyFill="0" applyAlignment="0" applyProtection="0"/>
    <xf numFmtId="0" fontId="12" fillId="0" borderId="16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40" fillId="0" borderId="19" applyNumberFormat="0" applyFill="0" applyAlignment="0" applyProtection="0"/>
    <xf numFmtId="0" fontId="13" fillId="0" borderId="18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40" fillId="0" borderId="19" applyNumberFormat="0" applyFill="0" applyAlignment="0" applyProtection="0"/>
    <xf numFmtId="0" fontId="13" fillId="0" borderId="18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57" fillId="35" borderId="23" applyNumberFormat="0" applyAlignment="0" applyProtection="0"/>
    <xf numFmtId="0" fontId="57" fillId="12" borderId="23" applyNumberFormat="0" applyAlignment="0" applyProtection="0"/>
    <xf numFmtId="0" fontId="57" fillId="12" borderId="23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57" fillId="35" borderId="23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56" fillId="35" borderId="23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4" fontId="23" fillId="0" borderId="0" applyBorder="0">
      <alignment horizontal="right" vertical="center"/>
    </xf>
    <xf numFmtId="0" fontId="23" fillId="0" borderId="1">
      <alignment horizontal="right" vertical="center"/>
    </xf>
    <xf numFmtId="1" fontId="33" fillId="25" borderId="0" applyBorder="0">
      <alignment horizontal="right" vertical="center"/>
    </xf>
    <xf numFmtId="0" fontId="29" fillId="0" borderId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9" fillId="0" borderId="21" applyNumberFormat="0" applyFill="0" applyAlignment="0" applyProtection="0"/>
    <xf numFmtId="0" fontId="15" fillId="0" borderId="20" applyNumberFormat="0" applyFill="0" applyAlignment="0" applyProtection="0"/>
    <xf numFmtId="0" fontId="19" fillId="0" borderId="21" applyNumberFormat="0" applyFill="0" applyAlignment="0" applyProtection="0"/>
    <xf numFmtId="0" fontId="19" fillId="0" borderId="21" applyNumberFormat="0" applyFill="0" applyAlignment="0" applyProtection="0"/>
    <xf numFmtId="0" fontId="19" fillId="0" borderId="21" applyNumberFormat="0" applyFill="0" applyAlignment="0" applyProtection="0"/>
    <xf numFmtId="0" fontId="19" fillId="0" borderId="21" applyNumberFormat="0" applyFill="0" applyAlignment="0" applyProtection="0"/>
    <xf numFmtId="0" fontId="19" fillId="0" borderId="21" applyNumberFormat="0" applyFill="0" applyAlignment="0" applyProtection="0"/>
    <xf numFmtId="0" fontId="19" fillId="0" borderId="21" applyNumberFormat="0" applyFill="0" applyAlignment="0" applyProtection="0"/>
    <xf numFmtId="0" fontId="19" fillId="0" borderId="21" applyNumberFormat="0" applyFill="0" applyAlignment="0" applyProtection="0"/>
    <xf numFmtId="0" fontId="19" fillId="0" borderId="21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9" fillId="0" borderId="21" applyNumberFormat="0" applyFill="0" applyAlignment="0" applyProtection="0"/>
    <xf numFmtId="0" fontId="15" fillId="0" borderId="20" applyNumberFormat="0" applyFill="0" applyAlignment="0" applyProtection="0"/>
    <xf numFmtId="0" fontId="19" fillId="0" borderId="21" applyNumberFormat="0" applyFill="0" applyAlignment="0" applyProtection="0"/>
    <xf numFmtId="0" fontId="19" fillId="0" borderId="21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175" fontId="2" fillId="0" borderId="0" applyFont="0" applyFill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2" fillId="12" borderId="0" applyNumberFormat="0" applyBorder="0" applyAlignment="0" applyProtection="0"/>
    <xf numFmtId="0" fontId="16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21" fillId="12" borderId="0" applyNumberFormat="0" applyBorder="0" applyAlignment="0" applyProtection="0"/>
    <xf numFmtId="0" fontId="16" fillId="12" borderId="0" applyNumberFormat="0" applyBorder="0" applyAlignment="0" applyProtection="0"/>
    <xf numFmtId="0" fontId="42" fillId="12" borderId="0" applyNumberFormat="0" applyBorder="0" applyAlignment="0" applyProtection="0"/>
    <xf numFmtId="0" fontId="59" fillId="36" borderId="0" applyNumberFormat="0" applyBorder="0" applyAlignment="0" applyProtection="0"/>
    <xf numFmtId="0" fontId="21" fillId="12" borderId="0" applyNumberFormat="0" applyBorder="0" applyAlignment="0" applyProtection="0"/>
    <xf numFmtId="0" fontId="59" fillId="36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2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58" fillId="36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2" fillId="0" borderId="0"/>
    <xf numFmtId="0" fontId="50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64" fontId="43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0" fontId="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0" fontId="43" fillId="0" borderId="0">
      <alignment vertical="center"/>
    </xf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0" fontId="43" fillId="0" borderId="0">
      <alignment vertical="center"/>
    </xf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 applyNumberFormat="0" applyFont="0" applyFill="0" applyBorder="0" applyAlignment="0" applyProtection="0"/>
    <xf numFmtId="0" fontId="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2" fillId="0" borderId="0"/>
    <xf numFmtId="0" fontId="4" fillId="0" borderId="0"/>
    <xf numFmtId="0" fontId="2" fillId="0" borderId="0"/>
    <xf numFmtId="0" fontId="25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4" fillId="0" borderId="0"/>
    <xf numFmtId="0" fontId="50" fillId="0" borderId="0"/>
    <xf numFmtId="0" fontId="50" fillId="0" borderId="0"/>
    <xf numFmtId="0" fontId="2" fillId="0" borderId="0"/>
    <xf numFmtId="0" fontId="2" fillId="0" borderId="0">
      <alignment vertical="top"/>
    </xf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/>
    <xf numFmtId="0" fontId="50" fillId="0" borderId="0"/>
    <xf numFmtId="0" fontId="50" fillId="0" borderId="0"/>
    <xf numFmtId="0" fontId="50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/>
    <xf numFmtId="0" fontId="50" fillId="0" borderId="0"/>
    <xf numFmtId="0" fontId="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/>
    <xf numFmtId="0" fontId="4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/>
    <xf numFmtId="0" fontId="50" fillId="0" borderId="0"/>
    <xf numFmtId="0" fontId="2" fillId="0" borderId="0"/>
    <xf numFmtId="0" fontId="50" fillId="0" borderId="0"/>
    <xf numFmtId="0" fontId="45" fillId="0" borderId="0"/>
    <xf numFmtId="0" fontId="4" fillId="0" borderId="0"/>
    <xf numFmtId="0" fontId="45" fillId="0" borderId="0"/>
    <xf numFmtId="0" fontId="2" fillId="0" borderId="0"/>
    <xf numFmtId="0" fontId="45" fillId="0" borderId="0"/>
    <xf numFmtId="0" fontId="45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4" fillId="0" borderId="0"/>
    <xf numFmtId="0" fontId="50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4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35" fillId="0" borderId="0"/>
    <xf numFmtId="177" fontId="43" fillId="0" borderId="0">
      <alignment vertical="center"/>
    </xf>
    <xf numFmtId="0" fontId="4" fillId="0" borderId="0"/>
    <xf numFmtId="0" fontId="35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50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50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60" fillId="0" borderId="0"/>
    <xf numFmtId="0" fontId="50" fillId="0" borderId="0"/>
    <xf numFmtId="0" fontId="1" fillId="0" borderId="0"/>
    <xf numFmtId="0" fontId="60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0" fillId="0" borderId="0"/>
    <xf numFmtId="0" fontId="50" fillId="0" borderId="0"/>
    <xf numFmtId="0" fontId="2" fillId="0" borderId="0"/>
    <xf numFmtId="0" fontId="4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4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50" fillId="0" borderId="0"/>
    <xf numFmtId="0" fontId="4" fillId="0" borderId="0"/>
    <xf numFmtId="0" fontId="2" fillId="0" borderId="0"/>
    <xf numFmtId="0" fontId="50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50" fillId="0" borderId="0"/>
    <xf numFmtId="0" fontId="37" fillId="0" borderId="0"/>
    <xf numFmtId="0" fontId="2" fillId="0" borderId="0"/>
    <xf numFmtId="0" fontId="37" fillId="0" borderId="0"/>
    <xf numFmtId="0" fontId="2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2" fillId="0" borderId="0"/>
    <xf numFmtId="0" fontId="25" fillId="0" borderId="0"/>
    <xf numFmtId="0" fontId="50" fillId="0" borderId="0"/>
    <xf numFmtId="0" fontId="4" fillId="0" borderId="0"/>
    <xf numFmtId="0" fontId="2" fillId="0" borderId="0"/>
    <xf numFmtId="0" fontId="50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50" fillId="0" borderId="0"/>
    <xf numFmtId="0" fontId="2" fillId="0" borderId="0"/>
    <xf numFmtId="0" fontId="50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50" fillId="0" borderId="0"/>
    <xf numFmtId="0" fontId="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4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50" fillId="0" borderId="0"/>
    <xf numFmtId="0" fontId="4" fillId="0" borderId="0"/>
    <xf numFmtId="0" fontId="2" fillId="0" borderId="0"/>
    <xf numFmtId="0" fontId="50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0"/>
    <xf numFmtId="0" fontId="2" fillId="0" borderId="0"/>
    <xf numFmtId="0" fontId="4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50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2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4" fontId="23" fillId="0" borderId="1" applyFill="0" applyBorder="0" applyProtection="0">
      <alignment horizontal="right" vertical="center"/>
    </xf>
    <xf numFmtId="0" fontId="24" fillId="0" borderId="0" applyNumberFormat="0" applyFill="0" applyBorder="0" applyProtection="0">
      <alignment horizontal="left" vertical="center"/>
    </xf>
    <xf numFmtId="0" fontId="23" fillId="0" borderId="1" applyNumberFormat="0" applyFill="0" applyAlignment="0" applyProtection="0"/>
    <xf numFmtId="0" fontId="2" fillId="31" borderId="0" applyNumberFormat="0" applyFont="0" applyBorder="0" applyAlignment="0" applyProtection="0"/>
    <xf numFmtId="0" fontId="20" fillId="0" borderId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4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4" fillId="7" borderId="22" applyNumberFormat="0" applyFont="0" applyAlignment="0" applyProtection="0"/>
    <xf numFmtId="0" fontId="2" fillId="7" borderId="22" applyNumberFormat="0" applyFont="0" applyAlignment="0" applyProtection="0"/>
    <xf numFmtId="0" fontId="4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9" fontId="46" fillId="0" borderId="0" applyFont="0" applyFill="0" applyBorder="0" applyAlignment="0" applyProtection="0"/>
    <xf numFmtId="0" fontId="61" fillId="39" borderId="0" applyNumberFormat="0" applyBorder="0" applyAlignment="0" applyProtection="0"/>
  </cellStyleXfs>
  <cellXfs count="24">
    <xf numFmtId="0" fontId="0" fillId="0" borderId="0" xfId="0"/>
    <xf numFmtId="0" fontId="3" fillId="37" borderId="24" xfId="0" applyFont="1" applyFill="1" applyBorder="1"/>
    <xf numFmtId="0" fontId="3" fillId="37" borderId="25" xfId="0" applyFont="1" applyFill="1" applyBorder="1"/>
    <xf numFmtId="0" fontId="3" fillId="37" borderId="26" xfId="0" applyFont="1" applyFill="1" applyBorder="1"/>
    <xf numFmtId="0" fontId="0" fillId="38" borderId="0" xfId="0" applyFill="1"/>
    <xf numFmtId="0" fontId="62" fillId="0" borderId="0" xfId="34370" applyFont="1" applyFill="1"/>
    <xf numFmtId="0" fontId="63" fillId="40" borderId="27" xfId="0" applyFont="1" applyFill="1" applyBorder="1" applyAlignment="1">
      <alignment vertical="center"/>
    </xf>
    <xf numFmtId="1" fontId="63" fillId="41" borderId="27" xfId="0" applyNumberFormat="1" applyFont="1" applyFill="1" applyBorder="1" applyAlignment="1">
      <alignment vertical="center"/>
    </xf>
    <xf numFmtId="0" fontId="2" fillId="0" borderId="0" xfId="0" applyFont="1"/>
    <xf numFmtId="9" fontId="0" fillId="0" borderId="0" xfId="34369" applyFont="1"/>
    <xf numFmtId="0" fontId="0" fillId="0" borderId="0" xfId="0" applyFill="1"/>
    <xf numFmtId="0" fontId="2" fillId="0" borderId="0" xfId="0" applyFont="1" applyFill="1"/>
    <xf numFmtId="9" fontId="0" fillId="0" borderId="0" xfId="34369" applyFont="1" applyFill="1"/>
    <xf numFmtId="0" fontId="0" fillId="0" borderId="0" xfId="34369" applyNumberFormat="1" applyFont="1"/>
    <xf numFmtId="0" fontId="0" fillId="41" borderId="27" xfId="0" applyFill="1" applyBorder="1"/>
    <xf numFmtId="0" fontId="64" fillId="0" borderId="0" xfId="0" applyFont="1"/>
    <xf numFmtId="0" fontId="0" fillId="42" borderId="0" xfId="0" applyFill="1"/>
    <xf numFmtId="0" fontId="66" fillId="0" borderId="0" xfId="2883" applyNumberFormat="1" applyFont="1" applyFill="1" applyBorder="1" applyAlignment="1">
      <alignment horizontal="left" vertical="center"/>
    </xf>
    <xf numFmtId="0" fontId="65" fillId="43" borderId="28" xfId="3533" applyFont="1" applyFill="1" applyBorder="1" applyAlignment="1">
      <alignment vertical="center"/>
    </xf>
    <xf numFmtId="0" fontId="0" fillId="0" borderId="29" xfId="0" applyBorder="1"/>
    <xf numFmtId="0" fontId="0" fillId="0" borderId="0" xfId="0" applyBorder="1"/>
    <xf numFmtId="0" fontId="66" fillId="0" borderId="0" xfId="2883" applyFont="1" applyAlignment="1">
      <alignment horizontal="left" vertical="center"/>
    </xf>
    <xf numFmtId="0" fontId="67" fillId="0" borderId="0" xfId="0" applyFont="1"/>
    <xf numFmtId="0" fontId="67" fillId="0" borderId="0" xfId="0" quotePrefix="1" applyFont="1"/>
  </cellXfs>
  <cellStyles count="34371">
    <cellStyle name="???????" xfId="1" xr:uid="{00000000-0005-0000-0000-000000000000}"/>
    <cellStyle name="20% - Accent1 10" xfId="2" xr:uid="{00000000-0005-0000-0000-000001000000}"/>
    <cellStyle name="20% - Accent1 10 2" xfId="3" xr:uid="{00000000-0005-0000-0000-000002000000}"/>
    <cellStyle name="20% - Accent1 11" xfId="4" xr:uid="{00000000-0005-0000-0000-000003000000}"/>
    <cellStyle name="20% - Accent1 11 2" xfId="5" xr:uid="{00000000-0005-0000-0000-000004000000}"/>
    <cellStyle name="20% - Accent1 12" xfId="6" xr:uid="{00000000-0005-0000-0000-000005000000}"/>
    <cellStyle name="20% - Accent1 13" xfId="7" xr:uid="{00000000-0005-0000-0000-000006000000}"/>
    <cellStyle name="20% - Accent1 14" xfId="8" xr:uid="{00000000-0005-0000-0000-000007000000}"/>
    <cellStyle name="20% - Accent1 15" xfId="9" xr:uid="{00000000-0005-0000-0000-000008000000}"/>
    <cellStyle name="20% - Accent1 16" xfId="10" xr:uid="{00000000-0005-0000-0000-000009000000}"/>
    <cellStyle name="20% - Accent1 17" xfId="11" xr:uid="{00000000-0005-0000-0000-00000A000000}"/>
    <cellStyle name="20% - Accent1 18" xfId="12" xr:uid="{00000000-0005-0000-0000-00000B000000}"/>
    <cellStyle name="20% - Accent1 19" xfId="13" xr:uid="{00000000-0005-0000-0000-00000C000000}"/>
    <cellStyle name="20% - Accent1 2" xfId="14" xr:uid="{00000000-0005-0000-0000-00000D000000}"/>
    <cellStyle name="20% - Accent1 2 10" xfId="15" xr:uid="{00000000-0005-0000-0000-00000E000000}"/>
    <cellStyle name="20% - Accent1 2 11" xfId="16" xr:uid="{00000000-0005-0000-0000-00000F000000}"/>
    <cellStyle name="20% - Accent1 2 12" xfId="17" xr:uid="{00000000-0005-0000-0000-000010000000}"/>
    <cellStyle name="20% - Accent1 2 13" xfId="18" xr:uid="{00000000-0005-0000-0000-000011000000}"/>
    <cellStyle name="20% - Accent1 2 14" xfId="19" xr:uid="{00000000-0005-0000-0000-000012000000}"/>
    <cellStyle name="20% - Accent1 2 15" xfId="20" xr:uid="{00000000-0005-0000-0000-000013000000}"/>
    <cellStyle name="20% - Accent1 2 16" xfId="21" xr:uid="{00000000-0005-0000-0000-000014000000}"/>
    <cellStyle name="20% - Accent1 2 2" xfId="22" xr:uid="{00000000-0005-0000-0000-000015000000}"/>
    <cellStyle name="20% - Accent1 2 3" xfId="23" xr:uid="{00000000-0005-0000-0000-000016000000}"/>
    <cellStyle name="20% - Accent1 2 4" xfId="24" xr:uid="{00000000-0005-0000-0000-000017000000}"/>
    <cellStyle name="20% - Accent1 2 5" xfId="25" xr:uid="{00000000-0005-0000-0000-000018000000}"/>
    <cellStyle name="20% - Accent1 2 6" xfId="26" xr:uid="{00000000-0005-0000-0000-000019000000}"/>
    <cellStyle name="20% - Accent1 2 7" xfId="27" xr:uid="{00000000-0005-0000-0000-00001A000000}"/>
    <cellStyle name="20% - Accent1 2 8" xfId="28" xr:uid="{00000000-0005-0000-0000-00001B000000}"/>
    <cellStyle name="20% - Accent1 2 9" xfId="29" xr:uid="{00000000-0005-0000-0000-00001C000000}"/>
    <cellStyle name="20% - Accent1 20" xfId="30" xr:uid="{00000000-0005-0000-0000-00001D000000}"/>
    <cellStyle name="20% - Accent1 21" xfId="31" xr:uid="{00000000-0005-0000-0000-00001E000000}"/>
    <cellStyle name="20% - Accent1 22" xfId="32" xr:uid="{00000000-0005-0000-0000-00001F000000}"/>
    <cellStyle name="20% - Accent1 23" xfId="33" xr:uid="{00000000-0005-0000-0000-000020000000}"/>
    <cellStyle name="20% - Accent1 24" xfId="34" xr:uid="{00000000-0005-0000-0000-000021000000}"/>
    <cellStyle name="20% - Accent1 25" xfId="35" xr:uid="{00000000-0005-0000-0000-000022000000}"/>
    <cellStyle name="20% - Accent1 26" xfId="36" xr:uid="{00000000-0005-0000-0000-000023000000}"/>
    <cellStyle name="20% - Accent1 27" xfId="37" xr:uid="{00000000-0005-0000-0000-000024000000}"/>
    <cellStyle name="20% - Accent1 28" xfId="38" xr:uid="{00000000-0005-0000-0000-000025000000}"/>
    <cellStyle name="20% - Accent1 29" xfId="39" xr:uid="{00000000-0005-0000-0000-000026000000}"/>
    <cellStyle name="20% - Accent1 3" xfId="40" xr:uid="{00000000-0005-0000-0000-000027000000}"/>
    <cellStyle name="20% - Accent1 3 2" xfId="41" xr:uid="{00000000-0005-0000-0000-000028000000}"/>
    <cellStyle name="20% - Accent1 3 2 2" xfId="42" xr:uid="{00000000-0005-0000-0000-000029000000}"/>
    <cellStyle name="20% - Accent1 3 2 2 2" xfId="43" xr:uid="{00000000-0005-0000-0000-00002A000000}"/>
    <cellStyle name="20% - Accent1 3 3" xfId="44" xr:uid="{00000000-0005-0000-0000-00002B000000}"/>
    <cellStyle name="20% - Accent1 30" xfId="45" xr:uid="{00000000-0005-0000-0000-00002C000000}"/>
    <cellStyle name="20% - Accent1 31" xfId="46" xr:uid="{00000000-0005-0000-0000-00002D000000}"/>
    <cellStyle name="20% - Accent1 32" xfId="47" xr:uid="{00000000-0005-0000-0000-00002E000000}"/>
    <cellStyle name="20% - Accent1 33" xfId="48" xr:uid="{00000000-0005-0000-0000-00002F000000}"/>
    <cellStyle name="20% - Accent1 34" xfId="49" xr:uid="{00000000-0005-0000-0000-000030000000}"/>
    <cellStyle name="20% - Accent1 35" xfId="50" xr:uid="{00000000-0005-0000-0000-000031000000}"/>
    <cellStyle name="20% - Accent1 36" xfId="51" xr:uid="{00000000-0005-0000-0000-000032000000}"/>
    <cellStyle name="20% - Accent1 37" xfId="52" xr:uid="{00000000-0005-0000-0000-000033000000}"/>
    <cellStyle name="20% - Accent1 38" xfId="53" xr:uid="{00000000-0005-0000-0000-000034000000}"/>
    <cellStyle name="20% - Accent1 39" xfId="54" xr:uid="{00000000-0005-0000-0000-000035000000}"/>
    <cellStyle name="20% - Accent1 4" xfId="55" xr:uid="{00000000-0005-0000-0000-000036000000}"/>
    <cellStyle name="20% - Accent1 4 2" xfId="56" xr:uid="{00000000-0005-0000-0000-000037000000}"/>
    <cellStyle name="20% - Accent1 40" xfId="57" xr:uid="{00000000-0005-0000-0000-000038000000}"/>
    <cellStyle name="20% - Accent1 41" xfId="58" xr:uid="{00000000-0005-0000-0000-000039000000}"/>
    <cellStyle name="20% - Accent1 42" xfId="59" xr:uid="{00000000-0005-0000-0000-00003A000000}"/>
    <cellStyle name="20% - Accent1 43" xfId="60" xr:uid="{00000000-0005-0000-0000-00003B000000}"/>
    <cellStyle name="20% - Accent1 44" xfId="61" xr:uid="{00000000-0005-0000-0000-00003C000000}"/>
    <cellStyle name="20% - Accent1 5" xfId="62" xr:uid="{00000000-0005-0000-0000-00003D000000}"/>
    <cellStyle name="20% - Accent1 5 2" xfId="63" xr:uid="{00000000-0005-0000-0000-00003E000000}"/>
    <cellStyle name="20% - Accent1 6" xfId="64" xr:uid="{00000000-0005-0000-0000-00003F000000}"/>
    <cellStyle name="20% - Accent1 6 2" xfId="65" xr:uid="{00000000-0005-0000-0000-000040000000}"/>
    <cellStyle name="20% - Accent1 7" xfId="66" xr:uid="{00000000-0005-0000-0000-000041000000}"/>
    <cellStyle name="20% - Accent1 7 2" xfId="67" xr:uid="{00000000-0005-0000-0000-000042000000}"/>
    <cellStyle name="20% - Accent1 8" xfId="68" xr:uid="{00000000-0005-0000-0000-000043000000}"/>
    <cellStyle name="20% - Accent1 8 2" xfId="69" xr:uid="{00000000-0005-0000-0000-000044000000}"/>
    <cellStyle name="20% - Accent1 9" xfId="70" xr:uid="{00000000-0005-0000-0000-000045000000}"/>
    <cellStyle name="20% - Accent1 9 2" xfId="71" xr:uid="{00000000-0005-0000-0000-000046000000}"/>
    <cellStyle name="20% - Accent2 10" xfId="72" xr:uid="{00000000-0005-0000-0000-000047000000}"/>
    <cellStyle name="20% - Accent2 10 2" xfId="73" xr:uid="{00000000-0005-0000-0000-000048000000}"/>
    <cellStyle name="20% - Accent2 11" xfId="74" xr:uid="{00000000-0005-0000-0000-000049000000}"/>
    <cellStyle name="20% - Accent2 11 2" xfId="75" xr:uid="{00000000-0005-0000-0000-00004A000000}"/>
    <cellStyle name="20% - Accent2 12" xfId="76" xr:uid="{00000000-0005-0000-0000-00004B000000}"/>
    <cellStyle name="20% - Accent2 13" xfId="77" xr:uid="{00000000-0005-0000-0000-00004C000000}"/>
    <cellStyle name="20% - Accent2 14" xfId="78" xr:uid="{00000000-0005-0000-0000-00004D000000}"/>
    <cellStyle name="20% - Accent2 15" xfId="79" xr:uid="{00000000-0005-0000-0000-00004E000000}"/>
    <cellStyle name="20% - Accent2 16" xfId="80" xr:uid="{00000000-0005-0000-0000-00004F000000}"/>
    <cellStyle name="20% - Accent2 17" xfId="81" xr:uid="{00000000-0005-0000-0000-000050000000}"/>
    <cellStyle name="20% - Accent2 18" xfId="82" xr:uid="{00000000-0005-0000-0000-000051000000}"/>
    <cellStyle name="20% - Accent2 19" xfId="83" xr:uid="{00000000-0005-0000-0000-000052000000}"/>
    <cellStyle name="20% - Accent2 2" xfId="84" xr:uid="{00000000-0005-0000-0000-000053000000}"/>
    <cellStyle name="20% - Accent2 2 10" xfId="85" xr:uid="{00000000-0005-0000-0000-000054000000}"/>
    <cellStyle name="20% - Accent2 2 11" xfId="86" xr:uid="{00000000-0005-0000-0000-000055000000}"/>
    <cellStyle name="20% - Accent2 2 12" xfId="87" xr:uid="{00000000-0005-0000-0000-000056000000}"/>
    <cellStyle name="20% - Accent2 2 13" xfId="88" xr:uid="{00000000-0005-0000-0000-000057000000}"/>
    <cellStyle name="20% - Accent2 2 14" xfId="89" xr:uid="{00000000-0005-0000-0000-000058000000}"/>
    <cellStyle name="20% - Accent2 2 15" xfId="90" xr:uid="{00000000-0005-0000-0000-000059000000}"/>
    <cellStyle name="20% - Accent2 2 16" xfId="91" xr:uid="{00000000-0005-0000-0000-00005A000000}"/>
    <cellStyle name="20% - Accent2 2 2" xfId="92" xr:uid="{00000000-0005-0000-0000-00005B000000}"/>
    <cellStyle name="20% - Accent2 2 3" xfId="93" xr:uid="{00000000-0005-0000-0000-00005C000000}"/>
    <cellStyle name="20% - Accent2 2 4" xfId="94" xr:uid="{00000000-0005-0000-0000-00005D000000}"/>
    <cellStyle name="20% - Accent2 2 5" xfId="95" xr:uid="{00000000-0005-0000-0000-00005E000000}"/>
    <cellStyle name="20% - Accent2 2 6" xfId="96" xr:uid="{00000000-0005-0000-0000-00005F000000}"/>
    <cellStyle name="20% - Accent2 2 7" xfId="97" xr:uid="{00000000-0005-0000-0000-000060000000}"/>
    <cellStyle name="20% - Accent2 2 8" xfId="98" xr:uid="{00000000-0005-0000-0000-000061000000}"/>
    <cellStyle name="20% - Accent2 2 9" xfId="99" xr:uid="{00000000-0005-0000-0000-000062000000}"/>
    <cellStyle name="20% - Accent2 20" xfId="100" xr:uid="{00000000-0005-0000-0000-000063000000}"/>
    <cellStyle name="20% - Accent2 21" xfId="101" xr:uid="{00000000-0005-0000-0000-000064000000}"/>
    <cellStyle name="20% - Accent2 22" xfId="102" xr:uid="{00000000-0005-0000-0000-000065000000}"/>
    <cellStyle name="20% - Accent2 23" xfId="103" xr:uid="{00000000-0005-0000-0000-000066000000}"/>
    <cellStyle name="20% - Accent2 24" xfId="104" xr:uid="{00000000-0005-0000-0000-000067000000}"/>
    <cellStyle name="20% - Accent2 25" xfId="105" xr:uid="{00000000-0005-0000-0000-000068000000}"/>
    <cellStyle name="20% - Accent2 26" xfId="106" xr:uid="{00000000-0005-0000-0000-000069000000}"/>
    <cellStyle name="20% - Accent2 27" xfId="107" xr:uid="{00000000-0005-0000-0000-00006A000000}"/>
    <cellStyle name="20% - Accent2 28" xfId="108" xr:uid="{00000000-0005-0000-0000-00006B000000}"/>
    <cellStyle name="20% - Accent2 29" xfId="109" xr:uid="{00000000-0005-0000-0000-00006C000000}"/>
    <cellStyle name="20% - Accent2 3" xfId="110" xr:uid="{00000000-0005-0000-0000-00006D000000}"/>
    <cellStyle name="20% - Accent2 3 2" xfId="111" xr:uid="{00000000-0005-0000-0000-00006E000000}"/>
    <cellStyle name="20% - Accent2 3 2 2" xfId="112" xr:uid="{00000000-0005-0000-0000-00006F000000}"/>
    <cellStyle name="20% - Accent2 3 2 2 2" xfId="113" xr:uid="{00000000-0005-0000-0000-000070000000}"/>
    <cellStyle name="20% - Accent2 3 3" xfId="114" xr:uid="{00000000-0005-0000-0000-000071000000}"/>
    <cellStyle name="20% - Accent2 30" xfId="115" xr:uid="{00000000-0005-0000-0000-000072000000}"/>
    <cellStyle name="20% - Accent2 31" xfId="116" xr:uid="{00000000-0005-0000-0000-000073000000}"/>
    <cellStyle name="20% - Accent2 32" xfId="117" xr:uid="{00000000-0005-0000-0000-000074000000}"/>
    <cellStyle name="20% - Accent2 33" xfId="118" xr:uid="{00000000-0005-0000-0000-000075000000}"/>
    <cellStyle name="20% - Accent2 34" xfId="119" xr:uid="{00000000-0005-0000-0000-000076000000}"/>
    <cellStyle name="20% - Accent2 35" xfId="120" xr:uid="{00000000-0005-0000-0000-000077000000}"/>
    <cellStyle name="20% - Accent2 36" xfId="121" xr:uid="{00000000-0005-0000-0000-000078000000}"/>
    <cellStyle name="20% - Accent2 37" xfId="122" xr:uid="{00000000-0005-0000-0000-000079000000}"/>
    <cellStyle name="20% - Accent2 38" xfId="123" xr:uid="{00000000-0005-0000-0000-00007A000000}"/>
    <cellStyle name="20% - Accent2 39" xfId="124" xr:uid="{00000000-0005-0000-0000-00007B000000}"/>
    <cellStyle name="20% - Accent2 4" xfId="125" xr:uid="{00000000-0005-0000-0000-00007C000000}"/>
    <cellStyle name="20% - Accent2 4 2" xfId="126" xr:uid="{00000000-0005-0000-0000-00007D000000}"/>
    <cellStyle name="20% - Accent2 40" xfId="127" xr:uid="{00000000-0005-0000-0000-00007E000000}"/>
    <cellStyle name="20% - Accent2 41" xfId="128" xr:uid="{00000000-0005-0000-0000-00007F000000}"/>
    <cellStyle name="20% - Accent2 42" xfId="129" xr:uid="{00000000-0005-0000-0000-000080000000}"/>
    <cellStyle name="20% - Accent2 43" xfId="130" xr:uid="{00000000-0005-0000-0000-000081000000}"/>
    <cellStyle name="20% - Accent2 44" xfId="131" xr:uid="{00000000-0005-0000-0000-000082000000}"/>
    <cellStyle name="20% - Accent2 5" xfId="132" xr:uid="{00000000-0005-0000-0000-000083000000}"/>
    <cellStyle name="20% - Accent2 5 2" xfId="133" xr:uid="{00000000-0005-0000-0000-000084000000}"/>
    <cellStyle name="20% - Accent2 6" xfId="134" xr:uid="{00000000-0005-0000-0000-000085000000}"/>
    <cellStyle name="20% - Accent2 6 2" xfId="135" xr:uid="{00000000-0005-0000-0000-000086000000}"/>
    <cellStyle name="20% - Accent2 7" xfId="136" xr:uid="{00000000-0005-0000-0000-000087000000}"/>
    <cellStyle name="20% - Accent2 7 2" xfId="137" xr:uid="{00000000-0005-0000-0000-000088000000}"/>
    <cellStyle name="20% - Accent2 8" xfId="138" xr:uid="{00000000-0005-0000-0000-000089000000}"/>
    <cellStyle name="20% - Accent2 8 2" xfId="139" xr:uid="{00000000-0005-0000-0000-00008A000000}"/>
    <cellStyle name="20% - Accent2 9" xfId="140" xr:uid="{00000000-0005-0000-0000-00008B000000}"/>
    <cellStyle name="20% - Accent2 9 2" xfId="141" xr:uid="{00000000-0005-0000-0000-00008C000000}"/>
    <cellStyle name="20% - Accent3 10" xfId="142" xr:uid="{00000000-0005-0000-0000-00008D000000}"/>
    <cellStyle name="20% - Accent3 10 2" xfId="143" xr:uid="{00000000-0005-0000-0000-00008E000000}"/>
    <cellStyle name="20% - Accent3 11" xfId="144" xr:uid="{00000000-0005-0000-0000-00008F000000}"/>
    <cellStyle name="20% - Accent3 11 2" xfId="145" xr:uid="{00000000-0005-0000-0000-000090000000}"/>
    <cellStyle name="20% - Accent3 12" xfId="146" xr:uid="{00000000-0005-0000-0000-000091000000}"/>
    <cellStyle name="20% - Accent3 13" xfId="147" xr:uid="{00000000-0005-0000-0000-000092000000}"/>
    <cellStyle name="20% - Accent3 14" xfId="148" xr:uid="{00000000-0005-0000-0000-000093000000}"/>
    <cellStyle name="20% - Accent3 15" xfId="149" xr:uid="{00000000-0005-0000-0000-000094000000}"/>
    <cellStyle name="20% - Accent3 16" xfId="150" xr:uid="{00000000-0005-0000-0000-000095000000}"/>
    <cellStyle name="20% - Accent3 17" xfId="151" xr:uid="{00000000-0005-0000-0000-000096000000}"/>
    <cellStyle name="20% - Accent3 18" xfId="152" xr:uid="{00000000-0005-0000-0000-000097000000}"/>
    <cellStyle name="20% - Accent3 19" xfId="153" xr:uid="{00000000-0005-0000-0000-000098000000}"/>
    <cellStyle name="20% - Accent3 2" xfId="154" xr:uid="{00000000-0005-0000-0000-000099000000}"/>
    <cellStyle name="20% - Accent3 2 10" xfId="155" xr:uid="{00000000-0005-0000-0000-00009A000000}"/>
    <cellStyle name="20% - Accent3 2 11" xfId="156" xr:uid="{00000000-0005-0000-0000-00009B000000}"/>
    <cellStyle name="20% - Accent3 2 12" xfId="157" xr:uid="{00000000-0005-0000-0000-00009C000000}"/>
    <cellStyle name="20% - Accent3 2 13" xfId="158" xr:uid="{00000000-0005-0000-0000-00009D000000}"/>
    <cellStyle name="20% - Accent3 2 14" xfId="159" xr:uid="{00000000-0005-0000-0000-00009E000000}"/>
    <cellStyle name="20% - Accent3 2 15" xfId="160" xr:uid="{00000000-0005-0000-0000-00009F000000}"/>
    <cellStyle name="20% - Accent3 2 16" xfId="161" xr:uid="{00000000-0005-0000-0000-0000A0000000}"/>
    <cellStyle name="20% - Accent3 2 2" xfId="162" xr:uid="{00000000-0005-0000-0000-0000A1000000}"/>
    <cellStyle name="20% - Accent3 2 3" xfId="163" xr:uid="{00000000-0005-0000-0000-0000A2000000}"/>
    <cellStyle name="20% - Accent3 2 4" xfId="164" xr:uid="{00000000-0005-0000-0000-0000A3000000}"/>
    <cellStyle name="20% - Accent3 2 5" xfId="165" xr:uid="{00000000-0005-0000-0000-0000A4000000}"/>
    <cellStyle name="20% - Accent3 2 6" xfId="166" xr:uid="{00000000-0005-0000-0000-0000A5000000}"/>
    <cellStyle name="20% - Accent3 2 7" xfId="167" xr:uid="{00000000-0005-0000-0000-0000A6000000}"/>
    <cellStyle name="20% - Accent3 2 8" xfId="168" xr:uid="{00000000-0005-0000-0000-0000A7000000}"/>
    <cellStyle name="20% - Accent3 2 9" xfId="169" xr:uid="{00000000-0005-0000-0000-0000A8000000}"/>
    <cellStyle name="20% - Accent3 20" xfId="170" xr:uid="{00000000-0005-0000-0000-0000A9000000}"/>
    <cellStyle name="20% - Accent3 21" xfId="171" xr:uid="{00000000-0005-0000-0000-0000AA000000}"/>
    <cellStyle name="20% - Accent3 22" xfId="172" xr:uid="{00000000-0005-0000-0000-0000AB000000}"/>
    <cellStyle name="20% - Accent3 23" xfId="173" xr:uid="{00000000-0005-0000-0000-0000AC000000}"/>
    <cellStyle name="20% - Accent3 24" xfId="174" xr:uid="{00000000-0005-0000-0000-0000AD000000}"/>
    <cellStyle name="20% - Accent3 25" xfId="175" xr:uid="{00000000-0005-0000-0000-0000AE000000}"/>
    <cellStyle name="20% - Accent3 26" xfId="176" xr:uid="{00000000-0005-0000-0000-0000AF000000}"/>
    <cellStyle name="20% - Accent3 27" xfId="177" xr:uid="{00000000-0005-0000-0000-0000B0000000}"/>
    <cellStyle name="20% - Accent3 28" xfId="178" xr:uid="{00000000-0005-0000-0000-0000B1000000}"/>
    <cellStyle name="20% - Accent3 29" xfId="179" xr:uid="{00000000-0005-0000-0000-0000B2000000}"/>
    <cellStyle name="20% - Accent3 3" xfId="180" xr:uid="{00000000-0005-0000-0000-0000B3000000}"/>
    <cellStyle name="20% - Accent3 3 2" xfId="181" xr:uid="{00000000-0005-0000-0000-0000B4000000}"/>
    <cellStyle name="20% - Accent3 3 2 2" xfId="182" xr:uid="{00000000-0005-0000-0000-0000B5000000}"/>
    <cellStyle name="20% - Accent3 3 2 2 2" xfId="183" xr:uid="{00000000-0005-0000-0000-0000B6000000}"/>
    <cellStyle name="20% - Accent3 3 3" xfId="184" xr:uid="{00000000-0005-0000-0000-0000B7000000}"/>
    <cellStyle name="20% - Accent3 30" xfId="185" xr:uid="{00000000-0005-0000-0000-0000B8000000}"/>
    <cellStyle name="20% - Accent3 31" xfId="186" xr:uid="{00000000-0005-0000-0000-0000B9000000}"/>
    <cellStyle name="20% - Accent3 32" xfId="187" xr:uid="{00000000-0005-0000-0000-0000BA000000}"/>
    <cellStyle name="20% - Accent3 33" xfId="188" xr:uid="{00000000-0005-0000-0000-0000BB000000}"/>
    <cellStyle name="20% - Accent3 34" xfId="189" xr:uid="{00000000-0005-0000-0000-0000BC000000}"/>
    <cellStyle name="20% - Accent3 35" xfId="190" xr:uid="{00000000-0005-0000-0000-0000BD000000}"/>
    <cellStyle name="20% - Accent3 36" xfId="191" xr:uid="{00000000-0005-0000-0000-0000BE000000}"/>
    <cellStyle name="20% - Accent3 37" xfId="192" xr:uid="{00000000-0005-0000-0000-0000BF000000}"/>
    <cellStyle name="20% - Accent3 38" xfId="193" xr:uid="{00000000-0005-0000-0000-0000C0000000}"/>
    <cellStyle name="20% - Accent3 39" xfId="194" xr:uid="{00000000-0005-0000-0000-0000C1000000}"/>
    <cellStyle name="20% - Accent3 4" xfId="195" xr:uid="{00000000-0005-0000-0000-0000C2000000}"/>
    <cellStyle name="20% - Accent3 4 2" xfId="196" xr:uid="{00000000-0005-0000-0000-0000C3000000}"/>
    <cellStyle name="20% - Accent3 40" xfId="197" xr:uid="{00000000-0005-0000-0000-0000C4000000}"/>
    <cellStyle name="20% - Accent3 41" xfId="198" xr:uid="{00000000-0005-0000-0000-0000C5000000}"/>
    <cellStyle name="20% - Accent3 42" xfId="199" xr:uid="{00000000-0005-0000-0000-0000C6000000}"/>
    <cellStyle name="20% - Accent3 43" xfId="200" xr:uid="{00000000-0005-0000-0000-0000C7000000}"/>
    <cellStyle name="20% - Accent3 44" xfId="201" xr:uid="{00000000-0005-0000-0000-0000C8000000}"/>
    <cellStyle name="20% - Accent3 5" xfId="202" xr:uid="{00000000-0005-0000-0000-0000C9000000}"/>
    <cellStyle name="20% - Accent3 5 2" xfId="203" xr:uid="{00000000-0005-0000-0000-0000CA000000}"/>
    <cellStyle name="20% - Accent3 6" xfId="204" xr:uid="{00000000-0005-0000-0000-0000CB000000}"/>
    <cellStyle name="20% - Accent3 6 2" xfId="205" xr:uid="{00000000-0005-0000-0000-0000CC000000}"/>
    <cellStyle name="20% - Accent3 7" xfId="206" xr:uid="{00000000-0005-0000-0000-0000CD000000}"/>
    <cellStyle name="20% - Accent3 7 2" xfId="207" xr:uid="{00000000-0005-0000-0000-0000CE000000}"/>
    <cellStyle name="20% - Accent3 8" xfId="208" xr:uid="{00000000-0005-0000-0000-0000CF000000}"/>
    <cellStyle name="20% - Accent3 8 2" xfId="209" xr:uid="{00000000-0005-0000-0000-0000D0000000}"/>
    <cellStyle name="20% - Accent3 9" xfId="210" xr:uid="{00000000-0005-0000-0000-0000D1000000}"/>
    <cellStyle name="20% - Accent3 9 2" xfId="211" xr:uid="{00000000-0005-0000-0000-0000D2000000}"/>
    <cellStyle name="20% - Accent4 10" xfId="212" xr:uid="{00000000-0005-0000-0000-0000D3000000}"/>
    <cellStyle name="20% - Accent4 10 2" xfId="213" xr:uid="{00000000-0005-0000-0000-0000D4000000}"/>
    <cellStyle name="20% - Accent4 11" xfId="214" xr:uid="{00000000-0005-0000-0000-0000D5000000}"/>
    <cellStyle name="20% - Accent4 11 2" xfId="215" xr:uid="{00000000-0005-0000-0000-0000D6000000}"/>
    <cellStyle name="20% - Accent4 12" xfId="216" xr:uid="{00000000-0005-0000-0000-0000D7000000}"/>
    <cellStyle name="20% - Accent4 13" xfId="217" xr:uid="{00000000-0005-0000-0000-0000D8000000}"/>
    <cellStyle name="20% - Accent4 14" xfId="218" xr:uid="{00000000-0005-0000-0000-0000D9000000}"/>
    <cellStyle name="20% - Accent4 15" xfId="219" xr:uid="{00000000-0005-0000-0000-0000DA000000}"/>
    <cellStyle name="20% - Accent4 16" xfId="220" xr:uid="{00000000-0005-0000-0000-0000DB000000}"/>
    <cellStyle name="20% - Accent4 17" xfId="221" xr:uid="{00000000-0005-0000-0000-0000DC000000}"/>
    <cellStyle name="20% - Accent4 18" xfId="222" xr:uid="{00000000-0005-0000-0000-0000DD000000}"/>
    <cellStyle name="20% - Accent4 19" xfId="223" xr:uid="{00000000-0005-0000-0000-0000DE000000}"/>
    <cellStyle name="20% - Accent4 2" xfId="224" xr:uid="{00000000-0005-0000-0000-0000DF000000}"/>
    <cellStyle name="20% - Accent4 2 10" xfId="225" xr:uid="{00000000-0005-0000-0000-0000E0000000}"/>
    <cellStyle name="20% - Accent4 2 11" xfId="226" xr:uid="{00000000-0005-0000-0000-0000E1000000}"/>
    <cellStyle name="20% - Accent4 2 12" xfId="227" xr:uid="{00000000-0005-0000-0000-0000E2000000}"/>
    <cellStyle name="20% - Accent4 2 13" xfId="228" xr:uid="{00000000-0005-0000-0000-0000E3000000}"/>
    <cellStyle name="20% - Accent4 2 14" xfId="229" xr:uid="{00000000-0005-0000-0000-0000E4000000}"/>
    <cellStyle name="20% - Accent4 2 15" xfId="230" xr:uid="{00000000-0005-0000-0000-0000E5000000}"/>
    <cellStyle name="20% - Accent4 2 16" xfId="231" xr:uid="{00000000-0005-0000-0000-0000E6000000}"/>
    <cellStyle name="20% - Accent4 2 2" xfId="232" xr:uid="{00000000-0005-0000-0000-0000E7000000}"/>
    <cellStyle name="20% - Accent4 2 3" xfId="233" xr:uid="{00000000-0005-0000-0000-0000E8000000}"/>
    <cellStyle name="20% - Accent4 2 4" xfId="234" xr:uid="{00000000-0005-0000-0000-0000E9000000}"/>
    <cellStyle name="20% - Accent4 2 5" xfId="235" xr:uid="{00000000-0005-0000-0000-0000EA000000}"/>
    <cellStyle name="20% - Accent4 2 6" xfId="236" xr:uid="{00000000-0005-0000-0000-0000EB000000}"/>
    <cellStyle name="20% - Accent4 2 7" xfId="237" xr:uid="{00000000-0005-0000-0000-0000EC000000}"/>
    <cellStyle name="20% - Accent4 2 8" xfId="238" xr:uid="{00000000-0005-0000-0000-0000ED000000}"/>
    <cellStyle name="20% - Accent4 2 9" xfId="239" xr:uid="{00000000-0005-0000-0000-0000EE000000}"/>
    <cellStyle name="20% - Accent4 20" xfId="240" xr:uid="{00000000-0005-0000-0000-0000EF000000}"/>
    <cellStyle name="20% - Accent4 21" xfId="241" xr:uid="{00000000-0005-0000-0000-0000F0000000}"/>
    <cellStyle name="20% - Accent4 22" xfId="242" xr:uid="{00000000-0005-0000-0000-0000F1000000}"/>
    <cellStyle name="20% - Accent4 23" xfId="243" xr:uid="{00000000-0005-0000-0000-0000F2000000}"/>
    <cellStyle name="20% - Accent4 24" xfId="244" xr:uid="{00000000-0005-0000-0000-0000F3000000}"/>
    <cellStyle name="20% - Accent4 25" xfId="245" xr:uid="{00000000-0005-0000-0000-0000F4000000}"/>
    <cellStyle name="20% - Accent4 26" xfId="246" xr:uid="{00000000-0005-0000-0000-0000F5000000}"/>
    <cellStyle name="20% - Accent4 27" xfId="247" xr:uid="{00000000-0005-0000-0000-0000F6000000}"/>
    <cellStyle name="20% - Accent4 28" xfId="248" xr:uid="{00000000-0005-0000-0000-0000F7000000}"/>
    <cellStyle name="20% - Accent4 29" xfId="249" xr:uid="{00000000-0005-0000-0000-0000F8000000}"/>
    <cellStyle name="20% - Accent4 3" xfId="250" xr:uid="{00000000-0005-0000-0000-0000F9000000}"/>
    <cellStyle name="20% - Accent4 3 2" xfId="251" xr:uid="{00000000-0005-0000-0000-0000FA000000}"/>
    <cellStyle name="20% - Accent4 3 2 2" xfId="252" xr:uid="{00000000-0005-0000-0000-0000FB000000}"/>
    <cellStyle name="20% - Accent4 3 2 2 2" xfId="253" xr:uid="{00000000-0005-0000-0000-0000FC000000}"/>
    <cellStyle name="20% - Accent4 3 3" xfId="254" xr:uid="{00000000-0005-0000-0000-0000FD000000}"/>
    <cellStyle name="20% - Accent4 30" xfId="255" xr:uid="{00000000-0005-0000-0000-0000FE000000}"/>
    <cellStyle name="20% - Accent4 31" xfId="256" xr:uid="{00000000-0005-0000-0000-0000FF000000}"/>
    <cellStyle name="20% - Accent4 32" xfId="257" xr:uid="{00000000-0005-0000-0000-000000010000}"/>
    <cellStyle name="20% - Accent4 33" xfId="258" xr:uid="{00000000-0005-0000-0000-000001010000}"/>
    <cellStyle name="20% - Accent4 34" xfId="259" xr:uid="{00000000-0005-0000-0000-000002010000}"/>
    <cellStyle name="20% - Accent4 35" xfId="260" xr:uid="{00000000-0005-0000-0000-000003010000}"/>
    <cellStyle name="20% - Accent4 36" xfId="261" xr:uid="{00000000-0005-0000-0000-000004010000}"/>
    <cellStyle name="20% - Accent4 37" xfId="262" xr:uid="{00000000-0005-0000-0000-000005010000}"/>
    <cellStyle name="20% - Accent4 38" xfId="263" xr:uid="{00000000-0005-0000-0000-000006010000}"/>
    <cellStyle name="20% - Accent4 39" xfId="264" xr:uid="{00000000-0005-0000-0000-000007010000}"/>
    <cellStyle name="20% - Accent4 4" xfId="265" xr:uid="{00000000-0005-0000-0000-000008010000}"/>
    <cellStyle name="20% - Accent4 4 2" xfId="266" xr:uid="{00000000-0005-0000-0000-000009010000}"/>
    <cellStyle name="20% - Accent4 40" xfId="267" xr:uid="{00000000-0005-0000-0000-00000A010000}"/>
    <cellStyle name="20% - Accent4 41" xfId="268" xr:uid="{00000000-0005-0000-0000-00000B010000}"/>
    <cellStyle name="20% - Accent4 42" xfId="269" xr:uid="{00000000-0005-0000-0000-00000C010000}"/>
    <cellStyle name="20% - Accent4 43" xfId="270" xr:uid="{00000000-0005-0000-0000-00000D010000}"/>
    <cellStyle name="20% - Accent4 44" xfId="271" xr:uid="{00000000-0005-0000-0000-00000E010000}"/>
    <cellStyle name="20% - Accent4 5" xfId="272" xr:uid="{00000000-0005-0000-0000-00000F010000}"/>
    <cellStyle name="20% - Accent4 5 2" xfId="273" xr:uid="{00000000-0005-0000-0000-000010010000}"/>
    <cellStyle name="20% - Accent4 6" xfId="274" xr:uid="{00000000-0005-0000-0000-000011010000}"/>
    <cellStyle name="20% - Accent4 6 2" xfId="275" xr:uid="{00000000-0005-0000-0000-000012010000}"/>
    <cellStyle name="20% - Accent4 7" xfId="276" xr:uid="{00000000-0005-0000-0000-000013010000}"/>
    <cellStyle name="20% - Accent4 7 2" xfId="277" xr:uid="{00000000-0005-0000-0000-000014010000}"/>
    <cellStyle name="20% - Accent4 8" xfId="278" xr:uid="{00000000-0005-0000-0000-000015010000}"/>
    <cellStyle name="20% - Accent4 8 2" xfId="279" xr:uid="{00000000-0005-0000-0000-000016010000}"/>
    <cellStyle name="20% - Accent4 9" xfId="280" xr:uid="{00000000-0005-0000-0000-000017010000}"/>
    <cellStyle name="20% - Accent4 9 2" xfId="281" xr:uid="{00000000-0005-0000-0000-000018010000}"/>
    <cellStyle name="20% - Accent5 10" xfId="282" xr:uid="{00000000-0005-0000-0000-000019010000}"/>
    <cellStyle name="20% - Accent5 10 2" xfId="283" xr:uid="{00000000-0005-0000-0000-00001A010000}"/>
    <cellStyle name="20% - Accent5 11" xfId="284" xr:uid="{00000000-0005-0000-0000-00001B010000}"/>
    <cellStyle name="20% - Accent5 11 2" xfId="285" xr:uid="{00000000-0005-0000-0000-00001C010000}"/>
    <cellStyle name="20% - Accent5 12" xfId="286" xr:uid="{00000000-0005-0000-0000-00001D010000}"/>
    <cellStyle name="20% - Accent5 13" xfId="287" xr:uid="{00000000-0005-0000-0000-00001E010000}"/>
    <cellStyle name="20% - Accent5 14" xfId="288" xr:uid="{00000000-0005-0000-0000-00001F010000}"/>
    <cellStyle name="20% - Accent5 15" xfId="289" xr:uid="{00000000-0005-0000-0000-000020010000}"/>
    <cellStyle name="20% - Accent5 16" xfId="290" xr:uid="{00000000-0005-0000-0000-000021010000}"/>
    <cellStyle name="20% - Accent5 17" xfId="291" xr:uid="{00000000-0005-0000-0000-000022010000}"/>
    <cellStyle name="20% - Accent5 18" xfId="292" xr:uid="{00000000-0005-0000-0000-000023010000}"/>
    <cellStyle name="20% - Accent5 19" xfId="293" xr:uid="{00000000-0005-0000-0000-000024010000}"/>
    <cellStyle name="20% - Accent5 2" xfId="294" xr:uid="{00000000-0005-0000-0000-000025010000}"/>
    <cellStyle name="20% - Accent5 2 10" xfId="295" xr:uid="{00000000-0005-0000-0000-000026010000}"/>
    <cellStyle name="20% - Accent5 2 11" xfId="296" xr:uid="{00000000-0005-0000-0000-000027010000}"/>
    <cellStyle name="20% - Accent5 2 12" xfId="297" xr:uid="{00000000-0005-0000-0000-000028010000}"/>
    <cellStyle name="20% - Accent5 2 13" xfId="298" xr:uid="{00000000-0005-0000-0000-000029010000}"/>
    <cellStyle name="20% - Accent5 2 14" xfId="299" xr:uid="{00000000-0005-0000-0000-00002A010000}"/>
    <cellStyle name="20% - Accent5 2 15" xfId="300" xr:uid="{00000000-0005-0000-0000-00002B010000}"/>
    <cellStyle name="20% - Accent5 2 2" xfId="301" xr:uid="{00000000-0005-0000-0000-00002C010000}"/>
    <cellStyle name="20% - Accent5 2 3" xfId="302" xr:uid="{00000000-0005-0000-0000-00002D010000}"/>
    <cellStyle name="20% - Accent5 2 4" xfId="303" xr:uid="{00000000-0005-0000-0000-00002E010000}"/>
    <cellStyle name="20% - Accent5 2 5" xfId="304" xr:uid="{00000000-0005-0000-0000-00002F010000}"/>
    <cellStyle name="20% - Accent5 2 6" xfId="305" xr:uid="{00000000-0005-0000-0000-000030010000}"/>
    <cellStyle name="20% - Accent5 2 7" xfId="306" xr:uid="{00000000-0005-0000-0000-000031010000}"/>
    <cellStyle name="20% - Accent5 2 8" xfId="307" xr:uid="{00000000-0005-0000-0000-000032010000}"/>
    <cellStyle name="20% - Accent5 2 9" xfId="308" xr:uid="{00000000-0005-0000-0000-000033010000}"/>
    <cellStyle name="20% - Accent5 20" xfId="309" xr:uid="{00000000-0005-0000-0000-000034010000}"/>
    <cellStyle name="20% - Accent5 21" xfId="310" xr:uid="{00000000-0005-0000-0000-000035010000}"/>
    <cellStyle name="20% - Accent5 22" xfId="311" xr:uid="{00000000-0005-0000-0000-000036010000}"/>
    <cellStyle name="20% - Accent5 23" xfId="312" xr:uid="{00000000-0005-0000-0000-000037010000}"/>
    <cellStyle name="20% - Accent5 24" xfId="313" xr:uid="{00000000-0005-0000-0000-000038010000}"/>
    <cellStyle name="20% - Accent5 25" xfId="314" xr:uid="{00000000-0005-0000-0000-000039010000}"/>
    <cellStyle name="20% - Accent5 26" xfId="315" xr:uid="{00000000-0005-0000-0000-00003A010000}"/>
    <cellStyle name="20% - Accent5 27" xfId="316" xr:uid="{00000000-0005-0000-0000-00003B010000}"/>
    <cellStyle name="20% - Accent5 28" xfId="317" xr:uid="{00000000-0005-0000-0000-00003C010000}"/>
    <cellStyle name="20% - Accent5 29" xfId="318" xr:uid="{00000000-0005-0000-0000-00003D010000}"/>
    <cellStyle name="20% - Accent5 3" xfId="319" xr:uid="{00000000-0005-0000-0000-00003E010000}"/>
    <cellStyle name="20% - Accent5 3 2" xfId="320" xr:uid="{00000000-0005-0000-0000-00003F010000}"/>
    <cellStyle name="20% - Accent5 30" xfId="321" xr:uid="{00000000-0005-0000-0000-000040010000}"/>
    <cellStyle name="20% - Accent5 31" xfId="322" xr:uid="{00000000-0005-0000-0000-000041010000}"/>
    <cellStyle name="20% - Accent5 32" xfId="323" xr:uid="{00000000-0005-0000-0000-000042010000}"/>
    <cellStyle name="20% - Accent5 33" xfId="324" xr:uid="{00000000-0005-0000-0000-000043010000}"/>
    <cellStyle name="20% - Accent5 34" xfId="325" xr:uid="{00000000-0005-0000-0000-000044010000}"/>
    <cellStyle name="20% - Accent5 35" xfId="326" xr:uid="{00000000-0005-0000-0000-000045010000}"/>
    <cellStyle name="20% - Accent5 36" xfId="327" xr:uid="{00000000-0005-0000-0000-000046010000}"/>
    <cellStyle name="20% - Accent5 37" xfId="328" xr:uid="{00000000-0005-0000-0000-000047010000}"/>
    <cellStyle name="20% - Accent5 38" xfId="329" xr:uid="{00000000-0005-0000-0000-000048010000}"/>
    <cellStyle name="20% - Accent5 39" xfId="330" xr:uid="{00000000-0005-0000-0000-000049010000}"/>
    <cellStyle name="20% - Accent5 4" xfId="331" xr:uid="{00000000-0005-0000-0000-00004A010000}"/>
    <cellStyle name="20% - Accent5 40" xfId="332" xr:uid="{00000000-0005-0000-0000-00004B010000}"/>
    <cellStyle name="20% - Accent5 41" xfId="333" xr:uid="{00000000-0005-0000-0000-00004C010000}"/>
    <cellStyle name="20% - Accent5 42" xfId="334" xr:uid="{00000000-0005-0000-0000-00004D010000}"/>
    <cellStyle name="20% - Accent5 43" xfId="335" xr:uid="{00000000-0005-0000-0000-00004E010000}"/>
    <cellStyle name="20% - Accent5 44" xfId="336" xr:uid="{00000000-0005-0000-0000-00004F010000}"/>
    <cellStyle name="20% - Accent5 5" xfId="337" xr:uid="{00000000-0005-0000-0000-000050010000}"/>
    <cellStyle name="20% - Accent5 6" xfId="338" xr:uid="{00000000-0005-0000-0000-000051010000}"/>
    <cellStyle name="20% - Accent5 7" xfId="339" xr:uid="{00000000-0005-0000-0000-000052010000}"/>
    <cellStyle name="20% - Accent5 8" xfId="340" xr:uid="{00000000-0005-0000-0000-000053010000}"/>
    <cellStyle name="20% - Accent5 9" xfId="341" xr:uid="{00000000-0005-0000-0000-000054010000}"/>
    <cellStyle name="20% - Accent5 9 2" xfId="342" xr:uid="{00000000-0005-0000-0000-000055010000}"/>
    <cellStyle name="20% - Accent6 10" xfId="343" xr:uid="{00000000-0005-0000-0000-000056010000}"/>
    <cellStyle name="20% - Accent6 10 2" xfId="344" xr:uid="{00000000-0005-0000-0000-000057010000}"/>
    <cellStyle name="20% - Accent6 11" xfId="345" xr:uid="{00000000-0005-0000-0000-000058010000}"/>
    <cellStyle name="20% - Accent6 11 2" xfId="346" xr:uid="{00000000-0005-0000-0000-000059010000}"/>
    <cellStyle name="20% - Accent6 12" xfId="347" xr:uid="{00000000-0005-0000-0000-00005A010000}"/>
    <cellStyle name="20% - Accent6 13" xfId="348" xr:uid="{00000000-0005-0000-0000-00005B010000}"/>
    <cellStyle name="20% - Accent6 14" xfId="349" xr:uid="{00000000-0005-0000-0000-00005C010000}"/>
    <cellStyle name="20% - Accent6 15" xfId="350" xr:uid="{00000000-0005-0000-0000-00005D010000}"/>
    <cellStyle name="20% - Accent6 16" xfId="351" xr:uid="{00000000-0005-0000-0000-00005E010000}"/>
    <cellStyle name="20% - Accent6 17" xfId="352" xr:uid="{00000000-0005-0000-0000-00005F010000}"/>
    <cellStyle name="20% - Accent6 18" xfId="353" xr:uid="{00000000-0005-0000-0000-000060010000}"/>
    <cellStyle name="20% - Accent6 19" xfId="354" xr:uid="{00000000-0005-0000-0000-000061010000}"/>
    <cellStyle name="20% - Accent6 2" xfId="355" xr:uid="{00000000-0005-0000-0000-000062010000}"/>
    <cellStyle name="20% - Accent6 2 10" xfId="356" xr:uid="{00000000-0005-0000-0000-000063010000}"/>
    <cellStyle name="20% - Accent6 2 11" xfId="357" xr:uid="{00000000-0005-0000-0000-000064010000}"/>
    <cellStyle name="20% - Accent6 2 12" xfId="358" xr:uid="{00000000-0005-0000-0000-000065010000}"/>
    <cellStyle name="20% - Accent6 2 13" xfId="359" xr:uid="{00000000-0005-0000-0000-000066010000}"/>
    <cellStyle name="20% - Accent6 2 14" xfId="360" xr:uid="{00000000-0005-0000-0000-000067010000}"/>
    <cellStyle name="20% - Accent6 2 15" xfId="361" xr:uid="{00000000-0005-0000-0000-000068010000}"/>
    <cellStyle name="20% - Accent6 2 16" xfId="362" xr:uid="{00000000-0005-0000-0000-000069010000}"/>
    <cellStyle name="20% - Accent6 2 2" xfId="363" xr:uid="{00000000-0005-0000-0000-00006A010000}"/>
    <cellStyle name="20% - Accent6 2 3" xfId="364" xr:uid="{00000000-0005-0000-0000-00006B010000}"/>
    <cellStyle name="20% - Accent6 2 4" xfId="365" xr:uid="{00000000-0005-0000-0000-00006C010000}"/>
    <cellStyle name="20% - Accent6 2 5" xfId="366" xr:uid="{00000000-0005-0000-0000-00006D010000}"/>
    <cellStyle name="20% - Accent6 2 6" xfId="367" xr:uid="{00000000-0005-0000-0000-00006E010000}"/>
    <cellStyle name="20% - Accent6 2 7" xfId="368" xr:uid="{00000000-0005-0000-0000-00006F010000}"/>
    <cellStyle name="20% - Accent6 2 8" xfId="369" xr:uid="{00000000-0005-0000-0000-000070010000}"/>
    <cellStyle name="20% - Accent6 2 9" xfId="370" xr:uid="{00000000-0005-0000-0000-000071010000}"/>
    <cellStyle name="20% - Accent6 20" xfId="371" xr:uid="{00000000-0005-0000-0000-000072010000}"/>
    <cellStyle name="20% - Accent6 21" xfId="372" xr:uid="{00000000-0005-0000-0000-000073010000}"/>
    <cellStyle name="20% - Accent6 22" xfId="373" xr:uid="{00000000-0005-0000-0000-000074010000}"/>
    <cellStyle name="20% - Accent6 23" xfId="374" xr:uid="{00000000-0005-0000-0000-000075010000}"/>
    <cellStyle name="20% - Accent6 24" xfId="375" xr:uid="{00000000-0005-0000-0000-000076010000}"/>
    <cellStyle name="20% - Accent6 25" xfId="376" xr:uid="{00000000-0005-0000-0000-000077010000}"/>
    <cellStyle name="20% - Accent6 26" xfId="377" xr:uid="{00000000-0005-0000-0000-000078010000}"/>
    <cellStyle name="20% - Accent6 27" xfId="378" xr:uid="{00000000-0005-0000-0000-000079010000}"/>
    <cellStyle name="20% - Accent6 28" xfId="379" xr:uid="{00000000-0005-0000-0000-00007A010000}"/>
    <cellStyle name="20% - Accent6 29" xfId="380" xr:uid="{00000000-0005-0000-0000-00007B010000}"/>
    <cellStyle name="20% - Accent6 3" xfId="381" xr:uid="{00000000-0005-0000-0000-00007C010000}"/>
    <cellStyle name="20% - Accent6 3 2" xfId="382" xr:uid="{00000000-0005-0000-0000-00007D010000}"/>
    <cellStyle name="20% - Accent6 3 2 2" xfId="383" xr:uid="{00000000-0005-0000-0000-00007E010000}"/>
    <cellStyle name="20% - Accent6 3 2 2 2" xfId="384" xr:uid="{00000000-0005-0000-0000-00007F010000}"/>
    <cellStyle name="20% - Accent6 3 3" xfId="385" xr:uid="{00000000-0005-0000-0000-000080010000}"/>
    <cellStyle name="20% - Accent6 30" xfId="386" xr:uid="{00000000-0005-0000-0000-000081010000}"/>
    <cellStyle name="20% - Accent6 31" xfId="387" xr:uid="{00000000-0005-0000-0000-000082010000}"/>
    <cellStyle name="20% - Accent6 32" xfId="388" xr:uid="{00000000-0005-0000-0000-000083010000}"/>
    <cellStyle name="20% - Accent6 33" xfId="389" xr:uid="{00000000-0005-0000-0000-000084010000}"/>
    <cellStyle name="20% - Accent6 34" xfId="390" xr:uid="{00000000-0005-0000-0000-000085010000}"/>
    <cellStyle name="20% - Accent6 35" xfId="391" xr:uid="{00000000-0005-0000-0000-000086010000}"/>
    <cellStyle name="20% - Accent6 36" xfId="392" xr:uid="{00000000-0005-0000-0000-000087010000}"/>
    <cellStyle name="20% - Accent6 37" xfId="393" xr:uid="{00000000-0005-0000-0000-000088010000}"/>
    <cellStyle name="20% - Accent6 38" xfId="394" xr:uid="{00000000-0005-0000-0000-000089010000}"/>
    <cellStyle name="20% - Accent6 39" xfId="395" xr:uid="{00000000-0005-0000-0000-00008A010000}"/>
    <cellStyle name="20% - Accent6 4" xfId="396" xr:uid="{00000000-0005-0000-0000-00008B010000}"/>
    <cellStyle name="20% - Accent6 4 2" xfId="397" xr:uid="{00000000-0005-0000-0000-00008C010000}"/>
    <cellStyle name="20% - Accent6 40" xfId="398" xr:uid="{00000000-0005-0000-0000-00008D010000}"/>
    <cellStyle name="20% - Accent6 41" xfId="399" xr:uid="{00000000-0005-0000-0000-00008E010000}"/>
    <cellStyle name="20% - Accent6 42" xfId="400" xr:uid="{00000000-0005-0000-0000-00008F010000}"/>
    <cellStyle name="20% - Accent6 43" xfId="401" xr:uid="{00000000-0005-0000-0000-000090010000}"/>
    <cellStyle name="20% - Accent6 44" xfId="402" xr:uid="{00000000-0005-0000-0000-000091010000}"/>
    <cellStyle name="20% - Accent6 44 2" xfId="403" xr:uid="{00000000-0005-0000-0000-000092010000}"/>
    <cellStyle name="20% - Accent6 45" xfId="404" xr:uid="{00000000-0005-0000-0000-000093010000}"/>
    <cellStyle name="20% - Accent6 5" xfId="405" xr:uid="{00000000-0005-0000-0000-000094010000}"/>
    <cellStyle name="20% - Accent6 5 2" xfId="406" xr:uid="{00000000-0005-0000-0000-000095010000}"/>
    <cellStyle name="20% - Accent6 6" xfId="407" xr:uid="{00000000-0005-0000-0000-000096010000}"/>
    <cellStyle name="20% - Accent6 6 2" xfId="408" xr:uid="{00000000-0005-0000-0000-000097010000}"/>
    <cellStyle name="20% - Accent6 7" xfId="409" xr:uid="{00000000-0005-0000-0000-000098010000}"/>
    <cellStyle name="20% - Accent6 7 2" xfId="410" xr:uid="{00000000-0005-0000-0000-000099010000}"/>
    <cellStyle name="20% - Accent6 8" xfId="411" xr:uid="{00000000-0005-0000-0000-00009A010000}"/>
    <cellStyle name="20% - Accent6 8 2" xfId="412" xr:uid="{00000000-0005-0000-0000-00009B010000}"/>
    <cellStyle name="20% - Accent6 9" xfId="413" xr:uid="{00000000-0005-0000-0000-00009C010000}"/>
    <cellStyle name="20% - Accent6 9 2" xfId="414" xr:uid="{00000000-0005-0000-0000-00009D010000}"/>
    <cellStyle name="20% - Akzent1" xfId="415" xr:uid="{00000000-0005-0000-0000-00009E010000}"/>
    <cellStyle name="20% - Akzent2" xfId="416" xr:uid="{00000000-0005-0000-0000-00009F010000}"/>
    <cellStyle name="20% - Akzent3" xfId="417" xr:uid="{00000000-0005-0000-0000-0000A0010000}"/>
    <cellStyle name="20% - Akzent4" xfId="418" xr:uid="{00000000-0005-0000-0000-0000A1010000}"/>
    <cellStyle name="20% - Akzent5" xfId="419" xr:uid="{00000000-0005-0000-0000-0000A2010000}"/>
    <cellStyle name="20% - Akzent6" xfId="420" xr:uid="{00000000-0005-0000-0000-0000A3010000}"/>
    <cellStyle name="2x indented GHG Textfiels" xfId="421" xr:uid="{00000000-0005-0000-0000-0000A4010000}"/>
    <cellStyle name="40% - Accent1 10" xfId="422" xr:uid="{00000000-0005-0000-0000-0000A5010000}"/>
    <cellStyle name="40% - Accent1 10 2" xfId="423" xr:uid="{00000000-0005-0000-0000-0000A6010000}"/>
    <cellStyle name="40% - Accent1 11" xfId="424" xr:uid="{00000000-0005-0000-0000-0000A7010000}"/>
    <cellStyle name="40% - Accent1 11 2" xfId="425" xr:uid="{00000000-0005-0000-0000-0000A8010000}"/>
    <cellStyle name="40% - Accent1 12" xfId="426" xr:uid="{00000000-0005-0000-0000-0000A9010000}"/>
    <cellStyle name="40% - Accent1 13" xfId="427" xr:uid="{00000000-0005-0000-0000-0000AA010000}"/>
    <cellStyle name="40% - Accent1 14" xfId="428" xr:uid="{00000000-0005-0000-0000-0000AB010000}"/>
    <cellStyle name="40% - Accent1 15" xfId="429" xr:uid="{00000000-0005-0000-0000-0000AC010000}"/>
    <cellStyle name="40% - Accent1 16" xfId="430" xr:uid="{00000000-0005-0000-0000-0000AD010000}"/>
    <cellStyle name="40% - Accent1 17" xfId="431" xr:uid="{00000000-0005-0000-0000-0000AE010000}"/>
    <cellStyle name="40% - Accent1 18" xfId="432" xr:uid="{00000000-0005-0000-0000-0000AF010000}"/>
    <cellStyle name="40% - Accent1 19" xfId="433" xr:uid="{00000000-0005-0000-0000-0000B0010000}"/>
    <cellStyle name="40% - Accent1 2" xfId="434" xr:uid="{00000000-0005-0000-0000-0000B1010000}"/>
    <cellStyle name="40% - Accent1 2 10" xfId="435" xr:uid="{00000000-0005-0000-0000-0000B2010000}"/>
    <cellStyle name="40% - Accent1 2 11" xfId="436" xr:uid="{00000000-0005-0000-0000-0000B3010000}"/>
    <cellStyle name="40% - Accent1 2 12" xfId="437" xr:uid="{00000000-0005-0000-0000-0000B4010000}"/>
    <cellStyle name="40% - Accent1 2 13" xfId="438" xr:uid="{00000000-0005-0000-0000-0000B5010000}"/>
    <cellStyle name="40% - Accent1 2 14" xfId="439" xr:uid="{00000000-0005-0000-0000-0000B6010000}"/>
    <cellStyle name="40% - Accent1 2 15" xfId="440" xr:uid="{00000000-0005-0000-0000-0000B7010000}"/>
    <cellStyle name="40% - Accent1 2 16" xfId="441" xr:uid="{00000000-0005-0000-0000-0000B8010000}"/>
    <cellStyle name="40% - Accent1 2 2" xfId="442" xr:uid="{00000000-0005-0000-0000-0000B9010000}"/>
    <cellStyle name="40% - Accent1 2 3" xfId="443" xr:uid="{00000000-0005-0000-0000-0000BA010000}"/>
    <cellStyle name="40% - Accent1 2 4" xfId="444" xr:uid="{00000000-0005-0000-0000-0000BB010000}"/>
    <cellStyle name="40% - Accent1 2 5" xfId="445" xr:uid="{00000000-0005-0000-0000-0000BC010000}"/>
    <cellStyle name="40% - Accent1 2 6" xfId="446" xr:uid="{00000000-0005-0000-0000-0000BD010000}"/>
    <cellStyle name="40% - Accent1 2 7" xfId="447" xr:uid="{00000000-0005-0000-0000-0000BE010000}"/>
    <cellStyle name="40% - Accent1 2 8" xfId="448" xr:uid="{00000000-0005-0000-0000-0000BF010000}"/>
    <cellStyle name="40% - Accent1 2 9" xfId="449" xr:uid="{00000000-0005-0000-0000-0000C0010000}"/>
    <cellStyle name="40% - Accent1 20" xfId="450" xr:uid="{00000000-0005-0000-0000-0000C1010000}"/>
    <cellStyle name="40% - Accent1 21" xfId="451" xr:uid="{00000000-0005-0000-0000-0000C2010000}"/>
    <cellStyle name="40% - Accent1 22" xfId="452" xr:uid="{00000000-0005-0000-0000-0000C3010000}"/>
    <cellStyle name="40% - Accent1 23" xfId="453" xr:uid="{00000000-0005-0000-0000-0000C4010000}"/>
    <cellStyle name="40% - Accent1 24" xfId="454" xr:uid="{00000000-0005-0000-0000-0000C5010000}"/>
    <cellStyle name="40% - Accent1 25" xfId="455" xr:uid="{00000000-0005-0000-0000-0000C6010000}"/>
    <cellStyle name="40% - Accent1 26" xfId="456" xr:uid="{00000000-0005-0000-0000-0000C7010000}"/>
    <cellStyle name="40% - Accent1 27" xfId="457" xr:uid="{00000000-0005-0000-0000-0000C8010000}"/>
    <cellStyle name="40% - Accent1 28" xfId="458" xr:uid="{00000000-0005-0000-0000-0000C9010000}"/>
    <cellStyle name="40% - Accent1 29" xfId="459" xr:uid="{00000000-0005-0000-0000-0000CA010000}"/>
    <cellStyle name="40% - Accent1 3" xfId="460" xr:uid="{00000000-0005-0000-0000-0000CB010000}"/>
    <cellStyle name="40% - Accent1 3 2" xfId="461" xr:uid="{00000000-0005-0000-0000-0000CC010000}"/>
    <cellStyle name="40% - Accent1 3 2 2" xfId="462" xr:uid="{00000000-0005-0000-0000-0000CD010000}"/>
    <cellStyle name="40% - Accent1 3 2 2 2" xfId="463" xr:uid="{00000000-0005-0000-0000-0000CE010000}"/>
    <cellStyle name="40% - Accent1 3 3" xfId="464" xr:uid="{00000000-0005-0000-0000-0000CF010000}"/>
    <cellStyle name="40% - Accent1 30" xfId="465" xr:uid="{00000000-0005-0000-0000-0000D0010000}"/>
    <cellStyle name="40% - Accent1 31" xfId="466" xr:uid="{00000000-0005-0000-0000-0000D1010000}"/>
    <cellStyle name="40% - Accent1 32" xfId="467" xr:uid="{00000000-0005-0000-0000-0000D2010000}"/>
    <cellStyle name="40% - Accent1 33" xfId="468" xr:uid="{00000000-0005-0000-0000-0000D3010000}"/>
    <cellStyle name="40% - Accent1 34" xfId="469" xr:uid="{00000000-0005-0000-0000-0000D4010000}"/>
    <cellStyle name="40% - Accent1 35" xfId="470" xr:uid="{00000000-0005-0000-0000-0000D5010000}"/>
    <cellStyle name="40% - Accent1 36" xfId="471" xr:uid="{00000000-0005-0000-0000-0000D6010000}"/>
    <cellStyle name="40% - Accent1 37" xfId="472" xr:uid="{00000000-0005-0000-0000-0000D7010000}"/>
    <cellStyle name="40% - Accent1 38" xfId="473" xr:uid="{00000000-0005-0000-0000-0000D8010000}"/>
    <cellStyle name="40% - Accent1 39" xfId="474" xr:uid="{00000000-0005-0000-0000-0000D9010000}"/>
    <cellStyle name="40% - Accent1 4" xfId="475" xr:uid="{00000000-0005-0000-0000-0000DA010000}"/>
    <cellStyle name="40% - Accent1 4 2" xfId="476" xr:uid="{00000000-0005-0000-0000-0000DB010000}"/>
    <cellStyle name="40% - Accent1 40" xfId="477" xr:uid="{00000000-0005-0000-0000-0000DC010000}"/>
    <cellStyle name="40% - Accent1 41" xfId="478" xr:uid="{00000000-0005-0000-0000-0000DD010000}"/>
    <cellStyle name="40% - Accent1 42" xfId="479" xr:uid="{00000000-0005-0000-0000-0000DE010000}"/>
    <cellStyle name="40% - Accent1 43" xfId="480" xr:uid="{00000000-0005-0000-0000-0000DF010000}"/>
    <cellStyle name="40% - Accent1 44" xfId="481" xr:uid="{00000000-0005-0000-0000-0000E0010000}"/>
    <cellStyle name="40% - Accent1 5" xfId="482" xr:uid="{00000000-0005-0000-0000-0000E1010000}"/>
    <cellStyle name="40% - Accent1 5 2" xfId="483" xr:uid="{00000000-0005-0000-0000-0000E2010000}"/>
    <cellStyle name="40% - Accent1 6" xfId="484" xr:uid="{00000000-0005-0000-0000-0000E3010000}"/>
    <cellStyle name="40% - Accent1 6 2" xfId="485" xr:uid="{00000000-0005-0000-0000-0000E4010000}"/>
    <cellStyle name="40% - Accent1 7" xfId="486" xr:uid="{00000000-0005-0000-0000-0000E5010000}"/>
    <cellStyle name="40% - Accent1 7 2" xfId="487" xr:uid="{00000000-0005-0000-0000-0000E6010000}"/>
    <cellStyle name="40% - Accent1 8" xfId="488" xr:uid="{00000000-0005-0000-0000-0000E7010000}"/>
    <cellStyle name="40% - Accent1 8 2" xfId="489" xr:uid="{00000000-0005-0000-0000-0000E8010000}"/>
    <cellStyle name="40% - Accent1 9" xfId="490" xr:uid="{00000000-0005-0000-0000-0000E9010000}"/>
    <cellStyle name="40% - Accent1 9 2" xfId="491" xr:uid="{00000000-0005-0000-0000-0000EA010000}"/>
    <cellStyle name="40% - Accent2 10" xfId="492" xr:uid="{00000000-0005-0000-0000-0000EB010000}"/>
    <cellStyle name="40% - Accent2 10 2" xfId="493" xr:uid="{00000000-0005-0000-0000-0000EC010000}"/>
    <cellStyle name="40% - Accent2 11" xfId="494" xr:uid="{00000000-0005-0000-0000-0000ED010000}"/>
    <cellStyle name="40% - Accent2 11 2" xfId="495" xr:uid="{00000000-0005-0000-0000-0000EE010000}"/>
    <cellStyle name="40% - Accent2 12" xfId="496" xr:uid="{00000000-0005-0000-0000-0000EF010000}"/>
    <cellStyle name="40% - Accent2 13" xfId="497" xr:uid="{00000000-0005-0000-0000-0000F0010000}"/>
    <cellStyle name="40% - Accent2 14" xfId="498" xr:uid="{00000000-0005-0000-0000-0000F1010000}"/>
    <cellStyle name="40% - Accent2 15" xfId="499" xr:uid="{00000000-0005-0000-0000-0000F2010000}"/>
    <cellStyle name="40% - Accent2 16" xfId="500" xr:uid="{00000000-0005-0000-0000-0000F3010000}"/>
    <cellStyle name="40% - Accent2 17" xfId="501" xr:uid="{00000000-0005-0000-0000-0000F4010000}"/>
    <cellStyle name="40% - Accent2 18" xfId="502" xr:uid="{00000000-0005-0000-0000-0000F5010000}"/>
    <cellStyle name="40% - Accent2 19" xfId="503" xr:uid="{00000000-0005-0000-0000-0000F6010000}"/>
    <cellStyle name="40% - Accent2 2" xfId="504" xr:uid="{00000000-0005-0000-0000-0000F7010000}"/>
    <cellStyle name="40% - Accent2 2 10" xfId="505" xr:uid="{00000000-0005-0000-0000-0000F8010000}"/>
    <cellStyle name="40% - Accent2 2 11" xfId="506" xr:uid="{00000000-0005-0000-0000-0000F9010000}"/>
    <cellStyle name="40% - Accent2 2 12" xfId="507" xr:uid="{00000000-0005-0000-0000-0000FA010000}"/>
    <cellStyle name="40% - Accent2 2 13" xfId="508" xr:uid="{00000000-0005-0000-0000-0000FB010000}"/>
    <cellStyle name="40% - Accent2 2 14" xfId="509" xr:uid="{00000000-0005-0000-0000-0000FC010000}"/>
    <cellStyle name="40% - Accent2 2 15" xfId="510" xr:uid="{00000000-0005-0000-0000-0000FD010000}"/>
    <cellStyle name="40% - Accent2 2 2" xfId="511" xr:uid="{00000000-0005-0000-0000-0000FE010000}"/>
    <cellStyle name="40% - Accent2 2 3" xfId="512" xr:uid="{00000000-0005-0000-0000-0000FF010000}"/>
    <cellStyle name="40% - Accent2 2 4" xfId="513" xr:uid="{00000000-0005-0000-0000-000000020000}"/>
    <cellStyle name="40% - Accent2 2 5" xfId="514" xr:uid="{00000000-0005-0000-0000-000001020000}"/>
    <cellStyle name="40% - Accent2 2 6" xfId="515" xr:uid="{00000000-0005-0000-0000-000002020000}"/>
    <cellStyle name="40% - Accent2 2 7" xfId="516" xr:uid="{00000000-0005-0000-0000-000003020000}"/>
    <cellStyle name="40% - Accent2 2 8" xfId="517" xr:uid="{00000000-0005-0000-0000-000004020000}"/>
    <cellStyle name="40% - Accent2 2 9" xfId="518" xr:uid="{00000000-0005-0000-0000-000005020000}"/>
    <cellStyle name="40% - Accent2 20" xfId="519" xr:uid="{00000000-0005-0000-0000-000006020000}"/>
    <cellStyle name="40% - Accent2 21" xfId="520" xr:uid="{00000000-0005-0000-0000-000007020000}"/>
    <cellStyle name="40% - Accent2 22" xfId="521" xr:uid="{00000000-0005-0000-0000-000008020000}"/>
    <cellStyle name="40% - Accent2 23" xfId="522" xr:uid="{00000000-0005-0000-0000-000009020000}"/>
    <cellStyle name="40% - Accent2 24" xfId="523" xr:uid="{00000000-0005-0000-0000-00000A020000}"/>
    <cellStyle name="40% - Accent2 25" xfId="524" xr:uid="{00000000-0005-0000-0000-00000B020000}"/>
    <cellStyle name="40% - Accent2 26" xfId="525" xr:uid="{00000000-0005-0000-0000-00000C020000}"/>
    <cellStyle name="40% - Accent2 27" xfId="526" xr:uid="{00000000-0005-0000-0000-00000D020000}"/>
    <cellStyle name="40% - Accent2 28" xfId="527" xr:uid="{00000000-0005-0000-0000-00000E020000}"/>
    <cellStyle name="40% - Accent2 29" xfId="528" xr:uid="{00000000-0005-0000-0000-00000F020000}"/>
    <cellStyle name="40% - Accent2 3" xfId="529" xr:uid="{00000000-0005-0000-0000-000010020000}"/>
    <cellStyle name="40% - Accent2 3 2" xfId="530" xr:uid="{00000000-0005-0000-0000-000011020000}"/>
    <cellStyle name="40% - Accent2 30" xfId="531" xr:uid="{00000000-0005-0000-0000-000012020000}"/>
    <cellStyle name="40% - Accent2 31" xfId="532" xr:uid="{00000000-0005-0000-0000-000013020000}"/>
    <cellStyle name="40% - Accent2 32" xfId="533" xr:uid="{00000000-0005-0000-0000-000014020000}"/>
    <cellStyle name="40% - Accent2 33" xfId="534" xr:uid="{00000000-0005-0000-0000-000015020000}"/>
    <cellStyle name="40% - Accent2 34" xfId="535" xr:uid="{00000000-0005-0000-0000-000016020000}"/>
    <cellStyle name="40% - Accent2 35" xfId="536" xr:uid="{00000000-0005-0000-0000-000017020000}"/>
    <cellStyle name="40% - Accent2 36" xfId="537" xr:uid="{00000000-0005-0000-0000-000018020000}"/>
    <cellStyle name="40% - Accent2 37" xfId="538" xr:uid="{00000000-0005-0000-0000-000019020000}"/>
    <cellStyle name="40% - Accent2 38" xfId="539" xr:uid="{00000000-0005-0000-0000-00001A020000}"/>
    <cellStyle name="40% - Accent2 39" xfId="540" xr:uid="{00000000-0005-0000-0000-00001B020000}"/>
    <cellStyle name="40% - Accent2 4" xfId="541" xr:uid="{00000000-0005-0000-0000-00001C020000}"/>
    <cellStyle name="40% - Accent2 40" xfId="542" xr:uid="{00000000-0005-0000-0000-00001D020000}"/>
    <cellStyle name="40% - Accent2 41" xfId="543" xr:uid="{00000000-0005-0000-0000-00001E020000}"/>
    <cellStyle name="40% - Accent2 42" xfId="544" xr:uid="{00000000-0005-0000-0000-00001F020000}"/>
    <cellStyle name="40% - Accent2 43" xfId="545" xr:uid="{00000000-0005-0000-0000-000020020000}"/>
    <cellStyle name="40% - Accent2 44" xfId="546" xr:uid="{00000000-0005-0000-0000-000021020000}"/>
    <cellStyle name="40% - Accent2 5" xfId="547" xr:uid="{00000000-0005-0000-0000-000022020000}"/>
    <cellStyle name="40% - Accent2 6" xfId="548" xr:uid="{00000000-0005-0000-0000-000023020000}"/>
    <cellStyle name="40% - Accent2 7" xfId="549" xr:uid="{00000000-0005-0000-0000-000024020000}"/>
    <cellStyle name="40% - Accent2 8" xfId="550" xr:uid="{00000000-0005-0000-0000-000025020000}"/>
    <cellStyle name="40% - Accent2 9" xfId="551" xr:uid="{00000000-0005-0000-0000-000026020000}"/>
    <cellStyle name="40% - Accent2 9 2" xfId="552" xr:uid="{00000000-0005-0000-0000-000027020000}"/>
    <cellStyle name="40% - Accent3 10" xfId="553" xr:uid="{00000000-0005-0000-0000-000028020000}"/>
    <cellStyle name="40% - Accent3 10 2" xfId="554" xr:uid="{00000000-0005-0000-0000-000029020000}"/>
    <cellStyle name="40% - Accent3 11" xfId="555" xr:uid="{00000000-0005-0000-0000-00002A020000}"/>
    <cellStyle name="40% - Accent3 11 2" xfId="556" xr:uid="{00000000-0005-0000-0000-00002B020000}"/>
    <cellStyle name="40% - Accent3 12" xfId="557" xr:uid="{00000000-0005-0000-0000-00002C020000}"/>
    <cellStyle name="40% - Accent3 13" xfId="558" xr:uid="{00000000-0005-0000-0000-00002D020000}"/>
    <cellStyle name="40% - Accent3 14" xfId="559" xr:uid="{00000000-0005-0000-0000-00002E020000}"/>
    <cellStyle name="40% - Accent3 15" xfId="560" xr:uid="{00000000-0005-0000-0000-00002F020000}"/>
    <cellStyle name="40% - Accent3 16" xfId="561" xr:uid="{00000000-0005-0000-0000-000030020000}"/>
    <cellStyle name="40% - Accent3 17" xfId="562" xr:uid="{00000000-0005-0000-0000-000031020000}"/>
    <cellStyle name="40% - Accent3 18" xfId="563" xr:uid="{00000000-0005-0000-0000-000032020000}"/>
    <cellStyle name="40% - Accent3 19" xfId="564" xr:uid="{00000000-0005-0000-0000-000033020000}"/>
    <cellStyle name="40% - Accent3 2" xfId="565" xr:uid="{00000000-0005-0000-0000-000034020000}"/>
    <cellStyle name="40% - Accent3 2 10" xfId="566" xr:uid="{00000000-0005-0000-0000-000035020000}"/>
    <cellStyle name="40% - Accent3 2 11" xfId="567" xr:uid="{00000000-0005-0000-0000-000036020000}"/>
    <cellStyle name="40% - Accent3 2 12" xfId="568" xr:uid="{00000000-0005-0000-0000-000037020000}"/>
    <cellStyle name="40% - Accent3 2 13" xfId="569" xr:uid="{00000000-0005-0000-0000-000038020000}"/>
    <cellStyle name="40% - Accent3 2 14" xfId="570" xr:uid="{00000000-0005-0000-0000-000039020000}"/>
    <cellStyle name="40% - Accent3 2 15" xfId="571" xr:uid="{00000000-0005-0000-0000-00003A020000}"/>
    <cellStyle name="40% - Accent3 2 16" xfId="572" xr:uid="{00000000-0005-0000-0000-00003B020000}"/>
    <cellStyle name="40% - Accent3 2 2" xfId="573" xr:uid="{00000000-0005-0000-0000-00003C020000}"/>
    <cellStyle name="40% - Accent3 2 3" xfId="574" xr:uid="{00000000-0005-0000-0000-00003D020000}"/>
    <cellStyle name="40% - Accent3 2 4" xfId="575" xr:uid="{00000000-0005-0000-0000-00003E020000}"/>
    <cellStyle name="40% - Accent3 2 5" xfId="576" xr:uid="{00000000-0005-0000-0000-00003F020000}"/>
    <cellStyle name="40% - Accent3 2 6" xfId="577" xr:uid="{00000000-0005-0000-0000-000040020000}"/>
    <cellStyle name="40% - Accent3 2 7" xfId="578" xr:uid="{00000000-0005-0000-0000-000041020000}"/>
    <cellStyle name="40% - Accent3 2 8" xfId="579" xr:uid="{00000000-0005-0000-0000-000042020000}"/>
    <cellStyle name="40% - Accent3 2 9" xfId="580" xr:uid="{00000000-0005-0000-0000-000043020000}"/>
    <cellStyle name="40% - Accent3 20" xfId="581" xr:uid="{00000000-0005-0000-0000-000044020000}"/>
    <cellStyle name="40% - Accent3 21" xfId="582" xr:uid="{00000000-0005-0000-0000-000045020000}"/>
    <cellStyle name="40% - Accent3 22" xfId="583" xr:uid="{00000000-0005-0000-0000-000046020000}"/>
    <cellStyle name="40% - Accent3 23" xfId="584" xr:uid="{00000000-0005-0000-0000-000047020000}"/>
    <cellStyle name="40% - Accent3 24" xfId="585" xr:uid="{00000000-0005-0000-0000-000048020000}"/>
    <cellStyle name="40% - Accent3 25" xfId="586" xr:uid="{00000000-0005-0000-0000-000049020000}"/>
    <cellStyle name="40% - Accent3 26" xfId="587" xr:uid="{00000000-0005-0000-0000-00004A020000}"/>
    <cellStyle name="40% - Accent3 27" xfId="588" xr:uid="{00000000-0005-0000-0000-00004B020000}"/>
    <cellStyle name="40% - Accent3 28" xfId="589" xr:uid="{00000000-0005-0000-0000-00004C020000}"/>
    <cellStyle name="40% - Accent3 29" xfId="590" xr:uid="{00000000-0005-0000-0000-00004D020000}"/>
    <cellStyle name="40% - Accent3 3" xfId="591" xr:uid="{00000000-0005-0000-0000-00004E020000}"/>
    <cellStyle name="40% - Accent3 3 2" xfId="592" xr:uid="{00000000-0005-0000-0000-00004F020000}"/>
    <cellStyle name="40% - Accent3 3 2 2" xfId="593" xr:uid="{00000000-0005-0000-0000-000050020000}"/>
    <cellStyle name="40% - Accent3 3 2 2 2" xfId="594" xr:uid="{00000000-0005-0000-0000-000051020000}"/>
    <cellStyle name="40% - Accent3 3 3" xfId="595" xr:uid="{00000000-0005-0000-0000-000052020000}"/>
    <cellStyle name="40% - Accent3 30" xfId="596" xr:uid="{00000000-0005-0000-0000-000053020000}"/>
    <cellStyle name="40% - Accent3 31" xfId="597" xr:uid="{00000000-0005-0000-0000-000054020000}"/>
    <cellStyle name="40% - Accent3 32" xfId="598" xr:uid="{00000000-0005-0000-0000-000055020000}"/>
    <cellStyle name="40% - Accent3 33" xfId="599" xr:uid="{00000000-0005-0000-0000-000056020000}"/>
    <cellStyle name="40% - Accent3 34" xfId="600" xr:uid="{00000000-0005-0000-0000-000057020000}"/>
    <cellStyle name="40% - Accent3 35" xfId="601" xr:uid="{00000000-0005-0000-0000-000058020000}"/>
    <cellStyle name="40% - Accent3 36" xfId="602" xr:uid="{00000000-0005-0000-0000-000059020000}"/>
    <cellStyle name="40% - Accent3 37" xfId="603" xr:uid="{00000000-0005-0000-0000-00005A020000}"/>
    <cellStyle name="40% - Accent3 38" xfId="604" xr:uid="{00000000-0005-0000-0000-00005B020000}"/>
    <cellStyle name="40% - Accent3 39" xfId="605" xr:uid="{00000000-0005-0000-0000-00005C020000}"/>
    <cellStyle name="40% - Accent3 4" xfId="606" xr:uid="{00000000-0005-0000-0000-00005D020000}"/>
    <cellStyle name="40% - Accent3 4 2" xfId="607" xr:uid="{00000000-0005-0000-0000-00005E020000}"/>
    <cellStyle name="40% - Accent3 40" xfId="608" xr:uid="{00000000-0005-0000-0000-00005F020000}"/>
    <cellStyle name="40% - Accent3 41" xfId="609" xr:uid="{00000000-0005-0000-0000-000060020000}"/>
    <cellStyle name="40% - Accent3 42" xfId="610" xr:uid="{00000000-0005-0000-0000-000061020000}"/>
    <cellStyle name="40% - Accent3 43" xfId="611" xr:uid="{00000000-0005-0000-0000-000062020000}"/>
    <cellStyle name="40% - Accent3 44" xfId="612" xr:uid="{00000000-0005-0000-0000-000063020000}"/>
    <cellStyle name="40% - Accent3 5" xfId="613" xr:uid="{00000000-0005-0000-0000-000064020000}"/>
    <cellStyle name="40% - Accent3 5 2" xfId="614" xr:uid="{00000000-0005-0000-0000-000065020000}"/>
    <cellStyle name="40% - Accent3 6" xfId="615" xr:uid="{00000000-0005-0000-0000-000066020000}"/>
    <cellStyle name="40% - Accent3 6 2" xfId="616" xr:uid="{00000000-0005-0000-0000-000067020000}"/>
    <cellStyle name="40% - Accent3 7" xfId="617" xr:uid="{00000000-0005-0000-0000-000068020000}"/>
    <cellStyle name="40% - Accent3 7 2" xfId="618" xr:uid="{00000000-0005-0000-0000-000069020000}"/>
    <cellStyle name="40% - Accent3 8" xfId="619" xr:uid="{00000000-0005-0000-0000-00006A020000}"/>
    <cellStyle name="40% - Accent3 8 2" xfId="620" xr:uid="{00000000-0005-0000-0000-00006B020000}"/>
    <cellStyle name="40% - Accent3 9" xfId="621" xr:uid="{00000000-0005-0000-0000-00006C020000}"/>
    <cellStyle name="40% - Accent3 9 2" xfId="622" xr:uid="{00000000-0005-0000-0000-00006D020000}"/>
    <cellStyle name="40% - Accent4 10" xfId="623" xr:uid="{00000000-0005-0000-0000-00006E020000}"/>
    <cellStyle name="40% - Accent4 10 2" xfId="624" xr:uid="{00000000-0005-0000-0000-00006F020000}"/>
    <cellStyle name="40% - Accent4 11" xfId="625" xr:uid="{00000000-0005-0000-0000-000070020000}"/>
    <cellStyle name="40% - Accent4 11 2" xfId="626" xr:uid="{00000000-0005-0000-0000-000071020000}"/>
    <cellStyle name="40% - Accent4 12" xfId="627" xr:uid="{00000000-0005-0000-0000-000072020000}"/>
    <cellStyle name="40% - Accent4 13" xfId="628" xr:uid="{00000000-0005-0000-0000-000073020000}"/>
    <cellStyle name="40% - Accent4 14" xfId="629" xr:uid="{00000000-0005-0000-0000-000074020000}"/>
    <cellStyle name="40% - Accent4 15" xfId="630" xr:uid="{00000000-0005-0000-0000-000075020000}"/>
    <cellStyle name="40% - Accent4 16" xfId="631" xr:uid="{00000000-0005-0000-0000-000076020000}"/>
    <cellStyle name="40% - Accent4 17" xfId="632" xr:uid="{00000000-0005-0000-0000-000077020000}"/>
    <cellStyle name="40% - Accent4 18" xfId="633" xr:uid="{00000000-0005-0000-0000-000078020000}"/>
    <cellStyle name="40% - Accent4 19" xfId="634" xr:uid="{00000000-0005-0000-0000-000079020000}"/>
    <cellStyle name="40% - Accent4 2" xfId="635" xr:uid="{00000000-0005-0000-0000-00007A020000}"/>
    <cellStyle name="40% - Accent4 2 10" xfId="636" xr:uid="{00000000-0005-0000-0000-00007B020000}"/>
    <cellStyle name="40% - Accent4 2 11" xfId="637" xr:uid="{00000000-0005-0000-0000-00007C020000}"/>
    <cellStyle name="40% - Accent4 2 12" xfId="638" xr:uid="{00000000-0005-0000-0000-00007D020000}"/>
    <cellStyle name="40% - Accent4 2 13" xfId="639" xr:uid="{00000000-0005-0000-0000-00007E020000}"/>
    <cellStyle name="40% - Accent4 2 14" xfId="640" xr:uid="{00000000-0005-0000-0000-00007F020000}"/>
    <cellStyle name="40% - Accent4 2 15" xfId="641" xr:uid="{00000000-0005-0000-0000-000080020000}"/>
    <cellStyle name="40% - Accent4 2 16" xfId="642" xr:uid="{00000000-0005-0000-0000-000081020000}"/>
    <cellStyle name="40% - Accent4 2 2" xfId="643" xr:uid="{00000000-0005-0000-0000-000082020000}"/>
    <cellStyle name="40% - Accent4 2 3" xfId="644" xr:uid="{00000000-0005-0000-0000-000083020000}"/>
    <cellStyle name="40% - Accent4 2 4" xfId="645" xr:uid="{00000000-0005-0000-0000-000084020000}"/>
    <cellStyle name="40% - Accent4 2 5" xfId="646" xr:uid="{00000000-0005-0000-0000-000085020000}"/>
    <cellStyle name="40% - Accent4 2 6" xfId="647" xr:uid="{00000000-0005-0000-0000-000086020000}"/>
    <cellStyle name="40% - Accent4 2 7" xfId="648" xr:uid="{00000000-0005-0000-0000-000087020000}"/>
    <cellStyle name="40% - Accent4 2 8" xfId="649" xr:uid="{00000000-0005-0000-0000-000088020000}"/>
    <cellStyle name="40% - Accent4 2 9" xfId="650" xr:uid="{00000000-0005-0000-0000-000089020000}"/>
    <cellStyle name="40% - Accent4 20" xfId="651" xr:uid="{00000000-0005-0000-0000-00008A020000}"/>
    <cellStyle name="40% - Accent4 21" xfId="652" xr:uid="{00000000-0005-0000-0000-00008B020000}"/>
    <cellStyle name="40% - Accent4 22" xfId="653" xr:uid="{00000000-0005-0000-0000-00008C020000}"/>
    <cellStyle name="40% - Accent4 23" xfId="654" xr:uid="{00000000-0005-0000-0000-00008D020000}"/>
    <cellStyle name="40% - Accent4 24" xfId="655" xr:uid="{00000000-0005-0000-0000-00008E020000}"/>
    <cellStyle name="40% - Accent4 25" xfId="656" xr:uid="{00000000-0005-0000-0000-00008F020000}"/>
    <cellStyle name="40% - Accent4 26" xfId="657" xr:uid="{00000000-0005-0000-0000-000090020000}"/>
    <cellStyle name="40% - Accent4 27" xfId="658" xr:uid="{00000000-0005-0000-0000-000091020000}"/>
    <cellStyle name="40% - Accent4 28" xfId="659" xr:uid="{00000000-0005-0000-0000-000092020000}"/>
    <cellStyle name="40% - Accent4 29" xfId="660" xr:uid="{00000000-0005-0000-0000-000093020000}"/>
    <cellStyle name="40% - Accent4 3" xfId="661" xr:uid="{00000000-0005-0000-0000-000094020000}"/>
    <cellStyle name="40% - Accent4 3 2" xfId="662" xr:uid="{00000000-0005-0000-0000-000095020000}"/>
    <cellStyle name="40% - Accent4 3 2 2" xfId="663" xr:uid="{00000000-0005-0000-0000-000096020000}"/>
    <cellStyle name="40% - Accent4 3 2 2 2" xfId="664" xr:uid="{00000000-0005-0000-0000-000097020000}"/>
    <cellStyle name="40% - Accent4 3 3" xfId="665" xr:uid="{00000000-0005-0000-0000-000098020000}"/>
    <cellStyle name="40% - Accent4 30" xfId="666" xr:uid="{00000000-0005-0000-0000-000099020000}"/>
    <cellStyle name="40% - Accent4 31" xfId="667" xr:uid="{00000000-0005-0000-0000-00009A020000}"/>
    <cellStyle name="40% - Accent4 32" xfId="668" xr:uid="{00000000-0005-0000-0000-00009B020000}"/>
    <cellStyle name="40% - Accent4 33" xfId="669" xr:uid="{00000000-0005-0000-0000-00009C020000}"/>
    <cellStyle name="40% - Accent4 34" xfId="670" xr:uid="{00000000-0005-0000-0000-00009D020000}"/>
    <cellStyle name="40% - Accent4 35" xfId="671" xr:uid="{00000000-0005-0000-0000-00009E020000}"/>
    <cellStyle name="40% - Accent4 36" xfId="672" xr:uid="{00000000-0005-0000-0000-00009F020000}"/>
    <cellStyle name="40% - Accent4 37" xfId="673" xr:uid="{00000000-0005-0000-0000-0000A0020000}"/>
    <cellStyle name="40% - Accent4 38" xfId="674" xr:uid="{00000000-0005-0000-0000-0000A1020000}"/>
    <cellStyle name="40% - Accent4 39" xfId="675" xr:uid="{00000000-0005-0000-0000-0000A2020000}"/>
    <cellStyle name="40% - Accent4 4" xfId="676" xr:uid="{00000000-0005-0000-0000-0000A3020000}"/>
    <cellStyle name="40% - Accent4 4 2" xfId="677" xr:uid="{00000000-0005-0000-0000-0000A4020000}"/>
    <cellStyle name="40% - Accent4 40" xfId="678" xr:uid="{00000000-0005-0000-0000-0000A5020000}"/>
    <cellStyle name="40% - Accent4 41" xfId="679" xr:uid="{00000000-0005-0000-0000-0000A6020000}"/>
    <cellStyle name="40% - Accent4 42" xfId="680" xr:uid="{00000000-0005-0000-0000-0000A7020000}"/>
    <cellStyle name="40% - Accent4 43" xfId="681" xr:uid="{00000000-0005-0000-0000-0000A8020000}"/>
    <cellStyle name="40% - Accent4 44" xfId="682" xr:uid="{00000000-0005-0000-0000-0000A9020000}"/>
    <cellStyle name="40% - Accent4 5" xfId="683" xr:uid="{00000000-0005-0000-0000-0000AA020000}"/>
    <cellStyle name="40% - Accent4 5 2" xfId="684" xr:uid="{00000000-0005-0000-0000-0000AB020000}"/>
    <cellStyle name="40% - Accent4 6" xfId="685" xr:uid="{00000000-0005-0000-0000-0000AC020000}"/>
    <cellStyle name="40% - Accent4 6 2" xfId="686" xr:uid="{00000000-0005-0000-0000-0000AD020000}"/>
    <cellStyle name="40% - Accent4 7" xfId="687" xr:uid="{00000000-0005-0000-0000-0000AE020000}"/>
    <cellStyle name="40% - Accent4 7 2" xfId="688" xr:uid="{00000000-0005-0000-0000-0000AF020000}"/>
    <cellStyle name="40% - Accent4 8" xfId="689" xr:uid="{00000000-0005-0000-0000-0000B0020000}"/>
    <cellStyle name="40% - Accent4 8 2" xfId="690" xr:uid="{00000000-0005-0000-0000-0000B1020000}"/>
    <cellStyle name="40% - Accent4 9" xfId="691" xr:uid="{00000000-0005-0000-0000-0000B2020000}"/>
    <cellStyle name="40% - Accent4 9 2" xfId="692" xr:uid="{00000000-0005-0000-0000-0000B3020000}"/>
    <cellStyle name="40% - Accent5 10" xfId="693" xr:uid="{00000000-0005-0000-0000-0000B4020000}"/>
    <cellStyle name="40% - Accent5 10 2" xfId="694" xr:uid="{00000000-0005-0000-0000-0000B5020000}"/>
    <cellStyle name="40% - Accent5 11" xfId="695" xr:uid="{00000000-0005-0000-0000-0000B6020000}"/>
    <cellStyle name="40% - Accent5 11 2" xfId="696" xr:uid="{00000000-0005-0000-0000-0000B7020000}"/>
    <cellStyle name="40% - Accent5 12" xfId="697" xr:uid="{00000000-0005-0000-0000-0000B8020000}"/>
    <cellStyle name="40% - Accent5 13" xfId="698" xr:uid="{00000000-0005-0000-0000-0000B9020000}"/>
    <cellStyle name="40% - Accent5 14" xfId="699" xr:uid="{00000000-0005-0000-0000-0000BA020000}"/>
    <cellStyle name="40% - Accent5 15" xfId="700" xr:uid="{00000000-0005-0000-0000-0000BB020000}"/>
    <cellStyle name="40% - Accent5 16" xfId="701" xr:uid="{00000000-0005-0000-0000-0000BC020000}"/>
    <cellStyle name="40% - Accent5 17" xfId="702" xr:uid="{00000000-0005-0000-0000-0000BD020000}"/>
    <cellStyle name="40% - Accent5 18" xfId="703" xr:uid="{00000000-0005-0000-0000-0000BE020000}"/>
    <cellStyle name="40% - Accent5 19" xfId="704" xr:uid="{00000000-0005-0000-0000-0000BF020000}"/>
    <cellStyle name="40% - Accent5 2" xfId="705" xr:uid="{00000000-0005-0000-0000-0000C0020000}"/>
    <cellStyle name="40% - Accent5 2 10" xfId="706" xr:uid="{00000000-0005-0000-0000-0000C1020000}"/>
    <cellStyle name="40% - Accent5 2 11" xfId="707" xr:uid="{00000000-0005-0000-0000-0000C2020000}"/>
    <cellStyle name="40% - Accent5 2 12" xfId="708" xr:uid="{00000000-0005-0000-0000-0000C3020000}"/>
    <cellStyle name="40% - Accent5 2 13" xfId="709" xr:uid="{00000000-0005-0000-0000-0000C4020000}"/>
    <cellStyle name="40% - Accent5 2 14" xfId="710" xr:uid="{00000000-0005-0000-0000-0000C5020000}"/>
    <cellStyle name="40% - Accent5 2 15" xfId="711" xr:uid="{00000000-0005-0000-0000-0000C6020000}"/>
    <cellStyle name="40% - Accent5 2 16" xfId="712" xr:uid="{00000000-0005-0000-0000-0000C7020000}"/>
    <cellStyle name="40% - Accent5 2 2" xfId="713" xr:uid="{00000000-0005-0000-0000-0000C8020000}"/>
    <cellStyle name="40% - Accent5 2 3" xfId="714" xr:uid="{00000000-0005-0000-0000-0000C9020000}"/>
    <cellStyle name="40% - Accent5 2 4" xfId="715" xr:uid="{00000000-0005-0000-0000-0000CA020000}"/>
    <cellStyle name="40% - Accent5 2 5" xfId="716" xr:uid="{00000000-0005-0000-0000-0000CB020000}"/>
    <cellStyle name="40% - Accent5 2 6" xfId="717" xr:uid="{00000000-0005-0000-0000-0000CC020000}"/>
    <cellStyle name="40% - Accent5 2 7" xfId="718" xr:uid="{00000000-0005-0000-0000-0000CD020000}"/>
    <cellStyle name="40% - Accent5 2 8" xfId="719" xr:uid="{00000000-0005-0000-0000-0000CE020000}"/>
    <cellStyle name="40% - Accent5 2 9" xfId="720" xr:uid="{00000000-0005-0000-0000-0000CF020000}"/>
    <cellStyle name="40% - Accent5 20" xfId="721" xr:uid="{00000000-0005-0000-0000-0000D0020000}"/>
    <cellStyle name="40% - Accent5 21" xfId="722" xr:uid="{00000000-0005-0000-0000-0000D1020000}"/>
    <cellStyle name="40% - Accent5 22" xfId="723" xr:uid="{00000000-0005-0000-0000-0000D2020000}"/>
    <cellStyle name="40% - Accent5 23" xfId="724" xr:uid="{00000000-0005-0000-0000-0000D3020000}"/>
    <cellStyle name="40% - Accent5 24" xfId="725" xr:uid="{00000000-0005-0000-0000-0000D4020000}"/>
    <cellStyle name="40% - Accent5 25" xfId="726" xr:uid="{00000000-0005-0000-0000-0000D5020000}"/>
    <cellStyle name="40% - Accent5 26" xfId="727" xr:uid="{00000000-0005-0000-0000-0000D6020000}"/>
    <cellStyle name="40% - Accent5 27" xfId="728" xr:uid="{00000000-0005-0000-0000-0000D7020000}"/>
    <cellStyle name="40% - Accent5 28" xfId="729" xr:uid="{00000000-0005-0000-0000-0000D8020000}"/>
    <cellStyle name="40% - Accent5 29" xfId="730" xr:uid="{00000000-0005-0000-0000-0000D9020000}"/>
    <cellStyle name="40% - Accent5 3" xfId="731" xr:uid="{00000000-0005-0000-0000-0000DA020000}"/>
    <cellStyle name="40% - Accent5 3 2" xfId="732" xr:uid="{00000000-0005-0000-0000-0000DB020000}"/>
    <cellStyle name="40% - Accent5 3 2 2" xfId="733" xr:uid="{00000000-0005-0000-0000-0000DC020000}"/>
    <cellStyle name="40% - Accent5 3 2 2 2" xfId="734" xr:uid="{00000000-0005-0000-0000-0000DD020000}"/>
    <cellStyle name="40% - Accent5 3 3" xfId="735" xr:uid="{00000000-0005-0000-0000-0000DE020000}"/>
    <cellStyle name="40% - Accent5 30" xfId="736" xr:uid="{00000000-0005-0000-0000-0000DF020000}"/>
    <cellStyle name="40% - Accent5 31" xfId="737" xr:uid="{00000000-0005-0000-0000-0000E0020000}"/>
    <cellStyle name="40% - Accent5 32" xfId="738" xr:uid="{00000000-0005-0000-0000-0000E1020000}"/>
    <cellStyle name="40% - Accent5 33" xfId="739" xr:uid="{00000000-0005-0000-0000-0000E2020000}"/>
    <cellStyle name="40% - Accent5 34" xfId="740" xr:uid="{00000000-0005-0000-0000-0000E3020000}"/>
    <cellStyle name="40% - Accent5 35" xfId="741" xr:uid="{00000000-0005-0000-0000-0000E4020000}"/>
    <cellStyle name="40% - Accent5 36" xfId="742" xr:uid="{00000000-0005-0000-0000-0000E5020000}"/>
    <cellStyle name="40% - Accent5 37" xfId="743" xr:uid="{00000000-0005-0000-0000-0000E6020000}"/>
    <cellStyle name="40% - Accent5 38" xfId="744" xr:uid="{00000000-0005-0000-0000-0000E7020000}"/>
    <cellStyle name="40% - Accent5 39" xfId="745" xr:uid="{00000000-0005-0000-0000-0000E8020000}"/>
    <cellStyle name="40% - Accent5 4" xfId="746" xr:uid="{00000000-0005-0000-0000-0000E9020000}"/>
    <cellStyle name="40% - Accent5 4 2" xfId="747" xr:uid="{00000000-0005-0000-0000-0000EA020000}"/>
    <cellStyle name="40% - Accent5 40" xfId="748" xr:uid="{00000000-0005-0000-0000-0000EB020000}"/>
    <cellStyle name="40% - Accent5 41" xfId="749" xr:uid="{00000000-0005-0000-0000-0000EC020000}"/>
    <cellStyle name="40% - Accent5 42" xfId="750" xr:uid="{00000000-0005-0000-0000-0000ED020000}"/>
    <cellStyle name="40% - Accent5 43" xfId="751" xr:uid="{00000000-0005-0000-0000-0000EE020000}"/>
    <cellStyle name="40% - Accent5 44" xfId="752" xr:uid="{00000000-0005-0000-0000-0000EF020000}"/>
    <cellStyle name="40% - Accent5 5" xfId="753" xr:uid="{00000000-0005-0000-0000-0000F0020000}"/>
    <cellStyle name="40% - Accent5 5 2" xfId="754" xr:uid="{00000000-0005-0000-0000-0000F1020000}"/>
    <cellStyle name="40% - Accent5 6" xfId="755" xr:uid="{00000000-0005-0000-0000-0000F2020000}"/>
    <cellStyle name="40% - Accent5 6 2" xfId="756" xr:uid="{00000000-0005-0000-0000-0000F3020000}"/>
    <cellStyle name="40% - Accent5 7" xfId="757" xr:uid="{00000000-0005-0000-0000-0000F4020000}"/>
    <cellStyle name="40% - Accent5 7 2" xfId="758" xr:uid="{00000000-0005-0000-0000-0000F5020000}"/>
    <cellStyle name="40% - Accent5 8" xfId="759" xr:uid="{00000000-0005-0000-0000-0000F6020000}"/>
    <cellStyle name="40% - Accent5 8 2" xfId="760" xr:uid="{00000000-0005-0000-0000-0000F7020000}"/>
    <cellStyle name="40% - Accent5 9" xfId="761" xr:uid="{00000000-0005-0000-0000-0000F8020000}"/>
    <cellStyle name="40% - Accent5 9 2" xfId="762" xr:uid="{00000000-0005-0000-0000-0000F9020000}"/>
    <cellStyle name="40% - Accent6 10" xfId="763" xr:uid="{00000000-0005-0000-0000-0000FA020000}"/>
    <cellStyle name="40% - Accent6 10 2" xfId="764" xr:uid="{00000000-0005-0000-0000-0000FB020000}"/>
    <cellStyle name="40% - Accent6 11" xfId="765" xr:uid="{00000000-0005-0000-0000-0000FC020000}"/>
    <cellStyle name="40% - Accent6 11 2" xfId="766" xr:uid="{00000000-0005-0000-0000-0000FD020000}"/>
    <cellStyle name="40% - Accent6 12" xfId="767" xr:uid="{00000000-0005-0000-0000-0000FE020000}"/>
    <cellStyle name="40% - Accent6 13" xfId="768" xr:uid="{00000000-0005-0000-0000-0000FF020000}"/>
    <cellStyle name="40% - Accent6 14" xfId="769" xr:uid="{00000000-0005-0000-0000-000000030000}"/>
    <cellStyle name="40% - Accent6 15" xfId="770" xr:uid="{00000000-0005-0000-0000-000001030000}"/>
    <cellStyle name="40% - Accent6 16" xfId="771" xr:uid="{00000000-0005-0000-0000-000002030000}"/>
    <cellStyle name="40% - Accent6 17" xfId="772" xr:uid="{00000000-0005-0000-0000-000003030000}"/>
    <cellStyle name="40% - Accent6 18" xfId="773" xr:uid="{00000000-0005-0000-0000-000004030000}"/>
    <cellStyle name="40% - Accent6 19" xfId="774" xr:uid="{00000000-0005-0000-0000-000005030000}"/>
    <cellStyle name="40% - Accent6 2" xfId="775" xr:uid="{00000000-0005-0000-0000-000006030000}"/>
    <cellStyle name="40% - Accent6 2 10" xfId="776" xr:uid="{00000000-0005-0000-0000-000007030000}"/>
    <cellStyle name="40% - Accent6 2 11" xfId="777" xr:uid="{00000000-0005-0000-0000-000008030000}"/>
    <cellStyle name="40% - Accent6 2 12" xfId="778" xr:uid="{00000000-0005-0000-0000-000009030000}"/>
    <cellStyle name="40% - Accent6 2 13" xfId="779" xr:uid="{00000000-0005-0000-0000-00000A030000}"/>
    <cellStyle name="40% - Accent6 2 14" xfId="780" xr:uid="{00000000-0005-0000-0000-00000B030000}"/>
    <cellStyle name="40% - Accent6 2 15" xfId="781" xr:uid="{00000000-0005-0000-0000-00000C030000}"/>
    <cellStyle name="40% - Accent6 2 16" xfId="782" xr:uid="{00000000-0005-0000-0000-00000D030000}"/>
    <cellStyle name="40% - Accent6 2 2" xfId="783" xr:uid="{00000000-0005-0000-0000-00000E030000}"/>
    <cellStyle name="40% - Accent6 2 3" xfId="784" xr:uid="{00000000-0005-0000-0000-00000F030000}"/>
    <cellStyle name="40% - Accent6 2 4" xfId="785" xr:uid="{00000000-0005-0000-0000-000010030000}"/>
    <cellStyle name="40% - Accent6 2 5" xfId="786" xr:uid="{00000000-0005-0000-0000-000011030000}"/>
    <cellStyle name="40% - Accent6 2 6" xfId="787" xr:uid="{00000000-0005-0000-0000-000012030000}"/>
    <cellStyle name="40% - Accent6 2 7" xfId="788" xr:uid="{00000000-0005-0000-0000-000013030000}"/>
    <cellStyle name="40% - Accent6 2 8" xfId="789" xr:uid="{00000000-0005-0000-0000-000014030000}"/>
    <cellStyle name="40% - Accent6 2 9" xfId="790" xr:uid="{00000000-0005-0000-0000-000015030000}"/>
    <cellStyle name="40% - Accent6 20" xfId="791" xr:uid="{00000000-0005-0000-0000-000016030000}"/>
    <cellStyle name="40% - Accent6 21" xfId="792" xr:uid="{00000000-0005-0000-0000-000017030000}"/>
    <cellStyle name="40% - Accent6 22" xfId="793" xr:uid="{00000000-0005-0000-0000-000018030000}"/>
    <cellStyle name="40% - Accent6 23" xfId="794" xr:uid="{00000000-0005-0000-0000-000019030000}"/>
    <cellStyle name="40% - Accent6 24" xfId="795" xr:uid="{00000000-0005-0000-0000-00001A030000}"/>
    <cellStyle name="40% - Accent6 25" xfId="796" xr:uid="{00000000-0005-0000-0000-00001B030000}"/>
    <cellStyle name="40% - Accent6 26" xfId="797" xr:uid="{00000000-0005-0000-0000-00001C030000}"/>
    <cellStyle name="40% - Accent6 27" xfId="798" xr:uid="{00000000-0005-0000-0000-00001D030000}"/>
    <cellStyle name="40% - Accent6 28" xfId="799" xr:uid="{00000000-0005-0000-0000-00001E030000}"/>
    <cellStyle name="40% - Accent6 29" xfId="800" xr:uid="{00000000-0005-0000-0000-00001F030000}"/>
    <cellStyle name="40% - Accent6 3" xfId="801" xr:uid="{00000000-0005-0000-0000-000020030000}"/>
    <cellStyle name="40% - Accent6 3 2" xfId="802" xr:uid="{00000000-0005-0000-0000-000021030000}"/>
    <cellStyle name="40% - Accent6 3 2 2" xfId="803" xr:uid="{00000000-0005-0000-0000-000022030000}"/>
    <cellStyle name="40% - Accent6 3 2 2 2" xfId="804" xr:uid="{00000000-0005-0000-0000-000023030000}"/>
    <cellStyle name="40% - Accent6 3 3" xfId="805" xr:uid="{00000000-0005-0000-0000-000024030000}"/>
    <cellStyle name="40% - Accent6 30" xfId="806" xr:uid="{00000000-0005-0000-0000-000025030000}"/>
    <cellStyle name="40% - Accent6 31" xfId="807" xr:uid="{00000000-0005-0000-0000-000026030000}"/>
    <cellStyle name="40% - Accent6 32" xfId="808" xr:uid="{00000000-0005-0000-0000-000027030000}"/>
    <cellStyle name="40% - Accent6 33" xfId="809" xr:uid="{00000000-0005-0000-0000-000028030000}"/>
    <cellStyle name="40% - Accent6 34" xfId="810" xr:uid="{00000000-0005-0000-0000-000029030000}"/>
    <cellStyle name="40% - Accent6 35" xfId="811" xr:uid="{00000000-0005-0000-0000-00002A030000}"/>
    <cellStyle name="40% - Accent6 36" xfId="812" xr:uid="{00000000-0005-0000-0000-00002B030000}"/>
    <cellStyle name="40% - Accent6 37" xfId="813" xr:uid="{00000000-0005-0000-0000-00002C030000}"/>
    <cellStyle name="40% - Accent6 38" xfId="814" xr:uid="{00000000-0005-0000-0000-00002D030000}"/>
    <cellStyle name="40% - Accent6 39" xfId="815" xr:uid="{00000000-0005-0000-0000-00002E030000}"/>
    <cellStyle name="40% - Accent6 4" xfId="816" xr:uid="{00000000-0005-0000-0000-00002F030000}"/>
    <cellStyle name="40% - Accent6 4 2" xfId="817" xr:uid="{00000000-0005-0000-0000-000030030000}"/>
    <cellStyle name="40% - Accent6 40" xfId="818" xr:uid="{00000000-0005-0000-0000-000031030000}"/>
    <cellStyle name="40% - Accent6 41" xfId="819" xr:uid="{00000000-0005-0000-0000-000032030000}"/>
    <cellStyle name="40% - Accent6 42" xfId="820" xr:uid="{00000000-0005-0000-0000-000033030000}"/>
    <cellStyle name="40% - Accent6 43" xfId="821" xr:uid="{00000000-0005-0000-0000-000034030000}"/>
    <cellStyle name="40% - Accent6 44" xfId="822" xr:uid="{00000000-0005-0000-0000-000035030000}"/>
    <cellStyle name="40% - Accent6 5" xfId="823" xr:uid="{00000000-0005-0000-0000-000036030000}"/>
    <cellStyle name="40% - Accent6 5 2" xfId="824" xr:uid="{00000000-0005-0000-0000-000037030000}"/>
    <cellStyle name="40% - Accent6 6" xfId="825" xr:uid="{00000000-0005-0000-0000-000038030000}"/>
    <cellStyle name="40% - Accent6 6 2" xfId="826" xr:uid="{00000000-0005-0000-0000-000039030000}"/>
    <cellStyle name="40% - Accent6 7" xfId="827" xr:uid="{00000000-0005-0000-0000-00003A030000}"/>
    <cellStyle name="40% - Accent6 7 2" xfId="828" xr:uid="{00000000-0005-0000-0000-00003B030000}"/>
    <cellStyle name="40% - Accent6 8" xfId="829" xr:uid="{00000000-0005-0000-0000-00003C030000}"/>
    <cellStyle name="40% - Accent6 8 2" xfId="830" xr:uid="{00000000-0005-0000-0000-00003D030000}"/>
    <cellStyle name="40% - Accent6 9" xfId="831" xr:uid="{00000000-0005-0000-0000-00003E030000}"/>
    <cellStyle name="40% - Accent6 9 2" xfId="832" xr:uid="{00000000-0005-0000-0000-00003F030000}"/>
    <cellStyle name="40% - Akzent1" xfId="833" xr:uid="{00000000-0005-0000-0000-000040030000}"/>
    <cellStyle name="40% - Akzent2" xfId="834" xr:uid="{00000000-0005-0000-0000-000041030000}"/>
    <cellStyle name="40% - Akzent3" xfId="835" xr:uid="{00000000-0005-0000-0000-000042030000}"/>
    <cellStyle name="40% - Akzent4" xfId="836" xr:uid="{00000000-0005-0000-0000-000043030000}"/>
    <cellStyle name="40% - Akzent5" xfId="837" xr:uid="{00000000-0005-0000-0000-000044030000}"/>
    <cellStyle name="40% - Akzent6" xfId="838" xr:uid="{00000000-0005-0000-0000-000045030000}"/>
    <cellStyle name="5x indented GHG Textfiels" xfId="839" xr:uid="{00000000-0005-0000-0000-000046030000}"/>
    <cellStyle name="60% - Accent1 10" xfId="840" xr:uid="{00000000-0005-0000-0000-000047030000}"/>
    <cellStyle name="60% - Accent1 11" xfId="841" xr:uid="{00000000-0005-0000-0000-000048030000}"/>
    <cellStyle name="60% - Accent1 12" xfId="842" xr:uid="{00000000-0005-0000-0000-000049030000}"/>
    <cellStyle name="60% - Accent1 13" xfId="843" xr:uid="{00000000-0005-0000-0000-00004A030000}"/>
    <cellStyle name="60% - Accent1 14" xfId="844" xr:uid="{00000000-0005-0000-0000-00004B030000}"/>
    <cellStyle name="60% - Accent1 15" xfId="845" xr:uid="{00000000-0005-0000-0000-00004C030000}"/>
    <cellStyle name="60% - Accent1 16" xfId="846" xr:uid="{00000000-0005-0000-0000-00004D030000}"/>
    <cellStyle name="60% - Accent1 17" xfId="847" xr:uid="{00000000-0005-0000-0000-00004E030000}"/>
    <cellStyle name="60% - Accent1 18" xfId="848" xr:uid="{00000000-0005-0000-0000-00004F030000}"/>
    <cellStyle name="60% - Accent1 19" xfId="849" xr:uid="{00000000-0005-0000-0000-000050030000}"/>
    <cellStyle name="60% - Accent1 2" xfId="850" xr:uid="{00000000-0005-0000-0000-000051030000}"/>
    <cellStyle name="60% - Accent1 2 10" xfId="851" xr:uid="{00000000-0005-0000-0000-000052030000}"/>
    <cellStyle name="60% - Accent1 2 11" xfId="852" xr:uid="{00000000-0005-0000-0000-000053030000}"/>
    <cellStyle name="60% - Accent1 2 2" xfId="853" xr:uid="{00000000-0005-0000-0000-000054030000}"/>
    <cellStyle name="60% - Accent1 2 3" xfId="854" xr:uid="{00000000-0005-0000-0000-000055030000}"/>
    <cellStyle name="60% - Accent1 2 4" xfId="855" xr:uid="{00000000-0005-0000-0000-000056030000}"/>
    <cellStyle name="60% - Accent1 2 5" xfId="856" xr:uid="{00000000-0005-0000-0000-000057030000}"/>
    <cellStyle name="60% - Accent1 2 6" xfId="857" xr:uid="{00000000-0005-0000-0000-000058030000}"/>
    <cellStyle name="60% - Accent1 2 7" xfId="858" xr:uid="{00000000-0005-0000-0000-000059030000}"/>
    <cellStyle name="60% - Accent1 2 8" xfId="859" xr:uid="{00000000-0005-0000-0000-00005A030000}"/>
    <cellStyle name="60% - Accent1 2 9" xfId="860" xr:uid="{00000000-0005-0000-0000-00005B030000}"/>
    <cellStyle name="60% - Accent1 20" xfId="861" xr:uid="{00000000-0005-0000-0000-00005C030000}"/>
    <cellStyle name="60% - Accent1 21" xfId="862" xr:uid="{00000000-0005-0000-0000-00005D030000}"/>
    <cellStyle name="60% - Accent1 22" xfId="863" xr:uid="{00000000-0005-0000-0000-00005E030000}"/>
    <cellStyle name="60% - Accent1 23" xfId="864" xr:uid="{00000000-0005-0000-0000-00005F030000}"/>
    <cellStyle name="60% - Accent1 24" xfId="865" xr:uid="{00000000-0005-0000-0000-000060030000}"/>
    <cellStyle name="60% - Accent1 25" xfId="866" xr:uid="{00000000-0005-0000-0000-000061030000}"/>
    <cellStyle name="60% - Accent1 26" xfId="867" xr:uid="{00000000-0005-0000-0000-000062030000}"/>
    <cellStyle name="60% - Accent1 27" xfId="868" xr:uid="{00000000-0005-0000-0000-000063030000}"/>
    <cellStyle name="60% - Accent1 28" xfId="869" xr:uid="{00000000-0005-0000-0000-000064030000}"/>
    <cellStyle name="60% - Accent1 29" xfId="870" xr:uid="{00000000-0005-0000-0000-000065030000}"/>
    <cellStyle name="60% - Accent1 3" xfId="871" xr:uid="{00000000-0005-0000-0000-000066030000}"/>
    <cellStyle name="60% - Accent1 3 2" xfId="872" xr:uid="{00000000-0005-0000-0000-000067030000}"/>
    <cellStyle name="60% - Accent1 3 2 2" xfId="873" xr:uid="{00000000-0005-0000-0000-000068030000}"/>
    <cellStyle name="60% - Accent1 3 2 2 2" xfId="874" xr:uid="{00000000-0005-0000-0000-000069030000}"/>
    <cellStyle name="60% - Accent1 3 3" xfId="875" xr:uid="{00000000-0005-0000-0000-00006A030000}"/>
    <cellStyle name="60% - Accent1 30" xfId="876" xr:uid="{00000000-0005-0000-0000-00006B030000}"/>
    <cellStyle name="60% - Accent1 31" xfId="877" xr:uid="{00000000-0005-0000-0000-00006C030000}"/>
    <cellStyle name="60% - Accent1 32" xfId="878" xr:uid="{00000000-0005-0000-0000-00006D030000}"/>
    <cellStyle name="60% - Accent1 33" xfId="879" xr:uid="{00000000-0005-0000-0000-00006E030000}"/>
    <cellStyle name="60% - Accent1 34" xfId="880" xr:uid="{00000000-0005-0000-0000-00006F030000}"/>
    <cellStyle name="60% - Accent1 35" xfId="881" xr:uid="{00000000-0005-0000-0000-000070030000}"/>
    <cellStyle name="60% - Accent1 36" xfId="882" xr:uid="{00000000-0005-0000-0000-000071030000}"/>
    <cellStyle name="60% - Accent1 37" xfId="883" xr:uid="{00000000-0005-0000-0000-000072030000}"/>
    <cellStyle name="60% - Accent1 38" xfId="884" xr:uid="{00000000-0005-0000-0000-000073030000}"/>
    <cellStyle name="60% - Accent1 39" xfId="885" xr:uid="{00000000-0005-0000-0000-000074030000}"/>
    <cellStyle name="60% - Accent1 4" xfId="886" xr:uid="{00000000-0005-0000-0000-000075030000}"/>
    <cellStyle name="60% - Accent1 4 2" xfId="887" xr:uid="{00000000-0005-0000-0000-000076030000}"/>
    <cellStyle name="60% - Accent1 40" xfId="888" xr:uid="{00000000-0005-0000-0000-000077030000}"/>
    <cellStyle name="60% - Accent1 41" xfId="889" xr:uid="{00000000-0005-0000-0000-000078030000}"/>
    <cellStyle name="60% - Accent1 42" xfId="890" xr:uid="{00000000-0005-0000-0000-000079030000}"/>
    <cellStyle name="60% - Accent1 43" xfId="891" xr:uid="{00000000-0005-0000-0000-00007A030000}"/>
    <cellStyle name="60% - Accent1 44" xfId="892" xr:uid="{00000000-0005-0000-0000-00007B030000}"/>
    <cellStyle name="60% - Accent1 5" xfId="893" xr:uid="{00000000-0005-0000-0000-00007C030000}"/>
    <cellStyle name="60% - Accent1 5 2" xfId="894" xr:uid="{00000000-0005-0000-0000-00007D030000}"/>
    <cellStyle name="60% - Accent1 6" xfId="895" xr:uid="{00000000-0005-0000-0000-00007E030000}"/>
    <cellStyle name="60% - Accent1 6 2" xfId="896" xr:uid="{00000000-0005-0000-0000-00007F030000}"/>
    <cellStyle name="60% - Accent1 7" xfId="897" xr:uid="{00000000-0005-0000-0000-000080030000}"/>
    <cellStyle name="60% - Accent1 8" xfId="898" xr:uid="{00000000-0005-0000-0000-000081030000}"/>
    <cellStyle name="60% - Accent1 9" xfId="899" xr:uid="{00000000-0005-0000-0000-000082030000}"/>
    <cellStyle name="60% - Accent2 10" xfId="900" xr:uid="{00000000-0005-0000-0000-000083030000}"/>
    <cellStyle name="60% - Accent2 11" xfId="901" xr:uid="{00000000-0005-0000-0000-000084030000}"/>
    <cellStyle name="60% - Accent2 12" xfId="902" xr:uid="{00000000-0005-0000-0000-000085030000}"/>
    <cellStyle name="60% - Accent2 13" xfId="903" xr:uid="{00000000-0005-0000-0000-000086030000}"/>
    <cellStyle name="60% - Accent2 14" xfId="904" xr:uid="{00000000-0005-0000-0000-000087030000}"/>
    <cellStyle name="60% - Accent2 15" xfId="905" xr:uid="{00000000-0005-0000-0000-000088030000}"/>
    <cellStyle name="60% - Accent2 16" xfId="906" xr:uid="{00000000-0005-0000-0000-000089030000}"/>
    <cellStyle name="60% - Accent2 17" xfId="907" xr:uid="{00000000-0005-0000-0000-00008A030000}"/>
    <cellStyle name="60% - Accent2 18" xfId="908" xr:uid="{00000000-0005-0000-0000-00008B030000}"/>
    <cellStyle name="60% - Accent2 19" xfId="909" xr:uid="{00000000-0005-0000-0000-00008C030000}"/>
    <cellStyle name="60% - Accent2 2" xfId="910" xr:uid="{00000000-0005-0000-0000-00008D030000}"/>
    <cellStyle name="60% - Accent2 2 10" xfId="911" xr:uid="{00000000-0005-0000-0000-00008E030000}"/>
    <cellStyle name="60% - Accent2 2 11" xfId="912" xr:uid="{00000000-0005-0000-0000-00008F030000}"/>
    <cellStyle name="60% - Accent2 2 2" xfId="913" xr:uid="{00000000-0005-0000-0000-000090030000}"/>
    <cellStyle name="60% - Accent2 2 3" xfId="914" xr:uid="{00000000-0005-0000-0000-000091030000}"/>
    <cellStyle name="60% - Accent2 2 4" xfId="915" xr:uid="{00000000-0005-0000-0000-000092030000}"/>
    <cellStyle name="60% - Accent2 2 5" xfId="916" xr:uid="{00000000-0005-0000-0000-000093030000}"/>
    <cellStyle name="60% - Accent2 2 6" xfId="917" xr:uid="{00000000-0005-0000-0000-000094030000}"/>
    <cellStyle name="60% - Accent2 2 7" xfId="918" xr:uid="{00000000-0005-0000-0000-000095030000}"/>
    <cellStyle name="60% - Accent2 2 8" xfId="919" xr:uid="{00000000-0005-0000-0000-000096030000}"/>
    <cellStyle name="60% - Accent2 2 9" xfId="920" xr:uid="{00000000-0005-0000-0000-000097030000}"/>
    <cellStyle name="60% - Accent2 20" xfId="921" xr:uid="{00000000-0005-0000-0000-000098030000}"/>
    <cellStyle name="60% - Accent2 21" xfId="922" xr:uid="{00000000-0005-0000-0000-000099030000}"/>
    <cellStyle name="60% - Accent2 22" xfId="923" xr:uid="{00000000-0005-0000-0000-00009A030000}"/>
    <cellStyle name="60% - Accent2 23" xfId="924" xr:uid="{00000000-0005-0000-0000-00009B030000}"/>
    <cellStyle name="60% - Accent2 24" xfId="925" xr:uid="{00000000-0005-0000-0000-00009C030000}"/>
    <cellStyle name="60% - Accent2 25" xfId="926" xr:uid="{00000000-0005-0000-0000-00009D030000}"/>
    <cellStyle name="60% - Accent2 26" xfId="927" xr:uid="{00000000-0005-0000-0000-00009E030000}"/>
    <cellStyle name="60% - Accent2 27" xfId="928" xr:uid="{00000000-0005-0000-0000-00009F030000}"/>
    <cellStyle name="60% - Accent2 28" xfId="929" xr:uid="{00000000-0005-0000-0000-0000A0030000}"/>
    <cellStyle name="60% - Accent2 29" xfId="930" xr:uid="{00000000-0005-0000-0000-0000A1030000}"/>
    <cellStyle name="60% - Accent2 3" xfId="931" xr:uid="{00000000-0005-0000-0000-0000A2030000}"/>
    <cellStyle name="60% - Accent2 3 2" xfId="932" xr:uid="{00000000-0005-0000-0000-0000A3030000}"/>
    <cellStyle name="60% - Accent2 3 2 2" xfId="933" xr:uid="{00000000-0005-0000-0000-0000A4030000}"/>
    <cellStyle name="60% - Accent2 3 2 2 2" xfId="934" xr:uid="{00000000-0005-0000-0000-0000A5030000}"/>
    <cellStyle name="60% - Accent2 3 3" xfId="935" xr:uid="{00000000-0005-0000-0000-0000A6030000}"/>
    <cellStyle name="60% - Accent2 30" xfId="936" xr:uid="{00000000-0005-0000-0000-0000A7030000}"/>
    <cellStyle name="60% - Accent2 31" xfId="937" xr:uid="{00000000-0005-0000-0000-0000A8030000}"/>
    <cellStyle name="60% - Accent2 32" xfId="938" xr:uid="{00000000-0005-0000-0000-0000A9030000}"/>
    <cellStyle name="60% - Accent2 33" xfId="939" xr:uid="{00000000-0005-0000-0000-0000AA030000}"/>
    <cellStyle name="60% - Accent2 34" xfId="940" xr:uid="{00000000-0005-0000-0000-0000AB030000}"/>
    <cellStyle name="60% - Accent2 35" xfId="941" xr:uid="{00000000-0005-0000-0000-0000AC030000}"/>
    <cellStyle name="60% - Accent2 36" xfId="942" xr:uid="{00000000-0005-0000-0000-0000AD030000}"/>
    <cellStyle name="60% - Accent2 37" xfId="943" xr:uid="{00000000-0005-0000-0000-0000AE030000}"/>
    <cellStyle name="60% - Accent2 38" xfId="944" xr:uid="{00000000-0005-0000-0000-0000AF030000}"/>
    <cellStyle name="60% - Accent2 39" xfId="945" xr:uid="{00000000-0005-0000-0000-0000B0030000}"/>
    <cellStyle name="60% - Accent2 4" xfId="946" xr:uid="{00000000-0005-0000-0000-0000B1030000}"/>
    <cellStyle name="60% - Accent2 4 2" xfId="947" xr:uid="{00000000-0005-0000-0000-0000B2030000}"/>
    <cellStyle name="60% - Accent2 40" xfId="948" xr:uid="{00000000-0005-0000-0000-0000B3030000}"/>
    <cellStyle name="60% - Accent2 41" xfId="949" xr:uid="{00000000-0005-0000-0000-0000B4030000}"/>
    <cellStyle name="60% - Accent2 42" xfId="950" xr:uid="{00000000-0005-0000-0000-0000B5030000}"/>
    <cellStyle name="60% - Accent2 43" xfId="951" xr:uid="{00000000-0005-0000-0000-0000B6030000}"/>
    <cellStyle name="60% - Accent2 44" xfId="952" xr:uid="{00000000-0005-0000-0000-0000B7030000}"/>
    <cellStyle name="60% - Accent2 5" xfId="953" xr:uid="{00000000-0005-0000-0000-0000B8030000}"/>
    <cellStyle name="60% - Accent2 5 2" xfId="954" xr:uid="{00000000-0005-0000-0000-0000B9030000}"/>
    <cellStyle name="60% - Accent2 6" xfId="955" xr:uid="{00000000-0005-0000-0000-0000BA030000}"/>
    <cellStyle name="60% - Accent2 6 2" xfId="956" xr:uid="{00000000-0005-0000-0000-0000BB030000}"/>
    <cellStyle name="60% - Accent2 7" xfId="957" xr:uid="{00000000-0005-0000-0000-0000BC030000}"/>
    <cellStyle name="60% - Accent2 8" xfId="958" xr:uid="{00000000-0005-0000-0000-0000BD030000}"/>
    <cellStyle name="60% - Accent2 9" xfId="959" xr:uid="{00000000-0005-0000-0000-0000BE030000}"/>
    <cellStyle name="60% - Accent3 10" xfId="960" xr:uid="{00000000-0005-0000-0000-0000BF030000}"/>
    <cellStyle name="60% - Accent3 11" xfId="961" xr:uid="{00000000-0005-0000-0000-0000C0030000}"/>
    <cellStyle name="60% - Accent3 12" xfId="962" xr:uid="{00000000-0005-0000-0000-0000C1030000}"/>
    <cellStyle name="60% - Accent3 13" xfId="963" xr:uid="{00000000-0005-0000-0000-0000C2030000}"/>
    <cellStyle name="60% - Accent3 14" xfId="964" xr:uid="{00000000-0005-0000-0000-0000C3030000}"/>
    <cellStyle name="60% - Accent3 15" xfId="965" xr:uid="{00000000-0005-0000-0000-0000C4030000}"/>
    <cellStyle name="60% - Accent3 16" xfId="966" xr:uid="{00000000-0005-0000-0000-0000C5030000}"/>
    <cellStyle name="60% - Accent3 17" xfId="967" xr:uid="{00000000-0005-0000-0000-0000C6030000}"/>
    <cellStyle name="60% - Accent3 18" xfId="968" xr:uid="{00000000-0005-0000-0000-0000C7030000}"/>
    <cellStyle name="60% - Accent3 19" xfId="969" xr:uid="{00000000-0005-0000-0000-0000C8030000}"/>
    <cellStyle name="60% - Accent3 2" xfId="970" xr:uid="{00000000-0005-0000-0000-0000C9030000}"/>
    <cellStyle name="60% - Accent3 2 10" xfId="971" xr:uid="{00000000-0005-0000-0000-0000CA030000}"/>
    <cellStyle name="60% - Accent3 2 11" xfId="972" xr:uid="{00000000-0005-0000-0000-0000CB030000}"/>
    <cellStyle name="60% - Accent3 2 2" xfId="973" xr:uid="{00000000-0005-0000-0000-0000CC030000}"/>
    <cellStyle name="60% - Accent3 2 3" xfId="974" xr:uid="{00000000-0005-0000-0000-0000CD030000}"/>
    <cellStyle name="60% - Accent3 2 4" xfId="975" xr:uid="{00000000-0005-0000-0000-0000CE030000}"/>
    <cellStyle name="60% - Accent3 2 5" xfId="976" xr:uid="{00000000-0005-0000-0000-0000CF030000}"/>
    <cellStyle name="60% - Accent3 2 6" xfId="977" xr:uid="{00000000-0005-0000-0000-0000D0030000}"/>
    <cellStyle name="60% - Accent3 2 7" xfId="978" xr:uid="{00000000-0005-0000-0000-0000D1030000}"/>
    <cellStyle name="60% - Accent3 2 8" xfId="979" xr:uid="{00000000-0005-0000-0000-0000D2030000}"/>
    <cellStyle name="60% - Accent3 2 9" xfId="980" xr:uid="{00000000-0005-0000-0000-0000D3030000}"/>
    <cellStyle name="60% - Accent3 20" xfId="981" xr:uid="{00000000-0005-0000-0000-0000D4030000}"/>
    <cellStyle name="60% - Accent3 21" xfId="982" xr:uid="{00000000-0005-0000-0000-0000D5030000}"/>
    <cellStyle name="60% - Accent3 22" xfId="983" xr:uid="{00000000-0005-0000-0000-0000D6030000}"/>
    <cellStyle name="60% - Accent3 23" xfId="984" xr:uid="{00000000-0005-0000-0000-0000D7030000}"/>
    <cellStyle name="60% - Accent3 24" xfId="985" xr:uid="{00000000-0005-0000-0000-0000D8030000}"/>
    <cellStyle name="60% - Accent3 25" xfId="986" xr:uid="{00000000-0005-0000-0000-0000D9030000}"/>
    <cellStyle name="60% - Accent3 26" xfId="987" xr:uid="{00000000-0005-0000-0000-0000DA030000}"/>
    <cellStyle name="60% - Accent3 27" xfId="988" xr:uid="{00000000-0005-0000-0000-0000DB030000}"/>
    <cellStyle name="60% - Accent3 28" xfId="989" xr:uid="{00000000-0005-0000-0000-0000DC030000}"/>
    <cellStyle name="60% - Accent3 29" xfId="990" xr:uid="{00000000-0005-0000-0000-0000DD030000}"/>
    <cellStyle name="60% - Accent3 3" xfId="991" xr:uid="{00000000-0005-0000-0000-0000DE030000}"/>
    <cellStyle name="60% - Accent3 3 2" xfId="992" xr:uid="{00000000-0005-0000-0000-0000DF030000}"/>
    <cellStyle name="60% - Accent3 3 2 2" xfId="993" xr:uid="{00000000-0005-0000-0000-0000E0030000}"/>
    <cellStyle name="60% - Accent3 3 2 2 2" xfId="994" xr:uid="{00000000-0005-0000-0000-0000E1030000}"/>
    <cellStyle name="60% - Accent3 3 3" xfId="995" xr:uid="{00000000-0005-0000-0000-0000E2030000}"/>
    <cellStyle name="60% - Accent3 30" xfId="996" xr:uid="{00000000-0005-0000-0000-0000E3030000}"/>
    <cellStyle name="60% - Accent3 31" xfId="997" xr:uid="{00000000-0005-0000-0000-0000E4030000}"/>
    <cellStyle name="60% - Accent3 32" xfId="998" xr:uid="{00000000-0005-0000-0000-0000E5030000}"/>
    <cellStyle name="60% - Accent3 33" xfId="999" xr:uid="{00000000-0005-0000-0000-0000E6030000}"/>
    <cellStyle name="60% - Accent3 34" xfId="1000" xr:uid="{00000000-0005-0000-0000-0000E7030000}"/>
    <cellStyle name="60% - Accent3 35" xfId="1001" xr:uid="{00000000-0005-0000-0000-0000E8030000}"/>
    <cellStyle name="60% - Accent3 36" xfId="1002" xr:uid="{00000000-0005-0000-0000-0000E9030000}"/>
    <cellStyle name="60% - Accent3 37" xfId="1003" xr:uid="{00000000-0005-0000-0000-0000EA030000}"/>
    <cellStyle name="60% - Accent3 38" xfId="1004" xr:uid="{00000000-0005-0000-0000-0000EB030000}"/>
    <cellStyle name="60% - Accent3 39" xfId="1005" xr:uid="{00000000-0005-0000-0000-0000EC030000}"/>
    <cellStyle name="60% - Accent3 4" xfId="1006" xr:uid="{00000000-0005-0000-0000-0000ED030000}"/>
    <cellStyle name="60% - Accent3 4 2" xfId="1007" xr:uid="{00000000-0005-0000-0000-0000EE030000}"/>
    <cellStyle name="60% - Accent3 40" xfId="1008" xr:uid="{00000000-0005-0000-0000-0000EF030000}"/>
    <cellStyle name="60% - Accent3 41" xfId="1009" xr:uid="{00000000-0005-0000-0000-0000F0030000}"/>
    <cellStyle name="60% - Accent3 42" xfId="1010" xr:uid="{00000000-0005-0000-0000-0000F1030000}"/>
    <cellStyle name="60% - Accent3 43" xfId="1011" xr:uid="{00000000-0005-0000-0000-0000F2030000}"/>
    <cellStyle name="60% - Accent3 44" xfId="1012" xr:uid="{00000000-0005-0000-0000-0000F3030000}"/>
    <cellStyle name="60% - Accent3 5" xfId="1013" xr:uid="{00000000-0005-0000-0000-0000F4030000}"/>
    <cellStyle name="60% - Accent3 5 2" xfId="1014" xr:uid="{00000000-0005-0000-0000-0000F5030000}"/>
    <cellStyle name="60% - Accent3 6" xfId="1015" xr:uid="{00000000-0005-0000-0000-0000F6030000}"/>
    <cellStyle name="60% - Accent3 6 2" xfId="1016" xr:uid="{00000000-0005-0000-0000-0000F7030000}"/>
    <cellStyle name="60% - Accent3 7" xfId="1017" xr:uid="{00000000-0005-0000-0000-0000F8030000}"/>
    <cellStyle name="60% - Accent3 8" xfId="1018" xr:uid="{00000000-0005-0000-0000-0000F9030000}"/>
    <cellStyle name="60% - Accent3 9" xfId="1019" xr:uid="{00000000-0005-0000-0000-0000FA030000}"/>
    <cellStyle name="60% - Accent4 10" xfId="1020" xr:uid="{00000000-0005-0000-0000-0000FB030000}"/>
    <cellStyle name="60% - Accent4 11" xfId="1021" xr:uid="{00000000-0005-0000-0000-0000FC030000}"/>
    <cellStyle name="60% - Accent4 12" xfId="1022" xr:uid="{00000000-0005-0000-0000-0000FD030000}"/>
    <cellStyle name="60% - Accent4 13" xfId="1023" xr:uid="{00000000-0005-0000-0000-0000FE030000}"/>
    <cellStyle name="60% - Accent4 14" xfId="1024" xr:uid="{00000000-0005-0000-0000-0000FF030000}"/>
    <cellStyle name="60% - Accent4 15" xfId="1025" xr:uid="{00000000-0005-0000-0000-000000040000}"/>
    <cellStyle name="60% - Accent4 16" xfId="1026" xr:uid="{00000000-0005-0000-0000-000001040000}"/>
    <cellStyle name="60% - Accent4 17" xfId="1027" xr:uid="{00000000-0005-0000-0000-000002040000}"/>
    <cellStyle name="60% - Accent4 18" xfId="1028" xr:uid="{00000000-0005-0000-0000-000003040000}"/>
    <cellStyle name="60% - Accent4 19" xfId="1029" xr:uid="{00000000-0005-0000-0000-000004040000}"/>
    <cellStyle name="60% - Accent4 2" xfId="1030" xr:uid="{00000000-0005-0000-0000-000005040000}"/>
    <cellStyle name="60% - Accent4 2 10" xfId="1031" xr:uid="{00000000-0005-0000-0000-000006040000}"/>
    <cellStyle name="60% - Accent4 2 11" xfId="1032" xr:uid="{00000000-0005-0000-0000-000007040000}"/>
    <cellStyle name="60% - Accent4 2 2" xfId="1033" xr:uid="{00000000-0005-0000-0000-000008040000}"/>
    <cellStyle name="60% - Accent4 2 3" xfId="1034" xr:uid="{00000000-0005-0000-0000-000009040000}"/>
    <cellStyle name="60% - Accent4 2 4" xfId="1035" xr:uid="{00000000-0005-0000-0000-00000A040000}"/>
    <cellStyle name="60% - Accent4 2 5" xfId="1036" xr:uid="{00000000-0005-0000-0000-00000B040000}"/>
    <cellStyle name="60% - Accent4 2 6" xfId="1037" xr:uid="{00000000-0005-0000-0000-00000C040000}"/>
    <cellStyle name="60% - Accent4 2 7" xfId="1038" xr:uid="{00000000-0005-0000-0000-00000D040000}"/>
    <cellStyle name="60% - Accent4 2 8" xfId="1039" xr:uid="{00000000-0005-0000-0000-00000E040000}"/>
    <cellStyle name="60% - Accent4 2 9" xfId="1040" xr:uid="{00000000-0005-0000-0000-00000F040000}"/>
    <cellStyle name="60% - Accent4 20" xfId="1041" xr:uid="{00000000-0005-0000-0000-000010040000}"/>
    <cellStyle name="60% - Accent4 21" xfId="1042" xr:uid="{00000000-0005-0000-0000-000011040000}"/>
    <cellStyle name="60% - Accent4 22" xfId="1043" xr:uid="{00000000-0005-0000-0000-000012040000}"/>
    <cellStyle name="60% - Accent4 23" xfId="1044" xr:uid="{00000000-0005-0000-0000-000013040000}"/>
    <cellStyle name="60% - Accent4 24" xfId="1045" xr:uid="{00000000-0005-0000-0000-000014040000}"/>
    <cellStyle name="60% - Accent4 25" xfId="1046" xr:uid="{00000000-0005-0000-0000-000015040000}"/>
    <cellStyle name="60% - Accent4 26" xfId="1047" xr:uid="{00000000-0005-0000-0000-000016040000}"/>
    <cellStyle name="60% - Accent4 27" xfId="1048" xr:uid="{00000000-0005-0000-0000-000017040000}"/>
    <cellStyle name="60% - Accent4 28" xfId="1049" xr:uid="{00000000-0005-0000-0000-000018040000}"/>
    <cellStyle name="60% - Accent4 29" xfId="1050" xr:uid="{00000000-0005-0000-0000-000019040000}"/>
    <cellStyle name="60% - Accent4 3" xfId="1051" xr:uid="{00000000-0005-0000-0000-00001A040000}"/>
    <cellStyle name="60% - Accent4 3 2" xfId="1052" xr:uid="{00000000-0005-0000-0000-00001B040000}"/>
    <cellStyle name="60% - Accent4 3 2 2" xfId="1053" xr:uid="{00000000-0005-0000-0000-00001C040000}"/>
    <cellStyle name="60% - Accent4 3 2 2 2" xfId="1054" xr:uid="{00000000-0005-0000-0000-00001D040000}"/>
    <cellStyle name="60% - Accent4 3 3" xfId="1055" xr:uid="{00000000-0005-0000-0000-00001E040000}"/>
    <cellStyle name="60% - Accent4 30" xfId="1056" xr:uid="{00000000-0005-0000-0000-00001F040000}"/>
    <cellStyle name="60% - Accent4 31" xfId="1057" xr:uid="{00000000-0005-0000-0000-000020040000}"/>
    <cellStyle name="60% - Accent4 32" xfId="1058" xr:uid="{00000000-0005-0000-0000-000021040000}"/>
    <cellStyle name="60% - Accent4 33" xfId="1059" xr:uid="{00000000-0005-0000-0000-000022040000}"/>
    <cellStyle name="60% - Accent4 34" xfId="1060" xr:uid="{00000000-0005-0000-0000-000023040000}"/>
    <cellStyle name="60% - Accent4 35" xfId="1061" xr:uid="{00000000-0005-0000-0000-000024040000}"/>
    <cellStyle name="60% - Accent4 36" xfId="1062" xr:uid="{00000000-0005-0000-0000-000025040000}"/>
    <cellStyle name="60% - Accent4 37" xfId="1063" xr:uid="{00000000-0005-0000-0000-000026040000}"/>
    <cellStyle name="60% - Accent4 38" xfId="1064" xr:uid="{00000000-0005-0000-0000-000027040000}"/>
    <cellStyle name="60% - Accent4 39" xfId="1065" xr:uid="{00000000-0005-0000-0000-000028040000}"/>
    <cellStyle name="60% - Accent4 4" xfId="1066" xr:uid="{00000000-0005-0000-0000-000029040000}"/>
    <cellStyle name="60% - Accent4 4 2" xfId="1067" xr:uid="{00000000-0005-0000-0000-00002A040000}"/>
    <cellStyle name="60% - Accent4 40" xfId="1068" xr:uid="{00000000-0005-0000-0000-00002B040000}"/>
    <cellStyle name="60% - Accent4 41" xfId="1069" xr:uid="{00000000-0005-0000-0000-00002C040000}"/>
    <cellStyle name="60% - Accent4 42" xfId="1070" xr:uid="{00000000-0005-0000-0000-00002D040000}"/>
    <cellStyle name="60% - Accent4 43" xfId="1071" xr:uid="{00000000-0005-0000-0000-00002E040000}"/>
    <cellStyle name="60% - Accent4 44" xfId="1072" xr:uid="{00000000-0005-0000-0000-00002F040000}"/>
    <cellStyle name="60% - Accent4 5" xfId="1073" xr:uid="{00000000-0005-0000-0000-000030040000}"/>
    <cellStyle name="60% - Accent4 5 2" xfId="1074" xr:uid="{00000000-0005-0000-0000-000031040000}"/>
    <cellStyle name="60% - Accent4 6" xfId="1075" xr:uid="{00000000-0005-0000-0000-000032040000}"/>
    <cellStyle name="60% - Accent4 6 2" xfId="1076" xr:uid="{00000000-0005-0000-0000-000033040000}"/>
    <cellStyle name="60% - Accent4 7" xfId="1077" xr:uid="{00000000-0005-0000-0000-000034040000}"/>
    <cellStyle name="60% - Accent4 8" xfId="1078" xr:uid="{00000000-0005-0000-0000-000035040000}"/>
    <cellStyle name="60% - Accent4 9" xfId="1079" xr:uid="{00000000-0005-0000-0000-000036040000}"/>
    <cellStyle name="60% - Accent5 10" xfId="1080" xr:uid="{00000000-0005-0000-0000-000037040000}"/>
    <cellStyle name="60% - Accent5 11" xfId="1081" xr:uid="{00000000-0005-0000-0000-000038040000}"/>
    <cellStyle name="60% - Accent5 12" xfId="1082" xr:uid="{00000000-0005-0000-0000-000039040000}"/>
    <cellStyle name="60% - Accent5 13" xfId="1083" xr:uid="{00000000-0005-0000-0000-00003A040000}"/>
    <cellStyle name="60% - Accent5 14" xfId="1084" xr:uid="{00000000-0005-0000-0000-00003B040000}"/>
    <cellStyle name="60% - Accent5 15" xfId="1085" xr:uid="{00000000-0005-0000-0000-00003C040000}"/>
    <cellStyle name="60% - Accent5 16" xfId="1086" xr:uid="{00000000-0005-0000-0000-00003D040000}"/>
    <cellStyle name="60% - Accent5 17" xfId="1087" xr:uid="{00000000-0005-0000-0000-00003E040000}"/>
    <cellStyle name="60% - Accent5 18" xfId="1088" xr:uid="{00000000-0005-0000-0000-00003F040000}"/>
    <cellStyle name="60% - Accent5 19" xfId="1089" xr:uid="{00000000-0005-0000-0000-000040040000}"/>
    <cellStyle name="60% - Accent5 2" xfId="1090" xr:uid="{00000000-0005-0000-0000-000041040000}"/>
    <cellStyle name="60% - Accent5 2 10" xfId="1091" xr:uid="{00000000-0005-0000-0000-000042040000}"/>
    <cellStyle name="60% - Accent5 2 11" xfId="1092" xr:uid="{00000000-0005-0000-0000-000043040000}"/>
    <cellStyle name="60% - Accent5 2 2" xfId="1093" xr:uid="{00000000-0005-0000-0000-000044040000}"/>
    <cellStyle name="60% - Accent5 2 3" xfId="1094" xr:uid="{00000000-0005-0000-0000-000045040000}"/>
    <cellStyle name="60% - Accent5 2 4" xfId="1095" xr:uid="{00000000-0005-0000-0000-000046040000}"/>
    <cellStyle name="60% - Accent5 2 5" xfId="1096" xr:uid="{00000000-0005-0000-0000-000047040000}"/>
    <cellStyle name="60% - Accent5 2 6" xfId="1097" xr:uid="{00000000-0005-0000-0000-000048040000}"/>
    <cellStyle name="60% - Accent5 2 7" xfId="1098" xr:uid="{00000000-0005-0000-0000-000049040000}"/>
    <cellStyle name="60% - Accent5 2 8" xfId="1099" xr:uid="{00000000-0005-0000-0000-00004A040000}"/>
    <cellStyle name="60% - Accent5 2 9" xfId="1100" xr:uid="{00000000-0005-0000-0000-00004B040000}"/>
    <cellStyle name="60% - Accent5 20" xfId="1101" xr:uid="{00000000-0005-0000-0000-00004C040000}"/>
    <cellStyle name="60% - Accent5 21" xfId="1102" xr:uid="{00000000-0005-0000-0000-00004D040000}"/>
    <cellStyle name="60% - Accent5 22" xfId="1103" xr:uid="{00000000-0005-0000-0000-00004E040000}"/>
    <cellStyle name="60% - Accent5 23" xfId="1104" xr:uid="{00000000-0005-0000-0000-00004F040000}"/>
    <cellStyle name="60% - Accent5 24" xfId="1105" xr:uid="{00000000-0005-0000-0000-000050040000}"/>
    <cellStyle name="60% - Accent5 25" xfId="1106" xr:uid="{00000000-0005-0000-0000-000051040000}"/>
    <cellStyle name="60% - Accent5 26" xfId="1107" xr:uid="{00000000-0005-0000-0000-000052040000}"/>
    <cellStyle name="60% - Accent5 27" xfId="1108" xr:uid="{00000000-0005-0000-0000-000053040000}"/>
    <cellStyle name="60% - Accent5 28" xfId="1109" xr:uid="{00000000-0005-0000-0000-000054040000}"/>
    <cellStyle name="60% - Accent5 29" xfId="1110" xr:uid="{00000000-0005-0000-0000-000055040000}"/>
    <cellStyle name="60% - Accent5 3" xfId="1111" xr:uid="{00000000-0005-0000-0000-000056040000}"/>
    <cellStyle name="60% - Accent5 3 2" xfId="1112" xr:uid="{00000000-0005-0000-0000-000057040000}"/>
    <cellStyle name="60% - Accent5 3 2 2" xfId="1113" xr:uid="{00000000-0005-0000-0000-000058040000}"/>
    <cellStyle name="60% - Accent5 3 2 2 2" xfId="1114" xr:uid="{00000000-0005-0000-0000-000059040000}"/>
    <cellStyle name="60% - Accent5 3 3" xfId="1115" xr:uid="{00000000-0005-0000-0000-00005A040000}"/>
    <cellStyle name="60% - Accent5 30" xfId="1116" xr:uid="{00000000-0005-0000-0000-00005B040000}"/>
    <cellStyle name="60% - Accent5 31" xfId="1117" xr:uid="{00000000-0005-0000-0000-00005C040000}"/>
    <cellStyle name="60% - Accent5 32" xfId="1118" xr:uid="{00000000-0005-0000-0000-00005D040000}"/>
    <cellStyle name="60% - Accent5 33" xfId="1119" xr:uid="{00000000-0005-0000-0000-00005E040000}"/>
    <cellStyle name="60% - Accent5 34" xfId="1120" xr:uid="{00000000-0005-0000-0000-00005F040000}"/>
    <cellStyle name="60% - Accent5 35" xfId="1121" xr:uid="{00000000-0005-0000-0000-000060040000}"/>
    <cellStyle name="60% - Accent5 36" xfId="1122" xr:uid="{00000000-0005-0000-0000-000061040000}"/>
    <cellStyle name="60% - Accent5 37" xfId="1123" xr:uid="{00000000-0005-0000-0000-000062040000}"/>
    <cellStyle name="60% - Accent5 38" xfId="1124" xr:uid="{00000000-0005-0000-0000-000063040000}"/>
    <cellStyle name="60% - Accent5 39" xfId="1125" xr:uid="{00000000-0005-0000-0000-000064040000}"/>
    <cellStyle name="60% - Accent5 4" xfId="1126" xr:uid="{00000000-0005-0000-0000-000065040000}"/>
    <cellStyle name="60% - Accent5 4 2" xfId="1127" xr:uid="{00000000-0005-0000-0000-000066040000}"/>
    <cellStyle name="60% - Accent5 40" xfId="1128" xr:uid="{00000000-0005-0000-0000-000067040000}"/>
    <cellStyle name="60% - Accent5 41" xfId="1129" xr:uid="{00000000-0005-0000-0000-000068040000}"/>
    <cellStyle name="60% - Accent5 42" xfId="1130" xr:uid="{00000000-0005-0000-0000-000069040000}"/>
    <cellStyle name="60% - Accent5 43" xfId="1131" xr:uid="{00000000-0005-0000-0000-00006A040000}"/>
    <cellStyle name="60% - Accent5 44" xfId="1132" xr:uid="{00000000-0005-0000-0000-00006B040000}"/>
    <cellStyle name="60% - Accent5 5" xfId="1133" xr:uid="{00000000-0005-0000-0000-00006C040000}"/>
    <cellStyle name="60% - Accent5 5 2" xfId="1134" xr:uid="{00000000-0005-0000-0000-00006D040000}"/>
    <cellStyle name="60% - Accent5 6" xfId="1135" xr:uid="{00000000-0005-0000-0000-00006E040000}"/>
    <cellStyle name="60% - Accent5 6 2" xfId="1136" xr:uid="{00000000-0005-0000-0000-00006F040000}"/>
    <cellStyle name="60% - Accent5 7" xfId="1137" xr:uid="{00000000-0005-0000-0000-000070040000}"/>
    <cellStyle name="60% - Accent5 8" xfId="1138" xr:uid="{00000000-0005-0000-0000-000071040000}"/>
    <cellStyle name="60% - Accent5 9" xfId="1139" xr:uid="{00000000-0005-0000-0000-000072040000}"/>
    <cellStyle name="60% - Accent6 10" xfId="1140" xr:uid="{00000000-0005-0000-0000-000073040000}"/>
    <cellStyle name="60% - Accent6 11" xfId="1141" xr:uid="{00000000-0005-0000-0000-000074040000}"/>
    <cellStyle name="60% - Accent6 12" xfId="1142" xr:uid="{00000000-0005-0000-0000-000075040000}"/>
    <cellStyle name="60% - Accent6 13" xfId="1143" xr:uid="{00000000-0005-0000-0000-000076040000}"/>
    <cellStyle name="60% - Accent6 14" xfId="1144" xr:uid="{00000000-0005-0000-0000-000077040000}"/>
    <cellStyle name="60% - Accent6 15" xfId="1145" xr:uid="{00000000-0005-0000-0000-000078040000}"/>
    <cellStyle name="60% - Accent6 16" xfId="1146" xr:uid="{00000000-0005-0000-0000-000079040000}"/>
    <cellStyle name="60% - Accent6 17" xfId="1147" xr:uid="{00000000-0005-0000-0000-00007A040000}"/>
    <cellStyle name="60% - Accent6 18" xfId="1148" xr:uid="{00000000-0005-0000-0000-00007B040000}"/>
    <cellStyle name="60% - Accent6 19" xfId="1149" xr:uid="{00000000-0005-0000-0000-00007C040000}"/>
    <cellStyle name="60% - Accent6 2" xfId="1150" xr:uid="{00000000-0005-0000-0000-00007D040000}"/>
    <cellStyle name="60% - Accent6 2 10" xfId="1151" xr:uid="{00000000-0005-0000-0000-00007E040000}"/>
    <cellStyle name="60% - Accent6 2 11" xfId="1152" xr:uid="{00000000-0005-0000-0000-00007F040000}"/>
    <cellStyle name="60% - Accent6 2 2" xfId="1153" xr:uid="{00000000-0005-0000-0000-000080040000}"/>
    <cellStyle name="60% - Accent6 2 3" xfId="1154" xr:uid="{00000000-0005-0000-0000-000081040000}"/>
    <cellStyle name="60% - Accent6 2 4" xfId="1155" xr:uid="{00000000-0005-0000-0000-000082040000}"/>
    <cellStyle name="60% - Accent6 2 5" xfId="1156" xr:uid="{00000000-0005-0000-0000-000083040000}"/>
    <cellStyle name="60% - Accent6 2 6" xfId="1157" xr:uid="{00000000-0005-0000-0000-000084040000}"/>
    <cellStyle name="60% - Accent6 2 7" xfId="1158" xr:uid="{00000000-0005-0000-0000-000085040000}"/>
    <cellStyle name="60% - Accent6 2 8" xfId="1159" xr:uid="{00000000-0005-0000-0000-000086040000}"/>
    <cellStyle name="60% - Accent6 2 9" xfId="1160" xr:uid="{00000000-0005-0000-0000-000087040000}"/>
    <cellStyle name="60% - Accent6 20" xfId="1161" xr:uid="{00000000-0005-0000-0000-000088040000}"/>
    <cellStyle name="60% - Accent6 21" xfId="1162" xr:uid="{00000000-0005-0000-0000-000089040000}"/>
    <cellStyle name="60% - Accent6 22" xfId="1163" xr:uid="{00000000-0005-0000-0000-00008A040000}"/>
    <cellStyle name="60% - Accent6 23" xfId="1164" xr:uid="{00000000-0005-0000-0000-00008B040000}"/>
    <cellStyle name="60% - Accent6 24" xfId="1165" xr:uid="{00000000-0005-0000-0000-00008C040000}"/>
    <cellStyle name="60% - Accent6 25" xfId="1166" xr:uid="{00000000-0005-0000-0000-00008D040000}"/>
    <cellStyle name="60% - Accent6 26" xfId="1167" xr:uid="{00000000-0005-0000-0000-00008E040000}"/>
    <cellStyle name="60% - Accent6 27" xfId="1168" xr:uid="{00000000-0005-0000-0000-00008F040000}"/>
    <cellStyle name="60% - Accent6 28" xfId="1169" xr:uid="{00000000-0005-0000-0000-000090040000}"/>
    <cellStyle name="60% - Accent6 29" xfId="1170" xr:uid="{00000000-0005-0000-0000-000091040000}"/>
    <cellStyle name="60% - Accent6 3" xfId="1171" xr:uid="{00000000-0005-0000-0000-000092040000}"/>
    <cellStyle name="60% - Accent6 3 2" xfId="1172" xr:uid="{00000000-0005-0000-0000-000093040000}"/>
    <cellStyle name="60% - Accent6 3 2 2" xfId="1173" xr:uid="{00000000-0005-0000-0000-000094040000}"/>
    <cellStyle name="60% - Accent6 3 2 2 2" xfId="1174" xr:uid="{00000000-0005-0000-0000-000095040000}"/>
    <cellStyle name="60% - Accent6 3 3" xfId="1175" xr:uid="{00000000-0005-0000-0000-000096040000}"/>
    <cellStyle name="60% - Accent6 30" xfId="1176" xr:uid="{00000000-0005-0000-0000-000097040000}"/>
    <cellStyle name="60% - Accent6 31" xfId="1177" xr:uid="{00000000-0005-0000-0000-000098040000}"/>
    <cellStyle name="60% - Accent6 32" xfId="1178" xr:uid="{00000000-0005-0000-0000-000099040000}"/>
    <cellStyle name="60% - Accent6 33" xfId="1179" xr:uid="{00000000-0005-0000-0000-00009A040000}"/>
    <cellStyle name="60% - Accent6 34" xfId="1180" xr:uid="{00000000-0005-0000-0000-00009B040000}"/>
    <cellStyle name="60% - Accent6 35" xfId="1181" xr:uid="{00000000-0005-0000-0000-00009C040000}"/>
    <cellStyle name="60% - Accent6 36" xfId="1182" xr:uid="{00000000-0005-0000-0000-00009D040000}"/>
    <cellStyle name="60% - Accent6 37" xfId="1183" xr:uid="{00000000-0005-0000-0000-00009E040000}"/>
    <cellStyle name="60% - Accent6 38" xfId="1184" xr:uid="{00000000-0005-0000-0000-00009F040000}"/>
    <cellStyle name="60% - Accent6 39" xfId="1185" xr:uid="{00000000-0005-0000-0000-0000A0040000}"/>
    <cellStyle name="60% - Accent6 4" xfId="1186" xr:uid="{00000000-0005-0000-0000-0000A1040000}"/>
    <cellStyle name="60% - Accent6 4 2" xfId="1187" xr:uid="{00000000-0005-0000-0000-0000A2040000}"/>
    <cellStyle name="60% - Accent6 40" xfId="1188" xr:uid="{00000000-0005-0000-0000-0000A3040000}"/>
    <cellStyle name="60% - Accent6 41" xfId="1189" xr:uid="{00000000-0005-0000-0000-0000A4040000}"/>
    <cellStyle name="60% - Accent6 42" xfId="1190" xr:uid="{00000000-0005-0000-0000-0000A5040000}"/>
    <cellStyle name="60% - Accent6 43" xfId="1191" xr:uid="{00000000-0005-0000-0000-0000A6040000}"/>
    <cellStyle name="60% - Accent6 44" xfId="1192" xr:uid="{00000000-0005-0000-0000-0000A7040000}"/>
    <cellStyle name="60% - Accent6 5" xfId="1193" xr:uid="{00000000-0005-0000-0000-0000A8040000}"/>
    <cellStyle name="60% - Accent6 5 2" xfId="1194" xr:uid="{00000000-0005-0000-0000-0000A9040000}"/>
    <cellStyle name="60% - Accent6 6" xfId="1195" xr:uid="{00000000-0005-0000-0000-0000AA040000}"/>
    <cellStyle name="60% - Accent6 6 2" xfId="1196" xr:uid="{00000000-0005-0000-0000-0000AB040000}"/>
    <cellStyle name="60% - Accent6 7" xfId="1197" xr:uid="{00000000-0005-0000-0000-0000AC040000}"/>
    <cellStyle name="60% - Accent6 8" xfId="1198" xr:uid="{00000000-0005-0000-0000-0000AD040000}"/>
    <cellStyle name="60% - Accent6 9" xfId="1199" xr:uid="{00000000-0005-0000-0000-0000AE040000}"/>
    <cellStyle name="60% - Akzent1" xfId="1200" xr:uid="{00000000-0005-0000-0000-0000AF040000}"/>
    <cellStyle name="60% - Akzent2" xfId="1201" xr:uid="{00000000-0005-0000-0000-0000B0040000}"/>
    <cellStyle name="60% - Akzent3" xfId="1202" xr:uid="{00000000-0005-0000-0000-0000B1040000}"/>
    <cellStyle name="60% - Akzent4" xfId="1203" xr:uid="{00000000-0005-0000-0000-0000B2040000}"/>
    <cellStyle name="60% - Akzent5" xfId="1204" xr:uid="{00000000-0005-0000-0000-0000B3040000}"/>
    <cellStyle name="60% - Akzent6" xfId="1205" xr:uid="{00000000-0005-0000-0000-0000B4040000}"/>
    <cellStyle name="60% - Cor4 2" xfId="1206" xr:uid="{00000000-0005-0000-0000-0000B5040000}"/>
    <cellStyle name="Accent1" xfId="34370" builtinId="29"/>
    <cellStyle name="Accent1 10" xfId="1207" xr:uid="{00000000-0005-0000-0000-0000B7040000}"/>
    <cellStyle name="Accent1 11" xfId="1208" xr:uid="{00000000-0005-0000-0000-0000B8040000}"/>
    <cellStyle name="Accent1 12" xfId="1209" xr:uid="{00000000-0005-0000-0000-0000B9040000}"/>
    <cellStyle name="Accent1 13" xfId="1210" xr:uid="{00000000-0005-0000-0000-0000BA040000}"/>
    <cellStyle name="Accent1 14" xfId="1211" xr:uid="{00000000-0005-0000-0000-0000BB040000}"/>
    <cellStyle name="Accent1 15" xfId="1212" xr:uid="{00000000-0005-0000-0000-0000BC040000}"/>
    <cellStyle name="Accent1 16" xfId="1213" xr:uid="{00000000-0005-0000-0000-0000BD040000}"/>
    <cellStyle name="Accent1 17" xfId="1214" xr:uid="{00000000-0005-0000-0000-0000BE040000}"/>
    <cellStyle name="Accent1 18" xfId="1215" xr:uid="{00000000-0005-0000-0000-0000BF040000}"/>
    <cellStyle name="Accent1 19" xfId="1216" xr:uid="{00000000-0005-0000-0000-0000C0040000}"/>
    <cellStyle name="Accent1 2" xfId="1217" xr:uid="{00000000-0005-0000-0000-0000C1040000}"/>
    <cellStyle name="Accent1 2 10" xfId="1218" xr:uid="{00000000-0005-0000-0000-0000C2040000}"/>
    <cellStyle name="Accent1 2 11" xfId="1219" xr:uid="{00000000-0005-0000-0000-0000C3040000}"/>
    <cellStyle name="Accent1 2 2" xfId="1220" xr:uid="{00000000-0005-0000-0000-0000C4040000}"/>
    <cellStyle name="Accent1 2 3" xfId="1221" xr:uid="{00000000-0005-0000-0000-0000C5040000}"/>
    <cellStyle name="Accent1 2 4" xfId="1222" xr:uid="{00000000-0005-0000-0000-0000C6040000}"/>
    <cellStyle name="Accent1 2 5" xfId="1223" xr:uid="{00000000-0005-0000-0000-0000C7040000}"/>
    <cellStyle name="Accent1 2 6" xfId="1224" xr:uid="{00000000-0005-0000-0000-0000C8040000}"/>
    <cellStyle name="Accent1 2 7" xfId="1225" xr:uid="{00000000-0005-0000-0000-0000C9040000}"/>
    <cellStyle name="Accent1 2 8" xfId="1226" xr:uid="{00000000-0005-0000-0000-0000CA040000}"/>
    <cellStyle name="Accent1 2 9" xfId="1227" xr:uid="{00000000-0005-0000-0000-0000CB040000}"/>
    <cellStyle name="Accent1 20" xfId="1228" xr:uid="{00000000-0005-0000-0000-0000CC040000}"/>
    <cellStyle name="Accent1 21" xfId="1229" xr:uid="{00000000-0005-0000-0000-0000CD040000}"/>
    <cellStyle name="Accent1 22" xfId="1230" xr:uid="{00000000-0005-0000-0000-0000CE040000}"/>
    <cellStyle name="Accent1 23" xfId="1231" xr:uid="{00000000-0005-0000-0000-0000CF040000}"/>
    <cellStyle name="Accent1 24" xfId="1232" xr:uid="{00000000-0005-0000-0000-0000D0040000}"/>
    <cellStyle name="Accent1 25" xfId="1233" xr:uid="{00000000-0005-0000-0000-0000D1040000}"/>
    <cellStyle name="Accent1 26" xfId="1234" xr:uid="{00000000-0005-0000-0000-0000D2040000}"/>
    <cellStyle name="Accent1 27" xfId="1235" xr:uid="{00000000-0005-0000-0000-0000D3040000}"/>
    <cellStyle name="Accent1 28" xfId="1236" xr:uid="{00000000-0005-0000-0000-0000D4040000}"/>
    <cellStyle name="Accent1 29" xfId="1237" xr:uid="{00000000-0005-0000-0000-0000D5040000}"/>
    <cellStyle name="Accent1 3" xfId="1238" xr:uid="{00000000-0005-0000-0000-0000D6040000}"/>
    <cellStyle name="Accent1 3 2" xfId="1239" xr:uid="{00000000-0005-0000-0000-0000D7040000}"/>
    <cellStyle name="Accent1 3 2 2" xfId="1240" xr:uid="{00000000-0005-0000-0000-0000D8040000}"/>
    <cellStyle name="Accent1 3 2 2 2" xfId="1241" xr:uid="{00000000-0005-0000-0000-0000D9040000}"/>
    <cellStyle name="Accent1 3 3" xfId="1242" xr:uid="{00000000-0005-0000-0000-0000DA040000}"/>
    <cellStyle name="Accent1 30" xfId="1243" xr:uid="{00000000-0005-0000-0000-0000DB040000}"/>
    <cellStyle name="Accent1 31" xfId="1244" xr:uid="{00000000-0005-0000-0000-0000DC040000}"/>
    <cellStyle name="Accent1 32" xfId="1245" xr:uid="{00000000-0005-0000-0000-0000DD040000}"/>
    <cellStyle name="Accent1 33" xfId="1246" xr:uid="{00000000-0005-0000-0000-0000DE040000}"/>
    <cellStyle name="Accent1 34" xfId="1247" xr:uid="{00000000-0005-0000-0000-0000DF040000}"/>
    <cellStyle name="Accent1 35" xfId="1248" xr:uid="{00000000-0005-0000-0000-0000E0040000}"/>
    <cellStyle name="Accent1 36" xfId="1249" xr:uid="{00000000-0005-0000-0000-0000E1040000}"/>
    <cellStyle name="Accent1 37" xfId="1250" xr:uid="{00000000-0005-0000-0000-0000E2040000}"/>
    <cellStyle name="Accent1 38" xfId="1251" xr:uid="{00000000-0005-0000-0000-0000E3040000}"/>
    <cellStyle name="Accent1 39" xfId="1252" xr:uid="{00000000-0005-0000-0000-0000E4040000}"/>
    <cellStyle name="Accent1 4" xfId="1253" xr:uid="{00000000-0005-0000-0000-0000E5040000}"/>
    <cellStyle name="Accent1 4 2" xfId="1254" xr:uid="{00000000-0005-0000-0000-0000E6040000}"/>
    <cellStyle name="Accent1 40" xfId="1255" xr:uid="{00000000-0005-0000-0000-0000E7040000}"/>
    <cellStyle name="Accent1 41" xfId="1256" xr:uid="{00000000-0005-0000-0000-0000E8040000}"/>
    <cellStyle name="Accent1 42" xfId="1257" xr:uid="{00000000-0005-0000-0000-0000E9040000}"/>
    <cellStyle name="Accent1 43" xfId="1258" xr:uid="{00000000-0005-0000-0000-0000EA040000}"/>
    <cellStyle name="Accent1 44" xfId="1259" xr:uid="{00000000-0005-0000-0000-0000EB040000}"/>
    <cellStyle name="Accent1 5" xfId="1260" xr:uid="{00000000-0005-0000-0000-0000EC040000}"/>
    <cellStyle name="Accent1 5 2" xfId="1261" xr:uid="{00000000-0005-0000-0000-0000ED040000}"/>
    <cellStyle name="Accent1 6" xfId="1262" xr:uid="{00000000-0005-0000-0000-0000EE040000}"/>
    <cellStyle name="Accent1 6 2" xfId="1263" xr:uid="{00000000-0005-0000-0000-0000EF040000}"/>
    <cellStyle name="Accent1 7" xfId="1264" xr:uid="{00000000-0005-0000-0000-0000F0040000}"/>
    <cellStyle name="Accent1 8" xfId="1265" xr:uid="{00000000-0005-0000-0000-0000F1040000}"/>
    <cellStyle name="Accent1 9" xfId="1266" xr:uid="{00000000-0005-0000-0000-0000F2040000}"/>
    <cellStyle name="Accent2 10" xfId="1267" xr:uid="{00000000-0005-0000-0000-0000F3040000}"/>
    <cellStyle name="Accent2 11" xfId="1268" xr:uid="{00000000-0005-0000-0000-0000F4040000}"/>
    <cellStyle name="Accent2 12" xfId="1269" xr:uid="{00000000-0005-0000-0000-0000F5040000}"/>
    <cellStyle name="Accent2 13" xfId="1270" xr:uid="{00000000-0005-0000-0000-0000F6040000}"/>
    <cellStyle name="Accent2 14" xfId="1271" xr:uid="{00000000-0005-0000-0000-0000F7040000}"/>
    <cellStyle name="Accent2 15" xfId="1272" xr:uid="{00000000-0005-0000-0000-0000F8040000}"/>
    <cellStyle name="Accent2 16" xfId="1273" xr:uid="{00000000-0005-0000-0000-0000F9040000}"/>
    <cellStyle name="Accent2 17" xfId="1274" xr:uid="{00000000-0005-0000-0000-0000FA040000}"/>
    <cellStyle name="Accent2 18" xfId="1275" xr:uid="{00000000-0005-0000-0000-0000FB040000}"/>
    <cellStyle name="Accent2 19" xfId="1276" xr:uid="{00000000-0005-0000-0000-0000FC040000}"/>
    <cellStyle name="Accent2 2" xfId="1277" xr:uid="{00000000-0005-0000-0000-0000FD040000}"/>
    <cellStyle name="Accent2 2 10" xfId="1278" xr:uid="{00000000-0005-0000-0000-0000FE040000}"/>
    <cellStyle name="Accent2 2 11" xfId="1279" xr:uid="{00000000-0005-0000-0000-0000FF040000}"/>
    <cellStyle name="Accent2 2 2" xfId="1280" xr:uid="{00000000-0005-0000-0000-000000050000}"/>
    <cellStyle name="Accent2 2 3" xfId="1281" xr:uid="{00000000-0005-0000-0000-000001050000}"/>
    <cellStyle name="Accent2 2 4" xfId="1282" xr:uid="{00000000-0005-0000-0000-000002050000}"/>
    <cellStyle name="Accent2 2 5" xfId="1283" xr:uid="{00000000-0005-0000-0000-000003050000}"/>
    <cellStyle name="Accent2 2 6" xfId="1284" xr:uid="{00000000-0005-0000-0000-000004050000}"/>
    <cellStyle name="Accent2 2 7" xfId="1285" xr:uid="{00000000-0005-0000-0000-000005050000}"/>
    <cellStyle name="Accent2 2 8" xfId="1286" xr:uid="{00000000-0005-0000-0000-000006050000}"/>
    <cellStyle name="Accent2 2 9" xfId="1287" xr:uid="{00000000-0005-0000-0000-000007050000}"/>
    <cellStyle name="Accent2 20" xfId="1288" xr:uid="{00000000-0005-0000-0000-000008050000}"/>
    <cellStyle name="Accent2 21" xfId="1289" xr:uid="{00000000-0005-0000-0000-000009050000}"/>
    <cellStyle name="Accent2 22" xfId="1290" xr:uid="{00000000-0005-0000-0000-00000A050000}"/>
    <cellStyle name="Accent2 23" xfId="1291" xr:uid="{00000000-0005-0000-0000-00000B050000}"/>
    <cellStyle name="Accent2 24" xfId="1292" xr:uid="{00000000-0005-0000-0000-00000C050000}"/>
    <cellStyle name="Accent2 25" xfId="1293" xr:uid="{00000000-0005-0000-0000-00000D050000}"/>
    <cellStyle name="Accent2 26" xfId="1294" xr:uid="{00000000-0005-0000-0000-00000E050000}"/>
    <cellStyle name="Accent2 27" xfId="1295" xr:uid="{00000000-0005-0000-0000-00000F050000}"/>
    <cellStyle name="Accent2 28" xfId="1296" xr:uid="{00000000-0005-0000-0000-000010050000}"/>
    <cellStyle name="Accent2 29" xfId="1297" xr:uid="{00000000-0005-0000-0000-000011050000}"/>
    <cellStyle name="Accent2 3" xfId="1298" xr:uid="{00000000-0005-0000-0000-000012050000}"/>
    <cellStyle name="Accent2 3 2" xfId="1299" xr:uid="{00000000-0005-0000-0000-000013050000}"/>
    <cellStyle name="Accent2 3 2 2" xfId="1300" xr:uid="{00000000-0005-0000-0000-000014050000}"/>
    <cellStyle name="Accent2 3 2 2 2" xfId="1301" xr:uid="{00000000-0005-0000-0000-000015050000}"/>
    <cellStyle name="Accent2 3 3" xfId="1302" xr:uid="{00000000-0005-0000-0000-000016050000}"/>
    <cellStyle name="Accent2 30" xfId="1303" xr:uid="{00000000-0005-0000-0000-000017050000}"/>
    <cellStyle name="Accent2 31" xfId="1304" xr:uid="{00000000-0005-0000-0000-000018050000}"/>
    <cellStyle name="Accent2 32" xfId="1305" xr:uid="{00000000-0005-0000-0000-000019050000}"/>
    <cellStyle name="Accent2 33" xfId="1306" xr:uid="{00000000-0005-0000-0000-00001A050000}"/>
    <cellStyle name="Accent2 34" xfId="1307" xr:uid="{00000000-0005-0000-0000-00001B050000}"/>
    <cellStyle name="Accent2 35" xfId="1308" xr:uid="{00000000-0005-0000-0000-00001C050000}"/>
    <cellStyle name="Accent2 36" xfId="1309" xr:uid="{00000000-0005-0000-0000-00001D050000}"/>
    <cellStyle name="Accent2 37" xfId="1310" xr:uid="{00000000-0005-0000-0000-00001E050000}"/>
    <cellStyle name="Accent2 38" xfId="1311" xr:uid="{00000000-0005-0000-0000-00001F050000}"/>
    <cellStyle name="Accent2 39" xfId="1312" xr:uid="{00000000-0005-0000-0000-000020050000}"/>
    <cellStyle name="Accent2 4" xfId="1313" xr:uid="{00000000-0005-0000-0000-000021050000}"/>
    <cellStyle name="Accent2 4 2" xfId="1314" xr:uid="{00000000-0005-0000-0000-000022050000}"/>
    <cellStyle name="Accent2 40" xfId="1315" xr:uid="{00000000-0005-0000-0000-000023050000}"/>
    <cellStyle name="Accent2 41" xfId="1316" xr:uid="{00000000-0005-0000-0000-000024050000}"/>
    <cellStyle name="Accent2 42" xfId="1317" xr:uid="{00000000-0005-0000-0000-000025050000}"/>
    <cellStyle name="Accent2 43" xfId="1318" xr:uid="{00000000-0005-0000-0000-000026050000}"/>
    <cellStyle name="Accent2 44" xfId="1319" xr:uid="{00000000-0005-0000-0000-000027050000}"/>
    <cellStyle name="Accent2 5" xfId="1320" xr:uid="{00000000-0005-0000-0000-000028050000}"/>
    <cellStyle name="Accent2 5 2" xfId="1321" xr:uid="{00000000-0005-0000-0000-000029050000}"/>
    <cellStyle name="Accent2 6" xfId="1322" xr:uid="{00000000-0005-0000-0000-00002A050000}"/>
    <cellStyle name="Accent2 6 2" xfId="1323" xr:uid="{00000000-0005-0000-0000-00002B050000}"/>
    <cellStyle name="Accent2 7" xfId="1324" xr:uid="{00000000-0005-0000-0000-00002C050000}"/>
    <cellStyle name="Accent2 8" xfId="1325" xr:uid="{00000000-0005-0000-0000-00002D050000}"/>
    <cellStyle name="Accent2 9" xfId="1326" xr:uid="{00000000-0005-0000-0000-00002E050000}"/>
    <cellStyle name="Accent3 10" xfId="1327" xr:uid="{00000000-0005-0000-0000-00002F050000}"/>
    <cellStyle name="Accent3 11" xfId="1328" xr:uid="{00000000-0005-0000-0000-000030050000}"/>
    <cellStyle name="Accent3 12" xfId="1329" xr:uid="{00000000-0005-0000-0000-000031050000}"/>
    <cellStyle name="Accent3 13" xfId="1330" xr:uid="{00000000-0005-0000-0000-000032050000}"/>
    <cellStyle name="Accent3 14" xfId="1331" xr:uid="{00000000-0005-0000-0000-000033050000}"/>
    <cellStyle name="Accent3 15" xfId="1332" xr:uid="{00000000-0005-0000-0000-000034050000}"/>
    <cellStyle name="Accent3 16" xfId="1333" xr:uid="{00000000-0005-0000-0000-000035050000}"/>
    <cellStyle name="Accent3 17" xfId="1334" xr:uid="{00000000-0005-0000-0000-000036050000}"/>
    <cellStyle name="Accent3 18" xfId="1335" xr:uid="{00000000-0005-0000-0000-000037050000}"/>
    <cellStyle name="Accent3 19" xfId="1336" xr:uid="{00000000-0005-0000-0000-000038050000}"/>
    <cellStyle name="Accent3 2" xfId="1337" xr:uid="{00000000-0005-0000-0000-000039050000}"/>
    <cellStyle name="Accent3 2 10" xfId="1338" xr:uid="{00000000-0005-0000-0000-00003A050000}"/>
    <cellStyle name="Accent3 2 11" xfId="1339" xr:uid="{00000000-0005-0000-0000-00003B050000}"/>
    <cellStyle name="Accent3 2 2" xfId="1340" xr:uid="{00000000-0005-0000-0000-00003C050000}"/>
    <cellStyle name="Accent3 2 3" xfId="1341" xr:uid="{00000000-0005-0000-0000-00003D050000}"/>
    <cellStyle name="Accent3 2 4" xfId="1342" xr:uid="{00000000-0005-0000-0000-00003E050000}"/>
    <cellStyle name="Accent3 2 5" xfId="1343" xr:uid="{00000000-0005-0000-0000-00003F050000}"/>
    <cellStyle name="Accent3 2 6" xfId="1344" xr:uid="{00000000-0005-0000-0000-000040050000}"/>
    <cellStyle name="Accent3 2 7" xfId="1345" xr:uid="{00000000-0005-0000-0000-000041050000}"/>
    <cellStyle name="Accent3 2 8" xfId="1346" xr:uid="{00000000-0005-0000-0000-000042050000}"/>
    <cellStyle name="Accent3 2 9" xfId="1347" xr:uid="{00000000-0005-0000-0000-000043050000}"/>
    <cellStyle name="Accent3 20" xfId="1348" xr:uid="{00000000-0005-0000-0000-000044050000}"/>
    <cellStyle name="Accent3 21" xfId="1349" xr:uid="{00000000-0005-0000-0000-000045050000}"/>
    <cellStyle name="Accent3 22" xfId="1350" xr:uid="{00000000-0005-0000-0000-000046050000}"/>
    <cellStyle name="Accent3 23" xfId="1351" xr:uid="{00000000-0005-0000-0000-000047050000}"/>
    <cellStyle name="Accent3 24" xfId="1352" xr:uid="{00000000-0005-0000-0000-000048050000}"/>
    <cellStyle name="Accent3 25" xfId="1353" xr:uid="{00000000-0005-0000-0000-000049050000}"/>
    <cellStyle name="Accent3 26" xfId="1354" xr:uid="{00000000-0005-0000-0000-00004A050000}"/>
    <cellStyle name="Accent3 27" xfId="1355" xr:uid="{00000000-0005-0000-0000-00004B050000}"/>
    <cellStyle name="Accent3 28" xfId="1356" xr:uid="{00000000-0005-0000-0000-00004C050000}"/>
    <cellStyle name="Accent3 29" xfId="1357" xr:uid="{00000000-0005-0000-0000-00004D050000}"/>
    <cellStyle name="Accent3 3" xfId="1358" xr:uid="{00000000-0005-0000-0000-00004E050000}"/>
    <cellStyle name="Accent3 3 2" xfId="1359" xr:uid="{00000000-0005-0000-0000-00004F050000}"/>
    <cellStyle name="Accent3 3 2 2" xfId="1360" xr:uid="{00000000-0005-0000-0000-000050050000}"/>
    <cellStyle name="Accent3 3 2 2 2" xfId="1361" xr:uid="{00000000-0005-0000-0000-000051050000}"/>
    <cellStyle name="Accent3 3 3" xfId="1362" xr:uid="{00000000-0005-0000-0000-000052050000}"/>
    <cellStyle name="Accent3 30" xfId="1363" xr:uid="{00000000-0005-0000-0000-000053050000}"/>
    <cellStyle name="Accent3 31" xfId="1364" xr:uid="{00000000-0005-0000-0000-000054050000}"/>
    <cellStyle name="Accent3 32" xfId="1365" xr:uid="{00000000-0005-0000-0000-000055050000}"/>
    <cellStyle name="Accent3 33" xfId="1366" xr:uid="{00000000-0005-0000-0000-000056050000}"/>
    <cellStyle name="Accent3 34" xfId="1367" xr:uid="{00000000-0005-0000-0000-000057050000}"/>
    <cellStyle name="Accent3 35" xfId="1368" xr:uid="{00000000-0005-0000-0000-000058050000}"/>
    <cellStyle name="Accent3 36" xfId="1369" xr:uid="{00000000-0005-0000-0000-000059050000}"/>
    <cellStyle name="Accent3 37" xfId="1370" xr:uid="{00000000-0005-0000-0000-00005A050000}"/>
    <cellStyle name="Accent3 38" xfId="1371" xr:uid="{00000000-0005-0000-0000-00005B050000}"/>
    <cellStyle name="Accent3 39" xfId="1372" xr:uid="{00000000-0005-0000-0000-00005C050000}"/>
    <cellStyle name="Accent3 4" xfId="1373" xr:uid="{00000000-0005-0000-0000-00005D050000}"/>
    <cellStyle name="Accent3 4 2" xfId="1374" xr:uid="{00000000-0005-0000-0000-00005E050000}"/>
    <cellStyle name="Accent3 40" xfId="1375" xr:uid="{00000000-0005-0000-0000-00005F050000}"/>
    <cellStyle name="Accent3 41" xfId="1376" xr:uid="{00000000-0005-0000-0000-000060050000}"/>
    <cellStyle name="Accent3 42" xfId="1377" xr:uid="{00000000-0005-0000-0000-000061050000}"/>
    <cellStyle name="Accent3 43" xfId="1378" xr:uid="{00000000-0005-0000-0000-000062050000}"/>
    <cellStyle name="Accent3 44" xfId="1379" xr:uid="{00000000-0005-0000-0000-000063050000}"/>
    <cellStyle name="Accent3 5" xfId="1380" xr:uid="{00000000-0005-0000-0000-000064050000}"/>
    <cellStyle name="Accent3 5 2" xfId="1381" xr:uid="{00000000-0005-0000-0000-000065050000}"/>
    <cellStyle name="Accent3 6" xfId="1382" xr:uid="{00000000-0005-0000-0000-000066050000}"/>
    <cellStyle name="Accent3 6 2" xfId="1383" xr:uid="{00000000-0005-0000-0000-000067050000}"/>
    <cellStyle name="Accent3 7" xfId="1384" xr:uid="{00000000-0005-0000-0000-000068050000}"/>
    <cellStyle name="Accent3 8" xfId="1385" xr:uid="{00000000-0005-0000-0000-000069050000}"/>
    <cellStyle name="Accent3 9" xfId="1386" xr:uid="{00000000-0005-0000-0000-00006A050000}"/>
    <cellStyle name="Accent4 10" xfId="1387" xr:uid="{00000000-0005-0000-0000-00006B050000}"/>
    <cellStyle name="Accent4 11" xfId="1388" xr:uid="{00000000-0005-0000-0000-00006C050000}"/>
    <cellStyle name="Accent4 12" xfId="1389" xr:uid="{00000000-0005-0000-0000-00006D050000}"/>
    <cellStyle name="Accent4 13" xfId="1390" xr:uid="{00000000-0005-0000-0000-00006E050000}"/>
    <cellStyle name="Accent4 14" xfId="1391" xr:uid="{00000000-0005-0000-0000-00006F050000}"/>
    <cellStyle name="Accent4 15" xfId="1392" xr:uid="{00000000-0005-0000-0000-000070050000}"/>
    <cellStyle name="Accent4 16" xfId="1393" xr:uid="{00000000-0005-0000-0000-000071050000}"/>
    <cellStyle name="Accent4 17" xfId="1394" xr:uid="{00000000-0005-0000-0000-000072050000}"/>
    <cellStyle name="Accent4 18" xfId="1395" xr:uid="{00000000-0005-0000-0000-000073050000}"/>
    <cellStyle name="Accent4 19" xfId="1396" xr:uid="{00000000-0005-0000-0000-000074050000}"/>
    <cellStyle name="Accent4 2" xfId="1397" xr:uid="{00000000-0005-0000-0000-000075050000}"/>
    <cellStyle name="Accent4 2 10" xfId="1398" xr:uid="{00000000-0005-0000-0000-000076050000}"/>
    <cellStyle name="Accent4 2 11" xfId="1399" xr:uid="{00000000-0005-0000-0000-000077050000}"/>
    <cellStyle name="Accent4 2 2" xfId="1400" xr:uid="{00000000-0005-0000-0000-000078050000}"/>
    <cellStyle name="Accent4 2 3" xfId="1401" xr:uid="{00000000-0005-0000-0000-000079050000}"/>
    <cellStyle name="Accent4 2 4" xfId="1402" xr:uid="{00000000-0005-0000-0000-00007A050000}"/>
    <cellStyle name="Accent4 2 5" xfId="1403" xr:uid="{00000000-0005-0000-0000-00007B050000}"/>
    <cellStyle name="Accent4 2 6" xfId="1404" xr:uid="{00000000-0005-0000-0000-00007C050000}"/>
    <cellStyle name="Accent4 2 7" xfId="1405" xr:uid="{00000000-0005-0000-0000-00007D050000}"/>
    <cellStyle name="Accent4 2 8" xfId="1406" xr:uid="{00000000-0005-0000-0000-00007E050000}"/>
    <cellStyle name="Accent4 2 9" xfId="1407" xr:uid="{00000000-0005-0000-0000-00007F050000}"/>
    <cellStyle name="Accent4 20" xfId="1408" xr:uid="{00000000-0005-0000-0000-000080050000}"/>
    <cellStyle name="Accent4 21" xfId="1409" xr:uid="{00000000-0005-0000-0000-000081050000}"/>
    <cellStyle name="Accent4 22" xfId="1410" xr:uid="{00000000-0005-0000-0000-000082050000}"/>
    <cellStyle name="Accent4 23" xfId="1411" xr:uid="{00000000-0005-0000-0000-000083050000}"/>
    <cellStyle name="Accent4 24" xfId="1412" xr:uid="{00000000-0005-0000-0000-000084050000}"/>
    <cellStyle name="Accent4 25" xfId="1413" xr:uid="{00000000-0005-0000-0000-000085050000}"/>
    <cellStyle name="Accent4 26" xfId="1414" xr:uid="{00000000-0005-0000-0000-000086050000}"/>
    <cellStyle name="Accent4 27" xfId="1415" xr:uid="{00000000-0005-0000-0000-000087050000}"/>
    <cellStyle name="Accent4 28" xfId="1416" xr:uid="{00000000-0005-0000-0000-000088050000}"/>
    <cellStyle name="Accent4 29" xfId="1417" xr:uid="{00000000-0005-0000-0000-000089050000}"/>
    <cellStyle name="Accent4 3" xfId="1418" xr:uid="{00000000-0005-0000-0000-00008A050000}"/>
    <cellStyle name="Accent4 3 2" xfId="1419" xr:uid="{00000000-0005-0000-0000-00008B050000}"/>
    <cellStyle name="Accent4 3 2 2" xfId="1420" xr:uid="{00000000-0005-0000-0000-00008C050000}"/>
    <cellStyle name="Accent4 3 2 2 2" xfId="1421" xr:uid="{00000000-0005-0000-0000-00008D050000}"/>
    <cellStyle name="Accent4 3 3" xfId="1422" xr:uid="{00000000-0005-0000-0000-00008E050000}"/>
    <cellStyle name="Accent4 30" xfId="1423" xr:uid="{00000000-0005-0000-0000-00008F050000}"/>
    <cellStyle name="Accent4 31" xfId="1424" xr:uid="{00000000-0005-0000-0000-000090050000}"/>
    <cellStyle name="Accent4 32" xfId="1425" xr:uid="{00000000-0005-0000-0000-000091050000}"/>
    <cellStyle name="Accent4 33" xfId="1426" xr:uid="{00000000-0005-0000-0000-000092050000}"/>
    <cellStyle name="Accent4 34" xfId="1427" xr:uid="{00000000-0005-0000-0000-000093050000}"/>
    <cellStyle name="Accent4 35" xfId="1428" xr:uid="{00000000-0005-0000-0000-000094050000}"/>
    <cellStyle name="Accent4 36" xfId="1429" xr:uid="{00000000-0005-0000-0000-000095050000}"/>
    <cellStyle name="Accent4 37" xfId="1430" xr:uid="{00000000-0005-0000-0000-000096050000}"/>
    <cellStyle name="Accent4 38" xfId="1431" xr:uid="{00000000-0005-0000-0000-000097050000}"/>
    <cellStyle name="Accent4 39" xfId="1432" xr:uid="{00000000-0005-0000-0000-000098050000}"/>
    <cellStyle name="Accent4 4" xfId="1433" xr:uid="{00000000-0005-0000-0000-000099050000}"/>
    <cellStyle name="Accent4 4 2" xfId="1434" xr:uid="{00000000-0005-0000-0000-00009A050000}"/>
    <cellStyle name="Accent4 40" xfId="1435" xr:uid="{00000000-0005-0000-0000-00009B050000}"/>
    <cellStyle name="Accent4 41" xfId="1436" xr:uid="{00000000-0005-0000-0000-00009C050000}"/>
    <cellStyle name="Accent4 42" xfId="1437" xr:uid="{00000000-0005-0000-0000-00009D050000}"/>
    <cellStyle name="Accent4 43" xfId="1438" xr:uid="{00000000-0005-0000-0000-00009E050000}"/>
    <cellStyle name="Accent4 44" xfId="1439" xr:uid="{00000000-0005-0000-0000-00009F050000}"/>
    <cellStyle name="Accent4 5" xfId="1440" xr:uid="{00000000-0005-0000-0000-0000A0050000}"/>
    <cellStyle name="Accent4 5 2" xfId="1441" xr:uid="{00000000-0005-0000-0000-0000A1050000}"/>
    <cellStyle name="Accent4 6" xfId="1442" xr:uid="{00000000-0005-0000-0000-0000A2050000}"/>
    <cellStyle name="Accent4 6 2" xfId="1443" xr:uid="{00000000-0005-0000-0000-0000A3050000}"/>
    <cellStyle name="Accent4 7" xfId="1444" xr:uid="{00000000-0005-0000-0000-0000A4050000}"/>
    <cellStyle name="Accent4 8" xfId="1445" xr:uid="{00000000-0005-0000-0000-0000A5050000}"/>
    <cellStyle name="Accent4 9" xfId="1446" xr:uid="{00000000-0005-0000-0000-0000A6050000}"/>
    <cellStyle name="Accent5 10" xfId="1447" xr:uid="{00000000-0005-0000-0000-0000A7050000}"/>
    <cellStyle name="Accent5 11" xfId="1448" xr:uid="{00000000-0005-0000-0000-0000A8050000}"/>
    <cellStyle name="Accent5 12" xfId="1449" xr:uid="{00000000-0005-0000-0000-0000A9050000}"/>
    <cellStyle name="Accent5 13" xfId="1450" xr:uid="{00000000-0005-0000-0000-0000AA050000}"/>
    <cellStyle name="Accent5 14" xfId="1451" xr:uid="{00000000-0005-0000-0000-0000AB050000}"/>
    <cellStyle name="Accent5 15" xfId="1452" xr:uid="{00000000-0005-0000-0000-0000AC050000}"/>
    <cellStyle name="Accent5 16" xfId="1453" xr:uid="{00000000-0005-0000-0000-0000AD050000}"/>
    <cellStyle name="Accent5 17" xfId="1454" xr:uid="{00000000-0005-0000-0000-0000AE050000}"/>
    <cellStyle name="Accent5 18" xfId="1455" xr:uid="{00000000-0005-0000-0000-0000AF050000}"/>
    <cellStyle name="Accent5 19" xfId="1456" xr:uid="{00000000-0005-0000-0000-0000B0050000}"/>
    <cellStyle name="Accent5 2" xfId="1457" xr:uid="{00000000-0005-0000-0000-0000B1050000}"/>
    <cellStyle name="Accent5 2 10" xfId="1458" xr:uid="{00000000-0005-0000-0000-0000B2050000}"/>
    <cellStyle name="Accent5 2 2" xfId="1459" xr:uid="{00000000-0005-0000-0000-0000B3050000}"/>
    <cellStyle name="Accent5 2 3" xfId="1460" xr:uid="{00000000-0005-0000-0000-0000B4050000}"/>
    <cellStyle name="Accent5 2 4" xfId="1461" xr:uid="{00000000-0005-0000-0000-0000B5050000}"/>
    <cellStyle name="Accent5 2 5" xfId="1462" xr:uid="{00000000-0005-0000-0000-0000B6050000}"/>
    <cellStyle name="Accent5 2 6" xfId="1463" xr:uid="{00000000-0005-0000-0000-0000B7050000}"/>
    <cellStyle name="Accent5 2 7" xfId="1464" xr:uid="{00000000-0005-0000-0000-0000B8050000}"/>
    <cellStyle name="Accent5 2 8" xfId="1465" xr:uid="{00000000-0005-0000-0000-0000B9050000}"/>
    <cellStyle name="Accent5 2 9" xfId="1466" xr:uid="{00000000-0005-0000-0000-0000BA050000}"/>
    <cellStyle name="Accent5 20" xfId="1467" xr:uid="{00000000-0005-0000-0000-0000BB050000}"/>
    <cellStyle name="Accent5 21" xfId="1468" xr:uid="{00000000-0005-0000-0000-0000BC050000}"/>
    <cellStyle name="Accent5 22" xfId="1469" xr:uid="{00000000-0005-0000-0000-0000BD050000}"/>
    <cellStyle name="Accent5 23" xfId="1470" xr:uid="{00000000-0005-0000-0000-0000BE050000}"/>
    <cellStyle name="Accent5 24" xfId="1471" xr:uid="{00000000-0005-0000-0000-0000BF050000}"/>
    <cellStyle name="Accent5 25" xfId="1472" xr:uid="{00000000-0005-0000-0000-0000C0050000}"/>
    <cellStyle name="Accent5 26" xfId="1473" xr:uid="{00000000-0005-0000-0000-0000C1050000}"/>
    <cellStyle name="Accent5 27" xfId="1474" xr:uid="{00000000-0005-0000-0000-0000C2050000}"/>
    <cellStyle name="Accent5 28" xfId="1475" xr:uid="{00000000-0005-0000-0000-0000C3050000}"/>
    <cellStyle name="Accent5 29" xfId="1476" xr:uid="{00000000-0005-0000-0000-0000C4050000}"/>
    <cellStyle name="Accent5 3" xfId="1477" xr:uid="{00000000-0005-0000-0000-0000C5050000}"/>
    <cellStyle name="Accent5 3 2" xfId="1478" xr:uid="{00000000-0005-0000-0000-0000C6050000}"/>
    <cellStyle name="Accent5 30" xfId="1479" xr:uid="{00000000-0005-0000-0000-0000C7050000}"/>
    <cellStyle name="Accent5 31" xfId="1480" xr:uid="{00000000-0005-0000-0000-0000C8050000}"/>
    <cellStyle name="Accent5 32" xfId="1481" xr:uid="{00000000-0005-0000-0000-0000C9050000}"/>
    <cellStyle name="Accent5 33" xfId="1482" xr:uid="{00000000-0005-0000-0000-0000CA050000}"/>
    <cellStyle name="Accent5 34" xfId="1483" xr:uid="{00000000-0005-0000-0000-0000CB050000}"/>
    <cellStyle name="Accent5 35" xfId="1484" xr:uid="{00000000-0005-0000-0000-0000CC050000}"/>
    <cellStyle name="Accent5 36" xfId="1485" xr:uid="{00000000-0005-0000-0000-0000CD050000}"/>
    <cellStyle name="Accent5 37" xfId="1486" xr:uid="{00000000-0005-0000-0000-0000CE050000}"/>
    <cellStyle name="Accent5 38" xfId="1487" xr:uid="{00000000-0005-0000-0000-0000CF050000}"/>
    <cellStyle name="Accent5 39" xfId="1488" xr:uid="{00000000-0005-0000-0000-0000D0050000}"/>
    <cellStyle name="Accent5 4" xfId="1489" xr:uid="{00000000-0005-0000-0000-0000D1050000}"/>
    <cellStyle name="Accent5 4 2" xfId="1490" xr:uid="{00000000-0005-0000-0000-0000D2050000}"/>
    <cellStyle name="Accent5 40" xfId="1491" xr:uid="{00000000-0005-0000-0000-0000D3050000}"/>
    <cellStyle name="Accent5 41" xfId="1492" xr:uid="{00000000-0005-0000-0000-0000D4050000}"/>
    <cellStyle name="Accent5 42" xfId="1493" xr:uid="{00000000-0005-0000-0000-0000D5050000}"/>
    <cellStyle name="Accent5 43" xfId="1494" xr:uid="{00000000-0005-0000-0000-0000D6050000}"/>
    <cellStyle name="Accent5 44" xfId="1495" xr:uid="{00000000-0005-0000-0000-0000D7050000}"/>
    <cellStyle name="Accent5 5" xfId="1496" xr:uid="{00000000-0005-0000-0000-0000D8050000}"/>
    <cellStyle name="Accent5 5 2" xfId="1497" xr:uid="{00000000-0005-0000-0000-0000D9050000}"/>
    <cellStyle name="Accent5 6" xfId="1498" xr:uid="{00000000-0005-0000-0000-0000DA050000}"/>
    <cellStyle name="Accent5 6 2" xfId="1499" xr:uid="{00000000-0005-0000-0000-0000DB050000}"/>
    <cellStyle name="Accent5 7" xfId="1500" xr:uid="{00000000-0005-0000-0000-0000DC050000}"/>
    <cellStyle name="Accent5 8" xfId="1501" xr:uid="{00000000-0005-0000-0000-0000DD050000}"/>
    <cellStyle name="Accent5 9" xfId="1502" xr:uid="{00000000-0005-0000-0000-0000DE050000}"/>
    <cellStyle name="Accent6 10" xfId="1503" xr:uid="{00000000-0005-0000-0000-0000DF050000}"/>
    <cellStyle name="Accent6 11" xfId="1504" xr:uid="{00000000-0005-0000-0000-0000E0050000}"/>
    <cellStyle name="Accent6 12" xfId="1505" xr:uid="{00000000-0005-0000-0000-0000E1050000}"/>
    <cellStyle name="Accent6 13" xfId="1506" xr:uid="{00000000-0005-0000-0000-0000E2050000}"/>
    <cellStyle name="Accent6 14" xfId="1507" xr:uid="{00000000-0005-0000-0000-0000E3050000}"/>
    <cellStyle name="Accent6 15" xfId="1508" xr:uid="{00000000-0005-0000-0000-0000E4050000}"/>
    <cellStyle name="Accent6 16" xfId="1509" xr:uid="{00000000-0005-0000-0000-0000E5050000}"/>
    <cellStyle name="Accent6 17" xfId="1510" xr:uid="{00000000-0005-0000-0000-0000E6050000}"/>
    <cellStyle name="Accent6 18" xfId="1511" xr:uid="{00000000-0005-0000-0000-0000E7050000}"/>
    <cellStyle name="Accent6 19" xfId="1512" xr:uid="{00000000-0005-0000-0000-0000E8050000}"/>
    <cellStyle name="Accent6 2" xfId="1513" xr:uid="{00000000-0005-0000-0000-0000E9050000}"/>
    <cellStyle name="Accent6 2 10" xfId="1514" xr:uid="{00000000-0005-0000-0000-0000EA050000}"/>
    <cellStyle name="Accent6 2 11" xfId="1515" xr:uid="{00000000-0005-0000-0000-0000EB050000}"/>
    <cellStyle name="Accent6 2 2" xfId="1516" xr:uid="{00000000-0005-0000-0000-0000EC050000}"/>
    <cellStyle name="Accent6 2 3" xfId="1517" xr:uid="{00000000-0005-0000-0000-0000ED050000}"/>
    <cellStyle name="Accent6 2 4" xfId="1518" xr:uid="{00000000-0005-0000-0000-0000EE050000}"/>
    <cellStyle name="Accent6 2 5" xfId="1519" xr:uid="{00000000-0005-0000-0000-0000EF050000}"/>
    <cellStyle name="Accent6 2 6" xfId="1520" xr:uid="{00000000-0005-0000-0000-0000F0050000}"/>
    <cellStyle name="Accent6 2 7" xfId="1521" xr:uid="{00000000-0005-0000-0000-0000F1050000}"/>
    <cellStyle name="Accent6 2 8" xfId="1522" xr:uid="{00000000-0005-0000-0000-0000F2050000}"/>
    <cellStyle name="Accent6 2 9" xfId="1523" xr:uid="{00000000-0005-0000-0000-0000F3050000}"/>
    <cellStyle name="Accent6 20" xfId="1524" xr:uid="{00000000-0005-0000-0000-0000F4050000}"/>
    <cellStyle name="Accent6 21" xfId="1525" xr:uid="{00000000-0005-0000-0000-0000F5050000}"/>
    <cellStyle name="Accent6 22" xfId="1526" xr:uid="{00000000-0005-0000-0000-0000F6050000}"/>
    <cellStyle name="Accent6 23" xfId="1527" xr:uid="{00000000-0005-0000-0000-0000F7050000}"/>
    <cellStyle name="Accent6 24" xfId="1528" xr:uid="{00000000-0005-0000-0000-0000F8050000}"/>
    <cellStyle name="Accent6 25" xfId="1529" xr:uid="{00000000-0005-0000-0000-0000F9050000}"/>
    <cellStyle name="Accent6 26" xfId="1530" xr:uid="{00000000-0005-0000-0000-0000FA050000}"/>
    <cellStyle name="Accent6 27" xfId="1531" xr:uid="{00000000-0005-0000-0000-0000FB050000}"/>
    <cellStyle name="Accent6 28" xfId="1532" xr:uid="{00000000-0005-0000-0000-0000FC050000}"/>
    <cellStyle name="Accent6 29" xfId="1533" xr:uid="{00000000-0005-0000-0000-0000FD050000}"/>
    <cellStyle name="Accent6 3" xfId="1534" xr:uid="{00000000-0005-0000-0000-0000FE050000}"/>
    <cellStyle name="Accent6 3 2" xfId="1535" xr:uid="{00000000-0005-0000-0000-0000FF050000}"/>
    <cellStyle name="Accent6 3 2 2" xfId="1536" xr:uid="{00000000-0005-0000-0000-000000060000}"/>
    <cellStyle name="Accent6 3 2 2 2" xfId="1537" xr:uid="{00000000-0005-0000-0000-000001060000}"/>
    <cellStyle name="Accent6 3 3" xfId="1538" xr:uid="{00000000-0005-0000-0000-000002060000}"/>
    <cellStyle name="Accent6 30" xfId="1539" xr:uid="{00000000-0005-0000-0000-000003060000}"/>
    <cellStyle name="Accent6 31" xfId="1540" xr:uid="{00000000-0005-0000-0000-000004060000}"/>
    <cellStyle name="Accent6 32" xfId="1541" xr:uid="{00000000-0005-0000-0000-000005060000}"/>
    <cellStyle name="Accent6 33" xfId="1542" xr:uid="{00000000-0005-0000-0000-000006060000}"/>
    <cellStyle name="Accent6 34" xfId="1543" xr:uid="{00000000-0005-0000-0000-000007060000}"/>
    <cellStyle name="Accent6 35" xfId="1544" xr:uid="{00000000-0005-0000-0000-000008060000}"/>
    <cellStyle name="Accent6 36" xfId="1545" xr:uid="{00000000-0005-0000-0000-000009060000}"/>
    <cellStyle name="Accent6 37" xfId="1546" xr:uid="{00000000-0005-0000-0000-00000A060000}"/>
    <cellStyle name="Accent6 38" xfId="1547" xr:uid="{00000000-0005-0000-0000-00000B060000}"/>
    <cellStyle name="Accent6 39" xfId="1548" xr:uid="{00000000-0005-0000-0000-00000C060000}"/>
    <cellStyle name="Accent6 4" xfId="1549" xr:uid="{00000000-0005-0000-0000-00000D060000}"/>
    <cellStyle name="Accent6 4 2" xfId="1550" xr:uid="{00000000-0005-0000-0000-00000E060000}"/>
    <cellStyle name="Accent6 40" xfId="1551" xr:uid="{00000000-0005-0000-0000-00000F060000}"/>
    <cellStyle name="Accent6 41" xfId="1552" xr:uid="{00000000-0005-0000-0000-000010060000}"/>
    <cellStyle name="Accent6 42" xfId="1553" xr:uid="{00000000-0005-0000-0000-000011060000}"/>
    <cellStyle name="Accent6 43" xfId="1554" xr:uid="{00000000-0005-0000-0000-000012060000}"/>
    <cellStyle name="Accent6 44" xfId="1555" xr:uid="{00000000-0005-0000-0000-000013060000}"/>
    <cellStyle name="Accent6 5" xfId="1556" xr:uid="{00000000-0005-0000-0000-000014060000}"/>
    <cellStyle name="Accent6 5 2" xfId="1557" xr:uid="{00000000-0005-0000-0000-000015060000}"/>
    <cellStyle name="Accent6 6" xfId="1558" xr:uid="{00000000-0005-0000-0000-000016060000}"/>
    <cellStyle name="Accent6 6 2" xfId="1559" xr:uid="{00000000-0005-0000-0000-000017060000}"/>
    <cellStyle name="Accent6 7" xfId="1560" xr:uid="{00000000-0005-0000-0000-000018060000}"/>
    <cellStyle name="Accent6 8" xfId="1561" xr:uid="{00000000-0005-0000-0000-000019060000}"/>
    <cellStyle name="Accent6 9" xfId="1562" xr:uid="{00000000-0005-0000-0000-00001A060000}"/>
    <cellStyle name="AggblueBoldCels" xfId="1563" xr:uid="{00000000-0005-0000-0000-00001B060000}"/>
    <cellStyle name="AggblueCels" xfId="1564" xr:uid="{00000000-0005-0000-0000-00001C060000}"/>
    <cellStyle name="AggBoldCells" xfId="1565" xr:uid="{00000000-0005-0000-0000-00001D060000}"/>
    <cellStyle name="AggCels" xfId="1566" xr:uid="{00000000-0005-0000-0000-00001E060000}"/>
    <cellStyle name="AggGreen" xfId="1567" xr:uid="{00000000-0005-0000-0000-00001F060000}"/>
    <cellStyle name="AggGreen12" xfId="1568" xr:uid="{00000000-0005-0000-0000-000020060000}"/>
    <cellStyle name="AggOrange" xfId="1569" xr:uid="{00000000-0005-0000-0000-000021060000}"/>
    <cellStyle name="AggOrange9" xfId="1570" xr:uid="{00000000-0005-0000-0000-000022060000}"/>
    <cellStyle name="AggOrangeLB_2x" xfId="1571" xr:uid="{00000000-0005-0000-0000-000023060000}"/>
    <cellStyle name="AggOrangeLBorder" xfId="1572" xr:uid="{00000000-0005-0000-0000-000024060000}"/>
    <cellStyle name="AggOrangeRBorder" xfId="1573" xr:uid="{00000000-0005-0000-0000-000025060000}"/>
    <cellStyle name="Akzent1" xfId="1574" xr:uid="{00000000-0005-0000-0000-000026060000}"/>
    <cellStyle name="Akzent2" xfId="1575" xr:uid="{00000000-0005-0000-0000-000027060000}"/>
    <cellStyle name="Akzent3" xfId="1576" xr:uid="{00000000-0005-0000-0000-000028060000}"/>
    <cellStyle name="Akzent4" xfId="1577" xr:uid="{00000000-0005-0000-0000-000029060000}"/>
    <cellStyle name="Akzent5" xfId="1578" xr:uid="{00000000-0005-0000-0000-00002A060000}"/>
    <cellStyle name="Akzent6" xfId="1579" xr:uid="{00000000-0005-0000-0000-00002B060000}"/>
    <cellStyle name="Ausgabe" xfId="1580" xr:uid="{00000000-0005-0000-0000-00002C060000}"/>
    <cellStyle name="Bad 10" xfId="1581" xr:uid="{00000000-0005-0000-0000-00002D060000}"/>
    <cellStyle name="Bad 11" xfId="1582" xr:uid="{00000000-0005-0000-0000-00002E060000}"/>
    <cellStyle name="Bad 12" xfId="1583" xr:uid="{00000000-0005-0000-0000-00002F060000}"/>
    <cellStyle name="Bad 13" xfId="1584" xr:uid="{00000000-0005-0000-0000-000030060000}"/>
    <cellStyle name="Bad 14" xfId="1585" xr:uid="{00000000-0005-0000-0000-000031060000}"/>
    <cellStyle name="Bad 15" xfId="1586" xr:uid="{00000000-0005-0000-0000-000032060000}"/>
    <cellStyle name="Bad 16" xfId="1587" xr:uid="{00000000-0005-0000-0000-000033060000}"/>
    <cellStyle name="Bad 17" xfId="1588" xr:uid="{00000000-0005-0000-0000-000034060000}"/>
    <cellStyle name="Bad 18" xfId="1589" xr:uid="{00000000-0005-0000-0000-000035060000}"/>
    <cellStyle name="Bad 19" xfId="1590" xr:uid="{00000000-0005-0000-0000-000036060000}"/>
    <cellStyle name="Bad 2" xfId="1591" xr:uid="{00000000-0005-0000-0000-000037060000}"/>
    <cellStyle name="Bad 2 10" xfId="1592" xr:uid="{00000000-0005-0000-0000-000038060000}"/>
    <cellStyle name="Bad 2 11" xfId="1593" xr:uid="{00000000-0005-0000-0000-000039060000}"/>
    <cellStyle name="Bad 2 2" xfId="1594" xr:uid="{00000000-0005-0000-0000-00003A060000}"/>
    <cellStyle name="Bad 2 3" xfId="1595" xr:uid="{00000000-0005-0000-0000-00003B060000}"/>
    <cellStyle name="Bad 2 4" xfId="1596" xr:uid="{00000000-0005-0000-0000-00003C060000}"/>
    <cellStyle name="Bad 2 5" xfId="1597" xr:uid="{00000000-0005-0000-0000-00003D060000}"/>
    <cellStyle name="Bad 2 6" xfId="1598" xr:uid="{00000000-0005-0000-0000-00003E060000}"/>
    <cellStyle name="Bad 2 7" xfId="1599" xr:uid="{00000000-0005-0000-0000-00003F060000}"/>
    <cellStyle name="Bad 2 8" xfId="1600" xr:uid="{00000000-0005-0000-0000-000040060000}"/>
    <cellStyle name="Bad 2 9" xfId="1601" xr:uid="{00000000-0005-0000-0000-000041060000}"/>
    <cellStyle name="Bad 20" xfId="1602" xr:uid="{00000000-0005-0000-0000-000042060000}"/>
    <cellStyle name="Bad 21" xfId="1603" xr:uid="{00000000-0005-0000-0000-000043060000}"/>
    <cellStyle name="Bad 22" xfId="1604" xr:uid="{00000000-0005-0000-0000-000044060000}"/>
    <cellStyle name="Bad 23" xfId="1605" xr:uid="{00000000-0005-0000-0000-000045060000}"/>
    <cellStyle name="Bad 24" xfId="1606" xr:uid="{00000000-0005-0000-0000-000046060000}"/>
    <cellStyle name="Bad 25" xfId="1607" xr:uid="{00000000-0005-0000-0000-000047060000}"/>
    <cellStyle name="Bad 26" xfId="1608" xr:uid="{00000000-0005-0000-0000-000048060000}"/>
    <cellStyle name="Bad 27" xfId="1609" xr:uid="{00000000-0005-0000-0000-000049060000}"/>
    <cellStyle name="Bad 28" xfId="1610" xr:uid="{00000000-0005-0000-0000-00004A060000}"/>
    <cellStyle name="Bad 29" xfId="1611" xr:uid="{00000000-0005-0000-0000-00004B060000}"/>
    <cellStyle name="Bad 3" xfId="1612" xr:uid="{00000000-0005-0000-0000-00004C060000}"/>
    <cellStyle name="Bad 3 2" xfId="1613" xr:uid="{00000000-0005-0000-0000-00004D060000}"/>
    <cellStyle name="Bad 3 2 2" xfId="1614" xr:uid="{00000000-0005-0000-0000-00004E060000}"/>
    <cellStyle name="Bad 3 2 2 2" xfId="1615" xr:uid="{00000000-0005-0000-0000-00004F060000}"/>
    <cellStyle name="Bad 3 3" xfId="1616" xr:uid="{00000000-0005-0000-0000-000050060000}"/>
    <cellStyle name="Bad 30" xfId="1617" xr:uid="{00000000-0005-0000-0000-000051060000}"/>
    <cellStyle name="Bad 31" xfId="1618" xr:uid="{00000000-0005-0000-0000-000052060000}"/>
    <cellStyle name="Bad 32" xfId="1619" xr:uid="{00000000-0005-0000-0000-000053060000}"/>
    <cellStyle name="Bad 33" xfId="1620" xr:uid="{00000000-0005-0000-0000-000054060000}"/>
    <cellStyle name="Bad 34" xfId="1621" xr:uid="{00000000-0005-0000-0000-000055060000}"/>
    <cellStyle name="Bad 35" xfId="1622" xr:uid="{00000000-0005-0000-0000-000056060000}"/>
    <cellStyle name="Bad 36" xfId="1623" xr:uid="{00000000-0005-0000-0000-000057060000}"/>
    <cellStyle name="Bad 37" xfId="1624" xr:uid="{00000000-0005-0000-0000-000058060000}"/>
    <cellStyle name="Bad 38" xfId="1625" xr:uid="{00000000-0005-0000-0000-000059060000}"/>
    <cellStyle name="Bad 39" xfId="1626" xr:uid="{00000000-0005-0000-0000-00005A060000}"/>
    <cellStyle name="Bad 4" xfId="1627" xr:uid="{00000000-0005-0000-0000-00005B060000}"/>
    <cellStyle name="Bad 4 2" xfId="1628" xr:uid="{00000000-0005-0000-0000-00005C060000}"/>
    <cellStyle name="Bad 40" xfId="1629" xr:uid="{00000000-0005-0000-0000-00005D060000}"/>
    <cellStyle name="Bad 41" xfId="1630" xr:uid="{00000000-0005-0000-0000-00005E060000}"/>
    <cellStyle name="Bad 42" xfId="1631" xr:uid="{00000000-0005-0000-0000-00005F060000}"/>
    <cellStyle name="Bad 43" xfId="1632" xr:uid="{00000000-0005-0000-0000-000060060000}"/>
    <cellStyle name="Bad 44" xfId="1633" xr:uid="{00000000-0005-0000-0000-000061060000}"/>
    <cellStyle name="Bad 45" xfId="1634" xr:uid="{00000000-0005-0000-0000-000062060000}"/>
    <cellStyle name="Bad 46" xfId="1635" xr:uid="{00000000-0005-0000-0000-000063060000}"/>
    <cellStyle name="Bad 5" xfId="1636" xr:uid="{00000000-0005-0000-0000-000064060000}"/>
    <cellStyle name="Bad 5 2" xfId="1637" xr:uid="{00000000-0005-0000-0000-000065060000}"/>
    <cellStyle name="Bad 6" xfId="1638" xr:uid="{00000000-0005-0000-0000-000066060000}"/>
    <cellStyle name="Bad 6 2" xfId="1639" xr:uid="{00000000-0005-0000-0000-000067060000}"/>
    <cellStyle name="Bad 7" xfId="1640" xr:uid="{00000000-0005-0000-0000-000068060000}"/>
    <cellStyle name="Bad 8" xfId="1641" xr:uid="{00000000-0005-0000-0000-000069060000}"/>
    <cellStyle name="Bad 9" xfId="1642" xr:uid="{00000000-0005-0000-0000-00006A060000}"/>
    <cellStyle name="Berechnung" xfId="1643" xr:uid="{00000000-0005-0000-0000-00006B060000}"/>
    <cellStyle name="Bold GHG Numbers (0.00)" xfId="1644" xr:uid="{00000000-0005-0000-0000-00006C060000}"/>
    <cellStyle name="Calculation 10" xfId="1645" xr:uid="{00000000-0005-0000-0000-00006D060000}"/>
    <cellStyle name="Calculation 11" xfId="1646" xr:uid="{00000000-0005-0000-0000-00006E060000}"/>
    <cellStyle name="Calculation 12" xfId="1647" xr:uid="{00000000-0005-0000-0000-00006F060000}"/>
    <cellStyle name="Calculation 13" xfId="1648" xr:uid="{00000000-0005-0000-0000-000070060000}"/>
    <cellStyle name="Calculation 14" xfId="1649" xr:uid="{00000000-0005-0000-0000-000071060000}"/>
    <cellStyle name="Calculation 15" xfId="1650" xr:uid="{00000000-0005-0000-0000-000072060000}"/>
    <cellStyle name="Calculation 16" xfId="1651" xr:uid="{00000000-0005-0000-0000-000073060000}"/>
    <cellStyle name="Calculation 17" xfId="1652" xr:uid="{00000000-0005-0000-0000-000074060000}"/>
    <cellStyle name="Calculation 18" xfId="1653" xr:uid="{00000000-0005-0000-0000-000075060000}"/>
    <cellStyle name="Calculation 19" xfId="1654" xr:uid="{00000000-0005-0000-0000-000076060000}"/>
    <cellStyle name="Calculation 2" xfId="1655" xr:uid="{00000000-0005-0000-0000-000077060000}"/>
    <cellStyle name="Calculation 2 10" xfId="1656" xr:uid="{00000000-0005-0000-0000-000078060000}"/>
    <cellStyle name="Calculation 2 11" xfId="1657" xr:uid="{00000000-0005-0000-0000-000079060000}"/>
    <cellStyle name="Calculation 2 2" xfId="1658" xr:uid="{00000000-0005-0000-0000-00007A060000}"/>
    <cellStyle name="Calculation 2 3" xfId="1659" xr:uid="{00000000-0005-0000-0000-00007B060000}"/>
    <cellStyle name="Calculation 2 4" xfId="1660" xr:uid="{00000000-0005-0000-0000-00007C060000}"/>
    <cellStyle name="Calculation 2 5" xfId="1661" xr:uid="{00000000-0005-0000-0000-00007D060000}"/>
    <cellStyle name="Calculation 2 6" xfId="1662" xr:uid="{00000000-0005-0000-0000-00007E060000}"/>
    <cellStyle name="Calculation 2 7" xfId="1663" xr:uid="{00000000-0005-0000-0000-00007F060000}"/>
    <cellStyle name="Calculation 2 8" xfId="1664" xr:uid="{00000000-0005-0000-0000-000080060000}"/>
    <cellStyle name="Calculation 2 9" xfId="1665" xr:uid="{00000000-0005-0000-0000-000081060000}"/>
    <cellStyle name="Calculation 20" xfId="1666" xr:uid="{00000000-0005-0000-0000-000082060000}"/>
    <cellStyle name="Calculation 21" xfId="1667" xr:uid="{00000000-0005-0000-0000-000083060000}"/>
    <cellStyle name="Calculation 22" xfId="1668" xr:uid="{00000000-0005-0000-0000-000084060000}"/>
    <cellStyle name="Calculation 23" xfId="1669" xr:uid="{00000000-0005-0000-0000-000085060000}"/>
    <cellStyle name="Calculation 24" xfId="1670" xr:uid="{00000000-0005-0000-0000-000086060000}"/>
    <cellStyle name="Calculation 25" xfId="1671" xr:uid="{00000000-0005-0000-0000-000087060000}"/>
    <cellStyle name="Calculation 26" xfId="1672" xr:uid="{00000000-0005-0000-0000-000088060000}"/>
    <cellStyle name="Calculation 27" xfId="1673" xr:uid="{00000000-0005-0000-0000-000089060000}"/>
    <cellStyle name="Calculation 28" xfId="1674" xr:uid="{00000000-0005-0000-0000-00008A060000}"/>
    <cellStyle name="Calculation 29" xfId="1675" xr:uid="{00000000-0005-0000-0000-00008B060000}"/>
    <cellStyle name="Calculation 3" xfId="1676" xr:uid="{00000000-0005-0000-0000-00008C060000}"/>
    <cellStyle name="Calculation 3 2" xfId="1677" xr:uid="{00000000-0005-0000-0000-00008D060000}"/>
    <cellStyle name="Calculation 3 2 2" xfId="1678" xr:uid="{00000000-0005-0000-0000-00008E060000}"/>
    <cellStyle name="Calculation 3 2 2 2" xfId="1679" xr:uid="{00000000-0005-0000-0000-00008F060000}"/>
    <cellStyle name="Calculation 3 3" xfId="1680" xr:uid="{00000000-0005-0000-0000-000090060000}"/>
    <cellStyle name="Calculation 30" xfId="1681" xr:uid="{00000000-0005-0000-0000-000091060000}"/>
    <cellStyle name="Calculation 31" xfId="1682" xr:uid="{00000000-0005-0000-0000-000092060000}"/>
    <cellStyle name="Calculation 32" xfId="1683" xr:uid="{00000000-0005-0000-0000-000093060000}"/>
    <cellStyle name="Calculation 33" xfId="1684" xr:uid="{00000000-0005-0000-0000-000094060000}"/>
    <cellStyle name="Calculation 34" xfId="1685" xr:uid="{00000000-0005-0000-0000-000095060000}"/>
    <cellStyle name="Calculation 35" xfId="1686" xr:uid="{00000000-0005-0000-0000-000096060000}"/>
    <cellStyle name="Calculation 36" xfId="1687" xr:uid="{00000000-0005-0000-0000-000097060000}"/>
    <cellStyle name="Calculation 37" xfId="1688" xr:uid="{00000000-0005-0000-0000-000098060000}"/>
    <cellStyle name="Calculation 38" xfId="1689" xr:uid="{00000000-0005-0000-0000-000099060000}"/>
    <cellStyle name="Calculation 39" xfId="1690" xr:uid="{00000000-0005-0000-0000-00009A060000}"/>
    <cellStyle name="Calculation 4" xfId="1691" xr:uid="{00000000-0005-0000-0000-00009B060000}"/>
    <cellStyle name="Calculation 4 2" xfId="1692" xr:uid="{00000000-0005-0000-0000-00009C060000}"/>
    <cellStyle name="Calculation 40" xfId="1693" xr:uid="{00000000-0005-0000-0000-00009D060000}"/>
    <cellStyle name="Calculation 41" xfId="1694" xr:uid="{00000000-0005-0000-0000-00009E060000}"/>
    <cellStyle name="Calculation 42" xfId="1695" xr:uid="{00000000-0005-0000-0000-00009F060000}"/>
    <cellStyle name="Calculation 43" xfId="1696" xr:uid="{00000000-0005-0000-0000-0000A0060000}"/>
    <cellStyle name="Calculation 44" xfId="1697" xr:uid="{00000000-0005-0000-0000-0000A1060000}"/>
    <cellStyle name="Calculation 5" xfId="1698" xr:uid="{00000000-0005-0000-0000-0000A2060000}"/>
    <cellStyle name="Calculation 5 2" xfId="1699" xr:uid="{00000000-0005-0000-0000-0000A3060000}"/>
    <cellStyle name="Calculation 6" xfId="1700" xr:uid="{00000000-0005-0000-0000-0000A4060000}"/>
    <cellStyle name="Calculation 6 2" xfId="1701" xr:uid="{00000000-0005-0000-0000-0000A5060000}"/>
    <cellStyle name="Calculation 7" xfId="1702" xr:uid="{00000000-0005-0000-0000-0000A6060000}"/>
    <cellStyle name="Calculation 8" xfId="1703" xr:uid="{00000000-0005-0000-0000-0000A7060000}"/>
    <cellStyle name="Calculation 9" xfId="1704" xr:uid="{00000000-0005-0000-0000-0000A8060000}"/>
    <cellStyle name="Check Cell 10" xfId="1705" xr:uid="{00000000-0005-0000-0000-0000A9060000}"/>
    <cellStyle name="Check Cell 11" xfId="1706" xr:uid="{00000000-0005-0000-0000-0000AA060000}"/>
    <cellStyle name="Check Cell 12" xfId="1707" xr:uid="{00000000-0005-0000-0000-0000AB060000}"/>
    <cellStyle name="Check Cell 13" xfId="1708" xr:uid="{00000000-0005-0000-0000-0000AC060000}"/>
    <cellStyle name="Check Cell 14" xfId="1709" xr:uid="{00000000-0005-0000-0000-0000AD060000}"/>
    <cellStyle name="Check Cell 15" xfId="1710" xr:uid="{00000000-0005-0000-0000-0000AE060000}"/>
    <cellStyle name="Check Cell 16" xfId="1711" xr:uid="{00000000-0005-0000-0000-0000AF060000}"/>
    <cellStyle name="Check Cell 17" xfId="1712" xr:uid="{00000000-0005-0000-0000-0000B0060000}"/>
    <cellStyle name="Check Cell 18" xfId="1713" xr:uid="{00000000-0005-0000-0000-0000B1060000}"/>
    <cellStyle name="Check Cell 19" xfId="1714" xr:uid="{00000000-0005-0000-0000-0000B2060000}"/>
    <cellStyle name="Check Cell 2" xfId="1715" xr:uid="{00000000-0005-0000-0000-0000B3060000}"/>
    <cellStyle name="Check Cell 2 10" xfId="1716" xr:uid="{00000000-0005-0000-0000-0000B4060000}"/>
    <cellStyle name="Check Cell 2 2" xfId="1717" xr:uid="{00000000-0005-0000-0000-0000B5060000}"/>
    <cellStyle name="Check Cell 2 3" xfId="1718" xr:uid="{00000000-0005-0000-0000-0000B6060000}"/>
    <cellStyle name="Check Cell 2 4" xfId="1719" xr:uid="{00000000-0005-0000-0000-0000B7060000}"/>
    <cellStyle name="Check Cell 2 5" xfId="1720" xr:uid="{00000000-0005-0000-0000-0000B8060000}"/>
    <cellStyle name="Check Cell 2 6" xfId="1721" xr:uid="{00000000-0005-0000-0000-0000B9060000}"/>
    <cellStyle name="Check Cell 2 7" xfId="1722" xr:uid="{00000000-0005-0000-0000-0000BA060000}"/>
    <cellStyle name="Check Cell 2 8" xfId="1723" xr:uid="{00000000-0005-0000-0000-0000BB060000}"/>
    <cellStyle name="Check Cell 2 9" xfId="1724" xr:uid="{00000000-0005-0000-0000-0000BC060000}"/>
    <cellStyle name="Check Cell 20" xfId="1725" xr:uid="{00000000-0005-0000-0000-0000BD060000}"/>
    <cellStyle name="Check Cell 21" xfId="1726" xr:uid="{00000000-0005-0000-0000-0000BE060000}"/>
    <cellStyle name="Check Cell 22" xfId="1727" xr:uid="{00000000-0005-0000-0000-0000BF060000}"/>
    <cellStyle name="Check Cell 23" xfId="1728" xr:uid="{00000000-0005-0000-0000-0000C0060000}"/>
    <cellStyle name="Check Cell 24" xfId="1729" xr:uid="{00000000-0005-0000-0000-0000C1060000}"/>
    <cellStyle name="Check Cell 25" xfId="1730" xr:uid="{00000000-0005-0000-0000-0000C2060000}"/>
    <cellStyle name="Check Cell 26" xfId="1731" xr:uid="{00000000-0005-0000-0000-0000C3060000}"/>
    <cellStyle name="Check Cell 27" xfId="1732" xr:uid="{00000000-0005-0000-0000-0000C4060000}"/>
    <cellStyle name="Check Cell 28" xfId="1733" xr:uid="{00000000-0005-0000-0000-0000C5060000}"/>
    <cellStyle name="Check Cell 29" xfId="1734" xr:uid="{00000000-0005-0000-0000-0000C6060000}"/>
    <cellStyle name="Check Cell 3" xfId="1735" xr:uid="{00000000-0005-0000-0000-0000C7060000}"/>
    <cellStyle name="Check Cell 3 2" xfId="1736" xr:uid="{00000000-0005-0000-0000-0000C8060000}"/>
    <cellStyle name="Check Cell 30" xfId="1737" xr:uid="{00000000-0005-0000-0000-0000C9060000}"/>
    <cellStyle name="Check Cell 31" xfId="1738" xr:uid="{00000000-0005-0000-0000-0000CA060000}"/>
    <cellStyle name="Check Cell 32" xfId="1739" xr:uid="{00000000-0005-0000-0000-0000CB060000}"/>
    <cellStyle name="Check Cell 33" xfId="1740" xr:uid="{00000000-0005-0000-0000-0000CC060000}"/>
    <cellStyle name="Check Cell 34" xfId="1741" xr:uid="{00000000-0005-0000-0000-0000CD060000}"/>
    <cellStyle name="Check Cell 35" xfId="1742" xr:uid="{00000000-0005-0000-0000-0000CE060000}"/>
    <cellStyle name="Check Cell 36" xfId="1743" xr:uid="{00000000-0005-0000-0000-0000CF060000}"/>
    <cellStyle name="Check Cell 37" xfId="1744" xr:uid="{00000000-0005-0000-0000-0000D0060000}"/>
    <cellStyle name="Check Cell 38" xfId="1745" xr:uid="{00000000-0005-0000-0000-0000D1060000}"/>
    <cellStyle name="Check Cell 39" xfId="1746" xr:uid="{00000000-0005-0000-0000-0000D2060000}"/>
    <cellStyle name="Check Cell 4" xfId="1747" xr:uid="{00000000-0005-0000-0000-0000D3060000}"/>
    <cellStyle name="Check Cell 4 2" xfId="1748" xr:uid="{00000000-0005-0000-0000-0000D4060000}"/>
    <cellStyle name="Check Cell 40" xfId="1749" xr:uid="{00000000-0005-0000-0000-0000D5060000}"/>
    <cellStyle name="Check Cell 41" xfId="1750" xr:uid="{00000000-0005-0000-0000-0000D6060000}"/>
    <cellStyle name="Check Cell 42" xfId="1751" xr:uid="{00000000-0005-0000-0000-0000D7060000}"/>
    <cellStyle name="Check Cell 43" xfId="1752" xr:uid="{00000000-0005-0000-0000-0000D8060000}"/>
    <cellStyle name="Check Cell 44" xfId="1753" xr:uid="{00000000-0005-0000-0000-0000D9060000}"/>
    <cellStyle name="Check Cell 5" xfId="1754" xr:uid="{00000000-0005-0000-0000-0000DA060000}"/>
    <cellStyle name="Check Cell 5 2" xfId="1755" xr:uid="{00000000-0005-0000-0000-0000DB060000}"/>
    <cellStyle name="Check Cell 6" xfId="1756" xr:uid="{00000000-0005-0000-0000-0000DC060000}"/>
    <cellStyle name="Check Cell 6 2" xfId="1757" xr:uid="{00000000-0005-0000-0000-0000DD060000}"/>
    <cellStyle name="Check Cell 7" xfId="1758" xr:uid="{00000000-0005-0000-0000-0000DE060000}"/>
    <cellStyle name="Check Cell 8" xfId="1759" xr:uid="{00000000-0005-0000-0000-0000DF060000}"/>
    <cellStyle name="Check Cell 9" xfId="1760" xr:uid="{00000000-0005-0000-0000-0000E0060000}"/>
    <cellStyle name="coin" xfId="1761" xr:uid="{00000000-0005-0000-0000-0000E1060000}"/>
    <cellStyle name="Comma [0] 2 10" xfId="1762" xr:uid="{00000000-0005-0000-0000-0000E2060000}"/>
    <cellStyle name="Comma [0] 2 2" xfId="1763" xr:uid="{00000000-0005-0000-0000-0000E3060000}"/>
    <cellStyle name="Comma [0] 2 3" xfId="1764" xr:uid="{00000000-0005-0000-0000-0000E4060000}"/>
    <cellStyle name="Comma [0] 2 4" xfId="1765" xr:uid="{00000000-0005-0000-0000-0000E5060000}"/>
    <cellStyle name="Comma [0] 2 5" xfId="1766" xr:uid="{00000000-0005-0000-0000-0000E6060000}"/>
    <cellStyle name="Comma [0] 2 6" xfId="1767" xr:uid="{00000000-0005-0000-0000-0000E7060000}"/>
    <cellStyle name="Comma [0] 2 7" xfId="1768" xr:uid="{00000000-0005-0000-0000-0000E8060000}"/>
    <cellStyle name="Comma [0] 2 8" xfId="1769" xr:uid="{00000000-0005-0000-0000-0000E9060000}"/>
    <cellStyle name="Comma [0] 2 9" xfId="1770" xr:uid="{00000000-0005-0000-0000-0000EA060000}"/>
    <cellStyle name="Comma 10" xfId="1771" xr:uid="{00000000-0005-0000-0000-0000EB060000}"/>
    <cellStyle name="Comma 10 10" xfId="1772" xr:uid="{00000000-0005-0000-0000-0000EC060000}"/>
    <cellStyle name="Comma 10 10 2" xfId="1773" xr:uid="{00000000-0005-0000-0000-0000ED060000}"/>
    <cellStyle name="Comma 10 10 3" xfId="1774" xr:uid="{00000000-0005-0000-0000-0000EE060000}"/>
    <cellStyle name="Comma 10 10 4" xfId="1775" xr:uid="{00000000-0005-0000-0000-0000EF060000}"/>
    <cellStyle name="Comma 10 11" xfId="1776" xr:uid="{00000000-0005-0000-0000-0000F0060000}"/>
    <cellStyle name="Comma 10 12" xfId="1777" xr:uid="{00000000-0005-0000-0000-0000F1060000}"/>
    <cellStyle name="Comma 10 2" xfId="1778" xr:uid="{00000000-0005-0000-0000-0000F2060000}"/>
    <cellStyle name="Comma 10 2 10" xfId="1779" xr:uid="{00000000-0005-0000-0000-0000F3060000}"/>
    <cellStyle name="Comma 10 2 11" xfId="1780" xr:uid="{00000000-0005-0000-0000-0000F4060000}"/>
    <cellStyle name="Comma 10 2 12" xfId="1781" xr:uid="{00000000-0005-0000-0000-0000F5060000}"/>
    <cellStyle name="Comma 10 2 13" xfId="1782" xr:uid="{00000000-0005-0000-0000-0000F6060000}"/>
    <cellStyle name="Comma 10 2 14" xfId="1783" xr:uid="{00000000-0005-0000-0000-0000F7060000}"/>
    <cellStyle name="Comma 10 2 15" xfId="1784" xr:uid="{00000000-0005-0000-0000-0000F8060000}"/>
    <cellStyle name="Comma 10 2 16" xfId="1785" xr:uid="{00000000-0005-0000-0000-0000F9060000}"/>
    <cellStyle name="Comma 10 2 17" xfId="1786" xr:uid="{00000000-0005-0000-0000-0000FA060000}"/>
    <cellStyle name="Comma 10 2 2" xfId="1787" xr:uid="{00000000-0005-0000-0000-0000FB060000}"/>
    <cellStyle name="Comma 10 2 3" xfId="1788" xr:uid="{00000000-0005-0000-0000-0000FC060000}"/>
    <cellStyle name="Comma 10 2 4" xfId="1789" xr:uid="{00000000-0005-0000-0000-0000FD060000}"/>
    <cellStyle name="Comma 10 2 5" xfId="1790" xr:uid="{00000000-0005-0000-0000-0000FE060000}"/>
    <cellStyle name="Comma 10 2 6" xfId="1791" xr:uid="{00000000-0005-0000-0000-0000FF060000}"/>
    <cellStyle name="Comma 10 2 7" xfId="1792" xr:uid="{00000000-0005-0000-0000-000000070000}"/>
    <cellStyle name="Comma 10 2 8" xfId="1793" xr:uid="{00000000-0005-0000-0000-000001070000}"/>
    <cellStyle name="Comma 10 2 9" xfId="1794" xr:uid="{00000000-0005-0000-0000-000002070000}"/>
    <cellStyle name="Comma 10 3" xfId="1795" xr:uid="{00000000-0005-0000-0000-000003070000}"/>
    <cellStyle name="Comma 10 3 10" xfId="1796" xr:uid="{00000000-0005-0000-0000-000004070000}"/>
    <cellStyle name="Comma 10 3 11" xfId="1797" xr:uid="{00000000-0005-0000-0000-000005070000}"/>
    <cellStyle name="Comma 10 3 12" xfId="1798" xr:uid="{00000000-0005-0000-0000-000006070000}"/>
    <cellStyle name="Comma 10 3 13" xfId="1799" xr:uid="{00000000-0005-0000-0000-000007070000}"/>
    <cellStyle name="Comma 10 3 14" xfId="1800" xr:uid="{00000000-0005-0000-0000-000008070000}"/>
    <cellStyle name="Comma 10 3 15" xfId="1801" xr:uid="{00000000-0005-0000-0000-000009070000}"/>
    <cellStyle name="Comma 10 3 16" xfId="1802" xr:uid="{00000000-0005-0000-0000-00000A070000}"/>
    <cellStyle name="Comma 10 3 17" xfId="1803" xr:uid="{00000000-0005-0000-0000-00000B070000}"/>
    <cellStyle name="Comma 10 3 2" xfId="1804" xr:uid="{00000000-0005-0000-0000-00000C070000}"/>
    <cellStyle name="Comma 10 3 3" xfId="1805" xr:uid="{00000000-0005-0000-0000-00000D070000}"/>
    <cellStyle name="Comma 10 3 4" xfId="1806" xr:uid="{00000000-0005-0000-0000-00000E070000}"/>
    <cellStyle name="Comma 10 3 5" xfId="1807" xr:uid="{00000000-0005-0000-0000-00000F070000}"/>
    <cellStyle name="Comma 10 3 6" xfId="1808" xr:uid="{00000000-0005-0000-0000-000010070000}"/>
    <cellStyle name="Comma 10 3 7" xfId="1809" xr:uid="{00000000-0005-0000-0000-000011070000}"/>
    <cellStyle name="Comma 10 3 8" xfId="1810" xr:uid="{00000000-0005-0000-0000-000012070000}"/>
    <cellStyle name="Comma 10 3 9" xfId="1811" xr:uid="{00000000-0005-0000-0000-000013070000}"/>
    <cellStyle name="Comma 10 4" xfId="1812" xr:uid="{00000000-0005-0000-0000-000014070000}"/>
    <cellStyle name="Comma 10 4 10" xfId="1813" xr:uid="{00000000-0005-0000-0000-000015070000}"/>
    <cellStyle name="Comma 10 4 11" xfId="1814" xr:uid="{00000000-0005-0000-0000-000016070000}"/>
    <cellStyle name="Comma 10 4 12" xfId="1815" xr:uid="{00000000-0005-0000-0000-000017070000}"/>
    <cellStyle name="Comma 10 4 13" xfId="1816" xr:uid="{00000000-0005-0000-0000-000018070000}"/>
    <cellStyle name="Comma 10 4 14" xfId="1817" xr:uid="{00000000-0005-0000-0000-000019070000}"/>
    <cellStyle name="Comma 10 4 15" xfId="1818" xr:uid="{00000000-0005-0000-0000-00001A070000}"/>
    <cellStyle name="Comma 10 4 16" xfId="1819" xr:uid="{00000000-0005-0000-0000-00001B070000}"/>
    <cellStyle name="Comma 10 4 17" xfId="1820" xr:uid="{00000000-0005-0000-0000-00001C070000}"/>
    <cellStyle name="Comma 10 4 2" xfId="1821" xr:uid="{00000000-0005-0000-0000-00001D070000}"/>
    <cellStyle name="Comma 10 4 3" xfId="1822" xr:uid="{00000000-0005-0000-0000-00001E070000}"/>
    <cellStyle name="Comma 10 4 4" xfId="1823" xr:uid="{00000000-0005-0000-0000-00001F070000}"/>
    <cellStyle name="Comma 10 4 5" xfId="1824" xr:uid="{00000000-0005-0000-0000-000020070000}"/>
    <cellStyle name="Comma 10 4 6" xfId="1825" xr:uid="{00000000-0005-0000-0000-000021070000}"/>
    <cellStyle name="Comma 10 4 7" xfId="1826" xr:uid="{00000000-0005-0000-0000-000022070000}"/>
    <cellStyle name="Comma 10 4 8" xfId="1827" xr:uid="{00000000-0005-0000-0000-000023070000}"/>
    <cellStyle name="Comma 10 4 9" xfId="1828" xr:uid="{00000000-0005-0000-0000-000024070000}"/>
    <cellStyle name="Comma 10 5" xfId="1829" xr:uid="{00000000-0005-0000-0000-000025070000}"/>
    <cellStyle name="Comma 10 5 10" xfId="1830" xr:uid="{00000000-0005-0000-0000-000026070000}"/>
    <cellStyle name="Comma 10 5 11" xfId="1831" xr:uid="{00000000-0005-0000-0000-000027070000}"/>
    <cellStyle name="Comma 10 5 12" xfId="1832" xr:uid="{00000000-0005-0000-0000-000028070000}"/>
    <cellStyle name="Comma 10 5 13" xfId="1833" xr:uid="{00000000-0005-0000-0000-000029070000}"/>
    <cellStyle name="Comma 10 5 14" xfId="1834" xr:uid="{00000000-0005-0000-0000-00002A070000}"/>
    <cellStyle name="Comma 10 5 15" xfId="1835" xr:uid="{00000000-0005-0000-0000-00002B070000}"/>
    <cellStyle name="Comma 10 5 16" xfId="1836" xr:uid="{00000000-0005-0000-0000-00002C070000}"/>
    <cellStyle name="Comma 10 5 17" xfId="1837" xr:uid="{00000000-0005-0000-0000-00002D070000}"/>
    <cellStyle name="Comma 10 5 2" xfId="1838" xr:uid="{00000000-0005-0000-0000-00002E070000}"/>
    <cellStyle name="Comma 10 5 3" xfId="1839" xr:uid="{00000000-0005-0000-0000-00002F070000}"/>
    <cellStyle name="Comma 10 5 4" xfId="1840" xr:uid="{00000000-0005-0000-0000-000030070000}"/>
    <cellStyle name="Comma 10 5 5" xfId="1841" xr:uid="{00000000-0005-0000-0000-000031070000}"/>
    <cellStyle name="Comma 10 5 6" xfId="1842" xr:uid="{00000000-0005-0000-0000-000032070000}"/>
    <cellStyle name="Comma 10 5 7" xfId="1843" xr:uid="{00000000-0005-0000-0000-000033070000}"/>
    <cellStyle name="Comma 10 5 8" xfId="1844" xr:uid="{00000000-0005-0000-0000-000034070000}"/>
    <cellStyle name="Comma 10 5 9" xfId="1845" xr:uid="{00000000-0005-0000-0000-000035070000}"/>
    <cellStyle name="Comma 10 6" xfId="1846" xr:uid="{00000000-0005-0000-0000-000036070000}"/>
    <cellStyle name="Comma 10 6 10" xfId="1847" xr:uid="{00000000-0005-0000-0000-000037070000}"/>
    <cellStyle name="Comma 10 6 11" xfId="1848" xr:uid="{00000000-0005-0000-0000-000038070000}"/>
    <cellStyle name="Comma 10 6 12" xfId="1849" xr:uid="{00000000-0005-0000-0000-000039070000}"/>
    <cellStyle name="Comma 10 6 13" xfId="1850" xr:uid="{00000000-0005-0000-0000-00003A070000}"/>
    <cellStyle name="Comma 10 6 14" xfId="1851" xr:uid="{00000000-0005-0000-0000-00003B070000}"/>
    <cellStyle name="Comma 10 6 15" xfId="1852" xr:uid="{00000000-0005-0000-0000-00003C070000}"/>
    <cellStyle name="Comma 10 6 16" xfId="1853" xr:uid="{00000000-0005-0000-0000-00003D070000}"/>
    <cellStyle name="Comma 10 6 17" xfId="1854" xr:uid="{00000000-0005-0000-0000-00003E070000}"/>
    <cellStyle name="Comma 10 6 2" xfId="1855" xr:uid="{00000000-0005-0000-0000-00003F070000}"/>
    <cellStyle name="Comma 10 6 3" xfId="1856" xr:uid="{00000000-0005-0000-0000-000040070000}"/>
    <cellStyle name="Comma 10 6 4" xfId="1857" xr:uid="{00000000-0005-0000-0000-000041070000}"/>
    <cellStyle name="Comma 10 6 5" xfId="1858" xr:uid="{00000000-0005-0000-0000-000042070000}"/>
    <cellStyle name="Comma 10 6 6" xfId="1859" xr:uid="{00000000-0005-0000-0000-000043070000}"/>
    <cellStyle name="Comma 10 6 7" xfId="1860" xr:uid="{00000000-0005-0000-0000-000044070000}"/>
    <cellStyle name="Comma 10 6 8" xfId="1861" xr:uid="{00000000-0005-0000-0000-000045070000}"/>
    <cellStyle name="Comma 10 6 9" xfId="1862" xr:uid="{00000000-0005-0000-0000-000046070000}"/>
    <cellStyle name="Comma 10 7" xfId="1863" xr:uid="{00000000-0005-0000-0000-000047070000}"/>
    <cellStyle name="Comma 10 7 10" xfId="1864" xr:uid="{00000000-0005-0000-0000-000048070000}"/>
    <cellStyle name="Comma 10 7 11" xfId="1865" xr:uid="{00000000-0005-0000-0000-000049070000}"/>
    <cellStyle name="Comma 10 7 12" xfId="1866" xr:uid="{00000000-0005-0000-0000-00004A070000}"/>
    <cellStyle name="Comma 10 7 13" xfId="1867" xr:uid="{00000000-0005-0000-0000-00004B070000}"/>
    <cellStyle name="Comma 10 7 14" xfId="1868" xr:uid="{00000000-0005-0000-0000-00004C070000}"/>
    <cellStyle name="Comma 10 7 15" xfId="1869" xr:uid="{00000000-0005-0000-0000-00004D070000}"/>
    <cellStyle name="Comma 10 7 16" xfId="1870" xr:uid="{00000000-0005-0000-0000-00004E070000}"/>
    <cellStyle name="Comma 10 7 17" xfId="1871" xr:uid="{00000000-0005-0000-0000-00004F070000}"/>
    <cellStyle name="Comma 10 7 2" xfId="1872" xr:uid="{00000000-0005-0000-0000-000050070000}"/>
    <cellStyle name="Comma 10 7 3" xfId="1873" xr:uid="{00000000-0005-0000-0000-000051070000}"/>
    <cellStyle name="Comma 10 7 4" xfId="1874" xr:uid="{00000000-0005-0000-0000-000052070000}"/>
    <cellStyle name="Comma 10 7 5" xfId="1875" xr:uid="{00000000-0005-0000-0000-000053070000}"/>
    <cellStyle name="Comma 10 7 6" xfId="1876" xr:uid="{00000000-0005-0000-0000-000054070000}"/>
    <cellStyle name="Comma 10 7 7" xfId="1877" xr:uid="{00000000-0005-0000-0000-000055070000}"/>
    <cellStyle name="Comma 10 7 8" xfId="1878" xr:uid="{00000000-0005-0000-0000-000056070000}"/>
    <cellStyle name="Comma 10 7 9" xfId="1879" xr:uid="{00000000-0005-0000-0000-000057070000}"/>
    <cellStyle name="Comma 10 8" xfId="1880" xr:uid="{00000000-0005-0000-0000-000058070000}"/>
    <cellStyle name="Comma 10 8 10" xfId="1881" xr:uid="{00000000-0005-0000-0000-000059070000}"/>
    <cellStyle name="Comma 10 8 11" xfId="1882" xr:uid="{00000000-0005-0000-0000-00005A070000}"/>
    <cellStyle name="Comma 10 8 12" xfId="1883" xr:uid="{00000000-0005-0000-0000-00005B070000}"/>
    <cellStyle name="Comma 10 8 13" xfId="1884" xr:uid="{00000000-0005-0000-0000-00005C070000}"/>
    <cellStyle name="Comma 10 8 14" xfId="1885" xr:uid="{00000000-0005-0000-0000-00005D070000}"/>
    <cellStyle name="Comma 10 8 15" xfId="1886" xr:uid="{00000000-0005-0000-0000-00005E070000}"/>
    <cellStyle name="Comma 10 8 16" xfId="1887" xr:uid="{00000000-0005-0000-0000-00005F070000}"/>
    <cellStyle name="Comma 10 8 17" xfId="1888" xr:uid="{00000000-0005-0000-0000-000060070000}"/>
    <cellStyle name="Comma 10 8 2" xfId="1889" xr:uid="{00000000-0005-0000-0000-000061070000}"/>
    <cellStyle name="Comma 10 8 3" xfId="1890" xr:uid="{00000000-0005-0000-0000-000062070000}"/>
    <cellStyle name="Comma 10 8 4" xfId="1891" xr:uid="{00000000-0005-0000-0000-000063070000}"/>
    <cellStyle name="Comma 10 8 5" xfId="1892" xr:uid="{00000000-0005-0000-0000-000064070000}"/>
    <cellStyle name="Comma 10 8 6" xfId="1893" xr:uid="{00000000-0005-0000-0000-000065070000}"/>
    <cellStyle name="Comma 10 8 7" xfId="1894" xr:uid="{00000000-0005-0000-0000-000066070000}"/>
    <cellStyle name="Comma 10 8 8" xfId="1895" xr:uid="{00000000-0005-0000-0000-000067070000}"/>
    <cellStyle name="Comma 10 8 9" xfId="1896" xr:uid="{00000000-0005-0000-0000-000068070000}"/>
    <cellStyle name="Comma 10 9" xfId="1897" xr:uid="{00000000-0005-0000-0000-000069070000}"/>
    <cellStyle name="Comma 11" xfId="1898" xr:uid="{00000000-0005-0000-0000-00006A070000}"/>
    <cellStyle name="Comma 12" xfId="1899" xr:uid="{00000000-0005-0000-0000-00006B070000}"/>
    <cellStyle name="Comma 13" xfId="1900" xr:uid="{00000000-0005-0000-0000-00006C070000}"/>
    <cellStyle name="Comma 14" xfId="1901" xr:uid="{00000000-0005-0000-0000-00006D070000}"/>
    <cellStyle name="Comma 14 2" xfId="1902" xr:uid="{00000000-0005-0000-0000-00006E070000}"/>
    <cellStyle name="Comma 15" xfId="1903" xr:uid="{00000000-0005-0000-0000-00006F070000}"/>
    <cellStyle name="Comma 16" xfId="1904" xr:uid="{00000000-0005-0000-0000-000070070000}"/>
    <cellStyle name="Comma 17" xfId="1905" xr:uid="{00000000-0005-0000-0000-000071070000}"/>
    <cellStyle name="Comma 18" xfId="1906" xr:uid="{00000000-0005-0000-0000-000072070000}"/>
    <cellStyle name="Comma 19" xfId="1907" xr:uid="{00000000-0005-0000-0000-000073070000}"/>
    <cellStyle name="Comma 2" xfId="1908" xr:uid="{00000000-0005-0000-0000-000074070000}"/>
    <cellStyle name="Comma 2 10" xfId="1909" xr:uid="{00000000-0005-0000-0000-000075070000}"/>
    <cellStyle name="Comma 2 10 2" xfId="1910" xr:uid="{00000000-0005-0000-0000-000076070000}"/>
    <cellStyle name="Comma 2 11" xfId="1911" xr:uid="{00000000-0005-0000-0000-000077070000}"/>
    <cellStyle name="Comma 2 11 2" xfId="1912" xr:uid="{00000000-0005-0000-0000-000078070000}"/>
    <cellStyle name="Comma 2 12" xfId="1913" xr:uid="{00000000-0005-0000-0000-000079070000}"/>
    <cellStyle name="Comma 2 12 2" xfId="1914" xr:uid="{00000000-0005-0000-0000-00007A070000}"/>
    <cellStyle name="Comma 2 13" xfId="1915" xr:uid="{00000000-0005-0000-0000-00007B070000}"/>
    <cellStyle name="Comma 2 13 2" xfId="1916" xr:uid="{00000000-0005-0000-0000-00007C070000}"/>
    <cellStyle name="Comma 2 13 3" xfId="1917" xr:uid="{00000000-0005-0000-0000-00007D070000}"/>
    <cellStyle name="Comma 2 14" xfId="1918" xr:uid="{00000000-0005-0000-0000-00007E070000}"/>
    <cellStyle name="Comma 2 15" xfId="1919" xr:uid="{00000000-0005-0000-0000-00007F070000}"/>
    <cellStyle name="Comma 2 16" xfId="1920" xr:uid="{00000000-0005-0000-0000-000080070000}"/>
    <cellStyle name="Comma 2 17" xfId="1921" xr:uid="{00000000-0005-0000-0000-000081070000}"/>
    <cellStyle name="Comma 2 18" xfId="1922" xr:uid="{00000000-0005-0000-0000-000082070000}"/>
    <cellStyle name="Comma 2 19" xfId="1923" xr:uid="{00000000-0005-0000-0000-000083070000}"/>
    <cellStyle name="Comma 2 19 2" xfId="1924" xr:uid="{00000000-0005-0000-0000-000084070000}"/>
    <cellStyle name="Comma 2 19 3" xfId="1925" xr:uid="{00000000-0005-0000-0000-000085070000}"/>
    <cellStyle name="Comma 2 19 3 2" xfId="1926" xr:uid="{00000000-0005-0000-0000-000086070000}"/>
    <cellStyle name="Comma 2 19 3 3" xfId="1927" xr:uid="{00000000-0005-0000-0000-000087070000}"/>
    <cellStyle name="Comma 2 19 3 4" xfId="1928" xr:uid="{00000000-0005-0000-0000-000088070000}"/>
    <cellStyle name="Comma 2 19 4" xfId="1929" xr:uid="{00000000-0005-0000-0000-000089070000}"/>
    <cellStyle name="Comma 2 19 5" xfId="1930" xr:uid="{00000000-0005-0000-0000-00008A070000}"/>
    <cellStyle name="Comma 2 2" xfId="1931" xr:uid="{00000000-0005-0000-0000-00008B070000}"/>
    <cellStyle name="Comma 2 2 2" xfId="1932" xr:uid="{00000000-0005-0000-0000-00008C070000}"/>
    <cellStyle name="Comma 2 2 2 2" xfId="1933" xr:uid="{00000000-0005-0000-0000-00008D070000}"/>
    <cellStyle name="Comma 2 2 2 3" xfId="1934" xr:uid="{00000000-0005-0000-0000-00008E070000}"/>
    <cellStyle name="Comma 2 2 2 4" xfId="1935" xr:uid="{00000000-0005-0000-0000-00008F070000}"/>
    <cellStyle name="Comma 2 2 2 4 2" xfId="1936" xr:uid="{00000000-0005-0000-0000-000090070000}"/>
    <cellStyle name="Comma 2 2 2 4 3" xfId="1937" xr:uid="{00000000-0005-0000-0000-000091070000}"/>
    <cellStyle name="Comma 2 2 2 5" xfId="1938" xr:uid="{00000000-0005-0000-0000-000092070000}"/>
    <cellStyle name="Comma 2 2 2 6" xfId="1939" xr:uid="{00000000-0005-0000-0000-000093070000}"/>
    <cellStyle name="Comma 2 2 3" xfId="1940" xr:uid="{00000000-0005-0000-0000-000094070000}"/>
    <cellStyle name="Comma 2 2 3 2" xfId="1941" xr:uid="{00000000-0005-0000-0000-000095070000}"/>
    <cellStyle name="Comma 2 2 3 3" xfId="1942" xr:uid="{00000000-0005-0000-0000-000096070000}"/>
    <cellStyle name="Comma 2 2 3 4" xfId="1943" xr:uid="{00000000-0005-0000-0000-000097070000}"/>
    <cellStyle name="Comma 2 2 3 4 2" xfId="1944" xr:uid="{00000000-0005-0000-0000-000098070000}"/>
    <cellStyle name="Comma 2 2 3 5" xfId="1945" xr:uid="{00000000-0005-0000-0000-000099070000}"/>
    <cellStyle name="Comma 2 2 4" xfId="1946" xr:uid="{00000000-0005-0000-0000-00009A070000}"/>
    <cellStyle name="Comma 2 2 4 2" xfId="1947" xr:uid="{00000000-0005-0000-0000-00009B070000}"/>
    <cellStyle name="Comma 2 2 5" xfId="1948" xr:uid="{00000000-0005-0000-0000-00009C070000}"/>
    <cellStyle name="Comma 2 2 6" xfId="1949" xr:uid="{00000000-0005-0000-0000-00009D070000}"/>
    <cellStyle name="Comma 2 2 6 2" xfId="1950" xr:uid="{00000000-0005-0000-0000-00009E070000}"/>
    <cellStyle name="Comma 2 2 6 3" xfId="1951" xr:uid="{00000000-0005-0000-0000-00009F070000}"/>
    <cellStyle name="Comma 2 2 7" xfId="1952" xr:uid="{00000000-0005-0000-0000-0000A0070000}"/>
    <cellStyle name="Comma 2 2 8" xfId="1953" xr:uid="{00000000-0005-0000-0000-0000A1070000}"/>
    <cellStyle name="Comma 2 2 9" xfId="1954" xr:uid="{00000000-0005-0000-0000-0000A2070000}"/>
    <cellStyle name="Comma 2 20" xfId="1955" xr:uid="{00000000-0005-0000-0000-0000A3070000}"/>
    <cellStyle name="Comma 2 21" xfId="1956" xr:uid="{00000000-0005-0000-0000-0000A4070000}"/>
    <cellStyle name="Comma 2 22" xfId="1957" xr:uid="{00000000-0005-0000-0000-0000A5070000}"/>
    <cellStyle name="Comma 2 23" xfId="1958" xr:uid="{00000000-0005-0000-0000-0000A6070000}"/>
    <cellStyle name="Comma 2 23 2" xfId="1959" xr:uid="{00000000-0005-0000-0000-0000A7070000}"/>
    <cellStyle name="Comma 2 24" xfId="1960" xr:uid="{00000000-0005-0000-0000-0000A8070000}"/>
    <cellStyle name="Comma 2 3" xfId="1961" xr:uid="{00000000-0005-0000-0000-0000A9070000}"/>
    <cellStyle name="Comma 2 3 2" xfId="1962" xr:uid="{00000000-0005-0000-0000-0000AA070000}"/>
    <cellStyle name="Comma 2 3 2 2" xfId="1963" xr:uid="{00000000-0005-0000-0000-0000AB070000}"/>
    <cellStyle name="Comma 2 3 2 3" xfId="1964" xr:uid="{00000000-0005-0000-0000-0000AC070000}"/>
    <cellStyle name="Comma 2 3 2 4" xfId="1965" xr:uid="{00000000-0005-0000-0000-0000AD070000}"/>
    <cellStyle name="Comma 2 3 2 4 2" xfId="1966" xr:uid="{00000000-0005-0000-0000-0000AE070000}"/>
    <cellStyle name="Comma 2 3 2 4 3" xfId="1967" xr:uid="{00000000-0005-0000-0000-0000AF070000}"/>
    <cellStyle name="Comma 2 3 2 4 4" xfId="1968" xr:uid="{00000000-0005-0000-0000-0000B0070000}"/>
    <cellStyle name="Comma 2 3 2 5" xfId="1969" xr:uid="{00000000-0005-0000-0000-0000B1070000}"/>
    <cellStyle name="Comma 2 3 2 6" xfId="1970" xr:uid="{00000000-0005-0000-0000-0000B2070000}"/>
    <cellStyle name="Comma 2 3 2 6 2" xfId="1971" xr:uid="{00000000-0005-0000-0000-0000B3070000}"/>
    <cellStyle name="Comma 2 3 3" xfId="1972" xr:uid="{00000000-0005-0000-0000-0000B4070000}"/>
    <cellStyle name="Comma 2 3 3 2" xfId="1973" xr:uid="{00000000-0005-0000-0000-0000B5070000}"/>
    <cellStyle name="Comma 2 3 3 3" xfId="1974" xr:uid="{00000000-0005-0000-0000-0000B6070000}"/>
    <cellStyle name="Comma 2 3 3 4" xfId="1975" xr:uid="{00000000-0005-0000-0000-0000B7070000}"/>
    <cellStyle name="Comma 2 3 3 4 2" xfId="1976" xr:uid="{00000000-0005-0000-0000-0000B8070000}"/>
    <cellStyle name="Comma 2 3 4" xfId="1977" xr:uid="{00000000-0005-0000-0000-0000B9070000}"/>
    <cellStyle name="Comma 2 3 4 2" xfId="1978" xr:uid="{00000000-0005-0000-0000-0000BA070000}"/>
    <cellStyle name="Comma 2 3 5" xfId="1979" xr:uid="{00000000-0005-0000-0000-0000BB070000}"/>
    <cellStyle name="Comma 2 3 6" xfId="1980" xr:uid="{00000000-0005-0000-0000-0000BC070000}"/>
    <cellStyle name="Comma 2 3 6 2" xfId="1981" xr:uid="{00000000-0005-0000-0000-0000BD070000}"/>
    <cellStyle name="Comma 2 3 7" xfId="1982" xr:uid="{00000000-0005-0000-0000-0000BE070000}"/>
    <cellStyle name="Comma 2 3 8" xfId="1983" xr:uid="{00000000-0005-0000-0000-0000BF070000}"/>
    <cellStyle name="Comma 2 4" xfId="1984" xr:uid="{00000000-0005-0000-0000-0000C0070000}"/>
    <cellStyle name="Comma 2 4 2" xfId="1985" xr:uid="{00000000-0005-0000-0000-0000C1070000}"/>
    <cellStyle name="Comma 2 4 2 2" xfId="1986" xr:uid="{00000000-0005-0000-0000-0000C2070000}"/>
    <cellStyle name="Comma 2 4 2 2 2" xfId="1987" xr:uid="{00000000-0005-0000-0000-0000C3070000}"/>
    <cellStyle name="Comma 2 4 2 3" xfId="1988" xr:uid="{00000000-0005-0000-0000-0000C4070000}"/>
    <cellStyle name="Comma 2 4 3" xfId="1989" xr:uid="{00000000-0005-0000-0000-0000C5070000}"/>
    <cellStyle name="Comma 2 4 3 2" xfId="1990" xr:uid="{00000000-0005-0000-0000-0000C6070000}"/>
    <cellStyle name="Comma 2 4 3 2 2" xfId="1991" xr:uid="{00000000-0005-0000-0000-0000C7070000}"/>
    <cellStyle name="Comma 2 4 4" xfId="1992" xr:uid="{00000000-0005-0000-0000-0000C8070000}"/>
    <cellStyle name="Comma 2 4 4 2" xfId="1993" xr:uid="{00000000-0005-0000-0000-0000C9070000}"/>
    <cellStyle name="Comma 2 4 4 3" xfId="1994" xr:uid="{00000000-0005-0000-0000-0000CA070000}"/>
    <cellStyle name="Comma 2 4 4 4" xfId="1995" xr:uid="{00000000-0005-0000-0000-0000CB070000}"/>
    <cellStyle name="Comma 2 4 5" xfId="1996" xr:uid="{00000000-0005-0000-0000-0000CC070000}"/>
    <cellStyle name="Comma 2 4 6" xfId="1997" xr:uid="{00000000-0005-0000-0000-0000CD070000}"/>
    <cellStyle name="Comma 2 4 6 2" xfId="1998" xr:uid="{00000000-0005-0000-0000-0000CE070000}"/>
    <cellStyle name="Comma 2 4 6 2 2" xfId="1999" xr:uid="{00000000-0005-0000-0000-0000CF070000}"/>
    <cellStyle name="Comma 2 4 7" xfId="2000" xr:uid="{00000000-0005-0000-0000-0000D0070000}"/>
    <cellStyle name="Comma 2 4 8" xfId="2001" xr:uid="{00000000-0005-0000-0000-0000D1070000}"/>
    <cellStyle name="Comma 2 4 9" xfId="2002" xr:uid="{00000000-0005-0000-0000-0000D2070000}"/>
    <cellStyle name="Comma 2 5" xfId="2003" xr:uid="{00000000-0005-0000-0000-0000D3070000}"/>
    <cellStyle name="Comma 2 5 2" xfId="2004" xr:uid="{00000000-0005-0000-0000-0000D4070000}"/>
    <cellStyle name="Comma 2 5 3" xfId="2005" xr:uid="{00000000-0005-0000-0000-0000D5070000}"/>
    <cellStyle name="Comma 2 5 4" xfId="2006" xr:uid="{00000000-0005-0000-0000-0000D6070000}"/>
    <cellStyle name="Comma 2 5 4 2" xfId="2007" xr:uid="{00000000-0005-0000-0000-0000D7070000}"/>
    <cellStyle name="Comma 2 5 5" xfId="2008" xr:uid="{00000000-0005-0000-0000-0000D8070000}"/>
    <cellStyle name="Comma 2 6" xfId="2009" xr:uid="{00000000-0005-0000-0000-0000D9070000}"/>
    <cellStyle name="Comma 2 6 2" xfId="2010" xr:uid="{00000000-0005-0000-0000-0000DA070000}"/>
    <cellStyle name="Comma 2 6 2 2" xfId="2011" xr:uid="{00000000-0005-0000-0000-0000DB070000}"/>
    <cellStyle name="Comma 2 6 3" xfId="2012" xr:uid="{00000000-0005-0000-0000-0000DC070000}"/>
    <cellStyle name="Comma 2 7" xfId="2013" xr:uid="{00000000-0005-0000-0000-0000DD070000}"/>
    <cellStyle name="Comma 2 7 2" xfId="2014" xr:uid="{00000000-0005-0000-0000-0000DE070000}"/>
    <cellStyle name="Comma 2 7 2 2" xfId="2015" xr:uid="{00000000-0005-0000-0000-0000DF070000}"/>
    <cellStyle name="Comma 2 7 3" xfId="2016" xr:uid="{00000000-0005-0000-0000-0000E0070000}"/>
    <cellStyle name="Comma 2 8" xfId="2017" xr:uid="{00000000-0005-0000-0000-0000E1070000}"/>
    <cellStyle name="Comma 2 8 2" xfId="2018" xr:uid="{00000000-0005-0000-0000-0000E2070000}"/>
    <cellStyle name="Comma 2 8 3" xfId="2019" xr:uid="{00000000-0005-0000-0000-0000E3070000}"/>
    <cellStyle name="Comma 2 8 4" xfId="2020" xr:uid="{00000000-0005-0000-0000-0000E4070000}"/>
    <cellStyle name="Comma 2 8 4 2" xfId="2021" xr:uid="{00000000-0005-0000-0000-0000E5070000}"/>
    <cellStyle name="Comma 2 8 4 2 2" xfId="2022" xr:uid="{00000000-0005-0000-0000-0000E6070000}"/>
    <cellStyle name="Comma 2 8 5" xfId="2023" xr:uid="{00000000-0005-0000-0000-0000E7070000}"/>
    <cellStyle name="Comma 2 9" xfId="2024" xr:uid="{00000000-0005-0000-0000-0000E8070000}"/>
    <cellStyle name="Comma 2 9 2" xfId="2025" xr:uid="{00000000-0005-0000-0000-0000E9070000}"/>
    <cellStyle name="Comma 2 9 2 2" xfId="2026" xr:uid="{00000000-0005-0000-0000-0000EA070000}"/>
    <cellStyle name="Comma 2 9 2 2 2" xfId="2027" xr:uid="{00000000-0005-0000-0000-0000EB070000}"/>
    <cellStyle name="Comma 2 9 3" xfId="2028" xr:uid="{00000000-0005-0000-0000-0000EC070000}"/>
    <cellStyle name="Comma 2 9 4" xfId="2029" xr:uid="{00000000-0005-0000-0000-0000ED070000}"/>
    <cellStyle name="Comma 2_PrimaryEnergyPrices_TIMES" xfId="2030" xr:uid="{00000000-0005-0000-0000-0000EE070000}"/>
    <cellStyle name="Comma 3" xfId="2031" xr:uid="{00000000-0005-0000-0000-0000EF070000}"/>
    <cellStyle name="Comma 3 10" xfId="2032" xr:uid="{00000000-0005-0000-0000-0000F0070000}"/>
    <cellStyle name="Comma 3 11" xfId="2033" xr:uid="{00000000-0005-0000-0000-0000F1070000}"/>
    <cellStyle name="Comma 3 12" xfId="2034" xr:uid="{00000000-0005-0000-0000-0000F2070000}"/>
    <cellStyle name="Comma 3 2" xfId="2035" xr:uid="{00000000-0005-0000-0000-0000F3070000}"/>
    <cellStyle name="Comma 3 2 2" xfId="2036" xr:uid="{00000000-0005-0000-0000-0000F4070000}"/>
    <cellStyle name="Comma 3 2 2 2" xfId="2037" xr:uid="{00000000-0005-0000-0000-0000F5070000}"/>
    <cellStyle name="Comma 3 2 2 2 2" xfId="2038" xr:uid="{00000000-0005-0000-0000-0000F6070000}"/>
    <cellStyle name="Comma 3 2 3" xfId="2039" xr:uid="{00000000-0005-0000-0000-0000F7070000}"/>
    <cellStyle name="Comma 3 2 4" xfId="2040" xr:uid="{00000000-0005-0000-0000-0000F8070000}"/>
    <cellStyle name="Comma 3 3" xfId="2041" xr:uid="{00000000-0005-0000-0000-0000F9070000}"/>
    <cellStyle name="Comma 3 3 2" xfId="2042" xr:uid="{00000000-0005-0000-0000-0000FA070000}"/>
    <cellStyle name="Comma 3 3 2 2" xfId="2043" xr:uid="{00000000-0005-0000-0000-0000FB070000}"/>
    <cellStyle name="Comma 3 3 2 2 2" xfId="2044" xr:uid="{00000000-0005-0000-0000-0000FC070000}"/>
    <cellStyle name="Comma 3 3 3" xfId="2045" xr:uid="{00000000-0005-0000-0000-0000FD070000}"/>
    <cellStyle name="Comma 3 3 3 2" xfId="2046" xr:uid="{00000000-0005-0000-0000-0000FE070000}"/>
    <cellStyle name="Comma 3 3 4" xfId="2047" xr:uid="{00000000-0005-0000-0000-0000FF070000}"/>
    <cellStyle name="Comma 3 3 5" xfId="2048" xr:uid="{00000000-0005-0000-0000-000000080000}"/>
    <cellStyle name="Comma 3 4" xfId="2049" xr:uid="{00000000-0005-0000-0000-000001080000}"/>
    <cellStyle name="Comma 3 4 2" xfId="2050" xr:uid="{00000000-0005-0000-0000-000002080000}"/>
    <cellStyle name="Comma 3 4 3" xfId="2051" xr:uid="{00000000-0005-0000-0000-000003080000}"/>
    <cellStyle name="Comma 3 5" xfId="2052" xr:uid="{00000000-0005-0000-0000-000004080000}"/>
    <cellStyle name="Comma 3 6" xfId="2053" xr:uid="{00000000-0005-0000-0000-000005080000}"/>
    <cellStyle name="Comma 3 7" xfId="2054" xr:uid="{00000000-0005-0000-0000-000006080000}"/>
    <cellStyle name="Comma 3 8" xfId="2055" xr:uid="{00000000-0005-0000-0000-000007080000}"/>
    <cellStyle name="Comma 3 9" xfId="2056" xr:uid="{00000000-0005-0000-0000-000008080000}"/>
    <cellStyle name="Comma 4" xfId="2057" xr:uid="{00000000-0005-0000-0000-000009080000}"/>
    <cellStyle name="Comma 4 10" xfId="2058" xr:uid="{00000000-0005-0000-0000-00000A080000}"/>
    <cellStyle name="Comma 4 2" xfId="2059" xr:uid="{00000000-0005-0000-0000-00000B080000}"/>
    <cellStyle name="Comma 4 2 2" xfId="2060" xr:uid="{00000000-0005-0000-0000-00000C080000}"/>
    <cellStyle name="Comma 4 2 3" xfId="2061" xr:uid="{00000000-0005-0000-0000-00000D080000}"/>
    <cellStyle name="Comma 4 3" xfId="2062" xr:uid="{00000000-0005-0000-0000-00000E080000}"/>
    <cellStyle name="Comma 4 4" xfId="2063" xr:uid="{00000000-0005-0000-0000-00000F080000}"/>
    <cellStyle name="Comma 4 5" xfId="2064" xr:uid="{00000000-0005-0000-0000-000010080000}"/>
    <cellStyle name="Comma 4 6" xfId="2065" xr:uid="{00000000-0005-0000-0000-000011080000}"/>
    <cellStyle name="Comma 4 7" xfId="2066" xr:uid="{00000000-0005-0000-0000-000012080000}"/>
    <cellStyle name="Comma 4 8" xfId="2067" xr:uid="{00000000-0005-0000-0000-000013080000}"/>
    <cellStyle name="Comma 4 9" xfId="2068" xr:uid="{00000000-0005-0000-0000-000014080000}"/>
    <cellStyle name="Comma 5" xfId="2069" xr:uid="{00000000-0005-0000-0000-000015080000}"/>
    <cellStyle name="Comma 5 2" xfId="2070" xr:uid="{00000000-0005-0000-0000-000016080000}"/>
    <cellStyle name="Comma 5 3" xfId="2071" xr:uid="{00000000-0005-0000-0000-000017080000}"/>
    <cellStyle name="Comma 5 3 2" xfId="2072" xr:uid="{00000000-0005-0000-0000-000018080000}"/>
    <cellStyle name="Comma 5 4" xfId="2073" xr:uid="{00000000-0005-0000-0000-000019080000}"/>
    <cellStyle name="Comma 5 5" xfId="2074" xr:uid="{00000000-0005-0000-0000-00001A080000}"/>
    <cellStyle name="Comma 5 6" xfId="2075" xr:uid="{00000000-0005-0000-0000-00001B080000}"/>
    <cellStyle name="Comma 5 7" xfId="2076" xr:uid="{00000000-0005-0000-0000-00001C080000}"/>
    <cellStyle name="Comma 5 8" xfId="2077" xr:uid="{00000000-0005-0000-0000-00001D080000}"/>
    <cellStyle name="Comma 6" xfId="2078" xr:uid="{00000000-0005-0000-0000-00001E080000}"/>
    <cellStyle name="Comma 6 2" xfId="2079" xr:uid="{00000000-0005-0000-0000-00001F080000}"/>
    <cellStyle name="Comma 6 3" xfId="2080" xr:uid="{00000000-0005-0000-0000-000020080000}"/>
    <cellStyle name="Comma 6 4" xfId="2081" xr:uid="{00000000-0005-0000-0000-000021080000}"/>
    <cellStyle name="Comma 6 5" xfId="2082" xr:uid="{00000000-0005-0000-0000-000022080000}"/>
    <cellStyle name="Comma 6 6" xfId="2083" xr:uid="{00000000-0005-0000-0000-000023080000}"/>
    <cellStyle name="Comma 6 7" xfId="2084" xr:uid="{00000000-0005-0000-0000-000024080000}"/>
    <cellStyle name="Comma 6 8" xfId="2085" xr:uid="{00000000-0005-0000-0000-000025080000}"/>
    <cellStyle name="Comma 7" xfId="2086" xr:uid="{00000000-0005-0000-0000-000026080000}"/>
    <cellStyle name="Comma 7 10" xfId="2087" xr:uid="{00000000-0005-0000-0000-000027080000}"/>
    <cellStyle name="Comma 7 11" xfId="2088" xr:uid="{00000000-0005-0000-0000-000028080000}"/>
    <cellStyle name="Comma 7 12" xfId="2089" xr:uid="{00000000-0005-0000-0000-000029080000}"/>
    <cellStyle name="Comma 7 13" xfId="2090" xr:uid="{00000000-0005-0000-0000-00002A080000}"/>
    <cellStyle name="Comma 7 14" xfId="2091" xr:uid="{00000000-0005-0000-0000-00002B080000}"/>
    <cellStyle name="Comma 7 15" xfId="2092" xr:uid="{00000000-0005-0000-0000-00002C080000}"/>
    <cellStyle name="Comma 7 16" xfId="2093" xr:uid="{00000000-0005-0000-0000-00002D080000}"/>
    <cellStyle name="Comma 7 17" xfId="2094" xr:uid="{00000000-0005-0000-0000-00002E080000}"/>
    <cellStyle name="Comma 7 18" xfId="2095" xr:uid="{00000000-0005-0000-0000-00002F080000}"/>
    <cellStyle name="Comma 7 19" xfId="2096" xr:uid="{00000000-0005-0000-0000-000030080000}"/>
    <cellStyle name="Comma 7 2" xfId="2097" xr:uid="{00000000-0005-0000-0000-000031080000}"/>
    <cellStyle name="Comma 7 20" xfId="2098" xr:uid="{00000000-0005-0000-0000-000032080000}"/>
    <cellStyle name="Comma 7 21" xfId="2099" xr:uid="{00000000-0005-0000-0000-000033080000}"/>
    <cellStyle name="Comma 7 3" xfId="2100" xr:uid="{00000000-0005-0000-0000-000034080000}"/>
    <cellStyle name="Comma 7 3 10" xfId="2101" xr:uid="{00000000-0005-0000-0000-000035080000}"/>
    <cellStyle name="Comma 7 3 11" xfId="2102" xr:uid="{00000000-0005-0000-0000-000036080000}"/>
    <cellStyle name="Comma 7 3 12" xfId="2103" xr:uid="{00000000-0005-0000-0000-000037080000}"/>
    <cellStyle name="Comma 7 3 13" xfId="2104" xr:uid="{00000000-0005-0000-0000-000038080000}"/>
    <cellStyle name="Comma 7 3 14" xfId="2105" xr:uid="{00000000-0005-0000-0000-000039080000}"/>
    <cellStyle name="Comma 7 3 15" xfId="2106" xr:uid="{00000000-0005-0000-0000-00003A080000}"/>
    <cellStyle name="Comma 7 3 2" xfId="2107" xr:uid="{00000000-0005-0000-0000-00003B080000}"/>
    <cellStyle name="Comma 7 3 3" xfId="2108" xr:uid="{00000000-0005-0000-0000-00003C080000}"/>
    <cellStyle name="Comma 7 3 4" xfId="2109" xr:uid="{00000000-0005-0000-0000-00003D080000}"/>
    <cellStyle name="Comma 7 3 5" xfId="2110" xr:uid="{00000000-0005-0000-0000-00003E080000}"/>
    <cellStyle name="Comma 7 3 6" xfId="2111" xr:uid="{00000000-0005-0000-0000-00003F080000}"/>
    <cellStyle name="Comma 7 3 7" xfId="2112" xr:uid="{00000000-0005-0000-0000-000040080000}"/>
    <cellStyle name="Comma 7 3 8" xfId="2113" xr:uid="{00000000-0005-0000-0000-000041080000}"/>
    <cellStyle name="Comma 7 3 9" xfId="2114" xr:uid="{00000000-0005-0000-0000-000042080000}"/>
    <cellStyle name="Comma 7 4" xfId="2115" xr:uid="{00000000-0005-0000-0000-000043080000}"/>
    <cellStyle name="Comma 7 5" xfId="2116" xr:uid="{00000000-0005-0000-0000-000044080000}"/>
    <cellStyle name="Comma 7 6" xfId="2117" xr:uid="{00000000-0005-0000-0000-000045080000}"/>
    <cellStyle name="Comma 7 7" xfId="2118" xr:uid="{00000000-0005-0000-0000-000046080000}"/>
    <cellStyle name="Comma 7 8" xfId="2119" xr:uid="{00000000-0005-0000-0000-000047080000}"/>
    <cellStyle name="Comma 7 9" xfId="2120" xr:uid="{00000000-0005-0000-0000-000048080000}"/>
    <cellStyle name="Comma 8" xfId="2121" xr:uid="{00000000-0005-0000-0000-000049080000}"/>
    <cellStyle name="Comma 8 2" xfId="2122" xr:uid="{00000000-0005-0000-0000-00004A080000}"/>
    <cellStyle name="Comma 8 2 2" xfId="2123" xr:uid="{00000000-0005-0000-0000-00004B080000}"/>
    <cellStyle name="Comma 8 3" xfId="2124" xr:uid="{00000000-0005-0000-0000-00004C080000}"/>
    <cellStyle name="Comma 8 4" xfId="2125" xr:uid="{00000000-0005-0000-0000-00004D080000}"/>
    <cellStyle name="Comma 8 5" xfId="2126" xr:uid="{00000000-0005-0000-0000-00004E080000}"/>
    <cellStyle name="Comma 8 6" xfId="2127" xr:uid="{00000000-0005-0000-0000-00004F080000}"/>
    <cellStyle name="Comma 8 7" xfId="2128" xr:uid="{00000000-0005-0000-0000-000050080000}"/>
    <cellStyle name="Comma 8 8" xfId="2129" xr:uid="{00000000-0005-0000-0000-000051080000}"/>
    <cellStyle name="Comma 9" xfId="2130" xr:uid="{00000000-0005-0000-0000-000052080000}"/>
    <cellStyle name="Comma 9 10" xfId="2131" xr:uid="{00000000-0005-0000-0000-000053080000}"/>
    <cellStyle name="Comma 9 2" xfId="2132" xr:uid="{00000000-0005-0000-0000-000054080000}"/>
    <cellStyle name="Comma 9 3" xfId="2133" xr:uid="{00000000-0005-0000-0000-000055080000}"/>
    <cellStyle name="Comma 9 4" xfId="2134" xr:uid="{00000000-0005-0000-0000-000056080000}"/>
    <cellStyle name="Comma 9 5" xfId="2135" xr:uid="{00000000-0005-0000-0000-000057080000}"/>
    <cellStyle name="Comma 9 6" xfId="2136" xr:uid="{00000000-0005-0000-0000-000058080000}"/>
    <cellStyle name="Comma 9 7" xfId="2137" xr:uid="{00000000-0005-0000-0000-000059080000}"/>
    <cellStyle name="Comma 9 8" xfId="2138" xr:uid="{00000000-0005-0000-0000-00005A080000}"/>
    <cellStyle name="Comma 9 9" xfId="2139" xr:uid="{00000000-0005-0000-0000-00005B080000}"/>
    <cellStyle name="Constants" xfId="2140" xr:uid="{00000000-0005-0000-0000-00005C080000}"/>
    <cellStyle name="Currency 2" xfId="2141" xr:uid="{00000000-0005-0000-0000-00005D080000}"/>
    <cellStyle name="Currency 2 2" xfId="2142" xr:uid="{00000000-0005-0000-0000-00005E080000}"/>
    <cellStyle name="Currency 2 3" xfId="2143" xr:uid="{00000000-0005-0000-0000-00005F080000}"/>
    <cellStyle name="Currency 2 4" xfId="2144" xr:uid="{00000000-0005-0000-0000-000060080000}"/>
    <cellStyle name="CustomCellsOrange" xfId="2145" xr:uid="{00000000-0005-0000-0000-000061080000}"/>
    <cellStyle name="CustomizationCells" xfId="2146" xr:uid="{00000000-0005-0000-0000-000062080000}"/>
    <cellStyle name="CustomizationGreenCells" xfId="2147" xr:uid="{00000000-0005-0000-0000-000063080000}"/>
    <cellStyle name="DocBox_EmptyRow" xfId="2148" xr:uid="{00000000-0005-0000-0000-000064080000}"/>
    <cellStyle name="donn_normal" xfId="2149" xr:uid="{00000000-0005-0000-0000-000065080000}"/>
    <cellStyle name="Eingabe" xfId="2150" xr:uid="{00000000-0005-0000-0000-000066080000}"/>
    <cellStyle name="Empty_B_border" xfId="2151" xr:uid="{00000000-0005-0000-0000-000067080000}"/>
    <cellStyle name="ent_col_ser" xfId="2152" xr:uid="{00000000-0005-0000-0000-000068080000}"/>
    <cellStyle name="entete_source" xfId="2153" xr:uid="{00000000-0005-0000-0000-000069080000}"/>
    <cellStyle name="Ergebnis" xfId="2154" xr:uid="{00000000-0005-0000-0000-00006A080000}"/>
    <cellStyle name="Erklärender Text" xfId="2155" xr:uid="{00000000-0005-0000-0000-00006B080000}"/>
    <cellStyle name="Estilo 1" xfId="2156" xr:uid="{00000000-0005-0000-0000-00006C080000}"/>
    <cellStyle name="Euro" xfId="2157" xr:uid="{00000000-0005-0000-0000-00006D080000}"/>
    <cellStyle name="Euro 10" xfId="2158" xr:uid="{00000000-0005-0000-0000-00006E080000}"/>
    <cellStyle name="Euro 10 2" xfId="2159" xr:uid="{00000000-0005-0000-0000-00006F080000}"/>
    <cellStyle name="Euro 11" xfId="2160" xr:uid="{00000000-0005-0000-0000-000070080000}"/>
    <cellStyle name="Euro 11 2" xfId="2161" xr:uid="{00000000-0005-0000-0000-000071080000}"/>
    <cellStyle name="Euro 12" xfId="2162" xr:uid="{00000000-0005-0000-0000-000072080000}"/>
    <cellStyle name="Euro 13" xfId="2163" xr:uid="{00000000-0005-0000-0000-000073080000}"/>
    <cellStyle name="Euro 14" xfId="2164" xr:uid="{00000000-0005-0000-0000-000074080000}"/>
    <cellStyle name="Euro 15" xfId="2165" xr:uid="{00000000-0005-0000-0000-000075080000}"/>
    <cellStyle name="Euro 16" xfId="2166" xr:uid="{00000000-0005-0000-0000-000076080000}"/>
    <cellStyle name="Euro 17" xfId="2167" xr:uid="{00000000-0005-0000-0000-000077080000}"/>
    <cellStyle name="Euro 18" xfId="2168" xr:uid="{00000000-0005-0000-0000-000078080000}"/>
    <cellStyle name="Euro 19" xfId="2169" xr:uid="{00000000-0005-0000-0000-000079080000}"/>
    <cellStyle name="Euro 2" xfId="2170" xr:uid="{00000000-0005-0000-0000-00007A080000}"/>
    <cellStyle name="Euro 2 2" xfId="2171" xr:uid="{00000000-0005-0000-0000-00007B080000}"/>
    <cellStyle name="Euro 2 2 2" xfId="2172" xr:uid="{00000000-0005-0000-0000-00007C080000}"/>
    <cellStyle name="Euro 2 2 2 2" xfId="2173" xr:uid="{00000000-0005-0000-0000-00007D080000}"/>
    <cellStyle name="Euro 2 2 3" xfId="2174" xr:uid="{00000000-0005-0000-0000-00007E080000}"/>
    <cellStyle name="Euro 2 2 4" xfId="2175" xr:uid="{00000000-0005-0000-0000-00007F080000}"/>
    <cellStyle name="Euro 2 2 4 2" xfId="2176" xr:uid="{00000000-0005-0000-0000-000080080000}"/>
    <cellStyle name="Euro 2 2 4 3" xfId="2177" xr:uid="{00000000-0005-0000-0000-000081080000}"/>
    <cellStyle name="Euro 2 2 5" xfId="2178" xr:uid="{00000000-0005-0000-0000-000082080000}"/>
    <cellStyle name="Euro 2 2 6" xfId="2179" xr:uid="{00000000-0005-0000-0000-000083080000}"/>
    <cellStyle name="Euro 2 3" xfId="2180" xr:uid="{00000000-0005-0000-0000-000084080000}"/>
    <cellStyle name="Euro 2 3 2" xfId="2181" xr:uid="{00000000-0005-0000-0000-000085080000}"/>
    <cellStyle name="Euro 2 4" xfId="2182" xr:uid="{00000000-0005-0000-0000-000086080000}"/>
    <cellStyle name="Euro 2 4 2" xfId="2183" xr:uid="{00000000-0005-0000-0000-000087080000}"/>
    <cellStyle name="Euro 2 4 2 2" xfId="2184" xr:uid="{00000000-0005-0000-0000-000088080000}"/>
    <cellStyle name="Euro 2 4 3" xfId="2185" xr:uid="{00000000-0005-0000-0000-000089080000}"/>
    <cellStyle name="Euro 2 4 3 2" xfId="2186" xr:uid="{00000000-0005-0000-0000-00008A080000}"/>
    <cellStyle name="Euro 2 4 3 3" xfId="2187" xr:uid="{00000000-0005-0000-0000-00008B080000}"/>
    <cellStyle name="Euro 2 4 3 4" xfId="2188" xr:uid="{00000000-0005-0000-0000-00008C080000}"/>
    <cellStyle name="Euro 2 4 4" xfId="2189" xr:uid="{00000000-0005-0000-0000-00008D080000}"/>
    <cellStyle name="Euro 2 5" xfId="2190" xr:uid="{00000000-0005-0000-0000-00008E080000}"/>
    <cellStyle name="Euro 2 6" xfId="2191" xr:uid="{00000000-0005-0000-0000-00008F080000}"/>
    <cellStyle name="Euro 2 7" xfId="2192" xr:uid="{00000000-0005-0000-0000-000090080000}"/>
    <cellStyle name="Euro 20" xfId="2193" xr:uid="{00000000-0005-0000-0000-000091080000}"/>
    <cellStyle name="Euro 21" xfId="2194" xr:uid="{00000000-0005-0000-0000-000092080000}"/>
    <cellStyle name="Euro 22" xfId="2195" xr:uid="{00000000-0005-0000-0000-000093080000}"/>
    <cellStyle name="Euro 23" xfId="2196" xr:uid="{00000000-0005-0000-0000-000094080000}"/>
    <cellStyle name="Euro 24" xfId="2197" xr:uid="{00000000-0005-0000-0000-000095080000}"/>
    <cellStyle name="Euro 25" xfId="2198" xr:uid="{00000000-0005-0000-0000-000096080000}"/>
    <cellStyle name="Euro 26" xfId="2199" xr:uid="{00000000-0005-0000-0000-000097080000}"/>
    <cellStyle name="Euro 27" xfId="2200" xr:uid="{00000000-0005-0000-0000-000098080000}"/>
    <cellStyle name="Euro 28" xfId="2201" xr:uid="{00000000-0005-0000-0000-000099080000}"/>
    <cellStyle name="Euro 29" xfId="2202" xr:uid="{00000000-0005-0000-0000-00009A080000}"/>
    <cellStyle name="Euro 3" xfId="2203" xr:uid="{00000000-0005-0000-0000-00009B080000}"/>
    <cellStyle name="Euro 3 10" xfId="2204" xr:uid="{00000000-0005-0000-0000-00009C080000}"/>
    <cellStyle name="Euro 3 2" xfId="2205" xr:uid="{00000000-0005-0000-0000-00009D080000}"/>
    <cellStyle name="Euro 3 2 2" xfId="2206" xr:uid="{00000000-0005-0000-0000-00009E080000}"/>
    <cellStyle name="Euro 3 2 2 2" xfId="2207" xr:uid="{00000000-0005-0000-0000-00009F080000}"/>
    <cellStyle name="Euro 3 3" xfId="2208" xr:uid="{00000000-0005-0000-0000-0000A0080000}"/>
    <cellStyle name="Euro 3 3 2" xfId="2209" xr:uid="{00000000-0005-0000-0000-0000A1080000}"/>
    <cellStyle name="Euro 3 3 3" xfId="2210" xr:uid="{00000000-0005-0000-0000-0000A2080000}"/>
    <cellStyle name="Euro 3 3 4" xfId="2211" xr:uid="{00000000-0005-0000-0000-0000A3080000}"/>
    <cellStyle name="Euro 3 3 4 2" xfId="2212" xr:uid="{00000000-0005-0000-0000-0000A4080000}"/>
    <cellStyle name="Euro 3 3 5" xfId="2213" xr:uid="{00000000-0005-0000-0000-0000A5080000}"/>
    <cellStyle name="Euro 3 4" xfId="2214" xr:uid="{00000000-0005-0000-0000-0000A6080000}"/>
    <cellStyle name="Euro 3 4 2" xfId="2215" xr:uid="{00000000-0005-0000-0000-0000A7080000}"/>
    <cellStyle name="Euro 3 5" xfId="2216" xr:uid="{00000000-0005-0000-0000-0000A8080000}"/>
    <cellStyle name="Euro 3 5 2" xfId="2217" xr:uid="{00000000-0005-0000-0000-0000A9080000}"/>
    <cellStyle name="Euro 3 5 3" xfId="2218" xr:uid="{00000000-0005-0000-0000-0000AA080000}"/>
    <cellStyle name="Euro 3 6" xfId="2219" xr:uid="{00000000-0005-0000-0000-0000AB080000}"/>
    <cellStyle name="Euro 3 7" xfId="2220" xr:uid="{00000000-0005-0000-0000-0000AC080000}"/>
    <cellStyle name="Euro 3 8" xfId="2221" xr:uid="{00000000-0005-0000-0000-0000AD080000}"/>
    <cellStyle name="Euro 3 9" xfId="2222" xr:uid="{00000000-0005-0000-0000-0000AE080000}"/>
    <cellStyle name="Euro 3_PrimaryEnergyPrices_TIMES" xfId="2223" xr:uid="{00000000-0005-0000-0000-0000AF080000}"/>
    <cellStyle name="Euro 30" xfId="2224" xr:uid="{00000000-0005-0000-0000-0000B0080000}"/>
    <cellStyle name="Euro 31" xfId="2225" xr:uid="{00000000-0005-0000-0000-0000B1080000}"/>
    <cellStyle name="Euro 32" xfId="2226" xr:uid="{00000000-0005-0000-0000-0000B2080000}"/>
    <cellStyle name="Euro 33" xfId="2227" xr:uid="{00000000-0005-0000-0000-0000B3080000}"/>
    <cellStyle name="Euro 34" xfId="2228" xr:uid="{00000000-0005-0000-0000-0000B4080000}"/>
    <cellStyle name="Euro 35" xfId="2229" xr:uid="{00000000-0005-0000-0000-0000B5080000}"/>
    <cellStyle name="Euro 36" xfId="2230" xr:uid="{00000000-0005-0000-0000-0000B6080000}"/>
    <cellStyle name="Euro 37" xfId="2231" xr:uid="{00000000-0005-0000-0000-0000B7080000}"/>
    <cellStyle name="Euro 38" xfId="2232" xr:uid="{00000000-0005-0000-0000-0000B8080000}"/>
    <cellStyle name="Euro 39" xfId="2233" xr:uid="{00000000-0005-0000-0000-0000B9080000}"/>
    <cellStyle name="Euro 4" xfId="2234" xr:uid="{00000000-0005-0000-0000-0000BA080000}"/>
    <cellStyle name="Euro 4 2" xfId="2235" xr:uid="{00000000-0005-0000-0000-0000BB080000}"/>
    <cellStyle name="Euro 4 2 2" xfId="2236" xr:uid="{00000000-0005-0000-0000-0000BC080000}"/>
    <cellStyle name="Euro 4 2 2 2" xfId="2237" xr:uid="{00000000-0005-0000-0000-0000BD080000}"/>
    <cellStyle name="Euro 4 3" xfId="2238" xr:uid="{00000000-0005-0000-0000-0000BE080000}"/>
    <cellStyle name="Euro 4 3 2" xfId="2239" xr:uid="{00000000-0005-0000-0000-0000BF080000}"/>
    <cellStyle name="Euro 4 3 3" xfId="2240" xr:uid="{00000000-0005-0000-0000-0000C0080000}"/>
    <cellStyle name="Euro 4 3 4" xfId="2241" xr:uid="{00000000-0005-0000-0000-0000C1080000}"/>
    <cellStyle name="Euro 4 3 4 2" xfId="2242" xr:uid="{00000000-0005-0000-0000-0000C2080000}"/>
    <cellStyle name="Euro 4 3 5" xfId="2243" xr:uid="{00000000-0005-0000-0000-0000C3080000}"/>
    <cellStyle name="Euro 4 4" xfId="2244" xr:uid="{00000000-0005-0000-0000-0000C4080000}"/>
    <cellStyle name="Euro 4 4 2" xfId="2245" xr:uid="{00000000-0005-0000-0000-0000C5080000}"/>
    <cellStyle name="Euro 4 4 2 2" xfId="2246" xr:uid="{00000000-0005-0000-0000-0000C6080000}"/>
    <cellStyle name="Euro 4 4 2 2 2" xfId="2247" xr:uid="{00000000-0005-0000-0000-0000C7080000}"/>
    <cellStyle name="Euro 4 5" xfId="2248" xr:uid="{00000000-0005-0000-0000-0000C8080000}"/>
    <cellStyle name="Euro 4 6" xfId="2249" xr:uid="{00000000-0005-0000-0000-0000C9080000}"/>
    <cellStyle name="Euro 40" xfId="2250" xr:uid="{00000000-0005-0000-0000-0000CA080000}"/>
    <cellStyle name="Euro 41" xfId="2251" xr:uid="{00000000-0005-0000-0000-0000CB080000}"/>
    <cellStyle name="Euro 42" xfId="2252" xr:uid="{00000000-0005-0000-0000-0000CC080000}"/>
    <cellStyle name="Euro 43" xfId="2253" xr:uid="{00000000-0005-0000-0000-0000CD080000}"/>
    <cellStyle name="Euro 44" xfId="2254" xr:uid="{00000000-0005-0000-0000-0000CE080000}"/>
    <cellStyle name="Euro 45" xfId="2255" xr:uid="{00000000-0005-0000-0000-0000CF080000}"/>
    <cellStyle name="Euro 46" xfId="2256" xr:uid="{00000000-0005-0000-0000-0000D0080000}"/>
    <cellStyle name="Euro 47" xfId="2257" xr:uid="{00000000-0005-0000-0000-0000D1080000}"/>
    <cellStyle name="Euro 48" xfId="2258" xr:uid="{00000000-0005-0000-0000-0000D2080000}"/>
    <cellStyle name="Euro 48 2" xfId="2259" xr:uid="{00000000-0005-0000-0000-0000D3080000}"/>
    <cellStyle name="Euro 49" xfId="2260" xr:uid="{00000000-0005-0000-0000-0000D4080000}"/>
    <cellStyle name="Euro 49 2" xfId="2261" xr:uid="{00000000-0005-0000-0000-0000D5080000}"/>
    <cellStyle name="Euro 5" xfId="2262" xr:uid="{00000000-0005-0000-0000-0000D6080000}"/>
    <cellStyle name="Euro 5 2" xfId="2263" xr:uid="{00000000-0005-0000-0000-0000D7080000}"/>
    <cellStyle name="Euro 5 2 2" xfId="2264" xr:uid="{00000000-0005-0000-0000-0000D8080000}"/>
    <cellStyle name="Euro 5 3" xfId="2265" xr:uid="{00000000-0005-0000-0000-0000D9080000}"/>
    <cellStyle name="Euro 5 3 2" xfId="2266" xr:uid="{00000000-0005-0000-0000-0000DA080000}"/>
    <cellStyle name="Euro 5 4" xfId="2267" xr:uid="{00000000-0005-0000-0000-0000DB080000}"/>
    <cellStyle name="Euro 5 4 2" xfId="2268" xr:uid="{00000000-0005-0000-0000-0000DC080000}"/>
    <cellStyle name="Euro 5 5" xfId="2269" xr:uid="{00000000-0005-0000-0000-0000DD080000}"/>
    <cellStyle name="Euro 5 6" xfId="2270" xr:uid="{00000000-0005-0000-0000-0000DE080000}"/>
    <cellStyle name="Euro 50" xfId="2271" xr:uid="{00000000-0005-0000-0000-0000DF080000}"/>
    <cellStyle name="Euro 50 2" xfId="2272" xr:uid="{00000000-0005-0000-0000-0000E0080000}"/>
    <cellStyle name="Euro 51" xfId="2273" xr:uid="{00000000-0005-0000-0000-0000E1080000}"/>
    <cellStyle name="Euro 51 2" xfId="2274" xr:uid="{00000000-0005-0000-0000-0000E2080000}"/>
    <cellStyle name="Euro 52" xfId="2275" xr:uid="{00000000-0005-0000-0000-0000E3080000}"/>
    <cellStyle name="Euro 52 2" xfId="2276" xr:uid="{00000000-0005-0000-0000-0000E4080000}"/>
    <cellStyle name="Euro 53" xfId="2277" xr:uid="{00000000-0005-0000-0000-0000E5080000}"/>
    <cellStyle name="Euro 53 2" xfId="2278" xr:uid="{00000000-0005-0000-0000-0000E6080000}"/>
    <cellStyle name="Euro 54" xfId="2279" xr:uid="{00000000-0005-0000-0000-0000E7080000}"/>
    <cellStyle name="Euro 54 2" xfId="2280" xr:uid="{00000000-0005-0000-0000-0000E8080000}"/>
    <cellStyle name="Euro 55" xfId="2281" xr:uid="{00000000-0005-0000-0000-0000E9080000}"/>
    <cellStyle name="Euro 55 2" xfId="2282" xr:uid="{00000000-0005-0000-0000-0000EA080000}"/>
    <cellStyle name="Euro 56" xfId="2283" xr:uid="{00000000-0005-0000-0000-0000EB080000}"/>
    <cellStyle name="Euro 56 2" xfId="2284" xr:uid="{00000000-0005-0000-0000-0000EC080000}"/>
    <cellStyle name="Euro 57" xfId="2285" xr:uid="{00000000-0005-0000-0000-0000ED080000}"/>
    <cellStyle name="Euro 58" xfId="2286" xr:uid="{00000000-0005-0000-0000-0000EE080000}"/>
    <cellStyle name="Euro 58 2" xfId="2287" xr:uid="{00000000-0005-0000-0000-0000EF080000}"/>
    <cellStyle name="Euro 58 2 2" xfId="2288" xr:uid="{00000000-0005-0000-0000-0000F0080000}"/>
    <cellStyle name="Euro 58 3" xfId="2289" xr:uid="{00000000-0005-0000-0000-0000F1080000}"/>
    <cellStyle name="Euro 58 3 2" xfId="2290" xr:uid="{00000000-0005-0000-0000-0000F2080000}"/>
    <cellStyle name="Euro 58 3 3" xfId="2291" xr:uid="{00000000-0005-0000-0000-0000F3080000}"/>
    <cellStyle name="Euro 58 3 4" xfId="2292" xr:uid="{00000000-0005-0000-0000-0000F4080000}"/>
    <cellStyle name="Euro 58 4" xfId="2293" xr:uid="{00000000-0005-0000-0000-0000F5080000}"/>
    <cellStyle name="Euro 58 5" xfId="2294" xr:uid="{00000000-0005-0000-0000-0000F6080000}"/>
    <cellStyle name="Euro 59" xfId="2295" xr:uid="{00000000-0005-0000-0000-0000F7080000}"/>
    <cellStyle name="Euro 6" xfId="2296" xr:uid="{00000000-0005-0000-0000-0000F8080000}"/>
    <cellStyle name="Euro 6 2" xfId="2297" xr:uid="{00000000-0005-0000-0000-0000F9080000}"/>
    <cellStyle name="Euro 6 2 2" xfId="2298" xr:uid="{00000000-0005-0000-0000-0000FA080000}"/>
    <cellStyle name="Euro 6 3" xfId="2299" xr:uid="{00000000-0005-0000-0000-0000FB080000}"/>
    <cellStyle name="Euro 6 3 2" xfId="2300" xr:uid="{00000000-0005-0000-0000-0000FC080000}"/>
    <cellStyle name="Euro 6 4" xfId="2301" xr:uid="{00000000-0005-0000-0000-0000FD080000}"/>
    <cellStyle name="Euro 60" xfId="2302" xr:uid="{00000000-0005-0000-0000-0000FE080000}"/>
    <cellStyle name="Euro 61" xfId="2303" xr:uid="{00000000-0005-0000-0000-0000FF080000}"/>
    <cellStyle name="Euro 7" xfId="2304" xr:uid="{00000000-0005-0000-0000-000000090000}"/>
    <cellStyle name="Euro 7 2" xfId="2305" xr:uid="{00000000-0005-0000-0000-000001090000}"/>
    <cellStyle name="Euro 7 3" xfId="2306" xr:uid="{00000000-0005-0000-0000-000002090000}"/>
    <cellStyle name="Euro 7 3 2" xfId="2307" xr:uid="{00000000-0005-0000-0000-000003090000}"/>
    <cellStyle name="Euro 7 4" xfId="2308" xr:uid="{00000000-0005-0000-0000-000004090000}"/>
    <cellStyle name="Euro 8" xfId="2309" xr:uid="{00000000-0005-0000-0000-000005090000}"/>
    <cellStyle name="Euro 8 2" xfId="2310" xr:uid="{00000000-0005-0000-0000-000006090000}"/>
    <cellStyle name="Euro 9" xfId="2311" xr:uid="{00000000-0005-0000-0000-000007090000}"/>
    <cellStyle name="Euro 9 2" xfId="2312" xr:uid="{00000000-0005-0000-0000-000008090000}"/>
    <cellStyle name="Euro_Potentials in TIMES" xfId="2313" xr:uid="{00000000-0005-0000-0000-000009090000}"/>
    <cellStyle name="Explanatory Text 10" xfId="2314" xr:uid="{00000000-0005-0000-0000-00000A090000}"/>
    <cellStyle name="Explanatory Text 11" xfId="2315" xr:uid="{00000000-0005-0000-0000-00000B090000}"/>
    <cellStyle name="Explanatory Text 12" xfId="2316" xr:uid="{00000000-0005-0000-0000-00000C090000}"/>
    <cellStyle name="Explanatory Text 13" xfId="2317" xr:uid="{00000000-0005-0000-0000-00000D090000}"/>
    <cellStyle name="Explanatory Text 14" xfId="2318" xr:uid="{00000000-0005-0000-0000-00000E090000}"/>
    <cellStyle name="Explanatory Text 15" xfId="2319" xr:uid="{00000000-0005-0000-0000-00000F090000}"/>
    <cellStyle name="Explanatory Text 16" xfId="2320" xr:uid="{00000000-0005-0000-0000-000010090000}"/>
    <cellStyle name="Explanatory Text 17" xfId="2321" xr:uid="{00000000-0005-0000-0000-000011090000}"/>
    <cellStyle name="Explanatory Text 18" xfId="2322" xr:uid="{00000000-0005-0000-0000-000012090000}"/>
    <cellStyle name="Explanatory Text 19" xfId="2323" xr:uid="{00000000-0005-0000-0000-000013090000}"/>
    <cellStyle name="Explanatory Text 2" xfId="2324" xr:uid="{00000000-0005-0000-0000-000014090000}"/>
    <cellStyle name="Explanatory Text 2 10" xfId="2325" xr:uid="{00000000-0005-0000-0000-000015090000}"/>
    <cellStyle name="Explanatory Text 2 2" xfId="2326" xr:uid="{00000000-0005-0000-0000-000016090000}"/>
    <cellStyle name="Explanatory Text 2 3" xfId="2327" xr:uid="{00000000-0005-0000-0000-000017090000}"/>
    <cellStyle name="Explanatory Text 2 4" xfId="2328" xr:uid="{00000000-0005-0000-0000-000018090000}"/>
    <cellStyle name="Explanatory Text 2 5" xfId="2329" xr:uid="{00000000-0005-0000-0000-000019090000}"/>
    <cellStyle name="Explanatory Text 2 6" xfId="2330" xr:uid="{00000000-0005-0000-0000-00001A090000}"/>
    <cellStyle name="Explanatory Text 2 7" xfId="2331" xr:uid="{00000000-0005-0000-0000-00001B090000}"/>
    <cellStyle name="Explanatory Text 2 8" xfId="2332" xr:uid="{00000000-0005-0000-0000-00001C090000}"/>
    <cellStyle name="Explanatory Text 2 9" xfId="2333" xr:uid="{00000000-0005-0000-0000-00001D090000}"/>
    <cellStyle name="Explanatory Text 20" xfId="2334" xr:uid="{00000000-0005-0000-0000-00001E090000}"/>
    <cellStyle name="Explanatory Text 21" xfId="2335" xr:uid="{00000000-0005-0000-0000-00001F090000}"/>
    <cellStyle name="Explanatory Text 22" xfId="2336" xr:uid="{00000000-0005-0000-0000-000020090000}"/>
    <cellStyle name="Explanatory Text 23" xfId="2337" xr:uid="{00000000-0005-0000-0000-000021090000}"/>
    <cellStyle name="Explanatory Text 24" xfId="2338" xr:uid="{00000000-0005-0000-0000-000022090000}"/>
    <cellStyle name="Explanatory Text 25" xfId="2339" xr:uid="{00000000-0005-0000-0000-000023090000}"/>
    <cellStyle name="Explanatory Text 26" xfId="2340" xr:uid="{00000000-0005-0000-0000-000024090000}"/>
    <cellStyle name="Explanatory Text 27" xfId="2341" xr:uid="{00000000-0005-0000-0000-000025090000}"/>
    <cellStyle name="Explanatory Text 28" xfId="2342" xr:uid="{00000000-0005-0000-0000-000026090000}"/>
    <cellStyle name="Explanatory Text 29" xfId="2343" xr:uid="{00000000-0005-0000-0000-000027090000}"/>
    <cellStyle name="Explanatory Text 3" xfId="2344" xr:uid="{00000000-0005-0000-0000-000028090000}"/>
    <cellStyle name="Explanatory Text 3 2" xfId="2345" xr:uid="{00000000-0005-0000-0000-000029090000}"/>
    <cellStyle name="Explanatory Text 30" xfId="2346" xr:uid="{00000000-0005-0000-0000-00002A090000}"/>
    <cellStyle name="Explanatory Text 31" xfId="2347" xr:uid="{00000000-0005-0000-0000-00002B090000}"/>
    <cellStyle name="Explanatory Text 32" xfId="2348" xr:uid="{00000000-0005-0000-0000-00002C090000}"/>
    <cellStyle name="Explanatory Text 33" xfId="2349" xr:uid="{00000000-0005-0000-0000-00002D090000}"/>
    <cellStyle name="Explanatory Text 34" xfId="2350" xr:uid="{00000000-0005-0000-0000-00002E090000}"/>
    <cellStyle name="Explanatory Text 35" xfId="2351" xr:uid="{00000000-0005-0000-0000-00002F090000}"/>
    <cellStyle name="Explanatory Text 36" xfId="2352" xr:uid="{00000000-0005-0000-0000-000030090000}"/>
    <cellStyle name="Explanatory Text 37" xfId="2353" xr:uid="{00000000-0005-0000-0000-000031090000}"/>
    <cellStyle name="Explanatory Text 38" xfId="2354" xr:uid="{00000000-0005-0000-0000-000032090000}"/>
    <cellStyle name="Explanatory Text 39" xfId="2355" xr:uid="{00000000-0005-0000-0000-000033090000}"/>
    <cellStyle name="Explanatory Text 4" xfId="2356" xr:uid="{00000000-0005-0000-0000-000034090000}"/>
    <cellStyle name="Explanatory Text 4 2" xfId="2357" xr:uid="{00000000-0005-0000-0000-000035090000}"/>
    <cellStyle name="Explanatory Text 40" xfId="2358" xr:uid="{00000000-0005-0000-0000-000036090000}"/>
    <cellStyle name="Explanatory Text 41" xfId="2359" xr:uid="{00000000-0005-0000-0000-000037090000}"/>
    <cellStyle name="Explanatory Text 42" xfId="2360" xr:uid="{00000000-0005-0000-0000-000038090000}"/>
    <cellStyle name="Explanatory Text 43" xfId="2361" xr:uid="{00000000-0005-0000-0000-000039090000}"/>
    <cellStyle name="Explanatory Text 44" xfId="2362" xr:uid="{00000000-0005-0000-0000-00003A090000}"/>
    <cellStyle name="Explanatory Text 5" xfId="2363" xr:uid="{00000000-0005-0000-0000-00003B090000}"/>
    <cellStyle name="Explanatory Text 5 2" xfId="2364" xr:uid="{00000000-0005-0000-0000-00003C090000}"/>
    <cellStyle name="Explanatory Text 6" xfId="2365" xr:uid="{00000000-0005-0000-0000-00003D090000}"/>
    <cellStyle name="Explanatory Text 6 2" xfId="2366" xr:uid="{00000000-0005-0000-0000-00003E090000}"/>
    <cellStyle name="Explanatory Text 7" xfId="2367" xr:uid="{00000000-0005-0000-0000-00003F090000}"/>
    <cellStyle name="Explanatory Text 8" xfId="2368" xr:uid="{00000000-0005-0000-0000-000040090000}"/>
    <cellStyle name="Explanatory Text 9" xfId="2369" xr:uid="{00000000-0005-0000-0000-000041090000}"/>
    <cellStyle name="Float" xfId="2370" xr:uid="{00000000-0005-0000-0000-000042090000}"/>
    <cellStyle name="Float 2" xfId="2371" xr:uid="{00000000-0005-0000-0000-000043090000}"/>
    <cellStyle name="Float 2 2" xfId="2372" xr:uid="{00000000-0005-0000-0000-000044090000}"/>
    <cellStyle name="Float 3" xfId="2373" xr:uid="{00000000-0005-0000-0000-000045090000}"/>
    <cellStyle name="Float 3 2" xfId="2374" xr:uid="{00000000-0005-0000-0000-000046090000}"/>
    <cellStyle name="Float 4" xfId="2375" xr:uid="{00000000-0005-0000-0000-000047090000}"/>
    <cellStyle name="Good 10" xfId="2376" xr:uid="{00000000-0005-0000-0000-000048090000}"/>
    <cellStyle name="Good 11" xfId="2377" xr:uid="{00000000-0005-0000-0000-000049090000}"/>
    <cellStyle name="Good 12" xfId="2378" xr:uid="{00000000-0005-0000-0000-00004A090000}"/>
    <cellStyle name="Good 13" xfId="2379" xr:uid="{00000000-0005-0000-0000-00004B090000}"/>
    <cellStyle name="Good 14" xfId="2380" xr:uid="{00000000-0005-0000-0000-00004C090000}"/>
    <cellStyle name="Good 15" xfId="2381" xr:uid="{00000000-0005-0000-0000-00004D090000}"/>
    <cellStyle name="Good 16" xfId="2382" xr:uid="{00000000-0005-0000-0000-00004E090000}"/>
    <cellStyle name="Good 17" xfId="2383" xr:uid="{00000000-0005-0000-0000-00004F090000}"/>
    <cellStyle name="Good 18" xfId="2384" xr:uid="{00000000-0005-0000-0000-000050090000}"/>
    <cellStyle name="Good 19" xfId="2385" xr:uid="{00000000-0005-0000-0000-000051090000}"/>
    <cellStyle name="Good 2" xfId="2386" xr:uid="{00000000-0005-0000-0000-000052090000}"/>
    <cellStyle name="Good 2 10" xfId="2387" xr:uid="{00000000-0005-0000-0000-000053090000}"/>
    <cellStyle name="Good 2 11" xfId="2388" xr:uid="{00000000-0005-0000-0000-000054090000}"/>
    <cellStyle name="Good 2 12" xfId="2389" xr:uid="{00000000-0005-0000-0000-000055090000}"/>
    <cellStyle name="Good 2 12 2" xfId="2390" xr:uid="{00000000-0005-0000-0000-000056090000}"/>
    <cellStyle name="Good 2 12 3" xfId="2391" xr:uid="{00000000-0005-0000-0000-000057090000}"/>
    <cellStyle name="Good 2 2" xfId="2392" xr:uid="{00000000-0005-0000-0000-000058090000}"/>
    <cellStyle name="Good 2 2 2" xfId="2393" xr:uid="{00000000-0005-0000-0000-000059090000}"/>
    <cellStyle name="Good 2 2 2 2" xfId="2394" xr:uid="{00000000-0005-0000-0000-00005A090000}"/>
    <cellStyle name="Good 2 2 2 2 2" xfId="2395" xr:uid="{00000000-0005-0000-0000-00005B090000}"/>
    <cellStyle name="Good 2 3" xfId="2396" xr:uid="{00000000-0005-0000-0000-00005C090000}"/>
    <cellStyle name="Good 2 3 2" xfId="2397" xr:uid="{00000000-0005-0000-0000-00005D090000}"/>
    <cellStyle name="Good 2 3 3" xfId="2398" xr:uid="{00000000-0005-0000-0000-00005E090000}"/>
    <cellStyle name="Good 2 4" xfId="2399" xr:uid="{00000000-0005-0000-0000-00005F090000}"/>
    <cellStyle name="Good 2 5" xfId="2400" xr:uid="{00000000-0005-0000-0000-000060090000}"/>
    <cellStyle name="Good 2 6" xfId="2401" xr:uid="{00000000-0005-0000-0000-000061090000}"/>
    <cellStyle name="Good 2 7" xfId="2402" xr:uid="{00000000-0005-0000-0000-000062090000}"/>
    <cellStyle name="Good 2 8" xfId="2403" xr:uid="{00000000-0005-0000-0000-000063090000}"/>
    <cellStyle name="Good 2 9" xfId="2404" xr:uid="{00000000-0005-0000-0000-000064090000}"/>
    <cellStyle name="Good 20" xfId="2405" xr:uid="{00000000-0005-0000-0000-000065090000}"/>
    <cellStyle name="Good 21" xfId="2406" xr:uid="{00000000-0005-0000-0000-000066090000}"/>
    <cellStyle name="Good 22" xfId="2407" xr:uid="{00000000-0005-0000-0000-000067090000}"/>
    <cellStyle name="Good 23" xfId="2408" xr:uid="{00000000-0005-0000-0000-000068090000}"/>
    <cellStyle name="Good 24" xfId="2409" xr:uid="{00000000-0005-0000-0000-000069090000}"/>
    <cellStyle name="Good 25" xfId="2410" xr:uid="{00000000-0005-0000-0000-00006A090000}"/>
    <cellStyle name="Good 26" xfId="2411" xr:uid="{00000000-0005-0000-0000-00006B090000}"/>
    <cellStyle name="Good 27" xfId="2412" xr:uid="{00000000-0005-0000-0000-00006C090000}"/>
    <cellStyle name="Good 28" xfId="2413" xr:uid="{00000000-0005-0000-0000-00006D090000}"/>
    <cellStyle name="Good 29" xfId="2414" xr:uid="{00000000-0005-0000-0000-00006E090000}"/>
    <cellStyle name="Good 3" xfId="2415" xr:uid="{00000000-0005-0000-0000-00006F090000}"/>
    <cellStyle name="Good 3 2" xfId="2416" xr:uid="{00000000-0005-0000-0000-000070090000}"/>
    <cellStyle name="Good 3 2 2" xfId="2417" xr:uid="{00000000-0005-0000-0000-000071090000}"/>
    <cellStyle name="Good 3 2 2 2" xfId="2418" xr:uid="{00000000-0005-0000-0000-000072090000}"/>
    <cellStyle name="Good 3 3" xfId="2419" xr:uid="{00000000-0005-0000-0000-000073090000}"/>
    <cellStyle name="Good 30" xfId="2420" xr:uid="{00000000-0005-0000-0000-000074090000}"/>
    <cellStyle name="Good 31" xfId="2421" xr:uid="{00000000-0005-0000-0000-000075090000}"/>
    <cellStyle name="Good 32" xfId="2422" xr:uid="{00000000-0005-0000-0000-000076090000}"/>
    <cellStyle name="Good 33" xfId="2423" xr:uid="{00000000-0005-0000-0000-000077090000}"/>
    <cellStyle name="Good 34" xfId="2424" xr:uid="{00000000-0005-0000-0000-000078090000}"/>
    <cellStyle name="Good 35" xfId="2425" xr:uid="{00000000-0005-0000-0000-000079090000}"/>
    <cellStyle name="Good 36" xfId="2426" xr:uid="{00000000-0005-0000-0000-00007A090000}"/>
    <cellStyle name="Good 37" xfId="2427" xr:uid="{00000000-0005-0000-0000-00007B090000}"/>
    <cellStyle name="Good 38" xfId="2428" xr:uid="{00000000-0005-0000-0000-00007C090000}"/>
    <cellStyle name="Good 39" xfId="2429" xr:uid="{00000000-0005-0000-0000-00007D090000}"/>
    <cellStyle name="Good 4" xfId="2430" xr:uid="{00000000-0005-0000-0000-00007E090000}"/>
    <cellStyle name="Good 4 2" xfId="2431" xr:uid="{00000000-0005-0000-0000-00007F090000}"/>
    <cellStyle name="Good 40" xfId="2432" xr:uid="{00000000-0005-0000-0000-000080090000}"/>
    <cellStyle name="Good 41" xfId="2433" xr:uid="{00000000-0005-0000-0000-000081090000}"/>
    <cellStyle name="Good 42" xfId="2434" xr:uid="{00000000-0005-0000-0000-000082090000}"/>
    <cellStyle name="Good 43" xfId="2435" xr:uid="{00000000-0005-0000-0000-000083090000}"/>
    <cellStyle name="Good 5" xfId="2436" xr:uid="{00000000-0005-0000-0000-000084090000}"/>
    <cellStyle name="Good 5 2" xfId="2437" xr:uid="{00000000-0005-0000-0000-000085090000}"/>
    <cellStyle name="Good 5 3" xfId="2438" xr:uid="{00000000-0005-0000-0000-000086090000}"/>
    <cellStyle name="Good 6" xfId="2439" xr:uid="{00000000-0005-0000-0000-000087090000}"/>
    <cellStyle name="Good 6 2" xfId="2440" xr:uid="{00000000-0005-0000-0000-000088090000}"/>
    <cellStyle name="Good 7" xfId="2441" xr:uid="{00000000-0005-0000-0000-000089090000}"/>
    <cellStyle name="Good 8" xfId="2442" xr:uid="{00000000-0005-0000-0000-00008A090000}"/>
    <cellStyle name="Good 9" xfId="2443" xr:uid="{00000000-0005-0000-0000-00008B090000}"/>
    <cellStyle name="Gut" xfId="2444" xr:uid="{00000000-0005-0000-0000-00008C090000}"/>
    <cellStyle name="Heading 1 10" xfId="2445" xr:uid="{00000000-0005-0000-0000-00008D090000}"/>
    <cellStyle name="Heading 1 11" xfId="2446" xr:uid="{00000000-0005-0000-0000-00008E090000}"/>
    <cellStyle name="Heading 1 12" xfId="2447" xr:uid="{00000000-0005-0000-0000-00008F090000}"/>
    <cellStyle name="Heading 1 13" xfId="2448" xr:uid="{00000000-0005-0000-0000-000090090000}"/>
    <cellStyle name="Heading 1 14" xfId="2449" xr:uid="{00000000-0005-0000-0000-000091090000}"/>
    <cellStyle name="Heading 1 15" xfId="2450" xr:uid="{00000000-0005-0000-0000-000092090000}"/>
    <cellStyle name="Heading 1 16" xfId="2451" xr:uid="{00000000-0005-0000-0000-000093090000}"/>
    <cellStyle name="Heading 1 17" xfId="2452" xr:uid="{00000000-0005-0000-0000-000094090000}"/>
    <cellStyle name="Heading 1 18" xfId="2453" xr:uid="{00000000-0005-0000-0000-000095090000}"/>
    <cellStyle name="Heading 1 19" xfId="2454" xr:uid="{00000000-0005-0000-0000-000096090000}"/>
    <cellStyle name="Heading 1 2" xfId="2455" xr:uid="{00000000-0005-0000-0000-000097090000}"/>
    <cellStyle name="Heading 1 2 10" xfId="2456" xr:uid="{00000000-0005-0000-0000-000098090000}"/>
    <cellStyle name="Heading 1 2 11" xfId="2457" xr:uid="{00000000-0005-0000-0000-000099090000}"/>
    <cellStyle name="Heading 1 2 2" xfId="2458" xr:uid="{00000000-0005-0000-0000-00009A090000}"/>
    <cellStyle name="Heading 1 2 3" xfId="2459" xr:uid="{00000000-0005-0000-0000-00009B090000}"/>
    <cellStyle name="Heading 1 2 4" xfId="2460" xr:uid="{00000000-0005-0000-0000-00009C090000}"/>
    <cellStyle name="Heading 1 2 5" xfId="2461" xr:uid="{00000000-0005-0000-0000-00009D090000}"/>
    <cellStyle name="Heading 1 2 6" xfId="2462" xr:uid="{00000000-0005-0000-0000-00009E090000}"/>
    <cellStyle name="Heading 1 2 7" xfId="2463" xr:uid="{00000000-0005-0000-0000-00009F090000}"/>
    <cellStyle name="Heading 1 2 8" xfId="2464" xr:uid="{00000000-0005-0000-0000-0000A0090000}"/>
    <cellStyle name="Heading 1 2 9" xfId="2465" xr:uid="{00000000-0005-0000-0000-0000A1090000}"/>
    <cellStyle name="Heading 1 20" xfId="2466" xr:uid="{00000000-0005-0000-0000-0000A2090000}"/>
    <cellStyle name="Heading 1 21" xfId="2467" xr:uid="{00000000-0005-0000-0000-0000A3090000}"/>
    <cellStyle name="Heading 1 22" xfId="2468" xr:uid="{00000000-0005-0000-0000-0000A4090000}"/>
    <cellStyle name="Heading 1 23" xfId="2469" xr:uid="{00000000-0005-0000-0000-0000A5090000}"/>
    <cellStyle name="Heading 1 24" xfId="2470" xr:uid="{00000000-0005-0000-0000-0000A6090000}"/>
    <cellStyle name="Heading 1 25" xfId="2471" xr:uid="{00000000-0005-0000-0000-0000A7090000}"/>
    <cellStyle name="Heading 1 26" xfId="2472" xr:uid="{00000000-0005-0000-0000-0000A8090000}"/>
    <cellStyle name="Heading 1 27" xfId="2473" xr:uid="{00000000-0005-0000-0000-0000A9090000}"/>
    <cellStyle name="Heading 1 28" xfId="2474" xr:uid="{00000000-0005-0000-0000-0000AA090000}"/>
    <cellStyle name="Heading 1 29" xfId="2475" xr:uid="{00000000-0005-0000-0000-0000AB090000}"/>
    <cellStyle name="Heading 1 3" xfId="2476" xr:uid="{00000000-0005-0000-0000-0000AC090000}"/>
    <cellStyle name="Heading 1 3 2" xfId="2477" xr:uid="{00000000-0005-0000-0000-0000AD090000}"/>
    <cellStyle name="Heading 1 3 2 2" xfId="2478" xr:uid="{00000000-0005-0000-0000-0000AE090000}"/>
    <cellStyle name="Heading 1 3 2 2 2" xfId="2479" xr:uid="{00000000-0005-0000-0000-0000AF090000}"/>
    <cellStyle name="Heading 1 3 3" xfId="2480" xr:uid="{00000000-0005-0000-0000-0000B0090000}"/>
    <cellStyle name="Heading 1 30" xfId="2481" xr:uid="{00000000-0005-0000-0000-0000B1090000}"/>
    <cellStyle name="Heading 1 31" xfId="2482" xr:uid="{00000000-0005-0000-0000-0000B2090000}"/>
    <cellStyle name="Heading 1 32" xfId="2483" xr:uid="{00000000-0005-0000-0000-0000B3090000}"/>
    <cellStyle name="Heading 1 33" xfId="2484" xr:uid="{00000000-0005-0000-0000-0000B4090000}"/>
    <cellStyle name="Heading 1 34" xfId="2485" xr:uid="{00000000-0005-0000-0000-0000B5090000}"/>
    <cellStyle name="Heading 1 35" xfId="2486" xr:uid="{00000000-0005-0000-0000-0000B6090000}"/>
    <cellStyle name="Heading 1 36" xfId="2487" xr:uid="{00000000-0005-0000-0000-0000B7090000}"/>
    <cellStyle name="Heading 1 37" xfId="2488" xr:uid="{00000000-0005-0000-0000-0000B8090000}"/>
    <cellStyle name="Heading 1 38" xfId="2489" xr:uid="{00000000-0005-0000-0000-0000B9090000}"/>
    <cellStyle name="Heading 1 39" xfId="2490" xr:uid="{00000000-0005-0000-0000-0000BA090000}"/>
    <cellStyle name="Heading 1 4" xfId="2491" xr:uid="{00000000-0005-0000-0000-0000BB090000}"/>
    <cellStyle name="Heading 1 4 2" xfId="2492" xr:uid="{00000000-0005-0000-0000-0000BC090000}"/>
    <cellStyle name="Heading 1 40" xfId="2493" xr:uid="{00000000-0005-0000-0000-0000BD090000}"/>
    <cellStyle name="Heading 1 41" xfId="2494" xr:uid="{00000000-0005-0000-0000-0000BE090000}"/>
    <cellStyle name="Heading 1 42" xfId="2495" xr:uid="{00000000-0005-0000-0000-0000BF090000}"/>
    <cellStyle name="Heading 1 5" xfId="2496" xr:uid="{00000000-0005-0000-0000-0000C0090000}"/>
    <cellStyle name="Heading 1 5 2" xfId="2497" xr:uid="{00000000-0005-0000-0000-0000C1090000}"/>
    <cellStyle name="Heading 1 6" xfId="2498" xr:uid="{00000000-0005-0000-0000-0000C2090000}"/>
    <cellStyle name="Heading 1 6 2" xfId="2499" xr:uid="{00000000-0005-0000-0000-0000C3090000}"/>
    <cellStyle name="Heading 1 7" xfId="2500" xr:uid="{00000000-0005-0000-0000-0000C4090000}"/>
    <cellStyle name="Heading 1 8" xfId="2501" xr:uid="{00000000-0005-0000-0000-0000C5090000}"/>
    <cellStyle name="Heading 1 9" xfId="2502" xr:uid="{00000000-0005-0000-0000-0000C6090000}"/>
    <cellStyle name="Heading 2 10" xfId="2503" xr:uid="{00000000-0005-0000-0000-0000C7090000}"/>
    <cellStyle name="Heading 2 11" xfId="2504" xr:uid="{00000000-0005-0000-0000-0000C8090000}"/>
    <cellStyle name="Heading 2 12" xfId="2505" xr:uid="{00000000-0005-0000-0000-0000C9090000}"/>
    <cellStyle name="Heading 2 13" xfId="2506" xr:uid="{00000000-0005-0000-0000-0000CA090000}"/>
    <cellStyle name="Heading 2 14" xfId="2507" xr:uid="{00000000-0005-0000-0000-0000CB090000}"/>
    <cellStyle name="Heading 2 15" xfId="2508" xr:uid="{00000000-0005-0000-0000-0000CC090000}"/>
    <cellStyle name="Heading 2 16" xfId="2509" xr:uid="{00000000-0005-0000-0000-0000CD090000}"/>
    <cellStyle name="Heading 2 17" xfId="2510" xr:uid="{00000000-0005-0000-0000-0000CE090000}"/>
    <cellStyle name="Heading 2 18" xfId="2511" xr:uid="{00000000-0005-0000-0000-0000CF090000}"/>
    <cellStyle name="Heading 2 19" xfId="2512" xr:uid="{00000000-0005-0000-0000-0000D0090000}"/>
    <cellStyle name="Heading 2 2" xfId="2513" xr:uid="{00000000-0005-0000-0000-0000D1090000}"/>
    <cellStyle name="Heading 2 2 10" xfId="2514" xr:uid="{00000000-0005-0000-0000-0000D2090000}"/>
    <cellStyle name="Heading 2 2 11" xfId="2515" xr:uid="{00000000-0005-0000-0000-0000D3090000}"/>
    <cellStyle name="Heading 2 2 2" xfId="2516" xr:uid="{00000000-0005-0000-0000-0000D4090000}"/>
    <cellStyle name="Heading 2 2 3" xfId="2517" xr:uid="{00000000-0005-0000-0000-0000D5090000}"/>
    <cellStyle name="Heading 2 2 4" xfId="2518" xr:uid="{00000000-0005-0000-0000-0000D6090000}"/>
    <cellStyle name="Heading 2 2 5" xfId="2519" xr:uid="{00000000-0005-0000-0000-0000D7090000}"/>
    <cellStyle name="Heading 2 2 6" xfId="2520" xr:uid="{00000000-0005-0000-0000-0000D8090000}"/>
    <cellStyle name="Heading 2 2 7" xfId="2521" xr:uid="{00000000-0005-0000-0000-0000D9090000}"/>
    <cellStyle name="Heading 2 2 8" xfId="2522" xr:uid="{00000000-0005-0000-0000-0000DA090000}"/>
    <cellStyle name="Heading 2 2 9" xfId="2523" xr:uid="{00000000-0005-0000-0000-0000DB090000}"/>
    <cellStyle name="Heading 2 20" xfId="2524" xr:uid="{00000000-0005-0000-0000-0000DC090000}"/>
    <cellStyle name="Heading 2 21" xfId="2525" xr:uid="{00000000-0005-0000-0000-0000DD090000}"/>
    <cellStyle name="Heading 2 22" xfId="2526" xr:uid="{00000000-0005-0000-0000-0000DE090000}"/>
    <cellStyle name="Heading 2 23" xfId="2527" xr:uid="{00000000-0005-0000-0000-0000DF090000}"/>
    <cellStyle name="Heading 2 24" xfId="2528" xr:uid="{00000000-0005-0000-0000-0000E0090000}"/>
    <cellStyle name="Heading 2 25" xfId="2529" xr:uid="{00000000-0005-0000-0000-0000E1090000}"/>
    <cellStyle name="Heading 2 26" xfId="2530" xr:uid="{00000000-0005-0000-0000-0000E2090000}"/>
    <cellStyle name="Heading 2 27" xfId="2531" xr:uid="{00000000-0005-0000-0000-0000E3090000}"/>
    <cellStyle name="Heading 2 28" xfId="2532" xr:uid="{00000000-0005-0000-0000-0000E4090000}"/>
    <cellStyle name="Heading 2 29" xfId="2533" xr:uid="{00000000-0005-0000-0000-0000E5090000}"/>
    <cellStyle name="Heading 2 3" xfId="2534" xr:uid="{00000000-0005-0000-0000-0000E6090000}"/>
    <cellStyle name="Heading 2 3 2" xfId="2535" xr:uid="{00000000-0005-0000-0000-0000E7090000}"/>
    <cellStyle name="Heading 2 3 2 2" xfId="2536" xr:uid="{00000000-0005-0000-0000-0000E8090000}"/>
    <cellStyle name="Heading 2 3 2 2 2" xfId="2537" xr:uid="{00000000-0005-0000-0000-0000E9090000}"/>
    <cellStyle name="Heading 2 3 3" xfId="2538" xr:uid="{00000000-0005-0000-0000-0000EA090000}"/>
    <cellStyle name="Heading 2 30" xfId="2539" xr:uid="{00000000-0005-0000-0000-0000EB090000}"/>
    <cellStyle name="Heading 2 31" xfId="2540" xr:uid="{00000000-0005-0000-0000-0000EC090000}"/>
    <cellStyle name="Heading 2 32" xfId="2541" xr:uid="{00000000-0005-0000-0000-0000ED090000}"/>
    <cellStyle name="Heading 2 33" xfId="2542" xr:uid="{00000000-0005-0000-0000-0000EE090000}"/>
    <cellStyle name="Heading 2 34" xfId="2543" xr:uid="{00000000-0005-0000-0000-0000EF090000}"/>
    <cellStyle name="Heading 2 35" xfId="2544" xr:uid="{00000000-0005-0000-0000-0000F0090000}"/>
    <cellStyle name="Heading 2 36" xfId="2545" xr:uid="{00000000-0005-0000-0000-0000F1090000}"/>
    <cellStyle name="Heading 2 37" xfId="2546" xr:uid="{00000000-0005-0000-0000-0000F2090000}"/>
    <cellStyle name="Heading 2 38" xfId="2547" xr:uid="{00000000-0005-0000-0000-0000F3090000}"/>
    <cellStyle name="Heading 2 39" xfId="2548" xr:uid="{00000000-0005-0000-0000-0000F4090000}"/>
    <cellStyle name="Heading 2 4" xfId="2549" xr:uid="{00000000-0005-0000-0000-0000F5090000}"/>
    <cellStyle name="Heading 2 4 2" xfId="2550" xr:uid="{00000000-0005-0000-0000-0000F6090000}"/>
    <cellStyle name="Heading 2 40" xfId="2551" xr:uid="{00000000-0005-0000-0000-0000F7090000}"/>
    <cellStyle name="Heading 2 41" xfId="2552" xr:uid="{00000000-0005-0000-0000-0000F8090000}"/>
    <cellStyle name="Heading 2 42" xfId="2553" xr:uid="{00000000-0005-0000-0000-0000F9090000}"/>
    <cellStyle name="Heading 2 5" xfId="2554" xr:uid="{00000000-0005-0000-0000-0000FA090000}"/>
    <cellStyle name="Heading 2 5 2" xfId="2555" xr:uid="{00000000-0005-0000-0000-0000FB090000}"/>
    <cellStyle name="Heading 2 6" xfId="2556" xr:uid="{00000000-0005-0000-0000-0000FC090000}"/>
    <cellStyle name="Heading 2 6 2" xfId="2557" xr:uid="{00000000-0005-0000-0000-0000FD090000}"/>
    <cellStyle name="Heading 2 7" xfId="2558" xr:uid="{00000000-0005-0000-0000-0000FE090000}"/>
    <cellStyle name="Heading 2 8" xfId="2559" xr:uid="{00000000-0005-0000-0000-0000FF090000}"/>
    <cellStyle name="Heading 2 9" xfId="2560" xr:uid="{00000000-0005-0000-0000-0000000A0000}"/>
    <cellStyle name="Heading 3 10" xfId="2561" xr:uid="{00000000-0005-0000-0000-0000010A0000}"/>
    <cellStyle name="Heading 3 11" xfId="2562" xr:uid="{00000000-0005-0000-0000-0000020A0000}"/>
    <cellStyle name="Heading 3 12" xfId="2563" xr:uid="{00000000-0005-0000-0000-0000030A0000}"/>
    <cellStyle name="Heading 3 13" xfId="2564" xr:uid="{00000000-0005-0000-0000-0000040A0000}"/>
    <cellStyle name="Heading 3 14" xfId="2565" xr:uid="{00000000-0005-0000-0000-0000050A0000}"/>
    <cellStyle name="Heading 3 15" xfId="2566" xr:uid="{00000000-0005-0000-0000-0000060A0000}"/>
    <cellStyle name="Heading 3 16" xfId="2567" xr:uid="{00000000-0005-0000-0000-0000070A0000}"/>
    <cellStyle name="Heading 3 17" xfId="2568" xr:uid="{00000000-0005-0000-0000-0000080A0000}"/>
    <cellStyle name="Heading 3 18" xfId="2569" xr:uid="{00000000-0005-0000-0000-0000090A0000}"/>
    <cellStyle name="Heading 3 19" xfId="2570" xr:uid="{00000000-0005-0000-0000-00000A0A0000}"/>
    <cellStyle name="Heading 3 2" xfId="2571" xr:uid="{00000000-0005-0000-0000-00000B0A0000}"/>
    <cellStyle name="Heading 3 2 10" xfId="2572" xr:uid="{00000000-0005-0000-0000-00000C0A0000}"/>
    <cellStyle name="Heading 3 2 11" xfId="2573" xr:uid="{00000000-0005-0000-0000-00000D0A0000}"/>
    <cellStyle name="Heading 3 2 2" xfId="2574" xr:uid="{00000000-0005-0000-0000-00000E0A0000}"/>
    <cellStyle name="Heading 3 2 3" xfId="2575" xr:uid="{00000000-0005-0000-0000-00000F0A0000}"/>
    <cellStyle name="Heading 3 2 4" xfId="2576" xr:uid="{00000000-0005-0000-0000-0000100A0000}"/>
    <cellStyle name="Heading 3 2 5" xfId="2577" xr:uid="{00000000-0005-0000-0000-0000110A0000}"/>
    <cellStyle name="Heading 3 2 6" xfId="2578" xr:uid="{00000000-0005-0000-0000-0000120A0000}"/>
    <cellStyle name="Heading 3 2 7" xfId="2579" xr:uid="{00000000-0005-0000-0000-0000130A0000}"/>
    <cellStyle name="Heading 3 2 8" xfId="2580" xr:uid="{00000000-0005-0000-0000-0000140A0000}"/>
    <cellStyle name="Heading 3 2 9" xfId="2581" xr:uid="{00000000-0005-0000-0000-0000150A0000}"/>
    <cellStyle name="Heading 3 20" xfId="2582" xr:uid="{00000000-0005-0000-0000-0000160A0000}"/>
    <cellStyle name="Heading 3 21" xfId="2583" xr:uid="{00000000-0005-0000-0000-0000170A0000}"/>
    <cellStyle name="Heading 3 22" xfId="2584" xr:uid="{00000000-0005-0000-0000-0000180A0000}"/>
    <cellStyle name="Heading 3 23" xfId="2585" xr:uid="{00000000-0005-0000-0000-0000190A0000}"/>
    <cellStyle name="Heading 3 24" xfId="2586" xr:uid="{00000000-0005-0000-0000-00001A0A0000}"/>
    <cellStyle name="Heading 3 25" xfId="2587" xr:uid="{00000000-0005-0000-0000-00001B0A0000}"/>
    <cellStyle name="Heading 3 26" xfId="2588" xr:uid="{00000000-0005-0000-0000-00001C0A0000}"/>
    <cellStyle name="Heading 3 27" xfId="2589" xr:uid="{00000000-0005-0000-0000-00001D0A0000}"/>
    <cellStyle name="Heading 3 28" xfId="2590" xr:uid="{00000000-0005-0000-0000-00001E0A0000}"/>
    <cellStyle name="Heading 3 29" xfId="2591" xr:uid="{00000000-0005-0000-0000-00001F0A0000}"/>
    <cellStyle name="Heading 3 3" xfId="2592" xr:uid="{00000000-0005-0000-0000-0000200A0000}"/>
    <cellStyle name="Heading 3 3 2" xfId="2593" xr:uid="{00000000-0005-0000-0000-0000210A0000}"/>
    <cellStyle name="Heading 3 3 2 2" xfId="2594" xr:uid="{00000000-0005-0000-0000-0000220A0000}"/>
    <cellStyle name="Heading 3 3 2 2 2" xfId="2595" xr:uid="{00000000-0005-0000-0000-0000230A0000}"/>
    <cellStyle name="Heading 3 3 3" xfId="2596" xr:uid="{00000000-0005-0000-0000-0000240A0000}"/>
    <cellStyle name="Heading 3 30" xfId="2597" xr:uid="{00000000-0005-0000-0000-0000250A0000}"/>
    <cellStyle name="Heading 3 31" xfId="2598" xr:uid="{00000000-0005-0000-0000-0000260A0000}"/>
    <cellStyle name="Heading 3 32" xfId="2599" xr:uid="{00000000-0005-0000-0000-0000270A0000}"/>
    <cellStyle name="Heading 3 33" xfId="2600" xr:uid="{00000000-0005-0000-0000-0000280A0000}"/>
    <cellStyle name="Heading 3 34" xfId="2601" xr:uid="{00000000-0005-0000-0000-0000290A0000}"/>
    <cellStyle name="Heading 3 35" xfId="2602" xr:uid="{00000000-0005-0000-0000-00002A0A0000}"/>
    <cellStyle name="Heading 3 36" xfId="2603" xr:uid="{00000000-0005-0000-0000-00002B0A0000}"/>
    <cellStyle name="Heading 3 37" xfId="2604" xr:uid="{00000000-0005-0000-0000-00002C0A0000}"/>
    <cellStyle name="Heading 3 38" xfId="2605" xr:uid="{00000000-0005-0000-0000-00002D0A0000}"/>
    <cellStyle name="Heading 3 39" xfId="2606" xr:uid="{00000000-0005-0000-0000-00002E0A0000}"/>
    <cellStyle name="Heading 3 4" xfId="2607" xr:uid="{00000000-0005-0000-0000-00002F0A0000}"/>
    <cellStyle name="Heading 3 4 2" xfId="2608" xr:uid="{00000000-0005-0000-0000-0000300A0000}"/>
    <cellStyle name="Heading 3 40" xfId="2609" xr:uid="{00000000-0005-0000-0000-0000310A0000}"/>
    <cellStyle name="Heading 3 41" xfId="2610" xr:uid="{00000000-0005-0000-0000-0000320A0000}"/>
    <cellStyle name="Heading 3 42" xfId="2611" xr:uid="{00000000-0005-0000-0000-0000330A0000}"/>
    <cellStyle name="Heading 3 5" xfId="2612" xr:uid="{00000000-0005-0000-0000-0000340A0000}"/>
    <cellStyle name="Heading 3 5 2" xfId="2613" xr:uid="{00000000-0005-0000-0000-0000350A0000}"/>
    <cellStyle name="Heading 3 6" xfId="2614" xr:uid="{00000000-0005-0000-0000-0000360A0000}"/>
    <cellStyle name="Heading 3 6 2" xfId="2615" xr:uid="{00000000-0005-0000-0000-0000370A0000}"/>
    <cellStyle name="Heading 3 7" xfId="2616" xr:uid="{00000000-0005-0000-0000-0000380A0000}"/>
    <cellStyle name="Heading 3 8" xfId="2617" xr:uid="{00000000-0005-0000-0000-0000390A0000}"/>
    <cellStyle name="Heading 3 9" xfId="2618" xr:uid="{00000000-0005-0000-0000-00003A0A0000}"/>
    <cellStyle name="Heading 4 10" xfId="2619" xr:uid="{00000000-0005-0000-0000-00003B0A0000}"/>
    <cellStyle name="Heading 4 11" xfId="2620" xr:uid="{00000000-0005-0000-0000-00003C0A0000}"/>
    <cellStyle name="Heading 4 12" xfId="2621" xr:uid="{00000000-0005-0000-0000-00003D0A0000}"/>
    <cellStyle name="Heading 4 13" xfId="2622" xr:uid="{00000000-0005-0000-0000-00003E0A0000}"/>
    <cellStyle name="Heading 4 14" xfId="2623" xr:uid="{00000000-0005-0000-0000-00003F0A0000}"/>
    <cellStyle name="Heading 4 15" xfId="2624" xr:uid="{00000000-0005-0000-0000-0000400A0000}"/>
    <cellStyle name="Heading 4 16" xfId="2625" xr:uid="{00000000-0005-0000-0000-0000410A0000}"/>
    <cellStyle name="Heading 4 17" xfId="2626" xr:uid="{00000000-0005-0000-0000-0000420A0000}"/>
    <cellStyle name="Heading 4 18" xfId="2627" xr:uid="{00000000-0005-0000-0000-0000430A0000}"/>
    <cellStyle name="Heading 4 19" xfId="2628" xr:uid="{00000000-0005-0000-0000-0000440A0000}"/>
    <cellStyle name="Heading 4 2" xfId="2629" xr:uid="{00000000-0005-0000-0000-0000450A0000}"/>
    <cellStyle name="Heading 4 2 10" xfId="2630" xr:uid="{00000000-0005-0000-0000-0000460A0000}"/>
    <cellStyle name="Heading 4 2 11" xfId="2631" xr:uid="{00000000-0005-0000-0000-0000470A0000}"/>
    <cellStyle name="Heading 4 2 2" xfId="2632" xr:uid="{00000000-0005-0000-0000-0000480A0000}"/>
    <cellStyle name="Heading 4 2 3" xfId="2633" xr:uid="{00000000-0005-0000-0000-0000490A0000}"/>
    <cellStyle name="Heading 4 2 4" xfId="2634" xr:uid="{00000000-0005-0000-0000-00004A0A0000}"/>
    <cellStyle name="Heading 4 2 5" xfId="2635" xr:uid="{00000000-0005-0000-0000-00004B0A0000}"/>
    <cellStyle name="Heading 4 2 6" xfId="2636" xr:uid="{00000000-0005-0000-0000-00004C0A0000}"/>
    <cellStyle name="Heading 4 2 7" xfId="2637" xr:uid="{00000000-0005-0000-0000-00004D0A0000}"/>
    <cellStyle name="Heading 4 2 8" xfId="2638" xr:uid="{00000000-0005-0000-0000-00004E0A0000}"/>
    <cellStyle name="Heading 4 2 9" xfId="2639" xr:uid="{00000000-0005-0000-0000-00004F0A0000}"/>
    <cellStyle name="Heading 4 20" xfId="2640" xr:uid="{00000000-0005-0000-0000-0000500A0000}"/>
    <cellStyle name="Heading 4 21" xfId="2641" xr:uid="{00000000-0005-0000-0000-0000510A0000}"/>
    <cellStyle name="Heading 4 22" xfId="2642" xr:uid="{00000000-0005-0000-0000-0000520A0000}"/>
    <cellStyle name="Heading 4 23" xfId="2643" xr:uid="{00000000-0005-0000-0000-0000530A0000}"/>
    <cellStyle name="Heading 4 24" xfId="2644" xr:uid="{00000000-0005-0000-0000-0000540A0000}"/>
    <cellStyle name="Heading 4 25" xfId="2645" xr:uid="{00000000-0005-0000-0000-0000550A0000}"/>
    <cellStyle name="Heading 4 26" xfId="2646" xr:uid="{00000000-0005-0000-0000-0000560A0000}"/>
    <cellStyle name="Heading 4 27" xfId="2647" xr:uid="{00000000-0005-0000-0000-0000570A0000}"/>
    <cellStyle name="Heading 4 28" xfId="2648" xr:uid="{00000000-0005-0000-0000-0000580A0000}"/>
    <cellStyle name="Heading 4 29" xfId="2649" xr:uid="{00000000-0005-0000-0000-0000590A0000}"/>
    <cellStyle name="Heading 4 3" xfId="2650" xr:uid="{00000000-0005-0000-0000-00005A0A0000}"/>
    <cellStyle name="Heading 4 3 2" xfId="2651" xr:uid="{00000000-0005-0000-0000-00005B0A0000}"/>
    <cellStyle name="Heading 4 3 2 2" xfId="2652" xr:uid="{00000000-0005-0000-0000-00005C0A0000}"/>
    <cellStyle name="Heading 4 3 2 2 2" xfId="2653" xr:uid="{00000000-0005-0000-0000-00005D0A0000}"/>
    <cellStyle name="Heading 4 3 3" xfId="2654" xr:uid="{00000000-0005-0000-0000-00005E0A0000}"/>
    <cellStyle name="Heading 4 30" xfId="2655" xr:uid="{00000000-0005-0000-0000-00005F0A0000}"/>
    <cellStyle name="Heading 4 31" xfId="2656" xr:uid="{00000000-0005-0000-0000-0000600A0000}"/>
    <cellStyle name="Heading 4 32" xfId="2657" xr:uid="{00000000-0005-0000-0000-0000610A0000}"/>
    <cellStyle name="Heading 4 33" xfId="2658" xr:uid="{00000000-0005-0000-0000-0000620A0000}"/>
    <cellStyle name="Heading 4 34" xfId="2659" xr:uid="{00000000-0005-0000-0000-0000630A0000}"/>
    <cellStyle name="Heading 4 35" xfId="2660" xr:uid="{00000000-0005-0000-0000-0000640A0000}"/>
    <cellStyle name="Heading 4 36" xfId="2661" xr:uid="{00000000-0005-0000-0000-0000650A0000}"/>
    <cellStyle name="Heading 4 37" xfId="2662" xr:uid="{00000000-0005-0000-0000-0000660A0000}"/>
    <cellStyle name="Heading 4 38" xfId="2663" xr:uid="{00000000-0005-0000-0000-0000670A0000}"/>
    <cellStyle name="Heading 4 39" xfId="2664" xr:uid="{00000000-0005-0000-0000-0000680A0000}"/>
    <cellStyle name="Heading 4 4" xfId="2665" xr:uid="{00000000-0005-0000-0000-0000690A0000}"/>
    <cellStyle name="Heading 4 4 2" xfId="2666" xr:uid="{00000000-0005-0000-0000-00006A0A0000}"/>
    <cellStyle name="Heading 4 40" xfId="2667" xr:uid="{00000000-0005-0000-0000-00006B0A0000}"/>
    <cellStyle name="Heading 4 41" xfId="2668" xr:uid="{00000000-0005-0000-0000-00006C0A0000}"/>
    <cellStyle name="Heading 4 42" xfId="2669" xr:uid="{00000000-0005-0000-0000-00006D0A0000}"/>
    <cellStyle name="Heading 4 5" xfId="2670" xr:uid="{00000000-0005-0000-0000-00006E0A0000}"/>
    <cellStyle name="Heading 4 5 2" xfId="2671" xr:uid="{00000000-0005-0000-0000-00006F0A0000}"/>
    <cellStyle name="Heading 4 6" xfId="2672" xr:uid="{00000000-0005-0000-0000-0000700A0000}"/>
    <cellStyle name="Heading 4 6 2" xfId="2673" xr:uid="{00000000-0005-0000-0000-0000710A0000}"/>
    <cellStyle name="Heading 4 7" xfId="2674" xr:uid="{00000000-0005-0000-0000-0000720A0000}"/>
    <cellStyle name="Heading 4 8" xfId="2675" xr:uid="{00000000-0005-0000-0000-0000730A0000}"/>
    <cellStyle name="Heading 4 9" xfId="2676" xr:uid="{00000000-0005-0000-0000-0000740A0000}"/>
    <cellStyle name="Headline" xfId="2677" xr:uid="{00000000-0005-0000-0000-0000750A0000}"/>
    <cellStyle name="Hyperlink 2" xfId="2678" xr:uid="{00000000-0005-0000-0000-0000760A0000}"/>
    <cellStyle name="Hyperlink 2 2" xfId="2679" xr:uid="{00000000-0005-0000-0000-0000770A0000}"/>
    <cellStyle name="Hyperlink 3" xfId="2680" xr:uid="{00000000-0005-0000-0000-0000780A0000}"/>
    <cellStyle name="Input 10 2" xfId="2681" xr:uid="{00000000-0005-0000-0000-0000790A0000}"/>
    <cellStyle name="Input 11 2" xfId="2682" xr:uid="{00000000-0005-0000-0000-00007A0A0000}"/>
    <cellStyle name="Input 12 2" xfId="2683" xr:uid="{00000000-0005-0000-0000-00007B0A0000}"/>
    <cellStyle name="Input 13 2" xfId="2684" xr:uid="{00000000-0005-0000-0000-00007C0A0000}"/>
    <cellStyle name="Input 14 2" xfId="2685" xr:uid="{00000000-0005-0000-0000-00007D0A0000}"/>
    <cellStyle name="Input 15 2" xfId="2686" xr:uid="{00000000-0005-0000-0000-00007E0A0000}"/>
    <cellStyle name="Input 16 2" xfId="2687" xr:uid="{00000000-0005-0000-0000-00007F0A0000}"/>
    <cellStyle name="Input 17 2" xfId="2688" xr:uid="{00000000-0005-0000-0000-0000800A0000}"/>
    <cellStyle name="Input 18 2" xfId="2689" xr:uid="{00000000-0005-0000-0000-0000810A0000}"/>
    <cellStyle name="Input 19 2" xfId="2690" xr:uid="{00000000-0005-0000-0000-0000820A0000}"/>
    <cellStyle name="Input 2" xfId="2691" xr:uid="{00000000-0005-0000-0000-0000830A0000}"/>
    <cellStyle name="Input 2 10" xfId="2692" xr:uid="{00000000-0005-0000-0000-0000840A0000}"/>
    <cellStyle name="Input 2 11" xfId="2693" xr:uid="{00000000-0005-0000-0000-0000850A0000}"/>
    <cellStyle name="Input 2 12" xfId="2694" xr:uid="{00000000-0005-0000-0000-0000860A0000}"/>
    <cellStyle name="Input 2 12 2" xfId="2695" xr:uid="{00000000-0005-0000-0000-0000870A0000}"/>
    <cellStyle name="Input 2 12 3" xfId="2696" xr:uid="{00000000-0005-0000-0000-0000880A0000}"/>
    <cellStyle name="Input 2 2" xfId="2697" xr:uid="{00000000-0005-0000-0000-0000890A0000}"/>
    <cellStyle name="Input 2 2 2" xfId="2698" xr:uid="{00000000-0005-0000-0000-00008A0A0000}"/>
    <cellStyle name="Input 2 3" xfId="2699" xr:uid="{00000000-0005-0000-0000-00008B0A0000}"/>
    <cellStyle name="Input 2 3 2" xfId="2700" xr:uid="{00000000-0005-0000-0000-00008C0A0000}"/>
    <cellStyle name="Input 2 3 2 2" xfId="2701" xr:uid="{00000000-0005-0000-0000-00008D0A0000}"/>
    <cellStyle name="Input 2 3 2 2 2" xfId="2702" xr:uid="{00000000-0005-0000-0000-00008E0A0000}"/>
    <cellStyle name="Input 2 3 3" xfId="2703" xr:uid="{00000000-0005-0000-0000-00008F0A0000}"/>
    <cellStyle name="Input 2 4" xfId="2704" xr:uid="{00000000-0005-0000-0000-0000900A0000}"/>
    <cellStyle name="Input 2 5" xfId="2705" xr:uid="{00000000-0005-0000-0000-0000910A0000}"/>
    <cellStyle name="Input 2 6" xfId="2706" xr:uid="{00000000-0005-0000-0000-0000920A0000}"/>
    <cellStyle name="Input 2 7" xfId="2707" xr:uid="{00000000-0005-0000-0000-0000930A0000}"/>
    <cellStyle name="Input 2 8" xfId="2708" xr:uid="{00000000-0005-0000-0000-0000940A0000}"/>
    <cellStyle name="Input 2 9" xfId="2709" xr:uid="{00000000-0005-0000-0000-0000950A0000}"/>
    <cellStyle name="Input 2_PrimaryEnergyPrices_TIMES" xfId="2710" xr:uid="{00000000-0005-0000-0000-0000960A0000}"/>
    <cellStyle name="Input 20 2" xfId="2711" xr:uid="{00000000-0005-0000-0000-0000970A0000}"/>
    <cellStyle name="Input 21 2" xfId="2712" xr:uid="{00000000-0005-0000-0000-0000980A0000}"/>
    <cellStyle name="Input 22 2" xfId="2713" xr:uid="{00000000-0005-0000-0000-0000990A0000}"/>
    <cellStyle name="Input 23 2" xfId="2714" xr:uid="{00000000-0005-0000-0000-00009A0A0000}"/>
    <cellStyle name="Input 24 2" xfId="2715" xr:uid="{00000000-0005-0000-0000-00009B0A0000}"/>
    <cellStyle name="Input 25 2" xfId="2716" xr:uid="{00000000-0005-0000-0000-00009C0A0000}"/>
    <cellStyle name="Input 26 2" xfId="2717" xr:uid="{00000000-0005-0000-0000-00009D0A0000}"/>
    <cellStyle name="Input 27 2" xfId="2718" xr:uid="{00000000-0005-0000-0000-00009E0A0000}"/>
    <cellStyle name="Input 28 2" xfId="2719" xr:uid="{00000000-0005-0000-0000-00009F0A0000}"/>
    <cellStyle name="Input 29 2" xfId="2720" xr:uid="{00000000-0005-0000-0000-0000A00A0000}"/>
    <cellStyle name="Input 3" xfId="2721" xr:uid="{00000000-0005-0000-0000-0000A10A0000}"/>
    <cellStyle name="Input 3 2" xfId="2722" xr:uid="{00000000-0005-0000-0000-0000A20A0000}"/>
    <cellStyle name="Input 3 3" xfId="2723" xr:uid="{00000000-0005-0000-0000-0000A30A0000}"/>
    <cellStyle name="Input 3 3 2" xfId="2724" xr:uid="{00000000-0005-0000-0000-0000A40A0000}"/>
    <cellStyle name="Input 3 3 2 2" xfId="2725" xr:uid="{00000000-0005-0000-0000-0000A50A0000}"/>
    <cellStyle name="Input 3 4" xfId="2726" xr:uid="{00000000-0005-0000-0000-0000A60A0000}"/>
    <cellStyle name="Input 3 5" xfId="2727" xr:uid="{00000000-0005-0000-0000-0000A70A0000}"/>
    <cellStyle name="Input 30 2" xfId="2728" xr:uid="{00000000-0005-0000-0000-0000A80A0000}"/>
    <cellStyle name="Input 31 2" xfId="2729" xr:uid="{00000000-0005-0000-0000-0000A90A0000}"/>
    <cellStyle name="Input 32 2" xfId="2730" xr:uid="{00000000-0005-0000-0000-0000AA0A0000}"/>
    <cellStyle name="Input 33 2" xfId="2731" xr:uid="{00000000-0005-0000-0000-0000AB0A0000}"/>
    <cellStyle name="Input 34" xfId="2732" xr:uid="{00000000-0005-0000-0000-0000AC0A0000}"/>
    <cellStyle name="Input 34 2" xfId="2733" xr:uid="{00000000-0005-0000-0000-0000AD0A0000}"/>
    <cellStyle name="Input 34_ELC_final" xfId="2734" xr:uid="{00000000-0005-0000-0000-0000AE0A0000}"/>
    <cellStyle name="Input 35" xfId="2735" xr:uid="{00000000-0005-0000-0000-0000AF0A0000}"/>
    <cellStyle name="Input 36" xfId="2736" xr:uid="{00000000-0005-0000-0000-0000B00A0000}"/>
    <cellStyle name="Input 37" xfId="2737" xr:uid="{00000000-0005-0000-0000-0000B10A0000}"/>
    <cellStyle name="Input 38" xfId="2738" xr:uid="{00000000-0005-0000-0000-0000B20A0000}"/>
    <cellStyle name="Input 39" xfId="2739" xr:uid="{00000000-0005-0000-0000-0000B30A0000}"/>
    <cellStyle name="Input 4" xfId="2740" xr:uid="{00000000-0005-0000-0000-0000B40A0000}"/>
    <cellStyle name="Input 4 2" xfId="2741" xr:uid="{00000000-0005-0000-0000-0000B50A0000}"/>
    <cellStyle name="Input 40" xfId="2742" xr:uid="{00000000-0005-0000-0000-0000B60A0000}"/>
    <cellStyle name="Input 5" xfId="2743" xr:uid="{00000000-0005-0000-0000-0000B70A0000}"/>
    <cellStyle name="Input 5 2" xfId="2744" xr:uid="{00000000-0005-0000-0000-0000B80A0000}"/>
    <cellStyle name="Input 6" xfId="2745" xr:uid="{00000000-0005-0000-0000-0000B90A0000}"/>
    <cellStyle name="Input 6 2" xfId="2746" xr:uid="{00000000-0005-0000-0000-0000BA0A0000}"/>
    <cellStyle name="Input 7 2" xfId="2747" xr:uid="{00000000-0005-0000-0000-0000BB0A0000}"/>
    <cellStyle name="Input 8 2" xfId="2748" xr:uid="{00000000-0005-0000-0000-0000BC0A0000}"/>
    <cellStyle name="Input 9 2" xfId="2749" xr:uid="{00000000-0005-0000-0000-0000BD0A0000}"/>
    <cellStyle name="InputCells" xfId="2750" xr:uid="{00000000-0005-0000-0000-0000BE0A0000}"/>
    <cellStyle name="InputCells12" xfId="2751" xr:uid="{00000000-0005-0000-0000-0000BF0A0000}"/>
    <cellStyle name="IntCells" xfId="2752" xr:uid="{00000000-0005-0000-0000-0000C00A0000}"/>
    <cellStyle name="ligne_titre_0" xfId="2753" xr:uid="{00000000-0005-0000-0000-0000C10A0000}"/>
    <cellStyle name="Linked Cell 10" xfId="2754" xr:uid="{00000000-0005-0000-0000-0000C20A0000}"/>
    <cellStyle name="Linked Cell 11" xfId="2755" xr:uid="{00000000-0005-0000-0000-0000C30A0000}"/>
    <cellStyle name="Linked Cell 12" xfId="2756" xr:uid="{00000000-0005-0000-0000-0000C40A0000}"/>
    <cellStyle name="Linked Cell 13" xfId="2757" xr:uid="{00000000-0005-0000-0000-0000C50A0000}"/>
    <cellStyle name="Linked Cell 14" xfId="2758" xr:uid="{00000000-0005-0000-0000-0000C60A0000}"/>
    <cellStyle name="Linked Cell 15" xfId="2759" xr:uid="{00000000-0005-0000-0000-0000C70A0000}"/>
    <cellStyle name="Linked Cell 16" xfId="2760" xr:uid="{00000000-0005-0000-0000-0000C80A0000}"/>
    <cellStyle name="Linked Cell 17" xfId="2761" xr:uid="{00000000-0005-0000-0000-0000C90A0000}"/>
    <cellStyle name="Linked Cell 18" xfId="2762" xr:uid="{00000000-0005-0000-0000-0000CA0A0000}"/>
    <cellStyle name="Linked Cell 19" xfId="2763" xr:uid="{00000000-0005-0000-0000-0000CB0A0000}"/>
    <cellStyle name="Linked Cell 2" xfId="2764" xr:uid="{00000000-0005-0000-0000-0000CC0A0000}"/>
    <cellStyle name="Linked Cell 2 10" xfId="2765" xr:uid="{00000000-0005-0000-0000-0000CD0A0000}"/>
    <cellStyle name="Linked Cell 2 11" xfId="2766" xr:uid="{00000000-0005-0000-0000-0000CE0A0000}"/>
    <cellStyle name="Linked Cell 2 2" xfId="2767" xr:uid="{00000000-0005-0000-0000-0000CF0A0000}"/>
    <cellStyle name="Linked Cell 2 3" xfId="2768" xr:uid="{00000000-0005-0000-0000-0000D00A0000}"/>
    <cellStyle name="Linked Cell 2 4" xfId="2769" xr:uid="{00000000-0005-0000-0000-0000D10A0000}"/>
    <cellStyle name="Linked Cell 2 5" xfId="2770" xr:uid="{00000000-0005-0000-0000-0000D20A0000}"/>
    <cellStyle name="Linked Cell 2 6" xfId="2771" xr:uid="{00000000-0005-0000-0000-0000D30A0000}"/>
    <cellStyle name="Linked Cell 2 7" xfId="2772" xr:uid="{00000000-0005-0000-0000-0000D40A0000}"/>
    <cellStyle name="Linked Cell 2 8" xfId="2773" xr:uid="{00000000-0005-0000-0000-0000D50A0000}"/>
    <cellStyle name="Linked Cell 2 9" xfId="2774" xr:uid="{00000000-0005-0000-0000-0000D60A0000}"/>
    <cellStyle name="Linked Cell 20" xfId="2775" xr:uid="{00000000-0005-0000-0000-0000D70A0000}"/>
    <cellStyle name="Linked Cell 21" xfId="2776" xr:uid="{00000000-0005-0000-0000-0000D80A0000}"/>
    <cellStyle name="Linked Cell 22" xfId="2777" xr:uid="{00000000-0005-0000-0000-0000D90A0000}"/>
    <cellStyle name="Linked Cell 23" xfId="2778" xr:uid="{00000000-0005-0000-0000-0000DA0A0000}"/>
    <cellStyle name="Linked Cell 24" xfId="2779" xr:uid="{00000000-0005-0000-0000-0000DB0A0000}"/>
    <cellStyle name="Linked Cell 25" xfId="2780" xr:uid="{00000000-0005-0000-0000-0000DC0A0000}"/>
    <cellStyle name="Linked Cell 26" xfId="2781" xr:uid="{00000000-0005-0000-0000-0000DD0A0000}"/>
    <cellStyle name="Linked Cell 27" xfId="2782" xr:uid="{00000000-0005-0000-0000-0000DE0A0000}"/>
    <cellStyle name="Linked Cell 28" xfId="2783" xr:uid="{00000000-0005-0000-0000-0000DF0A0000}"/>
    <cellStyle name="Linked Cell 29" xfId="2784" xr:uid="{00000000-0005-0000-0000-0000E00A0000}"/>
    <cellStyle name="Linked Cell 3" xfId="2785" xr:uid="{00000000-0005-0000-0000-0000E10A0000}"/>
    <cellStyle name="Linked Cell 3 2" xfId="2786" xr:uid="{00000000-0005-0000-0000-0000E20A0000}"/>
    <cellStyle name="Linked Cell 3 2 2" xfId="2787" xr:uid="{00000000-0005-0000-0000-0000E30A0000}"/>
    <cellStyle name="Linked Cell 3 2 2 2" xfId="2788" xr:uid="{00000000-0005-0000-0000-0000E40A0000}"/>
    <cellStyle name="Linked Cell 3 3" xfId="2789" xr:uid="{00000000-0005-0000-0000-0000E50A0000}"/>
    <cellStyle name="Linked Cell 30" xfId="2790" xr:uid="{00000000-0005-0000-0000-0000E60A0000}"/>
    <cellStyle name="Linked Cell 31" xfId="2791" xr:uid="{00000000-0005-0000-0000-0000E70A0000}"/>
    <cellStyle name="Linked Cell 32" xfId="2792" xr:uid="{00000000-0005-0000-0000-0000E80A0000}"/>
    <cellStyle name="Linked Cell 33" xfId="2793" xr:uid="{00000000-0005-0000-0000-0000E90A0000}"/>
    <cellStyle name="Linked Cell 34" xfId="2794" xr:uid="{00000000-0005-0000-0000-0000EA0A0000}"/>
    <cellStyle name="Linked Cell 35" xfId="2795" xr:uid="{00000000-0005-0000-0000-0000EB0A0000}"/>
    <cellStyle name="Linked Cell 36" xfId="2796" xr:uid="{00000000-0005-0000-0000-0000EC0A0000}"/>
    <cellStyle name="Linked Cell 37" xfId="2797" xr:uid="{00000000-0005-0000-0000-0000ED0A0000}"/>
    <cellStyle name="Linked Cell 38" xfId="2798" xr:uid="{00000000-0005-0000-0000-0000EE0A0000}"/>
    <cellStyle name="Linked Cell 39" xfId="2799" xr:uid="{00000000-0005-0000-0000-0000EF0A0000}"/>
    <cellStyle name="Linked Cell 4" xfId="2800" xr:uid="{00000000-0005-0000-0000-0000F00A0000}"/>
    <cellStyle name="Linked Cell 4 2" xfId="2801" xr:uid="{00000000-0005-0000-0000-0000F10A0000}"/>
    <cellStyle name="Linked Cell 40" xfId="2802" xr:uid="{00000000-0005-0000-0000-0000F20A0000}"/>
    <cellStyle name="Linked Cell 41" xfId="2803" xr:uid="{00000000-0005-0000-0000-0000F30A0000}"/>
    <cellStyle name="Linked Cell 42" xfId="2804" xr:uid="{00000000-0005-0000-0000-0000F40A0000}"/>
    <cellStyle name="Linked Cell 5" xfId="2805" xr:uid="{00000000-0005-0000-0000-0000F50A0000}"/>
    <cellStyle name="Linked Cell 5 2" xfId="2806" xr:uid="{00000000-0005-0000-0000-0000F60A0000}"/>
    <cellStyle name="Linked Cell 6" xfId="2807" xr:uid="{00000000-0005-0000-0000-0000F70A0000}"/>
    <cellStyle name="Linked Cell 6 2" xfId="2808" xr:uid="{00000000-0005-0000-0000-0000F80A0000}"/>
    <cellStyle name="Linked Cell 7" xfId="2809" xr:uid="{00000000-0005-0000-0000-0000F90A0000}"/>
    <cellStyle name="Linked Cell 8" xfId="2810" xr:uid="{00000000-0005-0000-0000-0000FA0A0000}"/>
    <cellStyle name="Linked Cell 9" xfId="2811" xr:uid="{00000000-0005-0000-0000-0000FB0A0000}"/>
    <cellStyle name="Migliaia_Oil&amp;Gas IFE ARC POLITO" xfId="2812" xr:uid="{00000000-0005-0000-0000-0000FC0A0000}"/>
    <cellStyle name="Neutral 10" xfId="2813" xr:uid="{00000000-0005-0000-0000-0000FD0A0000}"/>
    <cellStyle name="Neutral 11" xfId="2814" xr:uid="{00000000-0005-0000-0000-0000FE0A0000}"/>
    <cellStyle name="Neutral 12" xfId="2815" xr:uid="{00000000-0005-0000-0000-0000FF0A0000}"/>
    <cellStyle name="Neutral 13" xfId="2816" xr:uid="{00000000-0005-0000-0000-0000000B0000}"/>
    <cellStyle name="Neutral 14" xfId="2817" xr:uid="{00000000-0005-0000-0000-0000010B0000}"/>
    <cellStyle name="Neutral 15" xfId="2818" xr:uid="{00000000-0005-0000-0000-0000020B0000}"/>
    <cellStyle name="Neutral 16" xfId="2819" xr:uid="{00000000-0005-0000-0000-0000030B0000}"/>
    <cellStyle name="Neutral 17" xfId="2820" xr:uid="{00000000-0005-0000-0000-0000040B0000}"/>
    <cellStyle name="Neutral 18" xfId="2821" xr:uid="{00000000-0005-0000-0000-0000050B0000}"/>
    <cellStyle name="Neutral 19" xfId="2822" xr:uid="{00000000-0005-0000-0000-0000060B0000}"/>
    <cellStyle name="Neutral 2" xfId="2823" xr:uid="{00000000-0005-0000-0000-0000070B0000}"/>
    <cellStyle name="Neutral 2 10" xfId="2824" xr:uid="{00000000-0005-0000-0000-0000080B0000}"/>
    <cellStyle name="Neutral 2 11" xfId="2825" xr:uid="{00000000-0005-0000-0000-0000090B0000}"/>
    <cellStyle name="Neutral 2 2" xfId="2826" xr:uid="{00000000-0005-0000-0000-00000A0B0000}"/>
    <cellStyle name="Neutral 2 3" xfId="2827" xr:uid="{00000000-0005-0000-0000-00000B0B0000}"/>
    <cellStyle name="Neutral 2 4" xfId="2828" xr:uid="{00000000-0005-0000-0000-00000C0B0000}"/>
    <cellStyle name="Neutral 2 5" xfId="2829" xr:uid="{00000000-0005-0000-0000-00000D0B0000}"/>
    <cellStyle name="Neutral 2 6" xfId="2830" xr:uid="{00000000-0005-0000-0000-00000E0B0000}"/>
    <cellStyle name="Neutral 2 7" xfId="2831" xr:uid="{00000000-0005-0000-0000-00000F0B0000}"/>
    <cellStyle name="Neutral 2 8" xfId="2832" xr:uid="{00000000-0005-0000-0000-0000100B0000}"/>
    <cellStyle name="Neutral 2 9" xfId="2833" xr:uid="{00000000-0005-0000-0000-0000110B0000}"/>
    <cellStyle name="Neutral 20" xfId="2834" xr:uid="{00000000-0005-0000-0000-0000120B0000}"/>
    <cellStyle name="Neutral 21" xfId="2835" xr:uid="{00000000-0005-0000-0000-0000130B0000}"/>
    <cellStyle name="Neutral 22" xfId="2836" xr:uid="{00000000-0005-0000-0000-0000140B0000}"/>
    <cellStyle name="Neutral 23" xfId="2837" xr:uid="{00000000-0005-0000-0000-0000150B0000}"/>
    <cellStyle name="Neutral 24" xfId="2838" xr:uid="{00000000-0005-0000-0000-0000160B0000}"/>
    <cellStyle name="Neutral 25" xfId="2839" xr:uid="{00000000-0005-0000-0000-0000170B0000}"/>
    <cellStyle name="Neutral 26" xfId="2840" xr:uid="{00000000-0005-0000-0000-0000180B0000}"/>
    <cellStyle name="Neutral 27" xfId="2841" xr:uid="{00000000-0005-0000-0000-0000190B0000}"/>
    <cellStyle name="Neutral 28" xfId="2842" xr:uid="{00000000-0005-0000-0000-00001A0B0000}"/>
    <cellStyle name="Neutral 29" xfId="2843" xr:uid="{00000000-0005-0000-0000-00001B0B0000}"/>
    <cellStyle name="Neutral 3" xfId="2844" xr:uid="{00000000-0005-0000-0000-00001C0B0000}"/>
    <cellStyle name="Neutral 3 2" xfId="2845" xr:uid="{00000000-0005-0000-0000-00001D0B0000}"/>
    <cellStyle name="Neutral 3 2 2" xfId="2846" xr:uid="{00000000-0005-0000-0000-00001E0B0000}"/>
    <cellStyle name="Neutral 3 3" xfId="2847" xr:uid="{00000000-0005-0000-0000-00001F0B0000}"/>
    <cellStyle name="Neutral 3 3 2" xfId="2848" xr:uid="{00000000-0005-0000-0000-0000200B0000}"/>
    <cellStyle name="Neutral 3 3 2 2" xfId="2849" xr:uid="{00000000-0005-0000-0000-0000210B0000}"/>
    <cellStyle name="Neutral 3 4" xfId="2850" xr:uid="{00000000-0005-0000-0000-0000220B0000}"/>
    <cellStyle name="Neutral 3 5" xfId="2851" xr:uid="{00000000-0005-0000-0000-0000230B0000}"/>
    <cellStyle name="Neutral 3 6" xfId="2852" xr:uid="{00000000-0005-0000-0000-0000240B0000}"/>
    <cellStyle name="Neutral 30" xfId="2853" xr:uid="{00000000-0005-0000-0000-0000250B0000}"/>
    <cellStyle name="Neutral 31" xfId="2854" xr:uid="{00000000-0005-0000-0000-0000260B0000}"/>
    <cellStyle name="Neutral 32" xfId="2855" xr:uid="{00000000-0005-0000-0000-0000270B0000}"/>
    <cellStyle name="Neutral 33" xfId="2856" xr:uid="{00000000-0005-0000-0000-0000280B0000}"/>
    <cellStyle name="Neutral 34" xfId="2857" xr:uid="{00000000-0005-0000-0000-0000290B0000}"/>
    <cellStyle name="Neutral 35" xfId="2858" xr:uid="{00000000-0005-0000-0000-00002A0B0000}"/>
    <cellStyle name="Neutral 36" xfId="2859" xr:uid="{00000000-0005-0000-0000-00002B0B0000}"/>
    <cellStyle name="Neutral 37" xfId="2860" xr:uid="{00000000-0005-0000-0000-00002C0B0000}"/>
    <cellStyle name="Neutral 38" xfId="2861" xr:uid="{00000000-0005-0000-0000-00002D0B0000}"/>
    <cellStyle name="Neutral 39" xfId="2862" xr:uid="{00000000-0005-0000-0000-00002E0B0000}"/>
    <cellStyle name="Neutral 4" xfId="2863" xr:uid="{00000000-0005-0000-0000-00002F0B0000}"/>
    <cellStyle name="Neutral 4 2" xfId="2864" xr:uid="{00000000-0005-0000-0000-0000300B0000}"/>
    <cellStyle name="Neutral 4 3" xfId="2865" xr:uid="{00000000-0005-0000-0000-0000310B0000}"/>
    <cellStyle name="Neutral 40" xfId="2866" xr:uid="{00000000-0005-0000-0000-0000320B0000}"/>
    <cellStyle name="Neutral 41" xfId="2867" xr:uid="{00000000-0005-0000-0000-0000330B0000}"/>
    <cellStyle name="Neutral 42" xfId="2868" xr:uid="{00000000-0005-0000-0000-0000340B0000}"/>
    <cellStyle name="Neutral 43" xfId="2869" xr:uid="{00000000-0005-0000-0000-0000350B0000}"/>
    <cellStyle name="Neutral 44" xfId="2870" xr:uid="{00000000-0005-0000-0000-0000360B0000}"/>
    <cellStyle name="Neutral 5" xfId="2871" xr:uid="{00000000-0005-0000-0000-0000370B0000}"/>
    <cellStyle name="Neutral 5 2" xfId="2872" xr:uid="{00000000-0005-0000-0000-0000380B0000}"/>
    <cellStyle name="Neutral 6" xfId="2873" xr:uid="{00000000-0005-0000-0000-0000390B0000}"/>
    <cellStyle name="Neutral 6 2" xfId="2874" xr:uid="{00000000-0005-0000-0000-00003A0B0000}"/>
    <cellStyle name="Neutral 7" xfId="2875" xr:uid="{00000000-0005-0000-0000-00003B0B0000}"/>
    <cellStyle name="Neutral 8" xfId="2876" xr:uid="{00000000-0005-0000-0000-00003C0B0000}"/>
    <cellStyle name="Neutral 9" xfId="2877" xr:uid="{00000000-0005-0000-0000-00003D0B0000}"/>
    <cellStyle name="Normal" xfId="0" builtinId="0"/>
    <cellStyle name="Normal 10" xfId="2878" xr:uid="{00000000-0005-0000-0000-00003F0B0000}"/>
    <cellStyle name="Normal 10 2" xfId="2879" xr:uid="{00000000-0005-0000-0000-0000400B0000}"/>
    <cellStyle name="Normal 10 2 2" xfId="2880" xr:uid="{00000000-0005-0000-0000-0000410B0000}"/>
    <cellStyle name="Normal 10 2 2 2" xfId="2881" xr:uid="{00000000-0005-0000-0000-0000420B0000}"/>
    <cellStyle name="Normal 10 2 2 2 2" xfId="2882" xr:uid="{00000000-0005-0000-0000-0000430B0000}"/>
    <cellStyle name="Normal 10 2 2 2 2 2" xfId="2883" xr:uid="{00000000-0005-0000-0000-0000440B0000}"/>
    <cellStyle name="Normal 10 2 2 3" xfId="2884" xr:uid="{00000000-0005-0000-0000-0000450B0000}"/>
    <cellStyle name="Normal 10 2 3" xfId="2885" xr:uid="{00000000-0005-0000-0000-0000460B0000}"/>
    <cellStyle name="Normal 10 2 4" xfId="2886" xr:uid="{00000000-0005-0000-0000-0000470B0000}"/>
    <cellStyle name="Normal 10 2 5" xfId="2887" xr:uid="{00000000-0005-0000-0000-0000480B0000}"/>
    <cellStyle name="Normal 10 3" xfId="2888" xr:uid="{00000000-0005-0000-0000-0000490B0000}"/>
    <cellStyle name="Normal 10 4" xfId="2889" xr:uid="{00000000-0005-0000-0000-00004A0B0000}"/>
    <cellStyle name="Normal 10 5" xfId="2890" xr:uid="{00000000-0005-0000-0000-00004B0B0000}"/>
    <cellStyle name="Normal 10 6" xfId="2891" xr:uid="{00000000-0005-0000-0000-00004C0B0000}"/>
    <cellStyle name="Normal 10 7" xfId="2892" xr:uid="{00000000-0005-0000-0000-00004D0B0000}"/>
    <cellStyle name="Normal 10 8" xfId="2893" xr:uid="{00000000-0005-0000-0000-00004E0B0000}"/>
    <cellStyle name="Normal 10 9" xfId="2894" xr:uid="{00000000-0005-0000-0000-00004F0B0000}"/>
    <cellStyle name="Normal 11" xfId="2895" xr:uid="{00000000-0005-0000-0000-0000500B0000}"/>
    <cellStyle name="Normal 11 10" xfId="2896" xr:uid="{00000000-0005-0000-0000-0000510B0000}"/>
    <cellStyle name="Normal 11 2" xfId="2897" xr:uid="{00000000-0005-0000-0000-0000520B0000}"/>
    <cellStyle name="Normal 11 2 2" xfId="2898" xr:uid="{00000000-0005-0000-0000-0000530B0000}"/>
    <cellStyle name="Normal 11 2 2 2" xfId="2899" xr:uid="{00000000-0005-0000-0000-0000540B0000}"/>
    <cellStyle name="Normal 11 3" xfId="2900" xr:uid="{00000000-0005-0000-0000-0000550B0000}"/>
    <cellStyle name="Normal 11 4" xfId="2901" xr:uid="{00000000-0005-0000-0000-0000560B0000}"/>
    <cellStyle name="Normal 11 4 2" xfId="2902" xr:uid="{00000000-0005-0000-0000-0000570B0000}"/>
    <cellStyle name="Normal 11 5" xfId="2903" xr:uid="{00000000-0005-0000-0000-0000580B0000}"/>
    <cellStyle name="Normal 11 5 2" xfId="2904" xr:uid="{00000000-0005-0000-0000-0000590B0000}"/>
    <cellStyle name="Normal 11 5 3" xfId="2905" xr:uid="{00000000-0005-0000-0000-00005A0B0000}"/>
    <cellStyle name="Normal 11 6" xfId="2906" xr:uid="{00000000-0005-0000-0000-00005B0B0000}"/>
    <cellStyle name="Normal 11 7" xfId="2907" xr:uid="{00000000-0005-0000-0000-00005C0B0000}"/>
    <cellStyle name="Normal 11 8" xfId="2908" xr:uid="{00000000-0005-0000-0000-00005D0B0000}"/>
    <cellStyle name="Normal 11 9" xfId="2909" xr:uid="{00000000-0005-0000-0000-00005E0B0000}"/>
    <cellStyle name="Normal 11 9 2" xfId="2910" xr:uid="{00000000-0005-0000-0000-00005F0B0000}"/>
    <cellStyle name="Normal 12" xfId="2911" xr:uid="{00000000-0005-0000-0000-0000600B0000}"/>
    <cellStyle name="Normal 12 2" xfId="2912" xr:uid="{00000000-0005-0000-0000-0000610B0000}"/>
    <cellStyle name="Normal 12 3" xfId="2913" xr:uid="{00000000-0005-0000-0000-0000620B0000}"/>
    <cellStyle name="Normal 12 4" xfId="2914" xr:uid="{00000000-0005-0000-0000-0000630B0000}"/>
    <cellStyle name="Normal 12 5" xfId="2915" xr:uid="{00000000-0005-0000-0000-0000640B0000}"/>
    <cellStyle name="Normal 12 6" xfId="2916" xr:uid="{00000000-0005-0000-0000-0000650B0000}"/>
    <cellStyle name="Normal 12 7" xfId="2917" xr:uid="{00000000-0005-0000-0000-0000660B0000}"/>
    <cellStyle name="Normal 12 8" xfId="2918" xr:uid="{00000000-0005-0000-0000-0000670B0000}"/>
    <cellStyle name="Normal 13" xfId="2919" xr:uid="{00000000-0005-0000-0000-0000680B0000}"/>
    <cellStyle name="Normal 13 10" xfId="2920" xr:uid="{00000000-0005-0000-0000-0000690B0000}"/>
    <cellStyle name="Normal 13 10 2" xfId="2921" xr:uid="{00000000-0005-0000-0000-00006A0B0000}"/>
    <cellStyle name="Normal 13 11" xfId="2922" xr:uid="{00000000-0005-0000-0000-00006B0B0000}"/>
    <cellStyle name="Normal 13 11 2" xfId="2923" xr:uid="{00000000-0005-0000-0000-00006C0B0000}"/>
    <cellStyle name="Normal 13 12" xfId="2924" xr:uid="{00000000-0005-0000-0000-00006D0B0000}"/>
    <cellStyle name="Normal 13 13" xfId="2925" xr:uid="{00000000-0005-0000-0000-00006E0B0000}"/>
    <cellStyle name="Normal 13 13 2" xfId="2926" xr:uid="{00000000-0005-0000-0000-00006F0B0000}"/>
    <cellStyle name="Normal 13 14" xfId="2927" xr:uid="{00000000-0005-0000-0000-0000700B0000}"/>
    <cellStyle name="Normal 13 14 2" xfId="2928" xr:uid="{00000000-0005-0000-0000-0000710B0000}"/>
    <cellStyle name="Normal 13 15" xfId="2929" xr:uid="{00000000-0005-0000-0000-0000720B0000}"/>
    <cellStyle name="Normal 13 15 2" xfId="2930" xr:uid="{00000000-0005-0000-0000-0000730B0000}"/>
    <cellStyle name="Normal 13 16" xfId="2931" xr:uid="{00000000-0005-0000-0000-0000740B0000}"/>
    <cellStyle name="Normal 13 16 2" xfId="2932" xr:uid="{00000000-0005-0000-0000-0000750B0000}"/>
    <cellStyle name="Normal 13 17" xfId="2933" xr:uid="{00000000-0005-0000-0000-0000760B0000}"/>
    <cellStyle name="Normal 13 18" xfId="2934" xr:uid="{00000000-0005-0000-0000-0000770B0000}"/>
    <cellStyle name="Normal 13 19" xfId="2935" xr:uid="{00000000-0005-0000-0000-0000780B0000}"/>
    <cellStyle name="Normal 13 2" xfId="2936" xr:uid="{00000000-0005-0000-0000-0000790B0000}"/>
    <cellStyle name="Normal 13 2 2" xfId="2937" xr:uid="{00000000-0005-0000-0000-00007A0B0000}"/>
    <cellStyle name="Normal 13 2 2 2" xfId="2938" xr:uid="{00000000-0005-0000-0000-00007B0B0000}"/>
    <cellStyle name="Normal 13 2 3" xfId="2939" xr:uid="{00000000-0005-0000-0000-00007C0B0000}"/>
    <cellStyle name="Normal 13 2 3 2" xfId="2940" xr:uid="{00000000-0005-0000-0000-00007D0B0000}"/>
    <cellStyle name="Normal 13 2 4" xfId="2941" xr:uid="{00000000-0005-0000-0000-00007E0B0000}"/>
    <cellStyle name="Normal 13 2 4 2" xfId="2942" xr:uid="{00000000-0005-0000-0000-00007F0B0000}"/>
    <cellStyle name="Normal 13 2 5" xfId="2943" xr:uid="{00000000-0005-0000-0000-0000800B0000}"/>
    <cellStyle name="Normal 13 2 5 2" xfId="2944" xr:uid="{00000000-0005-0000-0000-0000810B0000}"/>
    <cellStyle name="Normal 13 2 6" xfId="2945" xr:uid="{00000000-0005-0000-0000-0000820B0000}"/>
    <cellStyle name="Normal 13 2 6 2" xfId="2946" xr:uid="{00000000-0005-0000-0000-0000830B0000}"/>
    <cellStyle name="Normal 13 2 7" xfId="2947" xr:uid="{00000000-0005-0000-0000-0000840B0000}"/>
    <cellStyle name="Normal 13 2 7 2" xfId="2948" xr:uid="{00000000-0005-0000-0000-0000850B0000}"/>
    <cellStyle name="Normal 13 2 8" xfId="2949" xr:uid="{00000000-0005-0000-0000-0000860B0000}"/>
    <cellStyle name="Normal 13 2 8 2" xfId="2950" xr:uid="{00000000-0005-0000-0000-0000870B0000}"/>
    <cellStyle name="Normal 13 2 9" xfId="2951" xr:uid="{00000000-0005-0000-0000-0000880B0000}"/>
    <cellStyle name="Normal 13 20" xfId="2952" xr:uid="{00000000-0005-0000-0000-0000890B0000}"/>
    <cellStyle name="Normal 13 21" xfId="2953" xr:uid="{00000000-0005-0000-0000-00008A0B0000}"/>
    <cellStyle name="Normal 13 22" xfId="2954" xr:uid="{00000000-0005-0000-0000-00008B0B0000}"/>
    <cellStyle name="Normal 13 23" xfId="2955" xr:uid="{00000000-0005-0000-0000-00008C0B0000}"/>
    <cellStyle name="Normal 13 24" xfId="2956" xr:uid="{00000000-0005-0000-0000-00008D0B0000}"/>
    <cellStyle name="Normal 13 25" xfId="2957" xr:uid="{00000000-0005-0000-0000-00008E0B0000}"/>
    <cellStyle name="Normal 13 26" xfId="2958" xr:uid="{00000000-0005-0000-0000-00008F0B0000}"/>
    <cellStyle name="Normal 13 27" xfId="2959" xr:uid="{00000000-0005-0000-0000-0000900B0000}"/>
    <cellStyle name="Normal 13 28" xfId="2960" xr:uid="{00000000-0005-0000-0000-0000910B0000}"/>
    <cellStyle name="Normal 13 29" xfId="2961" xr:uid="{00000000-0005-0000-0000-0000920B0000}"/>
    <cellStyle name="Normal 13 3" xfId="2962" xr:uid="{00000000-0005-0000-0000-0000930B0000}"/>
    <cellStyle name="Normal 13 3 2" xfId="2963" xr:uid="{00000000-0005-0000-0000-0000940B0000}"/>
    <cellStyle name="Normal 13 3 2 2" xfId="2964" xr:uid="{00000000-0005-0000-0000-0000950B0000}"/>
    <cellStyle name="Normal 13 30" xfId="2965" xr:uid="{00000000-0005-0000-0000-0000960B0000}"/>
    <cellStyle name="Normal 13 31" xfId="2966" xr:uid="{00000000-0005-0000-0000-0000970B0000}"/>
    <cellStyle name="Normal 13 32" xfId="2967" xr:uid="{00000000-0005-0000-0000-0000980B0000}"/>
    <cellStyle name="Normal 13 33" xfId="2968" xr:uid="{00000000-0005-0000-0000-0000990B0000}"/>
    <cellStyle name="Normal 13 34" xfId="2969" xr:uid="{00000000-0005-0000-0000-00009A0B0000}"/>
    <cellStyle name="Normal 13 35" xfId="2970" xr:uid="{00000000-0005-0000-0000-00009B0B0000}"/>
    <cellStyle name="Normal 13 36" xfId="2971" xr:uid="{00000000-0005-0000-0000-00009C0B0000}"/>
    <cellStyle name="Normal 13 37" xfId="2972" xr:uid="{00000000-0005-0000-0000-00009D0B0000}"/>
    <cellStyle name="Normal 13 38" xfId="2973" xr:uid="{00000000-0005-0000-0000-00009E0B0000}"/>
    <cellStyle name="Normal 13 4" xfId="2974" xr:uid="{00000000-0005-0000-0000-00009F0B0000}"/>
    <cellStyle name="Normal 13 4 2" xfId="2975" xr:uid="{00000000-0005-0000-0000-0000A00B0000}"/>
    <cellStyle name="Normal 13 4 3" xfId="2976" xr:uid="{00000000-0005-0000-0000-0000A10B0000}"/>
    <cellStyle name="Normal 13 5" xfId="2977" xr:uid="{00000000-0005-0000-0000-0000A20B0000}"/>
    <cellStyle name="Normal 13 6" xfId="2978" xr:uid="{00000000-0005-0000-0000-0000A30B0000}"/>
    <cellStyle name="Normal 13 7" xfId="2979" xr:uid="{00000000-0005-0000-0000-0000A40B0000}"/>
    <cellStyle name="Normal 13 8" xfId="2980" xr:uid="{00000000-0005-0000-0000-0000A50B0000}"/>
    <cellStyle name="Normal 13 9" xfId="2981" xr:uid="{00000000-0005-0000-0000-0000A60B0000}"/>
    <cellStyle name="Normal 13 9 2" xfId="2982" xr:uid="{00000000-0005-0000-0000-0000A70B0000}"/>
    <cellStyle name="Normal 14" xfId="2983" xr:uid="{00000000-0005-0000-0000-0000A80B0000}"/>
    <cellStyle name="Normal 14 10" xfId="2984" xr:uid="{00000000-0005-0000-0000-0000A90B0000}"/>
    <cellStyle name="Normal 14 10 2" xfId="2985" xr:uid="{00000000-0005-0000-0000-0000AA0B0000}"/>
    <cellStyle name="Normal 14 11" xfId="2986" xr:uid="{00000000-0005-0000-0000-0000AB0B0000}"/>
    <cellStyle name="Normal 14 11 2" xfId="2987" xr:uid="{00000000-0005-0000-0000-0000AC0B0000}"/>
    <cellStyle name="Normal 14 12" xfId="2988" xr:uid="{00000000-0005-0000-0000-0000AD0B0000}"/>
    <cellStyle name="Normal 14 12 2" xfId="2989" xr:uid="{00000000-0005-0000-0000-0000AE0B0000}"/>
    <cellStyle name="Normal 14 13" xfId="2990" xr:uid="{00000000-0005-0000-0000-0000AF0B0000}"/>
    <cellStyle name="Normal 14 13 2" xfId="2991" xr:uid="{00000000-0005-0000-0000-0000B00B0000}"/>
    <cellStyle name="Normal 14 14" xfId="2992" xr:uid="{00000000-0005-0000-0000-0000B10B0000}"/>
    <cellStyle name="Normal 14 14 2" xfId="2993" xr:uid="{00000000-0005-0000-0000-0000B20B0000}"/>
    <cellStyle name="Normal 14 15" xfId="2994" xr:uid="{00000000-0005-0000-0000-0000B30B0000}"/>
    <cellStyle name="Normal 14 15 2" xfId="2995" xr:uid="{00000000-0005-0000-0000-0000B40B0000}"/>
    <cellStyle name="Normal 14 16" xfId="2996" xr:uid="{00000000-0005-0000-0000-0000B50B0000}"/>
    <cellStyle name="Normal 14 2" xfId="2997" xr:uid="{00000000-0005-0000-0000-0000B60B0000}"/>
    <cellStyle name="Normal 14 2 2" xfId="2998" xr:uid="{00000000-0005-0000-0000-0000B70B0000}"/>
    <cellStyle name="Normal 14 2 3" xfId="2999" xr:uid="{00000000-0005-0000-0000-0000B80B0000}"/>
    <cellStyle name="Normal 14 2 4" xfId="3000" xr:uid="{00000000-0005-0000-0000-0000B90B0000}"/>
    <cellStyle name="Normal 14 2 5" xfId="3001" xr:uid="{00000000-0005-0000-0000-0000BA0B0000}"/>
    <cellStyle name="Normal 14 2 6" xfId="3002" xr:uid="{00000000-0005-0000-0000-0000BB0B0000}"/>
    <cellStyle name="Normal 14 2 7" xfId="3003" xr:uid="{00000000-0005-0000-0000-0000BC0B0000}"/>
    <cellStyle name="Normal 14 2 8" xfId="3004" xr:uid="{00000000-0005-0000-0000-0000BD0B0000}"/>
    <cellStyle name="Normal 14 2 8 2" xfId="3005" xr:uid="{00000000-0005-0000-0000-0000BE0B0000}"/>
    <cellStyle name="Normal 14 3" xfId="3006" xr:uid="{00000000-0005-0000-0000-0000BF0B0000}"/>
    <cellStyle name="Normal 14 4" xfId="3007" xr:uid="{00000000-0005-0000-0000-0000C00B0000}"/>
    <cellStyle name="Normal 14 4 2" xfId="3008" xr:uid="{00000000-0005-0000-0000-0000C10B0000}"/>
    <cellStyle name="Normal 14 5" xfId="3009" xr:uid="{00000000-0005-0000-0000-0000C20B0000}"/>
    <cellStyle name="Normal 14 5 2" xfId="3010" xr:uid="{00000000-0005-0000-0000-0000C30B0000}"/>
    <cellStyle name="Normal 14 6" xfId="3011" xr:uid="{00000000-0005-0000-0000-0000C40B0000}"/>
    <cellStyle name="Normal 14 7" xfId="3012" xr:uid="{00000000-0005-0000-0000-0000C50B0000}"/>
    <cellStyle name="Normal 14 8" xfId="3013" xr:uid="{00000000-0005-0000-0000-0000C60B0000}"/>
    <cellStyle name="Normal 14 9" xfId="3014" xr:uid="{00000000-0005-0000-0000-0000C70B0000}"/>
    <cellStyle name="Normal 15" xfId="3015" xr:uid="{00000000-0005-0000-0000-0000C80B0000}"/>
    <cellStyle name="Normal 15 2" xfId="3016" xr:uid="{00000000-0005-0000-0000-0000C90B0000}"/>
    <cellStyle name="Normal 15 2 2" xfId="3017" xr:uid="{00000000-0005-0000-0000-0000CA0B0000}"/>
    <cellStyle name="Normal 15 3" xfId="3018" xr:uid="{00000000-0005-0000-0000-0000CB0B0000}"/>
    <cellStyle name="Normal 15 4" xfId="3019" xr:uid="{00000000-0005-0000-0000-0000CC0B0000}"/>
    <cellStyle name="Normal 15 5" xfId="3020" xr:uid="{00000000-0005-0000-0000-0000CD0B0000}"/>
    <cellStyle name="Normal 15 6" xfId="3021" xr:uid="{00000000-0005-0000-0000-0000CE0B0000}"/>
    <cellStyle name="Normal 15 7" xfId="3022" xr:uid="{00000000-0005-0000-0000-0000CF0B0000}"/>
    <cellStyle name="Normal 16" xfId="3023" xr:uid="{00000000-0005-0000-0000-0000D00B0000}"/>
    <cellStyle name="Normal 16 2" xfId="3024" xr:uid="{00000000-0005-0000-0000-0000D10B0000}"/>
    <cellStyle name="Normal 16 2 2" xfId="3025" xr:uid="{00000000-0005-0000-0000-0000D20B0000}"/>
    <cellStyle name="Normal 16 3" xfId="3026" xr:uid="{00000000-0005-0000-0000-0000D30B0000}"/>
    <cellStyle name="Normal 16 4" xfId="3027" xr:uid="{00000000-0005-0000-0000-0000D40B0000}"/>
    <cellStyle name="Normal 16 5" xfId="3028" xr:uid="{00000000-0005-0000-0000-0000D50B0000}"/>
    <cellStyle name="Normal 16 6" xfId="3029" xr:uid="{00000000-0005-0000-0000-0000D60B0000}"/>
    <cellStyle name="Normal 16 7" xfId="3030" xr:uid="{00000000-0005-0000-0000-0000D70B0000}"/>
    <cellStyle name="Normal 16 7 2" xfId="3031" xr:uid="{00000000-0005-0000-0000-0000D80B0000}"/>
    <cellStyle name="Normal 17" xfId="3032" xr:uid="{00000000-0005-0000-0000-0000D90B0000}"/>
    <cellStyle name="Normal 17 10" xfId="3033" xr:uid="{00000000-0005-0000-0000-0000DA0B0000}"/>
    <cellStyle name="Normal 17 11" xfId="3034" xr:uid="{00000000-0005-0000-0000-0000DB0B0000}"/>
    <cellStyle name="Normal 17 12" xfId="3035" xr:uid="{00000000-0005-0000-0000-0000DC0B0000}"/>
    <cellStyle name="Normal 17 13" xfId="3036" xr:uid="{00000000-0005-0000-0000-0000DD0B0000}"/>
    <cellStyle name="Normal 17 14" xfId="3037" xr:uid="{00000000-0005-0000-0000-0000DE0B0000}"/>
    <cellStyle name="Normal 17 14 2" xfId="3038" xr:uid="{00000000-0005-0000-0000-0000DF0B0000}"/>
    <cellStyle name="Normal 17 2" xfId="3039" xr:uid="{00000000-0005-0000-0000-0000E00B0000}"/>
    <cellStyle name="Normal 17 2 2" xfId="3040" xr:uid="{00000000-0005-0000-0000-0000E10B0000}"/>
    <cellStyle name="Normal 17 3" xfId="3041" xr:uid="{00000000-0005-0000-0000-0000E20B0000}"/>
    <cellStyle name="Normal 17 4" xfId="3042" xr:uid="{00000000-0005-0000-0000-0000E30B0000}"/>
    <cellStyle name="Normal 17 5" xfId="3043" xr:uid="{00000000-0005-0000-0000-0000E40B0000}"/>
    <cellStyle name="Normal 17 6" xfId="3044" xr:uid="{00000000-0005-0000-0000-0000E50B0000}"/>
    <cellStyle name="Normal 17 7" xfId="3045" xr:uid="{00000000-0005-0000-0000-0000E60B0000}"/>
    <cellStyle name="Normal 17 8" xfId="3046" xr:uid="{00000000-0005-0000-0000-0000E70B0000}"/>
    <cellStyle name="Normal 17 9" xfId="3047" xr:uid="{00000000-0005-0000-0000-0000E80B0000}"/>
    <cellStyle name="Normal 18" xfId="3048" xr:uid="{00000000-0005-0000-0000-0000E90B0000}"/>
    <cellStyle name="Normal 18 2" xfId="3049" xr:uid="{00000000-0005-0000-0000-0000EA0B0000}"/>
    <cellStyle name="Normal 18 3" xfId="3050" xr:uid="{00000000-0005-0000-0000-0000EB0B0000}"/>
    <cellStyle name="Normal 18 3 2" xfId="3051" xr:uid="{00000000-0005-0000-0000-0000EC0B0000}"/>
    <cellStyle name="Normal 19" xfId="3052" xr:uid="{00000000-0005-0000-0000-0000ED0B0000}"/>
    <cellStyle name="Normal 19 2" xfId="3053" xr:uid="{00000000-0005-0000-0000-0000EE0B0000}"/>
    <cellStyle name="Normal 2" xfId="3054" xr:uid="{00000000-0005-0000-0000-0000EF0B0000}"/>
    <cellStyle name="Normal 2 10" xfId="3055" xr:uid="{00000000-0005-0000-0000-0000F00B0000}"/>
    <cellStyle name="Normal 2 10 2" xfId="3056" xr:uid="{00000000-0005-0000-0000-0000F10B0000}"/>
    <cellStyle name="Normal 2 10 3" xfId="3057" xr:uid="{00000000-0005-0000-0000-0000F20B0000}"/>
    <cellStyle name="Normal 2 11" xfId="3058" xr:uid="{00000000-0005-0000-0000-0000F30B0000}"/>
    <cellStyle name="Normal 2 12" xfId="3059" xr:uid="{00000000-0005-0000-0000-0000F40B0000}"/>
    <cellStyle name="Normal 2 13" xfId="3060" xr:uid="{00000000-0005-0000-0000-0000F50B0000}"/>
    <cellStyle name="Normal 2 14" xfId="3061" xr:uid="{00000000-0005-0000-0000-0000F60B0000}"/>
    <cellStyle name="Normal 2 15" xfId="3062" xr:uid="{00000000-0005-0000-0000-0000F70B0000}"/>
    <cellStyle name="Normal 2 16" xfId="3063" xr:uid="{00000000-0005-0000-0000-0000F80B0000}"/>
    <cellStyle name="Normal 2 17" xfId="3064" xr:uid="{00000000-0005-0000-0000-0000F90B0000}"/>
    <cellStyle name="Normal 2 18" xfId="3065" xr:uid="{00000000-0005-0000-0000-0000FA0B0000}"/>
    <cellStyle name="Normal 2 18 2" xfId="3066" xr:uid="{00000000-0005-0000-0000-0000FB0B0000}"/>
    <cellStyle name="Normal 2 18 2 2" xfId="3067" xr:uid="{00000000-0005-0000-0000-0000FC0B0000}"/>
    <cellStyle name="Normal 2 18 3" xfId="3068" xr:uid="{00000000-0005-0000-0000-0000FD0B0000}"/>
    <cellStyle name="Normal 2 19" xfId="3069" xr:uid="{00000000-0005-0000-0000-0000FE0B0000}"/>
    <cellStyle name="Normal 2 19 2" xfId="3070" xr:uid="{00000000-0005-0000-0000-0000FF0B0000}"/>
    <cellStyle name="Normal 2 2" xfId="3071" xr:uid="{00000000-0005-0000-0000-0000000C0000}"/>
    <cellStyle name="Normal 2 2 10" xfId="3072" xr:uid="{00000000-0005-0000-0000-0000010C0000}"/>
    <cellStyle name="Normal 2 2 10 2" xfId="3073" xr:uid="{00000000-0005-0000-0000-0000020C0000}"/>
    <cellStyle name="Normal 2 2 11" xfId="3074" xr:uid="{00000000-0005-0000-0000-0000030C0000}"/>
    <cellStyle name="Normal 2 2 11 2" xfId="3075" xr:uid="{00000000-0005-0000-0000-0000040C0000}"/>
    <cellStyle name="Normal 2 2 12" xfId="3076" xr:uid="{00000000-0005-0000-0000-0000050C0000}"/>
    <cellStyle name="Normal 2 2 12 2" xfId="3077" xr:uid="{00000000-0005-0000-0000-0000060C0000}"/>
    <cellStyle name="Normal 2 2 13" xfId="3078" xr:uid="{00000000-0005-0000-0000-0000070C0000}"/>
    <cellStyle name="Normal 2 2 13 2" xfId="3079" xr:uid="{00000000-0005-0000-0000-0000080C0000}"/>
    <cellStyle name="Normal 2 2 14" xfId="3080" xr:uid="{00000000-0005-0000-0000-0000090C0000}"/>
    <cellStyle name="Normal 2 2 15" xfId="3081" xr:uid="{00000000-0005-0000-0000-00000A0C0000}"/>
    <cellStyle name="Normal 2 2 2" xfId="3082" xr:uid="{00000000-0005-0000-0000-00000B0C0000}"/>
    <cellStyle name="Normal 2 2 2 2" xfId="3083" xr:uid="{00000000-0005-0000-0000-00000C0C0000}"/>
    <cellStyle name="Normal 2 2 2 2 2" xfId="3084" xr:uid="{00000000-0005-0000-0000-00000D0C0000}"/>
    <cellStyle name="Normal 2 2 2 3" xfId="3085" xr:uid="{00000000-0005-0000-0000-00000E0C0000}"/>
    <cellStyle name="Normal 2 2 2 3 2" xfId="3086" xr:uid="{00000000-0005-0000-0000-00000F0C0000}"/>
    <cellStyle name="Normal 2 2 2 4" xfId="3087" xr:uid="{00000000-0005-0000-0000-0000100C0000}"/>
    <cellStyle name="Normal 2 2 2 5" xfId="3088" xr:uid="{00000000-0005-0000-0000-0000110C0000}"/>
    <cellStyle name="Normal 2 2 2 6" xfId="3089" xr:uid="{00000000-0005-0000-0000-0000120C0000}"/>
    <cellStyle name="Normal 2 2 3" xfId="3090" xr:uid="{00000000-0005-0000-0000-0000130C0000}"/>
    <cellStyle name="Normal 2 2 3 2" xfId="3091" xr:uid="{00000000-0005-0000-0000-0000140C0000}"/>
    <cellStyle name="Normal 2 2 3 2 2" xfId="3092" xr:uid="{00000000-0005-0000-0000-0000150C0000}"/>
    <cellStyle name="Normal 2 2 4" xfId="3093" xr:uid="{00000000-0005-0000-0000-0000160C0000}"/>
    <cellStyle name="Normal 2 2 4 2" xfId="3094" xr:uid="{00000000-0005-0000-0000-0000170C0000}"/>
    <cellStyle name="Normal 2 2 4 2 2" xfId="3095" xr:uid="{00000000-0005-0000-0000-0000180C0000}"/>
    <cellStyle name="Normal 2 2 4 3" xfId="3096" xr:uid="{00000000-0005-0000-0000-0000190C0000}"/>
    <cellStyle name="Normal 2 2 5" xfId="3097" xr:uid="{00000000-0005-0000-0000-00001A0C0000}"/>
    <cellStyle name="Normal 2 2 5 2" xfId="3098" xr:uid="{00000000-0005-0000-0000-00001B0C0000}"/>
    <cellStyle name="Normal 2 2 5 2 2" xfId="3099" xr:uid="{00000000-0005-0000-0000-00001C0C0000}"/>
    <cellStyle name="Normal 2 2 5 3" xfId="3100" xr:uid="{00000000-0005-0000-0000-00001D0C0000}"/>
    <cellStyle name="Normal 2 2 6" xfId="3101" xr:uid="{00000000-0005-0000-0000-00001E0C0000}"/>
    <cellStyle name="Normal 2 2 6 2" xfId="3102" xr:uid="{00000000-0005-0000-0000-00001F0C0000}"/>
    <cellStyle name="Normal 2 2 6 2 2" xfId="3103" xr:uid="{00000000-0005-0000-0000-0000200C0000}"/>
    <cellStyle name="Normal 2 2 6 2 2 2" xfId="3104" xr:uid="{00000000-0005-0000-0000-0000210C0000}"/>
    <cellStyle name="Normal 2 2 6 3" xfId="3105" xr:uid="{00000000-0005-0000-0000-0000220C0000}"/>
    <cellStyle name="Normal 2 2 7" xfId="3106" xr:uid="{00000000-0005-0000-0000-0000230C0000}"/>
    <cellStyle name="Normal 2 2 7 2" xfId="3107" xr:uid="{00000000-0005-0000-0000-0000240C0000}"/>
    <cellStyle name="Normal 2 2 7 3" xfId="3108" xr:uid="{00000000-0005-0000-0000-0000250C0000}"/>
    <cellStyle name="Normal 2 2 8" xfId="3109" xr:uid="{00000000-0005-0000-0000-0000260C0000}"/>
    <cellStyle name="Normal 2 2 8 2" xfId="3110" xr:uid="{00000000-0005-0000-0000-0000270C0000}"/>
    <cellStyle name="Normal 2 2 8 3" xfId="3111" xr:uid="{00000000-0005-0000-0000-0000280C0000}"/>
    <cellStyle name="Normal 2 2 8 3 2" xfId="3112" xr:uid="{00000000-0005-0000-0000-0000290C0000}"/>
    <cellStyle name="Normal 2 2 9" xfId="3113" xr:uid="{00000000-0005-0000-0000-00002A0C0000}"/>
    <cellStyle name="Normal 2 2 9 2" xfId="3114" xr:uid="{00000000-0005-0000-0000-00002B0C0000}"/>
    <cellStyle name="Normal 2 2_ELC" xfId="3115" xr:uid="{00000000-0005-0000-0000-00002C0C0000}"/>
    <cellStyle name="Normal 2 20" xfId="3116" xr:uid="{00000000-0005-0000-0000-00002D0C0000}"/>
    <cellStyle name="Normal 2 21" xfId="3117" xr:uid="{00000000-0005-0000-0000-00002E0C0000}"/>
    <cellStyle name="Normal 2 22" xfId="3118" xr:uid="{00000000-0005-0000-0000-00002F0C0000}"/>
    <cellStyle name="Normal 2 23" xfId="3119" xr:uid="{00000000-0005-0000-0000-0000300C0000}"/>
    <cellStyle name="Normal 2 24" xfId="3120" xr:uid="{00000000-0005-0000-0000-0000310C0000}"/>
    <cellStyle name="Normal 2 25" xfId="3121" xr:uid="{00000000-0005-0000-0000-0000320C0000}"/>
    <cellStyle name="Normal 2 26" xfId="3122" xr:uid="{00000000-0005-0000-0000-0000330C0000}"/>
    <cellStyle name="Normal 2 27" xfId="3123" xr:uid="{00000000-0005-0000-0000-0000340C0000}"/>
    <cellStyle name="Normal 2 28" xfId="3124" xr:uid="{00000000-0005-0000-0000-0000350C0000}"/>
    <cellStyle name="Normal 2 29" xfId="3125" xr:uid="{00000000-0005-0000-0000-0000360C0000}"/>
    <cellStyle name="Normal 2 3" xfId="3126" xr:uid="{00000000-0005-0000-0000-0000370C0000}"/>
    <cellStyle name="Normal 2 3 10" xfId="3127" xr:uid="{00000000-0005-0000-0000-0000380C0000}"/>
    <cellStyle name="Normal 2 3 10 2" xfId="3128" xr:uid="{00000000-0005-0000-0000-0000390C0000}"/>
    <cellStyle name="Normal 2 3 11" xfId="3129" xr:uid="{00000000-0005-0000-0000-00003A0C0000}"/>
    <cellStyle name="Normal 2 3 11 2" xfId="3130" xr:uid="{00000000-0005-0000-0000-00003B0C0000}"/>
    <cellStyle name="Normal 2 3 12" xfId="3131" xr:uid="{00000000-0005-0000-0000-00003C0C0000}"/>
    <cellStyle name="Normal 2 3 12 2" xfId="3132" xr:uid="{00000000-0005-0000-0000-00003D0C0000}"/>
    <cellStyle name="Normal 2 3 13" xfId="3133" xr:uid="{00000000-0005-0000-0000-00003E0C0000}"/>
    <cellStyle name="Normal 2 3 13 2" xfId="3134" xr:uid="{00000000-0005-0000-0000-00003F0C0000}"/>
    <cellStyle name="Normal 2 3 14" xfId="3135" xr:uid="{00000000-0005-0000-0000-0000400C0000}"/>
    <cellStyle name="Normal 2 3 2" xfId="3136" xr:uid="{00000000-0005-0000-0000-0000410C0000}"/>
    <cellStyle name="Normal 2 3 2 2" xfId="3137" xr:uid="{00000000-0005-0000-0000-0000420C0000}"/>
    <cellStyle name="Normal 2 3 2 2 2" xfId="3138" xr:uid="{00000000-0005-0000-0000-0000430C0000}"/>
    <cellStyle name="Normal 2 3 2 2 3" xfId="3139" xr:uid="{00000000-0005-0000-0000-0000440C0000}"/>
    <cellStyle name="Normal 2 3 2 2 4" xfId="3140" xr:uid="{00000000-0005-0000-0000-0000450C0000}"/>
    <cellStyle name="Normal 2 3 2 3" xfId="3141" xr:uid="{00000000-0005-0000-0000-0000460C0000}"/>
    <cellStyle name="Normal 2 3 2 4" xfId="3142" xr:uid="{00000000-0005-0000-0000-0000470C0000}"/>
    <cellStyle name="Normal 2 3 2 5" xfId="3143" xr:uid="{00000000-0005-0000-0000-0000480C0000}"/>
    <cellStyle name="Normal 2 3 2 6" xfId="3144" xr:uid="{00000000-0005-0000-0000-0000490C0000}"/>
    <cellStyle name="Normal 2 3 3" xfId="3145" xr:uid="{00000000-0005-0000-0000-00004A0C0000}"/>
    <cellStyle name="Normal 2 3 3 2" xfId="3146" xr:uid="{00000000-0005-0000-0000-00004B0C0000}"/>
    <cellStyle name="Normal 2 3 3 2 2" xfId="3147" xr:uid="{00000000-0005-0000-0000-00004C0C0000}"/>
    <cellStyle name="Normal 2 3 4" xfId="3148" xr:uid="{00000000-0005-0000-0000-00004D0C0000}"/>
    <cellStyle name="Normal 2 3 4 2" xfId="3149" xr:uid="{00000000-0005-0000-0000-00004E0C0000}"/>
    <cellStyle name="Normal 2 3 4 2 2" xfId="3150" xr:uid="{00000000-0005-0000-0000-00004F0C0000}"/>
    <cellStyle name="Normal 2 3 4 3" xfId="3151" xr:uid="{00000000-0005-0000-0000-0000500C0000}"/>
    <cellStyle name="Normal 2 3 4 4" xfId="3152" xr:uid="{00000000-0005-0000-0000-0000510C0000}"/>
    <cellStyle name="Normal 2 3 4 5" xfId="3153" xr:uid="{00000000-0005-0000-0000-0000520C0000}"/>
    <cellStyle name="Normal 2 3 5" xfId="3154" xr:uid="{00000000-0005-0000-0000-0000530C0000}"/>
    <cellStyle name="Normal 2 3 5 2" xfId="3155" xr:uid="{00000000-0005-0000-0000-0000540C0000}"/>
    <cellStyle name="Normal 2 3 5 3" xfId="3156" xr:uid="{00000000-0005-0000-0000-0000550C0000}"/>
    <cellStyle name="Normal 2 3 5 4" xfId="3157" xr:uid="{00000000-0005-0000-0000-0000560C0000}"/>
    <cellStyle name="Normal 2 3 6" xfId="3158" xr:uid="{00000000-0005-0000-0000-0000570C0000}"/>
    <cellStyle name="Normal 2 3 6 2" xfId="3159" xr:uid="{00000000-0005-0000-0000-0000580C0000}"/>
    <cellStyle name="Normal 2 3 6 2 2" xfId="3160" xr:uid="{00000000-0005-0000-0000-0000590C0000}"/>
    <cellStyle name="Normal 2 3 6 2 2 2" xfId="3161" xr:uid="{00000000-0005-0000-0000-00005A0C0000}"/>
    <cellStyle name="Normal 2 3 6 3" xfId="3162" xr:uid="{00000000-0005-0000-0000-00005B0C0000}"/>
    <cellStyle name="Normal 2 3 7" xfId="3163" xr:uid="{00000000-0005-0000-0000-00005C0C0000}"/>
    <cellStyle name="Normal 2 3 7 2" xfId="3164" xr:uid="{00000000-0005-0000-0000-00005D0C0000}"/>
    <cellStyle name="Normal 2 3 8" xfId="3165" xr:uid="{00000000-0005-0000-0000-00005E0C0000}"/>
    <cellStyle name="Normal 2 3 8 2" xfId="3166" xr:uid="{00000000-0005-0000-0000-00005F0C0000}"/>
    <cellStyle name="Normal 2 3 9" xfId="3167" xr:uid="{00000000-0005-0000-0000-0000600C0000}"/>
    <cellStyle name="Normal 2 3 9 2" xfId="3168" xr:uid="{00000000-0005-0000-0000-0000610C0000}"/>
    <cellStyle name="Normal 2 30" xfId="3169" xr:uid="{00000000-0005-0000-0000-0000620C0000}"/>
    <cellStyle name="Normal 2 31" xfId="3170" xr:uid="{00000000-0005-0000-0000-0000630C0000}"/>
    <cellStyle name="Normal 2 32" xfId="3171" xr:uid="{00000000-0005-0000-0000-0000640C0000}"/>
    <cellStyle name="Normal 2 33" xfId="3172" xr:uid="{00000000-0005-0000-0000-0000650C0000}"/>
    <cellStyle name="Normal 2 34" xfId="3173" xr:uid="{00000000-0005-0000-0000-0000660C0000}"/>
    <cellStyle name="Normal 2 35" xfId="3174" xr:uid="{00000000-0005-0000-0000-0000670C0000}"/>
    <cellStyle name="Normal 2 36" xfId="3175" xr:uid="{00000000-0005-0000-0000-0000680C0000}"/>
    <cellStyle name="Normal 2 37" xfId="3176" xr:uid="{00000000-0005-0000-0000-0000690C0000}"/>
    <cellStyle name="Normal 2 38" xfId="3177" xr:uid="{00000000-0005-0000-0000-00006A0C0000}"/>
    <cellStyle name="Normal 2 39" xfId="3178" xr:uid="{00000000-0005-0000-0000-00006B0C0000}"/>
    <cellStyle name="Normal 2 4" xfId="3179" xr:uid="{00000000-0005-0000-0000-00006C0C0000}"/>
    <cellStyle name="Normal 2 4 10" xfId="3180" xr:uid="{00000000-0005-0000-0000-00006D0C0000}"/>
    <cellStyle name="Normal 2 4 10 2" xfId="3181" xr:uid="{00000000-0005-0000-0000-00006E0C0000}"/>
    <cellStyle name="Normal 2 4 11" xfId="3182" xr:uid="{00000000-0005-0000-0000-00006F0C0000}"/>
    <cellStyle name="Normal 2 4 11 2" xfId="3183" xr:uid="{00000000-0005-0000-0000-0000700C0000}"/>
    <cellStyle name="Normal 2 4 12" xfId="3184" xr:uid="{00000000-0005-0000-0000-0000710C0000}"/>
    <cellStyle name="Normal 2 4 12 2" xfId="3185" xr:uid="{00000000-0005-0000-0000-0000720C0000}"/>
    <cellStyle name="Normal 2 4 13" xfId="3186" xr:uid="{00000000-0005-0000-0000-0000730C0000}"/>
    <cellStyle name="Normal 2 4 13 2" xfId="3187" xr:uid="{00000000-0005-0000-0000-0000740C0000}"/>
    <cellStyle name="Normal 2 4 14" xfId="3188" xr:uid="{00000000-0005-0000-0000-0000750C0000}"/>
    <cellStyle name="Normal 2 4 2" xfId="3189" xr:uid="{00000000-0005-0000-0000-0000760C0000}"/>
    <cellStyle name="Normal 2 4 2 2" xfId="3190" xr:uid="{00000000-0005-0000-0000-0000770C0000}"/>
    <cellStyle name="Normal 2 4 2 2 2" xfId="3191" xr:uid="{00000000-0005-0000-0000-0000780C0000}"/>
    <cellStyle name="Normal 2 4 3" xfId="3192" xr:uid="{00000000-0005-0000-0000-0000790C0000}"/>
    <cellStyle name="Normal 2 4 3 2" xfId="3193" xr:uid="{00000000-0005-0000-0000-00007A0C0000}"/>
    <cellStyle name="Normal 2 4 3 2 2" xfId="3194" xr:uid="{00000000-0005-0000-0000-00007B0C0000}"/>
    <cellStyle name="Normal 2 4 4" xfId="3195" xr:uid="{00000000-0005-0000-0000-00007C0C0000}"/>
    <cellStyle name="Normal 2 4 4 2" xfId="3196" xr:uid="{00000000-0005-0000-0000-00007D0C0000}"/>
    <cellStyle name="Normal 2 4 4 2 2" xfId="3197" xr:uid="{00000000-0005-0000-0000-00007E0C0000}"/>
    <cellStyle name="Normal 2 4 5" xfId="3198" xr:uid="{00000000-0005-0000-0000-00007F0C0000}"/>
    <cellStyle name="Normal 2 4 5 2" xfId="3199" xr:uid="{00000000-0005-0000-0000-0000800C0000}"/>
    <cellStyle name="Normal 2 4 5 3" xfId="3200" xr:uid="{00000000-0005-0000-0000-0000810C0000}"/>
    <cellStyle name="Normal 2 4 6" xfId="3201" xr:uid="{00000000-0005-0000-0000-0000820C0000}"/>
    <cellStyle name="Normal 2 4 6 2" xfId="3202" xr:uid="{00000000-0005-0000-0000-0000830C0000}"/>
    <cellStyle name="Normal 2 4 7" xfId="3203" xr:uid="{00000000-0005-0000-0000-0000840C0000}"/>
    <cellStyle name="Normal 2 4 7 2" xfId="3204" xr:uid="{00000000-0005-0000-0000-0000850C0000}"/>
    <cellStyle name="Normal 2 4 8" xfId="3205" xr:uid="{00000000-0005-0000-0000-0000860C0000}"/>
    <cellStyle name="Normal 2 4 8 2" xfId="3206" xr:uid="{00000000-0005-0000-0000-0000870C0000}"/>
    <cellStyle name="Normal 2 4 9" xfId="3207" xr:uid="{00000000-0005-0000-0000-0000880C0000}"/>
    <cellStyle name="Normal 2 4 9 2" xfId="3208" xr:uid="{00000000-0005-0000-0000-0000890C0000}"/>
    <cellStyle name="Normal 2 40" xfId="3209" xr:uid="{00000000-0005-0000-0000-00008A0C0000}"/>
    <cellStyle name="Normal 2 41" xfId="3210" xr:uid="{00000000-0005-0000-0000-00008B0C0000}"/>
    <cellStyle name="Normal 2 42" xfId="3211" xr:uid="{00000000-0005-0000-0000-00008C0C0000}"/>
    <cellStyle name="Normal 2 43" xfId="3212" xr:uid="{00000000-0005-0000-0000-00008D0C0000}"/>
    <cellStyle name="Normal 2 44" xfId="3213" xr:uid="{00000000-0005-0000-0000-00008E0C0000}"/>
    <cellStyle name="Normal 2 45" xfId="3214" xr:uid="{00000000-0005-0000-0000-00008F0C0000}"/>
    <cellStyle name="Normal 2 45 2" xfId="3215" xr:uid="{00000000-0005-0000-0000-0000900C0000}"/>
    <cellStyle name="Normal 2 45 2 2" xfId="3216" xr:uid="{00000000-0005-0000-0000-0000910C0000}"/>
    <cellStyle name="Normal 2 46" xfId="3217" xr:uid="{00000000-0005-0000-0000-0000920C0000}"/>
    <cellStyle name="Normal 2 46 2" xfId="3218" xr:uid="{00000000-0005-0000-0000-0000930C0000}"/>
    <cellStyle name="Normal 2 47" xfId="3219" xr:uid="{00000000-0005-0000-0000-0000940C0000}"/>
    <cellStyle name="Normal 2 47 2" xfId="3220" xr:uid="{00000000-0005-0000-0000-0000950C0000}"/>
    <cellStyle name="Normal 2 48" xfId="3221" xr:uid="{00000000-0005-0000-0000-0000960C0000}"/>
    <cellStyle name="Normal 2 48 2" xfId="3222" xr:uid="{00000000-0005-0000-0000-0000970C0000}"/>
    <cellStyle name="Normal 2 49" xfId="3223" xr:uid="{00000000-0005-0000-0000-0000980C0000}"/>
    <cellStyle name="Normal 2 5" xfId="3224" xr:uid="{00000000-0005-0000-0000-0000990C0000}"/>
    <cellStyle name="Normal 2 5 10" xfId="3225" xr:uid="{00000000-0005-0000-0000-00009A0C0000}"/>
    <cellStyle name="Normal 2 5 11" xfId="3226" xr:uid="{00000000-0005-0000-0000-00009B0C0000}"/>
    <cellStyle name="Normal 2 5 12" xfId="3227" xr:uid="{00000000-0005-0000-0000-00009C0C0000}"/>
    <cellStyle name="Normal 2 5 13" xfId="3228" xr:uid="{00000000-0005-0000-0000-00009D0C0000}"/>
    <cellStyle name="Normal 2 5 14" xfId="3229" xr:uid="{00000000-0005-0000-0000-00009E0C0000}"/>
    <cellStyle name="Normal 2 5 15" xfId="3230" xr:uid="{00000000-0005-0000-0000-00009F0C0000}"/>
    <cellStyle name="Normal 2 5 16" xfId="3231" xr:uid="{00000000-0005-0000-0000-0000A00C0000}"/>
    <cellStyle name="Normal 2 5 2" xfId="3232" xr:uid="{00000000-0005-0000-0000-0000A10C0000}"/>
    <cellStyle name="Normal 2 5 2 2" xfId="3233" xr:uid="{00000000-0005-0000-0000-0000A20C0000}"/>
    <cellStyle name="Normal 2 5 2 2 2" xfId="3234" xr:uid="{00000000-0005-0000-0000-0000A30C0000}"/>
    <cellStyle name="Normal 2 5 2 2 3" xfId="3235" xr:uid="{00000000-0005-0000-0000-0000A40C0000}"/>
    <cellStyle name="Normal 2 5 2 3" xfId="3236" xr:uid="{00000000-0005-0000-0000-0000A50C0000}"/>
    <cellStyle name="Normal 2 5 2 4" xfId="3237" xr:uid="{00000000-0005-0000-0000-0000A60C0000}"/>
    <cellStyle name="Normal 2 5 2 5" xfId="3238" xr:uid="{00000000-0005-0000-0000-0000A70C0000}"/>
    <cellStyle name="Normal 2 5 3" xfId="3239" xr:uid="{00000000-0005-0000-0000-0000A80C0000}"/>
    <cellStyle name="Normal 2 5 4" xfId="3240" xr:uid="{00000000-0005-0000-0000-0000A90C0000}"/>
    <cellStyle name="Normal 2 5 5" xfId="3241" xr:uid="{00000000-0005-0000-0000-0000AA0C0000}"/>
    <cellStyle name="Normal 2 5 6" xfId="3242" xr:uid="{00000000-0005-0000-0000-0000AB0C0000}"/>
    <cellStyle name="Normal 2 5 7" xfId="3243" xr:uid="{00000000-0005-0000-0000-0000AC0C0000}"/>
    <cellStyle name="Normal 2 5 8" xfId="3244" xr:uid="{00000000-0005-0000-0000-0000AD0C0000}"/>
    <cellStyle name="Normal 2 5 9" xfId="3245" xr:uid="{00000000-0005-0000-0000-0000AE0C0000}"/>
    <cellStyle name="Normal 2 6" xfId="3246" xr:uid="{00000000-0005-0000-0000-0000AF0C0000}"/>
    <cellStyle name="Normal 2 6 10" xfId="3247" xr:uid="{00000000-0005-0000-0000-0000B00C0000}"/>
    <cellStyle name="Normal 2 6 11" xfId="3248" xr:uid="{00000000-0005-0000-0000-0000B10C0000}"/>
    <cellStyle name="Normal 2 6 12" xfId="3249" xr:uid="{00000000-0005-0000-0000-0000B20C0000}"/>
    <cellStyle name="Normal 2 6 13" xfId="3250" xr:uid="{00000000-0005-0000-0000-0000B30C0000}"/>
    <cellStyle name="Normal 2 6 14" xfId="3251" xr:uid="{00000000-0005-0000-0000-0000B40C0000}"/>
    <cellStyle name="Normal 2 6 15" xfId="3252" xr:uid="{00000000-0005-0000-0000-0000B50C0000}"/>
    <cellStyle name="Normal 2 6 16" xfId="3253" xr:uid="{00000000-0005-0000-0000-0000B60C0000}"/>
    <cellStyle name="Normal 2 6 17" xfId="3254" xr:uid="{00000000-0005-0000-0000-0000B70C0000}"/>
    <cellStyle name="Normal 2 6 18" xfId="3255" xr:uid="{00000000-0005-0000-0000-0000B80C0000}"/>
    <cellStyle name="Normal 2 6 2" xfId="3256" xr:uid="{00000000-0005-0000-0000-0000B90C0000}"/>
    <cellStyle name="Normal 2 6 2 2" xfId="3257" xr:uid="{00000000-0005-0000-0000-0000BA0C0000}"/>
    <cellStyle name="Normal 2 6 2 3" xfId="3258" xr:uid="{00000000-0005-0000-0000-0000BB0C0000}"/>
    <cellStyle name="Normal 2 6 2 4" xfId="3259" xr:uid="{00000000-0005-0000-0000-0000BC0C0000}"/>
    <cellStyle name="Normal 2 6 2 5" xfId="3260" xr:uid="{00000000-0005-0000-0000-0000BD0C0000}"/>
    <cellStyle name="Normal 2 6 3" xfId="3261" xr:uid="{00000000-0005-0000-0000-0000BE0C0000}"/>
    <cellStyle name="Normal 2 6 3 2" xfId="3262" xr:uid="{00000000-0005-0000-0000-0000BF0C0000}"/>
    <cellStyle name="Normal 2 6 3 3" xfId="3263" xr:uid="{00000000-0005-0000-0000-0000C00C0000}"/>
    <cellStyle name="Normal 2 6 4" xfId="3264" xr:uid="{00000000-0005-0000-0000-0000C10C0000}"/>
    <cellStyle name="Normal 2 6 5" xfId="3265" xr:uid="{00000000-0005-0000-0000-0000C20C0000}"/>
    <cellStyle name="Normal 2 6 6" xfId="3266" xr:uid="{00000000-0005-0000-0000-0000C30C0000}"/>
    <cellStyle name="Normal 2 6 7" xfId="3267" xr:uid="{00000000-0005-0000-0000-0000C40C0000}"/>
    <cellStyle name="Normal 2 6 8" xfId="3268" xr:uid="{00000000-0005-0000-0000-0000C50C0000}"/>
    <cellStyle name="Normal 2 6 9" xfId="3269" xr:uid="{00000000-0005-0000-0000-0000C60C0000}"/>
    <cellStyle name="Normal 2 7" xfId="3270" xr:uid="{00000000-0005-0000-0000-0000C70C0000}"/>
    <cellStyle name="Normal 2 7 2" xfId="3271" xr:uid="{00000000-0005-0000-0000-0000C80C0000}"/>
    <cellStyle name="Normal 2 8" xfId="3272" xr:uid="{00000000-0005-0000-0000-0000C90C0000}"/>
    <cellStyle name="Normal 2 8 2" xfId="3273" xr:uid="{00000000-0005-0000-0000-0000CA0C0000}"/>
    <cellStyle name="Normal 2 8 3" xfId="3274" xr:uid="{00000000-0005-0000-0000-0000CB0C0000}"/>
    <cellStyle name="Normal 2 8 4" xfId="3275" xr:uid="{00000000-0005-0000-0000-0000CC0C0000}"/>
    <cellStyle name="Normal 2 8 4 2" xfId="3276" xr:uid="{00000000-0005-0000-0000-0000CD0C0000}"/>
    <cellStyle name="Normal 2 9" xfId="3277" xr:uid="{00000000-0005-0000-0000-0000CE0C0000}"/>
    <cellStyle name="Normal 2 9 2" xfId="3278" xr:uid="{00000000-0005-0000-0000-0000CF0C0000}"/>
    <cellStyle name="Normal 2 9 2 2" xfId="3279" xr:uid="{00000000-0005-0000-0000-0000D00C0000}"/>
    <cellStyle name="Normal 2 9 2 3" xfId="3280" xr:uid="{00000000-0005-0000-0000-0000D10C0000}"/>
    <cellStyle name="Normal 2 9 3" xfId="3281" xr:uid="{00000000-0005-0000-0000-0000D20C0000}"/>
    <cellStyle name="Normal 2 9 4" xfId="3282" xr:uid="{00000000-0005-0000-0000-0000D30C0000}"/>
    <cellStyle name="Normal 2_ELC" xfId="3283" xr:uid="{00000000-0005-0000-0000-0000D40C0000}"/>
    <cellStyle name="Normal 20" xfId="3284" xr:uid="{00000000-0005-0000-0000-0000D50C0000}"/>
    <cellStyle name="Normal 20 2" xfId="3285" xr:uid="{00000000-0005-0000-0000-0000D60C0000}"/>
    <cellStyle name="Normal 20 3" xfId="3286" xr:uid="{00000000-0005-0000-0000-0000D70C0000}"/>
    <cellStyle name="Normal 21" xfId="3287" xr:uid="{00000000-0005-0000-0000-0000D80C0000}"/>
    <cellStyle name="Normal 21 2" xfId="3288" xr:uid="{00000000-0005-0000-0000-0000D90C0000}"/>
    <cellStyle name="Normal 21 2 2" xfId="3289" xr:uid="{00000000-0005-0000-0000-0000DA0C0000}"/>
    <cellStyle name="Normal 21 3" xfId="3290" xr:uid="{00000000-0005-0000-0000-0000DB0C0000}"/>
    <cellStyle name="Normal 21_Scen_XBase" xfId="3291" xr:uid="{00000000-0005-0000-0000-0000DC0C0000}"/>
    <cellStyle name="Normal 22" xfId="3292" xr:uid="{00000000-0005-0000-0000-0000DD0C0000}"/>
    <cellStyle name="Normal 22 2" xfId="3293" xr:uid="{00000000-0005-0000-0000-0000DE0C0000}"/>
    <cellStyle name="Normal 23" xfId="3294" xr:uid="{00000000-0005-0000-0000-0000DF0C0000}"/>
    <cellStyle name="Normal 23 2" xfId="3295" xr:uid="{00000000-0005-0000-0000-0000E00C0000}"/>
    <cellStyle name="Normal 23 3" xfId="3296" xr:uid="{00000000-0005-0000-0000-0000E10C0000}"/>
    <cellStyle name="Normal 24" xfId="3297" xr:uid="{00000000-0005-0000-0000-0000E20C0000}"/>
    <cellStyle name="Normal 24 10" xfId="3298" xr:uid="{00000000-0005-0000-0000-0000E30C0000}"/>
    <cellStyle name="Normal 24 11" xfId="3299" xr:uid="{00000000-0005-0000-0000-0000E40C0000}"/>
    <cellStyle name="Normal 24 12" xfId="3300" xr:uid="{00000000-0005-0000-0000-0000E50C0000}"/>
    <cellStyle name="Normal 24 13" xfId="3301" xr:uid="{00000000-0005-0000-0000-0000E60C0000}"/>
    <cellStyle name="Normal 24 14" xfId="3302" xr:uid="{00000000-0005-0000-0000-0000E70C0000}"/>
    <cellStyle name="Normal 24 15" xfId="3303" xr:uid="{00000000-0005-0000-0000-0000E80C0000}"/>
    <cellStyle name="Normal 24 16" xfId="3304" xr:uid="{00000000-0005-0000-0000-0000E90C0000}"/>
    <cellStyle name="Normal 24 17" xfId="3305" xr:uid="{00000000-0005-0000-0000-0000EA0C0000}"/>
    <cellStyle name="Normal 24 18" xfId="3306" xr:uid="{00000000-0005-0000-0000-0000EB0C0000}"/>
    <cellStyle name="Normal 24 19" xfId="3307" xr:uid="{00000000-0005-0000-0000-0000EC0C0000}"/>
    <cellStyle name="Normal 24 2" xfId="3308" xr:uid="{00000000-0005-0000-0000-0000ED0C0000}"/>
    <cellStyle name="Normal 24 20" xfId="3309" xr:uid="{00000000-0005-0000-0000-0000EE0C0000}"/>
    <cellStyle name="Normal 24 21" xfId="3310" xr:uid="{00000000-0005-0000-0000-0000EF0C0000}"/>
    <cellStyle name="Normal 24 22" xfId="3311" xr:uid="{00000000-0005-0000-0000-0000F00C0000}"/>
    <cellStyle name="Normal 24 3" xfId="3312" xr:uid="{00000000-0005-0000-0000-0000F10C0000}"/>
    <cellStyle name="Normal 24 4" xfId="3313" xr:uid="{00000000-0005-0000-0000-0000F20C0000}"/>
    <cellStyle name="Normal 24 5" xfId="3314" xr:uid="{00000000-0005-0000-0000-0000F30C0000}"/>
    <cellStyle name="Normal 24 6" xfId="3315" xr:uid="{00000000-0005-0000-0000-0000F40C0000}"/>
    <cellStyle name="Normal 24 7" xfId="3316" xr:uid="{00000000-0005-0000-0000-0000F50C0000}"/>
    <cellStyle name="Normal 24 8" xfId="3317" xr:uid="{00000000-0005-0000-0000-0000F60C0000}"/>
    <cellStyle name="Normal 24 9" xfId="3318" xr:uid="{00000000-0005-0000-0000-0000F70C0000}"/>
    <cellStyle name="Normal 25" xfId="3319" xr:uid="{00000000-0005-0000-0000-0000F80C0000}"/>
    <cellStyle name="Normal 25 2" xfId="3320" xr:uid="{00000000-0005-0000-0000-0000F90C0000}"/>
    <cellStyle name="Normal 25 3" xfId="3321" xr:uid="{00000000-0005-0000-0000-0000FA0C0000}"/>
    <cellStyle name="Normal 25 4" xfId="3322" xr:uid="{00000000-0005-0000-0000-0000FB0C0000}"/>
    <cellStyle name="Normal 25 4 2" xfId="3323" xr:uid="{00000000-0005-0000-0000-0000FC0C0000}"/>
    <cellStyle name="Normal 26" xfId="3324" xr:uid="{00000000-0005-0000-0000-0000FD0C0000}"/>
    <cellStyle name="Normal 26 2" xfId="3325" xr:uid="{00000000-0005-0000-0000-0000FE0C0000}"/>
    <cellStyle name="Normal 26 3" xfId="3326" xr:uid="{00000000-0005-0000-0000-0000FF0C0000}"/>
    <cellStyle name="Normal 27" xfId="3327" xr:uid="{00000000-0005-0000-0000-0000000D0000}"/>
    <cellStyle name="Normal 27 2" xfId="3328" xr:uid="{00000000-0005-0000-0000-0000010D0000}"/>
    <cellStyle name="Normal 28" xfId="3329" xr:uid="{00000000-0005-0000-0000-0000020D0000}"/>
    <cellStyle name="Normal 29" xfId="3330" xr:uid="{00000000-0005-0000-0000-0000030D0000}"/>
    <cellStyle name="Normal 3" xfId="3331" xr:uid="{00000000-0005-0000-0000-0000040D0000}"/>
    <cellStyle name="Normal 3 10" xfId="3332" xr:uid="{00000000-0005-0000-0000-0000050D0000}"/>
    <cellStyle name="Normal 3 11" xfId="3333" xr:uid="{00000000-0005-0000-0000-0000060D0000}"/>
    <cellStyle name="Normal 3 12" xfId="3334" xr:uid="{00000000-0005-0000-0000-0000070D0000}"/>
    <cellStyle name="Normal 3 13" xfId="3335" xr:uid="{00000000-0005-0000-0000-0000080D0000}"/>
    <cellStyle name="Normal 3 14" xfId="3336" xr:uid="{00000000-0005-0000-0000-0000090D0000}"/>
    <cellStyle name="Normal 3 15" xfId="3337" xr:uid="{00000000-0005-0000-0000-00000A0D0000}"/>
    <cellStyle name="Normal 3 16" xfId="3338" xr:uid="{00000000-0005-0000-0000-00000B0D0000}"/>
    <cellStyle name="Normal 3 17" xfId="3339" xr:uid="{00000000-0005-0000-0000-00000C0D0000}"/>
    <cellStyle name="Normal 3 18" xfId="3340" xr:uid="{00000000-0005-0000-0000-00000D0D0000}"/>
    <cellStyle name="Normal 3 19" xfId="3341" xr:uid="{00000000-0005-0000-0000-00000E0D0000}"/>
    <cellStyle name="Normal 3 2" xfId="3342" xr:uid="{00000000-0005-0000-0000-00000F0D0000}"/>
    <cellStyle name="Normal 3 2 10" xfId="3343" xr:uid="{00000000-0005-0000-0000-0000100D0000}"/>
    <cellStyle name="Normal 3 2 11" xfId="3344" xr:uid="{00000000-0005-0000-0000-0000110D0000}"/>
    <cellStyle name="Normal 3 2 2" xfId="3345" xr:uid="{00000000-0005-0000-0000-0000120D0000}"/>
    <cellStyle name="Normal 3 2 2 2" xfId="3346" xr:uid="{00000000-0005-0000-0000-0000130D0000}"/>
    <cellStyle name="Normal 3 2 2 2 2" xfId="3347" xr:uid="{00000000-0005-0000-0000-0000140D0000}"/>
    <cellStyle name="Normal 3 2 2 3" xfId="3348" xr:uid="{00000000-0005-0000-0000-0000150D0000}"/>
    <cellStyle name="Normal 3 2 2 4" xfId="3349" xr:uid="{00000000-0005-0000-0000-0000160D0000}"/>
    <cellStyle name="Normal 3 2 3" xfId="3350" xr:uid="{00000000-0005-0000-0000-0000170D0000}"/>
    <cellStyle name="Normal 3 2 3 2" xfId="3351" xr:uid="{00000000-0005-0000-0000-0000180D0000}"/>
    <cellStyle name="Normal 3 2 3 3" xfId="3352" xr:uid="{00000000-0005-0000-0000-0000190D0000}"/>
    <cellStyle name="Normal 3 2 4" xfId="3353" xr:uid="{00000000-0005-0000-0000-00001A0D0000}"/>
    <cellStyle name="Normal 3 2 4 2" xfId="3354" xr:uid="{00000000-0005-0000-0000-00001B0D0000}"/>
    <cellStyle name="Normal 3 2 4 3" xfId="3355" xr:uid="{00000000-0005-0000-0000-00001C0D0000}"/>
    <cellStyle name="Normal 3 2 5" xfId="3356" xr:uid="{00000000-0005-0000-0000-00001D0D0000}"/>
    <cellStyle name="Normal 3 2 6" xfId="3357" xr:uid="{00000000-0005-0000-0000-00001E0D0000}"/>
    <cellStyle name="Normal 3 2 7" xfId="3358" xr:uid="{00000000-0005-0000-0000-00001F0D0000}"/>
    <cellStyle name="Normal 3 2 8" xfId="3359" xr:uid="{00000000-0005-0000-0000-0000200D0000}"/>
    <cellStyle name="Normal 3 2 9" xfId="3360" xr:uid="{00000000-0005-0000-0000-0000210D0000}"/>
    <cellStyle name="Normal 3 2 9 2" xfId="3361" xr:uid="{00000000-0005-0000-0000-0000220D0000}"/>
    <cellStyle name="Normal 3 2 9 2 2" xfId="3362" xr:uid="{00000000-0005-0000-0000-0000230D0000}"/>
    <cellStyle name="Normal 3 2_ELC" xfId="3363" xr:uid="{00000000-0005-0000-0000-0000240D0000}"/>
    <cellStyle name="Normal 3 20" xfId="3364" xr:uid="{00000000-0005-0000-0000-0000250D0000}"/>
    <cellStyle name="Normal 3 21" xfId="3365" xr:uid="{00000000-0005-0000-0000-0000260D0000}"/>
    <cellStyle name="Normal 3 22" xfId="3366" xr:uid="{00000000-0005-0000-0000-0000270D0000}"/>
    <cellStyle name="Normal 3 23" xfId="3367" xr:uid="{00000000-0005-0000-0000-0000280D0000}"/>
    <cellStyle name="Normal 3 24" xfId="3368" xr:uid="{00000000-0005-0000-0000-0000290D0000}"/>
    <cellStyle name="Normal 3 25" xfId="3369" xr:uid="{00000000-0005-0000-0000-00002A0D0000}"/>
    <cellStyle name="Normal 3 26" xfId="3370" xr:uid="{00000000-0005-0000-0000-00002B0D0000}"/>
    <cellStyle name="Normal 3 27" xfId="3371" xr:uid="{00000000-0005-0000-0000-00002C0D0000}"/>
    <cellStyle name="Normal 3 28" xfId="3372" xr:uid="{00000000-0005-0000-0000-00002D0D0000}"/>
    <cellStyle name="Normal 3 29" xfId="3373" xr:uid="{00000000-0005-0000-0000-00002E0D0000}"/>
    <cellStyle name="Normal 3 29 2" xfId="3374" xr:uid="{00000000-0005-0000-0000-00002F0D0000}"/>
    <cellStyle name="Normal 3 29 2 2" xfId="3375" xr:uid="{00000000-0005-0000-0000-0000300D0000}"/>
    <cellStyle name="Normal 3 3" xfId="3376" xr:uid="{00000000-0005-0000-0000-0000310D0000}"/>
    <cellStyle name="Normal 3 3 10" xfId="3377" xr:uid="{00000000-0005-0000-0000-0000320D0000}"/>
    <cellStyle name="Normal 3 3 2" xfId="3378" xr:uid="{00000000-0005-0000-0000-0000330D0000}"/>
    <cellStyle name="Normal 3 3 2 2" xfId="3379" xr:uid="{00000000-0005-0000-0000-0000340D0000}"/>
    <cellStyle name="Normal 3 3 3" xfId="3380" xr:uid="{00000000-0005-0000-0000-0000350D0000}"/>
    <cellStyle name="Normal 3 3 4" xfId="3381" xr:uid="{00000000-0005-0000-0000-0000360D0000}"/>
    <cellStyle name="Normal 3 3 5" xfId="3382" xr:uid="{00000000-0005-0000-0000-0000370D0000}"/>
    <cellStyle name="Normal 3 3 6" xfId="3383" xr:uid="{00000000-0005-0000-0000-0000380D0000}"/>
    <cellStyle name="Normal 3 3 7" xfId="3384" xr:uid="{00000000-0005-0000-0000-0000390D0000}"/>
    <cellStyle name="Normal 3 3 8" xfId="3385" xr:uid="{00000000-0005-0000-0000-00003A0D0000}"/>
    <cellStyle name="Normal 3 3 9" xfId="3386" xr:uid="{00000000-0005-0000-0000-00003B0D0000}"/>
    <cellStyle name="Normal 3 30" xfId="3387" xr:uid="{00000000-0005-0000-0000-00003C0D0000}"/>
    <cellStyle name="Normal 3 30 2" xfId="3388" xr:uid="{00000000-0005-0000-0000-00003D0D0000}"/>
    <cellStyle name="Normal 3 30 3" xfId="3389" xr:uid="{00000000-0005-0000-0000-00003E0D0000}"/>
    <cellStyle name="Normal 3 31" xfId="3390" xr:uid="{00000000-0005-0000-0000-00003F0D0000}"/>
    <cellStyle name="Normal 3 31 2" xfId="3391" xr:uid="{00000000-0005-0000-0000-0000400D0000}"/>
    <cellStyle name="Normal 3 31 3" xfId="3392" xr:uid="{00000000-0005-0000-0000-0000410D0000}"/>
    <cellStyle name="Normal 3 32" xfId="3393" xr:uid="{00000000-0005-0000-0000-0000420D0000}"/>
    <cellStyle name="Normal 3 33" xfId="3394" xr:uid="{00000000-0005-0000-0000-0000430D0000}"/>
    <cellStyle name="Normal 3 34" xfId="3395" xr:uid="{00000000-0005-0000-0000-0000440D0000}"/>
    <cellStyle name="Normal 3 35" xfId="3396" xr:uid="{00000000-0005-0000-0000-0000450D0000}"/>
    <cellStyle name="Normal 3 36" xfId="3397" xr:uid="{00000000-0005-0000-0000-0000460D0000}"/>
    <cellStyle name="Normal 3 37" xfId="3398" xr:uid="{00000000-0005-0000-0000-0000470D0000}"/>
    <cellStyle name="Normal 3 38" xfId="3399" xr:uid="{00000000-0005-0000-0000-0000480D0000}"/>
    <cellStyle name="Normal 3 4" xfId="3400" xr:uid="{00000000-0005-0000-0000-0000490D0000}"/>
    <cellStyle name="Normal 3 4 2" xfId="3401" xr:uid="{00000000-0005-0000-0000-00004A0D0000}"/>
    <cellStyle name="Normal 3 4 3" xfId="3402" xr:uid="{00000000-0005-0000-0000-00004B0D0000}"/>
    <cellStyle name="Normal 3 4 4" xfId="3403" xr:uid="{00000000-0005-0000-0000-00004C0D0000}"/>
    <cellStyle name="Normal 3 4 4 2" xfId="3404" xr:uid="{00000000-0005-0000-0000-00004D0D0000}"/>
    <cellStyle name="Normal 3 4 4 2 2" xfId="3405" xr:uid="{00000000-0005-0000-0000-00004E0D0000}"/>
    <cellStyle name="Normal 3 4 4 2 2 2" xfId="3406" xr:uid="{00000000-0005-0000-0000-00004F0D0000}"/>
    <cellStyle name="Normal 3 4 4 3" xfId="3407" xr:uid="{00000000-0005-0000-0000-0000500D0000}"/>
    <cellStyle name="Normal 3 4 5" xfId="3408" xr:uid="{00000000-0005-0000-0000-0000510D0000}"/>
    <cellStyle name="Normal 3 4 6" xfId="3409" xr:uid="{00000000-0005-0000-0000-0000520D0000}"/>
    <cellStyle name="Normal 3 4 7" xfId="3410" xr:uid="{00000000-0005-0000-0000-0000530D0000}"/>
    <cellStyle name="Normal 3 4 8" xfId="3411" xr:uid="{00000000-0005-0000-0000-0000540D0000}"/>
    <cellStyle name="Normal 3 5" xfId="3412" xr:uid="{00000000-0005-0000-0000-0000550D0000}"/>
    <cellStyle name="Normal 3 5 2" xfId="3413" xr:uid="{00000000-0005-0000-0000-0000560D0000}"/>
    <cellStyle name="Normal 3 5 3" xfId="3414" xr:uid="{00000000-0005-0000-0000-0000570D0000}"/>
    <cellStyle name="Normal 3 5 3 2" xfId="3415" xr:uid="{00000000-0005-0000-0000-0000580D0000}"/>
    <cellStyle name="Normal 3 5 3 3" xfId="3416" xr:uid="{00000000-0005-0000-0000-0000590D0000}"/>
    <cellStyle name="Normal 3 5 4" xfId="3417" xr:uid="{00000000-0005-0000-0000-00005A0D0000}"/>
    <cellStyle name="Normal 3 5 4 2" xfId="3418" xr:uid="{00000000-0005-0000-0000-00005B0D0000}"/>
    <cellStyle name="Normal 3 5 4 3" xfId="3419" xr:uid="{00000000-0005-0000-0000-00005C0D0000}"/>
    <cellStyle name="Normal 3 5 5" xfId="3420" xr:uid="{00000000-0005-0000-0000-00005D0D0000}"/>
    <cellStyle name="Normal 3 5 6" xfId="3421" xr:uid="{00000000-0005-0000-0000-00005E0D0000}"/>
    <cellStyle name="Normal 3 5 7" xfId="3422" xr:uid="{00000000-0005-0000-0000-00005F0D0000}"/>
    <cellStyle name="Normal 3 5 8" xfId="3423" xr:uid="{00000000-0005-0000-0000-0000600D0000}"/>
    <cellStyle name="Normal 3 6" xfId="3424" xr:uid="{00000000-0005-0000-0000-0000610D0000}"/>
    <cellStyle name="Normal 3 6 2" xfId="3425" xr:uid="{00000000-0005-0000-0000-0000620D0000}"/>
    <cellStyle name="Normal 3 6 3" xfId="3426" xr:uid="{00000000-0005-0000-0000-0000630D0000}"/>
    <cellStyle name="Normal 3 7" xfId="3427" xr:uid="{00000000-0005-0000-0000-0000640D0000}"/>
    <cellStyle name="Normal 3 7 2" xfId="3428" xr:uid="{00000000-0005-0000-0000-0000650D0000}"/>
    <cellStyle name="Normal 3 7 3" xfId="3429" xr:uid="{00000000-0005-0000-0000-0000660D0000}"/>
    <cellStyle name="Normal 3 7 4" xfId="3430" xr:uid="{00000000-0005-0000-0000-0000670D0000}"/>
    <cellStyle name="Normal 3 8" xfId="3431" xr:uid="{00000000-0005-0000-0000-0000680D0000}"/>
    <cellStyle name="Normal 3 9" xfId="3432" xr:uid="{00000000-0005-0000-0000-0000690D0000}"/>
    <cellStyle name="Normal 3_PrimaryEnergyPrices_TIMES" xfId="3433" xr:uid="{00000000-0005-0000-0000-00006A0D0000}"/>
    <cellStyle name="Normal 30" xfId="3434" xr:uid="{00000000-0005-0000-0000-00006B0D0000}"/>
    <cellStyle name="Normal 31" xfId="3435" xr:uid="{00000000-0005-0000-0000-00006C0D0000}"/>
    <cellStyle name="Normal 31 2" xfId="3436" xr:uid="{00000000-0005-0000-0000-00006D0D0000}"/>
    <cellStyle name="Normal 31 3" xfId="3437" xr:uid="{00000000-0005-0000-0000-00006E0D0000}"/>
    <cellStyle name="Normal 31 4" xfId="3438" xr:uid="{00000000-0005-0000-0000-00006F0D0000}"/>
    <cellStyle name="Normal 31 5" xfId="3439" xr:uid="{00000000-0005-0000-0000-0000700D0000}"/>
    <cellStyle name="Normal 31 6" xfId="3440" xr:uid="{00000000-0005-0000-0000-0000710D0000}"/>
    <cellStyle name="Normal 31 6 2" xfId="3441" xr:uid="{00000000-0005-0000-0000-0000720D0000}"/>
    <cellStyle name="Normal 32" xfId="3442" xr:uid="{00000000-0005-0000-0000-0000730D0000}"/>
    <cellStyle name="Normal 32 2" xfId="3443" xr:uid="{00000000-0005-0000-0000-0000740D0000}"/>
    <cellStyle name="Normal 33" xfId="3444" xr:uid="{00000000-0005-0000-0000-0000750D0000}"/>
    <cellStyle name="Normal 33 10" xfId="3445" xr:uid="{00000000-0005-0000-0000-0000760D0000}"/>
    <cellStyle name="Normal 33 11" xfId="3446" xr:uid="{00000000-0005-0000-0000-0000770D0000}"/>
    <cellStyle name="Normal 33 12" xfId="3447" xr:uid="{00000000-0005-0000-0000-0000780D0000}"/>
    <cellStyle name="Normal 33 13" xfId="3448" xr:uid="{00000000-0005-0000-0000-0000790D0000}"/>
    <cellStyle name="Normal 33 2" xfId="3449" xr:uid="{00000000-0005-0000-0000-00007A0D0000}"/>
    <cellStyle name="Normal 33 3" xfId="3450" xr:uid="{00000000-0005-0000-0000-00007B0D0000}"/>
    <cellStyle name="Normal 33 4" xfId="3451" xr:uid="{00000000-0005-0000-0000-00007C0D0000}"/>
    <cellStyle name="Normal 33 5" xfId="3452" xr:uid="{00000000-0005-0000-0000-00007D0D0000}"/>
    <cellStyle name="Normal 33 6" xfId="3453" xr:uid="{00000000-0005-0000-0000-00007E0D0000}"/>
    <cellStyle name="Normal 33 7" xfId="3454" xr:uid="{00000000-0005-0000-0000-00007F0D0000}"/>
    <cellStyle name="Normal 33 8" xfId="3455" xr:uid="{00000000-0005-0000-0000-0000800D0000}"/>
    <cellStyle name="Normal 33 9" xfId="3456" xr:uid="{00000000-0005-0000-0000-0000810D0000}"/>
    <cellStyle name="Normal 33_Scen_XBase" xfId="3457" xr:uid="{00000000-0005-0000-0000-0000820D0000}"/>
    <cellStyle name="Normal 34" xfId="3458" xr:uid="{00000000-0005-0000-0000-0000830D0000}"/>
    <cellStyle name="Normal 34 2" xfId="3459" xr:uid="{00000000-0005-0000-0000-0000840D0000}"/>
    <cellStyle name="Normal 34 2 2" xfId="3460" xr:uid="{00000000-0005-0000-0000-0000850D0000}"/>
    <cellStyle name="Normal 35" xfId="3461" xr:uid="{00000000-0005-0000-0000-0000860D0000}"/>
    <cellStyle name="Normal 36" xfId="3462" xr:uid="{00000000-0005-0000-0000-0000870D0000}"/>
    <cellStyle name="Normal 36 2" xfId="3463" xr:uid="{00000000-0005-0000-0000-0000880D0000}"/>
    <cellStyle name="Normal 37" xfId="3464" xr:uid="{00000000-0005-0000-0000-0000890D0000}"/>
    <cellStyle name="Normal 37 2" xfId="3465" xr:uid="{00000000-0005-0000-0000-00008A0D0000}"/>
    <cellStyle name="Normal 38" xfId="3466" xr:uid="{00000000-0005-0000-0000-00008B0D0000}"/>
    <cellStyle name="Normal 38 2" xfId="3467" xr:uid="{00000000-0005-0000-0000-00008C0D0000}"/>
    <cellStyle name="Normal 39" xfId="3468" xr:uid="{00000000-0005-0000-0000-00008D0D0000}"/>
    <cellStyle name="Normal 4" xfId="3469" xr:uid="{00000000-0005-0000-0000-00008E0D0000}"/>
    <cellStyle name="Normal 4 10" xfId="3470" xr:uid="{00000000-0005-0000-0000-00008F0D0000}"/>
    <cellStyle name="Normal 4 10 2" xfId="3471" xr:uid="{00000000-0005-0000-0000-0000900D0000}"/>
    <cellStyle name="Normal 4 10 3" xfId="3472" xr:uid="{00000000-0005-0000-0000-0000910D0000}"/>
    <cellStyle name="Normal 4 11" xfId="3473" xr:uid="{00000000-0005-0000-0000-0000920D0000}"/>
    <cellStyle name="Normal 4 11 2" xfId="3474" xr:uid="{00000000-0005-0000-0000-0000930D0000}"/>
    <cellStyle name="Normal 4 11 3" xfId="3475" xr:uid="{00000000-0005-0000-0000-0000940D0000}"/>
    <cellStyle name="Normal 4 12" xfId="3476" xr:uid="{00000000-0005-0000-0000-0000950D0000}"/>
    <cellStyle name="Normal 4 13" xfId="3477" xr:uid="{00000000-0005-0000-0000-0000960D0000}"/>
    <cellStyle name="Normal 4 13 2" xfId="3478" xr:uid="{00000000-0005-0000-0000-0000970D0000}"/>
    <cellStyle name="Normal 4 13 2 2" xfId="3479" xr:uid="{00000000-0005-0000-0000-0000980D0000}"/>
    <cellStyle name="Normal 4 13 2 3" xfId="3480" xr:uid="{00000000-0005-0000-0000-0000990D0000}"/>
    <cellStyle name="Normal 4 13 2 3 2" xfId="3481" xr:uid="{00000000-0005-0000-0000-00009A0D0000}"/>
    <cellStyle name="Normal 4 13 2 3 3" xfId="3482" xr:uid="{00000000-0005-0000-0000-00009B0D0000}"/>
    <cellStyle name="Normal 4 13 2 3 4" xfId="3483" xr:uid="{00000000-0005-0000-0000-00009C0D0000}"/>
    <cellStyle name="Normal 4 13 2 4" xfId="3484" xr:uid="{00000000-0005-0000-0000-00009D0D0000}"/>
    <cellStyle name="Normal 4 13 2 5" xfId="3485" xr:uid="{00000000-0005-0000-0000-00009E0D0000}"/>
    <cellStyle name="Normal 4 2" xfId="3486" xr:uid="{00000000-0005-0000-0000-00009F0D0000}"/>
    <cellStyle name="Normal 4 2 10" xfId="3487" xr:uid="{00000000-0005-0000-0000-0000A00D0000}"/>
    <cellStyle name="Normal 4 2 2" xfId="3488" xr:uid="{00000000-0005-0000-0000-0000A10D0000}"/>
    <cellStyle name="Normal 4 2 2 10" xfId="3489" xr:uid="{00000000-0005-0000-0000-0000A20D0000}"/>
    <cellStyle name="Normal 4 2 2 10 2" xfId="3490" xr:uid="{00000000-0005-0000-0000-0000A30D0000}"/>
    <cellStyle name="Normal 4 2 2 11" xfId="3491" xr:uid="{00000000-0005-0000-0000-0000A40D0000}"/>
    <cellStyle name="Normal 4 2 2 11 2" xfId="3492" xr:uid="{00000000-0005-0000-0000-0000A50D0000}"/>
    <cellStyle name="Normal 4 2 2 12" xfId="3493" xr:uid="{00000000-0005-0000-0000-0000A60D0000}"/>
    <cellStyle name="Normal 4 2 2 12 2" xfId="3494" xr:uid="{00000000-0005-0000-0000-0000A70D0000}"/>
    <cellStyle name="Normal 4 2 2 13" xfId="3495" xr:uid="{00000000-0005-0000-0000-0000A80D0000}"/>
    <cellStyle name="Normal 4 2 2 13 2" xfId="3496" xr:uid="{00000000-0005-0000-0000-0000A90D0000}"/>
    <cellStyle name="Normal 4 2 2 14" xfId="3497" xr:uid="{00000000-0005-0000-0000-0000AA0D0000}"/>
    <cellStyle name="Normal 4 2 2 15" xfId="3498" xr:uid="{00000000-0005-0000-0000-0000AB0D0000}"/>
    <cellStyle name="Normal 4 2 2 2" xfId="3499" xr:uid="{00000000-0005-0000-0000-0000AC0D0000}"/>
    <cellStyle name="Normal 4 2 2 2 10" xfId="3500" xr:uid="{00000000-0005-0000-0000-0000AD0D0000}"/>
    <cellStyle name="Normal 4 2 2 2 11" xfId="3501" xr:uid="{00000000-0005-0000-0000-0000AE0D0000}"/>
    <cellStyle name="Normal 4 2 2 2 12" xfId="3502" xr:uid="{00000000-0005-0000-0000-0000AF0D0000}"/>
    <cellStyle name="Normal 4 2 2 2 13" xfId="3503" xr:uid="{00000000-0005-0000-0000-0000B00D0000}"/>
    <cellStyle name="Normal 4 2 2 2 14" xfId="3504" xr:uid="{00000000-0005-0000-0000-0000B10D0000}"/>
    <cellStyle name="Normal 4 2 2 2 15" xfId="3505" xr:uid="{00000000-0005-0000-0000-0000B20D0000}"/>
    <cellStyle name="Normal 4 2 2 2 2" xfId="3506" xr:uid="{00000000-0005-0000-0000-0000B30D0000}"/>
    <cellStyle name="Normal 4 2 2 2 3" xfId="3507" xr:uid="{00000000-0005-0000-0000-0000B40D0000}"/>
    <cellStyle name="Normal 4 2 2 2 4" xfId="3508" xr:uid="{00000000-0005-0000-0000-0000B50D0000}"/>
    <cellStyle name="Normal 4 2 2 2 5" xfId="3509" xr:uid="{00000000-0005-0000-0000-0000B60D0000}"/>
    <cellStyle name="Normal 4 2 2 2 6" xfId="3510" xr:uid="{00000000-0005-0000-0000-0000B70D0000}"/>
    <cellStyle name="Normal 4 2 2 2 7" xfId="3511" xr:uid="{00000000-0005-0000-0000-0000B80D0000}"/>
    <cellStyle name="Normal 4 2 2 2 8" xfId="3512" xr:uid="{00000000-0005-0000-0000-0000B90D0000}"/>
    <cellStyle name="Normal 4 2 2 2 9" xfId="3513" xr:uid="{00000000-0005-0000-0000-0000BA0D0000}"/>
    <cellStyle name="Normal 4 2 2 3" xfId="3514" xr:uid="{00000000-0005-0000-0000-0000BB0D0000}"/>
    <cellStyle name="Normal 4 2 2 3 2" xfId="3515" xr:uid="{00000000-0005-0000-0000-0000BC0D0000}"/>
    <cellStyle name="Normal 4 2 2 4" xfId="3516" xr:uid="{00000000-0005-0000-0000-0000BD0D0000}"/>
    <cellStyle name="Normal 4 2 2 4 2" xfId="3517" xr:uid="{00000000-0005-0000-0000-0000BE0D0000}"/>
    <cellStyle name="Normal 4 2 2 5" xfId="3518" xr:uid="{00000000-0005-0000-0000-0000BF0D0000}"/>
    <cellStyle name="Normal 4 2 2 5 2" xfId="3519" xr:uid="{00000000-0005-0000-0000-0000C00D0000}"/>
    <cellStyle name="Normal 4 2 2 6" xfId="3520" xr:uid="{00000000-0005-0000-0000-0000C10D0000}"/>
    <cellStyle name="Normal 4 2 2 6 2" xfId="3521" xr:uid="{00000000-0005-0000-0000-0000C20D0000}"/>
    <cellStyle name="Normal 4 2 2 7" xfId="3522" xr:uid="{00000000-0005-0000-0000-0000C30D0000}"/>
    <cellStyle name="Normal 4 2 2 7 2" xfId="3523" xr:uid="{00000000-0005-0000-0000-0000C40D0000}"/>
    <cellStyle name="Normal 4 2 2 8" xfId="3524" xr:uid="{00000000-0005-0000-0000-0000C50D0000}"/>
    <cellStyle name="Normal 4 2 2 8 2" xfId="3525" xr:uid="{00000000-0005-0000-0000-0000C60D0000}"/>
    <cellStyle name="Normal 4 2 2 9" xfId="3526" xr:uid="{00000000-0005-0000-0000-0000C70D0000}"/>
    <cellStyle name="Normal 4 2 2 9 2" xfId="3527" xr:uid="{00000000-0005-0000-0000-0000C80D0000}"/>
    <cellStyle name="Normal 4 2 3" xfId="3528" xr:uid="{00000000-0005-0000-0000-0000C90D0000}"/>
    <cellStyle name="Normal 4 2 3 2" xfId="3529" xr:uid="{00000000-0005-0000-0000-0000CA0D0000}"/>
    <cellStyle name="Normal 4 2 3 2 2" xfId="3530" xr:uid="{00000000-0005-0000-0000-0000CB0D0000}"/>
    <cellStyle name="Normal 4 2 3 2 2 2" xfId="3531" xr:uid="{00000000-0005-0000-0000-0000CC0D0000}"/>
    <cellStyle name="Normal 4 2 3 3" xfId="3532" xr:uid="{00000000-0005-0000-0000-0000CD0D0000}"/>
    <cellStyle name="Normal 4 2 3 4" xfId="3533" xr:uid="{00000000-0005-0000-0000-0000CE0D0000}"/>
    <cellStyle name="Normal 4 2 3 4 2" xfId="3534" xr:uid="{00000000-0005-0000-0000-0000CF0D0000}"/>
    <cellStyle name="Normal 4 2 4" xfId="3535" xr:uid="{00000000-0005-0000-0000-0000D00D0000}"/>
    <cellStyle name="Normal 4 2 5" xfId="3536" xr:uid="{00000000-0005-0000-0000-0000D10D0000}"/>
    <cellStyle name="Normal 4 2 6" xfId="3537" xr:uid="{00000000-0005-0000-0000-0000D20D0000}"/>
    <cellStyle name="Normal 4 2 7" xfId="3538" xr:uid="{00000000-0005-0000-0000-0000D30D0000}"/>
    <cellStyle name="Normal 4 2 8" xfId="3539" xr:uid="{00000000-0005-0000-0000-0000D40D0000}"/>
    <cellStyle name="Normal 4 2 9" xfId="3540" xr:uid="{00000000-0005-0000-0000-0000D50D0000}"/>
    <cellStyle name="Normal 4 2_Scen_XBase" xfId="3541" xr:uid="{00000000-0005-0000-0000-0000D60D0000}"/>
    <cellStyle name="Normal 4 3" xfId="3542" xr:uid="{00000000-0005-0000-0000-0000D70D0000}"/>
    <cellStyle name="Normal 4 3 2" xfId="3543" xr:uid="{00000000-0005-0000-0000-0000D80D0000}"/>
    <cellStyle name="Normal 4 3 2 2" xfId="3544" xr:uid="{00000000-0005-0000-0000-0000D90D0000}"/>
    <cellStyle name="Normal 4 3 3" xfId="3545" xr:uid="{00000000-0005-0000-0000-0000DA0D0000}"/>
    <cellStyle name="Normal 4 3 3 2" xfId="3546" xr:uid="{00000000-0005-0000-0000-0000DB0D0000}"/>
    <cellStyle name="Normal 4 3 3 2 2" xfId="3547" xr:uid="{00000000-0005-0000-0000-0000DC0D0000}"/>
    <cellStyle name="Normal 4 3 3 2 2 2" xfId="3548" xr:uid="{00000000-0005-0000-0000-0000DD0D0000}"/>
    <cellStyle name="Normal 4 3 3 3" xfId="3549" xr:uid="{00000000-0005-0000-0000-0000DE0D0000}"/>
    <cellStyle name="Normal 4 3 3 4" xfId="3550" xr:uid="{00000000-0005-0000-0000-0000DF0D0000}"/>
    <cellStyle name="Normal 4 3 4" xfId="3551" xr:uid="{00000000-0005-0000-0000-0000E00D0000}"/>
    <cellStyle name="Normal 4 3 4 2" xfId="3552" xr:uid="{00000000-0005-0000-0000-0000E10D0000}"/>
    <cellStyle name="Normal 4 3 4 2 2" xfId="3553" xr:uid="{00000000-0005-0000-0000-0000E20D0000}"/>
    <cellStyle name="Normal 4 3 4 2 2 2" xfId="3554" xr:uid="{00000000-0005-0000-0000-0000E30D0000}"/>
    <cellStyle name="Normal 4 3 4 3" xfId="3555" xr:uid="{00000000-0005-0000-0000-0000E40D0000}"/>
    <cellStyle name="Normal 4 3 4 4" xfId="3556" xr:uid="{00000000-0005-0000-0000-0000E50D0000}"/>
    <cellStyle name="Normal 4 3 5" xfId="3557" xr:uid="{00000000-0005-0000-0000-0000E60D0000}"/>
    <cellStyle name="Normal 4 3 5 2" xfId="3558" xr:uid="{00000000-0005-0000-0000-0000E70D0000}"/>
    <cellStyle name="Normal 4 3 5 3" xfId="3559" xr:uid="{00000000-0005-0000-0000-0000E80D0000}"/>
    <cellStyle name="Normal 4 3 6" xfId="3560" xr:uid="{00000000-0005-0000-0000-0000E90D0000}"/>
    <cellStyle name="Normal 4 3 7" xfId="3561" xr:uid="{00000000-0005-0000-0000-0000EA0D0000}"/>
    <cellStyle name="Normal 4 3 8" xfId="3562" xr:uid="{00000000-0005-0000-0000-0000EB0D0000}"/>
    <cellStyle name="Normal 4 3 9" xfId="3563" xr:uid="{00000000-0005-0000-0000-0000EC0D0000}"/>
    <cellStyle name="Normal 4 3_Scen_XBase" xfId="3564" xr:uid="{00000000-0005-0000-0000-0000ED0D0000}"/>
    <cellStyle name="Normal 4 4" xfId="3565" xr:uid="{00000000-0005-0000-0000-0000EE0D0000}"/>
    <cellStyle name="Normal 4 4 2" xfId="3566" xr:uid="{00000000-0005-0000-0000-0000EF0D0000}"/>
    <cellStyle name="Normal 4 4 3" xfId="3567" xr:uid="{00000000-0005-0000-0000-0000F00D0000}"/>
    <cellStyle name="Normal 4 4 3 2" xfId="3568" xr:uid="{00000000-0005-0000-0000-0000F10D0000}"/>
    <cellStyle name="Normal 4 4 3 3" xfId="3569" xr:uid="{00000000-0005-0000-0000-0000F20D0000}"/>
    <cellStyle name="Normal 4 4 4" xfId="3570" xr:uid="{00000000-0005-0000-0000-0000F30D0000}"/>
    <cellStyle name="Normal 4 4 5" xfId="3571" xr:uid="{00000000-0005-0000-0000-0000F40D0000}"/>
    <cellStyle name="Normal 4 4 6" xfId="3572" xr:uid="{00000000-0005-0000-0000-0000F50D0000}"/>
    <cellStyle name="Normal 4 4 7" xfId="3573" xr:uid="{00000000-0005-0000-0000-0000F60D0000}"/>
    <cellStyle name="Normal 4 4 8" xfId="3574" xr:uid="{00000000-0005-0000-0000-0000F70D0000}"/>
    <cellStyle name="Normal 4 5" xfId="3575" xr:uid="{00000000-0005-0000-0000-0000F80D0000}"/>
    <cellStyle name="Normal 4 5 2" xfId="3576" xr:uid="{00000000-0005-0000-0000-0000F90D0000}"/>
    <cellStyle name="Normal 4 5 2 2" xfId="3577" xr:uid="{00000000-0005-0000-0000-0000FA0D0000}"/>
    <cellStyle name="Normal 4 5 2 3" xfId="3578" xr:uid="{00000000-0005-0000-0000-0000FB0D0000}"/>
    <cellStyle name="Normal 4 5 3" xfId="3579" xr:uid="{00000000-0005-0000-0000-0000FC0D0000}"/>
    <cellStyle name="Normal 4 5 3 2" xfId="3580" xr:uid="{00000000-0005-0000-0000-0000FD0D0000}"/>
    <cellStyle name="Normal 4 5 3 3" xfId="3581" xr:uid="{00000000-0005-0000-0000-0000FE0D0000}"/>
    <cellStyle name="Normal 4 5 4" xfId="3582" xr:uid="{00000000-0005-0000-0000-0000FF0D0000}"/>
    <cellStyle name="Normal 4 5 5" xfId="3583" xr:uid="{00000000-0005-0000-0000-0000000E0000}"/>
    <cellStyle name="Normal 4 5 6" xfId="3584" xr:uid="{00000000-0005-0000-0000-0000010E0000}"/>
    <cellStyle name="Normal 4 5 7" xfId="3585" xr:uid="{00000000-0005-0000-0000-0000020E0000}"/>
    <cellStyle name="Normal 4 5 8" xfId="3586" xr:uid="{00000000-0005-0000-0000-0000030E0000}"/>
    <cellStyle name="Normal 4 5 9" xfId="3587" xr:uid="{00000000-0005-0000-0000-0000040E0000}"/>
    <cellStyle name="Normal 4 6" xfId="3588" xr:uid="{00000000-0005-0000-0000-0000050E0000}"/>
    <cellStyle name="Normal 4 6 2" xfId="3589" xr:uid="{00000000-0005-0000-0000-0000060E0000}"/>
    <cellStyle name="Normal 4 6 2 2" xfId="3590" xr:uid="{00000000-0005-0000-0000-0000070E0000}"/>
    <cellStyle name="Normal 4 6 2 3" xfId="3591" xr:uid="{00000000-0005-0000-0000-0000080E0000}"/>
    <cellStyle name="Normal 4 6 3" xfId="3592" xr:uid="{00000000-0005-0000-0000-0000090E0000}"/>
    <cellStyle name="Normal 4 6 4" xfId="3593" xr:uid="{00000000-0005-0000-0000-00000A0E0000}"/>
    <cellStyle name="Normal 4 6 5" xfId="3594" xr:uid="{00000000-0005-0000-0000-00000B0E0000}"/>
    <cellStyle name="Normal 4 7" xfId="3595" xr:uid="{00000000-0005-0000-0000-00000C0E0000}"/>
    <cellStyle name="Normal 4 7 2" xfId="3596" xr:uid="{00000000-0005-0000-0000-00000D0E0000}"/>
    <cellStyle name="Normal 4 7 2 2" xfId="3597" xr:uid="{00000000-0005-0000-0000-00000E0E0000}"/>
    <cellStyle name="Normal 4 7 2 2 2" xfId="3598" xr:uid="{00000000-0005-0000-0000-00000F0E0000}"/>
    <cellStyle name="Normal 4 7 3" xfId="3599" xr:uid="{00000000-0005-0000-0000-0000100E0000}"/>
    <cellStyle name="Normal 4 7 4" xfId="3600" xr:uid="{00000000-0005-0000-0000-0000110E0000}"/>
    <cellStyle name="Normal 4 8" xfId="3601" xr:uid="{00000000-0005-0000-0000-0000120E0000}"/>
    <cellStyle name="Normal 4 8 2" xfId="3602" xr:uid="{00000000-0005-0000-0000-0000130E0000}"/>
    <cellStyle name="Normal 4 8 2 2" xfId="3603" xr:uid="{00000000-0005-0000-0000-0000140E0000}"/>
    <cellStyle name="Normal 4 8 2 2 2" xfId="3604" xr:uid="{00000000-0005-0000-0000-0000150E0000}"/>
    <cellStyle name="Normal 4 8 3" xfId="3605" xr:uid="{00000000-0005-0000-0000-0000160E0000}"/>
    <cellStyle name="Normal 4 8 4" xfId="3606" xr:uid="{00000000-0005-0000-0000-0000170E0000}"/>
    <cellStyle name="Normal 4 9" xfId="3607" xr:uid="{00000000-0005-0000-0000-0000180E0000}"/>
    <cellStyle name="Normal 4 9 2" xfId="3608" xr:uid="{00000000-0005-0000-0000-0000190E0000}"/>
    <cellStyle name="Normal 4 9 3" xfId="3609" xr:uid="{00000000-0005-0000-0000-00001A0E0000}"/>
    <cellStyle name="Normal 4 9 3 2" xfId="3610" xr:uid="{00000000-0005-0000-0000-00001B0E0000}"/>
    <cellStyle name="Normal 4_ELC" xfId="3611" xr:uid="{00000000-0005-0000-0000-00001C0E0000}"/>
    <cellStyle name="Normal 40" xfId="3612" xr:uid="{00000000-0005-0000-0000-00001D0E0000}"/>
    <cellStyle name="Normal 41" xfId="3613" xr:uid="{00000000-0005-0000-0000-00001E0E0000}"/>
    <cellStyle name="Normal 5" xfId="3614" xr:uid="{00000000-0005-0000-0000-00001F0E0000}"/>
    <cellStyle name="Normal 5 10" xfId="3615" xr:uid="{00000000-0005-0000-0000-0000200E0000}"/>
    <cellStyle name="Normal 5 10 2" xfId="3616" xr:uid="{00000000-0005-0000-0000-0000210E0000}"/>
    <cellStyle name="Normal 5 11" xfId="3617" xr:uid="{00000000-0005-0000-0000-0000220E0000}"/>
    <cellStyle name="Normal 5 11 2" xfId="3618" xr:uid="{00000000-0005-0000-0000-0000230E0000}"/>
    <cellStyle name="Normal 5 11 3" xfId="3619" xr:uid="{00000000-0005-0000-0000-0000240E0000}"/>
    <cellStyle name="Normal 5 12" xfId="3620" xr:uid="{00000000-0005-0000-0000-0000250E0000}"/>
    <cellStyle name="Normal 5 12 2" xfId="3621" xr:uid="{00000000-0005-0000-0000-0000260E0000}"/>
    <cellStyle name="Normal 5 12 3" xfId="3622" xr:uid="{00000000-0005-0000-0000-0000270E0000}"/>
    <cellStyle name="Normal 5 13" xfId="3623" xr:uid="{00000000-0005-0000-0000-0000280E0000}"/>
    <cellStyle name="Normal 5 13 2" xfId="3624" xr:uid="{00000000-0005-0000-0000-0000290E0000}"/>
    <cellStyle name="Normal 5 13 2 2" xfId="3625" xr:uid="{00000000-0005-0000-0000-00002A0E0000}"/>
    <cellStyle name="Normal 5 14" xfId="3626" xr:uid="{00000000-0005-0000-0000-00002B0E0000}"/>
    <cellStyle name="Normal 5 2" xfId="3627" xr:uid="{00000000-0005-0000-0000-00002C0E0000}"/>
    <cellStyle name="Normal 5 2 10" xfId="3628" xr:uid="{00000000-0005-0000-0000-00002D0E0000}"/>
    <cellStyle name="Normal 5 2 2" xfId="3629" xr:uid="{00000000-0005-0000-0000-00002E0E0000}"/>
    <cellStyle name="Normal 5 2 2 10" xfId="3630" xr:uid="{00000000-0005-0000-0000-00002F0E0000}"/>
    <cellStyle name="Normal 5 2 2 10 2" xfId="3631" xr:uid="{00000000-0005-0000-0000-0000300E0000}"/>
    <cellStyle name="Normal 5 2 2 11" xfId="3632" xr:uid="{00000000-0005-0000-0000-0000310E0000}"/>
    <cellStyle name="Normal 5 2 2 11 2" xfId="3633" xr:uid="{00000000-0005-0000-0000-0000320E0000}"/>
    <cellStyle name="Normal 5 2 2 12" xfId="3634" xr:uid="{00000000-0005-0000-0000-0000330E0000}"/>
    <cellStyle name="Normal 5 2 2 12 2" xfId="3635" xr:uid="{00000000-0005-0000-0000-0000340E0000}"/>
    <cellStyle name="Normal 5 2 2 13" xfId="3636" xr:uid="{00000000-0005-0000-0000-0000350E0000}"/>
    <cellStyle name="Normal 5 2 2 13 2" xfId="3637" xr:uid="{00000000-0005-0000-0000-0000360E0000}"/>
    <cellStyle name="Normal 5 2 2 14" xfId="3638" xr:uid="{00000000-0005-0000-0000-0000370E0000}"/>
    <cellStyle name="Normal 5 2 2 2" xfId="3639" xr:uid="{00000000-0005-0000-0000-0000380E0000}"/>
    <cellStyle name="Normal 5 2 2 2 10" xfId="3640" xr:uid="{00000000-0005-0000-0000-0000390E0000}"/>
    <cellStyle name="Normal 5 2 2 2 11" xfId="3641" xr:uid="{00000000-0005-0000-0000-00003A0E0000}"/>
    <cellStyle name="Normal 5 2 2 2 12" xfId="3642" xr:uid="{00000000-0005-0000-0000-00003B0E0000}"/>
    <cellStyle name="Normal 5 2 2 2 13" xfId="3643" xr:uid="{00000000-0005-0000-0000-00003C0E0000}"/>
    <cellStyle name="Normal 5 2 2 2 14" xfId="3644" xr:uid="{00000000-0005-0000-0000-00003D0E0000}"/>
    <cellStyle name="Normal 5 2 2 2 15" xfId="3645" xr:uid="{00000000-0005-0000-0000-00003E0E0000}"/>
    <cellStyle name="Normal 5 2 2 2 15 2" xfId="3646" xr:uid="{00000000-0005-0000-0000-00003F0E0000}"/>
    <cellStyle name="Normal 5 2 2 2 2" xfId="3647" xr:uid="{00000000-0005-0000-0000-0000400E0000}"/>
    <cellStyle name="Normal 5 2 2 2 3" xfId="3648" xr:uid="{00000000-0005-0000-0000-0000410E0000}"/>
    <cellStyle name="Normal 5 2 2 2 4" xfId="3649" xr:uid="{00000000-0005-0000-0000-0000420E0000}"/>
    <cellStyle name="Normal 5 2 2 2 5" xfId="3650" xr:uid="{00000000-0005-0000-0000-0000430E0000}"/>
    <cellStyle name="Normal 5 2 2 2 6" xfId="3651" xr:uid="{00000000-0005-0000-0000-0000440E0000}"/>
    <cellStyle name="Normal 5 2 2 2 7" xfId="3652" xr:uid="{00000000-0005-0000-0000-0000450E0000}"/>
    <cellStyle name="Normal 5 2 2 2 8" xfId="3653" xr:uid="{00000000-0005-0000-0000-0000460E0000}"/>
    <cellStyle name="Normal 5 2 2 2 9" xfId="3654" xr:uid="{00000000-0005-0000-0000-0000470E0000}"/>
    <cellStyle name="Normal 5 2 2 3" xfId="3655" xr:uid="{00000000-0005-0000-0000-0000480E0000}"/>
    <cellStyle name="Normal 5 2 2 3 2" xfId="3656" xr:uid="{00000000-0005-0000-0000-0000490E0000}"/>
    <cellStyle name="Normal 5 2 2 3 3" xfId="3657" xr:uid="{00000000-0005-0000-0000-00004A0E0000}"/>
    <cellStyle name="Normal 5 2 2 4" xfId="3658" xr:uid="{00000000-0005-0000-0000-00004B0E0000}"/>
    <cellStyle name="Normal 5 2 2 4 2" xfId="3659" xr:uid="{00000000-0005-0000-0000-00004C0E0000}"/>
    <cellStyle name="Normal 5 2 2 5" xfId="3660" xr:uid="{00000000-0005-0000-0000-00004D0E0000}"/>
    <cellStyle name="Normal 5 2 2 5 2" xfId="3661" xr:uid="{00000000-0005-0000-0000-00004E0E0000}"/>
    <cellStyle name="Normal 5 2 2 6" xfId="3662" xr:uid="{00000000-0005-0000-0000-00004F0E0000}"/>
    <cellStyle name="Normal 5 2 2 6 2" xfId="3663" xr:uid="{00000000-0005-0000-0000-0000500E0000}"/>
    <cellStyle name="Normal 5 2 2 7" xfId="3664" xr:uid="{00000000-0005-0000-0000-0000510E0000}"/>
    <cellStyle name="Normal 5 2 2 7 2" xfId="3665" xr:uid="{00000000-0005-0000-0000-0000520E0000}"/>
    <cellStyle name="Normal 5 2 2 8" xfId="3666" xr:uid="{00000000-0005-0000-0000-0000530E0000}"/>
    <cellStyle name="Normal 5 2 2 8 2" xfId="3667" xr:uid="{00000000-0005-0000-0000-0000540E0000}"/>
    <cellStyle name="Normal 5 2 2 9" xfId="3668" xr:uid="{00000000-0005-0000-0000-0000550E0000}"/>
    <cellStyle name="Normal 5 2 2 9 2" xfId="3669" xr:uid="{00000000-0005-0000-0000-0000560E0000}"/>
    <cellStyle name="Normal 5 2 3" xfId="3670" xr:uid="{00000000-0005-0000-0000-0000570E0000}"/>
    <cellStyle name="Normal 5 2 3 2" xfId="3671" xr:uid="{00000000-0005-0000-0000-0000580E0000}"/>
    <cellStyle name="Normal 5 2 3 3" xfId="3672" xr:uid="{00000000-0005-0000-0000-0000590E0000}"/>
    <cellStyle name="Normal 5 2 4" xfId="3673" xr:uid="{00000000-0005-0000-0000-00005A0E0000}"/>
    <cellStyle name="Normal 5 2 5" xfId="3674" xr:uid="{00000000-0005-0000-0000-00005B0E0000}"/>
    <cellStyle name="Normal 5 2 6" xfId="3675" xr:uid="{00000000-0005-0000-0000-00005C0E0000}"/>
    <cellStyle name="Normal 5 2 7" xfId="3676" xr:uid="{00000000-0005-0000-0000-00005D0E0000}"/>
    <cellStyle name="Normal 5 2 8" xfId="3677" xr:uid="{00000000-0005-0000-0000-00005E0E0000}"/>
    <cellStyle name="Normal 5 2 9" xfId="3678" xr:uid="{00000000-0005-0000-0000-00005F0E0000}"/>
    <cellStyle name="Normal 5 3" xfId="3679" xr:uid="{00000000-0005-0000-0000-0000600E0000}"/>
    <cellStyle name="Normal 5 3 10" xfId="3680" xr:uid="{00000000-0005-0000-0000-0000610E0000}"/>
    <cellStyle name="Normal 5 3 2" xfId="3681" xr:uid="{00000000-0005-0000-0000-0000620E0000}"/>
    <cellStyle name="Normal 5 3 2 2" xfId="3682" xr:uid="{00000000-0005-0000-0000-0000630E0000}"/>
    <cellStyle name="Normal 5 3 3" xfId="3683" xr:uid="{00000000-0005-0000-0000-0000640E0000}"/>
    <cellStyle name="Normal 5 3 3 2" xfId="3684" xr:uid="{00000000-0005-0000-0000-0000650E0000}"/>
    <cellStyle name="Normal 5 3 3 3" xfId="3685" xr:uid="{00000000-0005-0000-0000-0000660E0000}"/>
    <cellStyle name="Normal 5 3 4" xfId="3686" xr:uid="{00000000-0005-0000-0000-0000670E0000}"/>
    <cellStyle name="Normal 5 3 5" xfId="3687" xr:uid="{00000000-0005-0000-0000-0000680E0000}"/>
    <cellStyle name="Normal 5 3 6" xfId="3688" xr:uid="{00000000-0005-0000-0000-0000690E0000}"/>
    <cellStyle name="Normal 5 3 7" xfId="3689" xr:uid="{00000000-0005-0000-0000-00006A0E0000}"/>
    <cellStyle name="Normal 5 3 8" xfId="3690" xr:uid="{00000000-0005-0000-0000-00006B0E0000}"/>
    <cellStyle name="Normal 5 3 9" xfId="3691" xr:uid="{00000000-0005-0000-0000-00006C0E0000}"/>
    <cellStyle name="Normal 5 4" xfId="3692" xr:uid="{00000000-0005-0000-0000-00006D0E0000}"/>
    <cellStyle name="Normal 5 4 2" xfId="3693" xr:uid="{00000000-0005-0000-0000-00006E0E0000}"/>
    <cellStyle name="Normal 5 4 3" xfId="3694" xr:uid="{00000000-0005-0000-0000-00006F0E0000}"/>
    <cellStyle name="Normal 5 4 4" xfId="3695" xr:uid="{00000000-0005-0000-0000-0000700E0000}"/>
    <cellStyle name="Normal 5 4 5" xfId="3696" xr:uid="{00000000-0005-0000-0000-0000710E0000}"/>
    <cellStyle name="Normal 5 4 6" xfId="3697" xr:uid="{00000000-0005-0000-0000-0000720E0000}"/>
    <cellStyle name="Normal 5 4 7" xfId="3698" xr:uid="{00000000-0005-0000-0000-0000730E0000}"/>
    <cellStyle name="Normal 5 4 8" xfId="3699" xr:uid="{00000000-0005-0000-0000-0000740E0000}"/>
    <cellStyle name="Normal 5 5" xfId="3700" xr:uid="{00000000-0005-0000-0000-0000750E0000}"/>
    <cellStyle name="Normal 5 5 2" xfId="3701" xr:uid="{00000000-0005-0000-0000-0000760E0000}"/>
    <cellStyle name="Normal 5 5 2 2" xfId="3702" xr:uid="{00000000-0005-0000-0000-0000770E0000}"/>
    <cellStyle name="Normal 5 5 2 2 2" xfId="3703" xr:uid="{00000000-0005-0000-0000-0000780E0000}"/>
    <cellStyle name="Normal 5 5 2 2 2 2" xfId="3704" xr:uid="{00000000-0005-0000-0000-0000790E0000}"/>
    <cellStyle name="Normal 5 5 2 3" xfId="3705" xr:uid="{00000000-0005-0000-0000-00007A0E0000}"/>
    <cellStyle name="Normal 5 5 2 4" xfId="3706" xr:uid="{00000000-0005-0000-0000-00007B0E0000}"/>
    <cellStyle name="Normal 5 5 3" xfId="3707" xr:uid="{00000000-0005-0000-0000-00007C0E0000}"/>
    <cellStyle name="Normal 5 5 3 2" xfId="3708" xr:uid="{00000000-0005-0000-0000-00007D0E0000}"/>
    <cellStyle name="Normal 5 5 3 3" xfId="3709" xr:uid="{00000000-0005-0000-0000-00007E0E0000}"/>
    <cellStyle name="Normal 5 5 4" xfId="3710" xr:uid="{00000000-0005-0000-0000-00007F0E0000}"/>
    <cellStyle name="Normal 5 5 4 2" xfId="3711" xr:uid="{00000000-0005-0000-0000-0000800E0000}"/>
    <cellStyle name="Normal 5 5 4 3" xfId="3712" xr:uid="{00000000-0005-0000-0000-0000810E0000}"/>
    <cellStyle name="Normal 5 5 5" xfId="3713" xr:uid="{00000000-0005-0000-0000-0000820E0000}"/>
    <cellStyle name="Normal 5 5 6" xfId="3714" xr:uid="{00000000-0005-0000-0000-0000830E0000}"/>
    <cellStyle name="Normal 5 5 7" xfId="3715" xr:uid="{00000000-0005-0000-0000-0000840E0000}"/>
    <cellStyle name="Normal 5 5 8" xfId="3716" xr:uid="{00000000-0005-0000-0000-0000850E0000}"/>
    <cellStyle name="Normal 5 5 9" xfId="3717" xr:uid="{00000000-0005-0000-0000-0000860E0000}"/>
    <cellStyle name="Normal 5 6" xfId="3718" xr:uid="{00000000-0005-0000-0000-0000870E0000}"/>
    <cellStyle name="Normal 5 6 2" xfId="3719" xr:uid="{00000000-0005-0000-0000-0000880E0000}"/>
    <cellStyle name="Normal 5 7" xfId="3720" xr:uid="{00000000-0005-0000-0000-0000890E0000}"/>
    <cellStyle name="Normal 5 8" xfId="3721" xr:uid="{00000000-0005-0000-0000-00008A0E0000}"/>
    <cellStyle name="Normal 5 9" xfId="3722" xr:uid="{00000000-0005-0000-0000-00008B0E0000}"/>
    <cellStyle name="Normal 5_ELC" xfId="3723" xr:uid="{00000000-0005-0000-0000-00008C0E0000}"/>
    <cellStyle name="Normal 50" xfId="3724" xr:uid="{00000000-0005-0000-0000-00008D0E0000}"/>
    <cellStyle name="Normal 51" xfId="3725" xr:uid="{00000000-0005-0000-0000-00008E0E0000}"/>
    <cellStyle name="Normal 52" xfId="3726" xr:uid="{00000000-0005-0000-0000-00008F0E0000}"/>
    <cellStyle name="Normal 53" xfId="3727" xr:uid="{00000000-0005-0000-0000-0000900E0000}"/>
    <cellStyle name="Normal 54" xfId="3728" xr:uid="{00000000-0005-0000-0000-0000910E0000}"/>
    <cellStyle name="Normal 55" xfId="3729" xr:uid="{00000000-0005-0000-0000-0000920E0000}"/>
    <cellStyle name="Normal 6" xfId="3730" xr:uid="{00000000-0005-0000-0000-0000930E0000}"/>
    <cellStyle name="Normal 6 10" xfId="3731" xr:uid="{00000000-0005-0000-0000-0000940E0000}"/>
    <cellStyle name="Normal 6 10 2" xfId="3732" xr:uid="{00000000-0005-0000-0000-0000950E0000}"/>
    <cellStyle name="Normal 6 11" xfId="3733" xr:uid="{00000000-0005-0000-0000-0000960E0000}"/>
    <cellStyle name="Normal 6 12" xfId="3734" xr:uid="{00000000-0005-0000-0000-0000970E0000}"/>
    <cellStyle name="Normal 6 12 2" xfId="3735" xr:uid="{00000000-0005-0000-0000-0000980E0000}"/>
    <cellStyle name="Normal 6 12 3" xfId="3736" xr:uid="{00000000-0005-0000-0000-0000990E0000}"/>
    <cellStyle name="Normal 6 2" xfId="3737" xr:uid="{00000000-0005-0000-0000-00009A0E0000}"/>
    <cellStyle name="Normal 6 2 10" xfId="3738" xr:uid="{00000000-0005-0000-0000-00009B0E0000}"/>
    <cellStyle name="Normal 6 2 11" xfId="3739" xr:uid="{00000000-0005-0000-0000-00009C0E0000}"/>
    <cellStyle name="Normal 6 2 12" xfId="3740" xr:uid="{00000000-0005-0000-0000-00009D0E0000}"/>
    <cellStyle name="Normal 6 2 13" xfId="3741" xr:uid="{00000000-0005-0000-0000-00009E0E0000}"/>
    <cellStyle name="Normal 6 2 14" xfId="3742" xr:uid="{00000000-0005-0000-0000-00009F0E0000}"/>
    <cellStyle name="Normal 6 2 2" xfId="3743" xr:uid="{00000000-0005-0000-0000-0000A00E0000}"/>
    <cellStyle name="Normal 6 2 2 10" xfId="3744" xr:uid="{00000000-0005-0000-0000-0000A10E0000}"/>
    <cellStyle name="Normal 6 2 2 10 2" xfId="3745" xr:uid="{00000000-0005-0000-0000-0000A20E0000}"/>
    <cellStyle name="Normal 6 2 2 11" xfId="3746" xr:uid="{00000000-0005-0000-0000-0000A30E0000}"/>
    <cellStyle name="Normal 6 2 2 11 2" xfId="3747" xr:uid="{00000000-0005-0000-0000-0000A40E0000}"/>
    <cellStyle name="Normal 6 2 2 12" xfId="3748" xr:uid="{00000000-0005-0000-0000-0000A50E0000}"/>
    <cellStyle name="Normal 6 2 2 12 2" xfId="3749" xr:uid="{00000000-0005-0000-0000-0000A60E0000}"/>
    <cellStyle name="Normal 6 2 2 13" xfId="3750" xr:uid="{00000000-0005-0000-0000-0000A70E0000}"/>
    <cellStyle name="Normal 6 2 2 13 2" xfId="3751" xr:uid="{00000000-0005-0000-0000-0000A80E0000}"/>
    <cellStyle name="Normal 6 2 2 2" xfId="3752" xr:uid="{00000000-0005-0000-0000-0000A90E0000}"/>
    <cellStyle name="Normal 6 2 2 2 2" xfId="3753" xr:uid="{00000000-0005-0000-0000-0000AA0E0000}"/>
    <cellStyle name="Normal 6 2 2 3" xfId="3754" xr:uid="{00000000-0005-0000-0000-0000AB0E0000}"/>
    <cellStyle name="Normal 6 2 2 3 2" xfId="3755" xr:uid="{00000000-0005-0000-0000-0000AC0E0000}"/>
    <cellStyle name="Normal 6 2 2 4" xfId="3756" xr:uid="{00000000-0005-0000-0000-0000AD0E0000}"/>
    <cellStyle name="Normal 6 2 2 4 2" xfId="3757" xr:uid="{00000000-0005-0000-0000-0000AE0E0000}"/>
    <cellStyle name="Normal 6 2 2 5" xfId="3758" xr:uid="{00000000-0005-0000-0000-0000AF0E0000}"/>
    <cellStyle name="Normal 6 2 2 5 2" xfId="3759" xr:uid="{00000000-0005-0000-0000-0000B00E0000}"/>
    <cellStyle name="Normal 6 2 2 6" xfId="3760" xr:uid="{00000000-0005-0000-0000-0000B10E0000}"/>
    <cellStyle name="Normal 6 2 2 6 2" xfId="3761" xr:uid="{00000000-0005-0000-0000-0000B20E0000}"/>
    <cellStyle name="Normal 6 2 2 7" xfId="3762" xr:uid="{00000000-0005-0000-0000-0000B30E0000}"/>
    <cellStyle name="Normal 6 2 2 7 2" xfId="3763" xr:uid="{00000000-0005-0000-0000-0000B40E0000}"/>
    <cellStyle name="Normal 6 2 2 8" xfId="3764" xr:uid="{00000000-0005-0000-0000-0000B50E0000}"/>
    <cellStyle name="Normal 6 2 2 8 2" xfId="3765" xr:uid="{00000000-0005-0000-0000-0000B60E0000}"/>
    <cellStyle name="Normal 6 2 2 9" xfId="3766" xr:uid="{00000000-0005-0000-0000-0000B70E0000}"/>
    <cellStyle name="Normal 6 2 2 9 2" xfId="3767" xr:uid="{00000000-0005-0000-0000-0000B80E0000}"/>
    <cellStyle name="Normal 6 2 3" xfId="3768" xr:uid="{00000000-0005-0000-0000-0000B90E0000}"/>
    <cellStyle name="Normal 6 2 4" xfId="3769" xr:uid="{00000000-0005-0000-0000-0000BA0E0000}"/>
    <cellStyle name="Normal 6 2 4 2" xfId="3770" xr:uid="{00000000-0005-0000-0000-0000BB0E0000}"/>
    <cellStyle name="Normal 6 2 5" xfId="3771" xr:uid="{00000000-0005-0000-0000-0000BC0E0000}"/>
    <cellStyle name="Normal 6 2 6" xfId="3772" xr:uid="{00000000-0005-0000-0000-0000BD0E0000}"/>
    <cellStyle name="Normal 6 2 7" xfId="3773" xr:uid="{00000000-0005-0000-0000-0000BE0E0000}"/>
    <cellStyle name="Normal 6 2 8" xfId="3774" xr:uid="{00000000-0005-0000-0000-0000BF0E0000}"/>
    <cellStyle name="Normal 6 2 9" xfId="3775" xr:uid="{00000000-0005-0000-0000-0000C00E0000}"/>
    <cellStyle name="Normal 6 3" xfId="3776" xr:uid="{00000000-0005-0000-0000-0000C10E0000}"/>
    <cellStyle name="Normal 6 3 10" xfId="3777" xr:uid="{00000000-0005-0000-0000-0000C20E0000}"/>
    <cellStyle name="Normal 6 3 11" xfId="3778" xr:uid="{00000000-0005-0000-0000-0000C30E0000}"/>
    <cellStyle name="Normal 6 3 12" xfId="3779" xr:uid="{00000000-0005-0000-0000-0000C40E0000}"/>
    <cellStyle name="Normal 6 3 13" xfId="3780" xr:uid="{00000000-0005-0000-0000-0000C50E0000}"/>
    <cellStyle name="Normal 6 3 14" xfId="3781" xr:uid="{00000000-0005-0000-0000-0000C60E0000}"/>
    <cellStyle name="Normal 6 3 15" xfId="3782" xr:uid="{00000000-0005-0000-0000-0000C70E0000}"/>
    <cellStyle name="Normal 6 3 16" xfId="3783" xr:uid="{00000000-0005-0000-0000-0000C80E0000}"/>
    <cellStyle name="Normal 6 3 17" xfId="3784" xr:uid="{00000000-0005-0000-0000-0000C90E0000}"/>
    <cellStyle name="Normal 6 3 2" xfId="3785" xr:uid="{00000000-0005-0000-0000-0000CA0E0000}"/>
    <cellStyle name="Normal 6 3 3" xfId="3786" xr:uid="{00000000-0005-0000-0000-0000CB0E0000}"/>
    <cellStyle name="Normal 6 3 4" xfId="3787" xr:uid="{00000000-0005-0000-0000-0000CC0E0000}"/>
    <cellStyle name="Normal 6 3 5" xfId="3788" xr:uid="{00000000-0005-0000-0000-0000CD0E0000}"/>
    <cellStyle name="Normal 6 3 6" xfId="3789" xr:uid="{00000000-0005-0000-0000-0000CE0E0000}"/>
    <cellStyle name="Normal 6 3 7" xfId="3790" xr:uid="{00000000-0005-0000-0000-0000CF0E0000}"/>
    <cellStyle name="Normal 6 3 8" xfId="3791" xr:uid="{00000000-0005-0000-0000-0000D00E0000}"/>
    <cellStyle name="Normal 6 3 9" xfId="3792" xr:uid="{00000000-0005-0000-0000-0000D10E0000}"/>
    <cellStyle name="Normal 6 4" xfId="3793" xr:uid="{00000000-0005-0000-0000-0000D20E0000}"/>
    <cellStyle name="Normal 6 4 2" xfId="3794" xr:uid="{00000000-0005-0000-0000-0000D30E0000}"/>
    <cellStyle name="Normal 6 4 3" xfId="3795" xr:uid="{00000000-0005-0000-0000-0000D40E0000}"/>
    <cellStyle name="Normal 6 4 4" xfId="3796" xr:uid="{00000000-0005-0000-0000-0000D50E0000}"/>
    <cellStyle name="Normal 6 4 5" xfId="3797" xr:uid="{00000000-0005-0000-0000-0000D60E0000}"/>
    <cellStyle name="Normal 6 4 6" xfId="3798" xr:uid="{00000000-0005-0000-0000-0000D70E0000}"/>
    <cellStyle name="Normal 6 4 7" xfId="3799" xr:uid="{00000000-0005-0000-0000-0000D80E0000}"/>
    <cellStyle name="Normal 6 4 8" xfId="3800" xr:uid="{00000000-0005-0000-0000-0000D90E0000}"/>
    <cellStyle name="Normal 6 5" xfId="3801" xr:uid="{00000000-0005-0000-0000-0000DA0E0000}"/>
    <cellStyle name="Normal 6 5 2" xfId="3802" xr:uid="{00000000-0005-0000-0000-0000DB0E0000}"/>
    <cellStyle name="Normal 6 5 3" xfId="3803" xr:uid="{00000000-0005-0000-0000-0000DC0E0000}"/>
    <cellStyle name="Normal 6 5 4" xfId="3804" xr:uid="{00000000-0005-0000-0000-0000DD0E0000}"/>
    <cellStyle name="Normal 6 5 5" xfId="3805" xr:uid="{00000000-0005-0000-0000-0000DE0E0000}"/>
    <cellStyle name="Normal 6 5 6" xfId="3806" xr:uid="{00000000-0005-0000-0000-0000DF0E0000}"/>
    <cellStyle name="Normal 6 5 7" xfId="3807" xr:uid="{00000000-0005-0000-0000-0000E00E0000}"/>
    <cellStyle name="Normal 6 5 8" xfId="3808" xr:uid="{00000000-0005-0000-0000-0000E10E0000}"/>
    <cellStyle name="Normal 6 6" xfId="3809" xr:uid="{00000000-0005-0000-0000-0000E20E0000}"/>
    <cellStyle name="Normal 6 7" xfId="3810" xr:uid="{00000000-0005-0000-0000-0000E30E0000}"/>
    <cellStyle name="Normal 6 8" xfId="3811" xr:uid="{00000000-0005-0000-0000-0000E40E0000}"/>
    <cellStyle name="Normal 6 9" xfId="3812" xr:uid="{00000000-0005-0000-0000-0000E50E0000}"/>
    <cellStyle name="Normal 6_ELC" xfId="3813" xr:uid="{00000000-0005-0000-0000-0000E60E0000}"/>
    <cellStyle name="Normal 7" xfId="3814" xr:uid="{00000000-0005-0000-0000-0000E70E0000}"/>
    <cellStyle name="Normal 7 10" xfId="3815" xr:uid="{00000000-0005-0000-0000-0000E80E0000}"/>
    <cellStyle name="Normal 7 11" xfId="3816" xr:uid="{00000000-0005-0000-0000-0000E90E0000}"/>
    <cellStyle name="Normal 7 12" xfId="3817" xr:uid="{00000000-0005-0000-0000-0000EA0E0000}"/>
    <cellStyle name="Normal 7 13" xfId="3818" xr:uid="{00000000-0005-0000-0000-0000EB0E0000}"/>
    <cellStyle name="Normal 7 14" xfId="3819" xr:uid="{00000000-0005-0000-0000-0000EC0E0000}"/>
    <cellStyle name="Normal 7 2" xfId="3820" xr:uid="{00000000-0005-0000-0000-0000ED0E0000}"/>
    <cellStyle name="Normal 7 2 2" xfId="3821" xr:uid="{00000000-0005-0000-0000-0000EE0E0000}"/>
    <cellStyle name="Normal 7 2 3" xfId="3822" xr:uid="{00000000-0005-0000-0000-0000EF0E0000}"/>
    <cellStyle name="Normal 7 2 3 2" xfId="3823" xr:uid="{00000000-0005-0000-0000-0000F00E0000}"/>
    <cellStyle name="Normal 7 2 4" xfId="3824" xr:uid="{00000000-0005-0000-0000-0000F10E0000}"/>
    <cellStyle name="Normal 7 2 5" xfId="3825" xr:uid="{00000000-0005-0000-0000-0000F20E0000}"/>
    <cellStyle name="Normal 7 2 6" xfId="3826" xr:uid="{00000000-0005-0000-0000-0000F30E0000}"/>
    <cellStyle name="Normal 7 2 7" xfId="3827" xr:uid="{00000000-0005-0000-0000-0000F40E0000}"/>
    <cellStyle name="Normal 7 2 8" xfId="3828" xr:uid="{00000000-0005-0000-0000-0000F50E0000}"/>
    <cellStyle name="Normal 7 2 9" xfId="3829" xr:uid="{00000000-0005-0000-0000-0000F60E0000}"/>
    <cellStyle name="Normal 7 2_Scen_XBase" xfId="3830" xr:uid="{00000000-0005-0000-0000-0000F70E0000}"/>
    <cellStyle name="Normal 7 3" xfId="3831" xr:uid="{00000000-0005-0000-0000-0000F80E0000}"/>
    <cellStyle name="Normal 7 3 10" xfId="3832" xr:uid="{00000000-0005-0000-0000-0000F90E0000}"/>
    <cellStyle name="Normal 7 3 2" xfId="3833" xr:uid="{00000000-0005-0000-0000-0000FA0E0000}"/>
    <cellStyle name="Normal 7 3 3" xfId="3834" xr:uid="{00000000-0005-0000-0000-0000FB0E0000}"/>
    <cellStyle name="Normal 7 3 4" xfId="3835" xr:uid="{00000000-0005-0000-0000-0000FC0E0000}"/>
    <cellStyle name="Normal 7 3 5" xfId="3836" xr:uid="{00000000-0005-0000-0000-0000FD0E0000}"/>
    <cellStyle name="Normal 7 3 6" xfId="3837" xr:uid="{00000000-0005-0000-0000-0000FE0E0000}"/>
    <cellStyle name="Normal 7 3 7" xfId="3838" xr:uid="{00000000-0005-0000-0000-0000FF0E0000}"/>
    <cellStyle name="Normal 7 3 8" xfId="3839" xr:uid="{00000000-0005-0000-0000-0000000F0000}"/>
    <cellStyle name="Normal 7 3 9" xfId="3840" xr:uid="{00000000-0005-0000-0000-0000010F0000}"/>
    <cellStyle name="Normal 7 4" xfId="3841" xr:uid="{00000000-0005-0000-0000-0000020F0000}"/>
    <cellStyle name="Normal 7 4 10" xfId="3842" xr:uid="{00000000-0005-0000-0000-0000030F0000}"/>
    <cellStyle name="Normal 7 4 2" xfId="3843" xr:uid="{00000000-0005-0000-0000-0000040F0000}"/>
    <cellStyle name="Normal 7 4 3" xfId="3844" xr:uid="{00000000-0005-0000-0000-0000050F0000}"/>
    <cellStyle name="Normal 7 4 4" xfId="3845" xr:uid="{00000000-0005-0000-0000-0000060F0000}"/>
    <cellStyle name="Normal 7 4 5" xfId="3846" xr:uid="{00000000-0005-0000-0000-0000070F0000}"/>
    <cellStyle name="Normal 7 4 6" xfId="3847" xr:uid="{00000000-0005-0000-0000-0000080F0000}"/>
    <cellStyle name="Normal 7 4 7" xfId="3848" xr:uid="{00000000-0005-0000-0000-0000090F0000}"/>
    <cellStyle name="Normal 7 4 8" xfId="3849" xr:uid="{00000000-0005-0000-0000-00000A0F0000}"/>
    <cellStyle name="Normal 7 4 9" xfId="3850" xr:uid="{00000000-0005-0000-0000-00000B0F0000}"/>
    <cellStyle name="Normal 7 5" xfId="3851" xr:uid="{00000000-0005-0000-0000-00000C0F0000}"/>
    <cellStyle name="Normal 7 5 10" xfId="3852" xr:uid="{00000000-0005-0000-0000-00000D0F0000}"/>
    <cellStyle name="Normal 7 5 2" xfId="3853" xr:uid="{00000000-0005-0000-0000-00000E0F0000}"/>
    <cellStyle name="Normal 7 5 3" xfId="3854" xr:uid="{00000000-0005-0000-0000-00000F0F0000}"/>
    <cellStyle name="Normal 7 5 4" xfId="3855" xr:uid="{00000000-0005-0000-0000-0000100F0000}"/>
    <cellStyle name="Normal 7 5 5" xfId="3856" xr:uid="{00000000-0005-0000-0000-0000110F0000}"/>
    <cellStyle name="Normal 7 5 6" xfId="3857" xr:uid="{00000000-0005-0000-0000-0000120F0000}"/>
    <cellStyle name="Normal 7 5 7" xfId="3858" xr:uid="{00000000-0005-0000-0000-0000130F0000}"/>
    <cellStyle name="Normal 7 5 8" xfId="3859" xr:uid="{00000000-0005-0000-0000-0000140F0000}"/>
    <cellStyle name="Normal 7 5 9" xfId="3860" xr:uid="{00000000-0005-0000-0000-0000150F0000}"/>
    <cellStyle name="Normal 7 6" xfId="3861" xr:uid="{00000000-0005-0000-0000-0000160F0000}"/>
    <cellStyle name="Normal 7 7" xfId="3862" xr:uid="{00000000-0005-0000-0000-0000170F0000}"/>
    <cellStyle name="Normal 7 8" xfId="3863" xr:uid="{00000000-0005-0000-0000-0000180F0000}"/>
    <cellStyle name="Normal 7 9" xfId="3864" xr:uid="{00000000-0005-0000-0000-0000190F0000}"/>
    <cellStyle name="Normal 8" xfId="3865" xr:uid="{00000000-0005-0000-0000-00001A0F0000}"/>
    <cellStyle name="Normal 8 10" xfId="3866" xr:uid="{00000000-0005-0000-0000-00001B0F0000}"/>
    <cellStyle name="Normal 8 10 2" xfId="3867" xr:uid="{00000000-0005-0000-0000-00001C0F0000}"/>
    <cellStyle name="Normal 8 11" xfId="3868" xr:uid="{00000000-0005-0000-0000-00001D0F0000}"/>
    <cellStyle name="Normal 8 11 2" xfId="3869" xr:uid="{00000000-0005-0000-0000-00001E0F0000}"/>
    <cellStyle name="Normal 8 11 3" xfId="3870" xr:uid="{00000000-0005-0000-0000-00001F0F0000}"/>
    <cellStyle name="Normal 8 12" xfId="3871" xr:uid="{00000000-0005-0000-0000-0000200F0000}"/>
    <cellStyle name="Normal 8 13" xfId="3872" xr:uid="{00000000-0005-0000-0000-0000210F0000}"/>
    <cellStyle name="Normal 8 2" xfId="3873" xr:uid="{00000000-0005-0000-0000-0000220F0000}"/>
    <cellStyle name="Normal 8 2 10" xfId="3874" xr:uid="{00000000-0005-0000-0000-0000230F0000}"/>
    <cellStyle name="Normal 8 2 2" xfId="3875" xr:uid="{00000000-0005-0000-0000-0000240F0000}"/>
    <cellStyle name="Normal 8 2 3" xfId="3876" xr:uid="{00000000-0005-0000-0000-0000250F0000}"/>
    <cellStyle name="Normal 8 2 4" xfId="3877" xr:uid="{00000000-0005-0000-0000-0000260F0000}"/>
    <cellStyle name="Normal 8 2 5" xfId="3878" xr:uid="{00000000-0005-0000-0000-0000270F0000}"/>
    <cellStyle name="Normal 8 2 6" xfId="3879" xr:uid="{00000000-0005-0000-0000-0000280F0000}"/>
    <cellStyle name="Normal 8 2 7" xfId="3880" xr:uid="{00000000-0005-0000-0000-0000290F0000}"/>
    <cellStyle name="Normal 8 2 8" xfId="3881" xr:uid="{00000000-0005-0000-0000-00002A0F0000}"/>
    <cellStyle name="Normal 8 2 9" xfId="3882" xr:uid="{00000000-0005-0000-0000-00002B0F0000}"/>
    <cellStyle name="Normal 8 3" xfId="3883" xr:uid="{00000000-0005-0000-0000-00002C0F0000}"/>
    <cellStyle name="Normal 8 3 2" xfId="3884" xr:uid="{00000000-0005-0000-0000-00002D0F0000}"/>
    <cellStyle name="Normal 8 3 3" xfId="3885" xr:uid="{00000000-0005-0000-0000-00002E0F0000}"/>
    <cellStyle name="Normal 8 3 4" xfId="3886" xr:uid="{00000000-0005-0000-0000-00002F0F0000}"/>
    <cellStyle name="Normal 8 3 5" xfId="3887" xr:uid="{00000000-0005-0000-0000-0000300F0000}"/>
    <cellStyle name="Normal 8 3 6" xfId="3888" xr:uid="{00000000-0005-0000-0000-0000310F0000}"/>
    <cellStyle name="Normal 8 3 7" xfId="3889" xr:uid="{00000000-0005-0000-0000-0000320F0000}"/>
    <cellStyle name="Normal 8 3 8" xfId="3890" xr:uid="{00000000-0005-0000-0000-0000330F0000}"/>
    <cellStyle name="Normal 8 4" xfId="3891" xr:uid="{00000000-0005-0000-0000-0000340F0000}"/>
    <cellStyle name="Normal 8 4 2" xfId="3892" xr:uid="{00000000-0005-0000-0000-0000350F0000}"/>
    <cellStyle name="Normal 8 4 3" xfId="3893" xr:uid="{00000000-0005-0000-0000-0000360F0000}"/>
    <cellStyle name="Normal 8 4 4" xfId="3894" xr:uid="{00000000-0005-0000-0000-0000370F0000}"/>
    <cellStyle name="Normal 8 4 5" xfId="3895" xr:uid="{00000000-0005-0000-0000-0000380F0000}"/>
    <cellStyle name="Normal 8 4 6" xfId="3896" xr:uid="{00000000-0005-0000-0000-0000390F0000}"/>
    <cellStyle name="Normal 8 4 7" xfId="3897" xr:uid="{00000000-0005-0000-0000-00003A0F0000}"/>
    <cellStyle name="Normal 8 4 8" xfId="3898" xr:uid="{00000000-0005-0000-0000-00003B0F0000}"/>
    <cellStyle name="Normal 8 5" xfId="3899" xr:uid="{00000000-0005-0000-0000-00003C0F0000}"/>
    <cellStyle name="Normal 8 5 2" xfId="3900" xr:uid="{00000000-0005-0000-0000-00003D0F0000}"/>
    <cellStyle name="Normal 8 5 3" xfId="3901" xr:uid="{00000000-0005-0000-0000-00003E0F0000}"/>
    <cellStyle name="Normal 8 5 4" xfId="3902" xr:uid="{00000000-0005-0000-0000-00003F0F0000}"/>
    <cellStyle name="Normal 8 5 5" xfId="3903" xr:uid="{00000000-0005-0000-0000-0000400F0000}"/>
    <cellStyle name="Normal 8 5 6" xfId="3904" xr:uid="{00000000-0005-0000-0000-0000410F0000}"/>
    <cellStyle name="Normal 8 5 7" xfId="3905" xr:uid="{00000000-0005-0000-0000-0000420F0000}"/>
    <cellStyle name="Normal 8 5 8" xfId="3906" xr:uid="{00000000-0005-0000-0000-0000430F0000}"/>
    <cellStyle name="Normal 8 6" xfId="3907" xr:uid="{00000000-0005-0000-0000-0000440F0000}"/>
    <cellStyle name="Normal 8 7" xfId="3908" xr:uid="{00000000-0005-0000-0000-0000450F0000}"/>
    <cellStyle name="Normal 8 8" xfId="3909" xr:uid="{00000000-0005-0000-0000-0000460F0000}"/>
    <cellStyle name="Normal 8 9" xfId="3910" xr:uid="{00000000-0005-0000-0000-0000470F0000}"/>
    <cellStyle name="Normal 9" xfId="3911" xr:uid="{00000000-0005-0000-0000-0000480F0000}"/>
    <cellStyle name="Normal 9 10" xfId="3912" xr:uid="{00000000-0005-0000-0000-0000490F0000}"/>
    <cellStyle name="Normal 9 10 2" xfId="3913" xr:uid="{00000000-0005-0000-0000-00004A0F0000}"/>
    <cellStyle name="Normal 9 10 2 2" xfId="3914" xr:uid="{00000000-0005-0000-0000-00004B0F0000}"/>
    <cellStyle name="Normal 9 11" xfId="3915" xr:uid="{00000000-0005-0000-0000-00004C0F0000}"/>
    <cellStyle name="Normal 9 2" xfId="3916" xr:uid="{00000000-0005-0000-0000-00004D0F0000}"/>
    <cellStyle name="Normal 9 2 2" xfId="3917" xr:uid="{00000000-0005-0000-0000-00004E0F0000}"/>
    <cellStyle name="Normal 9 2 2 2" xfId="3918" xr:uid="{00000000-0005-0000-0000-00004F0F0000}"/>
    <cellStyle name="Normal 9 2 2 3" xfId="3919" xr:uid="{00000000-0005-0000-0000-0000500F0000}"/>
    <cellStyle name="Normal 9 2 3" xfId="3920" xr:uid="{00000000-0005-0000-0000-0000510F0000}"/>
    <cellStyle name="Normal 9 2 4" xfId="3921" xr:uid="{00000000-0005-0000-0000-0000520F0000}"/>
    <cellStyle name="Normal 9 3" xfId="3922" xr:uid="{00000000-0005-0000-0000-0000530F0000}"/>
    <cellStyle name="Normal 9 3 2" xfId="3923" xr:uid="{00000000-0005-0000-0000-0000540F0000}"/>
    <cellStyle name="Normal 9 3 3" xfId="3924" xr:uid="{00000000-0005-0000-0000-0000550F0000}"/>
    <cellStyle name="Normal 9 4" xfId="3925" xr:uid="{00000000-0005-0000-0000-0000560F0000}"/>
    <cellStyle name="Normal 9 5" xfId="3926" xr:uid="{00000000-0005-0000-0000-0000570F0000}"/>
    <cellStyle name="Normal 9 6" xfId="3927" xr:uid="{00000000-0005-0000-0000-0000580F0000}"/>
    <cellStyle name="Normal 9 7" xfId="3928" xr:uid="{00000000-0005-0000-0000-0000590F0000}"/>
    <cellStyle name="Normal 9 8" xfId="3929" xr:uid="{00000000-0005-0000-0000-00005A0F0000}"/>
    <cellStyle name="Normal 9 9" xfId="3930" xr:uid="{00000000-0005-0000-0000-00005B0F0000}"/>
    <cellStyle name="Normal GHG Numbers (0.00)" xfId="3931" xr:uid="{00000000-0005-0000-0000-00005C0F0000}"/>
    <cellStyle name="Normal GHG Textfiels Bold" xfId="3932" xr:uid="{00000000-0005-0000-0000-00005D0F0000}"/>
    <cellStyle name="Normal GHG whole table" xfId="3933" xr:uid="{00000000-0005-0000-0000-00005E0F0000}"/>
    <cellStyle name="Normal GHG-Shade" xfId="3934" xr:uid="{00000000-0005-0000-0000-00005F0F0000}"/>
    <cellStyle name="Normale_B2020" xfId="3935" xr:uid="{00000000-0005-0000-0000-0000600F0000}"/>
    <cellStyle name="Note 10" xfId="3936" xr:uid="{00000000-0005-0000-0000-0000610F0000}"/>
    <cellStyle name="Note 10 2" xfId="3937" xr:uid="{00000000-0005-0000-0000-0000620F0000}"/>
    <cellStyle name="Note 10 3" xfId="3938" xr:uid="{00000000-0005-0000-0000-0000630F0000}"/>
    <cellStyle name="Note 10 3 2" xfId="3939" xr:uid="{00000000-0005-0000-0000-0000640F0000}"/>
    <cellStyle name="Note 10 3_ELC_final" xfId="3940" xr:uid="{00000000-0005-0000-0000-0000650F0000}"/>
    <cellStyle name="Note 10_ELC_final" xfId="3941" xr:uid="{00000000-0005-0000-0000-0000660F0000}"/>
    <cellStyle name="Note 11" xfId="3942" xr:uid="{00000000-0005-0000-0000-0000670F0000}"/>
    <cellStyle name="Note 11 2" xfId="3943" xr:uid="{00000000-0005-0000-0000-0000680F0000}"/>
    <cellStyle name="Note 11_ELC_final" xfId="3944" xr:uid="{00000000-0005-0000-0000-0000690F0000}"/>
    <cellStyle name="Note 12" xfId="3945" xr:uid="{00000000-0005-0000-0000-00006A0F0000}"/>
    <cellStyle name="Note 12 2" xfId="3946" xr:uid="{00000000-0005-0000-0000-00006B0F0000}"/>
    <cellStyle name="Note 12_ELC_final" xfId="3947" xr:uid="{00000000-0005-0000-0000-00006C0F0000}"/>
    <cellStyle name="Note 13" xfId="3948" xr:uid="{00000000-0005-0000-0000-00006D0F0000}"/>
    <cellStyle name="Note 13 2" xfId="3949" xr:uid="{00000000-0005-0000-0000-00006E0F0000}"/>
    <cellStyle name="Note 13_ELC_final" xfId="3950" xr:uid="{00000000-0005-0000-0000-00006F0F0000}"/>
    <cellStyle name="Note 14" xfId="3951" xr:uid="{00000000-0005-0000-0000-0000700F0000}"/>
    <cellStyle name="Note 14 2" xfId="3952" xr:uid="{00000000-0005-0000-0000-0000710F0000}"/>
    <cellStyle name="Note 14_ELC_final" xfId="3953" xr:uid="{00000000-0005-0000-0000-0000720F0000}"/>
    <cellStyle name="Note 15" xfId="3954" xr:uid="{00000000-0005-0000-0000-0000730F0000}"/>
    <cellStyle name="Note 15 2" xfId="3955" xr:uid="{00000000-0005-0000-0000-0000740F0000}"/>
    <cellStyle name="Note 15_ELC_final" xfId="3956" xr:uid="{00000000-0005-0000-0000-0000750F0000}"/>
    <cellStyle name="Note 16" xfId="3957" xr:uid="{00000000-0005-0000-0000-0000760F0000}"/>
    <cellStyle name="Note 16 2" xfId="3958" xr:uid="{00000000-0005-0000-0000-0000770F0000}"/>
    <cellStyle name="Note 16_ELC_final" xfId="3959" xr:uid="{00000000-0005-0000-0000-0000780F0000}"/>
    <cellStyle name="Note 17" xfId="3960" xr:uid="{00000000-0005-0000-0000-0000790F0000}"/>
    <cellStyle name="Note 17 2" xfId="3961" xr:uid="{00000000-0005-0000-0000-00007A0F0000}"/>
    <cellStyle name="Note 17_ELC_final" xfId="3962" xr:uid="{00000000-0005-0000-0000-00007B0F0000}"/>
    <cellStyle name="Note 18" xfId="3963" xr:uid="{00000000-0005-0000-0000-00007C0F0000}"/>
    <cellStyle name="Note 18 2" xfId="3964" xr:uid="{00000000-0005-0000-0000-00007D0F0000}"/>
    <cellStyle name="Note 18_ELC_final" xfId="3965" xr:uid="{00000000-0005-0000-0000-00007E0F0000}"/>
    <cellStyle name="Note 19" xfId="3966" xr:uid="{00000000-0005-0000-0000-00007F0F0000}"/>
    <cellStyle name="Note 2" xfId="3967" xr:uid="{00000000-0005-0000-0000-0000800F0000}"/>
    <cellStyle name="Note 2 10" xfId="3968" xr:uid="{00000000-0005-0000-0000-0000810F0000}"/>
    <cellStyle name="Note 2 11" xfId="3969" xr:uid="{00000000-0005-0000-0000-0000820F0000}"/>
    <cellStyle name="Note 2 12" xfId="3970" xr:uid="{00000000-0005-0000-0000-0000830F0000}"/>
    <cellStyle name="Note 2 13" xfId="3971" xr:uid="{00000000-0005-0000-0000-0000840F0000}"/>
    <cellStyle name="Note 2 14" xfId="3972" xr:uid="{00000000-0005-0000-0000-0000850F0000}"/>
    <cellStyle name="Note 2 15" xfId="3973" xr:uid="{00000000-0005-0000-0000-0000860F0000}"/>
    <cellStyle name="Note 2 16" xfId="3974" xr:uid="{00000000-0005-0000-0000-0000870F0000}"/>
    <cellStyle name="Note 2 2" xfId="3975" xr:uid="{00000000-0005-0000-0000-0000880F0000}"/>
    <cellStyle name="Note 2 2 2" xfId="3976" xr:uid="{00000000-0005-0000-0000-0000890F0000}"/>
    <cellStyle name="Note 2 2 2 2" xfId="3977" xr:uid="{00000000-0005-0000-0000-00008A0F0000}"/>
    <cellStyle name="Note 2 2 2 2 2" xfId="3978" xr:uid="{00000000-0005-0000-0000-00008B0F0000}"/>
    <cellStyle name="Note 2 3" xfId="3979" xr:uid="{00000000-0005-0000-0000-00008C0F0000}"/>
    <cellStyle name="Note 2 4" xfId="3980" xr:uid="{00000000-0005-0000-0000-00008D0F0000}"/>
    <cellStyle name="Note 2 5" xfId="3981" xr:uid="{00000000-0005-0000-0000-00008E0F0000}"/>
    <cellStyle name="Note 2 6" xfId="3982" xr:uid="{00000000-0005-0000-0000-00008F0F0000}"/>
    <cellStyle name="Note 2 7" xfId="3983" xr:uid="{00000000-0005-0000-0000-0000900F0000}"/>
    <cellStyle name="Note 2 8" xfId="3984" xr:uid="{00000000-0005-0000-0000-0000910F0000}"/>
    <cellStyle name="Note 2 9" xfId="3985" xr:uid="{00000000-0005-0000-0000-0000920F0000}"/>
    <cellStyle name="Note 2_PrimaryEnergyPrices_TIMES" xfId="3986" xr:uid="{00000000-0005-0000-0000-0000930F0000}"/>
    <cellStyle name="Note 20" xfId="3987" xr:uid="{00000000-0005-0000-0000-0000940F0000}"/>
    <cellStyle name="Note 21" xfId="3988" xr:uid="{00000000-0005-0000-0000-0000950F0000}"/>
    <cellStyle name="Note 22" xfId="3989" xr:uid="{00000000-0005-0000-0000-0000960F0000}"/>
    <cellStyle name="Note 23" xfId="3990" xr:uid="{00000000-0005-0000-0000-0000970F0000}"/>
    <cellStyle name="Note 24" xfId="3991" xr:uid="{00000000-0005-0000-0000-0000980F0000}"/>
    <cellStyle name="Note 25" xfId="3992" xr:uid="{00000000-0005-0000-0000-0000990F0000}"/>
    <cellStyle name="Note 26" xfId="3993" xr:uid="{00000000-0005-0000-0000-00009A0F0000}"/>
    <cellStyle name="Note 27" xfId="3994" xr:uid="{00000000-0005-0000-0000-00009B0F0000}"/>
    <cellStyle name="Note 28" xfId="3995" xr:uid="{00000000-0005-0000-0000-00009C0F0000}"/>
    <cellStyle name="Note 29" xfId="3996" xr:uid="{00000000-0005-0000-0000-00009D0F0000}"/>
    <cellStyle name="Note 3" xfId="3997" xr:uid="{00000000-0005-0000-0000-00009E0F0000}"/>
    <cellStyle name="Note 3 2" xfId="3998" xr:uid="{00000000-0005-0000-0000-00009F0F0000}"/>
    <cellStyle name="Note 3 2 2" xfId="3999" xr:uid="{00000000-0005-0000-0000-0000A00F0000}"/>
    <cellStyle name="Note 3 3" xfId="4000" xr:uid="{00000000-0005-0000-0000-0000A10F0000}"/>
    <cellStyle name="Note 3 4" xfId="4001" xr:uid="{00000000-0005-0000-0000-0000A20F0000}"/>
    <cellStyle name="Note 3 4 2" xfId="4002" xr:uid="{00000000-0005-0000-0000-0000A30F0000}"/>
    <cellStyle name="Note 3 4 3" xfId="4003" xr:uid="{00000000-0005-0000-0000-0000A40F0000}"/>
    <cellStyle name="Note 3 5" xfId="4004" xr:uid="{00000000-0005-0000-0000-0000A50F0000}"/>
    <cellStyle name="Note 3 6" xfId="4005" xr:uid="{00000000-0005-0000-0000-0000A60F0000}"/>
    <cellStyle name="Note 3 7" xfId="4006" xr:uid="{00000000-0005-0000-0000-0000A70F0000}"/>
    <cellStyle name="Note 3_PrimaryEnergyPrices_TIMES" xfId="4007" xr:uid="{00000000-0005-0000-0000-0000A80F0000}"/>
    <cellStyle name="Note 30" xfId="4008" xr:uid="{00000000-0005-0000-0000-0000A90F0000}"/>
    <cellStyle name="Note 31" xfId="4009" xr:uid="{00000000-0005-0000-0000-0000AA0F0000}"/>
    <cellStyle name="Note 32" xfId="4010" xr:uid="{00000000-0005-0000-0000-0000AB0F0000}"/>
    <cellStyle name="Note 33" xfId="4011" xr:uid="{00000000-0005-0000-0000-0000AC0F0000}"/>
    <cellStyle name="Note 34" xfId="4012" xr:uid="{00000000-0005-0000-0000-0000AD0F0000}"/>
    <cellStyle name="Note 34 2" xfId="4013" xr:uid="{00000000-0005-0000-0000-0000AE0F0000}"/>
    <cellStyle name="Note 35" xfId="4014" xr:uid="{00000000-0005-0000-0000-0000AF0F0000}"/>
    <cellStyle name="Note 35 2" xfId="4015" xr:uid="{00000000-0005-0000-0000-0000B00F0000}"/>
    <cellStyle name="Note 36" xfId="4016" xr:uid="{00000000-0005-0000-0000-0000B10F0000}"/>
    <cellStyle name="Note 36 2" xfId="4017" xr:uid="{00000000-0005-0000-0000-0000B20F0000}"/>
    <cellStyle name="Note 37" xfId="4018" xr:uid="{00000000-0005-0000-0000-0000B30F0000}"/>
    <cellStyle name="Note 37 2" xfId="4019" xr:uid="{00000000-0005-0000-0000-0000B40F0000}"/>
    <cellStyle name="Note 38" xfId="4020" xr:uid="{00000000-0005-0000-0000-0000B50F0000}"/>
    <cellStyle name="Note 38 2" xfId="4021" xr:uid="{00000000-0005-0000-0000-0000B60F0000}"/>
    <cellStyle name="Note 39" xfId="4022" xr:uid="{00000000-0005-0000-0000-0000B70F0000}"/>
    <cellStyle name="Note 39 2" xfId="4023" xr:uid="{00000000-0005-0000-0000-0000B80F0000}"/>
    <cellStyle name="Note 4" xfId="4024" xr:uid="{00000000-0005-0000-0000-0000B90F0000}"/>
    <cellStyle name="Note 4 10" xfId="4025" xr:uid="{00000000-0005-0000-0000-0000BA0F0000}"/>
    <cellStyle name="Note 4 2" xfId="4026" xr:uid="{00000000-0005-0000-0000-0000BB0F0000}"/>
    <cellStyle name="Note 4 2 2" xfId="4027" xr:uid="{00000000-0005-0000-0000-0000BC0F0000}"/>
    <cellStyle name="Note 4 3" xfId="4028" xr:uid="{00000000-0005-0000-0000-0000BD0F0000}"/>
    <cellStyle name="Note 4 3 2" xfId="4029" xr:uid="{00000000-0005-0000-0000-0000BE0F0000}"/>
    <cellStyle name="Note 4 3 2 2" xfId="4030" xr:uid="{00000000-0005-0000-0000-0000BF0F0000}"/>
    <cellStyle name="Note 4 3 3" xfId="4031" xr:uid="{00000000-0005-0000-0000-0000C00F0000}"/>
    <cellStyle name="Note 4 3_ELC_final" xfId="4032" xr:uid="{00000000-0005-0000-0000-0000C10F0000}"/>
    <cellStyle name="Note 4 4" xfId="4033" xr:uid="{00000000-0005-0000-0000-0000C20F0000}"/>
    <cellStyle name="Note 4 4 2" xfId="4034" xr:uid="{00000000-0005-0000-0000-0000C30F0000}"/>
    <cellStyle name="Note 4 5" xfId="4035" xr:uid="{00000000-0005-0000-0000-0000C40F0000}"/>
    <cellStyle name="Note 4 6" xfId="4036" xr:uid="{00000000-0005-0000-0000-0000C50F0000}"/>
    <cellStyle name="Note 4 7" xfId="4037" xr:uid="{00000000-0005-0000-0000-0000C60F0000}"/>
    <cellStyle name="Note 4 8" xfId="4038" xr:uid="{00000000-0005-0000-0000-0000C70F0000}"/>
    <cellStyle name="Note 4 9" xfId="4039" xr:uid="{00000000-0005-0000-0000-0000C80F0000}"/>
    <cellStyle name="Note 4_ELC_final" xfId="4040" xr:uid="{00000000-0005-0000-0000-0000C90F0000}"/>
    <cellStyle name="Note 40" xfId="4041" xr:uid="{00000000-0005-0000-0000-0000CA0F0000}"/>
    <cellStyle name="Note 40 2" xfId="4042" xr:uid="{00000000-0005-0000-0000-0000CB0F0000}"/>
    <cellStyle name="Note 41" xfId="4043" xr:uid="{00000000-0005-0000-0000-0000CC0F0000}"/>
    <cellStyle name="Note 41 2" xfId="4044" xr:uid="{00000000-0005-0000-0000-0000CD0F0000}"/>
    <cellStyle name="Note 42" xfId="4045" xr:uid="{00000000-0005-0000-0000-0000CE0F0000}"/>
    <cellStyle name="Note 42 2" xfId="4046" xr:uid="{00000000-0005-0000-0000-0000CF0F0000}"/>
    <cellStyle name="Note 42 3" xfId="4047" xr:uid="{00000000-0005-0000-0000-0000D00F0000}"/>
    <cellStyle name="Note 43" xfId="4048" xr:uid="{00000000-0005-0000-0000-0000D10F0000}"/>
    <cellStyle name="Note 43 2" xfId="4049" xr:uid="{00000000-0005-0000-0000-0000D20F0000}"/>
    <cellStyle name="Note 44" xfId="4050" xr:uid="{00000000-0005-0000-0000-0000D30F0000}"/>
    <cellStyle name="Note 44 2" xfId="4051" xr:uid="{00000000-0005-0000-0000-0000D40F0000}"/>
    <cellStyle name="Note 45" xfId="4052" xr:uid="{00000000-0005-0000-0000-0000D50F0000}"/>
    <cellStyle name="Note 46" xfId="4053" xr:uid="{00000000-0005-0000-0000-0000D60F0000}"/>
    <cellStyle name="Note 47" xfId="4054" xr:uid="{00000000-0005-0000-0000-0000D70F0000}"/>
    <cellStyle name="Note 48" xfId="4055" xr:uid="{00000000-0005-0000-0000-0000D80F0000}"/>
    <cellStyle name="Note 5" xfId="4056" xr:uid="{00000000-0005-0000-0000-0000D90F0000}"/>
    <cellStyle name="Note 5 10" xfId="4057" xr:uid="{00000000-0005-0000-0000-0000DA0F0000}"/>
    <cellStyle name="Note 5 2" xfId="4058" xr:uid="{00000000-0005-0000-0000-0000DB0F0000}"/>
    <cellStyle name="Note 5 2 2" xfId="4059" xr:uid="{00000000-0005-0000-0000-0000DC0F0000}"/>
    <cellStyle name="Note 5 3" xfId="4060" xr:uid="{00000000-0005-0000-0000-0000DD0F0000}"/>
    <cellStyle name="Note 5 3 2" xfId="4061" xr:uid="{00000000-0005-0000-0000-0000DE0F0000}"/>
    <cellStyle name="Note 5 3 2 2" xfId="4062" xr:uid="{00000000-0005-0000-0000-0000DF0F0000}"/>
    <cellStyle name="Note 5 3 3" xfId="4063" xr:uid="{00000000-0005-0000-0000-0000E00F0000}"/>
    <cellStyle name="Note 5 3_ELC_final" xfId="4064" xr:uid="{00000000-0005-0000-0000-0000E10F0000}"/>
    <cellStyle name="Note 5 4" xfId="4065" xr:uid="{00000000-0005-0000-0000-0000E20F0000}"/>
    <cellStyle name="Note 5 4 2" xfId="4066" xr:uid="{00000000-0005-0000-0000-0000E30F0000}"/>
    <cellStyle name="Note 5 5" xfId="4067" xr:uid="{00000000-0005-0000-0000-0000E40F0000}"/>
    <cellStyle name="Note 5 5 2" xfId="4068" xr:uid="{00000000-0005-0000-0000-0000E50F0000}"/>
    <cellStyle name="Note 5 6" xfId="4069" xr:uid="{00000000-0005-0000-0000-0000E60F0000}"/>
    <cellStyle name="Note 5 7" xfId="4070" xr:uid="{00000000-0005-0000-0000-0000E70F0000}"/>
    <cellStyle name="Note 5 8" xfId="4071" xr:uid="{00000000-0005-0000-0000-0000E80F0000}"/>
    <cellStyle name="Note 5 9" xfId="4072" xr:uid="{00000000-0005-0000-0000-0000E90F0000}"/>
    <cellStyle name="Note 5_ELC_final" xfId="4073" xr:uid="{00000000-0005-0000-0000-0000EA0F0000}"/>
    <cellStyle name="Note 6" xfId="4074" xr:uid="{00000000-0005-0000-0000-0000EB0F0000}"/>
    <cellStyle name="Note 6 2" xfId="4075" xr:uid="{00000000-0005-0000-0000-0000EC0F0000}"/>
    <cellStyle name="Note 6 2 2" xfId="4076" xr:uid="{00000000-0005-0000-0000-0000ED0F0000}"/>
    <cellStyle name="Note 6 3" xfId="4077" xr:uid="{00000000-0005-0000-0000-0000EE0F0000}"/>
    <cellStyle name="Note 6 3 2" xfId="4078" xr:uid="{00000000-0005-0000-0000-0000EF0F0000}"/>
    <cellStyle name="Note 6 3 2 2" xfId="4079" xr:uid="{00000000-0005-0000-0000-0000F00F0000}"/>
    <cellStyle name="Note 6 3 3" xfId="4080" xr:uid="{00000000-0005-0000-0000-0000F10F0000}"/>
    <cellStyle name="Note 6 3_ELC_final" xfId="4081" xr:uid="{00000000-0005-0000-0000-0000F20F0000}"/>
    <cellStyle name="Note 6 4" xfId="4082" xr:uid="{00000000-0005-0000-0000-0000F30F0000}"/>
    <cellStyle name="Note 6 4 2" xfId="4083" xr:uid="{00000000-0005-0000-0000-0000F40F0000}"/>
    <cellStyle name="Note 6 5" xfId="4084" xr:uid="{00000000-0005-0000-0000-0000F50F0000}"/>
    <cellStyle name="Note 6_ELC_final" xfId="4085" xr:uid="{00000000-0005-0000-0000-0000F60F0000}"/>
    <cellStyle name="Note 7" xfId="4086" xr:uid="{00000000-0005-0000-0000-0000F70F0000}"/>
    <cellStyle name="Note 7 2" xfId="4087" xr:uid="{00000000-0005-0000-0000-0000F80F0000}"/>
    <cellStyle name="Note 7 2 2" xfId="4088" xr:uid="{00000000-0005-0000-0000-0000F90F0000}"/>
    <cellStyle name="Note 7 3" xfId="4089" xr:uid="{00000000-0005-0000-0000-0000FA0F0000}"/>
    <cellStyle name="Note 7 3 2" xfId="4090" xr:uid="{00000000-0005-0000-0000-0000FB0F0000}"/>
    <cellStyle name="Note 7 3 2 2" xfId="4091" xr:uid="{00000000-0005-0000-0000-0000FC0F0000}"/>
    <cellStyle name="Note 7 3 3" xfId="4092" xr:uid="{00000000-0005-0000-0000-0000FD0F0000}"/>
    <cellStyle name="Note 7 3_ELC_final" xfId="4093" xr:uid="{00000000-0005-0000-0000-0000FE0F0000}"/>
    <cellStyle name="Note 7 4" xfId="4094" xr:uid="{00000000-0005-0000-0000-0000FF0F0000}"/>
    <cellStyle name="Note 7 4 2" xfId="4095" xr:uid="{00000000-0005-0000-0000-000000100000}"/>
    <cellStyle name="Note 7 5" xfId="4096" xr:uid="{00000000-0005-0000-0000-000001100000}"/>
    <cellStyle name="Note 7_ELC_final" xfId="4097" xr:uid="{00000000-0005-0000-0000-000002100000}"/>
    <cellStyle name="Note 8" xfId="4098" xr:uid="{00000000-0005-0000-0000-000003100000}"/>
    <cellStyle name="Note 8 2" xfId="4099" xr:uid="{00000000-0005-0000-0000-000004100000}"/>
    <cellStyle name="Note 8 2 2" xfId="4100" xr:uid="{00000000-0005-0000-0000-000005100000}"/>
    <cellStyle name="Note 8 3" xfId="4101" xr:uid="{00000000-0005-0000-0000-000006100000}"/>
    <cellStyle name="Note 8 3 2" xfId="4102" xr:uid="{00000000-0005-0000-0000-000007100000}"/>
    <cellStyle name="Note 8 3 2 2" xfId="4103" xr:uid="{00000000-0005-0000-0000-000008100000}"/>
    <cellStyle name="Note 8 3 3" xfId="4104" xr:uid="{00000000-0005-0000-0000-000009100000}"/>
    <cellStyle name="Note 8 3_ELC_final" xfId="4105" xr:uid="{00000000-0005-0000-0000-00000A100000}"/>
    <cellStyle name="Note 8 4" xfId="4106" xr:uid="{00000000-0005-0000-0000-00000B100000}"/>
    <cellStyle name="Note 8 4 2" xfId="4107" xr:uid="{00000000-0005-0000-0000-00000C100000}"/>
    <cellStyle name="Note 8 5" xfId="4108" xr:uid="{00000000-0005-0000-0000-00000D100000}"/>
    <cellStyle name="Note 8_ELC_final" xfId="4109" xr:uid="{00000000-0005-0000-0000-00000E100000}"/>
    <cellStyle name="Note 9" xfId="4110" xr:uid="{00000000-0005-0000-0000-00000F100000}"/>
    <cellStyle name="Note 9 2" xfId="4111" xr:uid="{00000000-0005-0000-0000-000010100000}"/>
    <cellStyle name="Note 9 2 2" xfId="4112" xr:uid="{00000000-0005-0000-0000-000011100000}"/>
    <cellStyle name="Note 9 3" xfId="4113" xr:uid="{00000000-0005-0000-0000-000012100000}"/>
    <cellStyle name="Note 9 3 2" xfId="4114" xr:uid="{00000000-0005-0000-0000-000013100000}"/>
    <cellStyle name="Note 9 3 2 2" xfId="4115" xr:uid="{00000000-0005-0000-0000-000014100000}"/>
    <cellStyle name="Note 9 3 3" xfId="4116" xr:uid="{00000000-0005-0000-0000-000015100000}"/>
    <cellStyle name="Note 9 3_ELC_final" xfId="4117" xr:uid="{00000000-0005-0000-0000-000016100000}"/>
    <cellStyle name="Note 9 4" xfId="4118" xr:uid="{00000000-0005-0000-0000-000017100000}"/>
    <cellStyle name="Note 9 4 2" xfId="4119" xr:uid="{00000000-0005-0000-0000-000018100000}"/>
    <cellStyle name="Note 9 5" xfId="4120" xr:uid="{00000000-0005-0000-0000-000019100000}"/>
    <cellStyle name="Note 9_ELC_final" xfId="4121" xr:uid="{00000000-0005-0000-0000-00001A100000}"/>
    <cellStyle name="Notiz" xfId="4122" xr:uid="{00000000-0005-0000-0000-00001B100000}"/>
    <cellStyle name="Notiz 2" xfId="4123" xr:uid="{00000000-0005-0000-0000-00001C100000}"/>
    <cellStyle name="Notiz 3" xfId="4124" xr:uid="{00000000-0005-0000-0000-00001D100000}"/>
    <cellStyle name="Notiz 4" xfId="4125" xr:uid="{00000000-0005-0000-0000-00001E100000}"/>
    <cellStyle name="Notiz 5" xfId="4126" xr:uid="{00000000-0005-0000-0000-00001F100000}"/>
    <cellStyle name="num_note" xfId="4127" xr:uid="{00000000-0005-0000-0000-000020100000}"/>
    <cellStyle name="Nuovo" xfId="4128" xr:uid="{00000000-0005-0000-0000-000021100000}"/>
    <cellStyle name="Nuovo 10" xfId="4129" xr:uid="{00000000-0005-0000-0000-000022100000}"/>
    <cellStyle name="Nuovo 10 2" xfId="4130" xr:uid="{00000000-0005-0000-0000-000023100000}"/>
    <cellStyle name="Nuovo 11" xfId="4131" xr:uid="{00000000-0005-0000-0000-000024100000}"/>
    <cellStyle name="Nuovo 11 2" xfId="4132" xr:uid="{00000000-0005-0000-0000-000025100000}"/>
    <cellStyle name="Nuovo 12" xfId="4133" xr:uid="{00000000-0005-0000-0000-000026100000}"/>
    <cellStyle name="Nuovo 12 2" xfId="4134" xr:uid="{00000000-0005-0000-0000-000027100000}"/>
    <cellStyle name="Nuovo 13" xfId="4135" xr:uid="{00000000-0005-0000-0000-000028100000}"/>
    <cellStyle name="Nuovo 13 2" xfId="4136" xr:uid="{00000000-0005-0000-0000-000029100000}"/>
    <cellStyle name="Nuovo 14" xfId="4137" xr:uid="{00000000-0005-0000-0000-00002A100000}"/>
    <cellStyle name="Nuovo 14 2" xfId="4138" xr:uid="{00000000-0005-0000-0000-00002B100000}"/>
    <cellStyle name="Nuovo 15" xfId="4139" xr:uid="{00000000-0005-0000-0000-00002C100000}"/>
    <cellStyle name="Nuovo 15 2" xfId="4140" xr:uid="{00000000-0005-0000-0000-00002D100000}"/>
    <cellStyle name="Nuovo 16" xfId="4141" xr:uid="{00000000-0005-0000-0000-00002E100000}"/>
    <cellStyle name="Nuovo 16 2" xfId="4142" xr:uid="{00000000-0005-0000-0000-00002F100000}"/>
    <cellStyle name="Nuovo 17" xfId="4143" xr:uid="{00000000-0005-0000-0000-000030100000}"/>
    <cellStyle name="Nuovo 17 2" xfId="4144" xr:uid="{00000000-0005-0000-0000-000031100000}"/>
    <cellStyle name="Nuovo 18" xfId="4145" xr:uid="{00000000-0005-0000-0000-000032100000}"/>
    <cellStyle name="Nuovo 18 2" xfId="4146" xr:uid="{00000000-0005-0000-0000-000033100000}"/>
    <cellStyle name="Nuovo 19" xfId="4147" xr:uid="{00000000-0005-0000-0000-000034100000}"/>
    <cellStyle name="Nuovo 19 2" xfId="4148" xr:uid="{00000000-0005-0000-0000-000035100000}"/>
    <cellStyle name="Nuovo 2" xfId="4149" xr:uid="{00000000-0005-0000-0000-000036100000}"/>
    <cellStyle name="Nuovo 2 2" xfId="4150" xr:uid="{00000000-0005-0000-0000-000037100000}"/>
    <cellStyle name="Nuovo 2 3" xfId="4151" xr:uid="{00000000-0005-0000-0000-000038100000}"/>
    <cellStyle name="Nuovo 2 4" xfId="4152" xr:uid="{00000000-0005-0000-0000-000039100000}"/>
    <cellStyle name="Nuovo 2 5" xfId="4153" xr:uid="{00000000-0005-0000-0000-00003A100000}"/>
    <cellStyle name="Nuovo 2 6" xfId="4154" xr:uid="{00000000-0005-0000-0000-00003B100000}"/>
    <cellStyle name="Nuovo 20" xfId="4155" xr:uid="{00000000-0005-0000-0000-00003C100000}"/>
    <cellStyle name="Nuovo 20 2" xfId="4156" xr:uid="{00000000-0005-0000-0000-00003D100000}"/>
    <cellStyle name="Nuovo 21" xfId="4157" xr:uid="{00000000-0005-0000-0000-00003E100000}"/>
    <cellStyle name="Nuovo 21 2" xfId="4158" xr:uid="{00000000-0005-0000-0000-00003F100000}"/>
    <cellStyle name="Nuovo 22" xfId="4159" xr:uid="{00000000-0005-0000-0000-000040100000}"/>
    <cellStyle name="Nuovo 22 2" xfId="4160" xr:uid="{00000000-0005-0000-0000-000041100000}"/>
    <cellStyle name="Nuovo 23" xfId="4161" xr:uid="{00000000-0005-0000-0000-000042100000}"/>
    <cellStyle name="Nuovo 23 2" xfId="4162" xr:uid="{00000000-0005-0000-0000-000043100000}"/>
    <cellStyle name="Nuovo 24" xfId="4163" xr:uid="{00000000-0005-0000-0000-000044100000}"/>
    <cellStyle name="Nuovo 24 2" xfId="4164" xr:uid="{00000000-0005-0000-0000-000045100000}"/>
    <cellStyle name="Nuovo 25" xfId="4165" xr:uid="{00000000-0005-0000-0000-000046100000}"/>
    <cellStyle name="Nuovo 25 2" xfId="4166" xr:uid="{00000000-0005-0000-0000-000047100000}"/>
    <cellStyle name="Nuovo 26" xfId="4167" xr:uid="{00000000-0005-0000-0000-000048100000}"/>
    <cellStyle name="Nuovo 26 2" xfId="4168" xr:uid="{00000000-0005-0000-0000-000049100000}"/>
    <cellStyle name="Nuovo 27" xfId="4169" xr:uid="{00000000-0005-0000-0000-00004A100000}"/>
    <cellStyle name="Nuovo 27 2" xfId="4170" xr:uid="{00000000-0005-0000-0000-00004B100000}"/>
    <cellStyle name="Nuovo 28" xfId="4171" xr:uid="{00000000-0005-0000-0000-00004C100000}"/>
    <cellStyle name="Nuovo 28 2" xfId="4172" xr:uid="{00000000-0005-0000-0000-00004D100000}"/>
    <cellStyle name="Nuovo 29" xfId="4173" xr:uid="{00000000-0005-0000-0000-00004E100000}"/>
    <cellStyle name="Nuovo 29 2" xfId="4174" xr:uid="{00000000-0005-0000-0000-00004F100000}"/>
    <cellStyle name="Nuovo 3" xfId="4175" xr:uid="{00000000-0005-0000-0000-000050100000}"/>
    <cellStyle name="Nuovo 3 2" xfId="4176" xr:uid="{00000000-0005-0000-0000-000051100000}"/>
    <cellStyle name="Nuovo 30" xfId="4177" xr:uid="{00000000-0005-0000-0000-000052100000}"/>
    <cellStyle name="Nuovo 30 2" xfId="4178" xr:uid="{00000000-0005-0000-0000-000053100000}"/>
    <cellStyle name="Nuovo 31" xfId="4179" xr:uid="{00000000-0005-0000-0000-000054100000}"/>
    <cellStyle name="Nuovo 31 2" xfId="4180" xr:uid="{00000000-0005-0000-0000-000055100000}"/>
    <cellStyle name="Nuovo 32" xfId="4181" xr:uid="{00000000-0005-0000-0000-000056100000}"/>
    <cellStyle name="Nuovo 32 2" xfId="4182" xr:uid="{00000000-0005-0000-0000-000057100000}"/>
    <cellStyle name="Nuovo 33" xfId="4183" xr:uid="{00000000-0005-0000-0000-000058100000}"/>
    <cellStyle name="Nuovo 33 2" xfId="4184" xr:uid="{00000000-0005-0000-0000-000059100000}"/>
    <cellStyle name="Nuovo 34" xfId="4185" xr:uid="{00000000-0005-0000-0000-00005A100000}"/>
    <cellStyle name="Nuovo 34 2" xfId="4186" xr:uid="{00000000-0005-0000-0000-00005B100000}"/>
    <cellStyle name="Nuovo 35" xfId="4187" xr:uid="{00000000-0005-0000-0000-00005C100000}"/>
    <cellStyle name="Nuovo 35 2" xfId="4188" xr:uid="{00000000-0005-0000-0000-00005D100000}"/>
    <cellStyle name="Nuovo 36" xfId="4189" xr:uid="{00000000-0005-0000-0000-00005E100000}"/>
    <cellStyle name="Nuovo 36 2" xfId="4190" xr:uid="{00000000-0005-0000-0000-00005F100000}"/>
    <cellStyle name="Nuovo 37" xfId="4191" xr:uid="{00000000-0005-0000-0000-000060100000}"/>
    <cellStyle name="Nuovo 37 2" xfId="4192" xr:uid="{00000000-0005-0000-0000-000061100000}"/>
    <cellStyle name="Nuovo 38" xfId="4193" xr:uid="{00000000-0005-0000-0000-000062100000}"/>
    <cellStyle name="Nuovo 38 2" xfId="4194" xr:uid="{00000000-0005-0000-0000-000063100000}"/>
    <cellStyle name="Nuovo 38 2 2" xfId="4195" xr:uid="{00000000-0005-0000-0000-000064100000}"/>
    <cellStyle name="Nuovo 38 2 3" xfId="4196" xr:uid="{00000000-0005-0000-0000-000065100000}"/>
    <cellStyle name="Nuovo 38 3" xfId="4197" xr:uid="{00000000-0005-0000-0000-000066100000}"/>
    <cellStyle name="Nuovo 38 3 2" xfId="4198" xr:uid="{00000000-0005-0000-0000-000067100000}"/>
    <cellStyle name="Nuovo 38 3 2 2" xfId="4199" xr:uid="{00000000-0005-0000-0000-000068100000}"/>
    <cellStyle name="Nuovo 38 3 3" xfId="4200" xr:uid="{00000000-0005-0000-0000-000069100000}"/>
    <cellStyle name="Nuovo 38 3 3 2" xfId="4201" xr:uid="{00000000-0005-0000-0000-00006A100000}"/>
    <cellStyle name="Nuovo 38 3 4" xfId="4202" xr:uid="{00000000-0005-0000-0000-00006B100000}"/>
    <cellStyle name="Nuovo 38 4" xfId="4203" xr:uid="{00000000-0005-0000-0000-00006C100000}"/>
    <cellStyle name="Nuovo 38 4 2" xfId="4204" xr:uid="{00000000-0005-0000-0000-00006D100000}"/>
    <cellStyle name="Nuovo 38 5" xfId="4205" xr:uid="{00000000-0005-0000-0000-00006E100000}"/>
    <cellStyle name="Nuovo 39" xfId="4206" xr:uid="{00000000-0005-0000-0000-00006F100000}"/>
    <cellStyle name="Nuovo 4" xfId="4207" xr:uid="{00000000-0005-0000-0000-000070100000}"/>
    <cellStyle name="Nuovo 4 2" xfId="4208" xr:uid="{00000000-0005-0000-0000-000071100000}"/>
    <cellStyle name="Nuovo 4 3" xfId="4209" xr:uid="{00000000-0005-0000-0000-000072100000}"/>
    <cellStyle name="Nuovo 40" xfId="4210" xr:uid="{00000000-0005-0000-0000-000073100000}"/>
    <cellStyle name="Nuovo 5" xfId="4211" xr:uid="{00000000-0005-0000-0000-000074100000}"/>
    <cellStyle name="Nuovo 5 2" xfId="4212" xr:uid="{00000000-0005-0000-0000-000075100000}"/>
    <cellStyle name="Nuovo 6" xfId="4213" xr:uid="{00000000-0005-0000-0000-000076100000}"/>
    <cellStyle name="Nuovo 6 2" xfId="4214" xr:uid="{00000000-0005-0000-0000-000077100000}"/>
    <cellStyle name="Nuovo 7" xfId="4215" xr:uid="{00000000-0005-0000-0000-000078100000}"/>
    <cellStyle name="Nuovo 7 2" xfId="4216" xr:uid="{00000000-0005-0000-0000-000079100000}"/>
    <cellStyle name="Nuovo 8" xfId="4217" xr:uid="{00000000-0005-0000-0000-00007A100000}"/>
    <cellStyle name="Nuovo 8 2" xfId="4218" xr:uid="{00000000-0005-0000-0000-00007B100000}"/>
    <cellStyle name="Nuovo 9" xfId="4219" xr:uid="{00000000-0005-0000-0000-00007C100000}"/>
    <cellStyle name="Nuovo 9 2" xfId="4220" xr:uid="{00000000-0005-0000-0000-00007D100000}"/>
    <cellStyle name="Output 10" xfId="4221" xr:uid="{00000000-0005-0000-0000-00007E100000}"/>
    <cellStyle name="Output 10 2" xfId="4222" xr:uid="{00000000-0005-0000-0000-00007F100000}"/>
    <cellStyle name="Output 11" xfId="4223" xr:uid="{00000000-0005-0000-0000-000080100000}"/>
    <cellStyle name="Output 11 2" xfId="4224" xr:uid="{00000000-0005-0000-0000-000081100000}"/>
    <cellStyle name="Output 12" xfId="4225" xr:uid="{00000000-0005-0000-0000-000082100000}"/>
    <cellStyle name="Output 12 2" xfId="4226" xr:uid="{00000000-0005-0000-0000-000083100000}"/>
    <cellStyle name="Output 13" xfId="4227" xr:uid="{00000000-0005-0000-0000-000084100000}"/>
    <cellStyle name="Output 13 2" xfId="4228" xr:uid="{00000000-0005-0000-0000-000085100000}"/>
    <cellStyle name="Output 14" xfId="4229" xr:uid="{00000000-0005-0000-0000-000086100000}"/>
    <cellStyle name="Output 14 2" xfId="4230" xr:uid="{00000000-0005-0000-0000-000087100000}"/>
    <cellStyle name="Output 15" xfId="4231" xr:uid="{00000000-0005-0000-0000-000088100000}"/>
    <cellStyle name="Output 15 2" xfId="4232" xr:uid="{00000000-0005-0000-0000-000089100000}"/>
    <cellStyle name="Output 16" xfId="4233" xr:uid="{00000000-0005-0000-0000-00008A100000}"/>
    <cellStyle name="Output 16 2" xfId="4234" xr:uid="{00000000-0005-0000-0000-00008B100000}"/>
    <cellStyle name="Output 17" xfId="4235" xr:uid="{00000000-0005-0000-0000-00008C100000}"/>
    <cellStyle name="Output 17 2" xfId="4236" xr:uid="{00000000-0005-0000-0000-00008D100000}"/>
    <cellStyle name="Output 18" xfId="4237" xr:uid="{00000000-0005-0000-0000-00008E100000}"/>
    <cellStyle name="Output 18 2" xfId="4238" xr:uid="{00000000-0005-0000-0000-00008F100000}"/>
    <cellStyle name="Output 19" xfId="4239" xr:uid="{00000000-0005-0000-0000-000090100000}"/>
    <cellStyle name="Output 19 2" xfId="4240" xr:uid="{00000000-0005-0000-0000-000091100000}"/>
    <cellStyle name="Output 2" xfId="4241" xr:uid="{00000000-0005-0000-0000-000092100000}"/>
    <cellStyle name="Output 2 10" xfId="4242" xr:uid="{00000000-0005-0000-0000-000093100000}"/>
    <cellStyle name="Output 2 10 2" xfId="4243" xr:uid="{00000000-0005-0000-0000-000094100000}"/>
    <cellStyle name="Output 2 11" xfId="4244" xr:uid="{00000000-0005-0000-0000-000095100000}"/>
    <cellStyle name="Output 2 11 2" xfId="4245" xr:uid="{00000000-0005-0000-0000-000096100000}"/>
    <cellStyle name="Output 2 12" xfId="4246" xr:uid="{00000000-0005-0000-0000-000097100000}"/>
    <cellStyle name="Output 2 2" xfId="4247" xr:uid="{00000000-0005-0000-0000-000098100000}"/>
    <cellStyle name="Output 2 2 2" xfId="4248" xr:uid="{00000000-0005-0000-0000-000099100000}"/>
    <cellStyle name="Output 2 3" xfId="4249" xr:uid="{00000000-0005-0000-0000-00009A100000}"/>
    <cellStyle name="Output 2 3 2" xfId="4250" xr:uid="{00000000-0005-0000-0000-00009B100000}"/>
    <cellStyle name="Output 2 4" xfId="4251" xr:uid="{00000000-0005-0000-0000-00009C100000}"/>
    <cellStyle name="Output 2 4 2" xfId="4252" xr:uid="{00000000-0005-0000-0000-00009D100000}"/>
    <cellStyle name="Output 2 5" xfId="4253" xr:uid="{00000000-0005-0000-0000-00009E100000}"/>
    <cellStyle name="Output 2 5 2" xfId="4254" xr:uid="{00000000-0005-0000-0000-00009F100000}"/>
    <cellStyle name="Output 2 6" xfId="4255" xr:uid="{00000000-0005-0000-0000-0000A0100000}"/>
    <cellStyle name="Output 2 6 2" xfId="4256" xr:uid="{00000000-0005-0000-0000-0000A1100000}"/>
    <cellStyle name="Output 2 7" xfId="4257" xr:uid="{00000000-0005-0000-0000-0000A2100000}"/>
    <cellStyle name="Output 2 7 2" xfId="4258" xr:uid="{00000000-0005-0000-0000-0000A3100000}"/>
    <cellStyle name="Output 2 8" xfId="4259" xr:uid="{00000000-0005-0000-0000-0000A4100000}"/>
    <cellStyle name="Output 2 8 2" xfId="4260" xr:uid="{00000000-0005-0000-0000-0000A5100000}"/>
    <cellStyle name="Output 2 9" xfId="4261" xr:uid="{00000000-0005-0000-0000-0000A6100000}"/>
    <cellStyle name="Output 2 9 2" xfId="4262" xr:uid="{00000000-0005-0000-0000-0000A7100000}"/>
    <cellStyle name="Output 20" xfId="4263" xr:uid="{00000000-0005-0000-0000-0000A8100000}"/>
    <cellStyle name="Output 20 2" xfId="4264" xr:uid="{00000000-0005-0000-0000-0000A9100000}"/>
    <cellStyle name="Output 21" xfId="4265" xr:uid="{00000000-0005-0000-0000-0000AA100000}"/>
    <cellStyle name="Output 21 2" xfId="4266" xr:uid="{00000000-0005-0000-0000-0000AB100000}"/>
    <cellStyle name="Output 22" xfId="4267" xr:uid="{00000000-0005-0000-0000-0000AC100000}"/>
    <cellStyle name="Output 22 2" xfId="4268" xr:uid="{00000000-0005-0000-0000-0000AD100000}"/>
    <cellStyle name="Output 23" xfId="4269" xr:uid="{00000000-0005-0000-0000-0000AE100000}"/>
    <cellStyle name="Output 23 2" xfId="4270" xr:uid="{00000000-0005-0000-0000-0000AF100000}"/>
    <cellStyle name="Output 24" xfId="4271" xr:uid="{00000000-0005-0000-0000-0000B0100000}"/>
    <cellStyle name="Output 24 2" xfId="4272" xr:uid="{00000000-0005-0000-0000-0000B1100000}"/>
    <cellStyle name="Output 25" xfId="4273" xr:uid="{00000000-0005-0000-0000-0000B2100000}"/>
    <cellStyle name="Output 25 2" xfId="4274" xr:uid="{00000000-0005-0000-0000-0000B3100000}"/>
    <cellStyle name="Output 26" xfId="4275" xr:uid="{00000000-0005-0000-0000-0000B4100000}"/>
    <cellStyle name="Output 26 2" xfId="4276" xr:uid="{00000000-0005-0000-0000-0000B5100000}"/>
    <cellStyle name="Output 27" xfId="4277" xr:uid="{00000000-0005-0000-0000-0000B6100000}"/>
    <cellStyle name="Output 27 2" xfId="4278" xr:uid="{00000000-0005-0000-0000-0000B7100000}"/>
    <cellStyle name="Output 28" xfId="4279" xr:uid="{00000000-0005-0000-0000-0000B8100000}"/>
    <cellStyle name="Output 28 2" xfId="4280" xr:uid="{00000000-0005-0000-0000-0000B9100000}"/>
    <cellStyle name="Output 29" xfId="4281" xr:uid="{00000000-0005-0000-0000-0000BA100000}"/>
    <cellStyle name="Output 29 2" xfId="4282" xr:uid="{00000000-0005-0000-0000-0000BB100000}"/>
    <cellStyle name="Output 3" xfId="4283" xr:uid="{00000000-0005-0000-0000-0000BC100000}"/>
    <cellStyle name="Output 3 2" xfId="4284" xr:uid="{00000000-0005-0000-0000-0000BD100000}"/>
    <cellStyle name="Output 3 2 2" xfId="4285" xr:uid="{00000000-0005-0000-0000-0000BE100000}"/>
    <cellStyle name="Output 3 2 2 2" xfId="4286" xr:uid="{00000000-0005-0000-0000-0000BF100000}"/>
    <cellStyle name="Output 3 2 3" xfId="4287" xr:uid="{00000000-0005-0000-0000-0000C0100000}"/>
    <cellStyle name="Output 3 3" xfId="4288" xr:uid="{00000000-0005-0000-0000-0000C1100000}"/>
    <cellStyle name="Output 3 4" xfId="4289" xr:uid="{00000000-0005-0000-0000-0000C2100000}"/>
    <cellStyle name="Output 30" xfId="4290" xr:uid="{00000000-0005-0000-0000-0000C3100000}"/>
    <cellStyle name="Output 30 2" xfId="4291" xr:uid="{00000000-0005-0000-0000-0000C4100000}"/>
    <cellStyle name="Output 31" xfId="4292" xr:uid="{00000000-0005-0000-0000-0000C5100000}"/>
    <cellStyle name="Output 31 2" xfId="4293" xr:uid="{00000000-0005-0000-0000-0000C6100000}"/>
    <cellStyle name="Output 32" xfId="4294" xr:uid="{00000000-0005-0000-0000-0000C7100000}"/>
    <cellStyle name="Output 32 2" xfId="4295" xr:uid="{00000000-0005-0000-0000-0000C8100000}"/>
    <cellStyle name="Output 33" xfId="4296" xr:uid="{00000000-0005-0000-0000-0000C9100000}"/>
    <cellStyle name="Output 33 2" xfId="4297" xr:uid="{00000000-0005-0000-0000-0000CA100000}"/>
    <cellStyle name="Output 34" xfId="4298" xr:uid="{00000000-0005-0000-0000-0000CB100000}"/>
    <cellStyle name="Output 34 2" xfId="4299" xr:uid="{00000000-0005-0000-0000-0000CC100000}"/>
    <cellStyle name="Output 35" xfId="4300" xr:uid="{00000000-0005-0000-0000-0000CD100000}"/>
    <cellStyle name="Output 35 2" xfId="4301" xr:uid="{00000000-0005-0000-0000-0000CE100000}"/>
    <cellStyle name="Output 36" xfId="4302" xr:uid="{00000000-0005-0000-0000-0000CF100000}"/>
    <cellStyle name="Output 36 2" xfId="4303" xr:uid="{00000000-0005-0000-0000-0000D0100000}"/>
    <cellStyle name="Output 37" xfId="4304" xr:uid="{00000000-0005-0000-0000-0000D1100000}"/>
    <cellStyle name="Output 37 2" xfId="4305" xr:uid="{00000000-0005-0000-0000-0000D2100000}"/>
    <cellStyle name="Output 38" xfId="4306" xr:uid="{00000000-0005-0000-0000-0000D3100000}"/>
    <cellStyle name="Output 38 2" xfId="4307" xr:uid="{00000000-0005-0000-0000-0000D4100000}"/>
    <cellStyle name="Output 39" xfId="4308" xr:uid="{00000000-0005-0000-0000-0000D5100000}"/>
    <cellStyle name="Output 39 2" xfId="4309" xr:uid="{00000000-0005-0000-0000-0000D6100000}"/>
    <cellStyle name="Output 4" xfId="4310" xr:uid="{00000000-0005-0000-0000-0000D7100000}"/>
    <cellStyle name="Output 4 2" xfId="4311" xr:uid="{00000000-0005-0000-0000-0000D8100000}"/>
    <cellStyle name="Output 4 2 2" xfId="4312" xr:uid="{00000000-0005-0000-0000-0000D9100000}"/>
    <cellStyle name="Output 4 3" xfId="4313" xr:uid="{00000000-0005-0000-0000-0000DA100000}"/>
    <cellStyle name="Output 40" xfId="4314" xr:uid="{00000000-0005-0000-0000-0000DB100000}"/>
    <cellStyle name="Output 40 2" xfId="4315" xr:uid="{00000000-0005-0000-0000-0000DC100000}"/>
    <cellStyle name="Output 41" xfId="4316" xr:uid="{00000000-0005-0000-0000-0000DD100000}"/>
    <cellStyle name="Output 41 2" xfId="4317" xr:uid="{00000000-0005-0000-0000-0000DE100000}"/>
    <cellStyle name="Output 42" xfId="4318" xr:uid="{00000000-0005-0000-0000-0000DF100000}"/>
    <cellStyle name="Output 42 2" xfId="4319" xr:uid="{00000000-0005-0000-0000-0000E0100000}"/>
    <cellStyle name="Output 43" xfId="4320" xr:uid="{00000000-0005-0000-0000-0000E1100000}"/>
    <cellStyle name="Output 43 2" xfId="4321" xr:uid="{00000000-0005-0000-0000-0000E2100000}"/>
    <cellStyle name="Output 44" xfId="4322" xr:uid="{00000000-0005-0000-0000-0000E3100000}"/>
    <cellStyle name="Output 5" xfId="4323" xr:uid="{00000000-0005-0000-0000-0000E4100000}"/>
    <cellStyle name="Output 5 2" xfId="4324" xr:uid="{00000000-0005-0000-0000-0000E5100000}"/>
    <cellStyle name="Output 5 2 2" xfId="4325" xr:uid="{00000000-0005-0000-0000-0000E6100000}"/>
    <cellStyle name="Output 5 3" xfId="4326" xr:uid="{00000000-0005-0000-0000-0000E7100000}"/>
    <cellStyle name="Output 6" xfId="4327" xr:uid="{00000000-0005-0000-0000-0000E8100000}"/>
    <cellStyle name="Output 6 2" xfId="4328" xr:uid="{00000000-0005-0000-0000-0000E9100000}"/>
    <cellStyle name="Output 6 2 2" xfId="4329" xr:uid="{00000000-0005-0000-0000-0000EA100000}"/>
    <cellStyle name="Output 6 3" xfId="4330" xr:uid="{00000000-0005-0000-0000-0000EB100000}"/>
    <cellStyle name="Output 7" xfId="4331" xr:uid="{00000000-0005-0000-0000-0000EC100000}"/>
    <cellStyle name="Output 7 2" xfId="4332" xr:uid="{00000000-0005-0000-0000-0000ED100000}"/>
    <cellStyle name="Output 8" xfId="4333" xr:uid="{00000000-0005-0000-0000-0000EE100000}"/>
    <cellStyle name="Output 8 2" xfId="4334" xr:uid="{00000000-0005-0000-0000-0000EF100000}"/>
    <cellStyle name="Output 9" xfId="4335" xr:uid="{00000000-0005-0000-0000-0000F0100000}"/>
    <cellStyle name="Output 9 2" xfId="4336" xr:uid="{00000000-0005-0000-0000-0000F1100000}"/>
    <cellStyle name="Pattern" xfId="4337" xr:uid="{00000000-0005-0000-0000-0000F2100000}"/>
    <cellStyle name="Pattern 2" xfId="4338" xr:uid="{00000000-0005-0000-0000-0000F3100000}"/>
    <cellStyle name="Percent" xfId="34369" builtinId="5"/>
    <cellStyle name="Percent 10" xfId="4339" xr:uid="{00000000-0005-0000-0000-0000F5100000}"/>
    <cellStyle name="Percent 10 10" xfId="4340" xr:uid="{00000000-0005-0000-0000-0000F6100000}"/>
    <cellStyle name="Percent 10 10 2" xfId="4341" xr:uid="{00000000-0005-0000-0000-0000F7100000}"/>
    <cellStyle name="Percent 10 11" xfId="4342" xr:uid="{00000000-0005-0000-0000-0000F8100000}"/>
    <cellStyle name="Percent 10 11 2" xfId="4343" xr:uid="{00000000-0005-0000-0000-0000F9100000}"/>
    <cellStyle name="Percent 10 12" xfId="4344" xr:uid="{00000000-0005-0000-0000-0000FA100000}"/>
    <cellStyle name="Percent 10 12 2" xfId="4345" xr:uid="{00000000-0005-0000-0000-0000FB100000}"/>
    <cellStyle name="Percent 10 13" xfId="4346" xr:uid="{00000000-0005-0000-0000-0000FC100000}"/>
    <cellStyle name="Percent 10 13 2" xfId="4347" xr:uid="{00000000-0005-0000-0000-0000FD100000}"/>
    <cellStyle name="Percent 10 14" xfId="4348" xr:uid="{00000000-0005-0000-0000-0000FE100000}"/>
    <cellStyle name="Percent 10 14 2" xfId="4349" xr:uid="{00000000-0005-0000-0000-0000FF100000}"/>
    <cellStyle name="Percent 10 15" xfId="4350" xr:uid="{00000000-0005-0000-0000-000000110000}"/>
    <cellStyle name="Percent 10 15 2" xfId="4351" xr:uid="{00000000-0005-0000-0000-000001110000}"/>
    <cellStyle name="Percent 10 16" xfId="4352" xr:uid="{00000000-0005-0000-0000-000002110000}"/>
    <cellStyle name="Percent 10 16 2" xfId="4353" xr:uid="{00000000-0005-0000-0000-000003110000}"/>
    <cellStyle name="Percent 10 17" xfId="4354" xr:uid="{00000000-0005-0000-0000-000004110000}"/>
    <cellStyle name="Percent 10 17 2" xfId="4355" xr:uid="{00000000-0005-0000-0000-000005110000}"/>
    <cellStyle name="Percent 10 18" xfId="4356" xr:uid="{00000000-0005-0000-0000-000006110000}"/>
    <cellStyle name="Percent 10 18 2" xfId="4357" xr:uid="{00000000-0005-0000-0000-000007110000}"/>
    <cellStyle name="Percent 10 19" xfId="4358" xr:uid="{00000000-0005-0000-0000-000008110000}"/>
    <cellStyle name="Percent 10 19 2" xfId="4359" xr:uid="{00000000-0005-0000-0000-000009110000}"/>
    <cellStyle name="Percent 10 2" xfId="4360" xr:uid="{00000000-0005-0000-0000-00000A110000}"/>
    <cellStyle name="Percent 10 2 2" xfId="4361" xr:uid="{00000000-0005-0000-0000-00000B110000}"/>
    <cellStyle name="Percent 10 2 2 2" xfId="4362" xr:uid="{00000000-0005-0000-0000-00000C110000}"/>
    <cellStyle name="Percent 10 2 3" xfId="4363" xr:uid="{00000000-0005-0000-0000-00000D110000}"/>
    <cellStyle name="Percent 10 20" xfId="4364" xr:uid="{00000000-0005-0000-0000-00000E110000}"/>
    <cellStyle name="Percent 10 20 2" xfId="4365" xr:uid="{00000000-0005-0000-0000-00000F110000}"/>
    <cellStyle name="Percent 10 21" xfId="4366" xr:uid="{00000000-0005-0000-0000-000010110000}"/>
    <cellStyle name="Percent 10 3" xfId="4367" xr:uid="{00000000-0005-0000-0000-000011110000}"/>
    <cellStyle name="Percent 10 3 2" xfId="4368" xr:uid="{00000000-0005-0000-0000-000012110000}"/>
    <cellStyle name="Percent 10 3 2 2" xfId="4369" xr:uid="{00000000-0005-0000-0000-000013110000}"/>
    <cellStyle name="Percent 10 3 3" xfId="4370" xr:uid="{00000000-0005-0000-0000-000014110000}"/>
    <cellStyle name="Percent 10 4" xfId="4371" xr:uid="{00000000-0005-0000-0000-000015110000}"/>
    <cellStyle name="Percent 10 4 2" xfId="4372" xr:uid="{00000000-0005-0000-0000-000016110000}"/>
    <cellStyle name="Percent 10 4 2 2" xfId="4373" xr:uid="{00000000-0005-0000-0000-000017110000}"/>
    <cellStyle name="Percent 10 4 3" xfId="4374" xr:uid="{00000000-0005-0000-0000-000018110000}"/>
    <cellStyle name="Percent 10 5" xfId="4375" xr:uid="{00000000-0005-0000-0000-000019110000}"/>
    <cellStyle name="Percent 10 5 2" xfId="4376" xr:uid="{00000000-0005-0000-0000-00001A110000}"/>
    <cellStyle name="Percent 10 5 2 2" xfId="4377" xr:uid="{00000000-0005-0000-0000-00001B110000}"/>
    <cellStyle name="Percent 10 5 3" xfId="4378" xr:uid="{00000000-0005-0000-0000-00001C110000}"/>
    <cellStyle name="Percent 10 6" xfId="4379" xr:uid="{00000000-0005-0000-0000-00001D110000}"/>
    <cellStyle name="Percent 10 6 2" xfId="4380" xr:uid="{00000000-0005-0000-0000-00001E110000}"/>
    <cellStyle name="Percent 10 6 2 2" xfId="4381" xr:uid="{00000000-0005-0000-0000-00001F110000}"/>
    <cellStyle name="Percent 10 6 3" xfId="4382" xr:uid="{00000000-0005-0000-0000-000020110000}"/>
    <cellStyle name="Percent 10 7" xfId="4383" xr:uid="{00000000-0005-0000-0000-000021110000}"/>
    <cellStyle name="Percent 10 7 2" xfId="4384" xr:uid="{00000000-0005-0000-0000-000022110000}"/>
    <cellStyle name="Percent 10 7 2 2" xfId="4385" xr:uid="{00000000-0005-0000-0000-000023110000}"/>
    <cellStyle name="Percent 10 7 3" xfId="4386" xr:uid="{00000000-0005-0000-0000-000024110000}"/>
    <cellStyle name="Percent 10 7 3 2" xfId="4387" xr:uid="{00000000-0005-0000-0000-000025110000}"/>
    <cellStyle name="Percent 10 7 4" xfId="4388" xr:uid="{00000000-0005-0000-0000-000026110000}"/>
    <cellStyle name="Percent 10 7 4 2" xfId="4389" xr:uid="{00000000-0005-0000-0000-000027110000}"/>
    <cellStyle name="Percent 10 7 5" xfId="4390" xr:uid="{00000000-0005-0000-0000-000028110000}"/>
    <cellStyle name="Percent 10 8" xfId="4391" xr:uid="{00000000-0005-0000-0000-000029110000}"/>
    <cellStyle name="Percent 10 8 2" xfId="4392" xr:uid="{00000000-0005-0000-0000-00002A110000}"/>
    <cellStyle name="Percent 10 8 2 2" xfId="4393" xr:uid="{00000000-0005-0000-0000-00002B110000}"/>
    <cellStyle name="Percent 10 8 3" xfId="4394" xr:uid="{00000000-0005-0000-0000-00002C110000}"/>
    <cellStyle name="Percent 10 9" xfId="4395" xr:uid="{00000000-0005-0000-0000-00002D110000}"/>
    <cellStyle name="Percent 10 9 2" xfId="4396" xr:uid="{00000000-0005-0000-0000-00002E110000}"/>
    <cellStyle name="Percent 11" xfId="4397" xr:uid="{00000000-0005-0000-0000-00002F110000}"/>
    <cellStyle name="Percent 11 10" xfId="4398" xr:uid="{00000000-0005-0000-0000-000030110000}"/>
    <cellStyle name="Percent 11 10 2" xfId="4399" xr:uid="{00000000-0005-0000-0000-000031110000}"/>
    <cellStyle name="Percent 11 11" xfId="4400" xr:uid="{00000000-0005-0000-0000-000032110000}"/>
    <cellStyle name="Percent 11 2" xfId="4401" xr:uid="{00000000-0005-0000-0000-000033110000}"/>
    <cellStyle name="Percent 11 2 2" xfId="4402" xr:uid="{00000000-0005-0000-0000-000034110000}"/>
    <cellStyle name="Percent 11 2 2 2" xfId="4403" xr:uid="{00000000-0005-0000-0000-000035110000}"/>
    <cellStyle name="Percent 11 2 3" xfId="4404" xr:uid="{00000000-0005-0000-0000-000036110000}"/>
    <cellStyle name="Percent 11 3" xfId="4405" xr:uid="{00000000-0005-0000-0000-000037110000}"/>
    <cellStyle name="Percent 11 3 2" xfId="4406" xr:uid="{00000000-0005-0000-0000-000038110000}"/>
    <cellStyle name="Percent 11 3 2 2" xfId="4407" xr:uid="{00000000-0005-0000-0000-000039110000}"/>
    <cellStyle name="Percent 11 3 3" xfId="4408" xr:uid="{00000000-0005-0000-0000-00003A110000}"/>
    <cellStyle name="Percent 11 4" xfId="4409" xr:uid="{00000000-0005-0000-0000-00003B110000}"/>
    <cellStyle name="Percent 11 4 2" xfId="4410" xr:uid="{00000000-0005-0000-0000-00003C110000}"/>
    <cellStyle name="Percent 11 4 2 2" xfId="4411" xr:uid="{00000000-0005-0000-0000-00003D110000}"/>
    <cellStyle name="Percent 11 4 3" xfId="4412" xr:uid="{00000000-0005-0000-0000-00003E110000}"/>
    <cellStyle name="Percent 11 5" xfId="4413" xr:uid="{00000000-0005-0000-0000-00003F110000}"/>
    <cellStyle name="Percent 11 5 2" xfId="4414" xr:uid="{00000000-0005-0000-0000-000040110000}"/>
    <cellStyle name="Percent 11 5 2 2" xfId="4415" xr:uid="{00000000-0005-0000-0000-000041110000}"/>
    <cellStyle name="Percent 11 5 3" xfId="4416" xr:uid="{00000000-0005-0000-0000-000042110000}"/>
    <cellStyle name="Percent 11 6" xfId="4417" xr:uid="{00000000-0005-0000-0000-000043110000}"/>
    <cellStyle name="Percent 11 6 2" xfId="4418" xr:uid="{00000000-0005-0000-0000-000044110000}"/>
    <cellStyle name="Percent 11 6 2 2" xfId="4419" xr:uid="{00000000-0005-0000-0000-000045110000}"/>
    <cellStyle name="Percent 11 6 3" xfId="4420" xr:uid="{00000000-0005-0000-0000-000046110000}"/>
    <cellStyle name="Percent 11 7" xfId="4421" xr:uid="{00000000-0005-0000-0000-000047110000}"/>
    <cellStyle name="Percent 11 7 2" xfId="4422" xr:uid="{00000000-0005-0000-0000-000048110000}"/>
    <cellStyle name="Percent 11 7 2 2" xfId="4423" xr:uid="{00000000-0005-0000-0000-000049110000}"/>
    <cellStyle name="Percent 11 7 3" xfId="4424" xr:uid="{00000000-0005-0000-0000-00004A110000}"/>
    <cellStyle name="Percent 11 7 3 2" xfId="4425" xr:uid="{00000000-0005-0000-0000-00004B110000}"/>
    <cellStyle name="Percent 11 7 4" xfId="4426" xr:uid="{00000000-0005-0000-0000-00004C110000}"/>
    <cellStyle name="Percent 11 7 4 2" xfId="4427" xr:uid="{00000000-0005-0000-0000-00004D110000}"/>
    <cellStyle name="Percent 11 7 5" xfId="4428" xr:uid="{00000000-0005-0000-0000-00004E110000}"/>
    <cellStyle name="Percent 11 8" xfId="4429" xr:uid="{00000000-0005-0000-0000-00004F110000}"/>
    <cellStyle name="Percent 11 8 2" xfId="4430" xr:uid="{00000000-0005-0000-0000-000050110000}"/>
    <cellStyle name="Percent 11 8 2 2" xfId="4431" xr:uid="{00000000-0005-0000-0000-000051110000}"/>
    <cellStyle name="Percent 11 8 3" xfId="4432" xr:uid="{00000000-0005-0000-0000-000052110000}"/>
    <cellStyle name="Percent 11 9" xfId="4433" xr:uid="{00000000-0005-0000-0000-000053110000}"/>
    <cellStyle name="Percent 11 9 2" xfId="4434" xr:uid="{00000000-0005-0000-0000-000054110000}"/>
    <cellStyle name="Percent 12" xfId="4435" xr:uid="{00000000-0005-0000-0000-000055110000}"/>
    <cellStyle name="Percent 12 10" xfId="4436" xr:uid="{00000000-0005-0000-0000-000056110000}"/>
    <cellStyle name="Percent 12 10 2" xfId="4437" xr:uid="{00000000-0005-0000-0000-000057110000}"/>
    <cellStyle name="Percent 12 11" xfId="4438" xr:uid="{00000000-0005-0000-0000-000058110000}"/>
    <cellStyle name="Percent 12 2" xfId="4439" xr:uid="{00000000-0005-0000-0000-000059110000}"/>
    <cellStyle name="Percent 12 2 2" xfId="4440" xr:uid="{00000000-0005-0000-0000-00005A110000}"/>
    <cellStyle name="Percent 12 2 2 2" xfId="4441" xr:uid="{00000000-0005-0000-0000-00005B110000}"/>
    <cellStyle name="Percent 12 2 3" xfId="4442" xr:uid="{00000000-0005-0000-0000-00005C110000}"/>
    <cellStyle name="Percent 12 3" xfId="4443" xr:uid="{00000000-0005-0000-0000-00005D110000}"/>
    <cellStyle name="Percent 12 3 2" xfId="4444" xr:uid="{00000000-0005-0000-0000-00005E110000}"/>
    <cellStyle name="Percent 12 3 2 2" xfId="4445" xr:uid="{00000000-0005-0000-0000-00005F110000}"/>
    <cellStyle name="Percent 12 3 3" xfId="4446" xr:uid="{00000000-0005-0000-0000-000060110000}"/>
    <cellStyle name="Percent 12 4" xfId="4447" xr:uid="{00000000-0005-0000-0000-000061110000}"/>
    <cellStyle name="Percent 12 4 2" xfId="4448" xr:uid="{00000000-0005-0000-0000-000062110000}"/>
    <cellStyle name="Percent 12 4 2 2" xfId="4449" xr:uid="{00000000-0005-0000-0000-000063110000}"/>
    <cellStyle name="Percent 12 4 3" xfId="4450" xr:uid="{00000000-0005-0000-0000-000064110000}"/>
    <cellStyle name="Percent 12 5" xfId="4451" xr:uid="{00000000-0005-0000-0000-000065110000}"/>
    <cellStyle name="Percent 12 5 2" xfId="4452" xr:uid="{00000000-0005-0000-0000-000066110000}"/>
    <cellStyle name="Percent 12 5 2 2" xfId="4453" xr:uid="{00000000-0005-0000-0000-000067110000}"/>
    <cellStyle name="Percent 12 5 3" xfId="4454" xr:uid="{00000000-0005-0000-0000-000068110000}"/>
    <cellStyle name="Percent 12 6" xfId="4455" xr:uid="{00000000-0005-0000-0000-000069110000}"/>
    <cellStyle name="Percent 12 6 2" xfId="4456" xr:uid="{00000000-0005-0000-0000-00006A110000}"/>
    <cellStyle name="Percent 12 6 2 2" xfId="4457" xr:uid="{00000000-0005-0000-0000-00006B110000}"/>
    <cellStyle name="Percent 12 6 3" xfId="4458" xr:uid="{00000000-0005-0000-0000-00006C110000}"/>
    <cellStyle name="Percent 12 7" xfId="4459" xr:uid="{00000000-0005-0000-0000-00006D110000}"/>
    <cellStyle name="Percent 12 7 2" xfId="4460" xr:uid="{00000000-0005-0000-0000-00006E110000}"/>
    <cellStyle name="Percent 12 7 2 2" xfId="4461" xr:uid="{00000000-0005-0000-0000-00006F110000}"/>
    <cellStyle name="Percent 12 7 3" xfId="4462" xr:uid="{00000000-0005-0000-0000-000070110000}"/>
    <cellStyle name="Percent 12 7 3 2" xfId="4463" xr:uid="{00000000-0005-0000-0000-000071110000}"/>
    <cellStyle name="Percent 12 7 4" xfId="4464" xr:uid="{00000000-0005-0000-0000-000072110000}"/>
    <cellStyle name="Percent 12 7 4 2" xfId="4465" xr:uid="{00000000-0005-0000-0000-000073110000}"/>
    <cellStyle name="Percent 12 7 5" xfId="4466" xr:uid="{00000000-0005-0000-0000-000074110000}"/>
    <cellStyle name="Percent 12 8" xfId="4467" xr:uid="{00000000-0005-0000-0000-000075110000}"/>
    <cellStyle name="Percent 12 8 2" xfId="4468" xr:uid="{00000000-0005-0000-0000-000076110000}"/>
    <cellStyle name="Percent 12 8 2 2" xfId="4469" xr:uid="{00000000-0005-0000-0000-000077110000}"/>
    <cellStyle name="Percent 12 8 3" xfId="4470" xr:uid="{00000000-0005-0000-0000-000078110000}"/>
    <cellStyle name="Percent 12 9" xfId="4471" xr:uid="{00000000-0005-0000-0000-000079110000}"/>
    <cellStyle name="Percent 12 9 2" xfId="4472" xr:uid="{00000000-0005-0000-0000-00007A110000}"/>
    <cellStyle name="Percent 13" xfId="4473" xr:uid="{00000000-0005-0000-0000-00007B110000}"/>
    <cellStyle name="Percent 13 10" xfId="4474" xr:uid="{00000000-0005-0000-0000-00007C110000}"/>
    <cellStyle name="Percent 13 10 2" xfId="4475" xr:uid="{00000000-0005-0000-0000-00007D110000}"/>
    <cellStyle name="Percent 13 11" xfId="4476" xr:uid="{00000000-0005-0000-0000-00007E110000}"/>
    <cellStyle name="Percent 13 2" xfId="4477" xr:uid="{00000000-0005-0000-0000-00007F110000}"/>
    <cellStyle name="Percent 13 2 2" xfId="4478" xr:uid="{00000000-0005-0000-0000-000080110000}"/>
    <cellStyle name="Percent 13 2 2 2" xfId="4479" xr:uid="{00000000-0005-0000-0000-000081110000}"/>
    <cellStyle name="Percent 13 2 2 3" xfId="4480" xr:uid="{00000000-0005-0000-0000-000082110000}"/>
    <cellStyle name="Percent 13 2 3" xfId="4481" xr:uid="{00000000-0005-0000-0000-000083110000}"/>
    <cellStyle name="Percent 13 2 4" xfId="4482" xr:uid="{00000000-0005-0000-0000-000084110000}"/>
    <cellStyle name="Percent 13 3" xfId="4483" xr:uid="{00000000-0005-0000-0000-000085110000}"/>
    <cellStyle name="Percent 13 3 2" xfId="4484" xr:uid="{00000000-0005-0000-0000-000086110000}"/>
    <cellStyle name="Percent 13 3 2 2" xfId="4485" xr:uid="{00000000-0005-0000-0000-000087110000}"/>
    <cellStyle name="Percent 13 3 2 3" xfId="4486" xr:uid="{00000000-0005-0000-0000-000088110000}"/>
    <cellStyle name="Percent 13 3 3" xfId="4487" xr:uid="{00000000-0005-0000-0000-000089110000}"/>
    <cellStyle name="Percent 13 3 4" xfId="4488" xr:uid="{00000000-0005-0000-0000-00008A110000}"/>
    <cellStyle name="Percent 13 4" xfId="4489" xr:uid="{00000000-0005-0000-0000-00008B110000}"/>
    <cellStyle name="Percent 13 4 2" xfId="4490" xr:uid="{00000000-0005-0000-0000-00008C110000}"/>
    <cellStyle name="Percent 13 4 2 2" xfId="4491" xr:uid="{00000000-0005-0000-0000-00008D110000}"/>
    <cellStyle name="Percent 13 4 2 3" xfId="4492" xr:uid="{00000000-0005-0000-0000-00008E110000}"/>
    <cellStyle name="Percent 13 4 3" xfId="4493" xr:uid="{00000000-0005-0000-0000-00008F110000}"/>
    <cellStyle name="Percent 13 4 4" xfId="4494" xr:uid="{00000000-0005-0000-0000-000090110000}"/>
    <cellStyle name="Percent 13 5" xfId="4495" xr:uid="{00000000-0005-0000-0000-000091110000}"/>
    <cellStyle name="Percent 13 5 2" xfId="4496" xr:uid="{00000000-0005-0000-0000-000092110000}"/>
    <cellStyle name="Percent 13 5 2 2" xfId="4497" xr:uid="{00000000-0005-0000-0000-000093110000}"/>
    <cellStyle name="Percent 13 5 2 3" xfId="4498" xr:uid="{00000000-0005-0000-0000-000094110000}"/>
    <cellStyle name="Percent 13 5 3" xfId="4499" xr:uid="{00000000-0005-0000-0000-000095110000}"/>
    <cellStyle name="Percent 13 5 4" xfId="4500" xr:uid="{00000000-0005-0000-0000-000096110000}"/>
    <cellStyle name="Percent 13 6" xfId="4501" xr:uid="{00000000-0005-0000-0000-000097110000}"/>
    <cellStyle name="Percent 13 6 2" xfId="4502" xr:uid="{00000000-0005-0000-0000-000098110000}"/>
    <cellStyle name="Percent 13 6 2 2" xfId="4503" xr:uid="{00000000-0005-0000-0000-000099110000}"/>
    <cellStyle name="Percent 13 6 2 3" xfId="4504" xr:uid="{00000000-0005-0000-0000-00009A110000}"/>
    <cellStyle name="Percent 13 6 3" xfId="4505" xr:uid="{00000000-0005-0000-0000-00009B110000}"/>
    <cellStyle name="Percent 13 6 4" xfId="4506" xr:uid="{00000000-0005-0000-0000-00009C110000}"/>
    <cellStyle name="Percent 13 7" xfId="4507" xr:uid="{00000000-0005-0000-0000-00009D110000}"/>
    <cellStyle name="Percent 13 7 2" xfId="4508" xr:uid="{00000000-0005-0000-0000-00009E110000}"/>
    <cellStyle name="Percent 13 7 2 2" xfId="4509" xr:uid="{00000000-0005-0000-0000-00009F110000}"/>
    <cellStyle name="Percent 13 7 2 3" xfId="4510" xr:uid="{00000000-0005-0000-0000-0000A0110000}"/>
    <cellStyle name="Percent 13 7 3" xfId="4511" xr:uid="{00000000-0005-0000-0000-0000A1110000}"/>
    <cellStyle name="Percent 13 7 3 2" xfId="4512" xr:uid="{00000000-0005-0000-0000-0000A2110000}"/>
    <cellStyle name="Percent 13 7 3 3" xfId="4513" xr:uid="{00000000-0005-0000-0000-0000A3110000}"/>
    <cellStyle name="Percent 13 7 4" xfId="4514" xr:uid="{00000000-0005-0000-0000-0000A4110000}"/>
    <cellStyle name="Percent 13 7 4 2" xfId="4515" xr:uid="{00000000-0005-0000-0000-0000A5110000}"/>
    <cellStyle name="Percent 13 7 4 3" xfId="4516" xr:uid="{00000000-0005-0000-0000-0000A6110000}"/>
    <cellStyle name="Percent 13 7 5" xfId="4517" xr:uid="{00000000-0005-0000-0000-0000A7110000}"/>
    <cellStyle name="Percent 13 7 6" xfId="4518" xr:uid="{00000000-0005-0000-0000-0000A8110000}"/>
    <cellStyle name="Percent 13 8" xfId="4519" xr:uid="{00000000-0005-0000-0000-0000A9110000}"/>
    <cellStyle name="Percent 13 8 2" xfId="4520" xr:uid="{00000000-0005-0000-0000-0000AA110000}"/>
    <cellStyle name="Percent 13 8 2 2" xfId="4521" xr:uid="{00000000-0005-0000-0000-0000AB110000}"/>
    <cellStyle name="Percent 13 8 2 3" xfId="4522" xr:uid="{00000000-0005-0000-0000-0000AC110000}"/>
    <cellStyle name="Percent 13 8 3" xfId="4523" xr:uid="{00000000-0005-0000-0000-0000AD110000}"/>
    <cellStyle name="Percent 13 8 4" xfId="4524" xr:uid="{00000000-0005-0000-0000-0000AE110000}"/>
    <cellStyle name="Percent 13 9" xfId="4525" xr:uid="{00000000-0005-0000-0000-0000AF110000}"/>
    <cellStyle name="Percent 13 9 2" xfId="4526" xr:uid="{00000000-0005-0000-0000-0000B0110000}"/>
    <cellStyle name="Percent 13 9 3" xfId="4527" xr:uid="{00000000-0005-0000-0000-0000B1110000}"/>
    <cellStyle name="Percent 14" xfId="4528" xr:uid="{00000000-0005-0000-0000-0000B2110000}"/>
    <cellStyle name="Percent 14 10" xfId="4529" xr:uid="{00000000-0005-0000-0000-0000B3110000}"/>
    <cellStyle name="Percent 14 10 2" xfId="4530" xr:uid="{00000000-0005-0000-0000-0000B4110000}"/>
    <cellStyle name="Percent 14 10 3" xfId="4531" xr:uid="{00000000-0005-0000-0000-0000B5110000}"/>
    <cellStyle name="Percent 14 11" xfId="4532" xr:uid="{00000000-0005-0000-0000-0000B6110000}"/>
    <cellStyle name="Percent 14 12" xfId="4533" xr:uid="{00000000-0005-0000-0000-0000B7110000}"/>
    <cellStyle name="Percent 14 2" xfId="4534" xr:uid="{00000000-0005-0000-0000-0000B8110000}"/>
    <cellStyle name="Percent 14 2 2" xfId="4535" xr:uid="{00000000-0005-0000-0000-0000B9110000}"/>
    <cellStyle name="Percent 14 2 2 2" xfId="4536" xr:uid="{00000000-0005-0000-0000-0000BA110000}"/>
    <cellStyle name="Percent 14 2 2 3" xfId="4537" xr:uid="{00000000-0005-0000-0000-0000BB110000}"/>
    <cellStyle name="Percent 14 2 3" xfId="4538" xr:uid="{00000000-0005-0000-0000-0000BC110000}"/>
    <cellStyle name="Percent 14 2 4" xfId="4539" xr:uid="{00000000-0005-0000-0000-0000BD110000}"/>
    <cellStyle name="Percent 14 3" xfId="4540" xr:uid="{00000000-0005-0000-0000-0000BE110000}"/>
    <cellStyle name="Percent 14 3 2" xfId="4541" xr:uid="{00000000-0005-0000-0000-0000BF110000}"/>
    <cellStyle name="Percent 14 3 2 2" xfId="4542" xr:uid="{00000000-0005-0000-0000-0000C0110000}"/>
    <cellStyle name="Percent 14 3 2 3" xfId="4543" xr:uid="{00000000-0005-0000-0000-0000C1110000}"/>
    <cellStyle name="Percent 14 3 3" xfId="4544" xr:uid="{00000000-0005-0000-0000-0000C2110000}"/>
    <cellStyle name="Percent 14 3 4" xfId="4545" xr:uid="{00000000-0005-0000-0000-0000C3110000}"/>
    <cellStyle name="Percent 14 4" xfId="4546" xr:uid="{00000000-0005-0000-0000-0000C4110000}"/>
    <cellStyle name="Percent 14 4 2" xfId="4547" xr:uid="{00000000-0005-0000-0000-0000C5110000}"/>
    <cellStyle name="Percent 14 4 2 2" xfId="4548" xr:uid="{00000000-0005-0000-0000-0000C6110000}"/>
    <cellStyle name="Percent 14 4 2 3" xfId="4549" xr:uid="{00000000-0005-0000-0000-0000C7110000}"/>
    <cellStyle name="Percent 14 4 3" xfId="4550" xr:uid="{00000000-0005-0000-0000-0000C8110000}"/>
    <cellStyle name="Percent 14 4 4" xfId="4551" xr:uid="{00000000-0005-0000-0000-0000C9110000}"/>
    <cellStyle name="Percent 14 5" xfId="4552" xr:uid="{00000000-0005-0000-0000-0000CA110000}"/>
    <cellStyle name="Percent 14 5 2" xfId="4553" xr:uid="{00000000-0005-0000-0000-0000CB110000}"/>
    <cellStyle name="Percent 14 5 2 2" xfId="4554" xr:uid="{00000000-0005-0000-0000-0000CC110000}"/>
    <cellStyle name="Percent 14 5 2 3" xfId="4555" xr:uid="{00000000-0005-0000-0000-0000CD110000}"/>
    <cellStyle name="Percent 14 5 3" xfId="4556" xr:uid="{00000000-0005-0000-0000-0000CE110000}"/>
    <cellStyle name="Percent 14 5 4" xfId="4557" xr:uid="{00000000-0005-0000-0000-0000CF110000}"/>
    <cellStyle name="Percent 14 6" xfId="4558" xr:uid="{00000000-0005-0000-0000-0000D0110000}"/>
    <cellStyle name="Percent 14 6 2" xfId="4559" xr:uid="{00000000-0005-0000-0000-0000D1110000}"/>
    <cellStyle name="Percent 14 6 2 2" xfId="4560" xr:uid="{00000000-0005-0000-0000-0000D2110000}"/>
    <cellStyle name="Percent 14 6 2 3" xfId="4561" xr:uid="{00000000-0005-0000-0000-0000D3110000}"/>
    <cellStyle name="Percent 14 6 3" xfId="4562" xr:uid="{00000000-0005-0000-0000-0000D4110000}"/>
    <cellStyle name="Percent 14 6 4" xfId="4563" xr:uid="{00000000-0005-0000-0000-0000D5110000}"/>
    <cellStyle name="Percent 14 7" xfId="4564" xr:uid="{00000000-0005-0000-0000-0000D6110000}"/>
    <cellStyle name="Percent 14 7 2" xfId="4565" xr:uid="{00000000-0005-0000-0000-0000D7110000}"/>
    <cellStyle name="Percent 14 7 2 2" xfId="4566" xr:uid="{00000000-0005-0000-0000-0000D8110000}"/>
    <cellStyle name="Percent 14 7 2 3" xfId="4567" xr:uid="{00000000-0005-0000-0000-0000D9110000}"/>
    <cellStyle name="Percent 14 7 3" xfId="4568" xr:uid="{00000000-0005-0000-0000-0000DA110000}"/>
    <cellStyle name="Percent 14 7 3 2" xfId="4569" xr:uid="{00000000-0005-0000-0000-0000DB110000}"/>
    <cellStyle name="Percent 14 7 3 3" xfId="4570" xr:uid="{00000000-0005-0000-0000-0000DC110000}"/>
    <cellStyle name="Percent 14 7 4" xfId="4571" xr:uid="{00000000-0005-0000-0000-0000DD110000}"/>
    <cellStyle name="Percent 14 7 4 2" xfId="4572" xr:uid="{00000000-0005-0000-0000-0000DE110000}"/>
    <cellStyle name="Percent 14 7 4 3" xfId="4573" xr:uid="{00000000-0005-0000-0000-0000DF110000}"/>
    <cellStyle name="Percent 14 7 5" xfId="4574" xr:uid="{00000000-0005-0000-0000-0000E0110000}"/>
    <cellStyle name="Percent 14 7 6" xfId="4575" xr:uid="{00000000-0005-0000-0000-0000E1110000}"/>
    <cellStyle name="Percent 14 8" xfId="4576" xr:uid="{00000000-0005-0000-0000-0000E2110000}"/>
    <cellStyle name="Percent 14 8 2" xfId="4577" xr:uid="{00000000-0005-0000-0000-0000E3110000}"/>
    <cellStyle name="Percent 14 8 2 2" xfId="4578" xr:uid="{00000000-0005-0000-0000-0000E4110000}"/>
    <cellStyle name="Percent 14 8 2 3" xfId="4579" xr:uid="{00000000-0005-0000-0000-0000E5110000}"/>
    <cellStyle name="Percent 14 8 3" xfId="4580" xr:uid="{00000000-0005-0000-0000-0000E6110000}"/>
    <cellStyle name="Percent 14 8 4" xfId="4581" xr:uid="{00000000-0005-0000-0000-0000E7110000}"/>
    <cellStyle name="Percent 14 9" xfId="4582" xr:uid="{00000000-0005-0000-0000-0000E8110000}"/>
    <cellStyle name="Percent 14 9 2" xfId="4583" xr:uid="{00000000-0005-0000-0000-0000E9110000}"/>
    <cellStyle name="Percent 14 9 3" xfId="4584" xr:uid="{00000000-0005-0000-0000-0000EA110000}"/>
    <cellStyle name="Percent 15" xfId="4585" xr:uid="{00000000-0005-0000-0000-0000EB110000}"/>
    <cellStyle name="Percent 15 10" xfId="4586" xr:uid="{00000000-0005-0000-0000-0000EC110000}"/>
    <cellStyle name="Percent 15 10 2" xfId="4587" xr:uid="{00000000-0005-0000-0000-0000ED110000}"/>
    <cellStyle name="Percent 15 10 3" xfId="4588" xr:uid="{00000000-0005-0000-0000-0000EE110000}"/>
    <cellStyle name="Percent 15 11" xfId="4589" xr:uid="{00000000-0005-0000-0000-0000EF110000}"/>
    <cellStyle name="Percent 15 11 2" xfId="4590" xr:uid="{00000000-0005-0000-0000-0000F0110000}"/>
    <cellStyle name="Percent 15 11 3" xfId="4591" xr:uid="{00000000-0005-0000-0000-0000F1110000}"/>
    <cellStyle name="Percent 15 12" xfId="4592" xr:uid="{00000000-0005-0000-0000-0000F2110000}"/>
    <cellStyle name="Percent 15 12 2" xfId="4593" xr:uid="{00000000-0005-0000-0000-0000F3110000}"/>
    <cellStyle name="Percent 15 12 3" xfId="4594" xr:uid="{00000000-0005-0000-0000-0000F4110000}"/>
    <cellStyle name="Percent 15 13" xfId="4595" xr:uid="{00000000-0005-0000-0000-0000F5110000}"/>
    <cellStyle name="Percent 15 13 2" xfId="4596" xr:uid="{00000000-0005-0000-0000-0000F6110000}"/>
    <cellStyle name="Percent 15 13 3" xfId="4597" xr:uid="{00000000-0005-0000-0000-0000F7110000}"/>
    <cellStyle name="Percent 15 14" xfId="4598" xr:uid="{00000000-0005-0000-0000-0000F8110000}"/>
    <cellStyle name="Percent 15 14 2" xfId="4599" xr:uid="{00000000-0005-0000-0000-0000F9110000}"/>
    <cellStyle name="Percent 15 14 3" xfId="4600" xr:uid="{00000000-0005-0000-0000-0000FA110000}"/>
    <cellStyle name="Percent 15 15" xfId="4601" xr:uid="{00000000-0005-0000-0000-0000FB110000}"/>
    <cellStyle name="Percent 15 15 2" xfId="4602" xr:uid="{00000000-0005-0000-0000-0000FC110000}"/>
    <cellStyle name="Percent 15 15 3" xfId="4603" xr:uid="{00000000-0005-0000-0000-0000FD110000}"/>
    <cellStyle name="Percent 15 16" xfId="4604" xr:uid="{00000000-0005-0000-0000-0000FE110000}"/>
    <cellStyle name="Percent 15 17" xfId="4605" xr:uid="{00000000-0005-0000-0000-0000FF110000}"/>
    <cellStyle name="Percent 15 2" xfId="4606" xr:uid="{00000000-0005-0000-0000-000000120000}"/>
    <cellStyle name="Percent 15 2 10" xfId="4607" xr:uid="{00000000-0005-0000-0000-000001120000}"/>
    <cellStyle name="Percent 15 2 2" xfId="4608" xr:uid="{00000000-0005-0000-0000-000002120000}"/>
    <cellStyle name="Percent 15 2 2 2" xfId="4609" xr:uid="{00000000-0005-0000-0000-000003120000}"/>
    <cellStyle name="Percent 15 2 2 2 2" xfId="4610" xr:uid="{00000000-0005-0000-0000-000004120000}"/>
    <cellStyle name="Percent 15 2 2 2 3" xfId="4611" xr:uid="{00000000-0005-0000-0000-000005120000}"/>
    <cellStyle name="Percent 15 2 2 3" xfId="4612" xr:uid="{00000000-0005-0000-0000-000006120000}"/>
    <cellStyle name="Percent 15 2 2 4" xfId="4613" xr:uid="{00000000-0005-0000-0000-000007120000}"/>
    <cellStyle name="Percent 15 2 3" xfId="4614" xr:uid="{00000000-0005-0000-0000-000008120000}"/>
    <cellStyle name="Percent 15 2 3 2" xfId="4615" xr:uid="{00000000-0005-0000-0000-000009120000}"/>
    <cellStyle name="Percent 15 2 3 2 2" xfId="4616" xr:uid="{00000000-0005-0000-0000-00000A120000}"/>
    <cellStyle name="Percent 15 2 3 2 3" xfId="4617" xr:uid="{00000000-0005-0000-0000-00000B120000}"/>
    <cellStyle name="Percent 15 2 3 3" xfId="4618" xr:uid="{00000000-0005-0000-0000-00000C120000}"/>
    <cellStyle name="Percent 15 2 3 4" xfId="4619" xr:uid="{00000000-0005-0000-0000-00000D120000}"/>
    <cellStyle name="Percent 15 2 4" xfId="4620" xr:uid="{00000000-0005-0000-0000-00000E120000}"/>
    <cellStyle name="Percent 15 2 4 2" xfId="4621" xr:uid="{00000000-0005-0000-0000-00000F120000}"/>
    <cellStyle name="Percent 15 2 4 2 2" xfId="4622" xr:uid="{00000000-0005-0000-0000-000010120000}"/>
    <cellStyle name="Percent 15 2 4 2 3" xfId="4623" xr:uid="{00000000-0005-0000-0000-000011120000}"/>
    <cellStyle name="Percent 15 2 4 3" xfId="4624" xr:uid="{00000000-0005-0000-0000-000012120000}"/>
    <cellStyle name="Percent 15 2 4 4" xfId="4625" xr:uid="{00000000-0005-0000-0000-000013120000}"/>
    <cellStyle name="Percent 15 2 5" xfId="4626" xr:uid="{00000000-0005-0000-0000-000014120000}"/>
    <cellStyle name="Percent 15 2 5 2" xfId="4627" xr:uid="{00000000-0005-0000-0000-000015120000}"/>
    <cellStyle name="Percent 15 2 5 2 2" xfId="4628" xr:uid="{00000000-0005-0000-0000-000016120000}"/>
    <cellStyle name="Percent 15 2 5 2 3" xfId="4629" xr:uid="{00000000-0005-0000-0000-000017120000}"/>
    <cellStyle name="Percent 15 2 5 3" xfId="4630" xr:uid="{00000000-0005-0000-0000-000018120000}"/>
    <cellStyle name="Percent 15 2 5 4" xfId="4631" xr:uid="{00000000-0005-0000-0000-000019120000}"/>
    <cellStyle name="Percent 15 2 6" xfId="4632" xr:uid="{00000000-0005-0000-0000-00001A120000}"/>
    <cellStyle name="Percent 15 2 6 2" xfId="4633" xr:uid="{00000000-0005-0000-0000-00001B120000}"/>
    <cellStyle name="Percent 15 2 6 2 2" xfId="4634" xr:uid="{00000000-0005-0000-0000-00001C120000}"/>
    <cellStyle name="Percent 15 2 6 2 3" xfId="4635" xr:uid="{00000000-0005-0000-0000-00001D120000}"/>
    <cellStyle name="Percent 15 2 6 3" xfId="4636" xr:uid="{00000000-0005-0000-0000-00001E120000}"/>
    <cellStyle name="Percent 15 2 6 4" xfId="4637" xr:uid="{00000000-0005-0000-0000-00001F120000}"/>
    <cellStyle name="Percent 15 2 7" xfId="4638" xr:uid="{00000000-0005-0000-0000-000020120000}"/>
    <cellStyle name="Percent 15 2 7 2" xfId="4639" xr:uid="{00000000-0005-0000-0000-000021120000}"/>
    <cellStyle name="Percent 15 2 7 2 2" xfId="4640" xr:uid="{00000000-0005-0000-0000-000022120000}"/>
    <cellStyle name="Percent 15 2 7 2 3" xfId="4641" xr:uid="{00000000-0005-0000-0000-000023120000}"/>
    <cellStyle name="Percent 15 2 7 3" xfId="4642" xr:uid="{00000000-0005-0000-0000-000024120000}"/>
    <cellStyle name="Percent 15 2 7 4" xfId="4643" xr:uid="{00000000-0005-0000-0000-000025120000}"/>
    <cellStyle name="Percent 15 2 8" xfId="4644" xr:uid="{00000000-0005-0000-0000-000026120000}"/>
    <cellStyle name="Percent 15 2 8 2" xfId="4645" xr:uid="{00000000-0005-0000-0000-000027120000}"/>
    <cellStyle name="Percent 15 2 8 3" xfId="4646" xr:uid="{00000000-0005-0000-0000-000028120000}"/>
    <cellStyle name="Percent 15 2 9" xfId="4647" xr:uid="{00000000-0005-0000-0000-000029120000}"/>
    <cellStyle name="Percent 15 3" xfId="4648" xr:uid="{00000000-0005-0000-0000-00002A120000}"/>
    <cellStyle name="Percent 15 3 2" xfId="4649" xr:uid="{00000000-0005-0000-0000-00002B120000}"/>
    <cellStyle name="Percent 15 3 2 2" xfId="4650" xr:uid="{00000000-0005-0000-0000-00002C120000}"/>
    <cellStyle name="Percent 15 3 2 3" xfId="4651" xr:uid="{00000000-0005-0000-0000-00002D120000}"/>
    <cellStyle name="Percent 15 3 3" xfId="4652" xr:uid="{00000000-0005-0000-0000-00002E120000}"/>
    <cellStyle name="Percent 15 3 3 2" xfId="4653" xr:uid="{00000000-0005-0000-0000-00002F120000}"/>
    <cellStyle name="Percent 15 3 3 2 2" xfId="4654" xr:uid="{00000000-0005-0000-0000-000030120000}"/>
    <cellStyle name="Percent 15 3 3 2 3" xfId="4655" xr:uid="{00000000-0005-0000-0000-000031120000}"/>
    <cellStyle name="Percent 15 3 3 3" xfId="4656" xr:uid="{00000000-0005-0000-0000-000032120000}"/>
    <cellStyle name="Percent 15 3 3 4" xfId="4657" xr:uid="{00000000-0005-0000-0000-000033120000}"/>
    <cellStyle name="Percent 15 3 4" xfId="4658" xr:uid="{00000000-0005-0000-0000-000034120000}"/>
    <cellStyle name="Percent 15 3 5" xfId="4659" xr:uid="{00000000-0005-0000-0000-000035120000}"/>
    <cellStyle name="Percent 15 4" xfId="4660" xr:uid="{00000000-0005-0000-0000-000036120000}"/>
    <cellStyle name="Percent 15 4 2" xfId="4661" xr:uid="{00000000-0005-0000-0000-000037120000}"/>
    <cellStyle name="Percent 15 4 2 2" xfId="4662" xr:uid="{00000000-0005-0000-0000-000038120000}"/>
    <cellStyle name="Percent 15 4 2 3" xfId="4663" xr:uid="{00000000-0005-0000-0000-000039120000}"/>
    <cellStyle name="Percent 15 4 3" xfId="4664" xr:uid="{00000000-0005-0000-0000-00003A120000}"/>
    <cellStyle name="Percent 15 4 4" xfId="4665" xr:uid="{00000000-0005-0000-0000-00003B120000}"/>
    <cellStyle name="Percent 15 5" xfId="4666" xr:uid="{00000000-0005-0000-0000-00003C120000}"/>
    <cellStyle name="Percent 15 5 2" xfId="4667" xr:uid="{00000000-0005-0000-0000-00003D120000}"/>
    <cellStyle name="Percent 15 5 2 2" xfId="4668" xr:uid="{00000000-0005-0000-0000-00003E120000}"/>
    <cellStyle name="Percent 15 5 2 3" xfId="4669" xr:uid="{00000000-0005-0000-0000-00003F120000}"/>
    <cellStyle name="Percent 15 5 3" xfId="4670" xr:uid="{00000000-0005-0000-0000-000040120000}"/>
    <cellStyle name="Percent 15 5 3 2" xfId="4671" xr:uid="{00000000-0005-0000-0000-000041120000}"/>
    <cellStyle name="Percent 15 5 3 2 2" xfId="4672" xr:uid="{00000000-0005-0000-0000-000042120000}"/>
    <cellStyle name="Percent 15 5 3 2 3" xfId="4673" xr:uid="{00000000-0005-0000-0000-000043120000}"/>
    <cellStyle name="Percent 15 5 3 3" xfId="4674" xr:uid="{00000000-0005-0000-0000-000044120000}"/>
    <cellStyle name="Percent 15 5 3 4" xfId="4675" xr:uid="{00000000-0005-0000-0000-000045120000}"/>
    <cellStyle name="Percent 15 5 4" xfId="4676" xr:uid="{00000000-0005-0000-0000-000046120000}"/>
    <cellStyle name="Percent 15 5 5" xfId="4677" xr:uid="{00000000-0005-0000-0000-000047120000}"/>
    <cellStyle name="Percent 15 6" xfId="4678" xr:uid="{00000000-0005-0000-0000-000048120000}"/>
    <cellStyle name="Percent 15 6 2" xfId="4679" xr:uid="{00000000-0005-0000-0000-000049120000}"/>
    <cellStyle name="Percent 15 6 2 2" xfId="4680" xr:uid="{00000000-0005-0000-0000-00004A120000}"/>
    <cellStyle name="Percent 15 6 2 3" xfId="4681" xr:uid="{00000000-0005-0000-0000-00004B120000}"/>
    <cellStyle name="Percent 15 6 3" xfId="4682" xr:uid="{00000000-0005-0000-0000-00004C120000}"/>
    <cellStyle name="Percent 15 6 3 2" xfId="4683" xr:uid="{00000000-0005-0000-0000-00004D120000}"/>
    <cellStyle name="Percent 15 6 3 2 2" xfId="4684" xr:uid="{00000000-0005-0000-0000-00004E120000}"/>
    <cellStyle name="Percent 15 6 3 2 3" xfId="4685" xr:uid="{00000000-0005-0000-0000-00004F120000}"/>
    <cellStyle name="Percent 15 6 3 3" xfId="4686" xr:uid="{00000000-0005-0000-0000-000050120000}"/>
    <cellStyle name="Percent 15 6 3 4" xfId="4687" xr:uid="{00000000-0005-0000-0000-000051120000}"/>
    <cellStyle name="Percent 15 6 4" xfId="4688" xr:uid="{00000000-0005-0000-0000-000052120000}"/>
    <cellStyle name="Percent 15 6 5" xfId="4689" xr:uid="{00000000-0005-0000-0000-000053120000}"/>
    <cellStyle name="Percent 15 7" xfId="4690" xr:uid="{00000000-0005-0000-0000-000054120000}"/>
    <cellStyle name="Percent 15 7 2" xfId="4691" xr:uid="{00000000-0005-0000-0000-000055120000}"/>
    <cellStyle name="Percent 15 7 2 2" xfId="4692" xr:uid="{00000000-0005-0000-0000-000056120000}"/>
    <cellStyle name="Percent 15 7 2 3" xfId="4693" xr:uid="{00000000-0005-0000-0000-000057120000}"/>
    <cellStyle name="Percent 15 7 3" xfId="4694" xr:uid="{00000000-0005-0000-0000-000058120000}"/>
    <cellStyle name="Percent 15 7 3 2" xfId="4695" xr:uid="{00000000-0005-0000-0000-000059120000}"/>
    <cellStyle name="Percent 15 7 3 3" xfId="4696" xr:uid="{00000000-0005-0000-0000-00005A120000}"/>
    <cellStyle name="Percent 15 7 4" xfId="4697" xr:uid="{00000000-0005-0000-0000-00005B120000}"/>
    <cellStyle name="Percent 15 7 4 2" xfId="4698" xr:uid="{00000000-0005-0000-0000-00005C120000}"/>
    <cellStyle name="Percent 15 7 4 2 2" xfId="4699" xr:uid="{00000000-0005-0000-0000-00005D120000}"/>
    <cellStyle name="Percent 15 7 4 2 3" xfId="4700" xr:uid="{00000000-0005-0000-0000-00005E120000}"/>
    <cellStyle name="Percent 15 7 4 3" xfId="4701" xr:uid="{00000000-0005-0000-0000-00005F120000}"/>
    <cellStyle name="Percent 15 7 4 4" xfId="4702" xr:uid="{00000000-0005-0000-0000-000060120000}"/>
    <cellStyle name="Percent 15 7 5" xfId="4703" xr:uid="{00000000-0005-0000-0000-000061120000}"/>
    <cellStyle name="Percent 15 7 6" xfId="4704" xr:uid="{00000000-0005-0000-0000-000062120000}"/>
    <cellStyle name="Percent 15 8" xfId="4705" xr:uid="{00000000-0005-0000-0000-000063120000}"/>
    <cellStyle name="Percent 15 8 2" xfId="4706" xr:uid="{00000000-0005-0000-0000-000064120000}"/>
    <cellStyle name="Percent 15 8 2 2" xfId="4707" xr:uid="{00000000-0005-0000-0000-000065120000}"/>
    <cellStyle name="Percent 15 8 2 3" xfId="4708" xr:uid="{00000000-0005-0000-0000-000066120000}"/>
    <cellStyle name="Percent 15 8 3" xfId="4709" xr:uid="{00000000-0005-0000-0000-000067120000}"/>
    <cellStyle name="Percent 15 8 4" xfId="4710" xr:uid="{00000000-0005-0000-0000-000068120000}"/>
    <cellStyle name="Percent 15 9" xfId="4711" xr:uid="{00000000-0005-0000-0000-000069120000}"/>
    <cellStyle name="Percent 15 9 2" xfId="4712" xr:uid="{00000000-0005-0000-0000-00006A120000}"/>
    <cellStyle name="Percent 15 9 3" xfId="4713" xr:uid="{00000000-0005-0000-0000-00006B120000}"/>
    <cellStyle name="Percent 16" xfId="4714" xr:uid="{00000000-0005-0000-0000-00006C120000}"/>
    <cellStyle name="Percent 16 10" xfId="4715" xr:uid="{00000000-0005-0000-0000-00006D120000}"/>
    <cellStyle name="Percent 16 11" xfId="4716" xr:uid="{00000000-0005-0000-0000-00006E120000}"/>
    <cellStyle name="Percent 16 2" xfId="4717" xr:uid="{00000000-0005-0000-0000-00006F120000}"/>
    <cellStyle name="Percent 16 2 2" xfId="4718" xr:uid="{00000000-0005-0000-0000-000070120000}"/>
    <cellStyle name="Percent 16 2 2 2" xfId="4719" xr:uid="{00000000-0005-0000-0000-000071120000}"/>
    <cellStyle name="Percent 16 2 2 3" xfId="4720" xr:uid="{00000000-0005-0000-0000-000072120000}"/>
    <cellStyle name="Percent 16 2 3" xfId="4721" xr:uid="{00000000-0005-0000-0000-000073120000}"/>
    <cellStyle name="Percent 16 2 4" xfId="4722" xr:uid="{00000000-0005-0000-0000-000074120000}"/>
    <cellStyle name="Percent 16 3" xfId="4723" xr:uid="{00000000-0005-0000-0000-000075120000}"/>
    <cellStyle name="Percent 16 3 10" xfId="4724" xr:uid="{00000000-0005-0000-0000-000076120000}"/>
    <cellStyle name="Percent 16 3 10 2" xfId="4725" xr:uid="{00000000-0005-0000-0000-000077120000}"/>
    <cellStyle name="Percent 16 3 10 3" xfId="4726" xr:uid="{00000000-0005-0000-0000-000078120000}"/>
    <cellStyle name="Percent 16 3 11" xfId="4727" xr:uid="{00000000-0005-0000-0000-000079120000}"/>
    <cellStyle name="Percent 16 3 11 2" xfId="4728" xr:uid="{00000000-0005-0000-0000-00007A120000}"/>
    <cellStyle name="Percent 16 3 11 3" xfId="4729" xr:uid="{00000000-0005-0000-0000-00007B120000}"/>
    <cellStyle name="Percent 16 3 12" xfId="4730" xr:uid="{00000000-0005-0000-0000-00007C120000}"/>
    <cellStyle name="Percent 16 3 12 2" xfId="4731" xr:uid="{00000000-0005-0000-0000-00007D120000}"/>
    <cellStyle name="Percent 16 3 12 3" xfId="4732" xr:uid="{00000000-0005-0000-0000-00007E120000}"/>
    <cellStyle name="Percent 16 3 13" xfId="4733" xr:uid="{00000000-0005-0000-0000-00007F120000}"/>
    <cellStyle name="Percent 16 3 13 2" xfId="4734" xr:uid="{00000000-0005-0000-0000-000080120000}"/>
    <cellStyle name="Percent 16 3 13 3" xfId="4735" xr:uid="{00000000-0005-0000-0000-000081120000}"/>
    <cellStyle name="Percent 16 3 14" xfId="4736" xr:uid="{00000000-0005-0000-0000-000082120000}"/>
    <cellStyle name="Percent 16 3 14 2" xfId="4737" xr:uid="{00000000-0005-0000-0000-000083120000}"/>
    <cellStyle name="Percent 16 3 14 3" xfId="4738" xr:uid="{00000000-0005-0000-0000-000084120000}"/>
    <cellStyle name="Percent 16 3 15" xfId="4739" xr:uid="{00000000-0005-0000-0000-000085120000}"/>
    <cellStyle name="Percent 16 3 15 2" xfId="4740" xr:uid="{00000000-0005-0000-0000-000086120000}"/>
    <cellStyle name="Percent 16 3 15 3" xfId="4741" xr:uid="{00000000-0005-0000-0000-000087120000}"/>
    <cellStyle name="Percent 16 3 16" xfId="4742" xr:uid="{00000000-0005-0000-0000-000088120000}"/>
    <cellStyle name="Percent 16 3 16 2" xfId="4743" xr:uid="{00000000-0005-0000-0000-000089120000}"/>
    <cellStyle name="Percent 16 3 16 3" xfId="4744" xr:uid="{00000000-0005-0000-0000-00008A120000}"/>
    <cellStyle name="Percent 16 3 17" xfId="4745" xr:uid="{00000000-0005-0000-0000-00008B120000}"/>
    <cellStyle name="Percent 16 3 17 2" xfId="4746" xr:uid="{00000000-0005-0000-0000-00008C120000}"/>
    <cellStyle name="Percent 16 3 17 3" xfId="4747" xr:uid="{00000000-0005-0000-0000-00008D120000}"/>
    <cellStyle name="Percent 16 3 18" xfId="4748" xr:uid="{00000000-0005-0000-0000-00008E120000}"/>
    <cellStyle name="Percent 16 3 18 2" xfId="4749" xr:uid="{00000000-0005-0000-0000-00008F120000}"/>
    <cellStyle name="Percent 16 3 18 3" xfId="4750" xr:uid="{00000000-0005-0000-0000-000090120000}"/>
    <cellStyle name="Percent 16 3 19" xfId="4751" xr:uid="{00000000-0005-0000-0000-000091120000}"/>
    <cellStyle name="Percent 16 3 2" xfId="4752" xr:uid="{00000000-0005-0000-0000-000092120000}"/>
    <cellStyle name="Percent 16 3 2 2" xfId="4753" xr:uid="{00000000-0005-0000-0000-000093120000}"/>
    <cellStyle name="Percent 16 3 2 3" xfId="4754" xr:uid="{00000000-0005-0000-0000-000094120000}"/>
    <cellStyle name="Percent 16 3 20" xfId="4755" xr:uid="{00000000-0005-0000-0000-000095120000}"/>
    <cellStyle name="Percent 16 3 3" xfId="4756" xr:uid="{00000000-0005-0000-0000-000096120000}"/>
    <cellStyle name="Percent 16 3 3 2" xfId="4757" xr:uid="{00000000-0005-0000-0000-000097120000}"/>
    <cellStyle name="Percent 16 3 3 3" xfId="4758" xr:uid="{00000000-0005-0000-0000-000098120000}"/>
    <cellStyle name="Percent 16 3 4" xfId="4759" xr:uid="{00000000-0005-0000-0000-000099120000}"/>
    <cellStyle name="Percent 16 3 4 2" xfId="4760" xr:uid="{00000000-0005-0000-0000-00009A120000}"/>
    <cellStyle name="Percent 16 3 4 3" xfId="4761" xr:uid="{00000000-0005-0000-0000-00009B120000}"/>
    <cellStyle name="Percent 16 3 5" xfId="4762" xr:uid="{00000000-0005-0000-0000-00009C120000}"/>
    <cellStyle name="Percent 16 3 5 2" xfId="4763" xr:uid="{00000000-0005-0000-0000-00009D120000}"/>
    <cellStyle name="Percent 16 3 5 3" xfId="4764" xr:uid="{00000000-0005-0000-0000-00009E120000}"/>
    <cellStyle name="Percent 16 3 6" xfId="4765" xr:uid="{00000000-0005-0000-0000-00009F120000}"/>
    <cellStyle name="Percent 16 3 6 2" xfId="4766" xr:uid="{00000000-0005-0000-0000-0000A0120000}"/>
    <cellStyle name="Percent 16 3 6 3" xfId="4767" xr:uid="{00000000-0005-0000-0000-0000A1120000}"/>
    <cellStyle name="Percent 16 3 7" xfId="4768" xr:uid="{00000000-0005-0000-0000-0000A2120000}"/>
    <cellStyle name="Percent 16 3 7 2" xfId="4769" xr:uid="{00000000-0005-0000-0000-0000A3120000}"/>
    <cellStyle name="Percent 16 3 7 3" xfId="4770" xr:uid="{00000000-0005-0000-0000-0000A4120000}"/>
    <cellStyle name="Percent 16 3 8" xfId="4771" xr:uid="{00000000-0005-0000-0000-0000A5120000}"/>
    <cellStyle name="Percent 16 3 8 2" xfId="4772" xr:uid="{00000000-0005-0000-0000-0000A6120000}"/>
    <cellStyle name="Percent 16 3 8 3" xfId="4773" xr:uid="{00000000-0005-0000-0000-0000A7120000}"/>
    <cellStyle name="Percent 16 3 9" xfId="4774" xr:uid="{00000000-0005-0000-0000-0000A8120000}"/>
    <cellStyle name="Percent 16 3 9 2" xfId="4775" xr:uid="{00000000-0005-0000-0000-0000A9120000}"/>
    <cellStyle name="Percent 16 3 9 3" xfId="4776" xr:uid="{00000000-0005-0000-0000-0000AA120000}"/>
    <cellStyle name="Percent 16 4" xfId="4777" xr:uid="{00000000-0005-0000-0000-0000AB120000}"/>
    <cellStyle name="Percent 16 4 10" xfId="4778" xr:uid="{00000000-0005-0000-0000-0000AC120000}"/>
    <cellStyle name="Percent 16 4 10 2" xfId="4779" xr:uid="{00000000-0005-0000-0000-0000AD120000}"/>
    <cellStyle name="Percent 16 4 10 3" xfId="4780" xr:uid="{00000000-0005-0000-0000-0000AE120000}"/>
    <cellStyle name="Percent 16 4 11" xfId="4781" xr:uid="{00000000-0005-0000-0000-0000AF120000}"/>
    <cellStyle name="Percent 16 4 11 2" xfId="4782" xr:uid="{00000000-0005-0000-0000-0000B0120000}"/>
    <cellStyle name="Percent 16 4 11 3" xfId="4783" xr:uid="{00000000-0005-0000-0000-0000B1120000}"/>
    <cellStyle name="Percent 16 4 12" xfId="4784" xr:uid="{00000000-0005-0000-0000-0000B2120000}"/>
    <cellStyle name="Percent 16 4 12 2" xfId="4785" xr:uid="{00000000-0005-0000-0000-0000B3120000}"/>
    <cellStyle name="Percent 16 4 12 3" xfId="4786" xr:uid="{00000000-0005-0000-0000-0000B4120000}"/>
    <cellStyle name="Percent 16 4 13" xfId="4787" xr:uid="{00000000-0005-0000-0000-0000B5120000}"/>
    <cellStyle name="Percent 16 4 13 2" xfId="4788" xr:uid="{00000000-0005-0000-0000-0000B6120000}"/>
    <cellStyle name="Percent 16 4 13 3" xfId="4789" xr:uid="{00000000-0005-0000-0000-0000B7120000}"/>
    <cellStyle name="Percent 16 4 14" xfId="4790" xr:uid="{00000000-0005-0000-0000-0000B8120000}"/>
    <cellStyle name="Percent 16 4 14 2" xfId="4791" xr:uid="{00000000-0005-0000-0000-0000B9120000}"/>
    <cellStyle name="Percent 16 4 14 3" xfId="4792" xr:uid="{00000000-0005-0000-0000-0000BA120000}"/>
    <cellStyle name="Percent 16 4 15" xfId="4793" xr:uid="{00000000-0005-0000-0000-0000BB120000}"/>
    <cellStyle name="Percent 16 4 15 2" xfId="4794" xr:uid="{00000000-0005-0000-0000-0000BC120000}"/>
    <cellStyle name="Percent 16 4 15 3" xfId="4795" xr:uid="{00000000-0005-0000-0000-0000BD120000}"/>
    <cellStyle name="Percent 16 4 16" xfId="4796" xr:uid="{00000000-0005-0000-0000-0000BE120000}"/>
    <cellStyle name="Percent 16 4 16 2" xfId="4797" xr:uid="{00000000-0005-0000-0000-0000BF120000}"/>
    <cellStyle name="Percent 16 4 16 3" xfId="4798" xr:uid="{00000000-0005-0000-0000-0000C0120000}"/>
    <cellStyle name="Percent 16 4 17" xfId="4799" xr:uid="{00000000-0005-0000-0000-0000C1120000}"/>
    <cellStyle name="Percent 16 4 17 2" xfId="4800" xr:uid="{00000000-0005-0000-0000-0000C2120000}"/>
    <cellStyle name="Percent 16 4 17 3" xfId="4801" xr:uid="{00000000-0005-0000-0000-0000C3120000}"/>
    <cellStyle name="Percent 16 4 18" xfId="4802" xr:uid="{00000000-0005-0000-0000-0000C4120000}"/>
    <cellStyle name="Percent 16 4 18 2" xfId="4803" xr:uid="{00000000-0005-0000-0000-0000C5120000}"/>
    <cellStyle name="Percent 16 4 18 3" xfId="4804" xr:uid="{00000000-0005-0000-0000-0000C6120000}"/>
    <cellStyle name="Percent 16 4 19" xfId="4805" xr:uid="{00000000-0005-0000-0000-0000C7120000}"/>
    <cellStyle name="Percent 16 4 2" xfId="4806" xr:uid="{00000000-0005-0000-0000-0000C8120000}"/>
    <cellStyle name="Percent 16 4 2 2" xfId="4807" xr:uid="{00000000-0005-0000-0000-0000C9120000}"/>
    <cellStyle name="Percent 16 4 2 3" xfId="4808" xr:uid="{00000000-0005-0000-0000-0000CA120000}"/>
    <cellStyle name="Percent 16 4 20" xfId="4809" xr:uid="{00000000-0005-0000-0000-0000CB120000}"/>
    <cellStyle name="Percent 16 4 3" xfId="4810" xr:uid="{00000000-0005-0000-0000-0000CC120000}"/>
    <cellStyle name="Percent 16 4 3 2" xfId="4811" xr:uid="{00000000-0005-0000-0000-0000CD120000}"/>
    <cellStyle name="Percent 16 4 3 3" xfId="4812" xr:uid="{00000000-0005-0000-0000-0000CE120000}"/>
    <cellStyle name="Percent 16 4 4" xfId="4813" xr:uid="{00000000-0005-0000-0000-0000CF120000}"/>
    <cellStyle name="Percent 16 4 4 2" xfId="4814" xr:uid="{00000000-0005-0000-0000-0000D0120000}"/>
    <cellStyle name="Percent 16 4 4 3" xfId="4815" xr:uid="{00000000-0005-0000-0000-0000D1120000}"/>
    <cellStyle name="Percent 16 4 5" xfId="4816" xr:uid="{00000000-0005-0000-0000-0000D2120000}"/>
    <cellStyle name="Percent 16 4 5 2" xfId="4817" xr:uid="{00000000-0005-0000-0000-0000D3120000}"/>
    <cellStyle name="Percent 16 4 5 3" xfId="4818" xr:uid="{00000000-0005-0000-0000-0000D4120000}"/>
    <cellStyle name="Percent 16 4 6" xfId="4819" xr:uid="{00000000-0005-0000-0000-0000D5120000}"/>
    <cellStyle name="Percent 16 4 6 2" xfId="4820" xr:uid="{00000000-0005-0000-0000-0000D6120000}"/>
    <cellStyle name="Percent 16 4 6 3" xfId="4821" xr:uid="{00000000-0005-0000-0000-0000D7120000}"/>
    <cellStyle name="Percent 16 4 7" xfId="4822" xr:uid="{00000000-0005-0000-0000-0000D8120000}"/>
    <cellStyle name="Percent 16 4 7 2" xfId="4823" xr:uid="{00000000-0005-0000-0000-0000D9120000}"/>
    <cellStyle name="Percent 16 4 7 3" xfId="4824" xr:uid="{00000000-0005-0000-0000-0000DA120000}"/>
    <cellStyle name="Percent 16 4 8" xfId="4825" xr:uid="{00000000-0005-0000-0000-0000DB120000}"/>
    <cellStyle name="Percent 16 4 8 2" xfId="4826" xr:uid="{00000000-0005-0000-0000-0000DC120000}"/>
    <cellStyle name="Percent 16 4 8 3" xfId="4827" xr:uid="{00000000-0005-0000-0000-0000DD120000}"/>
    <cellStyle name="Percent 16 4 9" xfId="4828" xr:uid="{00000000-0005-0000-0000-0000DE120000}"/>
    <cellStyle name="Percent 16 4 9 2" xfId="4829" xr:uid="{00000000-0005-0000-0000-0000DF120000}"/>
    <cellStyle name="Percent 16 4 9 3" xfId="4830" xr:uid="{00000000-0005-0000-0000-0000E0120000}"/>
    <cellStyle name="Percent 16 5" xfId="4831" xr:uid="{00000000-0005-0000-0000-0000E1120000}"/>
    <cellStyle name="Percent 16 5 10" xfId="4832" xr:uid="{00000000-0005-0000-0000-0000E2120000}"/>
    <cellStyle name="Percent 16 5 10 2" xfId="4833" xr:uid="{00000000-0005-0000-0000-0000E3120000}"/>
    <cellStyle name="Percent 16 5 10 3" xfId="4834" xr:uid="{00000000-0005-0000-0000-0000E4120000}"/>
    <cellStyle name="Percent 16 5 11" xfId="4835" xr:uid="{00000000-0005-0000-0000-0000E5120000}"/>
    <cellStyle name="Percent 16 5 11 2" xfId="4836" xr:uid="{00000000-0005-0000-0000-0000E6120000}"/>
    <cellStyle name="Percent 16 5 11 3" xfId="4837" xr:uid="{00000000-0005-0000-0000-0000E7120000}"/>
    <cellStyle name="Percent 16 5 12" xfId="4838" xr:uid="{00000000-0005-0000-0000-0000E8120000}"/>
    <cellStyle name="Percent 16 5 12 2" xfId="4839" xr:uid="{00000000-0005-0000-0000-0000E9120000}"/>
    <cellStyle name="Percent 16 5 12 3" xfId="4840" xr:uid="{00000000-0005-0000-0000-0000EA120000}"/>
    <cellStyle name="Percent 16 5 13" xfId="4841" xr:uid="{00000000-0005-0000-0000-0000EB120000}"/>
    <cellStyle name="Percent 16 5 13 2" xfId="4842" xr:uid="{00000000-0005-0000-0000-0000EC120000}"/>
    <cellStyle name="Percent 16 5 13 3" xfId="4843" xr:uid="{00000000-0005-0000-0000-0000ED120000}"/>
    <cellStyle name="Percent 16 5 14" xfId="4844" xr:uid="{00000000-0005-0000-0000-0000EE120000}"/>
    <cellStyle name="Percent 16 5 14 2" xfId="4845" xr:uid="{00000000-0005-0000-0000-0000EF120000}"/>
    <cellStyle name="Percent 16 5 14 3" xfId="4846" xr:uid="{00000000-0005-0000-0000-0000F0120000}"/>
    <cellStyle name="Percent 16 5 15" xfId="4847" xr:uid="{00000000-0005-0000-0000-0000F1120000}"/>
    <cellStyle name="Percent 16 5 15 2" xfId="4848" xr:uid="{00000000-0005-0000-0000-0000F2120000}"/>
    <cellStyle name="Percent 16 5 15 3" xfId="4849" xr:uid="{00000000-0005-0000-0000-0000F3120000}"/>
    <cellStyle name="Percent 16 5 16" xfId="4850" xr:uid="{00000000-0005-0000-0000-0000F4120000}"/>
    <cellStyle name="Percent 16 5 16 2" xfId="4851" xr:uid="{00000000-0005-0000-0000-0000F5120000}"/>
    <cellStyle name="Percent 16 5 16 3" xfId="4852" xr:uid="{00000000-0005-0000-0000-0000F6120000}"/>
    <cellStyle name="Percent 16 5 17" xfId="4853" xr:uid="{00000000-0005-0000-0000-0000F7120000}"/>
    <cellStyle name="Percent 16 5 17 2" xfId="4854" xr:uid="{00000000-0005-0000-0000-0000F8120000}"/>
    <cellStyle name="Percent 16 5 17 3" xfId="4855" xr:uid="{00000000-0005-0000-0000-0000F9120000}"/>
    <cellStyle name="Percent 16 5 18" xfId="4856" xr:uid="{00000000-0005-0000-0000-0000FA120000}"/>
    <cellStyle name="Percent 16 5 18 2" xfId="4857" xr:uid="{00000000-0005-0000-0000-0000FB120000}"/>
    <cellStyle name="Percent 16 5 18 3" xfId="4858" xr:uid="{00000000-0005-0000-0000-0000FC120000}"/>
    <cellStyle name="Percent 16 5 19" xfId="4859" xr:uid="{00000000-0005-0000-0000-0000FD120000}"/>
    <cellStyle name="Percent 16 5 2" xfId="4860" xr:uid="{00000000-0005-0000-0000-0000FE120000}"/>
    <cellStyle name="Percent 16 5 2 2" xfId="4861" xr:uid="{00000000-0005-0000-0000-0000FF120000}"/>
    <cellStyle name="Percent 16 5 2 3" xfId="4862" xr:uid="{00000000-0005-0000-0000-000000130000}"/>
    <cellStyle name="Percent 16 5 20" xfId="4863" xr:uid="{00000000-0005-0000-0000-000001130000}"/>
    <cellStyle name="Percent 16 5 3" xfId="4864" xr:uid="{00000000-0005-0000-0000-000002130000}"/>
    <cellStyle name="Percent 16 5 3 2" xfId="4865" xr:uid="{00000000-0005-0000-0000-000003130000}"/>
    <cellStyle name="Percent 16 5 3 3" xfId="4866" xr:uid="{00000000-0005-0000-0000-000004130000}"/>
    <cellStyle name="Percent 16 5 4" xfId="4867" xr:uid="{00000000-0005-0000-0000-000005130000}"/>
    <cellStyle name="Percent 16 5 4 2" xfId="4868" xr:uid="{00000000-0005-0000-0000-000006130000}"/>
    <cellStyle name="Percent 16 5 4 3" xfId="4869" xr:uid="{00000000-0005-0000-0000-000007130000}"/>
    <cellStyle name="Percent 16 5 5" xfId="4870" xr:uid="{00000000-0005-0000-0000-000008130000}"/>
    <cellStyle name="Percent 16 5 5 2" xfId="4871" xr:uid="{00000000-0005-0000-0000-000009130000}"/>
    <cellStyle name="Percent 16 5 5 3" xfId="4872" xr:uid="{00000000-0005-0000-0000-00000A130000}"/>
    <cellStyle name="Percent 16 5 6" xfId="4873" xr:uid="{00000000-0005-0000-0000-00000B130000}"/>
    <cellStyle name="Percent 16 5 6 2" xfId="4874" xr:uid="{00000000-0005-0000-0000-00000C130000}"/>
    <cellStyle name="Percent 16 5 6 3" xfId="4875" xr:uid="{00000000-0005-0000-0000-00000D130000}"/>
    <cellStyle name="Percent 16 5 7" xfId="4876" xr:uid="{00000000-0005-0000-0000-00000E130000}"/>
    <cellStyle name="Percent 16 5 7 2" xfId="4877" xr:uid="{00000000-0005-0000-0000-00000F130000}"/>
    <cellStyle name="Percent 16 5 7 3" xfId="4878" xr:uid="{00000000-0005-0000-0000-000010130000}"/>
    <cellStyle name="Percent 16 5 8" xfId="4879" xr:uid="{00000000-0005-0000-0000-000011130000}"/>
    <cellStyle name="Percent 16 5 8 2" xfId="4880" xr:uid="{00000000-0005-0000-0000-000012130000}"/>
    <cellStyle name="Percent 16 5 8 3" xfId="4881" xr:uid="{00000000-0005-0000-0000-000013130000}"/>
    <cellStyle name="Percent 16 5 9" xfId="4882" xr:uid="{00000000-0005-0000-0000-000014130000}"/>
    <cellStyle name="Percent 16 5 9 2" xfId="4883" xr:uid="{00000000-0005-0000-0000-000015130000}"/>
    <cellStyle name="Percent 16 5 9 3" xfId="4884" xr:uid="{00000000-0005-0000-0000-000016130000}"/>
    <cellStyle name="Percent 16 6" xfId="4885" xr:uid="{00000000-0005-0000-0000-000017130000}"/>
    <cellStyle name="Percent 16 6 10" xfId="4886" xr:uid="{00000000-0005-0000-0000-000018130000}"/>
    <cellStyle name="Percent 16 6 10 2" xfId="4887" xr:uid="{00000000-0005-0000-0000-000019130000}"/>
    <cellStyle name="Percent 16 6 10 3" xfId="4888" xr:uid="{00000000-0005-0000-0000-00001A130000}"/>
    <cellStyle name="Percent 16 6 11" xfId="4889" xr:uid="{00000000-0005-0000-0000-00001B130000}"/>
    <cellStyle name="Percent 16 6 11 2" xfId="4890" xr:uid="{00000000-0005-0000-0000-00001C130000}"/>
    <cellStyle name="Percent 16 6 11 3" xfId="4891" xr:uid="{00000000-0005-0000-0000-00001D130000}"/>
    <cellStyle name="Percent 16 6 12" xfId="4892" xr:uid="{00000000-0005-0000-0000-00001E130000}"/>
    <cellStyle name="Percent 16 6 12 2" xfId="4893" xr:uid="{00000000-0005-0000-0000-00001F130000}"/>
    <cellStyle name="Percent 16 6 12 3" xfId="4894" xr:uid="{00000000-0005-0000-0000-000020130000}"/>
    <cellStyle name="Percent 16 6 13" xfId="4895" xr:uid="{00000000-0005-0000-0000-000021130000}"/>
    <cellStyle name="Percent 16 6 13 2" xfId="4896" xr:uid="{00000000-0005-0000-0000-000022130000}"/>
    <cellStyle name="Percent 16 6 13 3" xfId="4897" xr:uid="{00000000-0005-0000-0000-000023130000}"/>
    <cellStyle name="Percent 16 6 14" xfId="4898" xr:uid="{00000000-0005-0000-0000-000024130000}"/>
    <cellStyle name="Percent 16 6 14 2" xfId="4899" xr:uid="{00000000-0005-0000-0000-000025130000}"/>
    <cellStyle name="Percent 16 6 14 3" xfId="4900" xr:uid="{00000000-0005-0000-0000-000026130000}"/>
    <cellStyle name="Percent 16 6 15" xfId="4901" xr:uid="{00000000-0005-0000-0000-000027130000}"/>
    <cellStyle name="Percent 16 6 15 2" xfId="4902" xr:uid="{00000000-0005-0000-0000-000028130000}"/>
    <cellStyle name="Percent 16 6 15 3" xfId="4903" xr:uid="{00000000-0005-0000-0000-000029130000}"/>
    <cellStyle name="Percent 16 6 16" xfId="4904" xr:uid="{00000000-0005-0000-0000-00002A130000}"/>
    <cellStyle name="Percent 16 6 16 2" xfId="4905" xr:uid="{00000000-0005-0000-0000-00002B130000}"/>
    <cellStyle name="Percent 16 6 16 3" xfId="4906" xr:uid="{00000000-0005-0000-0000-00002C130000}"/>
    <cellStyle name="Percent 16 6 17" xfId="4907" xr:uid="{00000000-0005-0000-0000-00002D130000}"/>
    <cellStyle name="Percent 16 6 17 2" xfId="4908" xr:uid="{00000000-0005-0000-0000-00002E130000}"/>
    <cellStyle name="Percent 16 6 17 3" xfId="4909" xr:uid="{00000000-0005-0000-0000-00002F130000}"/>
    <cellStyle name="Percent 16 6 18" xfId="4910" xr:uid="{00000000-0005-0000-0000-000030130000}"/>
    <cellStyle name="Percent 16 6 18 2" xfId="4911" xr:uid="{00000000-0005-0000-0000-000031130000}"/>
    <cellStyle name="Percent 16 6 18 3" xfId="4912" xr:uid="{00000000-0005-0000-0000-000032130000}"/>
    <cellStyle name="Percent 16 6 19" xfId="4913" xr:uid="{00000000-0005-0000-0000-000033130000}"/>
    <cellStyle name="Percent 16 6 2" xfId="4914" xr:uid="{00000000-0005-0000-0000-000034130000}"/>
    <cellStyle name="Percent 16 6 2 2" xfId="4915" xr:uid="{00000000-0005-0000-0000-000035130000}"/>
    <cellStyle name="Percent 16 6 2 3" xfId="4916" xr:uid="{00000000-0005-0000-0000-000036130000}"/>
    <cellStyle name="Percent 16 6 20" xfId="4917" xr:uid="{00000000-0005-0000-0000-000037130000}"/>
    <cellStyle name="Percent 16 6 3" xfId="4918" xr:uid="{00000000-0005-0000-0000-000038130000}"/>
    <cellStyle name="Percent 16 6 3 2" xfId="4919" xr:uid="{00000000-0005-0000-0000-000039130000}"/>
    <cellStyle name="Percent 16 6 3 3" xfId="4920" xr:uid="{00000000-0005-0000-0000-00003A130000}"/>
    <cellStyle name="Percent 16 6 4" xfId="4921" xr:uid="{00000000-0005-0000-0000-00003B130000}"/>
    <cellStyle name="Percent 16 6 4 2" xfId="4922" xr:uid="{00000000-0005-0000-0000-00003C130000}"/>
    <cellStyle name="Percent 16 6 4 3" xfId="4923" xr:uid="{00000000-0005-0000-0000-00003D130000}"/>
    <cellStyle name="Percent 16 6 5" xfId="4924" xr:uid="{00000000-0005-0000-0000-00003E130000}"/>
    <cellStyle name="Percent 16 6 5 2" xfId="4925" xr:uid="{00000000-0005-0000-0000-00003F130000}"/>
    <cellStyle name="Percent 16 6 5 3" xfId="4926" xr:uid="{00000000-0005-0000-0000-000040130000}"/>
    <cellStyle name="Percent 16 6 6" xfId="4927" xr:uid="{00000000-0005-0000-0000-000041130000}"/>
    <cellStyle name="Percent 16 6 6 2" xfId="4928" xr:uid="{00000000-0005-0000-0000-000042130000}"/>
    <cellStyle name="Percent 16 6 6 3" xfId="4929" xr:uid="{00000000-0005-0000-0000-000043130000}"/>
    <cellStyle name="Percent 16 6 7" xfId="4930" xr:uid="{00000000-0005-0000-0000-000044130000}"/>
    <cellStyle name="Percent 16 6 7 2" xfId="4931" xr:uid="{00000000-0005-0000-0000-000045130000}"/>
    <cellStyle name="Percent 16 6 7 3" xfId="4932" xr:uid="{00000000-0005-0000-0000-000046130000}"/>
    <cellStyle name="Percent 16 6 8" xfId="4933" xr:uid="{00000000-0005-0000-0000-000047130000}"/>
    <cellStyle name="Percent 16 6 8 2" xfId="4934" xr:uid="{00000000-0005-0000-0000-000048130000}"/>
    <cellStyle name="Percent 16 6 8 3" xfId="4935" xr:uid="{00000000-0005-0000-0000-000049130000}"/>
    <cellStyle name="Percent 16 6 9" xfId="4936" xr:uid="{00000000-0005-0000-0000-00004A130000}"/>
    <cellStyle name="Percent 16 6 9 2" xfId="4937" xr:uid="{00000000-0005-0000-0000-00004B130000}"/>
    <cellStyle name="Percent 16 6 9 3" xfId="4938" xr:uid="{00000000-0005-0000-0000-00004C130000}"/>
    <cellStyle name="Percent 16 7" xfId="4939" xr:uid="{00000000-0005-0000-0000-00004D130000}"/>
    <cellStyle name="Percent 16 7 10" xfId="4940" xr:uid="{00000000-0005-0000-0000-00004E130000}"/>
    <cellStyle name="Percent 16 7 10 2" xfId="4941" xr:uid="{00000000-0005-0000-0000-00004F130000}"/>
    <cellStyle name="Percent 16 7 10 3" xfId="4942" xr:uid="{00000000-0005-0000-0000-000050130000}"/>
    <cellStyle name="Percent 16 7 11" xfId="4943" xr:uid="{00000000-0005-0000-0000-000051130000}"/>
    <cellStyle name="Percent 16 7 11 2" xfId="4944" xr:uid="{00000000-0005-0000-0000-000052130000}"/>
    <cellStyle name="Percent 16 7 11 3" xfId="4945" xr:uid="{00000000-0005-0000-0000-000053130000}"/>
    <cellStyle name="Percent 16 7 12" xfId="4946" xr:uid="{00000000-0005-0000-0000-000054130000}"/>
    <cellStyle name="Percent 16 7 12 2" xfId="4947" xr:uid="{00000000-0005-0000-0000-000055130000}"/>
    <cellStyle name="Percent 16 7 12 3" xfId="4948" xr:uid="{00000000-0005-0000-0000-000056130000}"/>
    <cellStyle name="Percent 16 7 13" xfId="4949" xr:uid="{00000000-0005-0000-0000-000057130000}"/>
    <cellStyle name="Percent 16 7 13 2" xfId="4950" xr:uid="{00000000-0005-0000-0000-000058130000}"/>
    <cellStyle name="Percent 16 7 13 3" xfId="4951" xr:uid="{00000000-0005-0000-0000-000059130000}"/>
    <cellStyle name="Percent 16 7 14" xfId="4952" xr:uid="{00000000-0005-0000-0000-00005A130000}"/>
    <cellStyle name="Percent 16 7 14 2" xfId="4953" xr:uid="{00000000-0005-0000-0000-00005B130000}"/>
    <cellStyle name="Percent 16 7 14 3" xfId="4954" xr:uid="{00000000-0005-0000-0000-00005C130000}"/>
    <cellStyle name="Percent 16 7 15" xfId="4955" xr:uid="{00000000-0005-0000-0000-00005D130000}"/>
    <cellStyle name="Percent 16 7 15 2" xfId="4956" xr:uid="{00000000-0005-0000-0000-00005E130000}"/>
    <cellStyle name="Percent 16 7 15 3" xfId="4957" xr:uid="{00000000-0005-0000-0000-00005F130000}"/>
    <cellStyle name="Percent 16 7 16" xfId="4958" xr:uid="{00000000-0005-0000-0000-000060130000}"/>
    <cellStyle name="Percent 16 7 16 2" xfId="4959" xr:uid="{00000000-0005-0000-0000-000061130000}"/>
    <cellStyle name="Percent 16 7 16 3" xfId="4960" xr:uid="{00000000-0005-0000-0000-000062130000}"/>
    <cellStyle name="Percent 16 7 17" xfId="4961" xr:uid="{00000000-0005-0000-0000-000063130000}"/>
    <cellStyle name="Percent 16 7 17 2" xfId="4962" xr:uid="{00000000-0005-0000-0000-000064130000}"/>
    <cellStyle name="Percent 16 7 17 3" xfId="4963" xr:uid="{00000000-0005-0000-0000-000065130000}"/>
    <cellStyle name="Percent 16 7 18" xfId="4964" xr:uid="{00000000-0005-0000-0000-000066130000}"/>
    <cellStyle name="Percent 16 7 18 2" xfId="4965" xr:uid="{00000000-0005-0000-0000-000067130000}"/>
    <cellStyle name="Percent 16 7 18 3" xfId="4966" xr:uid="{00000000-0005-0000-0000-000068130000}"/>
    <cellStyle name="Percent 16 7 19" xfId="4967" xr:uid="{00000000-0005-0000-0000-000069130000}"/>
    <cellStyle name="Percent 16 7 2" xfId="4968" xr:uid="{00000000-0005-0000-0000-00006A130000}"/>
    <cellStyle name="Percent 16 7 2 2" xfId="4969" xr:uid="{00000000-0005-0000-0000-00006B130000}"/>
    <cellStyle name="Percent 16 7 2 2 2" xfId="4970" xr:uid="{00000000-0005-0000-0000-00006C130000}"/>
    <cellStyle name="Percent 16 7 2 2 3" xfId="4971" xr:uid="{00000000-0005-0000-0000-00006D130000}"/>
    <cellStyle name="Percent 16 7 2 3" xfId="4972" xr:uid="{00000000-0005-0000-0000-00006E130000}"/>
    <cellStyle name="Percent 16 7 2 4" xfId="4973" xr:uid="{00000000-0005-0000-0000-00006F130000}"/>
    <cellStyle name="Percent 16 7 20" xfId="4974" xr:uid="{00000000-0005-0000-0000-000070130000}"/>
    <cellStyle name="Percent 16 7 3" xfId="4975" xr:uid="{00000000-0005-0000-0000-000071130000}"/>
    <cellStyle name="Percent 16 7 3 2" xfId="4976" xr:uid="{00000000-0005-0000-0000-000072130000}"/>
    <cellStyle name="Percent 16 7 3 2 2" xfId="4977" xr:uid="{00000000-0005-0000-0000-000073130000}"/>
    <cellStyle name="Percent 16 7 3 2 3" xfId="4978" xr:uid="{00000000-0005-0000-0000-000074130000}"/>
    <cellStyle name="Percent 16 7 3 3" xfId="4979" xr:uid="{00000000-0005-0000-0000-000075130000}"/>
    <cellStyle name="Percent 16 7 3 4" xfId="4980" xr:uid="{00000000-0005-0000-0000-000076130000}"/>
    <cellStyle name="Percent 16 7 4" xfId="4981" xr:uid="{00000000-0005-0000-0000-000077130000}"/>
    <cellStyle name="Percent 16 7 4 2" xfId="4982" xr:uid="{00000000-0005-0000-0000-000078130000}"/>
    <cellStyle name="Percent 16 7 4 3" xfId="4983" xr:uid="{00000000-0005-0000-0000-000079130000}"/>
    <cellStyle name="Percent 16 7 5" xfId="4984" xr:uid="{00000000-0005-0000-0000-00007A130000}"/>
    <cellStyle name="Percent 16 7 5 2" xfId="4985" xr:uid="{00000000-0005-0000-0000-00007B130000}"/>
    <cellStyle name="Percent 16 7 5 3" xfId="4986" xr:uid="{00000000-0005-0000-0000-00007C130000}"/>
    <cellStyle name="Percent 16 7 6" xfId="4987" xr:uid="{00000000-0005-0000-0000-00007D130000}"/>
    <cellStyle name="Percent 16 7 6 2" xfId="4988" xr:uid="{00000000-0005-0000-0000-00007E130000}"/>
    <cellStyle name="Percent 16 7 6 3" xfId="4989" xr:uid="{00000000-0005-0000-0000-00007F130000}"/>
    <cellStyle name="Percent 16 7 7" xfId="4990" xr:uid="{00000000-0005-0000-0000-000080130000}"/>
    <cellStyle name="Percent 16 7 7 2" xfId="4991" xr:uid="{00000000-0005-0000-0000-000081130000}"/>
    <cellStyle name="Percent 16 7 7 3" xfId="4992" xr:uid="{00000000-0005-0000-0000-000082130000}"/>
    <cellStyle name="Percent 16 7 8" xfId="4993" xr:uid="{00000000-0005-0000-0000-000083130000}"/>
    <cellStyle name="Percent 16 7 8 2" xfId="4994" xr:uid="{00000000-0005-0000-0000-000084130000}"/>
    <cellStyle name="Percent 16 7 8 3" xfId="4995" xr:uid="{00000000-0005-0000-0000-000085130000}"/>
    <cellStyle name="Percent 16 7 9" xfId="4996" xr:uid="{00000000-0005-0000-0000-000086130000}"/>
    <cellStyle name="Percent 16 7 9 2" xfId="4997" xr:uid="{00000000-0005-0000-0000-000087130000}"/>
    <cellStyle name="Percent 16 7 9 3" xfId="4998" xr:uid="{00000000-0005-0000-0000-000088130000}"/>
    <cellStyle name="Percent 16 8" xfId="4999" xr:uid="{00000000-0005-0000-0000-000089130000}"/>
    <cellStyle name="Percent 16 8 10" xfId="5000" xr:uid="{00000000-0005-0000-0000-00008A130000}"/>
    <cellStyle name="Percent 16 8 10 2" xfId="5001" xr:uid="{00000000-0005-0000-0000-00008B130000}"/>
    <cellStyle name="Percent 16 8 10 3" xfId="5002" xr:uid="{00000000-0005-0000-0000-00008C130000}"/>
    <cellStyle name="Percent 16 8 11" xfId="5003" xr:uid="{00000000-0005-0000-0000-00008D130000}"/>
    <cellStyle name="Percent 16 8 11 2" xfId="5004" xr:uid="{00000000-0005-0000-0000-00008E130000}"/>
    <cellStyle name="Percent 16 8 11 3" xfId="5005" xr:uid="{00000000-0005-0000-0000-00008F130000}"/>
    <cellStyle name="Percent 16 8 12" xfId="5006" xr:uid="{00000000-0005-0000-0000-000090130000}"/>
    <cellStyle name="Percent 16 8 12 2" xfId="5007" xr:uid="{00000000-0005-0000-0000-000091130000}"/>
    <cellStyle name="Percent 16 8 12 3" xfId="5008" xr:uid="{00000000-0005-0000-0000-000092130000}"/>
    <cellStyle name="Percent 16 8 13" xfId="5009" xr:uid="{00000000-0005-0000-0000-000093130000}"/>
    <cellStyle name="Percent 16 8 13 2" xfId="5010" xr:uid="{00000000-0005-0000-0000-000094130000}"/>
    <cellStyle name="Percent 16 8 13 3" xfId="5011" xr:uid="{00000000-0005-0000-0000-000095130000}"/>
    <cellStyle name="Percent 16 8 14" xfId="5012" xr:uid="{00000000-0005-0000-0000-000096130000}"/>
    <cellStyle name="Percent 16 8 14 2" xfId="5013" xr:uid="{00000000-0005-0000-0000-000097130000}"/>
    <cellStyle name="Percent 16 8 14 3" xfId="5014" xr:uid="{00000000-0005-0000-0000-000098130000}"/>
    <cellStyle name="Percent 16 8 15" xfId="5015" xr:uid="{00000000-0005-0000-0000-000099130000}"/>
    <cellStyle name="Percent 16 8 15 2" xfId="5016" xr:uid="{00000000-0005-0000-0000-00009A130000}"/>
    <cellStyle name="Percent 16 8 15 3" xfId="5017" xr:uid="{00000000-0005-0000-0000-00009B130000}"/>
    <cellStyle name="Percent 16 8 16" xfId="5018" xr:uid="{00000000-0005-0000-0000-00009C130000}"/>
    <cellStyle name="Percent 16 8 16 2" xfId="5019" xr:uid="{00000000-0005-0000-0000-00009D130000}"/>
    <cellStyle name="Percent 16 8 16 3" xfId="5020" xr:uid="{00000000-0005-0000-0000-00009E130000}"/>
    <cellStyle name="Percent 16 8 17" xfId="5021" xr:uid="{00000000-0005-0000-0000-00009F130000}"/>
    <cellStyle name="Percent 16 8 17 2" xfId="5022" xr:uid="{00000000-0005-0000-0000-0000A0130000}"/>
    <cellStyle name="Percent 16 8 17 3" xfId="5023" xr:uid="{00000000-0005-0000-0000-0000A1130000}"/>
    <cellStyle name="Percent 16 8 18" xfId="5024" xr:uid="{00000000-0005-0000-0000-0000A2130000}"/>
    <cellStyle name="Percent 16 8 19" xfId="5025" xr:uid="{00000000-0005-0000-0000-0000A3130000}"/>
    <cellStyle name="Percent 16 8 2" xfId="5026" xr:uid="{00000000-0005-0000-0000-0000A4130000}"/>
    <cellStyle name="Percent 16 8 2 2" xfId="5027" xr:uid="{00000000-0005-0000-0000-0000A5130000}"/>
    <cellStyle name="Percent 16 8 2 3" xfId="5028" xr:uid="{00000000-0005-0000-0000-0000A6130000}"/>
    <cellStyle name="Percent 16 8 3" xfId="5029" xr:uid="{00000000-0005-0000-0000-0000A7130000}"/>
    <cellStyle name="Percent 16 8 3 2" xfId="5030" xr:uid="{00000000-0005-0000-0000-0000A8130000}"/>
    <cellStyle name="Percent 16 8 3 3" xfId="5031" xr:uid="{00000000-0005-0000-0000-0000A9130000}"/>
    <cellStyle name="Percent 16 8 4" xfId="5032" xr:uid="{00000000-0005-0000-0000-0000AA130000}"/>
    <cellStyle name="Percent 16 8 4 2" xfId="5033" xr:uid="{00000000-0005-0000-0000-0000AB130000}"/>
    <cellStyle name="Percent 16 8 4 3" xfId="5034" xr:uid="{00000000-0005-0000-0000-0000AC130000}"/>
    <cellStyle name="Percent 16 8 5" xfId="5035" xr:uid="{00000000-0005-0000-0000-0000AD130000}"/>
    <cellStyle name="Percent 16 8 5 2" xfId="5036" xr:uid="{00000000-0005-0000-0000-0000AE130000}"/>
    <cellStyle name="Percent 16 8 5 3" xfId="5037" xr:uid="{00000000-0005-0000-0000-0000AF130000}"/>
    <cellStyle name="Percent 16 8 6" xfId="5038" xr:uid="{00000000-0005-0000-0000-0000B0130000}"/>
    <cellStyle name="Percent 16 8 6 2" xfId="5039" xr:uid="{00000000-0005-0000-0000-0000B1130000}"/>
    <cellStyle name="Percent 16 8 6 3" xfId="5040" xr:uid="{00000000-0005-0000-0000-0000B2130000}"/>
    <cellStyle name="Percent 16 8 7" xfId="5041" xr:uid="{00000000-0005-0000-0000-0000B3130000}"/>
    <cellStyle name="Percent 16 8 7 2" xfId="5042" xr:uid="{00000000-0005-0000-0000-0000B4130000}"/>
    <cellStyle name="Percent 16 8 7 3" xfId="5043" xr:uid="{00000000-0005-0000-0000-0000B5130000}"/>
    <cellStyle name="Percent 16 8 8" xfId="5044" xr:uid="{00000000-0005-0000-0000-0000B6130000}"/>
    <cellStyle name="Percent 16 8 8 2" xfId="5045" xr:uid="{00000000-0005-0000-0000-0000B7130000}"/>
    <cellStyle name="Percent 16 8 8 3" xfId="5046" xr:uid="{00000000-0005-0000-0000-0000B8130000}"/>
    <cellStyle name="Percent 16 8 9" xfId="5047" xr:uid="{00000000-0005-0000-0000-0000B9130000}"/>
    <cellStyle name="Percent 16 8 9 2" xfId="5048" xr:uid="{00000000-0005-0000-0000-0000BA130000}"/>
    <cellStyle name="Percent 16 8 9 3" xfId="5049" xr:uid="{00000000-0005-0000-0000-0000BB130000}"/>
    <cellStyle name="Percent 16 9" xfId="5050" xr:uid="{00000000-0005-0000-0000-0000BC130000}"/>
    <cellStyle name="Percent 16 9 10" xfId="5051" xr:uid="{00000000-0005-0000-0000-0000BD130000}"/>
    <cellStyle name="Percent 16 9 10 2" xfId="5052" xr:uid="{00000000-0005-0000-0000-0000BE130000}"/>
    <cellStyle name="Percent 16 9 10 3" xfId="5053" xr:uid="{00000000-0005-0000-0000-0000BF130000}"/>
    <cellStyle name="Percent 16 9 11" xfId="5054" xr:uid="{00000000-0005-0000-0000-0000C0130000}"/>
    <cellStyle name="Percent 16 9 11 2" xfId="5055" xr:uid="{00000000-0005-0000-0000-0000C1130000}"/>
    <cellStyle name="Percent 16 9 11 3" xfId="5056" xr:uid="{00000000-0005-0000-0000-0000C2130000}"/>
    <cellStyle name="Percent 16 9 12" xfId="5057" xr:uid="{00000000-0005-0000-0000-0000C3130000}"/>
    <cellStyle name="Percent 16 9 12 2" xfId="5058" xr:uid="{00000000-0005-0000-0000-0000C4130000}"/>
    <cellStyle name="Percent 16 9 12 3" xfId="5059" xr:uid="{00000000-0005-0000-0000-0000C5130000}"/>
    <cellStyle name="Percent 16 9 13" xfId="5060" xr:uid="{00000000-0005-0000-0000-0000C6130000}"/>
    <cellStyle name="Percent 16 9 13 2" xfId="5061" xr:uid="{00000000-0005-0000-0000-0000C7130000}"/>
    <cellStyle name="Percent 16 9 13 3" xfId="5062" xr:uid="{00000000-0005-0000-0000-0000C8130000}"/>
    <cellStyle name="Percent 16 9 14" xfId="5063" xr:uid="{00000000-0005-0000-0000-0000C9130000}"/>
    <cellStyle name="Percent 16 9 14 2" xfId="5064" xr:uid="{00000000-0005-0000-0000-0000CA130000}"/>
    <cellStyle name="Percent 16 9 14 3" xfId="5065" xr:uid="{00000000-0005-0000-0000-0000CB130000}"/>
    <cellStyle name="Percent 16 9 15" xfId="5066" xr:uid="{00000000-0005-0000-0000-0000CC130000}"/>
    <cellStyle name="Percent 16 9 15 2" xfId="5067" xr:uid="{00000000-0005-0000-0000-0000CD130000}"/>
    <cellStyle name="Percent 16 9 15 3" xfId="5068" xr:uid="{00000000-0005-0000-0000-0000CE130000}"/>
    <cellStyle name="Percent 16 9 16" xfId="5069" xr:uid="{00000000-0005-0000-0000-0000CF130000}"/>
    <cellStyle name="Percent 16 9 16 2" xfId="5070" xr:uid="{00000000-0005-0000-0000-0000D0130000}"/>
    <cellStyle name="Percent 16 9 16 3" xfId="5071" xr:uid="{00000000-0005-0000-0000-0000D1130000}"/>
    <cellStyle name="Percent 16 9 17" xfId="5072" xr:uid="{00000000-0005-0000-0000-0000D2130000}"/>
    <cellStyle name="Percent 16 9 17 2" xfId="5073" xr:uid="{00000000-0005-0000-0000-0000D3130000}"/>
    <cellStyle name="Percent 16 9 17 3" xfId="5074" xr:uid="{00000000-0005-0000-0000-0000D4130000}"/>
    <cellStyle name="Percent 16 9 18" xfId="5075" xr:uid="{00000000-0005-0000-0000-0000D5130000}"/>
    <cellStyle name="Percent 16 9 19" xfId="5076" xr:uid="{00000000-0005-0000-0000-0000D6130000}"/>
    <cellStyle name="Percent 16 9 2" xfId="5077" xr:uid="{00000000-0005-0000-0000-0000D7130000}"/>
    <cellStyle name="Percent 16 9 2 2" xfId="5078" xr:uid="{00000000-0005-0000-0000-0000D8130000}"/>
    <cellStyle name="Percent 16 9 2 3" xfId="5079" xr:uid="{00000000-0005-0000-0000-0000D9130000}"/>
    <cellStyle name="Percent 16 9 3" xfId="5080" xr:uid="{00000000-0005-0000-0000-0000DA130000}"/>
    <cellStyle name="Percent 16 9 3 2" xfId="5081" xr:uid="{00000000-0005-0000-0000-0000DB130000}"/>
    <cellStyle name="Percent 16 9 3 3" xfId="5082" xr:uid="{00000000-0005-0000-0000-0000DC130000}"/>
    <cellStyle name="Percent 16 9 4" xfId="5083" xr:uid="{00000000-0005-0000-0000-0000DD130000}"/>
    <cellStyle name="Percent 16 9 4 2" xfId="5084" xr:uid="{00000000-0005-0000-0000-0000DE130000}"/>
    <cellStyle name="Percent 16 9 4 3" xfId="5085" xr:uid="{00000000-0005-0000-0000-0000DF130000}"/>
    <cellStyle name="Percent 16 9 5" xfId="5086" xr:uid="{00000000-0005-0000-0000-0000E0130000}"/>
    <cellStyle name="Percent 16 9 5 2" xfId="5087" xr:uid="{00000000-0005-0000-0000-0000E1130000}"/>
    <cellStyle name="Percent 16 9 5 3" xfId="5088" xr:uid="{00000000-0005-0000-0000-0000E2130000}"/>
    <cellStyle name="Percent 16 9 6" xfId="5089" xr:uid="{00000000-0005-0000-0000-0000E3130000}"/>
    <cellStyle name="Percent 16 9 6 2" xfId="5090" xr:uid="{00000000-0005-0000-0000-0000E4130000}"/>
    <cellStyle name="Percent 16 9 6 3" xfId="5091" xr:uid="{00000000-0005-0000-0000-0000E5130000}"/>
    <cellStyle name="Percent 16 9 7" xfId="5092" xr:uid="{00000000-0005-0000-0000-0000E6130000}"/>
    <cellStyle name="Percent 16 9 7 2" xfId="5093" xr:uid="{00000000-0005-0000-0000-0000E7130000}"/>
    <cellStyle name="Percent 16 9 7 3" xfId="5094" xr:uid="{00000000-0005-0000-0000-0000E8130000}"/>
    <cellStyle name="Percent 16 9 8" xfId="5095" xr:uid="{00000000-0005-0000-0000-0000E9130000}"/>
    <cellStyle name="Percent 16 9 8 2" xfId="5096" xr:uid="{00000000-0005-0000-0000-0000EA130000}"/>
    <cellStyle name="Percent 16 9 8 3" xfId="5097" xr:uid="{00000000-0005-0000-0000-0000EB130000}"/>
    <cellStyle name="Percent 16 9 9" xfId="5098" xr:uid="{00000000-0005-0000-0000-0000EC130000}"/>
    <cellStyle name="Percent 16 9 9 2" xfId="5099" xr:uid="{00000000-0005-0000-0000-0000ED130000}"/>
    <cellStyle name="Percent 16 9 9 3" xfId="5100" xr:uid="{00000000-0005-0000-0000-0000EE130000}"/>
    <cellStyle name="Percent 17" xfId="5101" xr:uid="{00000000-0005-0000-0000-0000EF130000}"/>
    <cellStyle name="Percent 17 10" xfId="5102" xr:uid="{00000000-0005-0000-0000-0000F0130000}"/>
    <cellStyle name="Percent 17 11" xfId="5103" xr:uid="{00000000-0005-0000-0000-0000F1130000}"/>
    <cellStyle name="Percent 17 2" xfId="5104" xr:uid="{00000000-0005-0000-0000-0000F2130000}"/>
    <cellStyle name="Percent 17 2 2" xfId="5105" xr:uid="{00000000-0005-0000-0000-0000F3130000}"/>
    <cellStyle name="Percent 17 2 2 2" xfId="5106" xr:uid="{00000000-0005-0000-0000-0000F4130000}"/>
    <cellStyle name="Percent 17 2 2 3" xfId="5107" xr:uid="{00000000-0005-0000-0000-0000F5130000}"/>
    <cellStyle name="Percent 17 2 3" xfId="5108" xr:uid="{00000000-0005-0000-0000-0000F6130000}"/>
    <cellStyle name="Percent 17 2 4" xfId="5109" xr:uid="{00000000-0005-0000-0000-0000F7130000}"/>
    <cellStyle name="Percent 17 3" xfId="5110" xr:uid="{00000000-0005-0000-0000-0000F8130000}"/>
    <cellStyle name="Percent 17 3 2" xfId="5111" xr:uid="{00000000-0005-0000-0000-0000F9130000}"/>
    <cellStyle name="Percent 17 3 3" xfId="5112" xr:uid="{00000000-0005-0000-0000-0000FA130000}"/>
    <cellStyle name="Percent 17 4" xfId="5113" xr:uid="{00000000-0005-0000-0000-0000FB130000}"/>
    <cellStyle name="Percent 17 4 2" xfId="5114" xr:uid="{00000000-0005-0000-0000-0000FC130000}"/>
    <cellStyle name="Percent 17 4 3" xfId="5115" xr:uid="{00000000-0005-0000-0000-0000FD130000}"/>
    <cellStyle name="Percent 17 5" xfId="5116" xr:uid="{00000000-0005-0000-0000-0000FE130000}"/>
    <cellStyle name="Percent 17 5 2" xfId="5117" xr:uid="{00000000-0005-0000-0000-0000FF130000}"/>
    <cellStyle name="Percent 17 5 3" xfId="5118" xr:uid="{00000000-0005-0000-0000-000000140000}"/>
    <cellStyle name="Percent 17 6" xfId="5119" xr:uid="{00000000-0005-0000-0000-000001140000}"/>
    <cellStyle name="Percent 17 6 2" xfId="5120" xr:uid="{00000000-0005-0000-0000-000002140000}"/>
    <cellStyle name="Percent 17 6 3" xfId="5121" xr:uid="{00000000-0005-0000-0000-000003140000}"/>
    <cellStyle name="Percent 17 7" xfId="5122" xr:uid="{00000000-0005-0000-0000-000004140000}"/>
    <cellStyle name="Percent 17 7 2" xfId="5123" xr:uid="{00000000-0005-0000-0000-000005140000}"/>
    <cellStyle name="Percent 17 7 2 2" xfId="5124" xr:uid="{00000000-0005-0000-0000-000006140000}"/>
    <cellStyle name="Percent 17 7 2 3" xfId="5125" xr:uid="{00000000-0005-0000-0000-000007140000}"/>
    <cellStyle name="Percent 17 7 3" xfId="5126" xr:uid="{00000000-0005-0000-0000-000008140000}"/>
    <cellStyle name="Percent 17 7 3 2" xfId="5127" xr:uid="{00000000-0005-0000-0000-000009140000}"/>
    <cellStyle name="Percent 17 7 3 3" xfId="5128" xr:uid="{00000000-0005-0000-0000-00000A140000}"/>
    <cellStyle name="Percent 17 7 4" xfId="5129" xr:uid="{00000000-0005-0000-0000-00000B140000}"/>
    <cellStyle name="Percent 17 7 5" xfId="5130" xr:uid="{00000000-0005-0000-0000-00000C140000}"/>
    <cellStyle name="Percent 17 8" xfId="5131" xr:uid="{00000000-0005-0000-0000-00000D140000}"/>
    <cellStyle name="Percent 17 8 2" xfId="5132" xr:uid="{00000000-0005-0000-0000-00000E140000}"/>
    <cellStyle name="Percent 17 8 2 2" xfId="5133" xr:uid="{00000000-0005-0000-0000-00000F140000}"/>
    <cellStyle name="Percent 17 8 2 3" xfId="5134" xr:uid="{00000000-0005-0000-0000-000010140000}"/>
    <cellStyle name="Percent 17 8 3" xfId="5135" xr:uid="{00000000-0005-0000-0000-000011140000}"/>
    <cellStyle name="Percent 17 8 4" xfId="5136" xr:uid="{00000000-0005-0000-0000-000012140000}"/>
    <cellStyle name="Percent 17 9" xfId="5137" xr:uid="{00000000-0005-0000-0000-000013140000}"/>
    <cellStyle name="Percent 17 9 2" xfId="5138" xr:uid="{00000000-0005-0000-0000-000014140000}"/>
    <cellStyle name="Percent 17 9 2 2" xfId="5139" xr:uid="{00000000-0005-0000-0000-000015140000}"/>
    <cellStyle name="Percent 17 9 2 3" xfId="5140" xr:uid="{00000000-0005-0000-0000-000016140000}"/>
    <cellStyle name="Percent 17 9 3" xfId="5141" xr:uid="{00000000-0005-0000-0000-000017140000}"/>
    <cellStyle name="Percent 17 9 3 2" xfId="5142" xr:uid="{00000000-0005-0000-0000-000018140000}"/>
    <cellStyle name="Percent 17 9 3 2 2" xfId="5143" xr:uid="{00000000-0005-0000-0000-000019140000}"/>
    <cellStyle name="Percent 17 9 3 2 3" xfId="5144" xr:uid="{00000000-0005-0000-0000-00001A140000}"/>
    <cellStyle name="Percent 17 9 3 3" xfId="5145" xr:uid="{00000000-0005-0000-0000-00001B140000}"/>
    <cellStyle name="Percent 17 9 3 3 2" xfId="5146" xr:uid="{00000000-0005-0000-0000-00001C140000}"/>
    <cellStyle name="Percent 17 9 3 3 3" xfId="5147" xr:uid="{00000000-0005-0000-0000-00001D140000}"/>
    <cellStyle name="Percent 17 9 3 4" xfId="5148" xr:uid="{00000000-0005-0000-0000-00001E140000}"/>
    <cellStyle name="Percent 17 9 3 4 2" xfId="5149" xr:uid="{00000000-0005-0000-0000-00001F140000}"/>
    <cellStyle name="Percent 17 9 3 5" xfId="5150" xr:uid="{00000000-0005-0000-0000-000020140000}"/>
    <cellStyle name="Percent 17 9 4" xfId="5151" xr:uid="{00000000-0005-0000-0000-000021140000}"/>
    <cellStyle name="Percent 17 9 4 2" xfId="5152" xr:uid="{00000000-0005-0000-0000-000022140000}"/>
    <cellStyle name="Percent 17 9 4 3" xfId="5153" xr:uid="{00000000-0005-0000-0000-000023140000}"/>
    <cellStyle name="Percent 17 9 5" xfId="5154" xr:uid="{00000000-0005-0000-0000-000024140000}"/>
    <cellStyle name="Percent 17 9 5 2" xfId="5155" xr:uid="{00000000-0005-0000-0000-000025140000}"/>
    <cellStyle name="Percent 17 9 6" xfId="5156" xr:uid="{00000000-0005-0000-0000-000026140000}"/>
    <cellStyle name="Percent 17 9 7" xfId="5157" xr:uid="{00000000-0005-0000-0000-000027140000}"/>
    <cellStyle name="Percent 18" xfId="5158" xr:uid="{00000000-0005-0000-0000-000028140000}"/>
    <cellStyle name="Percent 18 2" xfId="5159" xr:uid="{00000000-0005-0000-0000-000029140000}"/>
    <cellStyle name="Percent 18 2 2" xfId="5160" xr:uid="{00000000-0005-0000-0000-00002A140000}"/>
    <cellStyle name="Percent 18 2 3" xfId="5161" xr:uid="{00000000-0005-0000-0000-00002B140000}"/>
    <cellStyle name="Percent 18 3" xfId="5162" xr:uid="{00000000-0005-0000-0000-00002C140000}"/>
    <cellStyle name="Percent 18 3 2" xfId="5163" xr:uid="{00000000-0005-0000-0000-00002D140000}"/>
    <cellStyle name="Percent 18 4" xfId="5164" xr:uid="{00000000-0005-0000-0000-00002E140000}"/>
    <cellStyle name="Percent 18 5" xfId="5165" xr:uid="{00000000-0005-0000-0000-00002F140000}"/>
    <cellStyle name="Percent 19" xfId="5166" xr:uid="{00000000-0005-0000-0000-000030140000}"/>
    <cellStyle name="Percent 19 2" xfId="5167" xr:uid="{00000000-0005-0000-0000-000031140000}"/>
    <cellStyle name="Percent 19 2 2" xfId="5168" xr:uid="{00000000-0005-0000-0000-000032140000}"/>
    <cellStyle name="Percent 19 3" xfId="5169" xr:uid="{00000000-0005-0000-0000-000033140000}"/>
    <cellStyle name="Percent 2" xfId="5170" xr:uid="{00000000-0005-0000-0000-000034140000}"/>
    <cellStyle name="Percent 2 10" xfId="5171" xr:uid="{00000000-0005-0000-0000-000035140000}"/>
    <cellStyle name="Percent 2 10 10" xfId="5172" xr:uid="{00000000-0005-0000-0000-000036140000}"/>
    <cellStyle name="Percent 2 10 2" xfId="5173" xr:uid="{00000000-0005-0000-0000-000037140000}"/>
    <cellStyle name="Percent 2 10 2 2" xfId="5174" xr:uid="{00000000-0005-0000-0000-000038140000}"/>
    <cellStyle name="Percent 2 10 2 3" xfId="5175" xr:uid="{00000000-0005-0000-0000-000039140000}"/>
    <cellStyle name="Percent 2 10 3" xfId="5176" xr:uid="{00000000-0005-0000-0000-00003A140000}"/>
    <cellStyle name="Percent 2 10 3 2" xfId="5177" xr:uid="{00000000-0005-0000-0000-00003B140000}"/>
    <cellStyle name="Percent 2 10 3 3" xfId="5178" xr:uid="{00000000-0005-0000-0000-00003C140000}"/>
    <cellStyle name="Percent 2 10 4" xfId="5179" xr:uid="{00000000-0005-0000-0000-00003D140000}"/>
    <cellStyle name="Percent 2 10 4 2" xfId="5180" xr:uid="{00000000-0005-0000-0000-00003E140000}"/>
    <cellStyle name="Percent 2 10 4 3" xfId="5181" xr:uid="{00000000-0005-0000-0000-00003F140000}"/>
    <cellStyle name="Percent 2 10 5" xfId="5182" xr:uid="{00000000-0005-0000-0000-000040140000}"/>
    <cellStyle name="Percent 2 10 5 2" xfId="5183" xr:uid="{00000000-0005-0000-0000-000041140000}"/>
    <cellStyle name="Percent 2 10 5 3" xfId="5184" xr:uid="{00000000-0005-0000-0000-000042140000}"/>
    <cellStyle name="Percent 2 10 6" xfId="5185" xr:uid="{00000000-0005-0000-0000-000043140000}"/>
    <cellStyle name="Percent 2 10 6 2" xfId="5186" xr:uid="{00000000-0005-0000-0000-000044140000}"/>
    <cellStyle name="Percent 2 10 6 3" xfId="5187" xr:uid="{00000000-0005-0000-0000-000045140000}"/>
    <cellStyle name="Percent 2 10 7" xfId="5188" xr:uid="{00000000-0005-0000-0000-000046140000}"/>
    <cellStyle name="Percent 2 10 7 2" xfId="5189" xr:uid="{00000000-0005-0000-0000-000047140000}"/>
    <cellStyle name="Percent 2 10 7 3" xfId="5190" xr:uid="{00000000-0005-0000-0000-000048140000}"/>
    <cellStyle name="Percent 2 10 8" xfId="5191" xr:uid="{00000000-0005-0000-0000-000049140000}"/>
    <cellStyle name="Percent 2 10 8 2" xfId="5192" xr:uid="{00000000-0005-0000-0000-00004A140000}"/>
    <cellStyle name="Percent 2 10 8 3" xfId="5193" xr:uid="{00000000-0005-0000-0000-00004B140000}"/>
    <cellStyle name="Percent 2 10 9" xfId="5194" xr:uid="{00000000-0005-0000-0000-00004C140000}"/>
    <cellStyle name="Percent 2 11" xfId="5195" xr:uid="{00000000-0005-0000-0000-00004D140000}"/>
    <cellStyle name="Percent 2 11 10" xfId="5196" xr:uid="{00000000-0005-0000-0000-00004E140000}"/>
    <cellStyle name="Percent 2 11 2" xfId="5197" xr:uid="{00000000-0005-0000-0000-00004F140000}"/>
    <cellStyle name="Percent 2 11 2 2" xfId="5198" xr:uid="{00000000-0005-0000-0000-000050140000}"/>
    <cellStyle name="Percent 2 11 2 3" xfId="5199" xr:uid="{00000000-0005-0000-0000-000051140000}"/>
    <cellStyle name="Percent 2 11 3" xfId="5200" xr:uid="{00000000-0005-0000-0000-000052140000}"/>
    <cellStyle name="Percent 2 11 3 2" xfId="5201" xr:uid="{00000000-0005-0000-0000-000053140000}"/>
    <cellStyle name="Percent 2 11 3 3" xfId="5202" xr:uid="{00000000-0005-0000-0000-000054140000}"/>
    <cellStyle name="Percent 2 11 4" xfId="5203" xr:uid="{00000000-0005-0000-0000-000055140000}"/>
    <cellStyle name="Percent 2 11 4 2" xfId="5204" xr:uid="{00000000-0005-0000-0000-000056140000}"/>
    <cellStyle name="Percent 2 11 4 3" xfId="5205" xr:uid="{00000000-0005-0000-0000-000057140000}"/>
    <cellStyle name="Percent 2 11 5" xfId="5206" xr:uid="{00000000-0005-0000-0000-000058140000}"/>
    <cellStyle name="Percent 2 11 5 2" xfId="5207" xr:uid="{00000000-0005-0000-0000-000059140000}"/>
    <cellStyle name="Percent 2 11 5 3" xfId="5208" xr:uid="{00000000-0005-0000-0000-00005A140000}"/>
    <cellStyle name="Percent 2 11 6" xfId="5209" xr:uid="{00000000-0005-0000-0000-00005B140000}"/>
    <cellStyle name="Percent 2 11 6 2" xfId="5210" xr:uid="{00000000-0005-0000-0000-00005C140000}"/>
    <cellStyle name="Percent 2 11 6 3" xfId="5211" xr:uid="{00000000-0005-0000-0000-00005D140000}"/>
    <cellStyle name="Percent 2 11 7" xfId="5212" xr:uid="{00000000-0005-0000-0000-00005E140000}"/>
    <cellStyle name="Percent 2 11 7 2" xfId="5213" xr:uid="{00000000-0005-0000-0000-00005F140000}"/>
    <cellStyle name="Percent 2 11 7 3" xfId="5214" xr:uid="{00000000-0005-0000-0000-000060140000}"/>
    <cellStyle name="Percent 2 11 8" xfId="5215" xr:uid="{00000000-0005-0000-0000-000061140000}"/>
    <cellStyle name="Percent 2 11 8 2" xfId="5216" xr:uid="{00000000-0005-0000-0000-000062140000}"/>
    <cellStyle name="Percent 2 11 8 3" xfId="5217" xr:uid="{00000000-0005-0000-0000-000063140000}"/>
    <cellStyle name="Percent 2 11 9" xfId="5218" xr:uid="{00000000-0005-0000-0000-000064140000}"/>
    <cellStyle name="Percent 2 12" xfId="5219" xr:uid="{00000000-0005-0000-0000-000065140000}"/>
    <cellStyle name="Percent 2 12 2" xfId="5220" xr:uid="{00000000-0005-0000-0000-000066140000}"/>
    <cellStyle name="Percent 2 12 3" xfId="5221" xr:uid="{00000000-0005-0000-0000-000067140000}"/>
    <cellStyle name="Percent 2 13" xfId="5222" xr:uid="{00000000-0005-0000-0000-000068140000}"/>
    <cellStyle name="Percent 2 13 2" xfId="5223" xr:uid="{00000000-0005-0000-0000-000069140000}"/>
    <cellStyle name="Percent 2 13 3" xfId="5224" xr:uid="{00000000-0005-0000-0000-00006A140000}"/>
    <cellStyle name="Percent 2 14" xfId="5225" xr:uid="{00000000-0005-0000-0000-00006B140000}"/>
    <cellStyle name="Percent 2 14 2" xfId="5226" xr:uid="{00000000-0005-0000-0000-00006C140000}"/>
    <cellStyle name="Percent 2 14 3" xfId="5227" xr:uid="{00000000-0005-0000-0000-00006D140000}"/>
    <cellStyle name="Percent 2 15" xfId="5228" xr:uid="{00000000-0005-0000-0000-00006E140000}"/>
    <cellStyle name="Percent 2 15 2" xfId="5229" xr:uid="{00000000-0005-0000-0000-00006F140000}"/>
    <cellStyle name="Percent 2 15 3" xfId="5230" xr:uid="{00000000-0005-0000-0000-000070140000}"/>
    <cellStyle name="Percent 2 16" xfId="5231" xr:uid="{00000000-0005-0000-0000-000071140000}"/>
    <cellStyle name="Percent 2 16 2" xfId="5232" xr:uid="{00000000-0005-0000-0000-000072140000}"/>
    <cellStyle name="Percent 2 16 3" xfId="5233" xr:uid="{00000000-0005-0000-0000-000073140000}"/>
    <cellStyle name="Percent 2 17" xfId="5234" xr:uid="{00000000-0005-0000-0000-000074140000}"/>
    <cellStyle name="Percent 2 17 2" xfId="5235" xr:uid="{00000000-0005-0000-0000-000075140000}"/>
    <cellStyle name="Percent 2 17 3" xfId="5236" xr:uid="{00000000-0005-0000-0000-000076140000}"/>
    <cellStyle name="Percent 2 18" xfId="5237" xr:uid="{00000000-0005-0000-0000-000077140000}"/>
    <cellStyle name="Percent 2 18 2" xfId="5238" xr:uid="{00000000-0005-0000-0000-000078140000}"/>
    <cellStyle name="Percent 2 18 3" xfId="5239" xr:uid="{00000000-0005-0000-0000-000079140000}"/>
    <cellStyle name="Percent 2 19" xfId="5240" xr:uid="{00000000-0005-0000-0000-00007A140000}"/>
    <cellStyle name="Percent 2 19 2" xfId="5241" xr:uid="{00000000-0005-0000-0000-00007B140000}"/>
    <cellStyle name="Percent 2 19 3" xfId="5242" xr:uid="{00000000-0005-0000-0000-00007C140000}"/>
    <cellStyle name="Percent 2 2" xfId="5243" xr:uid="{00000000-0005-0000-0000-00007D140000}"/>
    <cellStyle name="Percent 2 2 10" xfId="5244" xr:uid="{00000000-0005-0000-0000-00007E140000}"/>
    <cellStyle name="Percent 2 2 11" xfId="5245" xr:uid="{00000000-0005-0000-0000-00007F140000}"/>
    <cellStyle name="Percent 2 2 2" xfId="5246" xr:uid="{00000000-0005-0000-0000-000080140000}"/>
    <cellStyle name="Percent 2 2 2 2" xfId="5247" xr:uid="{00000000-0005-0000-0000-000081140000}"/>
    <cellStyle name="Percent 2 2 2 3" xfId="5248" xr:uid="{00000000-0005-0000-0000-000082140000}"/>
    <cellStyle name="Percent 2 2 3" xfId="5249" xr:uid="{00000000-0005-0000-0000-000083140000}"/>
    <cellStyle name="Percent 2 2 3 2" xfId="5250" xr:uid="{00000000-0005-0000-0000-000084140000}"/>
    <cellStyle name="Percent 2 2 3 2 2" xfId="5251" xr:uid="{00000000-0005-0000-0000-000085140000}"/>
    <cellStyle name="Percent 2 2 3 3" xfId="5252" xr:uid="{00000000-0005-0000-0000-000086140000}"/>
    <cellStyle name="Percent 2 2 3 3 2" xfId="5253" xr:uid="{00000000-0005-0000-0000-000087140000}"/>
    <cellStyle name="Percent 2 2 3 4" xfId="5254" xr:uid="{00000000-0005-0000-0000-000088140000}"/>
    <cellStyle name="Percent 2 2 3 4 2" xfId="5255" xr:uid="{00000000-0005-0000-0000-000089140000}"/>
    <cellStyle name="Percent 2 2 3 5" xfId="5256" xr:uid="{00000000-0005-0000-0000-00008A140000}"/>
    <cellStyle name="Percent 2 2 3 6" xfId="5257" xr:uid="{00000000-0005-0000-0000-00008B140000}"/>
    <cellStyle name="Percent 2 2 4" xfId="5258" xr:uid="{00000000-0005-0000-0000-00008C140000}"/>
    <cellStyle name="Percent 2 2 4 2" xfId="5259" xr:uid="{00000000-0005-0000-0000-00008D140000}"/>
    <cellStyle name="Percent 2 2 4 2 2" xfId="5260" xr:uid="{00000000-0005-0000-0000-00008E140000}"/>
    <cellStyle name="Percent 2 2 4 3" xfId="5261" xr:uid="{00000000-0005-0000-0000-00008F140000}"/>
    <cellStyle name="Percent 2 2 4 4" xfId="5262" xr:uid="{00000000-0005-0000-0000-000090140000}"/>
    <cellStyle name="Percent 2 2 5" xfId="5263" xr:uid="{00000000-0005-0000-0000-000091140000}"/>
    <cellStyle name="Percent 2 2 5 2" xfId="5264" xr:uid="{00000000-0005-0000-0000-000092140000}"/>
    <cellStyle name="Percent 2 2 5 3" xfId="5265" xr:uid="{00000000-0005-0000-0000-000093140000}"/>
    <cellStyle name="Percent 2 2 6" xfId="5266" xr:uid="{00000000-0005-0000-0000-000094140000}"/>
    <cellStyle name="Percent 2 2 6 2" xfId="5267" xr:uid="{00000000-0005-0000-0000-000095140000}"/>
    <cellStyle name="Percent 2 2 6 2 2" xfId="5268" xr:uid="{00000000-0005-0000-0000-000096140000}"/>
    <cellStyle name="Percent 2 2 6 3" xfId="5269" xr:uid="{00000000-0005-0000-0000-000097140000}"/>
    <cellStyle name="Percent 2 2 6 4" xfId="5270" xr:uid="{00000000-0005-0000-0000-000098140000}"/>
    <cellStyle name="Percent 2 2 6 5" xfId="5271" xr:uid="{00000000-0005-0000-0000-000099140000}"/>
    <cellStyle name="Percent 2 2 7" xfId="5272" xr:uid="{00000000-0005-0000-0000-00009A140000}"/>
    <cellStyle name="Percent 2 2 7 2" xfId="5273" xr:uid="{00000000-0005-0000-0000-00009B140000}"/>
    <cellStyle name="Percent 2 2 7 2 2" xfId="5274" xr:uid="{00000000-0005-0000-0000-00009C140000}"/>
    <cellStyle name="Percent 2 2 7 3" xfId="5275" xr:uid="{00000000-0005-0000-0000-00009D140000}"/>
    <cellStyle name="Percent 2 2 7 4" xfId="5276" xr:uid="{00000000-0005-0000-0000-00009E140000}"/>
    <cellStyle name="Percent 2 2 7 5" xfId="5277" xr:uid="{00000000-0005-0000-0000-00009F140000}"/>
    <cellStyle name="Percent 2 2 8" xfId="5278" xr:uid="{00000000-0005-0000-0000-0000A0140000}"/>
    <cellStyle name="Percent 2 2 8 2" xfId="5279" xr:uid="{00000000-0005-0000-0000-0000A1140000}"/>
    <cellStyle name="Percent 2 2 8 3" xfId="5280" xr:uid="{00000000-0005-0000-0000-0000A2140000}"/>
    <cellStyle name="Percent 2 2 9" xfId="5281" xr:uid="{00000000-0005-0000-0000-0000A3140000}"/>
    <cellStyle name="Percent 2 2 9 2" xfId="5282" xr:uid="{00000000-0005-0000-0000-0000A4140000}"/>
    <cellStyle name="Percent 2 20" xfId="5283" xr:uid="{00000000-0005-0000-0000-0000A5140000}"/>
    <cellStyle name="Percent 2 20 2" xfId="5284" xr:uid="{00000000-0005-0000-0000-0000A6140000}"/>
    <cellStyle name="Percent 2 20 2 2" xfId="5285" xr:uid="{00000000-0005-0000-0000-0000A7140000}"/>
    <cellStyle name="Percent 2 20 2 2 2" xfId="5286" xr:uid="{00000000-0005-0000-0000-0000A8140000}"/>
    <cellStyle name="Percent 2 20 2 2 3" xfId="5287" xr:uid="{00000000-0005-0000-0000-0000A9140000}"/>
    <cellStyle name="Percent 2 20 2 3" xfId="5288" xr:uid="{00000000-0005-0000-0000-0000AA140000}"/>
    <cellStyle name="Percent 2 20 2 3 2" xfId="5289" xr:uid="{00000000-0005-0000-0000-0000AB140000}"/>
    <cellStyle name="Percent 2 20 2 3 2 2" xfId="5290" xr:uid="{00000000-0005-0000-0000-0000AC140000}"/>
    <cellStyle name="Percent 2 20 2 3 2 3" xfId="5291" xr:uid="{00000000-0005-0000-0000-0000AD140000}"/>
    <cellStyle name="Percent 2 20 2 3 3" xfId="5292" xr:uid="{00000000-0005-0000-0000-0000AE140000}"/>
    <cellStyle name="Percent 2 20 2 3 3 2" xfId="5293" xr:uid="{00000000-0005-0000-0000-0000AF140000}"/>
    <cellStyle name="Percent 2 20 2 3 3 3" xfId="5294" xr:uid="{00000000-0005-0000-0000-0000B0140000}"/>
    <cellStyle name="Percent 2 20 2 3 4" xfId="5295" xr:uid="{00000000-0005-0000-0000-0000B1140000}"/>
    <cellStyle name="Percent 2 20 2 3 4 2" xfId="5296" xr:uid="{00000000-0005-0000-0000-0000B2140000}"/>
    <cellStyle name="Percent 2 20 2 3 5" xfId="5297" xr:uid="{00000000-0005-0000-0000-0000B3140000}"/>
    <cellStyle name="Percent 2 20 2 4" xfId="5298" xr:uid="{00000000-0005-0000-0000-0000B4140000}"/>
    <cellStyle name="Percent 2 20 2 4 2" xfId="5299" xr:uid="{00000000-0005-0000-0000-0000B5140000}"/>
    <cellStyle name="Percent 2 20 2 4 3" xfId="5300" xr:uid="{00000000-0005-0000-0000-0000B6140000}"/>
    <cellStyle name="Percent 2 20 2 5" xfId="5301" xr:uid="{00000000-0005-0000-0000-0000B7140000}"/>
    <cellStyle name="Percent 2 20 2 5 2" xfId="5302" xr:uid="{00000000-0005-0000-0000-0000B8140000}"/>
    <cellStyle name="Percent 2 20 2 6" xfId="5303" xr:uid="{00000000-0005-0000-0000-0000B9140000}"/>
    <cellStyle name="Percent 2 20 2 7" xfId="5304" xr:uid="{00000000-0005-0000-0000-0000BA140000}"/>
    <cellStyle name="Percent 2 20 3" xfId="5305" xr:uid="{00000000-0005-0000-0000-0000BB140000}"/>
    <cellStyle name="Percent 2 20 4" xfId="5306" xr:uid="{00000000-0005-0000-0000-0000BC140000}"/>
    <cellStyle name="Percent 2 21" xfId="5307" xr:uid="{00000000-0005-0000-0000-0000BD140000}"/>
    <cellStyle name="Percent 2 21 2" xfId="5308" xr:uid="{00000000-0005-0000-0000-0000BE140000}"/>
    <cellStyle name="Percent 2 21 3" xfId="5309" xr:uid="{00000000-0005-0000-0000-0000BF140000}"/>
    <cellStyle name="Percent 2 22" xfId="5310" xr:uid="{00000000-0005-0000-0000-0000C0140000}"/>
    <cellStyle name="Percent 2 22 2" xfId="5311" xr:uid="{00000000-0005-0000-0000-0000C1140000}"/>
    <cellStyle name="Percent 2 22 3" xfId="5312" xr:uid="{00000000-0005-0000-0000-0000C2140000}"/>
    <cellStyle name="Percent 2 23" xfId="5313" xr:uid="{00000000-0005-0000-0000-0000C3140000}"/>
    <cellStyle name="Percent 2 23 2" xfId="5314" xr:uid="{00000000-0005-0000-0000-0000C4140000}"/>
    <cellStyle name="Percent 2 23 3" xfId="5315" xr:uid="{00000000-0005-0000-0000-0000C5140000}"/>
    <cellStyle name="Percent 2 24" xfId="5316" xr:uid="{00000000-0005-0000-0000-0000C6140000}"/>
    <cellStyle name="Percent 2 24 2" xfId="5317" xr:uid="{00000000-0005-0000-0000-0000C7140000}"/>
    <cellStyle name="Percent 2 24 3" xfId="5318" xr:uid="{00000000-0005-0000-0000-0000C8140000}"/>
    <cellStyle name="Percent 2 25" xfId="5319" xr:uid="{00000000-0005-0000-0000-0000C9140000}"/>
    <cellStyle name="Percent 2 25 2" xfId="5320" xr:uid="{00000000-0005-0000-0000-0000CA140000}"/>
    <cellStyle name="Percent 2 25 3" xfId="5321" xr:uid="{00000000-0005-0000-0000-0000CB140000}"/>
    <cellStyle name="Percent 2 26" xfId="5322" xr:uid="{00000000-0005-0000-0000-0000CC140000}"/>
    <cellStyle name="Percent 2 26 2" xfId="5323" xr:uid="{00000000-0005-0000-0000-0000CD140000}"/>
    <cellStyle name="Percent 2 26 3" xfId="5324" xr:uid="{00000000-0005-0000-0000-0000CE140000}"/>
    <cellStyle name="Percent 2 27" xfId="5325" xr:uid="{00000000-0005-0000-0000-0000CF140000}"/>
    <cellStyle name="Percent 2 27 2" xfId="5326" xr:uid="{00000000-0005-0000-0000-0000D0140000}"/>
    <cellStyle name="Percent 2 27 3" xfId="5327" xr:uid="{00000000-0005-0000-0000-0000D1140000}"/>
    <cellStyle name="Percent 2 28" xfId="5328" xr:uid="{00000000-0005-0000-0000-0000D2140000}"/>
    <cellStyle name="Percent 2 28 2" xfId="5329" xr:uid="{00000000-0005-0000-0000-0000D3140000}"/>
    <cellStyle name="Percent 2 28 3" xfId="5330" xr:uid="{00000000-0005-0000-0000-0000D4140000}"/>
    <cellStyle name="Percent 2 29" xfId="5331" xr:uid="{00000000-0005-0000-0000-0000D5140000}"/>
    <cellStyle name="Percent 2 29 2" xfId="5332" xr:uid="{00000000-0005-0000-0000-0000D6140000}"/>
    <cellStyle name="Percent 2 29 3" xfId="5333" xr:uid="{00000000-0005-0000-0000-0000D7140000}"/>
    <cellStyle name="Percent 2 3" xfId="5334" xr:uid="{00000000-0005-0000-0000-0000D8140000}"/>
    <cellStyle name="Percent 2 3 10" xfId="5335" xr:uid="{00000000-0005-0000-0000-0000D9140000}"/>
    <cellStyle name="Percent 2 3 10 2" xfId="5336" xr:uid="{00000000-0005-0000-0000-0000DA140000}"/>
    <cellStyle name="Percent 2 3 10 3" xfId="5337" xr:uid="{00000000-0005-0000-0000-0000DB140000}"/>
    <cellStyle name="Percent 2 3 11" xfId="5338" xr:uid="{00000000-0005-0000-0000-0000DC140000}"/>
    <cellStyle name="Percent 2 3 11 2" xfId="5339" xr:uid="{00000000-0005-0000-0000-0000DD140000}"/>
    <cellStyle name="Percent 2 3 11 3" xfId="5340" xr:uid="{00000000-0005-0000-0000-0000DE140000}"/>
    <cellStyle name="Percent 2 3 12" xfId="5341" xr:uid="{00000000-0005-0000-0000-0000DF140000}"/>
    <cellStyle name="Percent 2 3 12 2" xfId="5342" xr:uid="{00000000-0005-0000-0000-0000E0140000}"/>
    <cellStyle name="Percent 2 3 12 3" xfId="5343" xr:uid="{00000000-0005-0000-0000-0000E1140000}"/>
    <cellStyle name="Percent 2 3 13" xfId="5344" xr:uid="{00000000-0005-0000-0000-0000E2140000}"/>
    <cellStyle name="Percent 2 3 13 2" xfId="5345" xr:uid="{00000000-0005-0000-0000-0000E3140000}"/>
    <cellStyle name="Percent 2 3 13 3" xfId="5346" xr:uid="{00000000-0005-0000-0000-0000E4140000}"/>
    <cellStyle name="Percent 2 3 14" xfId="5347" xr:uid="{00000000-0005-0000-0000-0000E5140000}"/>
    <cellStyle name="Percent 2 3 14 2" xfId="5348" xr:uid="{00000000-0005-0000-0000-0000E6140000}"/>
    <cellStyle name="Percent 2 3 14 3" xfId="5349" xr:uid="{00000000-0005-0000-0000-0000E7140000}"/>
    <cellStyle name="Percent 2 3 15" xfId="5350" xr:uid="{00000000-0005-0000-0000-0000E8140000}"/>
    <cellStyle name="Percent 2 3 15 2" xfId="5351" xr:uid="{00000000-0005-0000-0000-0000E9140000}"/>
    <cellStyle name="Percent 2 3 15 3" xfId="5352" xr:uid="{00000000-0005-0000-0000-0000EA140000}"/>
    <cellStyle name="Percent 2 3 16" xfId="5353" xr:uid="{00000000-0005-0000-0000-0000EB140000}"/>
    <cellStyle name="Percent 2 3 16 2" xfId="5354" xr:uid="{00000000-0005-0000-0000-0000EC140000}"/>
    <cellStyle name="Percent 2 3 17" xfId="5355" xr:uid="{00000000-0005-0000-0000-0000ED140000}"/>
    <cellStyle name="Percent 2 3 18" xfId="5356" xr:uid="{00000000-0005-0000-0000-0000EE140000}"/>
    <cellStyle name="Percent 2 3 2" xfId="5357" xr:uid="{00000000-0005-0000-0000-0000EF140000}"/>
    <cellStyle name="Percent 2 3 2 2" xfId="5358" xr:uid="{00000000-0005-0000-0000-0000F0140000}"/>
    <cellStyle name="Percent 2 3 2 3" xfId="5359" xr:uid="{00000000-0005-0000-0000-0000F1140000}"/>
    <cellStyle name="Percent 2 3 3" xfId="5360" xr:uid="{00000000-0005-0000-0000-0000F2140000}"/>
    <cellStyle name="Percent 2 3 3 2" xfId="5361" xr:uid="{00000000-0005-0000-0000-0000F3140000}"/>
    <cellStyle name="Percent 2 3 3 2 2" xfId="5362" xr:uid="{00000000-0005-0000-0000-0000F4140000}"/>
    <cellStyle name="Percent 2 3 3 3" xfId="5363" xr:uid="{00000000-0005-0000-0000-0000F5140000}"/>
    <cellStyle name="Percent 2 3 3 3 2" xfId="5364" xr:uid="{00000000-0005-0000-0000-0000F6140000}"/>
    <cellStyle name="Percent 2 3 3 3 2 2" xfId="5365" xr:uid="{00000000-0005-0000-0000-0000F7140000}"/>
    <cellStyle name="Percent 2 3 3 3 3" xfId="5366" xr:uid="{00000000-0005-0000-0000-0000F8140000}"/>
    <cellStyle name="Percent 2 3 3 3 3 2" xfId="5367" xr:uid="{00000000-0005-0000-0000-0000F9140000}"/>
    <cellStyle name="Percent 2 3 3 3 4" xfId="5368" xr:uid="{00000000-0005-0000-0000-0000FA140000}"/>
    <cellStyle name="Percent 2 3 3 3 4 2" xfId="5369" xr:uid="{00000000-0005-0000-0000-0000FB140000}"/>
    <cellStyle name="Percent 2 3 3 3 4 2 2" xfId="5370" xr:uid="{00000000-0005-0000-0000-0000FC140000}"/>
    <cellStyle name="Percent 2 3 3 3 4 3" xfId="5371" xr:uid="{00000000-0005-0000-0000-0000FD140000}"/>
    <cellStyle name="Percent 2 3 3 3 5" xfId="5372" xr:uid="{00000000-0005-0000-0000-0000FE140000}"/>
    <cellStyle name="Percent 2 3 3 4" xfId="5373" xr:uid="{00000000-0005-0000-0000-0000FF140000}"/>
    <cellStyle name="Percent 2 3 3 5" xfId="5374" xr:uid="{00000000-0005-0000-0000-000000150000}"/>
    <cellStyle name="Percent 2 3 4" xfId="5375" xr:uid="{00000000-0005-0000-0000-000001150000}"/>
    <cellStyle name="Percent 2 3 4 2" xfId="5376" xr:uid="{00000000-0005-0000-0000-000002150000}"/>
    <cellStyle name="Percent 2 3 4 3" xfId="5377" xr:uid="{00000000-0005-0000-0000-000003150000}"/>
    <cellStyle name="Percent 2 3 5" xfId="5378" xr:uid="{00000000-0005-0000-0000-000004150000}"/>
    <cellStyle name="Percent 2 3 5 2" xfId="5379" xr:uid="{00000000-0005-0000-0000-000005150000}"/>
    <cellStyle name="Percent 2 3 5 2 2" xfId="5380" xr:uid="{00000000-0005-0000-0000-000006150000}"/>
    <cellStyle name="Percent 2 3 5 3" xfId="5381" xr:uid="{00000000-0005-0000-0000-000007150000}"/>
    <cellStyle name="Percent 2 3 5 4" xfId="5382" xr:uid="{00000000-0005-0000-0000-000008150000}"/>
    <cellStyle name="Percent 2 3 6" xfId="5383" xr:uid="{00000000-0005-0000-0000-000009150000}"/>
    <cellStyle name="Percent 2 3 6 2" xfId="5384" xr:uid="{00000000-0005-0000-0000-00000A150000}"/>
    <cellStyle name="Percent 2 3 6 3" xfId="5385" xr:uid="{00000000-0005-0000-0000-00000B150000}"/>
    <cellStyle name="Percent 2 3 7" xfId="5386" xr:uid="{00000000-0005-0000-0000-00000C150000}"/>
    <cellStyle name="Percent 2 3 7 2" xfId="5387" xr:uid="{00000000-0005-0000-0000-00000D150000}"/>
    <cellStyle name="Percent 2 3 7 3" xfId="5388" xr:uid="{00000000-0005-0000-0000-00000E150000}"/>
    <cellStyle name="Percent 2 3 8" xfId="5389" xr:uid="{00000000-0005-0000-0000-00000F150000}"/>
    <cellStyle name="Percent 2 3 8 2" xfId="5390" xr:uid="{00000000-0005-0000-0000-000010150000}"/>
    <cellStyle name="Percent 2 3 8 3" xfId="5391" xr:uid="{00000000-0005-0000-0000-000011150000}"/>
    <cellStyle name="Percent 2 3 9" xfId="5392" xr:uid="{00000000-0005-0000-0000-000012150000}"/>
    <cellStyle name="Percent 2 3 9 2" xfId="5393" xr:uid="{00000000-0005-0000-0000-000013150000}"/>
    <cellStyle name="Percent 2 3 9 3" xfId="5394" xr:uid="{00000000-0005-0000-0000-000014150000}"/>
    <cellStyle name="Percent 2 30" xfId="5395" xr:uid="{00000000-0005-0000-0000-000015150000}"/>
    <cellStyle name="Percent 2 30 2" xfId="5396" xr:uid="{00000000-0005-0000-0000-000016150000}"/>
    <cellStyle name="Percent 2 30 3" xfId="5397" xr:uid="{00000000-0005-0000-0000-000017150000}"/>
    <cellStyle name="Percent 2 31" xfId="5398" xr:uid="{00000000-0005-0000-0000-000018150000}"/>
    <cellStyle name="Percent 2 31 2" xfId="5399" xr:uid="{00000000-0005-0000-0000-000019150000}"/>
    <cellStyle name="Percent 2 31 3" xfId="5400" xr:uid="{00000000-0005-0000-0000-00001A150000}"/>
    <cellStyle name="Percent 2 32" xfId="5401" xr:uid="{00000000-0005-0000-0000-00001B150000}"/>
    <cellStyle name="Percent 2 32 2" xfId="5402" xr:uid="{00000000-0005-0000-0000-00001C150000}"/>
    <cellStyle name="Percent 2 32 3" xfId="5403" xr:uid="{00000000-0005-0000-0000-00001D150000}"/>
    <cellStyle name="Percent 2 33" xfId="5404" xr:uid="{00000000-0005-0000-0000-00001E150000}"/>
    <cellStyle name="Percent 2 33 2" xfId="5405" xr:uid="{00000000-0005-0000-0000-00001F150000}"/>
    <cellStyle name="Percent 2 33 3" xfId="5406" xr:uid="{00000000-0005-0000-0000-000020150000}"/>
    <cellStyle name="Percent 2 33 4" xfId="5407" xr:uid="{00000000-0005-0000-0000-000021150000}"/>
    <cellStyle name="Percent 2 34" xfId="5408" xr:uid="{00000000-0005-0000-0000-000022150000}"/>
    <cellStyle name="Percent 2 34 2" xfId="5409" xr:uid="{00000000-0005-0000-0000-000023150000}"/>
    <cellStyle name="Percent 2 34 3" xfId="5410" xr:uid="{00000000-0005-0000-0000-000024150000}"/>
    <cellStyle name="Percent 2 34 4" xfId="5411" xr:uid="{00000000-0005-0000-0000-000025150000}"/>
    <cellStyle name="Percent 2 35" xfId="5412" xr:uid="{00000000-0005-0000-0000-000026150000}"/>
    <cellStyle name="Percent 2 35 2" xfId="5413" xr:uid="{00000000-0005-0000-0000-000027150000}"/>
    <cellStyle name="Percent 2 35 3" xfId="5414" xr:uid="{00000000-0005-0000-0000-000028150000}"/>
    <cellStyle name="Percent 2 35 4" xfId="5415" xr:uid="{00000000-0005-0000-0000-000029150000}"/>
    <cellStyle name="Percent 2 36" xfId="5416" xr:uid="{00000000-0005-0000-0000-00002A150000}"/>
    <cellStyle name="Percent 2 36 2" xfId="5417" xr:uid="{00000000-0005-0000-0000-00002B150000}"/>
    <cellStyle name="Percent 2 36 3" xfId="5418" xr:uid="{00000000-0005-0000-0000-00002C150000}"/>
    <cellStyle name="Percent 2 36 4" xfId="5419" xr:uid="{00000000-0005-0000-0000-00002D150000}"/>
    <cellStyle name="Percent 2 37" xfId="5420" xr:uid="{00000000-0005-0000-0000-00002E150000}"/>
    <cellStyle name="Percent 2 37 2" xfId="5421" xr:uid="{00000000-0005-0000-0000-00002F150000}"/>
    <cellStyle name="Percent 2 37 3" xfId="5422" xr:uid="{00000000-0005-0000-0000-000030150000}"/>
    <cellStyle name="Percent 2 37 4" xfId="5423" xr:uid="{00000000-0005-0000-0000-000031150000}"/>
    <cellStyle name="Percent 2 38" xfId="5424" xr:uid="{00000000-0005-0000-0000-000032150000}"/>
    <cellStyle name="Percent 2 38 2" xfId="5425" xr:uid="{00000000-0005-0000-0000-000033150000}"/>
    <cellStyle name="Percent 2 38 3" xfId="5426" xr:uid="{00000000-0005-0000-0000-000034150000}"/>
    <cellStyle name="Percent 2 38 4" xfId="5427" xr:uid="{00000000-0005-0000-0000-000035150000}"/>
    <cellStyle name="Percent 2 39" xfId="5428" xr:uid="{00000000-0005-0000-0000-000036150000}"/>
    <cellStyle name="Percent 2 39 2" xfId="5429" xr:uid="{00000000-0005-0000-0000-000037150000}"/>
    <cellStyle name="Percent 2 39 3" xfId="5430" xr:uid="{00000000-0005-0000-0000-000038150000}"/>
    <cellStyle name="Percent 2 39 4" xfId="5431" xr:uid="{00000000-0005-0000-0000-000039150000}"/>
    <cellStyle name="Percent 2 4" xfId="5432" xr:uid="{00000000-0005-0000-0000-00003A150000}"/>
    <cellStyle name="Percent 2 4 10" xfId="5433" xr:uid="{00000000-0005-0000-0000-00003B150000}"/>
    <cellStyle name="Percent 2 4 10 2" xfId="5434" xr:uid="{00000000-0005-0000-0000-00003C150000}"/>
    <cellStyle name="Percent 2 4 10 3" xfId="5435" xr:uid="{00000000-0005-0000-0000-00003D150000}"/>
    <cellStyle name="Percent 2 4 10 4" xfId="5436" xr:uid="{00000000-0005-0000-0000-00003E150000}"/>
    <cellStyle name="Percent 2 4 11" xfId="5437" xr:uid="{00000000-0005-0000-0000-00003F150000}"/>
    <cellStyle name="Percent 2 4 11 2" xfId="5438" xr:uid="{00000000-0005-0000-0000-000040150000}"/>
    <cellStyle name="Percent 2 4 11 3" xfId="5439" xr:uid="{00000000-0005-0000-0000-000041150000}"/>
    <cellStyle name="Percent 2 4 11 4" xfId="5440" xr:uid="{00000000-0005-0000-0000-000042150000}"/>
    <cellStyle name="Percent 2 4 12" xfId="5441" xr:uid="{00000000-0005-0000-0000-000043150000}"/>
    <cellStyle name="Percent 2 4 12 2" xfId="5442" xr:uid="{00000000-0005-0000-0000-000044150000}"/>
    <cellStyle name="Percent 2 4 12 3" xfId="5443" xr:uid="{00000000-0005-0000-0000-000045150000}"/>
    <cellStyle name="Percent 2 4 12 4" xfId="5444" xr:uid="{00000000-0005-0000-0000-000046150000}"/>
    <cellStyle name="Percent 2 4 13" xfId="5445" xr:uid="{00000000-0005-0000-0000-000047150000}"/>
    <cellStyle name="Percent 2 4 13 2" xfId="5446" xr:uid="{00000000-0005-0000-0000-000048150000}"/>
    <cellStyle name="Percent 2 4 13 3" xfId="5447" xr:uid="{00000000-0005-0000-0000-000049150000}"/>
    <cellStyle name="Percent 2 4 13 4" xfId="5448" xr:uid="{00000000-0005-0000-0000-00004A150000}"/>
    <cellStyle name="Percent 2 4 14" xfId="5449" xr:uid="{00000000-0005-0000-0000-00004B150000}"/>
    <cellStyle name="Percent 2 4 14 2" xfId="5450" xr:uid="{00000000-0005-0000-0000-00004C150000}"/>
    <cellStyle name="Percent 2 4 14 3" xfId="5451" xr:uid="{00000000-0005-0000-0000-00004D150000}"/>
    <cellStyle name="Percent 2 4 14 4" xfId="5452" xr:uid="{00000000-0005-0000-0000-00004E150000}"/>
    <cellStyle name="Percent 2 4 15" xfId="5453" xr:uid="{00000000-0005-0000-0000-00004F150000}"/>
    <cellStyle name="Percent 2 4 15 2" xfId="5454" xr:uid="{00000000-0005-0000-0000-000050150000}"/>
    <cellStyle name="Percent 2 4 15 3" xfId="5455" xr:uid="{00000000-0005-0000-0000-000051150000}"/>
    <cellStyle name="Percent 2 4 15 4" xfId="5456" xr:uid="{00000000-0005-0000-0000-000052150000}"/>
    <cellStyle name="Percent 2 4 16" xfId="5457" xr:uid="{00000000-0005-0000-0000-000053150000}"/>
    <cellStyle name="Percent 2 4 16 2" xfId="5458" xr:uid="{00000000-0005-0000-0000-000054150000}"/>
    <cellStyle name="Percent 2 4 16 3" xfId="5459" xr:uid="{00000000-0005-0000-0000-000055150000}"/>
    <cellStyle name="Percent 2 4 17" xfId="5460" xr:uid="{00000000-0005-0000-0000-000056150000}"/>
    <cellStyle name="Percent 2 4 18" xfId="5461" xr:uid="{00000000-0005-0000-0000-000057150000}"/>
    <cellStyle name="Percent 2 4 19" xfId="5462" xr:uid="{00000000-0005-0000-0000-000058150000}"/>
    <cellStyle name="Percent 2 4 2" xfId="5463" xr:uid="{00000000-0005-0000-0000-000059150000}"/>
    <cellStyle name="Percent 2 4 2 2" xfId="5464" xr:uid="{00000000-0005-0000-0000-00005A150000}"/>
    <cellStyle name="Percent 2 4 2 3" xfId="5465" xr:uid="{00000000-0005-0000-0000-00005B150000}"/>
    <cellStyle name="Percent 2 4 2 4" xfId="5466" xr:uid="{00000000-0005-0000-0000-00005C150000}"/>
    <cellStyle name="Percent 2 4 3" xfId="5467" xr:uid="{00000000-0005-0000-0000-00005D150000}"/>
    <cellStyle name="Percent 2 4 3 2" xfId="5468" xr:uid="{00000000-0005-0000-0000-00005E150000}"/>
    <cellStyle name="Percent 2 4 3 3" xfId="5469" xr:uid="{00000000-0005-0000-0000-00005F150000}"/>
    <cellStyle name="Percent 2 4 3 4" xfId="5470" xr:uid="{00000000-0005-0000-0000-000060150000}"/>
    <cellStyle name="Percent 2 4 4" xfId="5471" xr:uid="{00000000-0005-0000-0000-000061150000}"/>
    <cellStyle name="Percent 2 4 4 2" xfId="5472" xr:uid="{00000000-0005-0000-0000-000062150000}"/>
    <cellStyle name="Percent 2 4 4 3" xfId="5473" xr:uid="{00000000-0005-0000-0000-000063150000}"/>
    <cellStyle name="Percent 2 4 4 4" xfId="5474" xr:uid="{00000000-0005-0000-0000-000064150000}"/>
    <cellStyle name="Percent 2 4 5" xfId="5475" xr:uid="{00000000-0005-0000-0000-000065150000}"/>
    <cellStyle name="Percent 2 4 5 2" xfId="5476" xr:uid="{00000000-0005-0000-0000-000066150000}"/>
    <cellStyle name="Percent 2 4 5 3" xfId="5477" xr:uid="{00000000-0005-0000-0000-000067150000}"/>
    <cellStyle name="Percent 2 4 5 4" xfId="5478" xr:uid="{00000000-0005-0000-0000-000068150000}"/>
    <cellStyle name="Percent 2 4 6" xfId="5479" xr:uid="{00000000-0005-0000-0000-000069150000}"/>
    <cellStyle name="Percent 2 4 6 2" xfId="5480" xr:uid="{00000000-0005-0000-0000-00006A150000}"/>
    <cellStyle name="Percent 2 4 6 3" xfId="5481" xr:uid="{00000000-0005-0000-0000-00006B150000}"/>
    <cellStyle name="Percent 2 4 6 4" xfId="5482" xr:uid="{00000000-0005-0000-0000-00006C150000}"/>
    <cellStyle name="Percent 2 4 7" xfId="5483" xr:uid="{00000000-0005-0000-0000-00006D150000}"/>
    <cellStyle name="Percent 2 4 7 2" xfId="5484" xr:uid="{00000000-0005-0000-0000-00006E150000}"/>
    <cellStyle name="Percent 2 4 7 3" xfId="5485" xr:uid="{00000000-0005-0000-0000-00006F150000}"/>
    <cellStyle name="Percent 2 4 7 4" xfId="5486" xr:uid="{00000000-0005-0000-0000-000070150000}"/>
    <cellStyle name="Percent 2 4 8" xfId="5487" xr:uid="{00000000-0005-0000-0000-000071150000}"/>
    <cellStyle name="Percent 2 4 8 2" xfId="5488" xr:uid="{00000000-0005-0000-0000-000072150000}"/>
    <cellStyle name="Percent 2 4 8 3" xfId="5489" xr:uid="{00000000-0005-0000-0000-000073150000}"/>
    <cellStyle name="Percent 2 4 8 4" xfId="5490" xr:uid="{00000000-0005-0000-0000-000074150000}"/>
    <cellStyle name="Percent 2 4 9" xfId="5491" xr:uid="{00000000-0005-0000-0000-000075150000}"/>
    <cellStyle name="Percent 2 4 9 2" xfId="5492" xr:uid="{00000000-0005-0000-0000-000076150000}"/>
    <cellStyle name="Percent 2 4 9 3" xfId="5493" xr:uid="{00000000-0005-0000-0000-000077150000}"/>
    <cellStyle name="Percent 2 4 9 4" xfId="5494" xr:uid="{00000000-0005-0000-0000-000078150000}"/>
    <cellStyle name="Percent 2 40" xfId="5495" xr:uid="{00000000-0005-0000-0000-000079150000}"/>
    <cellStyle name="Percent 2 40 2" xfId="5496" xr:uid="{00000000-0005-0000-0000-00007A150000}"/>
    <cellStyle name="Percent 2 40 3" xfId="5497" xr:uid="{00000000-0005-0000-0000-00007B150000}"/>
    <cellStyle name="Percent 2 40 4" xfId="5498" xr:uid="{00000000-0005-0000-0000-00007C150000}"/>
    <cellStyle name="Percent 2 41" xfId="5499" xr:uid="{00000000-0005-0000-0000-00007D150000}"/>
    <cellStyle name="Percent 2 41 2" xfId="5500" xr:uid="{00000000-0005-0000-0000-00007E150000}"/>
    <cellStyle name="Percent 2 41 3" xfId="5501" xr:uid="{00000000-0005-0000-0000-00007F150000}"/>
    <cellStyle name="Percent 2 41 4" xfId="5502" xr:uid="{00000000-0005-0000-0000-000080150000}"/>
    <cellStyle name="Percent 2 42" xfId="5503" xr:uid="{00000000-0005-0000-0000-000081150000}"/>
    <cellStyle name="Percent 2 42 2" xfId="5504" xr:uid="{00000000-0005-0000-0000-000082150000}"/>
    <cellStyle name="Percent 2 42 3" xfId="5505" xr:uid="{00000000-0005-0000-0000-000083150000}"/>
    <cellStyle name="Percent 2 42 4" xfId="5506" xr:uid="{00000000-0005-0000-0000-000084150000}"/>
    <cellStyle name="Percent 2 43" xfId="5507" xr:uid="{00000000-0005-0000-0000-000085150000}"/>
    <cellStyle name="Percent 2 43 2" xfId="5508" xr:uid="{00000000-0005-0000-0000-000086150000}"/>
    <cellStyle name="Percent 2 43 3" xfId="5509" xr:uid="{00000000-0005-0000-0000-000087150000}"/>
    <cellStyle name="Percent 2 43 4" xfId="5510" xr:uid="{00000000-0005-0000-0000-000088150000}"/>
    <cellStyle name="Percent 2 44" xfId="5511" xr:uid="{00000000-0005-0000-0000-000089150000}"/>
    <cellStyle name="Percent 2 44 2" xfId="5512" xr:uid="{00000000-0005-0000-0000-00008A150000}"/>
    <cellStyle name="Percent 2 44 3" xfId="5513" xr:uid="{00000000-0005-0000-0000-00008B150000}"/>
    <cellStyle name="Percent 2 44 4" xfId="5514" xr:uid="{00000000-0005-0000-0000-00008C150000}"/>
    <cellStyle name="Percent 2 45" xfId="5515" xr:uid="{00000000-0005-0000-0000-00008D150000}"/>
    <cellStyle name="Percent 2 45 2" xfId="5516" xr:uid="{00000000-0005-0000-0000-00008E150000}"/>
    <cellStyle name="Percent 2 45 3" xfId="5517" xr:uid="{00000000-0005-0000-0000-00008F150000}"/>
    <cellStyle name="Percent 2 45 4" xfId="5518" xr:uid="{00000000-0005-0000-0000-000090150000}"/>
    <cellStyle name="Percent 2 46" xfId="5519" xr:uid="{00000000-0005-0000-0000-000091150000}"/>
    <cellStyle name="Percent 2 46 2" xfId="5520" xr:uid="{00000000-0005-0000-0000-000092150000}"/>
    <cellStyle name="Percent 2 46 3" xfId="5521" xr:uid="{00000000-0005-0000-0000-000093150000}"/>
    <cellStyle name="Percent 2 46 4" xfId="5522" xr:uid="{00000000-0005-0000-0000-000094150000}"/>
    <cellStyle name="Percent 2 47" xfId="5523" xr:uid="{00000000-0005-0000-0000-000095150000}"/>
    <cellStyle name="Percent 2 47 2" xfId="5524" xr:uid="{00000000-0005-0000-0000-000096150000}"/>
    <cellStyle name="Percent 2 47 3" xfId="5525" xr:uid="{00000000-0005-0000-0000-000097150000}"/>
    <cellStyle name="Percent 2 47 4" xfId="5526" xr:uid="{00000000-0005-0000-0000-000098150000}"/>
    <cellStyle name="Percent 2 47 5" xfId="5527" xr:uid="{00000000-0005-0000-0000-000099150000}"/>
    <cellStyle name="Percent 2 48" xfId="5528" xr:uid="{00000000-0005-0000-0000-00009A150000}"/>
    <cellStyle name="Percent 2 48 2" xfId="5529" xr:uid="{00000000-0005-0000-0000-00009B150000}"/>
    <cellStyle name="Percent 2 48 2 2" xfId="5530" xr:uid="{00000000-0005-0000-0000-00009C150000}"/>
    <cellStyle name="Percent 2 48 2 3" xfId="5531" xr:uid="{00000000-0005-0000-0000-00009D150000}"/>
    <cellStyle name="Percent 2 48 2 4" xfId="5532" xr:uid="{00000000-0005-0000-0000-00009E150000}"/>
    <cellStyle name="Percent 2 48 2 5" xfId="5533" xr:uid="{00000000-0005-0000-0000-00009F150000}"/>
    <cellStyle name="Percent 2 48 2 6" xfId="5534" xr:uid="{00000000-0005-0000-0000-0000A0150000}"/>
    <cellStyle name="Percent 2 48 2 7" xfId="5535" xr:uid="{00000000-0005-0000-0000-0000A1150000}"/>
    <cellStyle name="Percent 2 48 3" xfId="5536" xr:uid="{00000000-0005-0000-0000-0000A2150000}"/>
    <cellStyle name="Percent 2 48 3 2" xfId="5537" xr:uid="{00000000-0005-0000-0000-0000A3150000}"/>
    <cellStyle name="Percent 2 48 4" xfId="5538" xr:uid="{00000000-0005-0000-0000-0000A4150000}"/>
    <cellStyle name="Percent 2 48 5" xfId="5539" xr:uid="{00000000-0005-0000-0000-0000A5150000}"/>
    <cellStyle name="Percent 2 48 6" xfId="5540" xr:uid="{00000000-0005-0000-0000-0000A6150000}"/>
    <cellStyle name="Percent 2 48 7" xfId="5541" xr:uid="{00000000-0005-0000-0000-0000A7150000}"/>
    <cellStyle name="Percent 2 49" xfId="5542" xr:uid="{00000000-0005-0000-0000-0000A8150000}"/>
    <cellStyle name="Percent 2 49 2" xfId="5543" xr:uid="{00000000-0005-0000-0000-0000A9150000}"/>
    <cellStyle name="Percent 2 49 2 2" xfId="5544" xr:uid="{00000000-0005-0000-0000-0000AA150000}"/>
    <cellStyle name="Percent 2 49 3" xfId="5545" xr:uid="{00000000-0005-0000-0000-0000AB150000}"/>
    <cellStyle name="Percent 2 49 4" xfId="5546" xr:uid="{00000000-0005-0000-0000-0000AC150000}"/>
    <cellStyle name="Percent 2 49 5" xfId="5547" xr:uid="{00000000-0005-0000-0000-0000AD150000}"/>
    <cellStyle name="Percent 2 49 6" xfId="5548" xr:uid="{00000000-0005-0000-0000-0000AE150000}"/>
    <cellStyle name="Percent 2 49 7" xfId="5549" xr:uid="{00000000-0005-0000-0000-0000AF150000}"/>
    <cellStyle name="Percent 2 5" xfId="5550" xr:uid="{00000000-0005-0000-0000-0000B0150000}"/>
    <cellStyle name="Percent 2 5 10" xfId="5551" xr:uid="{00000000-0005-0000-0000-0000B1150000}"/>
    <cellStyle name="Percent 2 5 10 2" xfId="5552" xr:uid="{00000000-0005-0000-0000-0000B2150000}"/>
    <cellStyle name="Percent 2 5 10 3" xfId="5553" xr:uid="{00000000-0005-0000-0000-0000B3150000}"/>
    <cellStyle name="Percent 2 5 10 4" xfId="5554" xr:uid="{00000000-0005-0000-0000-0000B4150000}"/>
    <cellStyle name="Percent 2 5 10 5" xfId="5555" xr:uid="{00000000-0005-0000-0000-0000B5150000}"/>
    <cellStyle name="Percent 2 5 10 6" xfId="5556" xr:uid="{00000000-0005-0000-0000-0000B6150000}"/>
    <cellStyle name="Percent 2 5 10 7" xfId="5557" xr:uid="{00000000-0005-0000-0000-0000B7150000}"/>
    <cellStyle name="Percent 2 5 11" xfId="5558" xr:uid="{00000000-0005-0000-0000-0000B8150000}"/>
    <cellStyle name="Percent 2 5 11 2" xfId="5559" xr:uid="{00000000-0005-0000-0000-0000B9150000}"/>
    <cellStyle name="Percent 2 5 11 3" xfId="5560" xr:uid="{00000000-0005-0000-0000-0000BA150000}"/>
    <cellStyle name="Percent 2 5 11 4" xfId="5561" xr:uid="{00000000-0005-0000-0000-0000BB150000}"/>
    <cellStyle name="Percent 2 5 11 5" xfId="5562" xr:uid="{00000000-0005-0000-0000-0000BC150000}"/>
    <cellStyle name="Percent 2 5 11 6" xfId="5563" xr:uid="{00000000-0005-0000-0000-0000BD150000}"/>
    <cellStyle name="Percent 2 5 11 7" xfId="5564" xr:uid="{00000000-0005-0000-0000-0000BE150000}"/>
    <cellStyle name="Percent 2 5 12" xfId="5565" xr:uid="{00000000-0005-0000-0000-0000BF150000}"/>
    <cellStyle name="Percent 2 5 12 2" xfId="5566" xr:uid="{00000000-0005-0000-0000-0000C0150000}"/>
    <cellStyle name="Percent 2 5 12 3" xfId="5567" xr:uid="{00000000-0005-0000-0000-0000C1150000}"/>
    <cellStyle name="Percent 2 5 12 4" xfId="5568" xr:uid="{00000000-0005-0000-0000-0000C2150000}"/>
    <cellStyle name="Percent 2 5 12 5" xfId="5569" xr:uid="{00000000-0005-0000-0000-0000C3150000}"/>
    <cellStyle name="Percent 2 5 12 6" xfId="5570" xr:uid="{00000000-0005-0000-0000-0000C4150000}"/>
    <cellStyle name="Percent 2 5 12 7" xfId="5571" xr:uid="{00000000-0005-0000-0000-0000C5150000}"/>
    <cellStyle name="Percent 2 5 13" xfId="5572" xr:uid="{00000000-0005-0000-0000-0000C6150000}"/>
    <cellStyle name="Percent 2 5 13 2" xfId="5573" xr:uid="{00000000-0005-0000-0000-0000C7150000}"/>
    <cellStyle name="Percent 2 5 13 3" xfId="5574" xr:uid="{00000000-0005-0000-0000-0000C8150000}"/>
    <cellStyle name="Percent 2 5 13 4" xfId="5575" xr:uid="{00000000-0005-0000-0000-0000C9150000}"/>
    <cellStyle name="Percent 2 5 13 5" xfId="5576" xr:uid="{00000000-0005-0000-0000-0000CA150000}"/>
    <cellStyle name="Percent 2 5 13 6" xfId="5577" xr:uid="{00000000-0005-0000-0000-0000CB150000}"/>
    <cellStyle name="Percent 2 5 13 7" xfId="5578" xr:uid="{00000000-0005-0000-0000-0000CC150000}"/>
    <cellStyle name="Percent 2 5 14" xfId="5579" xr:uid="{00000000-0005-0000-0000-0000CD150000}"/>
    <cellStyle name="Percent 2 5 14 2" xfId="5580" xr:uid="{00000000-0005-0000-0000-0000CE150000}"/>
    <cellStyle name="Percent 2 5 14 3" xfId="5581" xr:uid="{00000000-0005-0000-0000-0000CF150000}"/>
    <cellStyle name="Percent 2 5 14 4" xfId="5582" xr:uid="{00000000-0005-0000-0000-0000D0150000}"/>
    <cellStyle name="Percent 2 5 14 5" xfId="5583" xr:uid="{00000000-0005-0000-0000-0000D1150000}"/>
    <cellStyle name="Percent 2 5 14 6" xfId="5584" xr:uid="{00000000-0005-0000-0000-0000D2150000}"/>
    <cellStyle name="Percent 2 5 14 7" xfId="5585" xr:uid="{00000000-0005-0000-0000-0000D3150000}"/>
    <cellStyle name="Percent 2 5 15" xfId="5586" xr:uid="{00000000-0005-0000-0000-0000D4150000}"/>
    <cellStyle name="Percent 2 5 15 2" xfId="5587" xr:uid="{00000000-0005-0000-0000-0000D5150000}"/>
    <cellStyle name="Percent 2 5 15 3" xfId="5588" xr:uid="{00000000-0005-0000-0000-0000D6150000}"/>
    <cellStyle name="Percent 2 5 15 4" xfId="5589" xr:uid="{00000000-0005-0000-0000-0000D7150000}"/>
    <cellStyle name="Percent 2 5 15 5" xfId="5590" xr:uid="{00000000-0005-0000-0000-0000D8150000}"/>
    <cellStyle name="Percent 2 5 15 6" xfId="5591" xr:uid="{00000000-0005-0000-0000-0000D9150000}"/>
    <cellStyle name="Percent 2 5 15 7" xfId="5592" xr:uid="{00000000-0005-0000-0000-0000DA150000}"/>
    <cellStyle name="Percent 2 5 16" xfId="5593" xr:uid="{00000000-0005-0000-0000-0000DB150000}"/>
    <cellStyle name="Percent 2 5 16 2" xfId="5594" xr:uid="{00000000-0005-0000-0000-0000DC150000}"/>
    <cellStyle name="Percent 2 5 17" xfId="5595" xr:uid="{00000000-0005-0000-0000-0000DD150000}"/>
    <cellStyle name="Percent 2 5 18" xfId="5596" xr:uid="{00000000-0005-0000-0000-0000DE150000}"/>
    <cellStyle name="Percent 2 5 19" xfId="5597" xr:uid="{00000000-0005-0000-0000-0000DF150000}"/>
    <cellStyle name="Percent 2 5 2" xfId="5598" xr:uid="{00000000-0005-0000-0000-0000E0150000}"/>
    <cellStyle name="Percent 2 5 2 2" xfId="5599" xr:uid="{00000000-0005-0000-0000-0000E1150000}"/>
    <cellStyle name="Percent 2 5 2 3" xfId="5600" xr:uid="{00000000-0005-0000-0000-0000E2150000}"/>
    <cellStyle name="Percent 2 5 2 4" xfId="5601" xr:uid="{00000000-0005-0000-0000-0000E3150000}"/>
    <cellStyle name="Percent 2 5 2 5" xfId="5602" xr:uid="{00000000-0005-0000-0000-0000E4150000}"/>
    <cellStyle name="Percent 2 5 2 6" xfId="5603" xr:uid="{00000000-0005-0000-0000-0000E5150000}"/>
    <cellStyle name="Percent 2 5 2 7" xfId="5604" xr:uid="{00000000-0005-0000-0000-0000E6150000}"/>
    <cellStyle name="Percent 2 5 2 8" xfId="5605" xr:uid="{00000000-0005-0000-0000-0000E7150000}"/>
    <cellStyle name="Percent 2 5 20" xfId="5606" xr:uid="{00000000-0005-0000-0000-0000E8150000}"/>
    <cellStyle name="Percent 2 5 21" xfId="5607" xr:uid="{00000000-0005-0000-0000-0000E9150000}"/>
    <cellStyle name="Percent 2 5 22" xfId="5608" xr:uid="{00000000-0005-0000-0000-0000EA150000}"/>
    <cellStyle name="Percent 2 5 3" xfId="5609" xr:uid="{00000000-0005-0000-0000-0000EB150000}"/>
    <cellStyle name="Percent 2 5 3 2" xfId="5610" xr:uid="{00000000-0005-0000-0000-0000EC150000}"/>
    <cellStyle name="Percent 2 5 3 3" xfId="5611" xr:uid="{00000000-0005-0000-0000-0000ED150000}"/>
    <cellStyle name="Percent 2 5 3 4" xfId="5612" xr:uid="{00000000-0005-0000-0000-0000EE150000}"/>
    <cellStyle name="Percent 2 5 3 5" xfId="5613" xr:uid="{00000000-0005-0000-0000-0000EF150000}"/>
    <cellStyle name="Percent 2 5 3 6" xfId="5614" xr:uid="{00000000-0005-0000-0000-0000F0150000}"/>
    <cellStyle name="Percent 2 5 3 7" xfId="5615" xr:uid="{00000000-0005-0000-0000-0000F1150000}"/>
    <cellStyle name="Percent 2 5 4" xfId="5616" xr:uid="{00000000-0005-0000-0000-0000F2150000}"/>
    <cellStyle name="Percent 2 5 4 2" xfId="5617" xr:uid="{00000000-0005-0000-0000-0000F3150000}"/>
    <cellStyle name="Percent 2 5 4 3" xfId="5618" xr:uid="{00000000-0005-0000-0000-0000F4150000}"/>
    <cellStyle name="Percent 2 5 4 4" xfId="5619" xr:uid="{00000000-0005-0000-0000-0000F5150000}"/>
    <cellStyle name="Percent 2 5 4 5" xfId="5620" xr:uid="{00000000-0005-0000-0000-0000F6150000}"/>
    <cellStyle name="Percent 2 5 4 6" xfId="5621" xr:uid="{00000000-0005-0000-0000-0000F7150000}"/>
    <cellStyle name="Percent 2 5 4 7" xfId="5622" xr:uid="{00000000-0005-0000-0000-0000F8150000}"/>
    <cellStyle name="Percent 2 5 5" xfId="5623" xr:uid="{00000000-0005-0000-0000-0000F9150000}"/>
    <cellStyle name="Percent 2 5 5 2" xfId="5624" xr:uid="{00000000-0005-0000-0000-0000FA150000}"/>
    <cellStyle name="Percent 2 5 5 3" xfId="5625" xr:uid="{00000000-0005-0000-0000-0000FB150000}"/>
    <cellStyle name="Percent 2 5 5 4" xfId="5626" xr:uid="{00000000-0005-0000-0000-0000FC150000}"/>
    <cellStyle name="Percent 2 5 5 5" xfId="5627" xr:uid="{00000000-0005-0000-0000-0000FD150000}"/>
    <cellStyle name="Percent 2 5 5 6" xfId="5628" xr:uid="{00000000-0005-0000-0000-0000FE150000}"/>
    <cellStyle name="Percent 2 5 5 7" xfId="5629" xr:uid="{00000000-0005-0000-0000-0000FF150000}"/>
    <cellStyle name="Percent 2 5 6" xfId="5630" xr:uid="{00000000-0005-0000-0000-000000160000}"/>
    <cellStyle name="Percent 2 5 6 2" xfId="5631" xr:uid="{00000000-0005-0000-0000-000001160000}"/>
    <cellStyle name="Percent 2 5 6 3" xfId="5632" xr:uid="{00000000-0005-0000-0000-000002160000}"/>
    <cellStyle name="Percent 2 5 6 4" xfId="5633" xr:uid="{00000000-0005-0000-0000-000003160000}"/>
    <cellStyle name="Percent 2 5 6 5" xfId="5634" xr:uid="{00000000-0005-0000-0000-000004160000}"/>
    <cellStyle name="Percent 2 5 6 6" xfId="5635" xr:uid="{00000000-0005-0000-0000-000005160000}"/>
    <cellStyle name="Percent 2 5 6 7" xfId="5636" xr:uid="{00000000-0005-0000-0000-000006160000}"/>
    <cellStyle name="Percent 2 5 7" xfId="5637" xr:uid="{00000000-0005-0000-0000-000007160000}"/>
    <cellStyle name="Percent 2 5 7 2" xfId="5638" xr:uid="{00000000-0005-0000-0000-000008160000}"/>
    <cellStyle name="Percent 2 5 7 3" xfId="5639" xr:uid="{00000000-0005-0000-0000-000009160000}"/>
    <cellStyle name="Percent 2 5 7 4" xfId="5640" xr:uid="{00000000-0005-0000-0000-00000A160000}"/>
    <cellStyle name="Percent 2 5 7 5" xfId="5641" xr:uid="{00000000-0005-0000-0000-00000B160000}"/>
    <cellStyle name="Percent 2 5 7 6" xfId="5642" xr:uid="{00000000-0005-0000-0000-00000C160000}"/>
    <cellStyle name="Percent 2 5 7 7" xfId="5643" xr:uid="{00000000-0005-0000-0000-00000D160000}"/>
    <cellStyle name="Percent 2 5 8" xfId="5644" xr:uid="{00000000-0005-0000-0000-00000E160000}"/>
    <cellStyle name="Percent 2 5 8 2" xfId="5645" xr:uid="{00000000-0005-0000-0000-00000F160000}"/>
    <cellStyle name="Percent 2 5 8 3" xfId="5646" xr:uid="{00000000-0005-0000-0000-000010160000}"/>
    <cellStyle name="Percent 2 5 8 4" xfId="5647" xr:uid="{00000000-0005-0000-0000-000011160000}"/>
    <cellStyle name="Percent 2 5 8 5" xfId="5648" xr:uid="{00000000-0005-0000-0000-000012160000}"/>
    <cellStyle name="Percent 2 5 8 6" xfId="5649" xr:uid="{00000000-0005-0000-0000-000013160000}"/>
    <cellStyle name="Percent 2 5 8 7" xfId="5650" xr:uid="{00000000-0005-0000-0000-000014160000}"/>
    <cellStyle name="Percent 2 5 9" xfId="5651" xr:uid="{00000000-0005-0000-0000-000015160000}"/>
    <cellStyle name="Percent 2 5 9 2" xfId="5652" xr:uid="{00000000-0005-0000-0000-000016160000}"/>
    <cellStyle name="Percent 2 5 9 3" xfId="5653" xr:uid="{00000000-0005-0000-0000-000017160000}"/>
    <cellStyle name="Percent 2 5 9 4" xfId="5654" xr:uid="{00000000-0005-0000-0000-000018160000}"/>
    <cellStyle name="Percent 2 5 9 5" xfId="5655" xr:uid="{00000000-0005-0000-0000-000019160000}"/>
    <cellStyle name="Percent 2 5 9 6" xfId="5656" xr:uid="{00000000-0005-0000-0000-00001A160000}"/>
    <cellStyle name="Percent 2 5 9 7" xfId="5657" xr:uid="{00000000-0005-0000-0000-00001B160000}"/>
    <cellStyle name="Percent 2 50" xfId="5658" xr:uid="{00000000-0005-0000-0000-00001C160000}"/>
    <cellStyle name="Percent 2 50 2" xfId="5659" xr:uid="{00000000-0005-0000-0000-00001D160000}"/>
    <cellStyle name="Percent 2 51" xfId="5660" xr:uid="{00000000-0005-0000-0000-00001E160000}"/>
    <cellStyle name="Percent 2 52" xfId="5661" xr:uid="{00000000-0005-0000-0000-00001F160000}"/>
    <cellStyle name="Percent 2 53" xfId="5662" xr:uid="{00000000-0005-0000-0000-000020160000}"/>
    <cellStyle name="Percent 2 54" xfId="5663" xr:uid="{00000000-0005-0000-0000-000021160000}"/>
    <cellStyle name="Percent 2 55" xfId="5664" xr:uid="{00000000-0005-0000-0000-000022160000}"/>
    <cellStyle name="Percent 2 6" xfId="5665" xr:uid="{00000000-0005-0000-0000-000023160000}"/>
    <cellStyle name="Percent 2 6 10" xfId="5666" xr:uid="{00000000-0005-0000-0000-000024160000}"/>
    <cellStyle name="Percent 2 6 10 2" xfId="5667" xr:uid="{00000000-0005-0000-0000-000025160000}"/>
    <cellStyle name="Percent 2 6 10 3" xfId="5668" xr:uid="{00000000-0005-0000-0000-000026160000}"/>
    <cellStyle name="Percent 2 6 10 4" xfId="5669" xr:uid="{00000000-0005-0000-0000-000027160000}"/>
    <cellStyle name="Percent 2 6 10 5" xfId="5670" xr:uid="{00000000-0005-0000-0000-000028160000}"/>
    <cellStyle name="Percent 2 6 10 6" xfId="5671" xr:uid="{00000000-0005-0000-0000-000029160000}"/>
    <cellStyle name="Percent 2 6 10 7" xfId="5672" xr:uid="{00000000-0005-0000-0000-00002A160000}"/>
    <cellStyle name="Percent 2 6 11" xfId="5673" xr:uid="{00000000-0005-0000-0000-00002B160000}"/>
    <cellStyle name="Percent 2 6 11 2" xfId="5674" xr:uid="{00000000-0005-0000-0000-00002C160000}"/>
    <cellStyle name="Percent 2 6 11 3" xfId="5675" xr:uid="{00000000-0005-0000-0000-00002D160000}"/>
    <cellStyle name="Percent 2 6 11 4" xfId="5676" xr:uid="{00000000-0005-0000-0000-00002E160000}"/>
    <cellStyle name="Percent 2 6 11 5" xfId="5677" xr:uid="{00000000-0005-0000-0000-00002F160000}"/>
    <cellStyle name="Percent 2 6 11 6" xfId="5678" xr:uid="{00000000-0005-0000-0000-000030160000}"/>
    <cellStyle name="Percent 2 6 11 7" xfId="5679" xr:uid="{00000000-0005-0000-0000-000031160000}"/>
    <cellStyle name="Percent 2 6 12" xfId="5680" xr:uid="{00000000-0005-0000-0000-000032160000}"/>
    <cellStyle name="Percent 2 6 12 2" xfId="5681" xr:uid="{00000000-0005-0000-0000-000033160000}"/>
    <cellStyle name="Percent 2 6 12 3" xfId="5682" xr:uid="{00000000-0005-0000-0000-000034160000}"/>
    <cellStyle name="Percent 2 6 12 4" xfId="5683" xr:uid="{00000000-0005-0000-0000-000035160000}"/>
    <cellStyle name="Percent 2 6 12 5" xfId="5684" xr:uid="{00000000-0005-0000-0000-000036160000}"/>
    <cellStyle name="Percent 2 6 12 6" xfId="5685" xr:uid="{00000000-0005-0000-0000-000037160000}"/>
    <cellStyle name="Percent 2 6 12 7" xfId="5686" xr:uid="{00000000-0005-0000-0000-000038160000}"/>
    <cellStyle name="Percent 2 6 13" xfId="5687" xr:uid="{00000000-0005-0000-0000-000039160000}"/>
    <cellStyle name="Percent 2 6 13 2" xfId="5688" xr:uid="{00000000-0005-0000-0000-00003A160000}"/>
    <cellStyle name="Percent 2 6 13 3" xfId="5689" xr:uid="{00000000-0005-0000-0000-00003B160000}"/>
    <cellStyle name="Percent 2 6 13 4" xfId="5690" xr:uid="{00000000-0005-0000-0000-00003C160000}"/>
    <cellStyle name="Percent 2 6 13 5" xfId="5691" xr:uid="{00000000-0005-0000-0000-00003D160000}"/>
    <cellStyle name="Percent 2 6 13 6" xfId="5692" xr:uid="{00000000-0005-0000-0000-00003E160000}"/>
    <cellStyle name="Percent 2 6 13 7" xfId="5693" xr:uid="{00000000-0005-0000-0000-00003F160000}"/>
    <cellStyle name="Percent 2 6 14" xfId="5694" xr:uid="{00000000-0005-0000-0000-000040160000}"/>
    <cellStyle name="Percent 2 6 14 2" xfId="5695" xr:uid="{00000000-0005-0000-0000-000041160000}"/>
    <cellStyle name="Percent 2 6 14 3" xfId="5696" xr:uid="{00000000-0005-0000-0000-000042160000}"/>
    <cellStyle name="Percent 2 6 14 4" xfId="5697" xr:uid="{00000000-0005-0000-0000-000043160000}"/>
    <cellStyle name="Percent 2 6 14 5" xfId="5698" xr:uid="{00000000-0005-0000-0000-000044160000}"/>
    <cellStyle name="Percent 2 6 14 6" xfId="5699" xr:uid="{00000000-0005-0000-0000-000045160000}"/>
    <cellStyle name="Percent 2 6 14 7" xfId="5700" xr:uid="{00000000-0005-0000-0000-000046160000}"/>
    <cellStyle name="Percent 2 6 15" xfId="5701" xr:uid="{00000000-0005-0000-0000-000047160000}"/>
    <cellStyle name="Percent 2 6 15 2" xfId="5702" xr:uid="{00000000-0005-0000-0000-000048160000}"/>
    <cellStyle name="Percent 2 6 15 3" xfId="5703" xr:uid="{00000000-0005-0000-0000-000049160000}"/>
    <cellStyle name="Percent 2 6 15 4" xfId="5704" xr:uid="{00000000-0005-0000-0000-00004A160000}"/>
    <cellStyle name="Percent 2 6 15 5" xfId="5705" xr:uid="{00000000-0005-0000-0000-00004B160000}"/>
    <cellStyle name="Percent 2 6 15 6" xfId="5706" xr:uid="{00000000-0005-0000-0000-00004C160000}"/>
    <cellStyle name="Percent 2 6 15 7" xfId="5707" xr:uid="{00000000-0005-0000-0000-00004D160000}"/>
    <cellStyle name="Percent 2 6 16" xfId="5708" xr:uid="{00000000-0005-0000-0000-00004E160000}"/>
    <cellStyle name="Percent 2 6 17" xfId="5709" xr:uid="{00000000-0005-0000-0000-00004F160000}"/>
    <cellStyle name="Percent 2 6 18" xfId="5710" xr:uid="{00000000-0005-0000-0000-000050160000}"/>
    <cellStyle name="Percent 2 6 19" xfId="5711" xr:uid="{00000000-0005-0000-0000-000051160000}"/>
    <cellStyle name="Percent 2 6 2" xfId="5712" xr:uid="{00000000-0005-0000-0000-000052160000}"/>
    <cellStyle name="Percent 2 6 2 2" xfId="5713" xr:uid="{00000000-0005-0000-0000-000053160000}"/>
    <cellStyle name="Percent 2 6 2 3" xfId="5714" xr:uid="{00000000-0005-0000-0000-000054160000}"/>
    <cellStyle name="Percent 2 6 2 4" xfId="5715" xr:uid="{00000000-0005-0000-0000-000055160000}"/>
    <cellStyle name="Percent 2 6 2 5" xfId="5716" xr:uid="{00000000-0005-0000-0000-000056160000}"/>
    <cellStyle name="Percent 2 6 2 6" xfId="5717" xr:uid="{00000000-0005-0000-0000-000057160000}"/>
    <cellStyle name="Percent 2 6 2 7" xfId="5718" xr:uid="{00000000-0005-0000-0000-000058160000}"/>
    <cellStyle name="Percent 2 6 20" xfId="5719" xr:uid="{00000000-0005-0000-0000-000059160000}"/>
    <cellStyle name="Percent 2 6 21" xfId="5720" xr:uid="{00000000-0005-0000-0000-00005A160000}"/>
    <cellStyle name="Percent 2 6 3" xfId="5721" xr:uid="{00000000-0005-0000-0000-00005B160000}"/>
    <cellStyle name="Percent 2 6 3 2" xfId="5722" xr:uid="{00000000-0005-0000-0000-00005C160000}"/>
    <cellStyle name="Percent 2 6 3 3" xfId="5723" xr:uid="{00000000-0005-0000-0000-00005D160000}"/>
    <cellStyle name="Percent 2 6 3 4" xfId="5724" xr:uid="{00000000-0005-0000-0000-00005E160000}"/>
    <cellStyle name="Percent 2 6 3 5" xfId="5725" xr:uid="{00000000-0005-0000-0000-00005F160000}"/>
    <cellStyle name="Percent 2 6 3 6" xfId="5726" xr:uid="{00000000-0005-0000-0000-000060160000}"/>
    <cellStyle name="Percent 2 6 3 7" xfId="5727" xr:uid="{00000000-0005-0000-0000-000061160000}"/>
    <cellStyle name="Percent 2 6 4" xfId="5728" xr:uid="{00000000-0005-0000-0000-000062160000}"/>
    <cellStyle name="Percent 2 6 4 2" xfId="5729" xr:uid="{00000000-0005-0000-0000-000063160000}"/>
    <cellStyle name="Percent 2 6 4 3" xfId="5730" xr:uid="{00000000-0005-0000-0000-000064160000}"/>
    <cellStyle name="Percent 2 6 4 4" xfId="5731" xr:uid="{00000000-0005-0000-0000-000065160000}"/>
    <cellStyle name="Percent 2 6 4 5" xfId="5732" xr:uid="{00000000-0005-0000-0000-000066160000}"/>
    <cellStyle name="Percent 2 6 4 6" xfId="5733" xr:uid="{00000000-0005-0000-0000-000067160000}"/>
    <cellStyle name="Percent 2 6 4 7" xfId="5734" xr:uid="{00000000-0005-0000-0000-000068160000}"/>
    <cellStyle name="Percent 2 6 5" xfId="5735" xr:uid="{00000000-0005-0000-0000-000069160000}"/>
    <cellStyle name="Percent 2 6 5 2" xfId="5736" xr:uid="{00000000-0005-0000-0000-00006A160000}"/>
    <cellStyle name="Percent 2 6 5 3" xfId="5737" xr:uid="{00000000-0005-0000-0000-00006B160000}"/>
    <cellStyle name="Percent 2 6 5 4" xfId="5738" xr:uid="{00000000-0005-0000-0000-00006C160000}"/>
    <cellStyle name="Percent 2 6 5 5" xfId="5739" xr:uid="{00000000-0005-0000-0000-00006D160000}"/>
    <cellStyle name="Percent 2 6 5 6" xfId="5740" xr:uid="{00000000-0005-0000-0000-00006E160000}"/>
    <cellStyle name="Percent 2 6 5 7" xfId="5741" xr:uid="{00000000-0005-0000-0000-00006F160000}"/>
    <cellStyle name="Percent 2 6 6" xfId="5742" xr:uid="{00000000-0005-0000-0000-000070160000}"/>
    <cellStyle name="Percent 2 6 6 2" xfId="5743" xr:uid="{00000000-0005-0000-0000-000071160000}"/>
    <cellStyle name="Percent 2 6 6 3" xfId="5744" xr:uid="{00000000-0005-0000-0000-000072160000}"/>
    <cellStyle name="Percent 2 6 6 4" xfId="5745" xr:uid="{00000000-0005-0000-0000-000073160000}"/>
    <cellStyle name="Percent 2 6 6 5" xfId="5746" xr:uid="{00000000-0005-0000-0000-000074160000}"/>
    <cellStyle name="Percent 2 6 6 6" xfId="5747" xr:uid="{00000000-0005-0000-0000-000075160000}"/>
    <cellStyle name="Percent 2 6 6 7" xfId="5748" xr:uid="{00000000-0005-0000-0000-000076160000}"/>
    <cellStyle name="Percent 2 6 7" xfId="5749" xr:uid="{00000000-0005-0000-0000-000077160000}"/>
    <cellStyle name="Percent 2 6 7 2" xfId="5750" xr:uid="{00000000-0005-0000-0000-000078160000}"/>
    <cellStyle name="Percent 2 6 7 3" xfId="5751" xr:uid="{00000000-0005-0000-0000-000079160000}"/>
    <cellStyle name="Percent 2 6 7 4" xfId="5752" xr:uid="{00000000-0005-0000-0000-00007A160000}"/>
    <cellStyle name="Percent 2 6 7 5" xfId="5753" xr:uid="{00000000-0005-0000-0000-00007B160000}"/>
    <cellStyle name="Percent 2 6 7 6" xfId="5754" xr:uid="{00000000-0005-0000-0000-00007C160000}"/>
    <cellStyle name="Percent 2 6 7 7" xfId="5755" xr:uid="{00000000-0005-0000-0000-00007D160000}"/>
    <cellStyle name="Percent 2 6 8" xfId="5756" xr:uid="{00000000-0005-0000-0000-00007E160000}"/>
    <cellStyle name="Percent 2 6 8 2" xfId="5757" xr:uid="{00000000-0005-0000-0000-00007F160000}"/>
    <cellStyle name="Percent 2 6 8 3" xfId="5758" xr:uid="{00000000-0005-0000-0000-000080160000}"/>
    <cellStyle name="Percent 2 6 8 4" xfId="5759" xr:uid="{00000000-0005-0000-0000-000081160000}"/>
    <cellStyle name="Percent 2 6 8 5" xfId="5760" xr:uid="{00000000-0005-0000-0000-000082160000}"/>
    <cellStyle name="Percent 2 6 8 6" xfId="5761" xr:uid="{00000000-0005-0000-0000-000083160000}"/>
    <cellStyle name="Percent 2 6 8 7" xfId="5762" xr:uid="{00000000-0005-0000-0000-000084160000}"/>
    <cellStyle name="Percent 2 6 9" xfId="5763" xr:uid="{00000000-0005-0000-0000-000085160000}"/>
    <cellStyle name="Percent 2 6 9 2" xfId="5764" xr:uid="{00000000-0005-0000-0000-000086160000}"/>
    <cellStyle name="Percent 2 6 9 3" xfId="5765" xr:uid="{00000000-0005-0000-0000-000087160000}"/>
    <cellStyle name="Percent 2 6 9 4" xfId="5766" xr:uid="{00000000-0005-0000-0000-000088160000}"/>
    <cellStyle name="Percent 2 6 9 5" xfId="5767" xr:uid="{00000000-0005-0000-0000-000089160000}"/>
    <cellStyle name="Percent 2 6 9 6" xfId="5768" xr:uid="{00000000-0005-0000-0000-00008A160000}"/>
    <cellStyle name="Percent 2 6 9 7" xfId="5769" xr:uid="{00000000-0005-0000-0000-00008B160000}"/>
    <cellStyle name="Percent 2 7" xfId="5770" xr:uid="{00000000-0005-0000-0000-00008C160000}"/>
    <cellStyle name="Percent 2 7 10" xfId="5771" xr:uid="{00000000-0005-0000-0000-00008D160000}"/>
    <cellStyle name="Percent 2 7 11" xfId="5772" xr:uid="{00000000-0005-0000-0000-00008E160000}"/>
    <cellStyle name="Percent 2 7 12" xfId="5773" xr:uid="{00000000-0005-0000-0000-00008F160000}"/>
    <cellStyle name="Percent 2 7 13" xfId="5774" xr:uid="{00000000-0005-0000-0000-000090160000}"/>
    <cellStyle name="Percent 2 7 14" xfId="5775" xr:uid="{00000000-0005-0000-0000-000091160000}"/>
    <cellStyle name="Percent 2 7 2" xfId="5776" xr:uid="{00000000-0005-0000-0000-000092160000}"/>
    <cellStyle name="Percent 2 7 2 2" xfId="5777" xr:uid="{00000000-0005-0000-0000-000093160000}"/>
    <cellStyle name="Percent 2 7 2 3" xfId="5778" xr:uid="{00000000-0005-0000-0000-000094160000}"/>
    <cellStyle name="Percent 2 7 2 4" xfId="5779" xr:uid="{00000000-0005-0000-0000-000095160000}"/>
    <cellStyle name="Percent 2 7 2 5" xfId="5780" xr:uid="{00000000-0005-0000-0000-000096160000}"/>
    <cellStyle name="Percent 2 7 2 6" xfId="5781" xr:uid="{00000000-0005-0000-0000-000097160000}"/>
    <cellStyle name="Percent 2 7 2 7" xfId="5782" xr:uid="{00000000-0005-0000-0000-000098160000}"/>
    <cellStyle name="Percent 2 7 3" xfId="5783" xr:uid="{00000000-0005-0000-0000-000099160000}"/>
    <cellStyle name="Percent 2 7 3 2" xfId="5784" xr:uid="{00000000-0005-0000-0000-00009A160000}"/>
    <cellStyle name="Percent 2 7 3 3" xfId="5785" xr:uid="{00000000-0005-0000-0000-00009B160000}"/>
    <cellStyle name="Percent 2 7 3 4" xfId="5786" xr:uid="{00000000-0005-0000-0000-00009C160000}"/>
    <cellStyle name="Percent 2 7 3 5" xfId="5787" xr:uid="{00000000-0005-0000-0000-00009D160000}"/>
    <cellStyle name="Percent 2 7 3 6" xfId="5788" xr:uid="{00000000-0005-0000-0000-00009E160000}"/>
    <cellStyle name="Percent 2 7 3 7" xfId="5789" xr:uid="{00000000-0005-0000-0000-00009F160000}"/>
    <cellStyle name="Percent 2 7 4" xfId="5790" xr:uid="{00000000-0005-0000-0000-0000A0160000}"/>
    <cellStyle name="Percent 2 7 4 2" xfId="5791" xr:uid="{00000000-0005-0000-0000-0000A1160000}"/>
    <cellStyle name="Percent 2 7 4 3" xfId="5792" xr:uid="{00000000-0005-0000-0000-0000A2160000}"/>
    <cellStyle name="Percent 2 7 4 4" xfId="5793" xr:uid="{00000000-0005-0000-0000-0000A3160000}"/>
    <cellStyle name="Percent 2 7 4 5" xfId="5794" xr:uid="{00000000-0005-0000-0000-0000A4160000}"/>
    <cellStyle name="Percent 2 7 4 6" xfId="5795" xr:uid="{00000000-0005-0000-0000-0000A5160000}"/>
    <cellStyle name="Percent 2 7 4 7" xfId="5796" xr:uid="{00000000-0005-0000-0000-0000A6160000}"/>
    <cellStyle name="Percent 2 7 5" xfId="5797" xr:uid="{00000000-0005-0000-0000-0000A7160000}"/>
    <cellStyle name="Percent 2 7 5 2" xfId="5798" xr:uid="{00000000-0005-0000-0000-0000A8160000}"/>
    <cellStyle name="Percent 2 7 5 3" xfId="5799" xr:uid="{00000000-0005-0000-0000-0000A9160000}"/>
    <cellStyle name="Percent 2 7 5 4" xfId="5800" xr:uid="{00000000-0005-0000-0000-0000AA160000}"/>
    <cellStyle name="Percent 2 7 5 5" xfId="5801" xr:uid="{00000000-0005-0000-0000-0000AB160000}"/>
    <cellStyle name="Percent 2 7 5 6" xfId="5802" xr:uid="{00000000-0005-0000-0000-0000AC160000}"/>
    <cellStyle name="Percent 2 7 5 7" xfId="5803" xr:uid="{00000000-0005-0000-0000-0000AD160000}"/>
    <cellStyle name="Percent 2 7 6" xfId="5804" xr:uid="{00000000-0005-0000-0000-0000AE160000}"/>
    <cellStyle name="Percent 2 7 6 2" xfId="5805" xr:uid="{00000000-0005-0000-0000-0000AF160000}"/>
    <cellStyle name="Percent 2 7 6 3" xfId="5806" xr:uid="{00000000-0005-0000-0000-0000B0160000}"/>
    <cellStyle name="Percent 2 7 6 4" xfId="5807" xr:uid="{00000000-0005-0000-0000-0000B1160000}"/>
    <cellStyle name="Percent 2 7 6 5" xfId="5808" xr:uid="{00000000-0005-0000-0000-0000B2160000}"/>
    <cellStyle name="Percent 2 7 6 6" xfId="5809" xr:uid="{00000000-0005-0000-0000-0000B3160000}"/>
    <cellStyle name="Percent 2 7 6 7" xfId="5810" xr:uid="{00000000-0005-0000-0000-0000B4160000}"/>
    <cellStyle name="Percent 2 7 7" xfId="5811" xr:uid="{00000000-0005-0000-0000-0000B5160000}"/>
    <cellStyle name="Percent 2 7 7 2" xfId="5812" xr:uid="{00000000-0005-0000-0000-0000B6160000}"/>
    <cellStyle name="Percent 2 7 7 3" xfId="5813" xr:uid="{00000000-0005-0000-0000-0000B7160000}"/>
    <cellStyle name="Percent 2 7 7 4" xfId="5814" xr:uid="{00000000-0005-0000-0000-0000B8160000}"/>
    <cellStyle name="Percent 2 7 7 5" xfId="5815" xr:uid="{00000000-0005-0000-0000-0000B9160000}"/>
    <cellStyle name="Percent 2 7 7 6" xfId="5816" xr:uid="{00000000-0005-0000-0000-0000BA160000}"/>
    <cellStyle name="Percent 2 7 7 7" xfId="5817" xr:uid="{00000000-0005-0000-0000-0000BB160000}"/>
    <cellStyle name="Percent 2 7 8" xfId="5818" xr:uid="{00000000-0005-0000-0000-0000BC160000}"/>
    <cellStyle name="Percent 2 7 8 2" xfId="5819" xr:uid="{00000000-0005-0000-0000-0000BD160000}"/>
    <cellStyle name="Percent 2 7 8 3" xfId="5820" xr:uid="{00000000-0005-0000-0000-0000BE160000}"/>
    <cellStyle name="Percent 2 7 8 4" xfId="5821" xr:uid="{00000000-0005-0000-0000-0000BF160000}"/>
    <cellStyle name="Percent 2 7 8 5" xfId="5822" xr:uid="{00000000-0005-0000-0000-0000C0160000}"/>
    <cellStyle name="Percent 2 7 8 6" xfId="5823" xr:uid="{00000000-0005-0000-0000-0000C1160000}"/>
    <cellStyle name="Percent 2 7 8 7" xfId="5824" xr:uid="{00000000-0005-0000-0000-0000C2160000}"/>
    <cellStyle name="Percent 2 7 9" xfId="5825" xr:uid="{00000000-0005-0000-0000-0000C3160000}"/>
    <cellStyle name="Percent 2 8" xfId="5826" xr:uid="{00000000-0005-0000-0000-0000C4160000}"/>
    <cellStyle name="Percent 2 8 10" xfId="5827" xr:uid="{00000000-0005-0000-0000-0000C5160000}"/>
    <cellStyle name="Percent 2 8 11" xfId="5828" xr:uid="{00000000-0005-0000-0000-0000C6160000}"/>
    <cellStyle name="Percent 2 8 12" xfId="5829" xr:uid="{00000000-0005-0000-0000-0000C7160000}"/>
    <cellStyle name="Percent 2 8 13" xfId="5830" xr:uid="{00000000-0005-0000-0000-0000C8160000}"/>
    <cellStyle name="Percent 2 8 14" xfId="5831" xr:uid="{00000000-0005-0000-0000-0000C9160000}"/>
    <cellStyle name="Percent 2 8 2" xfId="5832" xr:uid="{00000000-0005-0000-0000-0000CA160000}"/>
    <cellStyle name="Percent 2 8 2 2" xfId="5833" xr:uid="{00000000-0005-0000-0000-0000CB160000}"/>
    <cellStyle name="Percent 2 8 2 3" xfId="5834" xr:uid="{00000000-0005-0000-0000-0000CC160000}"/>
    <cellStyle name="Percent 2 8 2 4" xfId="5835" xr:uid="{00000000-0005-0000-0000-0000CD160000}"/>
    <cellStyle name="Percent 2 8 2 5" xfId="5836" xr:uid="{00000000-0005-0000-0000-0000CE160000}"/>
    <cellStyle name="Percent 2 8 2 6" xfId="5837" xr:uid="{00000000-0005-0000-0000-0000CF160000}"/>
    <cellStyle name="Percent 2 8 2 7" xfId="5838" xr:uid="{00000000-0005-0000-0000-0000D0160000}"/>
    <cellStyle name="Percent 2 8 3" xfId="5839" xr:uid="{00000000-0005-0000-0000-0000D1160000}"/>
    <cellStyle name="Percent 2 8 3 2" xfId="5840" xr:uid="{00000000-0005-0000-0000-0000D2160000}"/>
    <cellStyle name="Percent 2 8 3 3" xfId="5841" xr:uid="{00000000-0005-0000-0000-0000D3160000}"/>
    <cellStyle name="Percent 2 8 3 4" xfId="5842" xr:uid="{00000000-0005-0000-0000-0000D4160000}"/>
    <cellStyle name="Percent 2 8 3 5" xfId="5843" xr:uid="{00000000-0005-0000-0000-0000D5160000}"/>
    <cellStyle name="Percent 2 8 3 6" xfId="5844" xr:uid="{00000000-0005-0000-0000-0000D6160000}"/>
    <cellStyle name="Percent 2 8 3 7" xfId="5845" xr:uid="{00000000-0005-0000-0000-0000D7160000}"/>
    <cellStyle name="Percent 2 8 4" xfId="5846" xr:uid="{00000000-0005-0000-0000-0000D8160000}"/>
    <cellStyle name="Percent 2 8 4 2" xfId="5847" xr:uid="{00000000-0005-0000-0000-0000D9160000}"/>
    <cellStyle name="Percent 2 8 4 3" xfId="5848" xr:uid="{00000000-0005-0000-0000-0000DA160000}"/>
    <cellStyle name="Percent 2 8 4 4" xfId="5849" xr:uid="{00000000-0005-0000-0000-0000DB160000}"/>
    <cellStyle name="Percent 2 8 4 5" xfId="5850" xr:uid="{00000000-0005-0000-0000-0000DC160000}"/>
    <cellStyle name="Percent 2 8 4 6" xfId="5851" xr:uid="{00000000-0005-0000-0000-0000DD160000}"/>
    <cellStyle name="Percent 2 8 4 7" xfId="5852" xr:uid="{00000000-0005-0000-0000-0000DE160000}"/>
    <cellStyle name="Percent 2 8 5" xfId="5853" xr:uid="{00000000-0005-0000-0000-0000DF160000}"/>
    <cellStyle name="Percent 2 8 5 2" xfId="5854" xr:uid="{00000000-0005-0000-0000-0000E0160000}"/>
    <cellStyle name="Percent 2 8 5 3" xfId="5855" xr:uid="{00000000-0005-0000-0000-0000E1160000}"/>
    <cellStyle name="Percent 2 8 5 4" xfId="5856" xr:uid="{00000000-0005-0000-0000-0000E2160000}"/>
    <cellStyle name="Percent 2 8 5 5" xfId="5857" xr:uid="{00000000-0005-0000-0000-0000E3160000}"/>
    <cellStyle name="Percent 2 8 5 6" xfId="5858" xr:uid="{00000000-0005-0000-0000-0000E4160000}"/>
    <cellStyle name="Percent 2 8 5 7" xfId="5859" xr:uid="{00000000-0005-0000-0000-0000E5160000}"/>
    <cellStyle name="Percent 2 8 6" xfId="5860" xr:uid="{00000000-0005-0000-0000-0000E6160000}"/>
    <cellStyle name="Percent 2 8 6 2" xfId="5861" xr:uid="{00000000-0005-0000-0000-0000E7160000}"/>
    <cellStyle name="Percent 2 8 6 3" xfId="5862" xr:uid="{00000000-0005-0000-0000-0000E8160000}"/>
    <cellStyle name="Percent 2 8 6 4" xfId="5863" xr:uid="{00000000-0005-0000-0000-0000E9160000}"/>
    <cellStyle name="Percent 2 8 6 5" xfId="5864" xr:uid="{00000000-0005-0000-0000-0000EA160000}"/>
    <cellStyle name="Percent 2 8 6 6" xfId="5865" xr:uid="{00000000-0005-0000-0000-0000EB160000}"/>
    <cellStyle name="Percent 2 8 6 7" xfId="5866" xr:uid="{00000000-0005-0000-0000-0000EC160000}"/>
    <cellStyle name="Percent 2 8 7" xfId="5867" xr:uid="{00000000-0005-0000-0000-0000ED160000}"/>
    <cellStyle name="Percent 2 8 7 2" xfId="5868" xr:uid="{00000000-0005-0000-0000-0000EE160000}"/>
    <cellStyle name="Percent 2 8 7 3" xfId="5869" xr:uid="{00000000-0005-0000-0000-0000EF160000}"/>
    <cellStyle name="Percent 2 8 7 4" xfId="5870" xr:uid="{00000000-0005-0000-0000-0000F0160000}"/>
    <cellStyle name="Percent 2 8 7 5" xfId="5871" xr:uid="{00000000-0005-0000-0000-0000F1160000}"/>
    <cellStyle name="Percent 2 8 7 6" xfId="5872" xr:uid="{00000000-0005-0000-0000-0000F2160000}"/>
    <cellStyle name="Percent 2 8 7 7" xfId="5873" xr:uid="{00000000-0005-0000-0000-0000F3160000}"/>
    <cellStyle name="Percent 2 8 8" xfId="5874" xr:uid="{00000000-0005-0000-0000-0000F4160000}"/>
    <cellStyle name="Percent 2 8 8 2" xfId="5875" xr:uid="{00000000-0005-0000-0000-0000F5160000}"/>
    <cellStyle name="Percent 2 8 8 3" xfId="5876" xr:uid="{00000000-0005-0000-0000-0000F6160000}"/>
    <cellStyle name="Percent 2 8 8 4" xfId="5877" xr:uid="{00000000-0005-0000-0000-0000F7160000}"/>
    <cellStyle name="Percent 2 8 8 5" xfId="5878" xr:uid="{00000000-0005-0000-0000-0000F8160000}"/>
    <cellStyle name="Percent 2 8 8 6" xfId="5879" xr:uid="{00000000-0005-0000-0000-0000F9160000}"/>
    <cellStyle name="Percent 2 8 8 7" xfId="5880" xr:uid="{00000000-0005-0000-0000-0000FA160000}"/>
    <cellStyle name="Percent 2 8 9" xfId="5881" xr:uid="{00000000-0005-0000-0000-0000FB160000}"/>
    <cellStyle name="Percent 2 9" xfId="5882" xr:uid="{00000000-0005-0000-0000-0000FC160000}"/>
    <cellStyle name="Percent 2 9 10" xfId="5883" xr:uid="{00000000-0005-0000-0000-0000FD160000}"/>
    <cellStyle name="Percent 2 9 11" xfId="5884" xr:uid="{00000000-0005-0000-0000-0000FE160000}"/>
    <cellStyle name="Percent 2 9 12" xfId="5885" xr:uid="{00000000-0005-0000-0000-0000FF160000}"/>
    <cellStyle name="Percent 2 9 13" xfId="5886" xr:uid="{00000000-0005-0000-0000-000000170000}"/>
    <cellStyle name="Percent 2 9 14" xfId="5887" xr:uid="{00000000-0005-0000-0000-000001170000}"/>
    <cellStyle name="Percent 2 9 2" xfId="5888" xr:uid="{00000000-0005-0000-0000-000002170000}"/>
    <cellStyle name="Percent 2 9 2 2" xfId="5889" xr:uid="{00000000-0005-0000-0000-000003170000}"/>
    <cellStyle name="Percent 2 9 2 3" xfId="5890" xr:uid="{00000000-0005-0000-0000-000004170000}"/>
    <cellStyle name="Percent 2 9 2 4" xfId="5891" xr:uid="{00000000-0005-0000-0000-000005170000}"/>
    <cellStyle name="Percent 2 9 2 5" xfId="5892" xr:uid="{00000000-0005-0000-0000-000006170000}"/>
    <cellStyle name="Percent 2 9 2 6" xfId="5893" xr:uid="{00000000-0005-0000-0000-000007170000}"/>
    <cellStyle name="Percent 2 9 2 7" xfId="5894" xr:uid="{00000000-0005-0000-0000-000008170000}"/>
    <cellStyle name="Percent 2 9 3" xfId="5895" xr:uid="{00000000-0005-0000-0000-000009170000}"/>
    <cellStyle name="Percent 2 9 3 2" xfId="5896" xr:uid="{00000000-0005-0000-0000-00000A170000}"/>
    <cellStyle name="Percent 2 9 3 3" xfId="5897" xr:uid="{00000000-0005-0000-0000-00000B170000}"/>
    <cellStyle name="Percent 2 9 3 4" xfId="5898" xr:uid="{00000000-0005-0000-0000-00000C170000}"/>
    <cellStyle name="Percent 2 9 3 5" xfId="5899" xr:uid="{00000000-0005-0000-0000-00000D170000}"/>
    <cellStyle name="Percent 2 9 3 6" xfId="5900" xr:uid="{00000000-0005-0000-0000-00000E170000}"/>
    <cellStyle name="Percent 2 9 3 7" xfId="5901" xr:uid="{00000000-0005-0000-0000-00000F170000}"/>
    <cellStyle name="Percent 2 9 4" xfId="5902" xr:uid="{00000000-0005-0000-0000-000010170000}"/>
    <cellStyle name="Percent 2 9 4 2" xfId="5903" xr:uid="{00000000-0005-0000-0000-000011170000}"/>
    <cellStyle name="Percent 2 9 4 3" xfId="5904" xr:uid="{00000000-0005-0000-0000-000012170000}"/>
    <cellStyle name="Percent 2 9 4 4" xfId="5905" xr:uid="{00000000-0005-0000-0000-000013170000}"/>
    <cellStyle name="Percent 2 9 4 5" xfId="5906" xr:uid="{00000000-0005-0000-0000-000014170000}"/>
    <cellStyle name="Percent 2 9 4 6" xfId="5907" xr:uid="{00000000-0005-0000-0000-000015170000}"/>
    <cellStyle name="Percent 2 9 4 7" xfId="5908" xr:uid="{00000000-0005-0000-0000-000016170000}"/>
    <cellStyle name="Percent 2 9 5" xfId="5909" xr:uid="{00000000-0005-0000-0000-000017170000}"/>
    <cellStyle name="Percent 2 9 5 2" xfId="5910" xr:uid="{00000000-0005-0000-0000-000018170000}"/>
    <cellStyle name="Percent 2 9 5 3" xfId="5911" xr:uid="{00000000-0005-0000-0000-000019170000}"/>
    <cellStyle name="Percent 2 9 5 4" xfId="5912" xr:uid="{00000000-0005-0000-0000-00001A170000}"/>
    <cellStyle name="Percent 2 9 5 5" xfId="5913" xr:uid="{00000000-0005-0000-0000-00001B170000}"/>
    <cellStyle name="Percent 2 9 5 6" xfId="5914" xr:uid="{00000000-0005-0000-0000-00001C170000}"/>
    <cellStyle name="Percent 2 9 5 7" xfId="5915" xr:uid="{00000000-0005-0000-0000-00001D170000}"/>
    <cellStyle name="Percent 2 9 6" xfId="5916" xr:uid="{00000000-0005-0000-0000-00001E170000}"/>
    <cellStyle name="Percent 2 9 6 2" xfId="5917" xr:uid="{00000000-0005-0000-0000-00001F170000}"/>
    <cellStyle name="Percent 2 9 6 3" xfId="5918" xr:uid="{00000000-0005-0000-0000-000020170000}"/>
    <cellStyle name="Percent 2 9 6 4" xfId="5919" xr:uid="{00000000-0005-0000-0000-000021170000}"/>
    <cellStyle name="Percent 2 9 6 5" xfId="5920" xr:uid="{00000000-0005-0000-0000-000022170000}"/>
    <cellStyle name="Percent 2 9 6 6" xfId="5921" xr:uid="{00000000-0005-0000-0000-000023170000}"/>
    <cellStyle name="Percent 2 9 6 7" xfId="5922" xr:uid="{00000000-0005-0000-0000-000024170000}"/>
    <cellStyle name="Percent 2 9 7" xfId="5923" xr:uid="{00000000-0005-0000-0000-000025170000}"/>
    <cellStyle name="Percent 2 9 7 2" xfId="5924" xr:uid="{00000000-0005-0000-0000-000026170000}"/>
    <cellStyle name="Percent 2 9 7 3" xfId="5925" xr:uid="{00000000-0005-0000-0000-000027170000}"/>
    <cellStyle name="Percent 2 9 7 4" xfId="5926" xr:uid="{00000000-0005-0000-0000-000028170000}"/>
    <cellStyle name="Percent 2 9 7 5" xfId="5927" xr:uid="{00000000-0005-0000-0000-000029170000}"/>
    <cellStyle name="Percent 2 9 7 6" xfId="5928" xr:uid="{00000000-0005-0000-0000-00002A170000}"/>
    <cellStyle name="Percent 2 9 7 7" xfId="5929" xr:uid="{00000000-0005-0000-0000-00002B170000}"/>
    <cellStyle name="Percent 2 9 8" xfId="5930" xr:uid="{00000000-0005-0000-0000-00002C170000}"/>
    <cellStyle name="Percent 2 9 8 2" xfId="5931" xr:uid="{00000000-0005-0000-0000-00002D170000}"/>
    <cellStyle name="Percent 2 9 8 3" xfId="5932" xr:uid="{00000000-0005-0000-0000-00002E170000}"/>
    <cellStyle name="Percent 2 9 8 4" xfId="5933" xr:uid="{00000000-0005-0000-0000-00002F170000}"/>
    <cellStyle name="Percent 2 9 8 5" xfId="5934" xr:uid="{00000000-0005-0000-0000-000030170000}"/>
    <cellStyle name="Percent 2 9 8 6" xfId="5935" xr:uid="{00000000-0005-0000-0000-000031170000}"/>
    <cellStyle name="Percent 2 9 8 7" xfId="5936" xr:uid="{00000000-0005-0000-0000-000032170000}"/>
    <cellStyle name="Percent 2 9 9" xfId="5937" xr:uid="{00000000-0005-0000-0000-000033170000}"/>
    <cellStyle name="Percent 20" xfId="5938" xr:uid="{00000000-0005-0000-0000-000034170000}"/>
    <cellStyle name="Percent 20 10" xfId="5939" xr:uid="{00000000-0005-0000-0000-000035170000}"/>
    <cellStyle name="Percent 20 11" xfId="5940" xr:uid="{00000000-0005-0000-0000-000036170000}"/>
    <cellStyle name="Percent 20 12" xfId="5941" xr:uid="{00000000-0005-0000-0000-000037170000}"/>
    <cellStyle name="Percent 20 13" xfId="5942" xr:uid="{00000000-0005-0000-0000-000038170000}"/>
    <cellStyle name="Percent 20 2" xfId="5943" xr:uid="{00000000-0005-0000-0000-000039170000}"/>
    <cellStyle name="Percent 20 2 2" xfId="5944" xr:uid="{00000000-0005-0000-0000-00003A170000}"/>
    <cellStyle name="Percent 20 2 2 2" xfId="5945" xr:uid="{00000000-0005-0000-0000-00003B170000}"/>
    <cellStyle name="Percent 20 2 2 3" xfId="5946" xr:uid="{00000000-0005-0000-0000-00003C170000}"/>
    <cellStyle name="Percent 20 2 3" xfId="5947" xr:uid="{00000000-0005-0000-0000-00003D170000}"/>
    <cellStyle name="Percent 20 2 4" xfId="5948" xr:uid="{00000000-0005-0000-0000-00003E170000}"/>
    <cellStyle name="Percent 20 2 5" xfId="5949" xr:uid="{00000000-0005-0000-0000-00003F170000}"/>
    <cellStyle name="Percent 20 2 6" xfId="5950" xr:uid="{00000000-0005-0000-0000-000040170000}"/>
    <cellStyle name="Percent 20 2 7" xfId="5951" xr:uid="{00000000-0005-0000-0000-000041170000}"/>
    <cellStyle name="Percent 20 3" xfId="5952" xr:uid="{00000000-0005-0000-0000-000042170000}"/>
    <cellStyle name="Percent 20 3 2" xfId="5953" xr:uid="{00000000-0005-0000-0000-000043170000}"/>
    <cellStyle name="Percent 20 3 3" xfId="5954" xr:uid="{00000000-0005-0000-0000-000044170000}"/>
    <cellStyle name="Percent 20 3 4" xfId="5955" xr:uid="{00000000-0005-0000-0000-000045170000}"/>
    <cellStyle name="Percent 20 3 5" xfId="5956" xr:uid="{00000000-0005-0000-0000-000046170000}"/>
    <cellStyle name="Percent 20 3 6" xfId="5957" xr:uid="{00000000-0005-0000-0000-000047170000}"/>
    <cellStyle name="Percent 20 3 7" xfId="5958" xr:uid="{00000000-0005-0000-0000-000048170000}"/>
    <cellStyle name="Percent 20 4" xfId="5959" xr:uid="{00000000-0005-0000-0000-000049170000}"/>
    <cellStyle name="Percent 20 4 2" xfId="5960" xr:uid="{00000000-0005-0000-0000-00004A170000}"/>
    <cellStyle name="Percent 20 4 3" xfId="5961" xr:uid="{00000000-0005-0000-0000-00004B170000}"/>
    <cellStyle name="Percent 20 4 4" xfId="5962" xr:uid="{00000000-0005-0000-0000-00004C170000}"/>
    <cellStyle name="Percent 20 4 5" xfId="5963" xr:uid="{00000000-0005-0000-0000-00004D170000}"/>
    <cellStyle name="Percent 20 4 6" xfId="5964" xr:uid="{00000000-0005-0000-0000-00004E170000}"/>
    <cellStyle name="Percent 20 4 7" xfId="5965" xr:uid="{00000000-0005-0000-0000-00004F170000}"/>
    <cellStyle name="Percent 20 5" xfId="5966" xr:uid="{00000000-0005-0000-0000-000050170000}"/>
    <cellStyle name="Percent 20 5 2" xfId="5967" xr:uid="{00000000-0005-0000-0000-000051170000}"/>
    <cellStyle name="Percent 20 5 3" xfId="5968" xr:uid="{00000000-0005-0000-0000-000052170000}"/>
    <cellStyle name="Percent 20 5 4" xfId="5969" xr:uid="{00000000-0005-0000-0000-000053170000}"/>
    <cellStyle name="Percent 20 5 5" xfId="5970" xr:uid="{00000000-0005-0000-0000-000054170000}"/>
    <cellStyle name="Percent 20 5 6" xfId="5971" xr:uid="{00000000-0005-0000-0000-000055170000}"/>
    <cellStyle name="Percent 20 5 7" xfId="5972" xr:uid="{00000000-0005-0000-0000-000056170000}"/>
    <cellStyle name="Percent 20 6" xfId="5973" xr:uid="{00000000-0005-0000-0000-000057170000}"/>
    <cellStyle name="Percent 20 6 2" xfId="5974" xr:uid="{00000000-0005-0000-0000-000058170000}"/>
    <cellStyle name="Percent 20 6 3" xfId="5975" xr:uid="{00000000-0005-0000-0000-000059170000}"/>
    <cellStyle name="Percent 20 6 4" xfId="5976" xr:uid="{00000000-0005-0000-0000-00005A170000}"/>
    <cellStyle name="Percent 20 6 5" xfId="5977" xr:uid="{00000000-0005-0000-0000-00005B170000}"/>
    <cellStyle name="Percent 20 6 6" xfId="5978" xr:uid="{00000000-0005-0000-0000-00005C170000}"/>
    <cellStyle name="Percent 20 6 7" xfId="5979" xr:uid="{00000000-0005-0000-0000-00005D170000}"/>
    <cellStyle name="Percent 20 7" xfId="5980" xr:uid="{00000000-0005-0000-0000-00005E170000}"/>
    <cellStyle name="Percent 20 7 2" xfId="5981" xr:uid="{00000000-0005-0000-0000-00005F170000}"/>
    <cellStyle name="Percent 20 7 2 2" xfId="5982" xr:uid="{00000000-0005-0000-0000-000060170000}"/>
    <cellStyle name="Percent 20 7 2 3" xfId="5983" xr:uid="{00000000-0005-0000-0000-000061170000}"/>
    <cellStyle name="Percent 20 7 2 4" xfId="5984" xr:uid="{00000000-0005-0000-0000-000062170000}"/>
    <cellStyle name="Percent 20 7 2 5" xfId="5985" xr:uid="{00000000-0005-0000-0000-000063170000}"/>
    <cellStyle name="Percent 20 7 2 6" xfId="5986" xr:uid="{00000000-0005-0000-0000-000064170000}"/>
    <cellStyle name="Percent 20 7 2 7" xfId="5987" xr:uid="{00000000-0005-0000-0000-000065170000}"/>
    <cellStyle name="Percent 20 7 3" xfId="5988" xr:uid="{00000000-0005-0000-0000-000066170000}"/>
    <cellStyle name="Percent 20 7 3 2" xfId="5989" xr:uid="{00000000-0005-0000-0000-000067170000}"/>
    <cellStyle name="Percent 20 7 3 3" xfId="5990" xr:uid="{00000000-0005-0000-0000-000068170000}"/>
    <cellStyle name="Percent 20 7 3 4" xfId="5991" xr:uid="{00000000-0005-0000-0000-000069170000}"/>
    <cellStyle name="Percent 20 7 3 5" xfId="5992" xr:uid="{00000000-0005-0000-0000-00006A170000}"/>
    <cellStyle name="Percent 20 7 3 6" xfId="5993" xr:uid="{00000000-0005-0000-0000-00006B170000}"/>
    <cellStyle name="Percent 20 7 3 7" xfId="5994" xr:uid="{00000000-0005-0000-0000-00006C170000}"/>
    <cellStyle name="Percent 20 7 4" xfId="5995" xr:uid="{00000000-0005-0000-0000-00006D170000}"/>
    <cellStyle name="Percent 20 7 5" xfId="5996" xr:uid="{00000000-0005-0000-0000-00006E170000}"/>
    <cellStyle name="Percent 20 7 6" xfId="5997" xr:uid="{00000000-0005-0000-0000-00006F170000}"/>
    <cellStyle name="Percent 20 7 7" xfId="5998" xr:uid="{00000000-0005-0000-0000-000070170000}"/>
    <cellStyle name="Percent 20 7 8" xfId="5999" xr:uid="{00000000-0005-0000-0000-000071170000}"/>
    <cellStyle name="Percent 20 7 9" xfId="6000" xr:uid="{00000000-0005-0000-0000-000072170000}"/>
    <cellStyle name="Percent 20 8" xfId="6001" xr:uid="{00000000-0005-0000-0000-000073170000}"/>
    <cellStyle name="Percent 20 8 2" xfId="6002" xr:uid="{00000000-0005-0000-0000-000074170000}"/>
    <cellStyle name="Percent 20 8 3" xfId="6003" xr:uid="{00000000-0005-0000-0000-000075170000}"/>
    <cellStyle name="Percent 20 9" xfId="6004" xr:uid="{00000000-0005-0000-0000-000076170000}"/>
    <cellStyle name="Percent 21" xfId="6005" xr:uid="{00000000-0005-0000-0000-000077170000}"/>
    <cellStyle name="Percent 21 10" xfId="6006" xr:uid="{00000000-0005-0000-0000-000078170000}"/>
    <cellStyle name="Percent 21 11" xfId="6007" xr:uid="{00000000-0005-0000-0000-000079170000}"/>
    <cellStyle name="Percent 21 12" xfId="6008" xr:uid="{00000000-0005-0000-0000-00007A170000}"/>
    <cellStyle name="Percent 21 13" xfId="6009" xr:uid="{00000000-0005-0000-0000-00007B170000}"/>
    <cellStyle name="Percent 21 2" xfId="6010" xr:uid="{00000000-0005-0000-0000-00007C170000}"/>
    <cellStyle name="Percent 21 2 2" xfId="6011" xr:uid="{00000000-0005-0000-0000-00007D170000}"/>
    <cellStyle name="Percent 21 2 3" xfId="6012" xr:uid="{00000000-0005-0000-0000-00007E170000}"/>
    <cellStyle name="Percent 21 2 4" xfId="6013" xr:uid="{00000000-0005-0000-0000-00007F170000}"/>
    <cellStyle name="Percent 21 2 5" xfId="6014" xr:uid="{00000000-0005-0000-0000-000080170000}"/>
    <cellStyle name="Percent 21 2 6" xfId="6015" xr:uid="{00000000-0005-0000-0000-000081170000}"/>
    <cellStyle name="Percent 21 2 7" xfId="6016" xr:uid="{00000000-0005-0000-0000-000082170000}"/>
    <cellStyle name="Percent 21 3" xfId="6017" xr:uid="{00000000-0005-0000-0000-000083170000}"/>
    <cellStyle name="Percent 21 3 2" xfId="6018" xr:uid="{00000000-0005-0000-0000-000084170000}"/>
    <cellStyle name="Percent 21 3 3" xfId="6019" xr:uid="{00000000-0005-0000-0000-000085170000}"/>
    <cellStyle name="Percent 21 3 4" xfId="6020" xr:uid="{00000000-0005-0000-0000-000086170000}"/>
    <cellStyle name="Percent 21 3 5" xfId="6021" xr:uid="{00000000-0005-0000-0000-000087170000}"/>
    <cellStyle name="Percent 21 3 6" xfId="6022" xr:uid="{00000000-0005-0000-0000-000088170000}"/>
    <cellStyle name="Percent 21 3 7" xfId="6023" xr:uid="{00000000-0005-0000-0000-000089170000}"/>
    <cellStyle name="Percent 21 4" xfId="6024" xr:uid="{00000000-0005-0000-0000-00008A170000}"/>
    <cellStyle name="Percent 21 4 2" xfId="6025" xr:uid="{00000000-0005-0000-0000-00008B170000}"/>
    <cellStyle name="Percent 21 4 3" xfId="6026" xr:uid="{00000000-0005-0000-0000-00008C170000}"/>
    <cellStyle name="Percent 21 4 4" xfId="6027" xr:uid="{00000000-0005-0000-0000-00008D170000}"/>
    <cellStyle name="Percent 21 4 5" xfId="6028" xr:uid="{00000000-0005-0000-0000-00008E170000}"/>
    <cellStyle name="Percent 21 4 6" xfId="6029" xr:uid="{00000000-0005-0000-0000-00008F170000}"/>
    <cellStyle name="Percent 21 4 7" xfId="6030" xr:uid="{00000000-0005-0000-0000-000090170000}"/>
    <cellStyle name="Percent 21 5" xfId="6031" xr:uid="{00000000-0005-0000-0000-000091170000}"/>
    <cellStyle name="Percent 21 5 2" xfId="6032" xr:uid="{00000000-0005-0000-0000-000092170000}"/>
    <cellStyle name="Percent 21 5 3" xfId="6033" xr:uid="{00000000-0005-0000-0000-000093170000}"/>
    <cellStyle name="Percent 21 5 4" xfId="6034" xr:uid="{00000000-0005-0000-0000-000094170000}"/>
    <cellStyle name="Percent 21 5 5" xfId="6035" xr:uid="{00000000-0005-0000-0000-000095170000}"/>
    <cellStyle name="Percent 21 5 6" xfId="6036" xr:uid="{00000000-0005-0000-0000-000096170000}"/>
    <cellStyle name="Percent 21 5 7" xfId="6037" xr:uid="{00000000-0005-0000-0000-000097170000}"/>
    <cellStyle name="Percent 21 6" xfId="6038" xr:uid="{00000000-0005-0000-0000-000098170000}"/>
    <cellStyle name="Percent 21 6 2" xfId="6039" xr:uid="{00000000-0005-0000-0000-000099170000}"/>
    <cellStyle name="Percent 21 6 3" xfId="6040" xr:uid="{00000000-0005-0000-0000-00009A170000}"/>
    <cellStyle name="Percent 21 6 4" xfId="6041" xr:uid="{00000000-0005-0000-0000-00009B170000}"/>
    <cellStyle name="Percent 21 6 5" xfId="6042" xr:uid="{00000000-0005-0000-0000-00009C170000}"/>
    <cellStyle name="Percent 21 6 6" xfId="6043" xr:uid="{00000000-0005-0000-0000-00009D170000}"/>
    <cellStyle name="Percent 21 6 7" xfId="6044" xr:uid="{00000000-0005-0000-0000-00009E170000}"/>
    <cellStyle name="Percent 21 7" xfId="6045" xr:uid="{00000000-0005-0000-0000-00009F170000}"/>
    <cellStyle name="Percent 21 7 2" xfId="6046" xr:uid="{00000000-0005-0000-0000-0000A0170000}"/>
    <cellStyle name="Percent 21 7 2 2" xfId="6047" xr:uid="{00000000-0005-0000-0000-0000A1170000}"/>
    <cellStyle name="Percent 21 7 2 3" xfId="6048" xr:uid="{00000000-0005-0000-0000-0000A2170000}"/>
    <cellStyle name="Percent 21 7 2 4" xfId="6049" xr:uid="{00000000-0005-0000-0000-0000A3170000}"/>
    <cellStyle name="Percent 21 7 2 5" xfId="6050" xr:uid="{00000000-0005-0000-0000-0000A4170000}"/>
    <cellStyle name="Percent 21 7 2 6" xfId="6051" xr:uid="{00000000-0005-0000-0000-0000A5170000}"/>
    <cellStyle name="Percent 21 7 2 7" xfId="6052" xr:uid="{00000000-0005-0000-0000-0000A6170000}"/>
    <cellStyle name="Percent 21 7 3" xfId="6053" xr:uid="{00000000-0005-0000-0000-0000A7170000}"/>
    <cellStyle name="Percent 21 7 3 2" xfId="6054" xr:uid="{00000000-0005-0000-0000-0000A8170000}"/>
    <cellStyle name="Percent 21 7 3 3" xfId="6055" xr:uid="{00000000-0005-0000-0000-0000A9170000}"/>
    <cellStyle name="Percent 21 7 3 4" xfId="6056" xr:uid="{00000000-0005-0000-0000-0000AA170000}"/>
    <cellStyle name="Percent 21 7 3 5" xfId="6057" xr:uid="{00000000-0005-0000-0000-0000AB170000}"/>
    <cellStyle name="Percent 21 7 3 6" xfId="6058" xr:uid="{00000000-0005-0000-0000-0000AC170000}"/>
    <cellStyle name="Percent 21 7 3 7" xfId="6059" xr:uid="{00000000-0005-0000-0000-0000AD170000}"/>
    <cellStyle name="Percent 21 7 4" xfId="6060" xr:uid="{00000000-0005-0000-0000-0000AE170000}"/>
    <cellStyle name="Percent 21 7 5" xfId="6061" xr:uid="{00000000-0005-0000-0000-0000AF170000}"/>
    <cellStyle name="Percent 21 7 6" xfId="6062" xr:uid="{00000000-0005-0000-0000-0000B0170000}"/>
    <cellStyle name="Percent 21 7 7" xfId="6063" xr:uid="{00000000-0005-0000-0000-0000B1170000}"/>
    <cellStyle name="Percent 21 7 8" xfId="6064" xr:uid="{00000000-0005-0000-0000-0000B2170000}"/>
    <cellStyle name="Percent 21 7 9" xfId="6065" xr:uid="{00000000-0005-0000-0000-0000B3170000}"/>
    <cellStyle name="Percent 21 8" xfId="6066" xr:uid="{00000000-0005-0000-0000-0000B4170000}"/>
    <cellStyle name="Percent 21 9" xfId="6067" xr:uid="{00000000-0005-0000-0000-0000B5170000}"/>
    <cellStyle name="Percent 22" xfId="6068" xr:uid="{00000000-0005-0000-0000-0000B6170000}"/>
    <cellStyle name="Percent 22 10" xfId="6069" xr:uid="{00000000-0005-0000-0000-0000B7170000}"/>
    <cellStyle name="Percent 22 11" xfId="6070" xr:uid="{00000000-0005-0000-0000-0000B8170000}"/>
    <cellStyle name="Percent 22 12" xfId="6071" xr:uid="{00000000-0005-0000-0000-0000B9170000}"/>
    <cellStyle name="Percent 22 13" xfId="6072" xr:uid="{00000000-0005-0000-0000-0000BA170000}"/>
    <cellStyle name="Percent 22 2" xfId="6073" xr:uid="{00000000-0005-0000-0000-0000BB170000}"/>
    <cellStyle name="Percent 22 2 2" xfId="6074" xr:uid="{00000000-0005-0000-0000-0000BC170000}"/>
    <cellStyle name="Percent 22 2 3" xfId="6075" xr:uid="{00000000-0005-0000-0000-0000BD170000}"/>
    <cellStyle name="Percent 22 2 4" xfId="6076" xr:uid="{00000000-0005-0000-0000-0000BE170000}"/>
    <cellStyle name="Percent 22 2 5" xfId="6077" xr:uid="{00000000-0005-0000-0000-0000BF170000}"/>
    <cellStyle name="Percent 22 2 6" xfId="6078" xr:uid="{00000000-0005-0000-0000-0000C0170000}"/>
    <cellStyle name="Percent 22 2 7" xfId="6079" xr:uid="{00000000-0005-0000-0000-0000C1170000}"/>
    <cellStyle name="Percent 22 3" xfId="6080" xr:uid="{00000000-0005-0000-0000-0000C2170000}"/>
    <cellStyle name="Percent 22 3 2" xfId="6081" xr:uid="{00000000-0005-0000-0000-0000C3170000}"/>
    <cellStyle name="Percent 22 3 3" xfId="6082" xr:uid="{00000000-0005-0000-0000-0000C4170000}"/>
    <cellStyle name="Percent 22 3 4" xfId="6083" xr:uid="{00000000-0005-0000-0000-0000C5170000}"/>
    <cellStyle name="Percent 22 3 5" xfId="6084" xr:uid="{00000000-0005-0000-0000-0000C6170000}"/>
    <cellStyle name="Percent 22 3 6" xfId="6085" xr:uid="{00000000-0005-0000-0000-0000C7170000}"/>
    <cellStyle name="Percent 22 3 7" xfId="6086" xr:uid="{00000000-0005-0000-0000-0000C8170000}"/>
    <cellStyle name="Percent 22 4" xfId="6087" xr:uid="{00000000-0005-0000-0000-0000C9170000}"/>
    <cellStyle name="Percent 22 4 2" xfId="6088" xr:uid="{00000000-0005-0000-0000-0000CA170000}"/>
    <cellStyle name="Percent 22 4 3" xfId="6089" xr:uid="{00000000-0005-0000-0000-0000CB170000}"/>
    <cellStyle name="Percent 22 4 4" xfId="6090" xr:uid="{00000000-0005-0000-0000-0000CC170000}"/>
    <cellStyle name="Percent 22 4 5" xfId="6091" xr:uid="{00000000-0005-0000-0000-0000CD170000}"/>
    <cellStyle name="Percent 22 4 6" xfId="6092" xr:uid="{00000000-0005-0000-0000-0000CE170000}"/>
    <cellStyle name="Percent 22 4 7" xfId="6093" xr:uid="{00000000-0005-0000-0000-0000CF170000}"/>
    <cellStyle name="Percent 22 5" xfId="6094" xr:uid="{00000000-0005-0000-0000-0000D0170000}"/>
    <cellStyle name="Percent 22 5 2" xfId="6095" xr:uid="{00000000-0005-0000-0000-0000D1170000}"/>
    <cellStyle name="Percent 22 5 3" xfId="6096" xr:uid="{00000000-0005-0000-0000-0000D2170000}"/>
    <cellStyle name="Percent 22 5 4" xfId="6097" xr:uid="{00000000-0005-0000-0000-0000D3170000}"/>
    <cellStyle name="Percent 22 5 5" xfId="6098" xr:uid="{00000000-0005-0000-0000-0000D4170000}"/>
    <cellStyle name="Percent 22 5 6" xfId="6099" xr:uid="{00000000-0005-0000-0000-0000D5170000}"/>
    <cellStyle name="Percent 22 5 7" xfId="6100" xr:uid="{00000000-0005-0000-0000-0000D6170000}"/>
    <cellStyle name="Percent 22 6" xfId="6101" xr:uid="{00000000-0005-0000-0000-0000D7170000}"/>
    <cellStyle name="Percent 22 6 2" xfId="6102" xr:uid="{00000000-0005-0000-0000-0000D8170000}"/>
    <cellStyle name="Percent 22 6 3" xfId="6103" xr:uid="{00000000-0005-0000-0000-0000D9170000}"/>
    <cellStyle name="Percent 22 6 4" xfId="6104" xr:uid="{00000000-0005-0000-0000-0000DA170000}"/>
    <cellStyle name="Percent 22 6 5" xfId="6105" xr:uid="{00000000-0005-0000-0000-0000DB170000}"/>
    <cellStyle name="Percent 22 6 6" xfId="6106" xr:uid="{00000000-0005-0000-0000-0000DC170000}"/>
    <cellStyle name="Percent 22 6 7" xfId="6107" xr:uid="{00000000-0005-0000-0000-0000DD170000}"/>
    <cellStyle name="Percent 22 7" xfId="6108" xr:uid="{00000000-0005-0000-0000-0000DE170000}"/>
    <cellStyle name="Percent 22 7 2" xfId="6109" xr:uid="{00000000-0005-0000-0000-0000DF170000}"/>
    <cellStyle name="Percent 22 7 2 2" xfId="6110" xr:uid="{00000000-0005-0000-0000-0000E0170000}"/>
    <cellStyle name="Percent 22 7 2 3" xfId="6111" xr:uid="{00000000-0005-0000-0000-0000E1170000}"/>
    <cellStyle name="Percent 22 7 2 4" xfId="6112" xr:uid="{00000000-0005-0000-0000-0000E2170000}"/>
    <cellStyle name="Percent 22 7 2 5" xfId="6113" xr:uid="{00000000-0005-0000-0000-0000E3170000}"/>
    <cellStyle name="Percent 22 7 2 6" xfId="6114" xr:uid="{00000000-0005-0000-0000-0000E4170000}"/>
    <cellStyle name="Percent 22 7 2 7" xfId="6115" xr:uid="{00000000-0005-0000-0000-0000E5170000}"/>
    <cellStyle name="Percent 22 7 3" xfId="6116" xr:uid="{00000000-0005-0000-0000-0000E6170000}"/>
    <cellStyle name="Percent 22 7 3 2" xfId="6117" xr:uid="{00000000-0005-0000-0000-0000E7170000}"/>
    <cellStyle name="Percent 22 7 3 3" xfId="6118" xr:uid="{00000000-0005-0000-0000-0000E8170000}"/>
    <cellStyle name="Percent 22 7 3 4" xfId="6119" xr:uid="{00000000-0005-0000-0000-0000E9170000}"/>
    <cellStyle name="Percent 22 7 3 5" xfId="6120" xr:uid="{00000000-0005-0000-0000-0000EA170000}"/>
    <cellStyle name="Percent 22 7 3 6" xfId="6121" xr:uid="{00000000-0005-0000-0000-0000EB170000}"/>
    <cellStyle name="Percent 22 7 3 7" xfId="6122" xr:uid="{00000000-0005-0000-0000-0000EC170000}"/>
    <cellStyle name="Percent 22 7 4" xfId="6123" xr:uid="{00000000-0005-0000-0000-0000ED170000}"/>
    <cellStyle name="Percent 22 7 5" xfId="6124" xr:uid="{00000000-0005-0000-0000-0000EE170000}"/>
    <cellStyle name="Percent 22 7 6" xfId="6125" xr:uid="{00000000-0005-0000-0000-0000EF170000}"/>
    <cellStyle name="Percent 22 7 7" xfId="6126" xr:uid="{00000000-0005-0000-0000-0000F0170000}"/>
    <cellStyle name="Percent 22 7 8" xfId="6127" xr:uid="{00000000-0005-0000-0000-0000F1170000}"/>
    <cellStyle name="Percent 22 7 9" xfId="6128" xr:uid="{00000000-0005-0000-0000-0000F2170000}"/>
    <cellStyle name="Percent 22 8" xfId="6129" xr:uid="{00000000-0005-0000-0000-0000F3170000}"/>
    <cellStyle name="Percent 22 9" xfId="6130" xr:uid="{00000000-0005-0000-0000-0000F4170000}"/>
    <cellStyle name="Percent 23" xfId="6131" xr:uid="{00000000-0005-0000-0000-0000F5170000}"/>
    <cellStyle name="Percent 23 10" xfId="6132" xr:uid="{00000000-0005-0000-0000-0000F6170000}"/>
    <cellStyle name="Percent 23 11" xfId="6133" xr:uid="{00000000-0005-0000-0000-0000F7170000}"/>
    <cellStyle name="Percent 23 12" xfId="6134" xr:uid="{00000000-0005-0000-0000-0000F8170000}"/>
    <cellStyle name="Percent 23 13" xfId="6135" xr:uid="{00000000-0005-0000-0000-0000F9170000}"/>
    <cellStyle name="Percent 23 2" xfId="6136" xr:uid="{00000000-0005-0000-0000-0000FA170000}"/>
    <cellStyle name="Percent 23 2 2" xfId="6137" xr:uid="{00000000-0005-0000-0000-0000FB170000}"/>
    <cellStyle name="Percent 23 2 3" xfId="6138" xr:uid="{00000000-0005-0000-0000-0000FC170000}"/>
    <cellStyle name="Percent 23 2 4" xfId="6139" xr:uid="{00000000-0005-0000-0000-0000FD170000}"/>
    <cellStyle name="Percent 23 2 5" xfId="6140" xr:uid="{00000000-0005-0000-0000-0000FE170000}"/>
    <cellStyle name="Percent 23 2 6" xfId="6141" xr:uid="{00000000-0005-0000-0000-0000FF170000}"/>
    <cellStyle name="Percent 23 2 7" xfId="6142" xr:uid="{00000000-0005-0000-0000-000000180000}"/>
    <cellStyle name="Percent 23 3" xfId="6143" xr:uid="{00000000-0005-0000-0000-000001180000}"/>
    <cellStyle name="Percent 23 3 2" xfId="6144" xr:uid="{00000000-0005-0000-0000-000002180000}"/>
    <cellStyle name="Percent 23 3 3" xfId="6145" xr:uid="{00000000-0005-0000-0000-000003180000}"/>
    <cellStyle name="Percent 23 3 4" xfId="6146" xr:uid="{00000000-0005-0000-0000-000004180000}"/>
    <cellStyle name="Percent 23 3 5" xfId="6147" xr:uid="{00000000-0005-0000-0000-000005180000}"/>
    <cellStyle name="Percent 23 3 6" xfId="6148" xr:uid="{00000000-0005-0000-0000-000006180000}"/>
    <cellStyle name="Percent 23 3 7" xfId="6149" xr:uid="{00000000-0005-0000-0000-000007180000}"/>
    <cellStyle name="Percent 23 4" xfId="6150" xr:uid="{00000000-0005-0000-0000-000008180000}"/>
    <cellStyle name="Percent 23 4 2" xfId="6151" xr:uid="{00000000-0005-0000-0000-000009180000}"/>
    <cellStyle name="Percent 23 4 3" xfId="6152" xr:uid="{00000000-0005-0000-0000-00000A180000}"/>
    <cellStyle name="Percent 23 4 4" xfId="6153" xr:uid="{00000000-0005-0000-0000-00000B180000}"/>
    <cellStyle name="Percent 23 4 5" xfId="6154" xr:uid="{00000000-0005-0000-0000-00000C180000}"/>
    <cellStyle name="Percent 23 4 6" xfId="6155" xr:uid="{00000000-0005-0000-0000-00000D180000}"/>
    <cellStyle name="Percent 23 4 7" xfId="6156" xr:uid="{00000000-0005-0000-0000-00000E180000}"/>
    <cellStyle name="Percent 23 5" xfId="6157" xr:uid="{00000000-0005-0000-0000-00000F180000}"/>
    <cellStyle name="Percent 23 5 2" xfId="6158" xr:uid="{00000000-0005-0000-0000-000010180000}"/>
    <cellStyle name="Percent 23 5 3" xfId="6159" xr:uid="{00000000-0005-0000-0000-000011180000}"/>
    <cellStyle name="Percent 23 5 4" xfId="6160" xr:uid="{00000000-0005-0000-0000-000012180000}"/>
    <cellStyle name="Percent 23 5 5" xfId="6161" xr:uid="{00000000-0005-0000-0000-000013180000}"/>
    <cellStyle name="Percent 23 5 6" xfId="6162" xr:uid="{00000000-0005-0000-0000-000014180000}"/>
    <cellStyle name="Percent 23 5 7" xfId="6163" xr:uid="{00000000-0005-0000-0000-000015180000}"/>
    <cellStyle name="Percent 23 6" xfId="6164" xr:uid="{00000000-0005-0000-0000-000016180000}"/>
    <cellStyle name="Percent 23 6 2" xfId="6165" xr:uid="{00000000-0005-0000-0000-000017180000}"/>
    <cellStyle name="Percent 23 6 3" xfId="6166" xr:uid="{00000000-0005-0000-0000-000018180000}"/>
    <cellStyle name="Percent 23 6 4" xfId="6167" xr:uid="{00000000-0005-0000-0000-000019180000}"/>
    <cellStyle name="Percent 23 6 5" xfId="6168" xr:uid="{00000000-0005-0000-0000-00001A180000}"/>
    <cellStyle name="Percent 23 6 6" xfId="6169" xr:uid="{00000000-0005-0000-0000-00001B180000}"/>
    <cellStyle name="Percent 23 6 7" xfId="6170" xr:uid="{00000000-0005-0000-0000-00001C180000}"/>
    <cellStyle name="Percent 23 7" xfId="6171" xr:uid="{00000000-0005-0000-0000-00001D180000}"/>
    <cellStyle name="Percent 23 7 2" xfId="6172" xr:uid="{00000000-0005-0000-0000-00001E180000}"/>
    <cellStyle name="Percent 23 7 2 2" xfId="6173" xr:uid="{00000000-0005-0000-0000-00001F180000}"/>
    <cellStyle name="Percent 23 7 2 3" xfId="6174" xr:uid="{00000000-0005-0000-0000-000020180000}"/>
    <cellStyle name="Percent 23 7 2 4" xfId="6175" xr:uid="{00000000-0005-0000-0000-000021180000}"/>
    <cellStyle name="Percent 23 7 2 5" xfId="6176" xr:uid="{00000000-0005-0000-0000-000022180000}"/>
    <cellStyle name="Percent 23 7 2 6" xfId="6177" xr:uid="{00000000-0005-0000-0000-000023180000}"/>
    <cellStyle name="Percent 23 7 2 7" xfId="6178" xr:uid="{00000000-0005-0000-0000-000024180000}"/>
    <cellStyle name="Percent 23 7 3" xfId="6179" xr:uid="{00000000-0005-0000-0000-000025180000}"/>
    <cellStyle name="Percent 23 7 3 2" xfId="6180" xr:uid="{00000000-0005-0000-0000-000026180000}"/>
    <cellStyle name="Percent 23 7 3 3" xfId="6181" xr:uid="{00000000-0005-0000-0000-000027180000}"/>
    <cellStyle name="Percent 23 7 3 4" xfId="6182" xr:uid="{00000000-0005-0000-0000-000028180000}"/>
    <cellStyle name="Percent 23 7 3 5" xfId="6183" xr:uid="{00000000-0005-0000-0000-000029180000}"/>
    <cellStyle name="Percent 23 7 3 6" xfId="6184" xr:uid="{00000000-0005-0000-0000-00002A180000}"/>
    <cellStyle name="Percent 23 7 3 7" xfId="6185" xr:uid="{00000000-0005-0000-0000-00002B180000}"/>
    <cellStyle name="Percent 23 7 4" xfId="6186" xr:uid="{00000000-0005-0000-0000-00002C180000}"/>
    <cellStyle name="Percent 23 7 5" xfId="6187" xr:uid="{00000000-0005-0000-0000-00002D180000}"/>
    <cellStyle name="Percent 23 7 6" xfId="6188" xr:uid="{00000000-0005-0000-0000-00002E180000}"/>
    <cellStyle name="Percent 23 7 7" xfId="6189" xr:uid="{00000000-0005-0000-0000-00002F180000}"/>
    <cellStyle name="Percent 23 7 8" xfId="6190" xr:uid="{00000000-0005-0000-0000-000030180000}"/>
    <cellStyle name="Percent 23 7 9" xfId="6191" xr:uid="{00000000-0005-0000-0000-000031180000}"/>
    <cellStyle name="Percent 23 8" xfId="6192" xr:uid="{00000000-0005-0000-0000-000032180000}"/>
    <cellStyle name="Percent 23 9" xfId="6193" xr:uid="{00000000-0005-0000-0000-000033180000}"/>
    <cellStyle name="Percent 24" xfId="6194" xr:uid="{00000000-0005-0000-0000-000034180000}"/>
    <cellStyle name="Percent 24 2" xfId="6195" xr:uid="{00000000-0005-0000-0000-000035180000}"/>
    <cellStyle name="Percent 24 2 2" xfId="6196" xr:uid="{00000000-0005-0000-0000-000036180000}"/>
    <cellStyle name="Percent 24 2 3" xfId="6197" xr:uid="{00000000-0005-0000-0000-000037180000}"/>
    <cellStyle name="Percent 24 2 4" xfId="6198" xr:uid="{00000000-0005-0000-0000-000038180000}"/>
    <cellStyle name="Percent 24 2 5" xfId="6199" xr:uid="{00000000-0005-0000-0000-000039180000}"/>
    <cellStyle name="Percent 24 2 6" xfId="6200" xr:uid="{00000000-0005-0000-0000-00003A180000}"/>
    <cellStyle name="Percent 24 2 7" xfId="6201" xr:uid="{00000000-0005-0000-0000-00003B180000}"/>
    <cellStyle name="Percent 24 3" xfId="6202" xr:uid="{00000000-0005-0000-0000-00003C180000}"/>
    <cellStyle name="Percent 24 3 2" xfId="6203" xr:uid="{00000000-0005-0000-0000-00003D180000}"/>
    <cellStyle name="Percent 24 3 3" xfId="6204" xr:uid="{00000000-0005-0000-0000-00003E180000}"/>
    <cellStyle name="Percent 24 3 4" xfId="6205" xr:uid="{00000000-0005-0000-0000-00003F180000}"/>
    <cellStyle name="Percent 24 3 5" xfId="6206" xr:uid="{00000000-0005-0000-0000-000040180000}"/>
    <cellStyle name="Percent 24 3 6" xfId="6207" xr:uid="{00000000-0005-0000-0000-000041180000}"/>
    <cellStyle name="Percent 24 3 7" xfId="6208" xr:uid="{00000000-0005-0000-0000-000042180000}"/>
    <cellStyle name="Percent 24 4" xfId="6209" xr:uid="{00000000-0005-0000-0000-000043180000}"/>
    <cellStyle name="Percent 24 4 2" xfId="6210" xr:uid="{00000000-0005-0000-0000-000044180000}"/>
    <cellStyle name="Percent 24 4 3" xfId="6211" xr:uid="{00000000-0005-0000-0000-000045180000}"/>
    <cellStyle name="Percent 24 4 4" xfId="6212" xr:uid="{00000000-0005-0000-0000-000046180000}"/>
    <cellStyle name="Percent 24 4 5" xfId="6213" xr:uid="{00000000-0005-0000-0000-000047180000}"/>
    <cellStyle name="Percent 24 4 6" xfId="6214" xr:uid="{00000000-0005-0000-0000-000048180000}"/>
    <cellStyle name="Percent 24 4 7" xfId="6215" xr:uid="{00000000-0005-0000-0000-000049180000}"/>
    <cellStyle name="Percent 24 5" xfId="6216" xr:uid="{00000000-0005-0000-0000-00004A180000}"/>
    <cellStyle name="Percent 24 5 2" xfId="6217" xr:uid="{00000000-0005-0000-0000-00004B180000}"/>
    <cellStyle name="Percent 24 5 3" xfId="6218" xr:uid="{00000000-0005-0000-0000-00004C180000}"/>
    <cellStyle name="Percent 24 5 4" xfId="6219" xr:uid="{00000000-0005-0000-0000-00004D180000}"/>
    <cellStyle name="Percent 24 5 5" xfId="6220" xr:uid="{00000000-0005-0000-0000-00004E180000}"/>
    <cellStyle name="Percent 24 5 6" xfId="6221" xr:uid="{00000000-0005-0000-0000-00004F180000}"/>
    <cellStyle name="Percent 24 5 7" xfId="6222" xr:uid="{00000000-0005-0000-0000-000050180000}"/>
    <cellStyle name="Percent 24 6" xfId="6223" xr:uid="{00000000-0005-0000-0000-000051180000}"/>
    <cellStyle name="Percent 24 6 2" xfId="6224" xr:uid="{00000000-0005-0000-0000-000052180000}"/>
    <cellStyle name="Percent 24 6 3" xfId="6225" xr:uid="{00000000-0005-0000-0000-000053180000}"/>
    <cellStyle name="Percent 24 6 4" xfId="6226" xr:uid="{00000000-0005-0000-0000-000054180000}"/>
    <cellStyle name="Percent 24 6 5" xfId="6227" xr:uid="{00000000-0005-0000-0000-000055180000}"/>
    <cellStyle name="Percent 24 6 6" xfId="6228" xr:uid="{00000000-0005-0000-0000-000056180000}"/>
    <cellStyle name="Percent 24 6 7" xfId="6229" xr:uid="{00000000-0005-0000-0000-000057180000}"/>
    <cellStyle name="Percent 24 7" xfId="6230" xr:uid="{00000000-0005-0000-0000-000058180000}"/>
    <cellStyle name="Percent 24 7 2" xfId="6231" xr:uid="{00000000-0005-0000-0000-000059180000}"/>
    <cellStyle name="Percent 24 7 2 2" xfId="6232" xr:uid="{00000000-0005-0000-0000-00005A180000}"/>
    <cellStyle name="Percent 24 7 2 3" xfId="6233" xr:uid="{00000000-0005-0000-0000-00005B180000}"/>
    <cellStyle name="Percent 24 7 2 4" xfId="6234" xr:uid="{00000000-0005-0000-0000-00005C180000}"/>
    <cellStyle name="Percent 24 7 2 5" xfId="6235" xr:uid="{00000000-0005-0000-0000-00005D180000}"/>
    <cellStyle name="Percent 24 7 2 6" xfId="6236" xr:uid="{00000000-0005-0000-0000-00005E180000}"/>
    <cellStyle name="Percent 24 7 2 7" xfId="6237" xr:uid="{00000000-0005-0000-0000-00005F180000}"/>
    <cellStyle name="Percent 24 7 3" xfId="6238" xr:uid="{00000000-0005-0000-0000-000060180000}"/>
    <cellStyle name="Percent 24 7 3 2" xfId="6239" xr:uid="{00000000-0005-0000-0000-000061180000}"/>
    <cellStyle name="Percent 24 7 3 3" xfId="6240" xr:uid="{00000000-0005-0000-0000-000062180000}"/>
    <cellStyle name="Percent 24 7 3 4" xfId="6241" xr:uid="{00000000-0005-0000-0000-000063180000}"/>
    <cellStyle name="Percent 24 7 3 5" xfId="6242" xr:uid="{00000000-0005-0000-0000-000064180000}"/>
    <cellStyle name="Percent 24 7 3 6" xfId="6243" xr:uid="{00000000-0005-0000-0000-000065180000}"/>
    <cellStyle name="Percent 24 7 3 7" xfId="6244" xr:uid="{00000000-0005-0000-0000-000066180000}"/>
    <cellStyle name="Percent 24 7 4" xfId="6245" xr:uid="{00000000-0005-0000-0000-000067180000}"/>
    <cellStyle name="Percent 24 7 5" xfId="6246" xr:uid="{00000000-0005-0000-0000-000068180000}"/>
    <cellStyle name="Percent 24 7 6" xfId="6247" xr:uid="{00000000-0005-0000-0000-000069180000}"/>
    <cellStyle name="Percent 24 7 7" xfId="6248" xr:uid="{00000000-0005-0000-0000-00006A180000}"/>
    <cellStyle name="Percent 24 7 8" xfId="6249" xr:uid="{00000000-0005-0000-0000-00006B180000}"/>
    <cellStyle name="Percent 24 7 9" xfId="6250" xr:uid="{00000000-0005-0000-0000-00006C180000}"/>
    <cellStyle name="Percent 24 8" xfId="6251" xr:uid="{00000000-0005-0000-0000-00006D180000}"/>
    <cellStyle name="Percent 24 9" xfId="6252" xr:uid="{00000000-0005-0000-0000-00006E180000}"/>
    <cellStyle name="Percent 25" xfId="6253" xr:uid="{00000000-0005-0000-0000-00006F180000}"/>
    <cellStyle name="Percent 25 10" xfId="6254" xr:uid="{00000000-0005-0000-0000-000070180000}"/>
    <cellStyle name="Percent 25 11" xfId="6255" xr:uid="{00000000-0005-0000-0000-000071180000}"/>
    <cellStyle name="Percent 25 12" xfId="6256" xr:uid="{00000000-0005-0000-0000-000072180000}"/>
    <cellStyle name="Percent 25 13" xfId="6257" xr:uid="{00000000-0005-0000-0000-000073180000}"/>
    <cellStyle name="Percent 25 2" xfId="6258" xr:uid="{00000000-0005-0000-0000-000074180000}"/>
    <cellStyle name="Percent 25 2 2" xfId="6259" xr:uid="{00000000-0005-0000-0000-000075180000}"/>
    <cellStyle name="Percent 25 2 3" xfId="6260" xr:uid="{00000000-0005-0000-0000-000076180000}"/>
    <cellStyle name="Percent 25 2 4" xfId="6261" xr:uid="{00000000-0005-0000-0000-000077180000}"/>
    <cellStyle name="Percent 25 2 5" xfId="6262" xr:uid="{00000000-0005-0000-0000-000078180000}"/>
    <cellStyle name="Percent 25 2 6" xfId="6263" xr:uid="{00000000-0005-0000-0000-000079180000}"/>
    <cellStyle name="Percent 25 2 7" xfId="6264" xr:uid="{00000000-0005-0000-0000-00007A180000}"/>
    <cellStyle name="Percent 25 3" xfId="6265" xr:uid="{00000000-0005-0000-0000-00007B180000}"/>
    <cellStyle name="Percent 25 3 2" xfId="6266" xr:uid="{00000000-0005-0000-0000-00007C180000}"/>
    <cellStyle name="Percent 25 3 3" xfId="6267" xr:uid="{00000000-0005-0000-0000-00007D180000}"/>
    <cellStyle name="Percent 25 3 4" xfId="6268" xr:uid="{00000000-0005-0000-0000-00007E180000}"/>
    <cellStyle name="Percent 25 3 5" xfId="6269" xr:uid="{00000000-0005-0000-0000-00007F180000}"/>
    <cellStyle name="Percent 25 3 6" xfId="6270" xr:uid="{00000000-0005-0000-0000-000080180000}"/>
    <cellStyle name="Percent 25 3 7" xfId="6271" xr:uid="{00000000-0005-0000-0000-000081180000}"/>
    <cellStyle name="Percent 25 4" xfId="6272" xr:uid="{00000000-0005-0000-0000-000082180000}"/>
    <cellStyle name="Percent 25 4 2" xfId="6273" xr:uid="{00000000-0005-0000-0000-000083180000}"/>
    <cellStyle name="Percent 25 4 3" xfId="6274" xr:uid="{00000000-0005-0000-0000-000084180000}"/>
    <cellStyle name="Percent 25 4 4" xfId="6275" xr:uid="{00000000-0005-0000-0000-000085180000}"/>
    <cellStyle name="Percent 25 4 5" xfId="6276" xr:uid="{00000000-0005-0000-0000-000086180000}"/>
    <cellStyle name="Percent 25 4 6" xfId="6277" xr:uid="{00000000-0005-0000-0000-000087180000}"/>
    <cellStyle name="Percent 25 4 7" xfId="6278" xr:uid="{00000000-0005-0000-0000-000088180000}"/>
    <cellStyle name="Percent 25 5" xfId="6279" xr:uid="{00000000-0005-0000-0000-000089180000}"/>
    <cellStyle name="Percent 25 5 2" xfId="6280" xr:uid="{00000000-0005-0000-0000-00008A180000}"/>
    <cellStyle name="Percent 25 5 3" xfId="6281" xr:uid="{00000000-0005-0000-0000-00008B180000}"/>
    <cellStyle name="Percent 25 5 4" xfId="6282" xr:uid="{00000000-0005-0000-0000-00008C180000}"/>
    <cellStyle name="Percent 25 5 5" xfId="6283" xr:uid="{00000000-0005-0000-0000-00008D180000}"/>
    <cellStyle name="Percent 25 5 6" xfId="6284" xr:uid="{00000000-0005-0000-0000-00008E180000}"/>
    <cellStyle name="Percent 25 5 7" xfId="6285" xr:uid="{00000000-0005-0000-0000-00008F180000}"/>
    <cellStyle name="Percent 25 6" xfId="6286" xr:uid="{00000000-0005-0000-0000-000090180000}"/>
    <cellStyle name="Percent 25 6 2" xfId="6287" xr:uid="{00000000-0005-0000-0000-000091180000}"/>
    <cellStyle name="Percent 25 6 3" xfId="6288" xr:uid="{00000000-0005-0000-0000-000092180000}"/>
    <cellStyle name="Percent 25 6 4" xfId="6289" xr:uid="{00000000-0005-0000-0000-000093180000}"/>
    <cellStyle name="Percent 25 6 5" xfId="6290" xr:uid="{00000000-0005-0000-0000-000094180000}"/>
    <cellStyle name="Percent 25 6 6" xfId="6291" xr:uid="{00000000-0005-0000-0000-000095180000}"/>
    <cellStyle name="Percent 25 6 7" xfId="6292" xr:uid="{00000000-0005-0000-0000-000096180000}"/>
    <cellStyle name="Percent 25 7" xfId="6293" xr:uid="{00000000-0005-0000-0000-000097180000}"/>
    <cellStyle name="Percent 25 7 2" xfId="6294" xr:uid="{00000000-0005-0000-0000-000098180000}"/>
    <cellStyle name="Percent 25 7 2 2" xfId="6295" xr:uid="{00000000-0005-0000-0000-000099180000}"/>
    <cellStyle name="Percent 25 7 2 3" xfId="6296" xr:uid="{00000000-0005-0000-0000-00009A180000}"/>
    <cellStyle name="Percent 25 7 2 4" xfId="6297" xr:uid="{00000000-0005-0000-0000-00009B180000}"/>
    <cellStyle name="Percent 25 7 2 5" xfId="6298" xr:uid="{00000000-0005-0000-0000-00009C180000}"/>
    <cellStyle name="Percent 25 7 2 6" xfId="6299" xr:uid="{00000000-0005-0000-0000-00009D180000}"/>
    <cellStyle name="Percent 25 7 2 7" xfId="6300" xr:uid="{00000000-0005-0000-0000-00009E180000}"/>
    <cellStyle name="Percent 25 7 3" xfId="6301" xr:uid="{00000000-0005-0000-0000-00009F180000}"/>
    <cellStyle name="Percent 25 7 3 2" xfId="6302" xr:uid="{00000000-0005-0000-0000-0000A0180000}"/>
    <cellStyle name="Percent 25 7 3 3" xfId="6303" xr:uid="{00000000-0005-0000-0000-0000A1180000}"/>
    <cellStyle name="Percent 25 7 3 4" xfId="6304" xr:uid="{00000000-0005-0000-0000-0000A2180000}"/>
    <cellStyle name="Percent 25 7 3 5" xfId="6305" xr:uid="{00000000-0005-0000-0000-0000A3180000}"/>
    <cellStyle name="Percent 25 7 3 6" xfId="6306" xr:uid="{00000000-0005-0000-0000-0000A4180000}"/>
    <cellStyle name="Percent 25 7 3 7" xfId="6307" xr:uid="{00000000-0005-0000-0000-0000A5180000}"/>
    <cellStyle name="Percent 25 7 4" xfId="6308" xr:uid="{00000000-0005-0000-0000-0000A6180000}"/>
    <cellStyle name="Percent 25 7 5" xfId="6309" xr:uid="{00000000-0005-0000-0000-0000A7180000}"/>
    <cellStyle name="Percent 25 7 6" xfId="6310" xr:uid="{00000000-0005-0000-0000-0000A8180000}"/>
    <cellStyle name="Percent 25 7 7" xfId="6311" xr:uid="{00000000-0005-0000-0000-0000A9180000}"/>
    <cellStyle name="Percent 25 7 8" xfId="6312" xr:uid="{00000000-0005-0000-0000-0000AA180000}"/>
    <cellStyle name="Percent 25 7 9" xfId="6313" xr:uid="{00000000-0005-0000-0000-0000AB180000}"/>
    <cellStyle name="Percent 25 8" xfId="6314" xr:uid="{00000000-0005-0000-0000-0000AC180000}"/>
    <cellStyle name="Percent 25 9" xfId="6315" xr:uid="{00000000-0005-0000-0000-0000AD180000}"/>
    <cellStyle name="Percent 26" xfId="6316" xr:uid="{00000000-0005-0000-0000-0000AE180000}"/>
    <cellStyle name="Percent 26 10" xfId="6317" xr:uid="{00000000-0005-0000-0000-0000AF180000}"/>
    <cellStyle name="Percent 26 11" xfId="6318" xr:uid="{00000000-0005-0000-0000-0000B0180000}"/>
    <cellStyle name="Percent 26 12" xfId="6319" xr:uid="{00000000-0005-0000-0000-0000B1180000}"/>
    <cellStyle name="Percent 26 13" xfId="6320" xr:uid="{00000000-0005-0000-0000-0000B2180000}"/>
    <cellStyle name="Percent 26 2" xfId="6321" xr:uid="{00000000-0005-0000-0000-0000B3180000}"/>
    <cellStyle name="Percent 26 2 2" xfId="6322" xr:uid="{00000000-0005-0000-0000-0000B4180000}"/>
    <cellStyle name="Percent 26 2 3" xfId="6323" xr:uid="{00000000-0005-0000-0000-0000B5180000}"/>
    <cellStyle name="Percent 26 2 4" xfId="6324" xr:uid="{00000000-0005-0000-0000-0000B6180000}"/>
    <cellStyle name="Percent 26 2 5" xfId="6325" xr:uid="{00000000-0005-0000-0000-0000B7180000}"/>
    <cellStyle name="Percent 26 2 6" xfId="6326" xr:uid="{00000000-0005-0000-0000-0000B8180000}"/>
    <cellStyle name="Percent 26 2 7" xfId="6327" xr:uid="{00000000-0005-0000-0000-0000B9180000}"/>
    <cellStyle name="Percent 26 3" xfId="6328" xr:uid="{00000000-0005-0000-0000-0000BA180000}"/>
    <cellStyle name="Percent 26 3 2" xfId="6329" xr:uid="{00000000-0005-0000-0000-0000BB180000}"/>
    <cellStyle name="Percent 26 3 3" xfId="6330" xr:uid="{00000000-0005-0000-0000-0000BC180000}"/>
    <cellStyle name="Percent 26 3 4" xfId="6331" xr:uid="{00000000-0005-0000-0000-0000BD180000}"/>
    <cellStyle name="Percent 26 3 5" xfId="6332" xr:uid="{00000000-0005-0000-0000-0000BE180000}"/>
    <cellStyle name="Percent 26 3 6" xfId="6333" xr:uid="{00000000-0005-0000-0000-0000BF180000}"/>
    <cellStyle name="Percent 26 3 7" xfId="6334" xr:uid="{00000000-0005-0000-0000-0000C0180000}"/>
    <cellStyle name="Percent 26 3 8" xfId="6335" xr:uid="{00000000-0005-0000-0000-0000C1180000}"/>
    <cellStyle name="Percent 26 4" xfId="6336" xr:uid="{00000000-0005-0000-0000-0000C2180000}"/>
    <cellStyle name="Percent 26 4 2" xfId="6337" xr:uid="{00000000-0005-0000-0000-0000C3180000}"/>
    <cellStyle name="Percent 26 4 3" xfId="6338" xr:uid="{00000000-0005-0000-0000-0000C4180000}"/>
    <cellStyle name="Percent 26 4 4" xfId="6339" xr:uid="{00000000-0005-0000-0000-0000C5180000}"/>
    <cellStyle name="Percent 26 4 5" xfId="6340" xr:uid="{00000000-0005-0000-0000-0000C6180000}"/>
    <cellStyle name="Percent 26 4 6" xfId="6341" xr:uid="{00000000-0005-0000-0000-0000C7180000}"/>
    <cellStyle name="Percent 26 4 7" xfId="6342" xr:uid="{00000000-0005-0000-0000-0000C8180000}"/>
    <cellStyle name="Percent 26 4 8" xfId="6343" xr:uid="{00000000-0005-0000-0000-0000C9180000}"/>
    <cellStyle name="Percent 26 5" xfId="6344" xr:uid="{00000000-0005-0000-0000-0000CA180000}"/>
    <cellStyle name="Percent 26 5 2" xfId="6345" xr:uid="{00000000-0005-0000-0000-0000CB180000}"/>
    <cellStyle name="Percent 26 5 3" xfId="6346" xr:uid="{00000000-0005-0000-0000-0000CC180000}"/>
    <cellStyle name="Percent 26 5 4" xfId="6347" xr:uid="{00000000-0005-0000-0000-0000CD180000}"/>
    <cellStyle name="Percent 26 5 5" xfId="6348" xr:uid="{00000000-0005-0000-0000-0000CE180000}"/>
    <cellStyle name="Percent 26 5 6" xfId="6349" xr:uid="{00000000-0005-0000-0000-0000CF180000}"/>
    <cellStyle name="Percent 26 5 7" xfId="6350" xr:uid="{00000000-0005-0000-0000-0000D0180000}"/>
    <cellStyle name="Percent 26 5 8" xfId="6351" xr:uid="{00000000-0005-0000-0000-0000D1180000}"/>
    <cellStyle name="Percent 26 6" xfId="6352" xr:uid="{00000000-0005-0000-0000-0000D2180000}"/>
    <cellStyle name="Percent 26 6 2" xfId="6353" xr:uid="{00000000-0005-0000-0000-0000D3180000}"/>
    <cellStyle name="Percent 26 6 3" xfId="6354" xr:uid="{00000000-0005-0000-0000-0000D4180000}"/>
    <cellStyle name="Percent 26 6 4" xfId="6355" xr:uid="{00000000-0005-0000-0000-0000D5180000}"/>
    <cellStyle name="Percent 26 6 5" xfId="6356" xr:uid="{00000000-0005-0000-0000-0000D6180000}"/>
    <cellStyle name="Percent 26 6 6" xfId="6357" xr:uid="{00000000-0005-0000-0000-0000D7180000}"/>
    <cellStyle name="Percent 26 6 7" xfId="6358" xr:uid="{00000000-0005-0000-0000-0000D8180000}"/>
    <cellStyle name="Percent 26 6 8" xfId="6359" xr:uid="{00000000-0005-0000-0000-0000D9180000}"/>
    <cellStyle name="Percent 26 7" xfId="6360" xr:uid="{00000000-0005-0000-0000-0000DA180000}"/>
    <cellStyle name="Percent 26 7 10" xfId="6361" xr:uid="{00000000-0005-0000-0000-0000DB180000}"/>
    <cellStyle name="Percent 26 7 2" xfId="6362" xr:uid="{00000000-0005-0000-0000-0000DC180000}"/>
    <cellStyle name="Percent 26 7 2 2" xfId="6363" xr:uid="{00000000-0005-0000-0000-0000DD180000}"/>
    <cellStyle name="Percent 26 7 2 3" xfId="6364" xr:uid="{00000000-0005-0000-0000-0000DE180000}"/>
    <cellStyle name="Percent 26 7 2 4" xfId="6365" xr:uid="{00000000-0005-0000-0000-0000DF180000}"/>
    <cellStyle name="Percent 26 7 2 5" xfId="6366" xr:uid="{00000000-0005-0000-0000-0000E0180000}"/>
    <cellStyle name="Percent 26 7 2 6" xfId="6367" xr:uid="{00000000-0005-0000-0000-0000E1180000}"/>
    <cellStyle name="Percent 26 7 2 7" xfId="6368" xr:uid="{00000000-0005-0000-0000-0000E2180000}"/>
    <cellStyle name="Percent 26 7 2 8" xfId="6369" xr:uid="{00000000-0005-0000-0000-0000E3180000}"/>
    <cellStyle name="Percent 26 7 3" xfId="6370" xr:uid="{00000000-0005-0000-0000-0000E4180000}"/>
    <cellStyle name="Percent 26 7 3 2" xfId="6371" xr:uid="{00000000-0005-0000-0000-0000E5180000}"/>
    <cellStyle name="Percent 26 7 3 3" xfId="6372" xr:uid="{00000000-0005-0000-0000-0000E6180000}"/>
    <cellStyle name="Percent 26 7 3 4" xfId="6373" xr:uid="{00000000-0005-0000-0000-0000E7180000}"/>
    <cellStyle name="Percent 26 7 3 5" xfId="6374" xr:uid="{00000000-0005-0000-0000-0000E8180000}"/>
    <cellStyle name="Percent 26 7 3 6" xfId="6375" xr:uid="{00000000-0005-0000-0000-0000E9180000}"/>
    <cellStyle name="Percent 26 7 3 7" xfId="6376" xr:uid="{00000000-0005-0000-0000-0000EA180000}"/>
    <cellStyle name="Percent 26 7 3 8" xfId="6377" xr:uid="{00000000-0005-0000-0000-0000EB180000}"/>
    <cellStyle name="Percent 26 7 4" xfId="6378" xr:uid="{00000000-0005-0000-0000-0000EC180000}"/>
    <cellStyle name="Percent 26 7 5" xfId="6379" xr:uid="{00000000-0005-0000-0000-0000ED180000}"/>
    <cellStyle name="Percent 26 7 6" xfId="6380" xr:uid="{00000000-0005-0000-0000-0000EE180000}"/>
    <cellStyle name="Percent 26 7 7" xfId="6381" xr:uid="{00000000-0005-0000-0000-0000EF180000}"/>
    <cellStyle name="Percent 26 7 8" xfId="6382" xr:uid="{00000000-0005-0000-0000-0000F0180000}"/>
    <cellStyle name="Percent 26 7 9" xfId="6383" xr:uid="{00000000-0005-0000-0000-0000F1180000}"/>
    <cellStyle name="Percent 26 8" xfId="6384" xr:uid="{00000000-0005-0000-0000-0000F2180000}"/>
    <cellStyle name="Percent 26 9" xfId="6385" xr:uid="{00000000-0005-0000-0000-0000F3180000}"/>
    <cellStyle name="Percent 27" xfId="6386" xr:uid="{00000000-0005-0000-0000-0000F4180000}"/>
    <cellStyle name="Percent 27 2" xfId="6387" xr:uid="{00000000-0005-0000-0000-0000F5180000}"/>
    <cellStyle name="Percent 27 3" xfId="6388" xr:uid="{00000000-0005-0000-0000-0000F6180000}"/>
    <cellStyle name="Percent 27 4" xfId="6389" xr:uid="{00000000-0005-0000-0000-0000F7180000}"/>
    <cellStyle name="Percent 27 5" xfId="6390" xr:uid="{00000000-0005-0000-0000-0000F8180000}"/>
    <cellStyle name="Percent 27 6" xfId="6391" xr:uid="{00000000-0005-0000-0000-0000F9180000}"/>
    <cellStyle name="Percent 27 7" xfId="6392" xr:uid="{00000000-0005-0000-0000-0000FA180000}"/>
    <cellStyle name="Percent 27 8" xfId="6393" xr:uid="{00000000-0005-0000-0000-0000FB180000}"/>
    <cellStyle name="Percent 28" xfId="6394" xr:uid="{00000000-0005-0000-0000-0000FC180000}"/>
    <cellStyle name="Percent 29" xfId="6395" xr:uid="{00000000-0005-0000-0000-0000FD180000}"/>
    <cellStyle name="Percent 3" xfId="6396" xr:uid="{00000000-0005-0000-0000-0000FE180000}"/>
    <cellStyle name="Percent 3 10" xfId="6397" xr:uid="{00000000-0005-0000-0000-0000FF180000}"/>
    <cellStyle name="Percent 3 10 10" xfId="6398" xr:uid="{00000000-0005-0000-0000-000000190000}"/>
    <cellStyle name="Percent 3 10 10 2" xfId="6399" xr:uid="{00000000-0005-0000-0000-000001190000}"/>
    <cellStyle name="Percent 3 10 10 3" xfId="6400" xr:uid="{00000000-0005-0000-0000-000002190000}"/>
    <cellStyle name="Percent 3 10 10 4" xfId="6401" xr:uid="{00000000-0005-0000-0000-000003190000}"/>
    <cellStyle name="Percent 3 10 10 5" xfId="6402" xr:uid="{00000000-0005-0000-0000-000004190000}"/>
    <cellStyle name="Percent 3 10 10 6" xfId="6403" xr:uid="{00000000-0005-0000-0000-000005190000}"/>
    <cellStyle name="Percent 3 10 10 7" xfId="6404" xr:uid="{00000000-0005-0000-0000-000006190000}"/>
    <cellStyle name="Percent 3 10 10 8" xfId="6405" xr:uid="{00000000-0005-0000-0000-000007190000}"/>
    <cellStyle name="Percent 3 10 11" xfId="6406" xr:uid="{00000000-0005-0000-0000-000008190000}"/>
    <cellStyle name="Percent 3 10 11 2" xfId="6407" xr:uid="{00000000-0005-0000-0000-000009190000}"/>
    <cellStyle name="Percent 3 10 11 2 2" xfId="6408" xr:uid="{00000000-0005-0000-0000-00000A190000}"/>
    <cellStyle name="Percent 3 10 11 3" xfId="6409" xr:uid="{00000000-0005-0000-0000-00000B190000}"/>
    <cellStyle name="Percent 3 10 11 4" xfId="6410" xr:uid="{00000000-0005-0000-0000-00000C190000}"/>
    <cellStyle name="Percent 3 10 11 5" xfId="6411" xr:uid="{00000000-0005-0000-0000-00000D190000}"/>
    <cellStyle name="Percent 3 10 11 6" xfId="6412" xr:uid="{00000000-0005-0000-0000-00000E190000}"/>
    <cellStyle name="Percent 3 10 11 7" xfId="6413" xr:uid="{00000000-0005-0000-0000-00000F190000}"/>
    <cellStyle name="Percent 3 10 11 8" xfId="6414" xr:uid="{00000000-0005-0000-0000-000010190000}"/>
    <cellStyle name="Percent 3 10 12" xfId="6415" xr:uid="{00000000-0005-0000-0000-000011190000}"/>
    <cellStyle name="Percent 3 10 12 2" xfId="6416" xr:uid="{00000000-0005-0000-0000-000012190000}"/>
    <cellStyle name="Percent 3 10 12 2 2" xfId="6417" xr:uid="{00000000-0005-0000-0000-000013190000}"/>
    <cellStyle name="Percent 3 10 12 3" xfId="6418" xr:uid="{00000000-0005-0000-0000-000014190000}"/>
    <cellStyle name="Percent 3 10 12 4" xfId="6419" xr:uid="{00000000-0005-0000-0000-000015190000}"/>
    <cellStyle name="Percent 3 10 12 5" xfId="6420" xr:uid="{00000000-0005-0000-0000-000016190000}"/>
    <cellStyle name="Percent 3 10 12 6" xfId="6421" xr:uid="{00000000-0005-0000-0000-000017190000}"/>
    <cellStyle name="Percent 3 10 12 7" xfId="6422" xr:uid="{00000000-0005-0000-0000-000018190000}"/>
    <cellStyle name="Percent 3 10 12 8" xfId="6423" xr:uid="{00000000-0005-0000-0000-000019190000}"/>
    <cellStyle name="Percent 3 10 13" xfId="6424" xr:uid="{00000000-0005-0000-0000-00001A190000}"/>
    <cellStyle name="Percent 3 10 13 2" xfId="6425" xr:uid="{00000000-0005-0000-0000-00001B190000}"/>
    <cellStyle name="Percent 3 10 13 2 2" xfId="6426" xr:uid="{00000000-0005-0000-0000-00001C190000}"/>
    <cellStyle name="Percent 3 10 13 3" xfId="6427" xr:uid="{00000000-0005-0000-0000-00001D190000}"/>
    <cellStyle name="Percent 3 10 13 3 2" xfId="6428" xr:uid="{00000000-0005-0000-0000-00001E190000}"/>
    <cellStyle name="Percent 3 10 13 4" xfId="6429" xr:uid="{00000000-0005-0000-0000-00001F190000}"/>
    <cellStyle name="Percent 3 10 13 5" xfId="6430" xr:uid="{00000000-0005-0000-0000-000020190000}"/>
    <cellStyle name="Percent 3 10 13 6" xfId="6431" xr:uid="{00000000-0005-0000-0000-000021190000}"/>
    <cellStyle name="Percent 3 10 13 7" xfId="6432" xr:uid="{00000000-0005-0000-0000-000022190000}"/>
    <cellStyle name="Percent 3 10 13 8" xfId="6433" xr:uid="{00000000-0005-0000-0000-000023190000}"/>
    <cellStyle name="Percent 3 10 14" xfId="6434" xr:uid="{00000000-0005-0000-0000-000024190000}"/>
    <cellStyle name="Percent 3 10 14 2" xfId="6435" xr:uid="{00000000-0005-0000-0000-000025190000}"/>
    <cellStyle name="Percent 3 10 14 2 2" xfId="6436" xr:uid="{00000000-0005-0000-0000-000026190000}"/>
    <cellStyle name="Percent 3 10 14 3" xfId="6437" xr:uid="{00000000-0005-0000-0000-000027190000}"/>
    <cellStyle name="Percent 3 10 14 3 2" xfId="6438" xr:uid="{00000000-0005-0000-0000-000028190000}"/>
    <cellStyle name="Percent 3 10 14 4" xfId="6439" xr:uid="{00000000-0005-0000-0000-000029190000}"/>
    <cellStyle name="Percent 3 10 14 5" xfId="6440" xr:uid="{00000000-0005-0000-0000-00002A190000}"/>
    <cellStyle name="Percent 3 10 14 6" xfId="6441" xr:uid="{00000000-0005-0000-0000-00002B190000}"/>
    <cellStyle name="Percent 3 10 14 7" xfId="6442" xr:uid="{00000000-0005-0000-0000-00002C190000}"/>
    <cellStyle name="Percent 3 10 14 8" xfId="6443" xr:uid="{00000000-0005-0000-0000-00002D190000}"/>
    <cellStyle name="Percent 3 10 15" xfId="6444" xr:uid="{00000000-0005-0000-0000-00002E190000}"/>
    <cellStyle name="Percent 3 10 15 2" xfId="6445" xr:uid="{00000000-0005-0000-0000-00002F190000}"/>
    <cellStyle name="Percent 3 10 15 2 2" xfId="6446" xr:uid="{00000000-0005-0000-0000-000030190000}"/>
    <cellStyle name="Percent 3 10 15 3" xfId="6447" xr:uid="{00000000-0005-0000-0000-000031190000}"/>
    <cellStyle name="Percent 3 10 15 3 2" xfId="6448" xr:uid="{00000000-0005-0000-0000-000032190000}"/>
    <cellStyle name="Percent 3 10 15 4" xfId="6449" xr:uid="{00000000-0005-0000-0000-000033190000}"/>
    <cellStyle name="Percent 3 10 15 5" xfId="6450" xr:uid="{00000000-0005-0000-0000-000034190000}"/>
    <cellStyle name="Percent 3 10 15 6" xfId="6451" xr:uid="{00000000-0005-0000-0000-000035190000}"/>
    <cellStyle name="Percent 3 10 15 7" xfId="6452" xr:uid="{00000000-0005-0000-0000-000036190000}"/>
    <cellStyle name="Percent 3 10 15 8" xfId="6453" xr:uid="{00000000-0005-0000-0000-000037190000}"/>
    <cellStyle name="Percent 3 10 16" xfId="6454" xr:uid="{00000000-0005-0000-0000-000038190000}"/>
    <cellStyle name="Percent 3 10 17" xfId="6455" xr:uid="{00000000-0005-0000-0000-000039190000}"/>
    <cellStyle name="Percent 3 10 18" xfId="6456" xr:uid="{00000000-0005-0000-0000-00003A190000}"/>
    <cellStyle name="Percent 3 10 19" xfId="6457" xr:uid="{00000000-0005-0000-0000-00003B190000}"/>
    <cellStyle name="Percent 3 10 2" xfId="6458" xr:uid="{00000000-0005-0000-0000-00003C190000}"/>
    <cellStyle name="Percent 3 10 2 2" xfId="6459" xr:uid="{00000000-0005-0000-0000-00003D190000}"/>
    <cellStyle name="Percent 3 10 2 2 2" xfId="6460" xr:uid="{00000000-0005-0000-0000-00003E190000}"/>
    <cellStyle name="Percent 3 10 2 3" xfId="6461" xr:uid="{00000000-0005-0000-0000-00003F190000}"/>
    <cellStyle name="Percent 3 10 2 3 2" xfId="6462" xr:uid="{00000000-0005-0000-0000-000040190000}"/>
    <cellStyle name="Percent 3 10 2 4" xfId="6463" xr:uid="{00000000-0005-0000-0000-000041190000}"/>
    <cellStyle name="Percent 3 10 2 5" xfId="6464" xr:uid="{00000000-0005-0000-0000-000042190000}"/>
    <cellStyle name="Percent 3 10 2 6" xfId="6465" xr:uid="{00000000-0005-0000-0000-000043190000}"/>
    <cellStyle name="Percent 3 10 2 7" xfId="6466" xr:uid="{00000000-0005-0000-0000-000044190000}"/>
    <cellStyle name="Percent 3 10 2 8" xfId="6467" xr:uid="{00000000-0005-0000-0000-000045190000}"/>
    <cellStyle name="Percent 3 10 20" xfId="6468" xr:uid="{00000000-0005-0000-0000-000046190000}"/>
    <cellStyle name="Percent 3 10 21" xfId="6469" xr:uid="{00000000-0005-0000-0000-000047190000}"/>
    <cellStyle name="Percent 3 10 22" xfId="6470" xr:uid="{00000000-0005-0000-0000-000048190000}"/>
    <cellStyle name="Percent 3 10 3" xfId="6471" xr:uid="{00000000-0005-0000-0000-000049190000}"/>
    <cellStyle name="Percent 3 10 3 2" xfId="6472" xr:uid="{00000000-0005-0000-0000-00004A190000}"/>
    <cellStyle name="Percent 3 10 3 2 2" xfId="6473" xr:uid="{00000000-0005-0000-0000-00004B190000}"/>
    <cellStyle name="Percent 3 10 3 3" xfId="6474" xr:uid="{00000000-0005-0000-0000-00004C190000}"/>
    <cellStyle name="Percent 3 10 3 3 2" xfId="6475" xr:uid="{00000000-0005-0000-0000-00004D190000}"/>
    <cellStyle name="Percent 3 10 3 4" xfId="6476" xr:uid="{00000000-0005-0000-0000-00004E190000}"/>
    <cellStyle name="Percent 3 10 3 5" xfId="6477" xr:uid="{00000000-0005-0000-0000-00004F190000}"/>
    <cellStyle name="Percent 3 10 3 6" xfId="6478" xr:uid="{00000000-0005-0000-0000-000050190000}"/>
    <cellStyle name="Percent 3 10 3 7" xfId="6479" xr:uid="{00000000-0005-0000-0000-000051190000}"/>
    <cellStyle name="Percent 3 10 3 8" xfId="6480" xr:uid="{00000000-0005-0000-0000-000052190000}"/>
    <cellStyle name="Percent 3 10 4" xfId="6481" xr:uid="{00000000-0005-0000-0000-000053190000}"/>
    <cellStyle name="Percent 3 10 4 2" xfId="6482" xr:uid="{00000000-0005-0000-0000-000054190000}"/>
    <cellStyle name="Percent 3 10 4 2 2" xfId="6483" xr:uid="{00000000-0005-0000-0000-000055190000}"/>
    <cellStyle name="Percent 3 10 4 3" xfId="6484" xr:uid="{00000000-0005-0000-0000-000056190000}"/>
    <cellStyle name="Percent 3 10 4 3 2" xfId="6485" xr:uid="{00000000-0005-0000-0000-000057190000}"/>
    <cellStyle name="Percent 3 10 4 4" xfId="6486" xr:uid="{00000000-0005-0000-0000-000058190000}"/>
    <cellStyle name="Percent 3 10 4 5" xfId="6487" xr:uid="{00000000-0005-0000-0000-000059190000}"/>
    <cellStyle name="Percent 3 10 4 6" xfId="6488" xr:uid="{00000000-0005-0000-0000-00005A190000}"/>
    <cellStyle name="Percent 3 10 4 7" xfId="6489" xr:uid="{00000000-0005-0000-0000-00005B190000}"/>
    <cellStyle name="Percent 3 10 4 8" xfId="6490" xr:uid="{00000000-0005-0000-0000-00005C190000}"/>
    <cellStyle name="Percent 3 10 5" xfId="6491" xr:uid="{00000000-0005-0000-0000-00005D190000}"/>
    <cellStyle name="Percent 3 10 5 2" xfId="6492" xr:uid="{00000000-0005-0000-0000-00005E190000}"/>
    <cellStyle name="Percent 3 10 5 2 2" xfId="6493" xr:uid="{00000000-0005-0000-0000-00005F190000}"/>
    <cellStyle name="Percent 3 10 5 3" xfId="6494" xr:uid="{00000000-0005-0000-0000-000060190000}"/>
    <cellStyle name="Percent 3 10 5 3 2" xfId="6495" xr:uid="{00000000-0005-0000-0000-000061190000}"/>
    <cellStyle name="Percent 3 10 5 4" xfId="6496" xr:uid="{00000000-0005-0000-0000-000062190000}"/>
    <cellStyle name="Percent 3 10 5 5" xfId="6497" xr:uid="{00000000-0005-0000-0000-000063190000}"/>
    <cellStyle name="Percent 3 10 5 6" xfId="6498" xr:uid="{00000000-0005-0000-0000-000064190000}"/>
    <cellStyle name="Percent 3 10 5 7" xfId="6499" xr:uid="{00000000-0005-0000-0000-000065190000}"/>
    <cellStyle name="Percent 3 10 5 8" xfId="6500" xr:uid="{00000000-0005-0000-0000-000066190000}"/>
    <cellStyle name="Percent 3 10 6" xfId="6501" xr:uid="{00000000-0005-0000-0000-000067190000}"/>
    <cellStyle name="Percent 3 10 6 2" xfId="6502" xr:uid="{00000000-0005-0000-0000-000068190000}"/>
    <cellStyle name="Percent 3 10 6 2 2" xfId="6503" xr:uid="{00000000-0005-0000-0000-000069190000}"/>
    <cellStyle name="Percent 3 10 6 3" xfId="6504" xr:uid="{00000000-0005-0000-0000-00006A190000}"/>
    <cellStyle name="Percent 3 10 6 3 2" xfId="6505" xr:uid="{00000000-0005-0000-0000-00006B190000}"/>
    <cellStyle name="Percent 3 10 6 4" xfId="6506" xr:uid="{00000000-0005-0000-0000-00006C190000}"/>
    <cellStyle name="Percent 3 10 6 5" xfId="6507" xr:uid="{00000000-0005-0000-0000-00006D190000}"/>
    <cellStyle name="Percent 3 10 6 6" xfId="6508" xr:uid="{00000000-0005-0000-0000-00006E190000}"/>
    <cellStyle name="Percent 3 10 6 7" xfId="6509" xr:uid="{00000000-0005-0000-0000-00006F190000}"/>
    <cellStyle name="Percent 3 10 6 8" xfId="6510" xr:uid="{00000000-0005-0000-0000-000070190000}"/>
    <cellStyle name="Percent 3 10 7" xfId="6511" xr:uid="{00000000-0005-0000-0000-000071190000}"/>
    <cellStyle name="Percent 3 10 7 2" xfId="6512" xr:uid="{00000000-0005-0000-0000-000072190000}"/>
    <cellStyle name="Percent 3 10 7 2 2" xfId="6513" xr:uid="{00000000-0005-0000-0000-000073190000}"/>
    <cellStyle name="Percent 3 10 7 3" xfId="6514" xr:uid="{00000000-0005-0000-0000-000074190000}"/>
    <cellStyle name="Percent 3 10 7 3 2" xfId="6515" xr:uid="{00000000-0005-0000-0000-000075190000}"/>
    <cellStyle name="Percent 3 10 7 4" xfId="6516" xr:uid="{00000000-0005-0000-0000-000076190000}"/>
    <cellStyle name="Percent 3 10 7 5" xfId="6517" xr:uid="{00000000-0005-0000-0000-000077190000}"/>
    <cellStyle name="Percent 3 10 7 6" xfId="6518" xr:uid="{00000000-0005-0000-0000-000078190000}"/>
    <cellStyle name="Percent 3 10 7 7" xfId="6519" xr:uid="{00000000-0005-0000-0000-000079190000}"/>
    <cellStyle name="Percent 3 10 7 8" xfId="6520" xr:uid="{00000000-0005-0000-0000-00007A190000}"/>
    <cellStyle name="Percent 3 10 8" xfId="6521" xr:uid="{00000000-0005-0000-0000-00007B190000}"/>
    <cellStyle name="Percent 3 10 8 2" xfId="6522" xr:uid="{00000000-0005-0000-0000-00007C190000}"/>
    <cellStyle name="Percent 3 10 8 2 2" xfId="6523" xr:uid="{00000000-0005-0000-0000-00007D190000}"/>
    <cellStyle name="Percent 3 10 8 3" xfId="6524" xr:uid="{00000000-0005-0000-0000-00007E190000}"/>
    <cellStyle name="Percent 3 10 8 3 2" xfId="6525" xr:uid="{00000000-0005-0000-0000-00007F190000}"/>
    <cellStyle name="Percent 3 10 8 4" xfId="6526" xr:uid="{00000000-0005-0000-0000-000080190000}"/>
    <cellStyle name="Percent 3 10 8 5" xfId="6527" xr:uid="{00000000-0005-0000-0000-000081190000}"/>
    <cellStyle name="Percent 3 10 8 6" xfId="6528" xr:uid="{00000000-0005-0000-0000-000082190000}"/>
    <cellStyle name="Percent 3 10 8 7" xfId="6529" xr:uid="{00000000-0005-0000-0000-000083190000}"/>
    <cellStyle name="Percent 3 10 8 8" xfId="6530" xr:uid="{00000000-0005-0000-0000-000084190000}"/>
    <cellStyle name="Percent 3 10 9" xfId="6531" xr:uid="{00000000-0005-0000-0000-000085190000}"/>
    <cellStyle name="Percent 3 10 9 2" xfId="6532" xr:uid="{00000000-0005-0000-0000-000086190000}"/>
    <cellStyle name="Percent 3 10 9 2 2" xfId="6533" xr:uid="{00000000-0005-0000-0000-000087190000}"/>
    <cellStyle name="Percent 3 10 9 3" xfId="6534" xr:uid="{00000000-0005-0000-0000-000088190000}"/>
    <cellStyle name="Percent 3 10 9 3 2" xfId="6535" xr:uid="{00000000-0005-0000-0000-000089190000}"/>
    <cellStyle name="Percent 3 10 9 4" xfId="6536" xr:uid="{00000000-0005-0000-0000-00008A190000}"/>
    <cellStyle name="Percent 3 10 9 5" xfId="6537" xr:uid="{00000000-0005-0000-0000-00008B190000}"/>
    <cellStyle name="Percent 3 10 9 6" xfId="6538" xr:uid="{00000000-0005-0000-0000-00008C190000}"/>
    <cellStyle name="Percent 3 10 9 7" xfId="6539" xr:uid="{00000000-0005-0000-0000-00008D190000}"/>
    <cellStyle name="Percent 3 10 9 8" xfId="6540" xr:uid="{00000000-0005-0000-0000-00008E190000}"/>
    <cellStyle name="Percent 3 11" xfId="6541" xr:uid="{00000000-0005-0000-0000-00008F190000}"/>
    <cellStyle name="Percent 3 11 2" xfId="6542" xr:uid="{00000000-0005-0000-0000-000090190000}"/>
    <cellStyle name="Percent 3 11 2 2" xfId="6543" xr:uid="{00000000-0005-0000-0000-000091190000}"/>
    <cellStyle name="Percent 3 11 3" xfId="6544" xr:uid="{00000000-0005-0000-0000-000092190000}"/>
    <cellStyle name="Percent 3 11 3 2" xfId="6545" xr:uid="{00000000-0005-0000-0000-000093190000}"/>
    <cellStyle name="Percent 3 11 4" xfId="6546" xr:uid="{00000000-0005-0000-0000-000094190000}"/>
    <cellStyle name="Percent 3 11 5" xfId="6547" xr:uid="{00000000-0005-0000-0000-000095190000}"/>
    <cellStyle name="Percent 3 11 6" xfId="6548" xr:uid="{00000000-0005-0000-0000-000096190000}"/>
    <cellStyle name="Percent 3 11 7" xfId="6549" xr:uid="{00000000-0005-0000-0000-000097190000}"/>
    <cellStyle name="Percent 3 11 8" xfId="6550" xr:uid="{00000000-0005-0000-0000-000098190000}"/>
    <cellStyle name="Percent 3 12" xfId="6551" xr:uid="{00000000-0005-0000-0000-000099190000}"/>
    <cellStyle name="Percent 3 12 2" xfId="6552" xr:uid="{00000000-0005-0000-0000-00009A190000}"/>
    <cellStyle name="Percent 3 12 2 2" xfId="6553" xr:uid="{00000000-0005-0000-0000-00009B190000}"/>
    <cellStyle name="Percent 3 12 3" xfId="6554" xr:uid="{00000000-0005-0000-0000-00009C190000}"/>
    <cellStyle name="Percent 3 12 3 2" xfId="6555" xr:uid="{00000000-0005-0000-0000-00009D190000}"/>
    <cellStyle name="Percent 3 12 4" xfId="6556" xr:uid="{00000000-0005-0000-0000-00009E190000}"/>
    <cellStyle name="Percent 3 12 5" xfId="6557" xr:uid="{00000000-0005-0000-0000-00009F190000}"/>
    <cellStyle name="Percent 3 12 6" xfId="6558" xr:uid="{00000000-0005-0000-0000-0000A0190000}"/>
    <cellStyle name="Percent 3 12 7" xfId="6559" xr:uid="{00000000-0005-0000-0000-0000A1190000}"/>
    <cellStyle name="Percent 3 12 8" xfId="6560" xr:uid="{00000000-0005-0000-0000-0000A2190000}"/>
    <cellStyle name="Percent 3 13" xfId="6561" xr:uid="{00000000-0005-0000-0000-0000A3190000}"/>
    <cellStyle name="Percent 3 13 2" xfId="6562" xr:uid="{00000000-0005-0000-0000-0000A4190000}"/>
    <cellStyle name="Percent 3 13 2 2" xfId="6563" xr:uid="{00000000-0005-0000-0000-0000A5190000}"/>
    <cellStyle name="Percent 3 13 3" xfId="6564" xr:uid="{00000000-0005-0000-0000-0000A6190000}"/>
    <cellStyle name="Percent 3 13 3 2" xfId="6565" xr:uid="{00000000-0005-0000-0000-0000A7190000}"/>
    <cellStyle name="Percent 3 13 4" xfId="6566" xr:uid="{00000000-0005-0000-0000-0000A8190000}"/>
    <cellStyle name="Percent 3 13 5" xfId="6567" xr:uid="{00000000-0005-0000-0000-0000A9190000}"/>
    <cellStyle name="Percent 3 13 6" xfId="6568" xr:uid="{00000000-0005-0000-0000-0000AA190000}"/>
    <cellStyle name="Percent 3 13 7" xfId="6569" xr:uid="{00000000-0005-0000-0000-0000AB190000}"/>
    <cellStyle name="Percent 3 13 8" xfId="6570" xr:uid="{00000000-0005-0000-0000-0000AC190000}"/>
    <cellStyle name="Percent 3 14" xfId="6571" xr:uid="{00000000-0005-0000-0000-0000AD190000}"/>
    <cellStyle name="Percent 3 14 2" xfId="6572" xr:uid="{00000000-0005-0000-0000-0000AE190000}"/>
    <cellStyle name="Percent 3 14 2 2" xfId="6573" xr:uid="{00000000-0005-0000-0000-0000AF190000}"/>
    <cellStyle name="Percent 3 14 3" xfId="6574" xr:uid="{00000000-0005-0000-0000-0000B0190000}"/>
    <cellStyle name="Percent 3 14 3 2" xfId="6575" xr:uid="{00000000-0005-0000-0000-0000B1190000}"/>
    <cellStyle name="Percent 3 14 4" xfId="6576" xr:uid="{00000000-0005-0000-0000-0000B2190000}"/>
    <cellStyle name="Percent 3 14 5" xfId="6577" xr:uid="{00000000-0005-0000-0000-0000B3190000}"/>
    <cellStyle name="Percent 3 14 6" xfId="6578" xr:uid="{00000000-0005-0000-0000-0000B4190000}"/>
    <cellStyle name="Percent 3 14 7" xfId="6579" xr:uid="{00000000-0005-0000-0000-0000B5190000}"/>
    <cellStyle name="Percent 3 14 8" xfId="6580" xr:uid="{00000000-0005-0000-0000-0000B6190000}"/>
    <cellStyle name="Percent 3 15" xfId="6581" xr:uid="{00000000-0005-0000-0000-0000B7190000}"/>
    <cellStyle name="Percent 3 15 2" xfId="6582" xr:uid="{00000000-0005-0000-0000-0000B8190000}"/>
    <cellStyle name="Percent 3 15 2 2" xfId="6583" xr:uid="{00000000-0005-0000-0000-0000B9190000}"/>
    <cellStyle name="Percent 3 15 3" xfId="6584" xr:uid="{00000000-0005-0000-0000-0000BA190000}"/>
    <cellStyle name="Percent 3 15 3 2" xfId="6585" xr:uid="{00000000-0005-0000-0000-0000BB190000}"/>
    <cellStyle name="Percent 3 15 4" xfId="6586" xr:uid="{00000000-0005-0000-0000-0000BC190000}"/>
    <cellStyle name="Percent 3 15 5" xfId="6587" xr:uid="{00000000-0005-0000-0000-0000BD190000}"/>
    <cellStyle name="Percent 3 15 6" xfId="6588" xr:uid="{00000000-0005-0000-0000-0000BE190000}"/>
    <cellStyle name="Percent 3 15 7" xfId="6589" xr:uid="{00000000-0005-0000-0000-0000BF190000}"/>
    <cellStyle name="Percent 3 15 8" xfId="6590" xr:uid="{00000000-0005-0000-0000-0000C0190000}"/>
    <cellStyle name="Percent 3 16" xfId="6591" xr:uid="{00000000-0005-0000-0000-0000C1190000}"/>
    <cellStyle name="Percent 3 16 2" xfId="6592" xr:uid="{00000000-0005-0000-0000-0000C2190000}"/>
    <cellStyle name="Percent 3 16 2 2" xfId="6593" xr:uid="{00000000-0005-0000-0000-0000C3190000}"/>
    <cellStyle name="Percent 3 16 3" xfId="6594" xr:uid="{00000000-0005-0000-0000-0000C4190000}"/>
    <cellStyle name="Percent 3 16 3 2" xfId="6595" xr:uid="{00000000-0005-0000-0000-0000C5190000}"/>
    <cellStyle name="Percent 3 16 4" xfId="6596" xr:uid="{00000000-0005-0000-0000-0000C6190000}"/>
    <cellStyle name="Percent 3 16 5" xfId="6597" xr:uid="{00000000-0005-0000-0000-0000C7190000}"/>
    <cellStyle name="Percent 3 16 6" xfId="6598" xr:uid="{00000000-0005-0000-0000-0000C8190000}"/>
    <cellStyle name="Percent 3 16 7" xfId="6599" xr:uid="{00000000-0005-0000-0000-0000C9190000}"/>
    <cellStyle name="Percent 3 16 8" xfId="6600" xr:uid="{00000000-0005-0000-0000-0000CA190000}"/>
    <cellStyle name="Percent 3 17" xfId="6601" xr:uid="{00000000-0005-0000-0000-0000CB190000}"/>
    <cellStyle name="Percent 3 17 2" xfId="6602" xr:uid="{00000000-0005-0000-0000-0000CC190000}"/>
    <cellStyle name="Percent 3 17 2 2" xfId="6603" xr:uid="{00000000-0005-0000-0000-0000CD190000}"/>
    <cellStyle name="Percent 3 17 3" xfId="6604" xr:uid="{00000000-0005-0000-0000-0000CE190000}"/>
    <cellStyle name="Percent 3 17 3 2" xfId="6605" xr:uid="{00000000-0005-0000-0000-0000CF190000}"/>
    <cellStyle name="Percent 3 17 4" xfId="6606" xr:uid="{00000000-0005-0000-0000-0000D0190000}"/>
    <cellStyle name="Percent 3 17 5" xfId="6607" xr:uid="{00000000-0005-0000-0000-0000D1190000}"/>
    <cellStyle name="Percent 3 17 6" xfId="6608" xr:uid="{00000000-0005-0000-0000-0000D2190000}"/>
    <cellStyle name="Percent 3 17 7" xfId="6609" xr:uid="{00000000-0005-0000-0000-0000D3190000}"/>
    <cellStyle name="Percent 3 17 8" xfId="6610" xr:uid="{00000000-0005-0000-0000-0000D4190000}"/>
    <cellStyle name="Percent 3 18" xfId="6611" xr:uid="{00000000-0005-0000-0000-0000D5190000}"/>
    <cellStyle name="Percent 3 18 2" xfId="6612" xr:uid="{00000000-0005-0000-0000-0000D6190000}"/>
    <cellStyle name="Percent 3 18 2 2" xfId="6613" xr:uid="{00000000-0005-0000-0000-0000D7190000}"/>
    <cellStyle name="Percent 3 18 3" xfId="6614" xr:uid="{00000000-0005-0000-0000-0000D8190000}"/>
    <cellStyle name="Percent 3 18 3 2" xfId="6615" xr:uid="{00000000-0005-0000-0000-0000D9190000}"/>
    <cellStyle name="Percent 3 18 4" xfId="6616" xr:uid="{00000000-0005-0000-0000-0000DA190000}"/>
    <cellStyle name="Percent 3 18 5" xfId="6617" xr:uid="{00000000-0005-0000-0000-0000DB190000}"/>
    <cellStyle name="Percent 3 18 6" xfId="6618" xr:uid="{00000000-0005-0000-0000-0000DC190000}"/>
    <cellStyle name="Percent 3 18 7" xfId="6619" xr:uid="{00000000-0005-0000-0000-0000DD190000}"/>
    <cellStyle name="Percent 3 18 8" xfId="6620" xr:uid="{00000000-0005-0000-0000-0000DE190000}"/>
    <cellStyle name="Percent 3 19" xfId="6621" xr:uid="{00000000-0005-0000-0000-0000DF190000}"/>
    <cellStyle name="Percent 3 19 2" xfId="6622" xr:uid="{00000000-0005-0000-0000-0000E0190000}"/>
    <cellStyle name="Percent 3 19 2 2" xfId="6623" xr:uid="{00000000-0005-0000-0000-0000E1190000}"/>
    <cellStyle name="Percent 3 19 2 3" xfId="6624" xr:uid="{00000000-0005-0000-0000-0000E2190000}"/>
    <cellStyle name="Percent 3 19 3" xfId="6625" xr:uid="{00000000-0005-0000-0000-0000E3190000}"/>
    <cellStyle name="Percent 3 19 3 2" xfId="6626" xr:uid="{00000000-0005-0000-0000-0000E4190000}"/>
    <cellStyle name="Percent 3 19 4" xfId="6627" xr:uid="{00000000-0005-0000-0000-0000E5190000}"/>
    <cellStyle name="Percent 3 19 4 2" xfId="6628" xr:uid="{00000000-0005-0000-0000-0000E6190000}"/>
    <cellStyle name="Percent 3 19 5" xfId="6629" xr:uid="{00000000-0005-0000-0000-0000E7190000}"/>
    <cellStyle name="Percent 3 19 6" xfId="6630" xr:uid="{00000000-0005-0000-0000-0000E8190000}"/>
    <cellStyle name="Percent 3 19 7" xfId="6631" xr:uid="{00000000-0005-0000-0000-0000E9190000}"/>
    <cellStyle name="Percent 3 19 8" xfId="6632" xr:uid="{00000000-0005-0000-0000-0000EA190000}"/>
    <cellStyle name="Percent 3 19 9" xfId="6633" xr:uid="{00000000-0005-0000-0000-0000EB190000}"/>
    <cellStyle name="Percent 3 2" xfId="6634" xr:uid="{00000000-0005-0000-0000-0000EC190000}"/>
    <cellStyle name="Percent 3 2 10" xfId="6635" xr:uid="{00000000-0005-0000-0000-0000ED190000}"/>
    <cellStyle name="Percent 3 2 10 10" xfId="6636" xr:uid="{00000000-0005-0000-0000-0000EE190000}"/>
    <cellStyle name="Percent 3 2 10 2" xfId="6637" xr:uid="{00000000-0005-0000-0000-0000EF190000}"/>
    <cellStyle name="Percent 3 2 10 2 2" xfId="6638" xr:uid="{00000000-0005-0000-0000-0000F0190000}"/>
    <cellStyle name="Percent 3 2 10 2 3" xfId="6639" xr:uid="{00000000-0005-0000-0000-0000F1190000}"/>
    <cellStyle name="Percent 3 2 10 3" xfId="6640" xr:uid="{00000000-0005-0000-0000-0000F2190000}"/>
    <cellStyle name="Percent 3 2 10 3 2" xfId="6641" xr:uid="{00000000-0005-0000-0000-0000F3190000}"/>
    <cellStyle name="Percent 3 2 10 3 3" xfId="6642" xr:uid="{00000000-0005-0000-0000-0000F4190000}"/>
    <cellStyle name="Percent 3 2 10 4" xfId="6643" xr:uid="{00000000-0005-0000-0000-0000F5190000}"/>
    <cellStyle name="Percent 3 2 10 4 2" xfId="6644" xr:uid="{00000000-0005-0000-0000-0000F6190000}"/>
    <cellStyle name="Percent 3 2 10 5" xfId="6645" xr:uid="{00000000-0005-0000-0000-0000F7190000}"/>
    <cellStyle name="Percent 3 2 10 5 2" xfId="6646" xr:uid="{00000000-0005-0000-0000-0000F8190000}"/>
    <cellStyle name="Percent 3 2 10 6" xfId="6647" xr:uid="{00000000-0005-0000-0000-0000F9190000}"/>
    <cellStyle name="Percent 3 2 10 7" xfId="6648" xr:uid="{00000000-0005-0000-0000-0000FA190000}"/>
    <cellStyle name="Percent 3 2 10 8" xfId="6649" xr:uid="{00000000-0005-0000-0000-0000FB190000}"/>
    <cellStyle name="Percent 3 2 10 9" xfId="6650" xr:uid="{00000000-0005-0000-0000-0000FC190000}"/>
    <cellStyle name="Percent 3 2 11" xfId="6651" xr:uid="{00000000-0005-0000-0000-0000FD190000}"/>
    <cellStyle name="Percent 3 2 11 10" xfId="6652" xr:uid="{00000000-0005-0000-0000-0000FE190000}"/>
    <cellStyle name="Percent 3 2 11 2" xfId="6653" xr:uid="{00000000-0005-0000-0000-0000FF190000}"/>
    <cellStyle name="Percent 3 2 11 2 2" xfId="6654" xr:uid="{00000000-0005-0000-0000-0000001A0000}"/>
    <cellStyle name="Percent 3 2 11 2 3" xfId="6655" xr:uid="{00000000-0005-0000-0000-0000011A0000}"/>
    <cellStyle name="Percent 3 2 11 3" xfId="6656" xr:uid="{00000000-0005-0000-0000-0000021A0000}"/>
    <cellStyle name="Percent 3 2 11 3 2" xfId="6657" xr:uid="{00000000-0005-0000-0000-0000031A0000}"/>
    <cellStyle name="Percent 3 2 11 3 3" xfId="6658" xr:uid="{00000000-0005-0000-0000-0000041A0000}"/>
    <cellStyle name="Percent 3 2 11 4" xfId="6659" xr:uid="{00000000-0005-0000-0000-0000051A0000}"/>
    <cellStyle name="Percent 3 2 11 4 2" xfId="6660" xr:uid="{00000000-0005-0000-0000-0000061A0000}"/>
    <cellStyle name="Percent 3 2 11 5" xfId="6661" xr:uid="{00000000-0005-0000-0000-0000071A0000}"/>
    <cellStyle name="Percent 3 2 11 5 2" xfId="6662" xr:uid="{00000000-0005-0000-0000-0000081A0000}"/>
    <cellStyle name="Percent 3 2 11 6" xfId="6663" xr:uid="{00000000-0005-0000-0000-0000091A0000}"/>
    <cellStyle name="Percent 3 2 11 7" xfId="6664" xr:uid="{00000000-0005-0000-0000-00000A1A0000}"/>
    <cellStyle name="Percent 3 2 11 8" xfId="6665" xr:uid="{00000000-0005-0000-0000-00000B1A0000}"/>
    <cellStyle name="Percent 3 2 11 9" xfId="6666" xr:uid="{00000000-0005-0000-0000-00000C1A0000}"/>
    <cellStyle name="Percent 3 2 12" xfId="6667" xr:uid="{00000000-0005-0000-0000-00000D1A0000}"/>
    <cellStyle name="Percent 3 2 12 10" xfId="6668" xr:uid="{00000000-0005-0000-0000-00000E1A0000}"/>
    <cellStyle name="Percent 3 2 12 2" xfId="6669" xr:uid="{00000000-0005-0000-0000-00000F1A0000}"/>
    <cellStyle name="Percent 3 2 12 2 2" xfId="6670" xr:uid="{00000000-0005-0000-0000-0000101A0000}"/>
    <cellStyle name="Percent 3 2 12 2 3" xfId="6671" xr:uid="{00000000-0005-0000-0000-0000111A0000}"/>
    <cellStyle name="Percent 3 2 12 3" xfId="6672" xr:uid="{00000000-0005-0000-0000-0000121A0000}"/>
    <cellStyle name="Percent 3 2 12 3 2" xfId="6673" xr:uid="{00000000-0005-0000-0000-0000131A0000}"/>
    <cellStyle name="Percent 3 2 12 3 3" xfId="6674" xr:uid="{00000000-0005-0000-0000-0000141A0000}"/>
    <cellStyle name="Percent 3 2 12 4" xfId="6675" xr:uid="{00000000-0005-0000-0000-0000151A0000}"/>
    <cellStyle name="Percent 3 2 12 4 2" xfId="6676" xr:uid="{00000000-0005-0000-0000-0000161A0000}"/>
    <cellStyle name="Percent 3 2 12 5" xfId="6677" xr:uid="{00000000-0005-0000-0000-0000171A0000}"/>
    <cellStyle name="Percent 3 2 12 5 2" xfId="6678" xr:uid="{00000000-0005-0000-0000-0000181A0000}"/>
    <cellStyle name="Percent 3 2 12 6" xfId="6679" xr:uid="{00000000-0005-0000-0000-0000191A0000}"/>
    <cellStyle name="Percent 3 2 12 7" xfId="6680" xr:uid="{00000000-0005-0000-0000-00001A1A0000}"/>
    <cellStyle name="Percent 3 2 12 8" xfId="6681" xr:uid="{00000000-0005-0000-0000-00001B1A0000}"/>
    <cellStyle name="Percent 3 2 12 9" xfId="6682" xr:uid="{00000000-0005-0000-0000-00001C1A0000}"/>
    <cellStyle name="Percent 3 2 13" xfId="6683" xr:uid="{00000000-0005-0000-0000-00001D1A0000}"/>
    <cellStyle name="Percent 3 2 13 10" xfId="6684" xr:uid="{00000000-0005-0000-0000-00001E1A0000}"/>
    <cellStyle name="Percent 3 2 13 2" xfId="6685" xr:uid="{00000000-0005-0000-0000-00001F1A0000}"/>
    <cellStyle name="Percent 3 2 13 2 2" xfId="6686" xr:uid="{00000000-0005-0000-0000-0000201A0000}"/>
    <cellStyle name="Percent 3 2 13 2 3" xfId="6687" xr:uid="{00000000-0005-0000-0000-0000211A0000}"/>
    <cellStyle name="Percent 3 2 13 3" xfId="6688" xr:uid="{00000000-0005-0000-0000-0000221A0000}"/>
    <cellStyle name="Percent 3 2 13 3 2" xfId="6689" xr:uid="{00000000-0005-0000-0000-0000231A0000}"/>
    <cellStyle name="Percent 3 2 13 3 3" xfId="6690" xr:uid="{00000000-0005-0000-0000-0000241A0000}"/>
    <cellStyle name="Percent 3 2 13 4" xfId="6691" xr:uid="{00000000-0005-0000-0000-0000251A0000}"/>
    <cellStyle name="Percent 3 2 13 4 2" xfId="6692" xr:uid="{00000000-0005-0000-0000-0000261A0000}"/>
    <cellStyle name="Percent 3 2 13 5" xfId="6693" xr:uid="{00000000-0005-0000-0000-0000271A0000}"/>
    <cellStyle name="Percent 3 2 13 5 2" xfId="6694" xr:uid="{00000000-0005-0000-0000-0000281A0000}"/>
    <cellStyle name="Percent 3 2 13 6" xfId="6695" xr:uid="{00000000-0005-0000-0000-0000291A0000}"/>
    <cellStyle name="Percent 3 2 13 7" xfId="6696" xr:uid="{00000000-0005-0000-0000-00002A1A0000}"/>
    <cellStyle name="Percent 3 2 13 8" xfId="6697" xr:uid="{00000000-0005-0000-0000-00002B1A0000}"/>
    <cellStyle name="Percent 3 2 13 9" xfId="6698" xr:uid="{00000000-0005-0000-0000-00002C1A0000}"/>
    <cellStyle name="Percent 3 2 14" xfId="6699" xr:uid="{00000000-0005-0000-0000-00002D1A0000}"/>
    <cellStyle name="Percent 3 2 14 2" xfId="6700" xr:uid="{00000000-0005-0000-0000-00002E1A0000}"/>
    <cellStyle name="Percent 3 2 14 2 2" xfId="6701" xr:uid="{00000000-0005-0000-0000-00002F1A0000}"/>
    <cellStyle name="Percent 3 2 14 2 3" xfId="6702" xr:uid="{00000000-0005-0000-0000-0000301A0000}"/>
    <cellStyle name="Percent 3 2 14 3" xfId="6703" xr:uid="{00000000-0005-0000-0000-0000311A0000}"/>
    <cellStyle name="Percent 3 2 14 3 2" xfId="6704" xr:uid="{00000000-0005-0000-0000-0000321A0000}"/>
    <cellStyle name="Percent 3 2 14 3 3" xfId="6705" xr:uid="{00000000-0005-0000-0000-0000331A0000}"/>
    <cellStyle name="Percent 3 2 14 4" xfId="6706" xr:uid="{00000000-0005-0000-0000-0000341A0000}"/>
    <cellStyle name="Percent 3 2 14 5" xfId="6707" xr:uid="{00000000-0005-0000-0000-0000351A0000}"/>
    <cellStyle name="Percent 3 2 14 6" xfId="6708" xr:uid="{00000000-0005-0000-0000-0000361A0000}"/>
    <cellStyle name="Percent 3 2 14 7" xfId="6709" xr:uid="{00000000-0005-0000-0000-0000371A0000}"/>
    <cellStyle name="Percent 3 2 14 8" xfId="6710" xr:uid="{00000000-0005-0000-0000-0000381A0000}"/>
    <cellStyle name="Percent 3 2 14 9" xfId="6711" xr:uid="{00000000-0005-0000-0000-0000391A0000}"/>
    <cellStyle name="Percent 3 2 15" xfId="6712" xr:uid="{00000000-0005-0000-0000-00003A1A0000}"/>
    <cellStyle name="Percent 3 2 15 2" xfId="6713" xr:uid="{00000000-0005-0000-0000-00003B1A0000}"/>
    <cellStyle name="Percent 3 2 15 2 2" xfId="6714" xr:uid="{00000000-0005-0000-0000-00003C1A0000}"/>
    <cellStyle name="Percent 3 2 15 2 3" xfId="6715" xr:uid="{00000000-0005-0000-0000-00003D1A0000}"/>
    <cellStyle name="Percent 3 2 15 3" xfId="6716" xr:uid="{00000000-0005-0000-0000-00003E1A0000}"/>
    <cellStyle name="Percent 3 2 15 3 2" xfId="6717" xr:uid="{00000000-0005-0000-0000-00003F1A0000}"/>
    <cellStyle name="Percent 3 2 15 3 3" xfId="6718" xr:uid="{00000000-0005-0000-0000-0000401A0000}"/>
    <cellStyle name="Percent 3 2 15 4" xfId="6719" xr:uid="{00000000-0005-0000-0000-0000411A0000}"/>
    <cellStyle name="Percent 3 2 15 5" xfId="6720" xr:uid="{00000000-0005-0000-0000-0000421A0000}"/>
    <cellStyle name="Percent 3 2 15 6" xfId="6721" xr:uid="{00000000-0005-0000-0000-0000431A0000}"/>
    <cellStyle name="Percent 3 2 15 7" xfId="6722" xr:uid="{00000000-0005-0000-0000-0000441A0000}"/>
    <cellStyle name="Percent 3 2 15 8" xfId="6723" xr:uid="{00000000-0005-0000-0000-0000451A0000}"/>
    <cellStyle name="Percent 3 2 15 9" xfId="6724" xr:uid="{00000000-0005-0000-0000-0000461A0000}"/>
    <cellStyle name="Percent 3 2 16" xfId="6725" xr:uid="{00000000-0005-0000-0000-0000471A0000}"/>
    <cellStyle name="Percent 3 2 16 2" xfId="6726" xr:uid="{00000000-0005-0000-0000-0000481A0000}"/>
    <cellStyle name="Percent 3 2 16 2 2" xfId="6727" xr:uid="{00000000-0005-0000-0000-0000491A0000}"/>
    <cellStyle name="Percent 3 2 16 2 3" xfId="6728" xr:uid="{00000000-0005-0000-0000-00004A1A0000}"/>
    <cellStyle name="Percent 3 2 16 3" xfId="6729" xr:uid="{00000000-0005-0000-0000-00004B1A0000}"/>
    <cellStyle name="Percent 3 2 16 3 2" xfId="6730" xr:uid="{00000000-0005-0000-0000-00004C1A0000}"/>
    <cellStyle name="Percent 3 2 16 3 3" xfId="6731" xr:uid="{00000000-0005-0000-0000-00004D1A0000}"/>
    <cellStyle name="Percent 3 2 16 4" xfId="6732" xr:uid="{00000000-0005-0000-0000-00004E1A0000}"/>
    <cellStyle name="Percent 3 2 16 5" xfId="6733" xr:uid="{00000000-0005-0000-0000-00004F1A0000}"/>
    <cellStyle name="Percent 3 2 16 6" xfId="6734" xr:uid="{00000000-0005-0000-0000-0000501A0000}"/>
    <cellStyle name="Percent 3 2 16 7" xfId="6735" xr:uid="{00000000-0005-0000-0000-0000511A0000}"/>
    <cellStyle name="Percent 3 2 16 8" xfId="6736" xr:uid="{00000000-0005-0000-0000-0000521A0000}"/>
    <cellStyle name="Percent 3 2 16 9" xfId="6737" xr:uid="{00000000-0005-0000-0000-0000531A0000}"/>
    <cellStyle name="Percent 3 2 17" xfId="6738" xr:uid="{00000000-0005-0000-0000-0000541A0000}"/>
    <cellStyle name="Percent 3 2 17 2" xfId="6739" xr:uid="{00000000-0005-0000-0000-0000551A0000}"/>
    <cellStyle name="Percent 3 2 17 3" xfId="6740" xr:uid="{00000000-0005-0000-0000-0000561A0000}"/>
    <cellStyle name="Percent 3 2 17 4" xfId="6741" xr:uid="{00000000-0005-0000-0000-0000571A0000}"/>
    <cellStyle name="Percent 3 2 17 5" xfId="6742" xr:uid="{00000000-0005-0000-0000-0000581A0000}"/>
    <cellStyle name="Percent 3 2 17 6" xfId="6743" xr:uid="{00000000-0005-0000-0000-0000591A0000}"/>
    <cellStyle name="Percent 3 2 17 7" xfId="6744" xr:uid="{00000000-0005-0000-0000-00005A1A0000}"/>
    <cellStyle name="Percent 3 2 18" xfId="6745" xr:uid="{00000000-0005-0000-0000-00005B1A0000}"/>
    <cellStyle name="Percent 3 2 18 2" xfId="6746" xr:uid="{00000000-0005-0000-0000-00005C1A0000}"/>
    <cellStyle name="Percent 3 2 18 3" xfId="6747" xr:uid="{00000000-0005-0000-0000-00005D1A0000}"/>
    <cellStyle name="Percent 3 2 19" xfId="6748" xr:uid="{00000000-0005-0000-0000-00005E1A0000}"/>
    <cellStyle name="Percent 3 2 2" xfId="6749" xr:uid="{00000000-0005-0000-0000-00005F1A0000}"/>
    <cellStyle name="Percent 3 2 2 10" xfId="6750" xr:uid="{00000000-0005-0000-0000-0000601A0000}"/>
    <cellStyle name="Percent 3 2 2 11" xfId="6751" xr:uid="{00000000-0005-0000-0000-0000611A0000}"/>
    <cellStyle name="Percent 3 2 2 2" xfId="6752" xr:uid="{00000000-0005-0000-0000-0000621A0000}"/>
    <cellStyle name="Percent 3 2 2 2 2" xfId="6753" xr:uid="{00000000-0005-0000-0000-0000631A0000}"/>
    <cellStyle name="Percent 3 2 2 2 2 2" xfId="6754" xr:uid="{00000000-0005-0000-0000-0000641A0000}"/>
    <cellStyle name="Percent 3 2 2 2 2 3" xfId="6755" xr:uid="{00000000-0005-0000-0000-0000651A0000}"/>
    <cellStyle name="Percent 3 2 2 2 2 4" xfId="6756" xr:uid="{00000000-0005-0000-0000-0000661A0000}"/>
    <cellStyle name="Percent 3 2 2 2 2 5" xfId="6757" xr:uid="{00000000-0005-0000-0000-0000671A0000}"/>
    <cellStyle name="Percent 3 2 2 2 2 6" xfId="6758" xr:uid="{00000000-0005-0000-0000-0000681A0000}"/>
    <cellStyle name="Percent 3 2 2 2 2 7" xfId="6759" xr:uid="{00000000-0005-0000-0000-0000691A0000}"/>
    <cellStyle name="Percent 3 2 2 2 3" xfId="6760" xr:uid="{00000000-0005-0000-0000-00006A1A0000}"/>
    <cellStyle name="Percent 3 2 2 2 3 2" xfId="6761" xr:uid="{00000000-0005-0000-0000-00006B1A0000}"/>
    <cellStyle name="Percent 3 2 2 2 3 3" xfId="6762" xr:uid="{00000000-0005-0000-0000-00006C1A0000}"/>
    <cellStyle name="Percent 3 2 2 2 4" xfId="6763" xr:uid="{00000000-0005-0000-0000-00006D1A0000}"/>
    <cellStyle name="Percent 3 2 2 2 5" xfId="6764" xr:uid="{00000000-0005-0000-0000-00006E1A0000}"/>
    <cellStyle name="Percent 3 2 2 2 6" xfId="6765" xr:uid="{00000000-0005-0000-0000-00006F1A0000}"/>
    <cellStyle name="Percent 3 2 2 2 7" xfId="6766" xr:uid="{00000000-0005-0000-0000-0000701A0000}"/>
    <cellStyle name="Percent 3 2 2 2 8" xfId="6767" xr:uid="{00000000-0005-0000-0000-0000711A0000}"/>
    <cellStyle name="Percent 3 2 2 2 9" xfId="6768" xr:uid="{00000000-0005-0000-0000-0000721A0000}"/>
    <cellStyle name="Percent 3 2 2 3" xfId="6769" xr:uid="{00000000-0005-0000-0000-0000731A0000}"/>
    <cellStyle name="Percent 3 2 2 3 2" xfId="6770" xr:uid="{00000000-0005-0000-0000-0000741A0000}"/>
    <cellStyle name="Percent 3 2 2 3 3" xfId="6771" xr:uid="{00000000-0005-0000-0000-0000751A0000}"/>
    <cellStyle name="Percent 3 2 2 3 4" xfId="6772" xr:uid="{00000000-0005-0000-0000-0000761A0000}"/>
    <cellStyle name="Percent 3 2 2 3 5" xfId="6773" xr:uid="{00000000-0005-0000-0000-0000771A0000}"/>
    <cellStyle name="Percent 3 2 2 3 6" xfId="6774" xr:uid="{00000000-0005-0000-0000-0000781A0000}"/>
    <cellStyle name="Percent 3 2 2 3 7" xfId="6775" xr:uid="{00000000-0005-0000-0000-0000791A0000}"/>
    <cellStyle name="Percent 3 2 2 4" xfId="6776" xr:uid="{00000000-0005-0000-0000-00007A1A0000}"/>
    <cellStyle name="Percent 3 2 2 4 2" xfId="6777" xr:uid="{00000000-0005-0000-0000-00007B1A0000}"/>
    <cellStyle name="Percent 3 2 2 4 3" xfId="6778" xr:uid="{00000000-0005-0000-0000-00007C1A0000}"/>
    <cellStyle name="Percent 3 2 2 5" xfId="6779" xr:uid="{00000000-0005-0000-0000-00007D1A0000}"/>
    <cellStyle name="Percent 3 2 2 6" xfId="6780" xr:uid="{00000000-0005-0000-0000-00007E1A0000}"/>
    <cellStyle name="Percent 3 2 2 7" xfId="6781" xr:uid="{00000000-0005-0000-0000-00007F1A0000}"/>
    <cellStyle name="Percent 3 2 2 8" xfId="6782" xr:uid="{00000000-0005-0000-0000-0000801A0000}"/>
    <cellStyle name="Percent 3 2 2 9" xfId="6783" xr:uid="{00000000-0005-0000-0000-0000811A0000}"/>
    <cellStyle name="Percent 3 2 20" xfId="6784" xr:uid="{00000000-0005-0000-0000-0000821A0000}"/>
    <cellStyle name="Percent 3 2 21" xfId="6785" xr:uid="{00000000-0005-0000-0000-0000831A0000}"/>
    <cellStyle name="Percent 3 2 22" xfId="6786" xr:uid="{00000000-0005-0000-0000-0000841A0000}"/>
    <cellStyle name="Percent 3 2 23" xfId="6787" xr:uid="{00000000-0005-0000-0000-0000851A0000}"/>
    <cellStyle name="Percent 3 2 24" xfId="6788" xr:uid="{00000000-0005-0000-0000-0000861A0000}"/>
    <cellStyle name="Percent 3 2 25" xfId="6789" xr:uid="{00000000-0005-0000-0000-0000871A0000}"/>
    <cellStyle name="Percent 3 2 3" xfId="6790" xr:uid="{00000000-0005-0000-0000-0000881A0000}"/>
    <cellStyle name="Percent 3 2 3 10" xfId="6791" xr:uid="{00000000-0005-0000-0000-0000891A0000}"/>
    <cellStyle name="Percent 3 2 3 2" xfId="6792" xr:uid="{00000000-0005-0000-0000-00008A1A0000}"/>
    <cellStyle name="Percent 3 2 3 2 2" xfId="6793" xr:uid="{00000000-0005-0000-0000-00008B1A0000}"/>
    <cellStyle name="Percent 3 2 3 2 3" xfId="6794" xr:uid="{00000000-0005-0000-0000-00008C1A0000}"/>
    <cellStyle name="Percent 3 2 3 2 4" xfId="6795" xr:uid="{00000000-0005-0000-0000-00008D1A0000}"/>
    <cellStyle name="Percent 3 2 3 2 5" xfId="6796" xr:uid="{00000000-0005-0000-0000-00008E1A0000}"/>
    <cellStyle name="Percent 3 2 3 2 6" xfId="6797" xr:uid="{00000000-0005-0000-0000-00008F1A0000}"/>
    <cellStyle name="Percent 3 2 3 2 7" xfId="6798" xr:uid="{00000000-0005-0000-0000-0000901A0000}"/>
    <cellStyle name="Percent 3 2 3 3" xfId="6799" xr:uid="{00000000-0005-0000-0000-0000911A0000}"/>
    <cellStyle name="Percent 3 2 3 3 2" xfId="6800" xr:uid="{00000000-0005-0000-0000-0000921A0000}"/>
    <cellStyle name="Percent 3 2 3 3 3" xfId="6801" xr:uid="{00000000-0005-0000-0000-0000931A0000}"/>
    <cellStyle name="Percent 3 2 3 4" xfId="6802" xr:uid="{00000000-0005-0000-0000-0000941A0000}"/>
    <cellStyle name="Percent 3 2 3 5" xfId="6803" xr:uid="{00000000-0005-0000-0000-0000951A0000}"/>
    <cellStyle name="Percent 3 2 3 6" xfId="6804" xr:uid="{00000000-0005-0000-0000-0000961A0000}"/>
    <cellStyle name="Percent 3 2 3 7" xfId="6805" xr:uid="{00000000-0005-0000-0000-0000971A0000}"/>
    <cellStyle name="Percent 3 2 3 8" xfId="6806" xr:uid="{00000000-0005-0000-0000-0000981A0000}"/>
    <cellStyle name="Percent 3 2 3 9" xfId="6807" xr:uid="{00000000-0005-0000-0000-0000991A0000}"/>
    <cellStyle name="Percent 3 2 4" xfId="6808" xr:uid="{00000000-0005-0000-0000-00009A1A0000}"/>
    <cellStyle name="Percent 3 2 4 2" xfId="6809" xr:uid="{00000000-0005-0000-0000-00009B1A0000}"/>
    <cellStyle name="Percent 3 2 4 2 2" xfId="6810" xr:uid="{00000000-0005-0000-0000-00009C1A0000}"/>
    <cellStyle name="Percent 3 2 4 2 3" xfId="6811" xr:uid="{00000000-0005-0000-0000-00009D1A0000}"/>
    <cellStyle name="Percent 3 2 4 3" xfId="6812" xr:uid="{00000000-0005-0000-0000-00009E1A0000}"/>
    <cellStyle name="Percent 3 2 4 3 2" xfId="6813" xr:uid="{00000000-0005-0000-0000-00009F1A0000}"/>
    <cellStyle name="Percent 3 2 4 3 3" xfId="6814" xr:uid="{00000000-0005-0000-0000-0000A01A0000}"/>
    <cellStyle name="Percent 3 2 4 4" xfId="6815" xr:uid="{00000000-0005-0000-0000-0000A11A0000}"/>
    <cellStyle name="Percent 3 2 4 5" xfId="6816" xr:uid="{00000000-0005-0000-0000-0000A21A0000}"/>
    <cellStyle name="Percent 3 2 4 6" xfId="6817" xr:uid="{00000000-0005-0000-0000-0000A31A0000}"/>
    <cellStyle name="Percent 3 2 4 7" xfId="6818" xr:uid="{00000000-0005-0000-0000-0000A41A0000}"/>
    <cellStyle name="Percent 3 2 4 8" xfId="6819" xr:uid="{00000000-0005-0000-0000-0000A51A0000}"/>
    <cellStyle name="Percent 3 2 4 9" xfId="6820" xr:uid="{00000000-0005-0000-0000-0000A61A0000}"/>
    <cellStyle name="Percent 3 2 5" xfId="6821" xr:uid="{00000000-0005-0000-0000-0000A71A0000}"/>
    <cellStyle name="Percent 3 2 5 2" xfId="6822" xr:uid="{00000000-0005-0000-0000-0000A81A0000}"/>
    <cellStyle name="Percent 3 2 5 2 2" xfId="6823" xr:uid="{00000000-0005-0000-0000-0000A91A0000}"/>
    <cellStyle name="Percent 3 2 5 2 3" xfId="6824" xr:uid="{00000000-0005-0000-0000-0000AA1A0000}"/>
    <cellStyle name="Percent 3 2 5 3" xfId="6825" xr:uid="{00000000-0005-0000-0000-0000AB1A0000}"/>
    <cellStyle name="Percent 3 2 5 3 2" xfId="6826" xr:uid="{00000000-0005-0000-0000-0000AC1A0000}"/>
    <cellStyle name="Percent 3 2 5 3 3" xfId="6827" xr:uid="{00000000-0005-0000-0000-0000AD1A0000}"/>
    <cellStyle name="Percent 3 2 5 4" xfId="6828" xr:uid="{00000000-0005-0000-0000-0000AE1A0000}"/>
    <cellStyle name="Percent 3 2 5 5" xfId="6829" xr:uid="{00000000-0005-0000-0000-0000AF1A0000}"/>
    <cellStyle name="Percent 3 2 5 6" xfId="6830" xr:uid="{00000000-0005-0000-0000-0000B01A0000}"/>
    <cellStyle name="Percent 3 2 5 7" xfId="6831" xr:uid="{00000000-0005-0000-0000-0000B11A0000}"/>
    <cellStyle name="Percent 3 2 5 8" xfId="6832" xr:uid="{00000000-0005-0000-0000-0000B21A0000}"/>
    <cellStyle name="Percent 3 2 5 9" xfId="6833" xr:uid="{00000000-0005-0000-0000-0000B31A0000}"/>
    <cellStyle name="Percent 3 2 6" xfId="6834" xr:uid="{00000000-0005-0000-0000-0000B41A0000}"/>
    <cellStyle name="Percent 3 2 6 2" xfId="6835" xr:uid="{00000000-0005-0000-0000-0000B51A0000}"/>
    <cellStyle name="Percent 3 2 6 2 2" xfId="6836" xr:uid="{00000000-0005-0000-0000-0000B61A0000}"/>
    <cellStyle name="Percent 3 2 6 2 3" xfId="6837" xr:uid="{00000000-0005-0000-0000-0000B71A0000}"/>
    <cellStyle name="Percent 3 2 6 3" xfId="6838" xr:uid="{00000000-0005-0000-0000-0000B81A0000}"/>
    <cellStyle name="Percent 3 2 6 3 2" xfId="6839" xr:uid="{00000000-0005-0000-0000-0000B91A0000}"/>
    <cellStyle name="Percent 3 2 6 3 3" xfId="6840" xr:uid="{00000000-0005-0000-0000-0000BA1A0000}"/>
    <cellStyle name="Percent 3 2 6 4" xfId="6841" xr:uid="{00000000-0005-0000-0000-0000BB1A0000}"/>
    <cellStyle name="Percent 3 2 6 5" xfId="6842" xr:uid="{00000000-0005-0000-0000-0000BC1A0000}"/>
    <cellStyle name="Percent 3 2 6 6" xfId="6843" xr:uid="{00000000-0005-0000-0000-0000BD1A0000}"/>
    <cellStyle name="Percent 3 2 6 7" xfId="6844" xr:uid="{00000000-0005-0000-0000-0000BE1A0000}"/>
    <cellStyle name="Percent 3 2 6 8" xfId="6845" xr:uid="{00000000-0005-0000-0000-0000BF1A0000}"/>
    <cellStyle name="Percent 3 2 6 9" xfId="6846" xr:uid="{00000000-0005-0000-0000-0000C01A0000}"/>
    <cellStyle name="Percent 3 2 7" xfId="6847" xr:uid="{00000000-0005-0000-0000-0000C11A0000}"/>
    <cellStyle name="Percent 3 2 7 2" xfId="6848" xr:uid="{00000000-0005-0000-0000-0000C21A0000}"/>
    <cellStyle name="Percent 3 2 7 2 2" xfId="6849" xr:uid="{00000000-0005-0000-0000-0000C31A0000}"/>
    <cellStyle name="Percent 3 2 7 2 3" xfId="6850" xr:uid="{00000000-0005-0000-0000-0000C41A0000}"/>
    <cellStyle name="Percent 3 2 7 3" xfId="6851" xr:uid="{00000000-0005-0000-0000-0000C51A0000}"/>
    <cellStyle name="Percent 3 2 7 3 2" xfId="6852" xr:uid="{00000000-0005-0000-0000-0000C61A0000}"/>
    <cellStyle name="Percent 3 2 7 3 3" xfId="6853" xr:uid="{00000000-0005-0000-0000-0000C71A0000}"/>
    <cellStyle name="Percent 3 2 7 4" xfId="6854" xr:uid="{00000000-0005-0000-0000-0000C81A0000}"/>
    <cellStyle name="Percent 3 2 7 5" xfId="6855" xr:uid="{00000000-0005-0000-0000-0000C91A0000}"/>
    <cellStyle name="Percent 3 2 7 6" xfId="6856" xr:uid="{00000000-0005-0000-0000-0000CA1A0000}"/>
    <cellStyle name="Percent 3 2 7 7" xfId="6857" xr:uid="{00000000-0005-0000-0000-0000CB1A0000}"/>
    <cellStyle name="Percent 3 2 7 8" xfId="6858" xr:uid="{00000000-0005-0000-0000-0000CC1A0000}"/>
    <cellStyle name="Percent 3 2 7 9" xfId="6859" xr:uid="{00000000-0005-0000-0000-0000CD1A0000}"/>
    <cellStyle name="Percent 3 2 8" xfId="6860" xr:uid="{00000000-0005-0000-0000-0000CE1A0000}"/>
    <cellStyle name="Percent 3 2 8 2" xfId="6861" xr:uid="{00000000-0005-0000-0000-0000CF1A0000}"/>
    <cellStyle name="Percent 3 2 8 2 2" xfId="6862" xr:uid="{00000000-0005-0000-0000-0000D01A0000}"/>
    <cellStyle name="Percent 3 2 8 2 3" xfId="6863" xr:uid="{00000000-0005-0000-0000-0000D11A0000}"/>
    <cellStyle name="Percent 3 2 8 3" xfId="6864" xr:uid="{00000000-0005-0000-0000-0000D21A0000}"/>
    <cellStyle name="Percent 3 2 8 3 2" xfId="6865" xr:uid="{00000000-0005-0000-0000-0000D31A0000}"/>
    <cellStyle name="Percent 3 2 8 3 3" xfId="6866" xr:uid="{00000000-0005-0000-0000-0000D41A0000}"/>
    <cellStyle name="Percent 3 2 8 4" xfId="6867" xr:uid="{00000000-0005-0000-0000-0000D51A0000}"/>
    <cellStyle name="Percent 3 2 8 5" xfId="6868" xr:uid="{00000000-0005-0000-0000-0000D61A0000}"/>
    <cellStyle name="Percent 3 2 8 6" xfId="6869" xr:uid="{00000000-0005-0000-0000-0000D71A0000}"/>
    <cellStyle name="Percent 3 2 8 7" xfId="6870" xr:uid="{00000000-0005-0000-0000-0000D81A0000}"/>
    <cellStyle name="Percent 3 2 8 8" xfId="6871" xr:uid="{00000000-0005-0000-0000-0000D91A0000}"/>
    <cellStyle name="Percent 3 2 8 9" xfId="6872" xr:uid="{00000000-0005-0000-0000-0000DA1A0000}"/>
    <cellStyle name="Percent 3 2 9" xfId="6873" xr:uid="{00000000-0005-0000-0000-0000DB1A0000}"/>
    <cellStyle name="Percent 3 2 9 2" xfId="6874" xr:uid="{00000000-0005-0000-0000-0000DC1A0000}"/>
    <cellStyle name="Percent 3 2 9 2 2" xfId="6875" xr:uid="{00000000-0005-0000-0000-0000DD1A0000}"/>
    <cellStyle name="Percent 3 2 9 2 3" xfId="6876" xr:uid="{00000000-0005-0000-0000-0000DE1A0000}"/>
    <cellStyle name="Percent 3 2 9 3" xfId="6877" xr:uid="{00000000-0005-0000-0000-0000DF1A0000}"/>
    <cellStyle name="Percent 3 2 9 3 2" xfId="6878" xr:uid="{00000000-0005-0000-0000-0000E01A0000}"/>
    <cellStyle name="Percent 3 2 9 3 3" xfId="6879" xr:uid="{00000000-0005-0000-0000-0000E11A0000}"/>
    <cellStyle name="Percent 3 2 9 4" xfId="6880" xr:uid="{00000000-0005-0000-0000-0000E21A0000}"/>
    <cellStyle name="Percent 3 2 9 5" xfId="6881" xr:uid="{00000000-0005-0000-0000-0000E31A0000}"/>
    <cellStyle name="Percent 3 2 9 6" xfId="6882" xr:uid="{00000000-0005-0000-0000-0000E41A0000}"/>
    <cellStyle name="Percent 3 2 9 7" xfId="6883" xr:uid="{00000000-0005-0000-0000-0000E51A0000}"/>
    <cellStyle name="Percent 3 2 9 8" xfId="6884" xr:uid="{00000000-0005-0000-0000-0000E61A0000}"/>
    <cellStyle name="Percent 3 2 9 9" xfId="6885" xr:uid="{00000000-0005-0000-0000-0000E71A0000}"/>
    <cellStyle name="Percent 3 20" xfId="6886" xr:uid="{00000000-0005-0000-0000-0000E81A0000}"/>
    <cellStyle name="Percent 3 20 2" xfId="6887" xr:uid="{00000000-0005-0000-0000-0000E91A0000}"/>
    <cellStyle name="Percent 3 20 2 2" xfId="6888" xr:uid="{00000000-0005-0000-0000-0000EA1A0000}"/>
    <cellStyle name="Percent 3 20 2 3" xfId="6889" xr:uid="{00000000-0005-0000-0000-0000EB1A0000}"/>
    <cellStyle name="Percent 3 20 3" xfId="6890" xr:uid="{00000000-0005-0000-0000-0000EC1A0000}"/>
    <cellStyle name="Percent 3 20 3 2" xfId="6891" xr:uid="{00000000-0005-0000-0000-0000ED1A0000}"/>
    <cellStyle name="Percent 3 20 3 3" xfId="6892" xr:uid="{00000000-0005-0000-0000-0000EE1A0000}"/>
    <cellStyle name="Percent 3 20 4" xfId="6893" xr:uid="{00000000-0005-0000-0000-0000EF1A0000}"/>
    <cellStyle name="Percent 3 20 5" xfId="6894" xr:uid="{00000000-0005-0000-0000-0000F01A0000}"/>
    <cellStyle name="Percent 3 20 6" xfId="6895" xr:uid="{00000000-0005-0000-0000-0000F11A0000}"/>
    <cellStyle name="Percent 3 20 7" xfId="6896" xr:uid="{00000000-0005-0000-0000-0000F21A0000}"/>
    <cellStyle name="Percent 3 20 8" xfId="6897" xr:uid="{00000000-0005-0000-0000-0000F31A0000}"/>
    <cellStyle name="Percent 3 20 9" xfId="6898" xr:uid="{00000000-0005-0000-0000-0000F41A0000}"/>
    <cellStyle name="Percent 3 21" xfId="6899" xr:uid="{00000000-0005-0000-0000-0000F51A0000}"/>
    <cellStyle name="Percent 3 21 2" xfId="6900" xr:uid="{00000000-0005-0000-0000-0000F61A0000}"/>
    <cellStyle name="Percent 3 21 2 2" xfId="6901" xr:uid="{00000000-0005-0000-0000-0000F71A0000}"/>
    <cellStyle name="Percent 3 21 2 3" xfId="6902" xr:uid="{00000000-0005-0000-0000-0000F81A0000}"/>
    <cellStyle name="Percent 3 21 3" xfId="6903" xr:uid="{00000000-0005-0000-0000-0000F91A0000}"/>
    <cellStyle name="Percent 3 21 3 2" xfId="6904" xr:uid="{00000000-0005-0000-0000-0000FA1A0000}"/>
    <cellStyle name="Percent 3 21 3 3" xfId="6905" xr:uid="{00000000-0005-0000-0000-0000FB1A0000}"/>
    <cellStyle name="Percent 3 21 4" xfId="6906" xr:uid="{00000000-0005-0000-0000-0000FC1A0000}"/>
    <cellStyle name="Percent 3 21 5" xfId="6907" xr:uid="{00000000-0005-0000-0000-0000FD1A0000}"/>
    <cellStyle name="Percent 3 21 6" xfId="6908" xr:uid="{00000000-0005-0000-0000-0000FE1A0000}"/>
    <cellStyle name="Percent 3 21 7" xfId="6909" xr:uid="{00000000-0005-0000-0000-0000FF1A0000}"/>
    <cellStyle name="Percent 3 21 8" xfId="6910" xr:uid="{00000000-0005-0000-0000-0000001B0000}"/>
    <cellStyle name="Percent 3 21 9" xfId="6911" xr:uid="{00000000-0005-0000-0000-0000011B0000}"/>
    <cellStyle name="Percent 3 22" xfId="6912" xr:uid="{00000000-0005-0000-0000-0000021B0000}"/>
    <cellStyle name="Percent 3 22 2" xfId="6913" xr:uid="{00000000-0005-0000-0000-0000031B0000}"/>
    <cellStyle name="Percent 3 22 2 2" xfId="6914" xr:uid="{00000000-0005-0000-0000-0000041B0000}"/>
    <cellStyle name="Percent 3 22 2 3" xfId="6915" xr:uid="{00000000-0005-0000-0000-0000051B0000}"/>
    <cellStyle name="Percent 3 22 3" xfId="6916" xr:uid="{00000000-0005-0000-0000-0000061B0000}"/>
    <cellStyle name="Percent 3 22 3 2" xfId="6917" xr:uid="{00000000-0005-0000-0000-0000071B0000}"/>
    <cellStyle name="Percent 3 22 3 3" xfId="6918" xr:uid="{00000000-0005-0000-0000-0000081B0000}"/>
    <cellStyle name="Percent 3 22 4" xfId="6919" xr:uid="{00000000-0005-0000-0000-0000091B0000}"/>
    <cellStyle name="Percent 3 22 5" xfId="6920" xr:uid="{00000000-0005-0000-0000-00000A1B0000}"/>
    <cellStyle name="Percent 3 22 6" xfId="6921" xr:uid="{00000000-0005-0000-0000-00000B1B0000}"/>
    <cellStyle name="Percent 3 22 7" xfId="6922" xr:uid="{00000000-0005-0000-0000-00000C1B0000}"/>
    <cellStyle name="Percent 3 22 8" xfId="6923" xr:uid="{00000000-0005-0000-0000-00000D1B0000}"/>
    <cellStyle name="Percent 3 22 9" xfId="6924" xr:uid="{00000000-0005-0000-0000-00000E1B0000}"/>
    <cellStyle name="Percent 3 23" xfId="6925" xr:uid="{00000000-0005-0000-0000-00000F1B0000}"/>
    <cellStyle name="Percent 3 23 2" xfId="6926" xr:uid="{00000000-0005-0000-0000-0000101B0000}"/>
    <cellStyle name="Percent 3 23 2 2" xfId="6927" xr:uid="{00000000-0005-0000-0000-0000111B0000}"/>
    <cellStyle name="Percent 3 23 2 3" xfId="6928" xr:uid="{00000000-0005-0000-0000-0000121B0000}"/>
    <cellStyle name="Percent 3 23 3" xfId="6929" xr:uid="{00000000-0005-0000-0000-0000131B0000}"/>
    <cellStyle name="Percent 3 23 3 2" xfId="6930" xr:uid="{00000000-0005-0000-0000-0000141B0000}"/>
    <cellStyle name="Percent 3 23 3 3" xfId="6931" xr:uid="{00000000-0005-0000-0000-0000151B0000}"/>
    <cellStyle name="Percent 3 23 4" xfId="6932" xr:uid="{00000000-0005-0000-0000-0000161B0000}"/>
    <cellStyle name="Percent 3 23 5" xfId="6933" xr:uid="{00000000-0005-0000-0000-0000171B0000}"/>
    <cellStyle name="Percent 3 23 6" xfId="6934" xr:uid="{00000000-0005-0000-0000-0000181B0000}"/>
    <cellStyle name="Percent 3 23 7" xfId="6935" xr:uid="{00000000-0005-0000-0000-0000191B0000}"/>
    <cellStyle name="Percent 3 23 8" xfId="6936" xr:uid="{00000000-0005-0000-0000-00001A1B0000}"/>
    <cellStyle name="Percent 3 23 9" xfId="6937" xr:uid="{00000000-0005-0000-0000-00001B1B0000}"/>
    <cellStyle name="Percent 3 24" xfId="6938" xr:uid="{00000000-0005-0000-0000-00001C1B0000}"/>
    <cellStyle name="Percent 3 24 2" xfId="6939" xr:uid="{00000000-0005-0000-0000-00001D1B0000}"/>
    <cellStyle name="Percent 3 24 2 2" xfId="6940" xr:uid="{00000000-0005-0000-0000-00001E1B0000}"/>
    <cellStyle name="Percent 3 24 2 3" xfId="6941" xr:uid="{00000000-0005-0000-0000-00001F1B0000}"/>
    <cellStyle name="Percent 3 24 3" xfId="6942" xr:uid="{00000000-0005-0000-0000-0000201B0000}"/>
    <cellStyle name="Percent 3 24 3 2" xfId="6943" xr:uid="{00000000-0005-0000-0000-0000211B0000}"/>
    <cellStyle name="Percent 3 24 3 3" xfId="6944" xr:uid="{00000000-0005-0000-0000-0000221B0000}"/>
    <cellStyle name="Percent 3 24 4" xfId="6945" xr:uid="{00000000-0005-0000-0000-0000231B0000}"/>
    <cellStyle name="Percent 3 24 5" xfId="6946" xr:uid="{00000000-0005-0000-0000-0000241B0000}"/>
    <cellStyle name="Percent 3 24 6" xfId="6947" xr:uid="{00000000-0005-0000-0000-0000251B0000}"/>
    <cellStyle name="Percent 3 24 7" xfId="6948" xr:uid="{00000000-0005-0000-0000-0000261B0000}"/>
    <cellStyle name="Percent 3 24 8" xfId="6949" xr:uid="{00000000-0005-0000-0000-0000271B0000}"/>
    <cellStyle name="Percent 3 24 9" xfId="6950" xr:uid="{00000000-0005-0000-0000-0000281B0000}"/>
    <cellStyle name="Percent 3 25" xfId="6951" xr:uid="{00000000-0005-0000-0000-0000291B0000}"/>
    <cellStyle name="Percent 3 25 2" xfId="6952" xr:uid="{00000000-0005-0000-0000-00002A1B0000}"/>
    <cellStyle name="Percent 3 25 2 2" xfId="6953" xr:uid="{00000000-0005-0000-0000-00002B1B0000}"/>
    <cellStyle name="Percent 3 25 2 3" xfId="6954" xr:uid="{00000000-0005-0000-0000-00002C1B0000}"/>
    <cellStyle name="Percent 3 25 3" xfId="6955" xr:uid="{00000000-0005-0000-0000-00002D1B0000}"/>
    <cellStyle name="Percent 3 25 3 2" xfId="6956" xr:uid="{00000000-0005-0000-0000-00002E1B0000}"/>
    <cellStyle name="Percent 3 25 3 3" xfId="6957" xr:uid="{00000000-0005-0000-0000-00002F1B0000}"/>
    <cellStyle name="Percent 3 25 4" xfId="6958" xr:uid="{00000000-0005-0000-0000-0000301B0000}"/>
    <cellStyle name="Percent 3 25 5" xfId="6959" xr:uid="{00000000-0005-0000-0000-0000311B0000}"/>
    <cellStyle name="Percent 3 25 6" xfId="6960" xr:uid="{00000000-0005-0000-0000-0000321B0000}"/>
    <cellStyle name="Percent 3 25 7" xfId="6961" xr:uid="{00000000-0005-0000-0000-0000331B0000}"/>
    <cellStyle name="Percent 3 25 8" xfId="6962" xr:uid="{00000000-0005-0000-0000-0000341B0000}"/>
    <cellStyle name="Percent 3 25 9" xfId="6963" xr:uid="{00000000-0005-0000-0000-0000351B0000}"/>
    <cellStyle name="Percent 3 26" xfId="6964" xr:uid="{00000000-0005-0000-0000-0000361B0000}"/>
    <cellStyle name="Percent 3 26 2" xfId="6965" xr:uid="{00000000-0005-0000-0000-0000371B0000}"/>
    <cellStyle name="Percent 3 26 2 2" xfId="6966" xr:uid="{00000000-0005-0000-0000-0000381B0000}"/>
    <cellStyle name="Percent 3 26 2 3" xfId="6967" xr:uid="{00000000-0005-0000-0000-0000391B0000}"/>
    <cellStyle name="Percent 3 26 3" xfId="6968" xr:uid="{00000000-0005-0000-0000-00003A1B0000}"/>
    <cellStyle name="Percent 3 26 3 2" xfId="6969" xr:uid="{00000000-0005-0000-0000-00003B1B0000}"/>
    <cellStyle name="Percent 3 26 3 3" xfId="6970" xr:uid="{00000000-0005-0000-0000-00003C1B0000}"/>
    <cellStyle name="Percent 3 26 4" xfId="6971" xr:uid="{00000000-0005-0000-0000-00003D1B0000}"/>
    <cellStyle name="Percent 3 26 5" xfId="6972" xr:uid="{00000000-0005-0000-0000-00003E1B0000}"/>
    <cellStyle name="Percent 3 26 6" xfId="6973" xr:uid="{00000000-0005-0000-0000-00003F1B0000}"/>
    <cellStyle name="Percent 3 26 7" xfId="6974" xr:uid="{00000000-0005-0000-0000-0000401B0000}"/>
    <cellStyle name="Percent 3 26 8" xfId="6975" xr:uid="{00000000-0005-0000-0000-0000411B0000}"/>
    <cellStyle name="Percent 3 26 9" xfId="6976" xr:uid="{00000000-0005-0000-0000-0000421B0000}"/>
    <cellStyle name="Percent 3 27" xfId="6977" xr:uid="{00000000-0005-0000-0000-0000431B0000}"/>
    <cellStyle name="Percent 3 27 2" xfId="6978" xr:uid="{00000000-0005-0000-0000-0000441B0000}"/>
    <cellStyle name="Percent 3 27 2 2" xfId="6979" xr:uid="{00000000-0005-0000-0000-0000451B0000}"/>
    <cellStyle name="Percent 3 27 2 3" xfId="6980" xr:uid="{00000000-0005-0000-0000-0000461B0000}"/>
    <cellStyle name="Percent 3 27 3" xfId="6981" xr:uid="{00000000-0005-0000-0000-0000471B0000}"/>
    <cellStyle name="Percent 3 27 3 2" xfId="6982" xr:uid="{00000000-0005-0000-0000-0000481B0000}"/>
    <cellStyle name="Percent 3 27 3 3" xfId="6983" xr:uid="{00000000-0005-0000-0000-0000491B0000}"/>
    <cellStyle name="Percent 3 27 4" xfId="6984" xr:uid="{00000000-0005-0000-0000-00004A1B0000}"/>
    <cellStyle name="Percent 3 27 5" xfId="6985" xr:uid="{00000000-0005-0000-0000-00004B1B0000}"/>
    <cellStyle name="Percent 3 27 6" xfId="6986" xr:uid="{00000000-0005-0000-0000-00004C1B0000}"/>
    <cellStyle name="Percent 3 27 7" xfId="6987" xr:uid="{00000000-0005-0000-0000-00004D1B0000}"/>
    <cellStyle name="Percent 3 27 8" xfId="6988" xr:uid="{00000000-0005-0000-0000-00004E1B0000}"/>
    <cellStyle name="Percent 3 27 9" xfId="6989" xr:uid="{00000000-0005-0000-0000-00004F1B0000}"/>
    <cellStyle name="Percent 3 28" xfId="6990" xr:uid="{00000000-0005-0000-0000-0000501B0000}"/>
    <cellStyle name="Percent 3 28 2" xfId="6991" xr:uid="{00000000-0005-0000-0000-0000511B0000}"/>
    <cellStyle name="Percent 3 28 2 2" xfId="6992" xr:uid="{00000000-0005-0000-0000-0000521B0000}"/>
    <cellStyle name="Percent 3 28 2 3" xfId="6993" xr:uid="{00000000-0005-0000-0000-0000531B0000}"/>
    <cellStyle name="Percent 3 28 3" xfId="6994" xr:uid="{00000000-0005-0000-0000-0000541B0000}"/>
    <cellStyle name="Percent 3 28 3 2" xfId="6995" xr:uid="{00000000-0005-0000-0000-0000551B0000}"/>
    <cellStyle name="Percent 3 28 3 3" xfId="6996" xr:uid="{00000000-0005-0000-0000-0000561B0000}"/>
    <cellStyle name="Percent 3 28 4" xfId="6997" xr:uid="{00000000-0005-0000-0000-0000571B0000}"/>
    <cellStyle name="Percent 3 28 5" xfId="6998" xr:uid="{00000000-0005-0000-0000-0000581B0000}"/>
    <cellStyle name="Percent 3 28 6" xfId="6999" xr:uid="{00000000-0005-0000-0000-0000591B0000}"/>
    <cellStyle name="Percent 3 28 7" xfId="7000" xr:uid="{00000000-0005-0000-0000-00005A1B0000}"/>
    <cellStyle name="Percent 3 28 8" xfId="7001" xr:uid="{00000000-0005-0000-0000-00005B1B0000}"/>
    <cellStyle name="Percent 3 28 9" xfId="7002" xr:uid="{00000000-0005-0000-0000-00005C1B0000}"/>
    <cellStyle name="Percent 3 29" xfId="7003" xr:uid="{00000000-0005-0000-0000-00005D1B0000}"/>
    <cellStyle name="Percent 3 29 2" xfId="7004" xr:uid="{00000000-0005-0000-0000-00005E1B0000}"/>
    <cellStyle name="Percent 3 29 3" xfId="7005" xr:uid="{00000000-0005-0000-0000-00005F1B0000}"/>
    <cellStyle name="Percent 3 29 4" xfId="7006" xr:uid="{00000000-0005-0000-0000-0000601B0000}"/>
    <cellStyle name="Percent 3 29 5" xfId="7007" xr:uid="{00000000-0005-0000-0000-0000611B0000}"/>
    <cellStyle name="Percent 3 29 6" xfId="7008" xr:uid="{00000000-0005-0000-0000-0000621B0000}"/>
    <cellStyle name="Percent 3 3" xfId="7009" xr:uid="{00000000-0005-0000-0000-0000631B0000}"/>
    <cellStyle name="Percent 3 3 10" xfId="7010" xr:uid="{00000000-0005-0000-0000-0000641B0000}"/>
    <cellStyle name="Percent 3 3 10 2" xfId="7011" xr:uid="{00000000-0005-0000-0000-0000651B0000}"/>
    <cellStyle name="Percent 3 3 10 2 2" xfId="7012" xr:uid="{00000000-0005-0000-0000-0000661B0000}"/>
    <cellStyle name="Percent 3 3 10 2 3" xfId="7013" xr:uid="{00000000-0005-0000-0000-0000671B0000}"/>
    <cellStyle name="Percent 3 3 10 3" xfId="7014" xr:uid="{00000000-0005-0000-0000-0000681B0000}"/>
    <cellStyle name="Percent 3 3 10 3 2" xfId="7015" xr:uid="{00000000-0005-0000-0000-0000691B0000}"/>
    <cellStyle name="Percent 3 3 10 3 3" xfId="7016" xr:uid="{00000000-0005-0000-0000-00006A1B0000}"/>
    <cellStyle name="Percent 3 3 10 4" xfId="7017" xr:uid="{00000000-0005-0000-0000-00006B1B0000}"/>
    <cellStyle name="Percent 3 3 10 5" xfId="7018" xr:uid="{00000000-0005-0000-0000-00006C1B0000}"/>
    <cellStyle name="Percent 3 3 10 6" xfId="7019" xr:uid="{00000000-0005-0000-0000-00006D1B0000}"/>
    <cellStyle name="Percent 3 3 10 7" xfId="7020" xr:uid="{00000000-0005-0000-0000-00006E1B0000}"/>
    <cellStyle name="Percent 3 3 10 8" xfId="7021" xr:uid="{00000000-0005-0000-0000-00006F1B0000}"/>
    <cellStyle name="Percent 3 3 10 9" xfId="7022" xr:uid="{00000000-0005-0000-0000-0000701B0000}"/>
    <cellStyle name="Percent 3 3 11" xfId="7023" xr:uid="{00000000-0005-0000-0000-0000711B0000}"/>
    <cellStyle name="Percent 3 3 11 2" xfId="7024" xr:uid="{00000000-0005-0000-0000-0000721B0000}"/>
    <cellStyle name="Percent 3 3 11 2 2" xfId="7025" xr:uid="{00000000-0005-0000-0000-0000731B0000}"/>
    <cellStyle name="Percent 3 3 11 2 3" xfId="7026" xr:uid="{00000000-0005-0000-0000-0000741B0000}"/>
    <cellStyle name="Percent 3 3 11 3" xfId="7027" xr:uid="{00000000-0005-0000-0000-0000751B0000}"/>
    <cellStyle name="Percent 3 3 11 3 2" xfId="7028" xr:uid="{00000000-0005-0000-0000-0000761B0000}"/>
    <cellStyle name="Percent 3 3 11 3 3" xfId="7029" xr:uid="{00000000-0005-0000-0000-0000771B0000}"/>
    <cellStyle name="Percent 3 3 11 4" xfId="7030" xr:uid="{00000000-0005-0000-0000-0000781B0000}"/>
    <cellStyle name="Percent 3 3 11 5" xfId="7031" xr:uid="{00000000-0005-0000-0000-0000791B0000}"/>
    <cellStyle name="Percent 3 3 11 6" xfId="7032" xr:uid="{00000000-0005-0000-0000-00007A1B0000}"/>
    <cellStyle name="Percent 3 3 11 7" xfId="7033" xr:uid="{00000000-0005-0000-0000-00007B1B0000}"/>
    <cellStyle name="Percent 3 3 11 8" xfId="7034" xr:uid="{00000000-0005-0000-0000-00007C1B0000}"/>
    <cellStyle name="Percent 3 3 11 9" xfId="7035" xr:uid="{00000000-0005-0000-0000-00007D1B0000}"/>
    <cellStyle name="Percent 3 3 12" xfId="7036" xr:uid="{00000000-0005-0000-0000-00007E1B0000}"/>
    <cellStyle name="Percent 3 3 12 2" xfId="7037" xr:uid="{00000000-0005-0000-0000-00007F1B0000}"/>
    <cellStyle name="Percent 3 3 12 2 2" xfId="7038" xr:uid="{00000000-0005-0000-0000-0000801B0000}"/>
    <cellStyle name="Percent 3 3 12 2 3" xfId="7039" xr:uid="{00000000-0005-0000-0000-0000811B0000}"/>
    <cellStyle name="Percent 3 3 12 3" xfId="7040" xr:uid="{00000000-0005-0000-0000-0000821B0000}"/>
    <cellStyle name="Percent 3 3 12 3 2" xfId="7041" xr:uid="{00000000-0005-0000-0000-0000831B0000}"/>
    <cellStyle name="Percent 3 3 12 3 3" xfId="7042" xr:uid="{00000000-0005-0000-0000-0000841B0000}"/>
    <cellStyle name="Percent 3 3 12 4" xfId="7043" xr:uid="{00000000-0005-0000-0000-0000851B0000}"/>
    <cellStyle name="Percent 3 3 12 5" xfId="7044" xr:uid="{00000000-0005-0000-0000-0000861B0000}"/>
    <cellStyle name="Percent 3 3 12 6" xfId="7045" xr:uid="{00000000-0005-0000-0000-0000871B0000}"/>
    <cellStyle name="Percent 3 3 12 7" xfId="7046" xr:uid="{00000000-0005-0000-0000-0000881B0000}"/>
    <cellStyle name="Percent 3 3 12 8" xfId="7047" xr:uid="{00000000-0005-0000-0000-0000891B0000}"/>
    <cellStyle name="Percent 3 3 12 9" xfId="7048" xr:uid="{00000000-0005-0000-0000-00008A1B0000}"/>
    <cellStyle name="Percent 3 3 13" xfId="7049" xr:uid="{00000000-0005-0000-0000-00008B1B0000}"/>
    <cellStyle name="Percent 3 3 13 2" xfId="7050" xr:uid="{00000000-0005-0000-0000-00008C1B0000}"/>
    <cellStyle name="Percent 3 3 13 2 2" xfId="7051" xr:uid="{00000000-0005-0000-0000-00008D1B0000}"/>
    <cellStyle name="Percent 3 3 13 2 3" xfId="7052" xr:uid="{00000000-0005-0000-0000-00008E1B0000}"/>
    <cellStyle name="Percent 3 3 13 3" xfId="7053" xr:uid="{00000000-0005-0000-0000-00008F1B0000}"/>
    <cellStyle name="Percent 3 3 13 3 2" xfId="7054" xr:uid="{00000000-0005-0000-0000-0000901B0000}"/>
    <cellStyle name="Percent 3 3 13 3 3" xfId="7055" xr:uid="{00000000-0005-0000-0000-0000911B0000}"/>
    <cellStyle name="Percent 3 3 13 4" xfId="7056" xr:uid="{00000000-0005-0000-0000-0000921B0000}"/>
    <cellStyle name="Percent 3 3 13 5" xfId="7057" xr:uid="{00000000-0005-0000-0000-0000931B0000}"/>
    <cellStyle name="Percent 3 3 13 6" xfId="7058" xr:uid="{00000000-0005-0000-0000-0000941B0000}"/>
    <cellStyle name="Percent 3 3 13 7" xfId="7059" xr:uid="{00000000-0005-0000-0000-0000951B0000}"/>
    <cellStyle name="Percent 3 3 13 8" xfId="7060" xr:uid="{00000000-0005-0000-0000-0000961B0000}"/>
    <cellStyle name="Percent 3 3 13 9" xfId="7061" xr:uid="{00000000-0005-0000-0000-0000971B0000}"/>
    <cellStyle name="Percent 3 3 14" xfId="7062" xr:uid="{00000000-0005-0000-0000-0000981B0000}"/>
    <cellStyle name="Percent 3 3 14 2" xfId="7063" xr:uid="{00000000-0005-0000-0000-0000991B0000}"/>
    <cellStyle name="Percent 3 3 14 2 2" xfId="7064" xr:uid="{00000000-0005-0000-0000-00009A1B0000}"/>
    <cellStyle name="Percent 3 3 14 2 3" xfId="7065" xr:uid="{00000000-0005-0000-0000-00009B1B0000}"/>
    <cellStyle name="Percent 3 3 14 3" xfId="7066" xr:uid="{00000000-0005-0000-0000-00009C1B0000}"/>
    <cellStyle name="Percent 3 3 14 3 2" xfId="7067" xr:uid="{00000000-0005-0000-0000-00009D1B0000}"/>
    <cellStyle name="Percent 3 3 14 3 3" xfId="7068" xr:uid="{00000000-0005-0000-0000-00009E1B0000}"/>
    <cellStyle name="Percent 3 3 14 4" xfId="7069" xr:uid="{00000000-0005-0000-0000-00009F1B0000}"/>
    <cellStyle name="Percent 3 3 14 5" xfId="7070" xr:uid="{00000000-0005-0000-0000-0000A01B0000}"/>
    <cellStyle name="Percent 3 3 14 6" xfId="7071" xr:uid="{00000000-0005-0000-0000-0000A11B0000}"/>
    <cellStyle name="Percent 3 3 14 7" xfId="7072" xr:uid="{00000000-0005-0000-0000-0000A21B0000}"/>
    <cellStyle name="Percent 3 3 14 8" xfId="7073" xr:uid="{00000000-0005-0000-0000-0000A31B0000}"/>
    <cellStyle name="Percent 3 3 14 9" xfId="7074" xr:uid="{00000000-0005-0000-0000-0000A41B0000}"/>
    <cellStyle name="Percent 3 3 15" xfId="7075" xr:uid="{00000000-0005-0000-0000-0000A51B0000}"/>
    <cellStyle name="Percent 3 3 15 2" xfId="7076" xr:uid="{00000000-0005-0000-0000-0000A61B0000}"/>
    <cellStyle name="Percent 3 3 15 2 2" xfId="7077" xr:uid="{00000000-0005-0000-0000-0000A71B0000}"/>
    <cellStyle name="Percent 3 3 15 2 3" xfId="7078" xr:uid="{00000000-0005-0000-0000-0000A81B0000}"/>
    <cellStyle name="Percent 3 3 15 3" xfId="7079" xr:uid="{00000000-0005-0000-0000-0000A91B0000}"/>
    <cellStyle name="Percent 3 3 15 3 2" xfId="7080" xr:uid="{00000000-0005-0000-0000-0000AA1B0000}"/>
    <cellStyle name="Percent 3 3 15 3 3" xfId="7081" xr:uid="{00000000-0005-0000-0000-0000AB1B0000}"/>
    <cellStyle name="Percent 3 3 15 4" xfId="7082" xr:uid="{00000000-0005-0000-0000-0000AC1B0000}"/>
    <cellStyle name="Percent 3 3 15 5" xfId="7083" xr:uid="{00000000-0005-0000-0000-0000AD1B0000}"/>
    <cellStyle name="Percent 3 3 15 6" xfId="7084" xr:uid="{00000000-0005-0000-0000-0000AE1B0000}"/>
    <cellStyle name="Percent 3 3 15 7" xfId="7085" xr:uid="{00000000-0005-0000-0000-0000AF1B0000}"/>
    <cellStyle name="Percent 3 3 15 8" xfId="7086" xr:uid="{00000000-0005-0000-0000-0000B01B0000}"/>
    <cellStyle name="Percent 3 3 15 9" xfId="7087" xr:uid="{00000000-0005-0000-0000-0000B11B0000}"/>
    <cellStyle name="Percent 3 3 16" xfId="7088" xr:uid="{00000000-0005-0000-0000-0000B21B0000}"/>
    <cellStyle name="Percent 3 3 16 2" xfId="7089" xr:uid="{00000000-0005-0000-0000-0000B31B0000}"/>
    <cellStyle name="Percent 3 3 16 3" xfId="7090" xr:uid="{00000000-0005-0000-0000-0000B41B0000}"/>
    <cellStyle name="Percent 3 3 17" xfId="7091" xr:uid="{00000000-0005-0000-0000-0000B51B0000}"/>
    <cellStyle name="Percent 3 3 17 2" xfId="7092" xr:uid="{00000000-0005-0000-0000-0000B61B0000}"/>
    <cellStyle name="Percent 3 3 17 3" xfId="7093" xr:uid="{00000000-0005-0000-0000-0000B71B0000}"/>
    <cellStyle name="Percent 3 3 18" xfId="7094" xr:uid="{00000000-0005-0000-0000-0000B81B0000}"/>
    <cellStyle name="Percent 3 3 19" xfId="7095" xr:uid="{00000000-0005-0000-0000-0000B91B0000}"/>
    <cellStyle name="Percent 3 3 2" xfId="7096" xr:uid="{00000000-0005-0000-0000-0000BA1B0000}"/>
    <cellStyle name="Percent 3 3 2 2" xfId="7097" xr:uid="{00000000-0005-0000-0000-0000BB1B0000}"/>
    <cellStyle name="Percent 3 3 2 2 2" xfId="7098" xr:uid="{00000000-0005-0000-0000-0000BC1B0000}"/>
    <cellStyle name="Percent 3 3 2 2 3" xfId="7099" xr:uid="{00000000-0005-0000-0000-0000BD1B0000}"/>
    <cellStyle name="Percent 3 3 2 3" xfId="7100" xr:uid="{00000000-0005-0000-0000-0000BE1B0000}"/>
    <cellStyle name="Percent 3 3 2 3 2" xfId="7101" xr:uid="{00000000-0005-0000-0000-0000BF1B0000}"/>
    <cellStyle name="Percent 3 3 2 3 3" xfId="7102" xr:uid="{00000000-0005-0000-0000-0000C01B0000}"/>
    <cellStyle name="Percent 3 3 2 4" xfId="7103" xr:uid="{00000000-0005-0000-0000-0000C11B0000}"/>
    <cellStyle name="Percent 3 3 2 5" xfId="7104" xr:uid="{00000000-0005-0000-0000-0000C21B0000}"/>
    <cellStyle name="Percent 3 3 2 6" xfId="7105" xr:uid="{00000000-0005-0000-0000-0000C31B0000}"/>
    <cellStyle name="Percent 3 3 2 7" xfId="7106" xr:uid="{00000000-0005-0000-0000-0000C41B0000}"/>
    <cellStyle name="Percent 3 3 2 8" xfId="7107" xr:uid="{00000000-0005-0000-0000-0000C51B0000}"/>
    <cellStyle name="Percent 3 3 2 9" xfId="7108" xr:uid="{00000000-0005-0000-0000-0000C61B0000}"/>
    <cellStyle name="Percent 3 3 20" xfId="7109" xr:uid="{00000000-0005-0000-0000-0000C71B0000}"/>
    <cellStyle name="Percent 3 3 21" xfId="7110" xr:uid="{00000000-0005-0000-0000-0000C81B0000}"/>
    <cellStyle name="Percent 3 3 22" xfId="7111" xr:uid="{00000000-0005-0000-0000-0000C91B0000}"/>
    <cellStyle name="Percent 3 3 23" xfId="7112" xr:uid="{00000000-0005-0000-0000-0000CA1B0000}"/>
    <cellStyle name="Percent 3 3 3" xfId="7113" xr:uid="{00000000-0005-0000-0000-0000CB1B0000}"/>
    <cellStyle name="Percent 3 3 3 10" xfId="7114" xr:uid="{00000000-0005-0000-0000-0000CC1B0000}"/>
    <cellStyle name="Percent 3 3 3 11" xfId="7115" xr:uid="{00000000-0005-0000-0000-0000CD1B0000}"/>
    <cellStyle name="Percent 3 3 3 2" xfId="7116" xr:uid="{00000000-0005-0000-0000-0000CE1B0000}"/>
    <cellStyle name="Percent 3 3 3 2 2" xfId="7117" xr:uid="{00000000-0005-0000-0000-0000CF1B0000}"/>
    <cellStyle name="Percent 3 3 3 2 2 2" xfId="7118" xr:uid="{00000000-0005-0000-0000-0000D01B0000}"/>
    <cellStyle name="Percent 3 3 3 2 3" xfId="7119" xr:uid="{00000000-0005-0000-0000-0000D11B0000}"/>
    <cellStyle name="Percent 3 3 3 2 4" xfId="7120" xr:uid="{00000000-0005-0000-0000-0000D21B0000}"/>
    <cellStyle name="Percent 3 3 3 2 5" xfId="7121" xr:uid="{00000000-0005-0000-0000-0000D31B0000}"/>
    <cellStyle name="Percent 3 3 3 2 6" xfId="7122" xr:uid="{00000000-0005-0000-0000-0000D41B0000}"/>
    <cellStyle name="Percent 3 3 3 2 7" xfId="7123" xr:uid="{00000000-0005-0000-0000-0000D51B0000}"/>
    <cellStyle name="Percent 3 3 3 2 8" xfId="7124" xr:uid="{00000000-0005-0000-0000-0000D61B0000}"/>
    <cellStyle name="Percent 3 3 3 2 9" xfId="7125" xr:uid="{00000000-0005-0000-0000-0000D71B0000}"/>
    <cellStyle name="Percent 3 3 3 3" xfId="7126" xr:uid="{00000000-0005-0000-0000-0000D81B0000}"/>
    <cellStyle name="Percent 3 3 3 3 10" xfId="7127" xr:uid="{00000000-0005-0000-0000-0000D91B0000}"/>
    <cellStyle name="Percent 3 3 3 3 2" xfId="7128" xr:uid="{00000000-0005-0000-0000-0000DA1B0000}"/>
    <cellStyle name="Percent 3 3 3 3 2 2" xfId="7129" xr:uid="{00000000-0005-0000-0000-0000DB1B0000}"/>
    <cellStyle name="Percent 3 3 3 3 2 3" xfId="7130" xr:uid="{00000000-0005-0000-0000-0000DC1B0000}"/>
    <cellStyle name="Percent 3 3 3 3 2 4" xfId="7131" xr:uid="{00000000-0005-0000-0000-0000DD1B0000}"/>
    <cellStyle name="Percent 3 3 3 3 2 5" xfId="7132" xr:uid="{00000000-0005-0000-0000-0000DE1B0000}"/>
    <cellStyle name="Percent 3 3 3 3 2 6" xfId="7133" xr:uid="{00000000-0005-0000-0000-0000DF1B0000}"/>
    <cellStyle name="Percent 3 3 3 3 3" xfId="7134" xr:uid="{00000000-0005-0000-0000-0000E01B0000}"/>
    <cellStyle name="Percent 3 3 3 3 3 2" xfId="7135" xr:uid="{00000000-0005-0000-0000-0000E11B0000}"/>
    <cellStyle name="Percent 3 3 3 3 3 3" xfId="7136" xr:uid="{00000000-0005-0000-0000-0000E21B0000}"/>
    <cellStyle name="Percent 3 3 3 3 3 4" xfId="7137" xr:uid="{00000000-0005-0000-0000-0000E31B0000}"/>
    <cellStyle name="Percent 3 3 3 3 3 5" xfId="7138" xr:uid="{00000000-0005-0000-0000-0000E41B0000}"/>
    <cellStyle name="Percent 3 3 3 3 3 6" xfId="7139" xr:uid="{00000000-0005-0000-0000-0000E51B0000}"/>
    <cellStyle name="Percent 3 3 3 3 4" xfId="7140" xr:uid="{00000000-0005-0000-0000-0000E61B0000}"/>
    <cellStyle name="Percent 3 3 3 3 4 2" xfId="7141" xr:uid="{00000000-0005-0000-0000-0000E71B0000}"/>
    <cellStyle name="Percent 3 3 3 3 4 2 2" xfId="7142" xr:uid="{00000000-0005-0000-0000-0000E81B0000}"/>
    <cellStyle name="Percent 3 3 3 3 4 2 3" xfId="7143" xr:uid="{00000000-0005-0000-0000-0000E91B0000}"/>
    <cellStyle name="Percent 3 3 3 3 4 2 4" xfId="7144" xr:uid="{00000000-0005-0000-0000-0000EA1B0000}"/>
    <cellStyle name="Percent 3 3 3 3 4 2 5" xfId="7145" xr:uid="{00000000-0005-0000-0000-0000EB1B0000}"/>
    <cellStyle name="Percent 3 3 3 3 4 2 6" xfId="7146" xr:uid="{00000000-0005-0000-0000-0000EC1B0000}"/>
    <cellStyle name="Percent 3 3 3 3 4 3" xfId="7147" xr:uid="{00000000-0005-0000-0000-0000ED1B0000}"/>
    <cellStyle name="Percent 3 3 3 3 4 4" xfId="7148" xr:uid="{00000000-0005-0000-0000-0000EE1B0000}"/>
    <cellStyle name="Percent 3 3 3 3 4 5" xfId="7149" xr:uid="{00000000-0005-0000-0000-0000EF1B0000}"/>
    <cellStyle name="Percent 3 3 3 3 4 6" xfId="7150" xr:uid="{00000000-0005-0000-0000-0000F01B0000}"/>
    <cellStyle name="Percent 3 3 3 3 4 7" xfId="7151" xr:uid="{00000000-0005-0000-0000-0000F11B0000}"/>
    <cellStyle name="Percent 3 3 3 3 5" xfId="7152" xr:uid="{00000000-0005-0000-0000-0000F21B0000}"/>
    <cellStyle name="Percent 3 3 3 3 6" xfId="7153" xr:uid="{00000000-0005-0000-0000-0000F31B0000}"/>
    <cellStyle name="Percent 3 3 3 3 7" xfId="7154" xr:uid="{00000000-0005-0000-0000-0000F41B0000}"/>
    <cellStyle name="Percent 3 3 3 3 8" xfId="7155" xr:uid="{00000000-0005-0000-0000-0000F51B0000}"/>
    <cellStyle name="Percent 3 3 3 3 9" xfId="7156" xr:uid="{00000000-0005-0000-0000-0000F61B0000}"/>
    <cellStyle name="Percent 3 3 3 4" xfId="7157" xr:uid="{00000000-0005-0000-0000-0000F71B0000}"/>
    <cellStyle name="Percent 3 3 3 4 2" xfId="7158" xr:uid="{00000000-0005-0000-0000-0000F81B0000}"/>
    <cellStyle name="Percent 3 3 3 5" xfId="7159" xr:uid="{00000000-0005-0000-0000-0000F91B0000}"/>
    <cellStyle name="Percent 3 3 3 6" xfId="7160" xr:uid="{00000000-0005-0000-0000-0000FA1B0000}"/>
    <cellStyle name="Percent 3 3 3 7" xfId="7161" xr:uid="{00000000-0005-0000-0000-0000FB1B0000}"/>
    <cellStyle name="Percent 3 3 3 8" xfId="7162" xr:uid="{00000000-0005-0000-0000-0000FC1B0000}"/>
    <cellStyle name="Percent 3 3 3 9" xfId="7163" xr:uid="{00000000-0005-0000-0000-0000FD1B0000}"/>
    <cellStyle name="Percent 3 3 4" xfId="7164" xr:uid="{00000000-0005-0000-0000-0000FE1B0000}"/>
    <cellStyle name="Percent 3 3 4 2" xfId="7165" xr:uid="{00000000-0005-0000-0000-0000FF1B0000}"/>
    <cellStyle name="Percent 3 3 4 2 2" xfId="7166" xr:uid="{00000000-0005-0000-0000-0000001C0000}"/>
    <cellStyle name="Percent 3 3 4 2 3" xfId="7167" xr:uid="{00000000-0005-0000-0000-0000011C0000}"/>
    <cellStyle name="Percent 3 3 4 2 4" xfId="7168" xr:uid="{00000000-0005-0000-0000-0000021C0000}"/>
    <cellStyle name="Percent 3 3 4 2 5" xfId="7169" xr:uid="{00000000-0005-0000-0000-0000031C0000}"/>
    <cellStyle name="Percent 3 3 4 2 6" xfId="7170" xr:uid="{00000000-0005-0000-0000-0000041C0000}"/>
    <cellStyle name="Percent 3 3 4 2 7" xfId="7171" xr:uid="{00000000-0005-0000-0000-0000051C0000}"/>
    <cellStyle name="Percent 3 3 4 3" xfId="7172" xr:uid="{00000000-0005-0000-0000-0000061C0000}"/>
    <cellStyle name="Percent 3 3 4 3 2" xfId="7173" xr:uid="{00000000-0005-0000-0000-0000071C0000}"/>
    <cellStyle name="Percent 3 3 4 3 3" xfId="7174" xr:uid="{00000000-0005-0000-0000-0000081C0000}"/>
    <cellStyle name="Percent 3 3 4 4" xfId="7175" xr:uid="{00000000-0005-0000-0000-0000091C0000}"/>
    <cellStyle name="Percent 3 3 4 5" xfId="7176" xr:uid="{00000000-0005-0000-0000-00000A1C0000}"/>
    <cellStyle name="Percent 3 3 4 6" xfId="7177" xr:uid="{00000000-0005-0000-0000-00000B1C0000}"/>
    <cellStyle name="Percent 3 3 4 7" xfId="7178" xr:uid="{00000000-0005-0000-0000-00000C1C0000}"/>
    <cellStyle name="Percent 3 3 4 8" xfId="7179" xr:uid="{00000000-0005-0000-0000-00000D1C0000}"/>
    <cellStyle name="Percent 3 3 4 9" xfId="7180" xr:uid="{00000000-0005-0000-0000-00000E1C0000}"/>
    <cellStyle name="Percent 3 3 5" xfId="7181" xr:uid="{00000000-0005-0000-0000-00000F1C0000}"/>
    <cellStyle name="Percent 3 3 5 10" xfId="7182" xr:uid="{00000000-0005-0000-0000-0000101C0000}"/>
    <cellStyle name="Percent 3 3 5 11" xfId="7183" xr:uid="{00000000-0005-0000-0000-0000111C0000}"/>
    <cellStyle name="Percent 3 3 5 2" xfId="7184" xr:uid="{00000000-0005-0000-0000-0000121C0000}"/>
    <cellStyle name="Percent 3 3 5 2 2" xfId="7185" xr:uid="{00000000-0005-0000-0000-0000131C0000}"/>
    <cellStyle name="Percent 3 3 5 2 2 2" xfId="7186" xr:uid="{00000000-0005-0000-0000-0000141C0000}"/>
    <cellStyle name="Percent 3 3 5 2 2 3" xfId="7187" xr:uid="{00000000-0005-0000-0000-0000151C0000}"/>
    <cellStyle name="Percent 3 3 5 2 3" xfId="7188" xr:uid="{00000000-0005-0000-0000-0000161C0000}"/>
    <cellStyle name="Percent 3 3 5 2 3 2" xfId="7189" xr:uid="{00000000-0005-0000-0000-0000171C0000}"/>
    <cellStyle name="Percent 3 3 5 2 3 3" xfId="7190" xr:uid="{00000000-0005-0000-0000-0000181C0000}"/>
    <cellStyle name="Percent 3 3 5 2 4" xfId="7191" xr:uid="{00000000-0005-0000-0000-0000191C0000}"/>
    <cellStyle name="Percent 3 3 5 2 5" xfId="7192" xr:uid="{00000000-0005-0000-0000-00001A1C0000}"/>
    <cellStyle name="Percent 3 3 5 3" xfId="7193" xr:uid="{00000000-0005-0000-0000-00001B1C0000}"/>
    <cellStyle name="Percent 3 3 5 3 2" xfId="7194" xr:uid="{00000000-0005-0000-0000-00001C1C0000}"/>
    <cellStyle name="Percent 3 3 5 3 2 2" xfId="7195" xr:uid="{00000000-0005-0000-0000-00001D1C0000}"/>
    <cellStyle name="Percent 3 3 5 3 2 3" xfId="7196" xr:uid="{00000000-0005-0000-0000-00001E1C0000}"/>
    <cellStyle name="Percent 3 3 5 3 3" xfId="7197" xr:uid="{00000000-0005-0000-0000-00001F1C0000}"/>
    <cellStyle name="Percent 3 3 5 3 3 2" xfId="7198" xr:uid="{00000000-0005-0000-0000-0000201C0000}"/>
    <cellStyle name="Percent 3 3 5 3 3 3" xfId="7199" xr:uid="{00000000-0005-0000-0000-0000211C0000}"/>
    <cellStyle name="Percent 3 3 5 3 4" xfId="7200" xr:uid="{00000000-0005-0000-0000-0000221C0000}"/>
    <cellStyle name="Percent 3 3 5 3 5" xfId="7201" xr:uid="{00000000-0005-0000-0000-0000231C0000}"/>
    <cellStyle name="Percent 3 3 5 4" xfId="7202" xr:uid="{00000000-0005-0000-0000-0000241C0000}"/>
    <cellStyle name="Percent 3 3 5 4 2" xfId="7203" xr:uid="{00000000-0005-0000-0000-0000251C0000}"/>
    <cellStyle name="Percent 3 3 5 4 3" xfId="7204" xr:uid="{00000000-0005-0000-0000-0000261C0000}"/>
    <cellStyle name="Percent 3 3 5 5" xfId="7205" xr:uid="{00000000-0005-0000-0000-0000271C0000}"/>
    <cellStyle name="Percent 3 3 5 5 2" xfId="7206" xr:uid="{00000000-0005-0000-0000-0000281C0000}"/>
    <cellStyle name="Percent 3 3 5 5 3" xfId="7207" xr:uid="{00000000-0005-0000-0000-0000291C0000}"/>
    <cellStyle name="Percent 3 3 5 6" xfId="7208" xr:uid="{00000000-0005-0000-0000-00002A1C0000}"/>
    <cellStyle name="Percent 3 3 5 7" xfId="7209" xr:uid="{00000000-0005-0000-0000-00002B1C0000}"/>
    <cellStyle name="Percent 3 3 5 8" xfId="7210" xr:uid="{00000000-0005-0000-0000-00002C1C0000}"/>
    <cellStyle name="Percent 3 3 5 9" xfId="7211" xr:uid="{00000000-0005-0000-0000-00002D1C0000}"/>
    <cellStyle name="Percent 3 3 6" xfId="7212" xr:uid="{00000000-0005-0000-0000-00002E1C0000}"/>
    <cellStyle name="Percent 3 3 6 10" xfId="7213" xr:uid="{00000000-0005-0000-0000-00002F1C0000}"/>
    <cellStyle name="Percent 3 3 6 11" xfId="7214" xr:uid="{00000000-0005-0000-0000-0000301C0000}"/>
    <cellStyle name="Percent 3 3 6 2" xfId="7215" xr:uid="{00000000-0005-0000-0000-0000311C0000}"/>
    <cellStyle name="Percent 3 3 6 2 2" xfId="7216" xr:uid="{00000000-0005-0000-0000-0000321C0000}"/>
    <cellStyle name="Percent 3 3 6 2 2 2" xfId="7217" xr:uid="{00000000-0005-0000-0000-0000331C0000}"/>
    <cellStyle name="Percent 3 3 6 2 2 3" xfId="7218" xr:uid="{00000000-0005-0000-0000-0000341C0000}"/>
    <cellStyle name="Percent 3 3 6 2 3" xfId="7219" xr:uid="{00000000-0005-0000-0000-0000351C0000}"/>
    <cellStyle name="Percent 3 3 6 2 3 2" xfId="7220" xr:uid="{00000000-0005-0000-0000-0000361C0000}"/>
    <cellStyle name="Percent 3 3 6 2 3 3" xfId="7221" xr:uid="{00000000-0005-0000-0000-0000371C0000}"/>
    <cellStyle name="Percent 3 3 6 2 4" xfId="7222" xr:uid="{00000000-0005-0000-0000-0000381C0000}"/>
    <cellStyle name="Percent 3 3 6 2 5" xfId="7223" xr:uid="{00000000-0005-0000-0000-0000391C0000}"/>
    <cellStyle name="Percent 3 3 6 2 6" xfId="7224" xr:uid="{00000000-0005-0000-0000-00003A1C0000}"/>
    <cellStyle name="Percent 3 3 6 2 7" xfId="7225" xr:uid="{00000000-0005-0000-0000-00003B1C0000}"/>
    <cellStyle name="Percent 3 3 6 2 8" xfId="7226" xr:uid="{00000000-0005-0000-0000-00003C1C0000}"/>
    <cellStyle name="Percent 3 3 6 3" xfId="7227" xr:uid="{00000000-0005-0000-0000-00003D1C0000}"/>
    <cellStyle name="Percent 3 3 6 3 2" xfId="7228" xr:uid="{00000000-0005-0000-0000-00003E1C0000}"/>
    <cellStyle name="Percent 3 3 6 3 2 2" xfId="7229" xr:uid="{00000000-0005-0000-0000-00003F1C0000}"/>
    <cellStyle name="Percent 3 3 6 3 2 3" xfId="7230" xr:uid="{00000000-0005-0000-0000-0000401C0000}"/>
    <cellStyle name="Percent 3 3 6 3 3" xfId="7231" xr:uid="{00000000-0005-0000-0000-0000411C0000}"/>
    <cellStyle name="Percent 3 3 6 3 3 2" xfId="7232" xr:uid="{00000000-0005-0000-0000-0000421C0000}"/>
    <cellStyle name="Percent 3 3 6 3 3 3" xfId="7233" xr:uid="{00000000-0005-0000-0000-0000431C0000}"/>
    <cellStyle name="Percent 3 3 6 3 4" xfId="7234" xr:uid="{00000000-0005-0000-0000-0000441C0000}"/>
    <cellStyle name="Percent 3 3 6 3 5" xfId="7235" xr:uid="{00000000-0005-0000-0000-0000451C0000}"/>
    <cellStyle name="Percent 3 3 6 4" xfId="7236" xr:uid="{00000000-0005-0000-0000-0000461C0000}"/>
    <cellStyle name="Percent 3 3 6 4 2" xfId="7237" xr:uid="{00000000-0005-0000-0000-0000471C0000}"/>
    <cellStyle name="Percent 3 3 6 4 3" xfId="7238" xr:uid="{00000000-0005-0000-0000-0000481C0000}"/>
    <cellStyle name="Percent 3 3 6 5" xfId="7239" xr:uid="{00000000-0005-0000-0000-0000491C0000}"/>
    <cellStyle name="Percent 3 3 6 5 2" xfId="7240" xr:uid="{00000000-0005-0000-0000-00004A1C0000}"/>
    <cellStyle name="Percent 3 3 6 5 3" xfId="7241" xr:uid="{00000000-0005-0000-0000-00004B1C0000}"/>
    <cellStyle name="Percent 3 3 6 6" xfId="7242" xr:uid="{00000000-0005-0000-0000-00004C1C0000}"/>
    <cellStyle name="Percent 3 3 6 7" xfId="7243" xr:uid="{00000000-0005-0000-0000-00004D1C0000}"/>
    <cellStyle name="Percent 3 3 6 8" xfId="7244" xr:uid="{00000000-0005-0000-0000-00004E1C0000}"/>
    <cellStyle name="Percent 3 3 6 9" xfId="7245" xr:uid="{00000000-0005-0000-0000-00004F1C0000}"/>
    <cellStyle name="Percent 3 3 7" xfId="7246" xr:uid="{00000000-0005-0000-0000-0000501C0000}"/>
    <cellStyle name="Percent 3 3 7 10" xfId="7247" xr:uid="{00000000-0005-0000-0000-0000511C0000}"/>
    <cellStyle name="Percent 3 3 7 11" xfId="7248" xr:uid="{00000000-0005-0000-0000-0000521C0000}"/>
    <cellStyle name="Percent 3 3 7 2" xfId="7249" xr:uid="{00000000-0005-0000-0000-0000531C0000}"/>
    <cellStyle name="Percent 3 3 7 2 2" xfId="7250" xr:uid="{00000000-0005-0000-0000-0000541C0000}"/>
    <cellStyle name="Percent 3 3 7 2 2 2" xfId="7251" xr:uid="{00000000-0005-0000-0000-0000551C0000}"/>
    <cellStyle name="Percent 3 3 7 2 2 3" xfId="7252" xr:uid="{00000000-0005-0000-0000-0000561C0000}"/>
    <cellStyle name="Percent 3 3 7 2 3" xfId="7253" xr:uid="{00000000-0005-0000-0000-0000571C0000}"/>
    <cellStyle name="Percent 3 3 7 2 3 2" xfId="7254" xr:uid="{00000000-0005-0000-0000-0000581C0000}"/>
    <cellStyle name="Percent 3 3 7 2 3 3" xfId="7255" xr:uid="{00000000-0005-0000-0000-0000591C0000}"/>
    <cellStyle name="Percent 3 3 7 2 4" xfId="7256" xr:uid="{00000000-0005-0000-0000-00005A1C0000}"/>
    <cellStyle name="Percent 3 3 7 2 5" xfId="7257" xr:uid="{00000000-0005-0000-0000-00005B1C0000}"/>
    <cellStyle name="Percent 3 3 7 3" xfId="7258" xr:uid="{00000000-0005-0000-0000-00005C1C0000}"/>
    <cellStyle name="Percent 3 3 7 3 2" xfId="7259" xr:uid="{00000000-0005-0000-0000-00005D1C0000}"/>
    <cellStyle name="Percent 3 3 7 3 2 2" xfId="7260" xr:uid="{00000000-0005-0000-0000-00005E1C0000}"/>
    <cellStyle name="Percent 3 3 7 3 2 3" xfId="7261" xr:uid="{00000000-0005-0000-0000-00005F1C0000}"/>
    <cellStyle name="Percent 3 3 7 3 3" xfId="7262" xr:uid="{00000000-0005-0000-0000-0000601C0000}"/>
    <cellStyle name="Percent 3 3 7 3 3 2" xfId="7263" xr:uid="{00000000-0005-0000-0000-0000611C0000}"/>
    <cellStyle name="Percent 3 3 7 3 3 3" xfId="7264" xr:uid="{00000000-0005-0000-0000-0000621C0000}"/>
    <cellStyle name="Percent 3 3 7 3 4" xfId="7265" xr:uid="{00000000-0005-0000-0000-0000631C0000}"/>
    <cellStyle name="Percent 3 3 7 3 5" xfId="7266" xr:uid="{00000000-0005-0000-0000-0000641C0000}"/>
    <cellStyle name="Percent 3 3 7 4" xfId="7267" xr:uid="{00000000-0005-0000-0000-0000651C0000}"/>
    <cellStyle name="Percent 3 3 7 4 2" xfId="7268" xr:uid="{00000000-0005-0000-0000-0000661C0000}"/>
    <cellStyle name="Percent 3 3 7 4 3" xfId="7269" xr:uid="{00000000-0005-0000-0000-0000671C0000}"/>
    <cellStyle name="Percent 3 3 7 5" xfId="7270" xr:uid="{00000000-0005-0000-0000-0000681C0000}"/>
    <cellStyle name="Percent 3 3 7 5 2" xfId="7271" xr:uid="{00000000-0005-0000-0000-0000691C0000}"/>
    <cellStyle name="Percent 3 3 7 5 3" xfId="7272" xr:uid="{00000000-0005-0000-0000-00006A1C0000}"/>
    <cellStyle name="Percent 3 3 7 6" xfId="7273" xr:uid="{00000000-0005-0000-0000-00006B1C0000}"/>
    <cellStyle name="Percent 3 3 7 7" xfId="7274" xr:uid="{00000000-0005-0000-0000-00006C1C0000}"/>
    <cellStyle name="Percent 3 3 7 8" xfId="7275" xr:uid="{00000000-0005-0000-0000-00006D1C0000}"/>
    <cellStyle name="Percent 3 3 7 9" xfId="7276" xr:uid="{00000000-0005-0000-0000-00006E1C0000}"/>
    <cellStyle name="Percent 3 3 8" xfId="7277" xr:uid="{00000000-0005-0000-0000-00006F1C0000}"/>
    <cellStyle name="Percent 3 3 8 10" xfId="7278" xr:uid="{00000000-0005-0000-0000-0000701C0000}"/>
    <cellStyle name="Percent 3 3 8 11" xfId="7279" xr:uid="{00000000-0005-0000-0000-0000711C0000}"/>
    <cellStyle name="Percent 3 3 8 2" xfId="7280" xr:uid="{00000000-0005-0000-0000-0000721C0000}"/>
    <cellStyle name="Percent 3 3 8 2 2" xfId="7281" xr:uid="{00000000-0005-0000-0000-0000731C0000}"/>
    <cellStyle name="Percent 3 3 8 2 2 2" xfId="7282" xr:uid="{00000000-0005-0000-0000-0000741C0000}"/>
    <cellStyle name="Percent 3 3 8 2 2 3" xfId="7283" xr:uid="{00000000-0005-0000-0000-0000751C0000}"/>
    <cellStyle name="Percent 3 3 8 2 3" xfId="7284" xr:uid="{00000000-0005-0000-0000-0000761C0000}"/>
    <cellStyle name="Percent 3 3 8 2 3 2" xfId="7285" xr:uid="{00000000-0005-0000-0000-0000771C0000}"/>
    <cellStyle name="Percent 3 3 8 2 3 3" xfId="7286" xr:uid="{00000000-0005-0000-0000-0000781C0000}"/>
    <cellStyle name="Percent 3 3 8 2 4" xfId="7287" xr:uid="{00000000-0005-0000-0000-0000791C0000}"/>
    <cellStyle name="Percent 3 3 8 2 5" xfId="7288" xr:uid="{00000000-0005-0000-0000-00007A1C0000}"/>
    <cellStyle name="Percent 3 3 8 3" xfId="7289" xr:uid="{00000000-0005-0000-0000-00007B1C0000}"/>
    <cellStyle name="Percent 3 3 8 3 2" xfId="7290" xr:uid="{00000000-0005-0000-0000-00007C1C0000}"/>
    <cellStyle name="Percent 3 3 8 3 2 2" xfId="7291" xr:uid="{00000000-0005-0000-0000-00007D1C0000}"/>
    <cellStyle name="Percent 3 3 8 3 2 3" xfId="7292" xr:uid="{00000000-0005-0000-0000-00007E1C0000}"/>
    <cellStyle name="Percent 3 3 8 3 3" xfId="7293" xr:uid="{00000000-0005-0000-0000-00007F1C0000}"/>
    <cellStyle name="Percent 3 3 8 3 3 2" xfId="7294" xr:uid="{00000000-0005-0000-0000-0000801C0000}"/>
    <cellStyle name="Percent 3 3 8 3 3 3" xfId="7295" xr:uid="{00000000-0005-0000-0000-0000811C0000}"/>
    <cellStyle name="Percent 3 3 8 3 4" xfId="7296" xr:uid="{00000000-0005-0000-0000-0000821C0000}"/>
    <cellStyle name="Percent 3 3 8 3 5" xfId="7297" xr:uid="{00000000-0005-0000-0000-0000831C0000}"/>
    <cellStyle name="Percent 3 3 8 4" xfId="7298" xr:uid="{00000000-0005-0000-0000-0000841C0000}"/>
    <cellStyle name="Percent 3 3 8 4 2" xfId="7299" xr:uid="{00000000-0005-0000-0000-0000851C0000}"/>
    <cellStyle name="Percent 3 3 8 4 3" xfId="7300" xr:uid="{00000000-0005-0000-0000-0000861C0000}"/>
    <cellStyle name="Percent 3 3 8 5" xfId="7301" xr:uid="{00000000-0005-0000-0000-0000871C0000}"/>
    <cellStyle name="Percent 3 3 8 5 2" xfId="7302" xr:uid="{00000000-0005-0000-0000-0000881C0000}"/>
    <cellStyle name="Percent 3 3 8 5 3" xfId="7303" xr:uid="{00000000-0005-0000-0000-0000891C0000}"/>
    <cellStyle name="Percent 3 3 8 6" xfId="7304" xr:uid="{00000000-0005-0000-0000-00008A1C0000}"/>
    <cellStyle name="Percent 3 3 8 7" xfId="7305" xr:uid="{00000000-0005-0000-0000-00008B1C0000}"/>
    <cellStyle name="Percent 3 3 8 8" xfId="7306" xr:uid="{00000000-0005-0000-0000-00008C1C0000}"/>
    <cellStyle name="Percent 3 3 8 9" xfId="7307" xr:uid="{00000000-0005-0000-0000-00008D1C0000}"/>
    <cellStyle name="Percent 3 3 9" xfId="7308" xr:uid="{00000000-0005-0000-0000-00008E1C0000}"/>
    <cellStyle name="Percent 3 3 9 10" xfId="7309" xr:uid="{00000000-0005-0000-0000-00008F1C0000}"/>
    <cellStyle name="Percent 3 3 9 11" xfId="7310" xr:uid="{00000000-0005-0000-0000-0000901C0000}"/>
    <cellStyle name="Percent 3 3 9 2" xfId="7311" xr:uid="{00000000-0005-0000-0000-0000911C0000}"/>
    <cellStyle name="Percent 3 3 9 2 2" xfId="7312" xr:uid="{00000000-0005-0000-0000-0000921C0000}"/>
    <cellStyle name="Percent 3 3 9 2 2 2" xfId="7313" xr:uid="{00000000-0005-0000-0000-0000931C0000}"/>
    <cellStyle name="Percent 3 3 9 2 2 3" xfId="7314" xr:uid="{00000000-0005-0000-0000-0000941C0000}"/>
    <cellStyle name="Percent 3 3 9 2 3" xfId="7315" xr:uid="{00000000-0005-0000-0000-0000951C0000}"/>
    <cellStyle name="Percent 3 3 9 2 3 2" xfId="7316" xr:uid="{00000000-0005-0000-0000-0000961C0000}"/>
    <cellStyle name="Percent 3 3 9 2 3 3" xfId="7317" xr:uid="{00000000-0005-0000-0000-0000971C0000}"/>
    <cellStyle name="Percent 3 3 9 2 4" xfId="7318" xr:uid="{00000000-0005-0000-0000-0000981C0000}"/>
    <cellStyle name="Percent 3 3 9 2 5" xfId="7319" xr:uid="{00000000-0005-0000-0000-0000991C0000}"/>
    <cellStyle name="Percent 3 3 9 3" xfId="7320" xr:uid="{00000000-0005-0000-0000-00009A1C0000}"/>
    <cellStyle name="Percent 3 3 9 3 2" xfId="7321" xr:uid="{00000000-0005-0000-0000-00009B1C0000}"/>
    <cellStyle name="Percent 3 3 9 3 2 2" xfId="7322" xr:uid="{00000000-0005-0000-0000-00009C1C0000}"/>
    <cellStyle name="Percent 3 3 9 3 2 3" xfId="7323" xr:uid="{00000000-0005-0000-0000-00009D1C0000}"/>
    <cellStyle name="Percent 3 3 9 3 3" xfId="7324" xr:uid="{00000000-0005-0000-0000-00009E1C0000}"/>
    <cellStyle name="Percent 3 3 9 3 3 2" xfId="7325" xr:uid="{00000000-0005-0000-0000-00009F1C0000}"/>
    <cellStyle name="Percent 3 3 9 3 3 3" xfId="7326" xr:uid="{00000000-0005-0000-0000-0000A01C0000}"/>
    <cellStyle name="Percent 3 3 9 3 4" xfId="7327" xr:uid="{00000000-0005-0000-0000-0000A11C0000}"/>
    <cellStyle name="Percent 3 3 9 3 5" xfId="7328" xr:uid="{00000000-0005-0000-0000-0000A21C0000}"/>
    <cellStyle name="Percent 3 3 9 4" xfId="7329" xr:uid="{00000000-0005-0000-0000-0000A31C0000}"/>
    <cellStyle name="Percent 3 3 9 4 2" xfId="7330" xr:uid="{00000000-0005-0000-0000-0000A41C0000}"/>
    <cellStyle name="Percent 3 3 9 4 3" xfId="7331" xr:uid="{00000000-0005-0000-0000-0000A51C0000}"/>
    <cellStyle name="Percent 3 3 9 5" xfId="7332" xr:uid="{00000000-0005-0000-0000-0000A61C0000}"/>
    <cellStyle name="Percent 3 3 9 5 2" xfId="7333" xr:uid="{00000000-0005-0000-0000-0000A71C0000}"/>
    <cellStyle name="Percent 3 3 9 5 3" xfId="7334" xr:uid="{00000000-0005-0000-0000-0000A81C0000}"/>
    <cellStyle name="Percent 3 3 9 6" xfId="7335" xr:uid="{00000000-0005-0000-0000-0000A91C0000}"/>
    <cellStyle name="Percent 3 3 9 7" xfId="7336" xr:uid="{00000000-0005-0000-0000-0000AA1C0000}"/>
    <cellStyle name="Percent 3 3 9 8" xfId="7337" xr:uid="{00000000-0005-0000-0000-0000AB1C0000}"/>
    <cellStyle name="Percent 3 3 9 9" xfId="7338" xr:uid="{00000000-0005-0000-0000-0000AC1C0000}"/>
    <cellStyle name="Percent 3 30" xfId="7339" xr:uid="{00000000-0005-0000-0000-0000AD1C0000}"/>
    <cellStyle name="Percent 3 30 2" xfId="7340" xr:uid="{00000000-0005-0000-0000-0000AE1C0000}"/>
    <cellStyle name="Percent 3 30 3" xfId="7341" xr:uid="{00000000-0005-0000-0000-0000AF1C0000}"/>
    <cellStyle name="Percent 3 30 4" xfId="7342" xr:uid="{00000000-0005-0000-0000-0000B01C0000}"/>
    <cellStyle name="Percent 3 30 5" xfId="7343" xr:uid="{00000000-0005-0000-0000-0000B11C0000}"/>
    <cellStyle name="Percent 3 30 6" xfId="7344" xr:uid="{00000000-0005-0000-0000-0000B21C0000}"/>
    <cellStyle name="Percent 3 31" xfId="7345" xr:uid="{00000000-0005-0000-0000-0000B31C0000}"/>
    <cellStyle name="Percent 3 31 2" xfId="7346" xr:uid="{00000000-0005-0000-0000-0000B41C0000}"/>
    <cellStyle name="Percent 3 32" xfId="7347" xr:uid="{00000000-0005-0000-0000-0000B51C0000}"/>
    <cellStyle name="Percent 3 33" xfId="7348" xr:uid="{00000000-0005-0000-0000-0000B61C0000}"/>
    <cellStyle name="Percent 3 34" xfId="7349" xr:uid="{00000000-0005-0000-0000-0000B71C0000}"/>
    <cellStyle name="Percent 3 35" xfId="7350" xr:uid="{00000000-0005-0000-0000-0000B81C0000}"/>
    <cellStyle name="Percent 3 36" xfId="7351" xr:uid="{00000000-0005-0000-0000-0000B91C0000}"/>
    <cellStyle name="Percent 3 37" xfId="7352" xr:uid="{00000000-0005-0000-0000-0000BA1C0000}"/>
    <cellStyle name="Percent 3 38" xfId="7353" xr:uid="{00000000-0005-0000-0000-0000BB1C0000}"/>
    <cellStyle name="Percent 3 39" xfId="7354" xr:uid="{00000000-0005-0000-0000-0000BC1C0000}"/>
    <cellStyle name="Percent 3 4" xfId="7355" xr:uid="{00000000-0005-0000-0000-0000BD1C0000}"/>
    <cellStyle name="Percent 3 4 10" xfId="7356" xr:uid="{00000000-0005-0000-0000-0000BE1C0000}"/>
    <cellStyle name="Percent 3 4 10 10" xfId="7357" xr:uid="{00000000-0005-0000-0000-0000BF1C0000}"/>
    <cellStyle name="Percent 3 4 10 11" xfId="7358" xr:uid="{00000000-0005-0000-0000-0000C01C0000}"/>
    <cellStyle name="Percent 3 4 10 2" xfId="7359" xr:uid="{00000000-0005-0000-0000-0000C11C0000}"/>
    <cellStyle name="Percent 3 4 10 2 2" xfId="7360" xr:uid="{00000000-0005-0000-0000-0000C21C0000}"/>
    <cellStyle name="Percent 3 4 10 2 2 2" xfId="7361" xr:uid="{00000000-0005-0000-0000-0000C31C0000}"/>
    <cellStyle name="Percent 3 4 10 2 2 3" xfId="7362" xr:uid="{00000000-0005-0000-0000-0000C41C0000}"/>
    <cellStyle name="Percent 3 4 10 2 3" xfId="7363" xr:uid="{00000000-0005-0000-0000-0000C51C0000}"/>
    <cellStyle name="Percent 3 4 10 2 3 2" xfId="7364" xr:uid="{00000000-0005-0000-0000-0000C61C0000}"/>
    <cellStyle name="Percent 3 4 10 2 3 3" xfId="7365" xr:uid="{00000000-0005-0000-0000-0000C71C0000}"/>
    <cellStyle name="Percent 3 4 10 2 4" xfId="7366" xr:uid="{00000000-0005-0000-0000-0000C81C0000}"/>
    <cellStyle name="Percent 3 4 10 2 5" xfId="7367" xr:uid="{00000000-0005-0000-0000-0000C91C0000}"/>
    <cellStyle name="Percent 3 4 10 2 6" xfId="7368" xr:uid="{00000000-0005-0000-0000-0000CA1C0000}"/>
    <cellStyle name="Percent 3 4 10 3" xfId="7369" xr:uid="{00000000-0005-0000-0000-0000CB1C0000}"/>
    <cellStyle name="Percent 3 4 10 3 2" xfId="7370" xr:uid="{00000000-0005-0000-0000-0000CC1C0000}"/>
    <cellStyle name="Percent 3 4 10 3 2 2" xfId="7371" xr:uid="{00000000-0005-0000-0000-0000CD1C0000}"/>
    <cellStyle name="Percent 3 4 10 3 2 3" xfId="7372" xr:uid="{00000000-0005-0000-0000-0000CE1C0000}"/>
    <cellStyle name="Percent 3 4 10 3 3" xfId="7373" xr:uid="{00000000-0005-0000-0000-0000CF1C0000}"/>
    <cellStyle name="Percent 3 4 10 3 3 2" xfId="7374" xr:uid="{00000000-0005-0000-0000-0000D01C0000}"/>
    <cellStyle name="Percent 3 4 10 3 3 3" xfId="7375" xr:uid="{00000000-0005-0000-0000-0000D11C0000}"/>
    <cellStyle name="Percent 3 4 10 3 4" xfId="7376" xr:uid="{00000000-0005-0000-0000-0000D21C0000}"/>
    <cellStyle name="Percent 3 4 10 3 5" xfId="7377" xr:uid="{00000000-0005-0000-0000-0000D31C0000}"/>
    <cellStyle name="Percent 3 4 10 4" xfId="7378" xr:uid="{00000000-0005-0000-0000-0000D41C0000}"/>
    <cellStyle name="Percent 3 4 10 4 2" xfId="7379" xr:uid="{00000000-0005-0000-0000-0000D51C0000}"/>
    <cellStyle name="Percent 3 4 10 4 3" xfId="7380" xr:uid="{00000000-0005-0000-0000-0000D61C0000}"/>
    <cellStyle name="Percent 3 4 10 5" xfId="7381" xr:uid="{00000000-0005-0000-0000-0000D71C0000}"/>
    <cellStyle name="Percent 3 4 10 5 2" xfId="7382" xr:uid="{00000000-0005-0000-0000-0000D81C0000}"/>
    <cellStyle name="Percent 3 4 10 5 3" xfId="7383" xr:uid="{00000000-0005-0000-0000-0000D91C0000}"/>
    <cellStyle name="Percent 3 4 10 6" xfId="7384" xr:uid="{00000000-0005-0000-0000-0000DA1C0000}"/>
    <cellStyle name="Percent 3 4 10 7" xfId="7385" xr:uid="{00000000-0005-0000-0000-0000DB1C0000}"/>
    <cellStyle name="Percent 3 4 10 8" xfId="7386" xr:uid="{00000000-0005-0000-0000-0000DC1C0000}"/>
    <cellStyle name="Percent 3 4 10 9" xfId="7387" xr:uid="{00000000-0005-0000-0000-0000DD1C0000}"/>
    <cellStyle name="Percent 3 4 11" xfId="7388" xr:uid="{00000000-0005-0000-0000-0000DE1C0000}"/>
    <cellStyle name="Percent 3 4 11 10" xfId="7389" xr:uid="{00000000-0005-0000-0000-0000DF1C0000}"/>
    <cellStyle name="Percent 3 4 11 11" xfId="7390" xr:uid="{00000000-0005-0000-0000-0000E01C0000}"/>
    <cellStyle name="Percent 3 4 11 2" xfId="7391" xr:uid="{00000000-0005-0000-0000-0000E11C0000}"/>
    <cellStyle name="Percent 3 4 11 2 2" xfId="7392" xr:uid="{00000000-0005-0000-0000-0000E21C0000}"/>
    <cellStyle name="Percent 3 4 11 2 2 2" xfId="7393" xr:uid="{00000000-0005-0000-0000-0000E31C0000}"/>
    <cellStyle name="Percent 3 4 11 2 2 3" xfId="7394" xr:uid="{00000000-0005-0000-0000-0000E41C0000}"/>
    <cellStyle name="Percent 3 4 11 2 3" xfId="7395" xr:uid="{00000000-0005-0000-0000-0000E51C0000}"/>
    <cellStyle name="Percent 3 4 11 2 3 2" xfId="7396" xr:uid="{00000000-0005-0000-0000-0000E61C0000}"/>
    <cellStyle name="Percent 3 4 11 2 3 3" xfId="7397" xr:uid="{00000000-0005-0000-0000-0000E71C0000}"/>
    <cellStyle name="Percent 3 4 11 2 4" xfId="7398" xr:uid="{00000000-0005-0000-0000-0000E81C0000}"/>
    <cellStyle name="Percent 3 4 11 2 5" xfId="7399" xr:uid="{00000000-0005-0000-0000-0000E91C0000}"/>
    <cellStyle name="Percent 3 4 11 2 6" xfId="7400" xr:uid="{00000000-0005-0000-0000-0000EA1C0000}"/>
    <cellStyle name="Percent 3 4 11 3" xfId="7401" xr:uid="{00000000-0005-0000-0000-0000EB1C0000}"/>
    <cellStyle name="Percent 3 4 11 3 2" xfId="7402" xr:uid="{00000000-0005-0000-0000-0000EC1C0000}"/>
    <cellStyle name="Percent 3 4 11 3 2 2" xfId="7403" xr:uid="{00000000-0005-0000-0000-0000ED1C0000}"/>
    <cellStyle name="Percent 3 4 11 3 2 3" xfId="7404" xr:uid="{00000000-0005-0000-0000-0000EE1C0000}"/>
    <cellStyle name="Percent 3 4 11 3 3" xfId="7405" xr:uid="{00000000-0005-0000-0000-0000EF1C0000}"/>
    <cellStyle name="Percent 3 4 11 3 3 2" xfId="7406" xr:uid="{00000000-0005-0000-0000-0000F01C0000}"/>
    <cellStyle name="Percent 3 4 11 3 3 3" xfId="7407" xr:uid="{00000000-0005-0000-0000-0000F11C0000}"/>
    <cellStyle name="Percent 3 4 11 3 4" xfId="7408" xr:uid="{00000000-0005-0000-0000-0000F21C0000}"/>
    <cellStyle name="Percent 3 4 11 3 5" xfId="7409" xr:uid="{00000000-0005-0000-0000-0000F31C0000}"/>
    <cellStyle name="Percent 3 4 11 4" xfId="7410" xr:uid="{00000000-0005-0000-0000-0000F41C0000}"/>
    <cellStyle name="Percent 3 4 11 4 2" xfId="7411" xr:uid="{00000000-0005-0000-0000-0000F51C0000}"/>
    <cellStyle name="Percent 3 4 11 4 3" xfId="7412" xr:uid="{00000000-0005-0000-0000-0000F61C0000}"/>
    <cellStyle name="Percent 3 4 11 5" xfId="7413" xr:uid="{00000000-0005-0000-0000-0000F71C0000}"/>
    <cellStyle name="Percent 3 4 11 5 2" xfId="7414" xr:uid="{00000000-0005-0000-0000-0000F81C0000}"/>
    <cellStyle name="Percent 3 4 11 5 3" xfId="7415" xr:uid="{00000000-0005-0000-0000-0000F91C0000}"/>
    <cellStyle name="Percent 3 4 11 6" xfId="7416" xr:uid="{00000000-0005-0000-0000-0000FA1C0000}"/>
    <cellStyle name="Percent 3 4 11 7" xfId="7417" xr:uid="{00000000-0005-0000-0000-0000FB1C0000}"/>
    <cellStyle name="Percent 3 4 11 8" xfId="7418" xr:uid="{00000000-0005-0000-0000-0000FC1C0000}"/>
    <cellStyle name="Percent 3 4 11 9" xfId="7419" xr:uid="{00000000-0005-0000-0000-0000FD1C0000}"/>
    <cellStyle name="Percent 3 4 12" xfId="7420" xr:uid="{00000000-0005-0000-0000-0000FE1C0000}"/>
    <cellStyle name="Percent 3 4 12 10" xfId="7421" xr:uid="{00000000-0005-0000-0000-0000FF1C0000}"/>
    <cellStyle name="Percent 3 4 12 11" xfId="7422" xr:uid="{00000000-0005-0000-0000-0000001D0000}"/>
    <cellStyle name="Percent 3 4 12 2" xfId="7423" xr:uid="{00000000-0005-0000-0000-0000011D0000}"/>
    <cellStyle name="Percent 3 4 12 2 2" xfId="7424" xr:uid="{00000000-0005-0000-0000-0000021D0000}"/>
    <cellStyle name="Percent 3 4 12 2 2 2" xfId="7425" xr:uid="{00000000-0005-0000-0000-0000031D0000}"/>
    <cellStyle name="Percent 3 4 12 2 2 3" xfId="7426" xr:uid="{00000000-0005-0000-0000-0000041D0000}"/>
    <cellStyle name="Percent 3 4 12 2 3" xfId="7427" xr:uid="{00000000-0005-0000-0000-0000051D0000}"/>
    <cellStyle name="Percent 3 4 12 2 3 2" xfId="7428" xr:uid="{00000000-0005-0000-0000-0000061D0000}"/>
    <cellStyle name="Percent 3 4 12 2 3 3" xfId="7429" xr:uid="{00000000-0005-0000-0000-0000071D0000}"/>
    <cellStyle name="Percent 3 4 12 2 4" xfId="7430" xr:uid="{00000000-0005-0000-0000-0000081D0000}"/>
    <cellStyle name="Percent 3 4 12 2 5" xfId="7431" xr:uid="{00000000-0005-0000-0000-0000091D0000}"/>
    <cellStyle name="Percent 3 4 12 2 6" xfId="7432" xr:uid="{00000000-0005-0000-0000-00000A1D0000}"/>
    <cellStyle name="Percent 3 4 12 3" xfId="7433" xr:uid="{00000000-0005-0000-0000-00000B1D0000}"/>
    <cellStyle name="Percent 3 4 12 3 2" xfId="7434" xr:uid="{00000000-0005-0000-0000-00000C1D0000}"/>
    <cellStyle name="Percent 3 4 12 3 2 2" xfId="7435" xr:uid="{00000000-0005-0000-0000-00000D1D0000}"/>
    <cellStyle name="Percent 3 4 12 3 2 3" xfId="7436" xr:uid="{00000000-0005-0000-0000-00000E1D0000}"/>
    <cellStyle name="Percent 3 4 12 3 3" xfId="7437" xr:uid="{00000000-0005-0000-0000-00000F1D0000}"/>
    <cellStyle name="Percent 3 4 12 3 3 2" xfId="7438" xr:uid="{00000000-0005-0000-0000-0000101D0000}"/>
    <cellStyle name="Percent 3 4 12 3 3 3" xfId="7439" xr:uid="{00000000-0005-0000-0000-0000111D0000}"/>
    <cellStyle name="Percent 3 4 12 3 4" xfId="7440" xr:uid="{00000000-0005-0000-0000-0000121D0000}"/>
    <cellStyle name="Percent 3 4 12 3 5" xfId="7441" xr:uid="{00000000-0005-0000-0000-0000131D0000}"/>
    <cellStyle name="Percent 3 4 12 4" xfId="7442" xr:uid="{00000000-0005-0000-0000-0000141D0000}"/>
    <cellStyle name="Percent 3 4 12 4 2" xfId="7443" xr:uid="{00000000-0005-0000-0000-0000151D0000}"/>
    <cellStyle name="Percent 3 4 12 4 3" xfId="7444" xr:uid="{00000000-0005-0000-0000-0000161D0000}"/>
    <cellStyle name="Percent 3 4 12 5" xfId="7445" xr:uid="{00000000-0005-0000-0000-0000171D0000}"/>
    <cellStyle name="Percent 3 4 12 5 2" xfId="7446" xr:uid="{00000000-0005-0000-0000-0000181D0000}"/>
    <cellStyle name="Percent 3 4 12 5 3" xfId="7447" xr:uid="{00000000-0005-0000-0000-0000191D0000}"/>
    <cellStyle name="Percent 3 4 12 6" xfId="7448" xr:uid="{00000000-0005-0000-0000-00001A1D0000}"/>
    <cellStyle name="Percent 3 4 12 7" xfId="7449" xr:uid="{00000000-0005-0000-0000-00001B1D0000}"/>
    <cellStyle name="Percent 3 4 12 8" xfId="7450" xr:uid="{00000000-0005-0000-0000-00001C1D0000}"/>
    <cellStyle name="Percent 3 4 12 9" xfId="7451" xr:uid="{00000000-0005-0000-0000-00001D1D0000}"/>
    <cellStyle name="Percent 3 4 13" xfId="7452" xr:uid="{00000000-0005-0000-0000-00001E1D0000}"/>
    <cellStyle name="Percent 3 4 13 10" xfId="7453" xr:uid="{00000000-0005-0000-0000-00001F1D0000}"/>
    <cellStyle name="Percent 3 4 13 11" xfId="7454" xr:uid="{00000000-0005-0000-0000-0000201D0000}"/>
    <cellStyle name="Percent 3 4 13 2" xfId="7455" xr:uid="{00000000-0005-0000-0000-0000211D0000}"/>
    <cellStyle name="Percent 3 4 13 2 2" xfId="7456" xr:uid="{00000000-0005-0000-0000-0000221D0000}"/>
    <cellStyle name="Percent 3 4 13 2 2 2" xfId="7457" xr:uid="{00000000-0005-0000-0000-0000231D0000}"/>
    <cellStyle name="Percent 3 4 13 2 2 3" xfId="7458" xr:uid="{00000000-0005-0000-0000-0000241D0000}"/>
    <cellStyle name="Percent 3 4 13 2 3" xfId="7459" xr:uid="{00000000-0005-0000-0000-0000251D0000}"/>
    <cellStyle name="Percent 3 4 13 2 3 2" xfId="7460" xr:uid="{00000000-0005-0000-0000-0000261D0000}"/>
    <cellStyle name="Percent 3 4 13 2 3 3" xfId="7461" xr:uid="{00000000-0005-0000-0000-0000271D0000}"/>
    <cellStyle name="Percent 3 4 13 2 4" xfId="7462" xr:uid="{00000000-0005-0000-0000-0000281D0000}"/>
    <cellStyle name="Percent 3 4 13 2 5" xfId="7463" xr:uid="{00000000-0005-0000-0000-0000291D0000}"/>
    <cellStyle name="Percent 3 4 13 2 6" xfId="7464" xr:uid="{00000000-0005-0000-0000-00002A1D0000}"/>
    <cellStyle name="Percent 3 4 13 3" xfId="7465" xr:uid="{00000000-0005-0000-0000-00002B1D0000}"/>
    <cellStyle name="Percent 3 4 13 3 2" xfId="7466" xr:uid="{00000000-0005-0000-0000-00002C1D0000}"/>
    <cellStyle name="Percent 3 4 13 3 2 2" xfId="7467" xr:uid="{00000000-0005-0000-0000-00002D1D0000}"/>
    <cellStyle name="Percent 3 4 13 3 2 3" xfId="7468" xr:uid="{00000000-0005-0000-0000-00002E1D0000}"/>
    <cellStyle name="Percent 3 4 13 3 3" xfId="7469" xr:uid="{00000000-0005-0000-0000-00002F1D0000}"/>
    <cellStyle name="Percent 3 4 13 3 3 2" xfId="7470" xr:uid="{00000000-0005-0000-0000-0000301D0000}"/>
    <cellStyle name="Percent 3 4 13 3 3 3" xfId="7471" xr:uid="{00000000-0005-0000-0000-0000311D0000}"/>
    <cellStyle name="Percent 3 4 13 3 4" xfId="7472" xr:uid="{00000000-0005-0000-0000-0000321D0000}"/>
    <cellStyle name="Percent 3 4 13 3 5" xfId="7473" xr:uid="{00000000-0005-0000-0000-0000331D0000}"/>
    <cellStyle name="Percent 3 4 13 4" xfId="7474" xr:uid="{00000000-0005-0000-0000-0000341D0000}"/>
    <cellStyle name="Percent 3 4 13 4 2" xfId="7475" xr:uid="{00000000-0005-0000-0000-0000351D0000}"/>
    <cellStyle name="Percent 3 4 13 4 3" xfId="7476" xr:uid="{00000000-0005-0000-0000-0000361D0000}"/>
    <cellStyle name="Percent 3 4 13 5" xfId="7477" xr:uid="{00000000-0005-0000-0000-0000371D0000}"/>
    <cellStyle name="Percent 3 4 13 5 2" xfId="7478" xr:uid="{00000000-0005-0000-0000-0000381D0000}"/>
    <cellStyle name="Percent 3 4 13 5 3" xfId="7479" xr:uid="{00000000-0005-0000-0000-0000391D0000}"/>
    <cellStyle name="Percent 3 4 13 6" xfId="7480" xr:uid="{00000000-0005-0000-0000-00003A1D0000}"/>
    <cellStyle name="Percent 3 4 13 7" xfId="7481" xr:uid="{00000000-0005-0000-0000-00003B1D0000}"/>
    <cellStyle name="Percent 3 4 13 8" xfId="7482" xr:uid="{00000000-0005-0000-0000-00003C1D0000}"/>
    <cellStyle name="Percent 3 4 13 9" xfId="7483" xr:uid="{00000000-0005-0000-0000-00003D1D0000}"/>
    <cellStyle name="Percent 3 4 14" xfId="7484" xr:uid="{00000000-0005-0000-0000-00003E1D0000}"/>
    <cellStyle name="Percent 3 4 14 10" xfId="7485" xr:uid="{00000000-0005-0000-0000-00003F1D0000}"/>
    <cellStyle name="Percent 3 4 14 11" xfId="7486" xr:uid="{00000000-0005-0000-0000-0000401D0000}"/>
    <cellStyle name="Percent 3 4 14 2" xfId="7487" xr:uid="{00000000-0005-0000-0000-0000411D0000}"/>
    <cellStyle name="Percent 3 4 14 2 2" xfId="7488" xr:uid="{00000000-0005-0000-0000-0000421D0000}"/>
    <cellStyle name="Percent 3 4 14 2 2 2" xfId="7489" xr:uid="{00000000-0005-0000-0000-0000431D0000}"/>
    <cellStyle name="Percent 3 4 14 2 2 3" xfId="7490" xr:uid="{00000000-0005-0000-0000-0000441D0000}"/>
    <cellStyle name="Percent 3 4 14 2 3" xfId="7491" xr:uid="{00000000-0005-0000-0000-0000451D0000}"/>
    <cellStyle name="Percent 3 4 14 2 3 2" xfId="7492" xr:uid="{00000000-0005-0000-0000-0000461D0000}"/>
    <cellStyle name="Percent 3 4 14 2 3 3" xfId="7493" xr:uid="{00000000-0005-0000-0000-0000471D0000}"/>
    <cellStyle name="Percent 3 4 14 2 4" xfId="7494" xr:uid="{00000000-0005-0000-0000-0000481D0000}"/>
    <cellStyle name="Percent 3 4 14 2 5" xfId="7495" xr:uid="{00000000-0005-0000-0000-0000491D0000}"/>
    <cellStyle name="Percent 3 4 14 2 6" xfId="7496" xr:uid="{00000000-0005-0000-0000-00004A1D0000}"/>
    <cellStyle name="Percent 3 4 14 3" xfId="7497" xr:uid="{00000000-0005-0000-0000-00004B1D0000}"/>
    <cellStyle name="Percent 3 4 14 3 2" xfId="7498" xr:uid="{00000000-0005-0000-0000-00004C1D0000}"/>
    <cellStyle name="Percent 3 4 14 3 2 2" xfId="7499" xr:uid="{00000000-0005-0000-0000-00004D1D0000}"/>
    <cellStyle name="Percent 3 4 14 3 2 3" xfId="7500" xr:uid="{00000000-0005-0000-0000-00004E1D0000}"/>
    <cellStyle name="Percent 3 4 14 3 3" xfId="7501" xr:uid="{00000000-0005-0000-0000-00004F1D0000}"/>
    <cellStyle name="Percent 3 4 14 3 3 2" xfId="7502" xr:uid="{00000000-0005-0000-0000-0000501D0000}"/>
    <cellStyle name="Percent 3 4 14 3 3 3" xfId="7503" xr:uid="{00000000-0005-0000-0000-0000511D0000}"/>
    <cellStyle name="Percent 3 4 14 3 4" xfId="7504" xr:uid="{00000000-0005-0000-0000-0000521D0000}"/>
    <cellStyle name="Percent 3 4 14 3 5" xfId="7505" xr:uid="{00000000-0005-0000-0000-0000531D0000}"/>
    <cellStyle name="Percent 3 4 14 4" xfId="7506" xr:uid="{00000000-0005-0000-0000-0000541D0000}"/>
    <cellStyle name="Percent 3 4 14 4 2" xfId="7507" xr:uid="{00000000-0005-0000-0000-0000551D0000}"/>
    <cellStyle name="Percent 3 4 14 4 3" xfId="7508" xr:uid="{00000000-0005-0000-0000-0000561D0000}"/>
    <cellStyle name="Percent 3 4 14 5" xfId="7509" xr:uid="{00000000-0005-0000-0000-0000571D0000}"/>
    <cellStyle name="Percent 3 4 14 5 2" xfId="7510" xr:uid="{00000000-0005-0000-0000-0000581D0000}"/>
    <cellStyle name="Percent 3 4 14 5 3" xfId="7511" xr:uid="{00000000-0005-0000-0000-0000591D0000}"/>
    <cellStyle name="Percent 3 4 14 6" xfId="7512" xr:uid="{00000000-0005-0000-0000-00005A1D0000}"/>
    <cellStyle name="Percent 3 4 14 7" xfId="7513" xr:uid="{00000000-0005-0000-0000-00005B1D0000}"/>
    <cellStyle name="Percent 3 4 14 8" xfId="7514" xr:uid="{00000000-0005-0000-0000-00005C1D0000}"/>
    <cellStyle name="Percent 3 4 14 9" xfId="7515" xr:uid="{00000000-0005-0000-0000-00005D1D0000}"/>
    <cellStyle name="Percent 3 4 15" xfId="7516" xr:uid="{00000000-0005-0000-0000-00005E1D0000}"/>
    <cellStyle name="Percent 3 4 15 10" xfId="7517" xr:uid="{00000000-0005-0000-0000-00005F1D0000}"/>
    <cellStyle name="Percent 3 4 15 11" xfId="7518" xr:uid="{00000000-0005-0000-0000-0000601D0000}"/>
    <cellStyle name="Percent 3 4 15 2" xfId="7519" xr:uid="{00000000-0005-0000-0000-0000611D0000}"/>
    <cellStyle name="Percent 3 4 15 2 2" xfId="7520" xr:uid="{00000000-0005-0000-0000-0000621D0000}"/>
    <cellStyle name="Percent 3 4 15 2 2 2" xfId="7521" xr:uid="{00000000-0005-0000-0000-0000631D0000}"/>
    <cellStyle name="Percent 3 4 15 2 2 3" xfId="7522" xr:uid="{00000000-0005-0000-0000-0000641D0000}"/>
    <cellStyle name="Percent 3 4 15 2 3" xfId="7523" xr:uid="{00000000-0005-0000-0000-0000651D0000}"/>
    <cellStyle name="Percent 3 4 15 2 3 2" xfId="7524" xr:uid="{00000000-0005-0000-0000-0000661D0000}"/>
    <cellStyle name="Percent 3 4 15 2 3 3" xfId="7525" xr:uid="{00000000-0005-0000-0000-0000671D0000}"/>
    <cellStyle name="Percent 3 4 15 2 4" xfId="7526" xr:uid="{00000000-0005-0000-0000-0000681D0000}"/>
    <cellStyle name="Percent 3 4 15 2 5" xfId="7527" xr:uid="{00000000-0005-0000-0000-0000691D0000}"/>
    <cellStyle name="Percent 3 4 15 2 6" xfId="7528" xr:uid="{00000000-0005-0000-0000-00006A1D0000}"/>
    <cellStyle name="Percent 3 4 15 3" xfId="7529" xr:uid="{00000000-0005-0000-0000-00006B1D0000}"/>
    <cellStyle name="Percent 3 4 15 3 2" xfId="7530" xr:uid="{00000000-0005-0000-0000-00006C1D0000}"/>
    <cellStyle name="Percent 3 4 15 3 2 2" xfId="7531" xr:uid="{00000000-0005-0000-0000-00006D1D0000}"/>
    <cellStyle name="Percent 3 4 15 3 2 3" xfId="7532" xr:uid="{00000000-0005-0000-0000-00006E1D0000}"/>
    <cellStyle name="Percent 3 4 15 3 3" xfId="7533" xr:uid="{00000000-0005-0000-0000-00006F1D0000}"/>
    <cellStyle name="Percent 3 4 15 3 3 2" xfId="7534" xr:uid="{00000000-0005-0000-0000-0000701D0000}"/>
    <cellStyle name="Percent 3 4 15 3 3 3" xfId="7535" xr:uid="{00000000-0005-0000-0000-0000711D0000}"/>
    <cellStyle name="Percent 3 4 15 3 4" xfId="7536" xr:uid="{00000000-0005-0000-0000-0000721D0000}"/>
    <cellStyle name="Percent 3 4 15 3 5" xfId="7537" xr:uid="{00000000-0005-0000-0000-0000731D0000}"/>
    <cellStyle name="Percent 3 4 15 4" xfId="7538" xr:uid="{00000000-0005-0000-0000-0000741D0000}"/>
    <cellStyle name="Percent 3 4 15 4 2" xfId="7539" xr:uid="{00000000-0005-0000-0000-0000751D0000}"/>
    <cellStyle name="Percent 3 4 15 4 3" xfId="7540" xr:uid="{00000000-0005-0000-0000-0000761D0000}"/>
    <cellStyle name="Percent 3 4 15 5" xfId="7541" xr:uid="{00000000-0005-0000-0000-0000771D0000}"/>
    <cellStyle name="Percent 3 4 15 5 2" xfId="7542" xr:uid="{00000000-0005-0000-0000-0000781D0000}"/>
    <cellStyle name="Percent 3 4 15 5 3" xfId="7543" xr:uid="{00000000-0005-0000-0000-0000791D0000}"/>
    <cellStyle name="Percent 3 4 15 6" xfId="7544" xr:uid="{00000000-0005-0000-0000-00007A1D0000}"/>
    <cellStyle name="Percent 3 4 15 7" xfId="7545" xr:uid="{00000000-0005-0000-0000-00007B1D0000}"/>
    <cellStyle name="Percent 3 4 15 8" xfId="7546" xr:uid="{00000000-0005-0000-0000-00007C1D0000}"/>
    <cellStyle name="Percent 3 4 15 9" xfId="7547" xr:uid="{00000000-0005-0000-0000-00007D1D0000}"/>
    <cellStyle name="Percent 3 4 16" xfId="7548" xr:uid="{00000000-0005-0000-0000-00007E1D0000}"/>
    <cellStyle name="Percent 3 4 16 2" xfId="7549" xr:uid="{00000000-0005-0000-0000-00007F1D0000}"/>
    <cellStyle name="Percent 3 4 16 2 2" xfId="7550" xr:uid="{00000000-0005-0000-0000-0000801D0000}"/>
    <cellStyle name="Percent 3 4 16 2 3" xfId="7551" xr:uid="{00000000-0005-0000-0000-0000811D0000}"/>
    <cellStyle name="Percent 3 4 16 3" xfId="7552" xr:uid="{00000000-0005-0000-0000-0000821D0000}"/>
    <cellStyle name="Percent 3 4 16 3 2" xfId="7553" xr:uid="{00000000-0005-0000-0000-0000831D0000}"/>
    <cellStyle name="Percent 3 4 16 3 3" xfId="7554" xr:uid="{00000000-0005-0000-0000-0000841D0000}"/>
    <cellStyle name="Percent 3 4 16 4" xfId="7555" xr:uid="{00000000-0005-0000-0000-0000851D0000}"/>
    <cellStyle name="Percent 3 4 16 5" xfId="7556" xr:uid="{00000000-0005-0000-0000-0000861D0000}"/>
    <cellStyle name="Percent 3 4 17" xfId="7557" xr:uid="{00000000-0005-0000-0000-0000871D0000}"/>
    <cellStyle name="Percent 3 4 17 2" xfId="7558" xr:uid="{00000000-0005-0000-0000-0000881D0000}"/>
    <cellStyle name="Percent 3 4 17 2 2" xfId="7559" xr:uid="{00000000-0005-0000-0000-0000891D0000}"/>
    <cellStyle name="Percent 3 4 17 2 3" xfId="7560" xr:uid="{00000000-0005-0000-0000-00008A1D0000}"/>
    <cellStyle name="Percent 3 4 17 3" xfId="7561" xr:uid="{00000000-0005-0000-0000-00008B1D0000}"/>
    <cellStyle name="Percent 3 4 17 3 2" xfId="7562" xr:uid="{00000000-0005-0000-0000-00008C1D0000}"/>
    <cellStyle name="Percent 3 4 17 3 3" xfId="7563" xr:uid="{00000000-0005-0000-0000-00008D1D0000}"/>
    <cellStyle name="Percent 3 4 17 4" xfId="7564" xr:uid="{00000000-0005-0000-0000-00008E1D0000}"/>
    <cellStyle name="Percent 3 4 17 5" xfId="7565" xr:uid="{00000000-0005-0000-0000-00008F1D0000}"/>
    <cellStyle name="Percent 3 4 18" xfId="7566" xr:uid="{00000000-0005-0000-0000-0000901D0000}"/>
    <cellStyle name="Percent 3 4 18 2" xfId="7567" xr:uid="{00000000-0005-0000-0000-0000911D0000}"/>
    <cellStyle name="Percent 3 4 18 3" xfId="7568" xr:uid="{00000000-0005-0000-0000-0000921D0000}"/>
    <cellStyle name="Percent 3 4 19" xfId="7569" xr:uid="{00000000-0005-0000-0000-0000931D0000}"/>
    <cellStyle name="Percent 3 4 19 2" xfId="7570" xr:uid="{00000000-0005-0000-0000-0000941D0000}"/>
    <cellStyle name="Percent 3 4 19 3" xfId="7571" xr:uid="{00000000-0005-0000-0000-0000951D0000}"/>
    <cellStyle name="Percent 3 4 2" xfId="7572" xr:uid="{00000000-0005-0000-0000-0000961D0000}"/>
    <cellStyle name="Percent 3 4 2 10" xfId="7573" xr:uid="{00000000-0005-0000-0000-0000971D0000}"/>
    <cellStyle name="Percent 3 4 2 11" xfId="7574" xr:uid="{00000000-0005-0000-0000-0000981D0000}"/>
    <cellStyle name="Percent 3 4 2 12" xfId="7575" xr:uid="{00000000-0005-0000-0000-0000991D0000}"/>
    <cellStyle name="Percent 3 4 2 2" xfId="7576" xr:uid="{00000000-0005-0000-0000-00009A1D0000}"/>
    <cellStyle name="Percent 3 4 2 2 2" xfId="7577" xr:uid="{00000000-0005-0000-0000-00009B1D0000}"/>
    <cellStyle name="Percent 3 4 2 2 2 2" xfId="7578" xr:uid="{00000000-0005-0000-0000-00009C1D0000}"/>
    <cellStyle name="Percent 3 4 2 2 2 3" xfId="7579" xr:uid="{00000000-0005-0000-0000-00009D1D0000}"/>
    <cellStyle name="Percent 3 4 2 2 3" xfId="7580" xr:uid="{00000000-0005-0000-0000-00009E1D0000}"/>
    <cellStyle name="Percent 3 4 2 2 3 2" xfId="7581" xr:uid="{00000000-0005-0000-0000-00009F1D0000}"/>
    <cellStyle name="Percent 3 4 2 2 3 3" xfId="7582" xr:uid="{00000000-0005-0000-0000-0000A01D0000}"/>
    <cellStyle name="Percent 3 4 2 2 4" xfId="7583" xr:uid="{00000000-0005-0000-0000-0000A11D0000}"/>
    <cellStyle name="Percent 3 4 2 2 5" xfId="7584" xr:uid="{00000000-0005-0000-0000-0000A21D0000}"/>
    <cellStyle name="Percent 3 4 2 2 6" xfId="7585" xr:uid="{00000000-0005-0000-0000-0000A31D0000}"/>
    <cellStyle name="Percent 3 4 2 3" xfId="7586" xr:uid="{00000000-0005-0000-0000-0000A41D0000}"/>
    <cellStyle name="Percent 3 4 2 3 2" xfId="7587" xr:uid="{00000000-0005-0000-0000-0000A51D0000}"/>
    <cellStyle name="Percent 3 4 2 3 2 2" xfId="7588" xr:uid="{00000000-0005-0000-0000-0000A61D0000}"/>
    <cellStyle name="Percent 3 4 2 3 2 3" xfId="7589" xr:uid="{00000000-0005-0000-0000-0000A71D0000}"/>
    <cellStyle name="Percent 3 4 2 3 3" xfId="7590" xr:uid="{00000000-0005-0000-0000-0000A81D0000}"/>
    <cellStyle name="Percent 3 4 2 3 3 2" xfId="7591" xr:uid="{00000000-0005-0000-0000-0000A91D0000}"/>
    <cellStyle name="Percent 3 4 2 3 3 3" xfId="7592" xr:uid="{00000000-0005-0000-0000-0000AA1D0000}"/>
    <cellStyle name="Percent 3 4 2 3 4" xfId="7593" xr:uid="{00000000-0005-0000-0000-0000AB1D0000}"/>
    <cellStyle name="Percent 3 4 2 3 5" xfId="7594" xr:uid="{00000000-0005-0000-0000-0000AC1D0000}"/>
    <cellStyle name="Percent 3 4 2 4" xfId="7595" xr:uid="{00000000-0005-0000-0000-0000AD1D0000}"/>
    <cellStyle name="Percent 3 4 2 4 2" xfId="7596" xr:uid="{00000000-0005-0000-0000-0000AE1D0000}"/>
    <cellStyle name="Percent 3 4 2 4 2 2" xfId="7597" xr:uid="{00000000-0005-0000-0000-0000AF1D0000}"/>
    <cellStyle name="Percent 3 4 2 4 2 3" xfId="7598" xr:uid="{00000000-0005-0000-0000-0000B01D0000}"/>
    <cellStyle name="Percent 3 4 2 4 3" xfId="7599" xr:uid="{00000000-0005-0000-0000-0000B11D0000}"/>
    <cellStyle name="Percent 3 4 2 4 3 2" xfId="7600" xr:uid="{00000000-0005-0000-0000-0000B21D0000}"/>
    <cellStyle name="Percent 3 4 2 4 3 3" xfId="7601" xr:uid="{00000000-0005-0000-0000-0000B31D0000}"/>
    <cellStyle name="Percent 3 4 2 4 4" xfId="7602" xr:uid="{00000000-0005-0000-0000-0000B41D0000}"/>
    <cellStyle name="Percent 3 4 2 4 5" xfId="7603" xr:uid="{00000000-0005-0000-0000-0000B51D0000}"/>
    <cellStyle name="Percent 3 4 2 5" xfId="7604" xr:uid="{00000000-0005-0000-0000-0000B61D0000}"/>
    <cellStyle name="Percent 3 4 2 5 2" xfId="7605" xr:uid="{00000000-0005-0000-0000-0000B71D0000}"/>
    <cellStyle name="Percent 3 4 2 5 3" xfId="7606" xr:uid="{00000000-0005-0000-0000-0000B81D0000}"/>
    <cellStyle name="Percent 3 4 2 6" xfId="7607" xr:uid="{00000000-0005-0000-0000-0000B91D0000}"/>
    <cellStyle name="Percent 3 4 2 6 2" xfId="7608" xr:uid="{00000000-0005-0000-0000-0000BA1D0000}"/>
    <cellStyle name="Percent 3 4 2 6 3" xfId="7609" xr:uid="{00000000-0005-0000-0000-0000BB1D0000}"/>
    <cellStyle name="Percent 3 4 2 7" xfId="7610" xr:uid="{00000000-0005-0000-0000-0000BC1D0000}"/>
    <cellStyle name="Percent 3 4 2 8" xfId="7611" xr:uid="{00000000-0005-0000-0000-0000BD1D0000}"/>
    <cellStyle name="Percent 3 4 2 9" xfId="7612" xr:uid="{00000000-0005-0000-0000-0000BE1D0000}"/>
    <cellStyle name="Percent 3 4 20" xfId="7613" xr:uid="{00000000-0005-0000-0000-0000BF1D0000}"/>
    <cellStyle name="Percent 3 4 21" xfId="7614" xr:uid="{00000000-0005-0000-0000-0000C01D0000}"/>
    <cellStyle name="Percent 3 4 22" xfId="7615" xr:uid="{00000000-0005-0000-0000-0000C11D0000}"/>
    <cellStyle name="Percent 3 4 23" xfId="7616" xr:uid="{00000000-0005-0000-0000-0000C21D0000}"/>
    <cellStyle name="Percent 3 4 24" xfId="7617" xr:uid="{00000000-0005-0000-0000-0000C31D0000}"/>
    <cellStyle name="Percent 3 4 25" xfId="7618" xr:uid="{00000000-0005-0000-0000-0000C41D0000}"/>
    <cellStyle name="Percent 3 4 3" xfId="7619" xr:uid="{00000000-0005-0000-0000-0000C51D0000}"/>
    <cellStyle name="Percent 3 4 3 10" xfId="7620" xr:uid="{00000000-0005-0000-0000-0000C61D0000}"/>
    <cellStyle name="Percent 3 4 3 11" xfId="7621" xr:uid="{00000000-0005-0000-0000-0000C71D0000}"/>
    <cellStyle name="Percent 3 4 3 12" xfId="7622" xr:uid="{00000000-0005-0000-0000-0000C81D0000}"/>
    <cellStyle name="Percent 3 4 3 2" xfId="7623" xr:uid="{00000000-0005-0000-0000-0000C91D0000}"/>
    <cellStyle name="Percent 3 4 3 2 2" xfId="7624" xr:uid="{00000000-0005-0000-0000-0000CA1D0000}"/>
    <cellStyle name="Percent 3 4 3 2 2 2" xfId="7625" xr:uid="{00000000-0005-0000-0000-0000CB1D0000}"/>
    <cellStyle name="Percent 3 4 3 2 2 3" xfId="7626" xr:uid="{00000000-0005-0000-0000-0000CC1D0000}"/>
    <cellStyle name="Percent 3 4 3 2 3" xfId="7627" xr:uid="{00000000-0005-0000-0000-0000CD1D0000}"/>
    <cellStyle name="Percent 3 4 3 2 3 2" xfId="7628" xr:uid="{00000000-0005-0000-0000-0000CE1D0000}"/>
    <cellStyle name="Percent 3 4 3 2 3 3" xfId="7629" xr:uid="{00000000-0005-0000-0000-0000CF1D0000}"/>
    <cellStyle name="Percent 3 4 3 2 4" xfId="7630" xr:uid="{00000000-0005-0000-0000-0000D01D0000}"/>
    <cellStyle name="Percent 3 4 3 2 5" xfId="7631" xr:uid="{00000000-0005-0000-0000-0000D11D0000}"/>
    <cellStyle name="Percent 3 4 3 2 6" xfId="7632" xr:uid="{00000000-0005-0000-0000-0000D21D0000}"/>
    <cellStyle name="Percent 3 4 3 3" xfId="7633" xr:uid="{00000000-0005-0000-0000-0000D31D0000}"/>
    <cellStyle name="Percent 3 4 3 3 2" xfId="7634" xr:uid="{00000000-0005-0000-0000-0000D41D0000}"/>
    <cellStyle name="Percent 3 4 3 3 2 2" xfId="7635" xr:uid="{00000000-0005-0000-0000-0000D51D0000}"/>
    <cellStyle name="Percent 3 4 3 3 2 3" xfId="7636" xr:uid="{00000000-0005-0000-0000-0000D61D0000}"/>
    <cellStyle name="Percent 3 4 3 3 3" xfId="7637" xr:uid="{00000000-0005-0000-0000-0000D71D0000}"/>
    <cellStyle name="Percent 3 4 3 3 3 2" xfId="7638" xr:uid="{00000000-0005-0000-0000-0000D81D0000}"/>
    <cellStyle name="Percent 3 4 3 3 3 3" xfId="7639" xr:uid="{00000000-0005-0000-0000-0000D91D0000}"/>
    <cellStyle name="Percent 3 4 3 3 4" xfId="7640" xr:uid="{00000000-0005-0000-0000-0000DA1D0000}"/>
    <cellStyle name="Percent 3 4 3 3 5" xfId="7641" xr:uid="{00000000-0005-0000-0000-0000DB1D0000}"/>
    <cellStyle name="Percent 3 4 3 4" xfId="7642" xr:uid="{00000000-0005-0000-0000-0000DC1D0000}"/>
    <cellStyle name="Percent 3 4 3 4 2" xfId="7643" xr:uid="{00000000-0005-0000-0000-0000DD1D0000}"/>
    <cellStyle name="Percent 3 4 3 4 2 2" xfId="7644" xr:uid="{00000000-0005-0000-0000-0000DE1D0000}"/>
    <cellStyle name="Percent 3 4 3 4 2 3" xfId="7645" xr:uid="{00000000-0005-0000-0000-0000DF1D0000}"/>
    <cellStyle name="Percent 3 4 3 4 3" xfId="7646" xr:uid="{00000000-0005-0000-0000-0000E01D0000}"/>
    <cellStyle name="Percent 3 4 3 4 3 2" xfId="7647" xr:uid="{00000000-0005-0000-0000-0000E11D0000}"/>
    <cellStyle name="Percent 3 4 3 4 3 3" xfId="7648" xr:uid="{00000000-0005-0000-0000-0000E21D0000}"/>
    <cellStyle name="Percent 3 4 3 4 4" xfId="7649" xr:uid="{00000000-0005-0000-0000-0000E31D0000}"/>
    <cellStyle name="Percent 3 4 3 4 5" xfId="7650" xr:uid="{00000000-0005-0000-0000-0000E41D0000}"/>
    <cellStyle name="Percent 3 4 3 5" xfId="7651" xr:uid="{00000000-0005-0000-0000-0000E51D0000}"/>
    <cellStyle name="Percent 3 4 3 5 2" xfId="7652" xr:uid="{00000000-0005-0000-0000-0000E61D0000}"/>
    <cellStyle name="Percent 3 4 3 5 3" xfId="7653" xr:uid="{00000000-0005-0000-0000-0000E71D0000}"/>
    <cellStyle name="Percent 3 4 3 6" xfId="7654" xr:uid="{00000000-0005-0000-0000-0000E81D0000}"/>
    <cellStyle name="Percent 3 4 3 6 2" xfId="7655" xr:uid="{00000000-0005-0000-0000-0000E91D0000}"/>
    <cellStyle name="Percent 3 4 3 6 3" xfId="7656" xr:uid="{00000000-0005-0000-0000-0000EA1D0000}"/>
    <cellStyle name="Percent 3 4 3 7" xfId="7657" xr:uid="{00000000-0005-0000-0000-0000EB1D0000}"/>
    <cellStyle name="Percent 3 4 3 8" xfId="7658" xr:uid="{00000000-0005-0000-0000-0000EC1D0000}"/>
    <cellStyle name="Percent 3 4 3 9" xfId="7659" xr:uid="{00000000-0005-0000-0000-0000ED1D0000}"/>
    <cellStyle name="Percent 3 4 4" xfId="7660" xr:uid="{00000000-0005-0000-0000-0000EE1D0000}"/>
    <cellStyle name="Percent 3 4 4 10" xfId="7661" xr:uid="{00000000-0005-0000-0000-0000EF1D0000}"/>
    <cellStyle name="Percent 3 4 4 11" xfId="7662" xr:uid="{00000000-0005-0000-0000-0000F01D0000}"/>
    <cellStyle name="Percent 3 4 4 12" xfId="7663" xr:uid="{00000000-0005-0000-0000-0000F11D0000}"/>
    <cellStyle name="Percent 3 4 4 2" xfId="7664" xr:uid="{00000000-0005-0000-0000-0000F21D0000}"/>
    <cellStyle name="Percent 3 4 4 2 2" xfId="7665" xr:uid="{00000000-0005-0000-0000-0000F31D0000}"/>
    <cellStyle name="Percent 3 4 4 2 2 2" xfId="7666" xr:uid="{00000000-0005-0000-0000-0000F41D0000}"/>
    <cellStyle name="Percent 3 4 4 2 2 3" xfId="7667" xr:uid="{00000000-0005-0000-0000-0000F51D0000}"/>
    <cellStyle name="Percent 3 4 4 2 3" xfId="7668" xr:uid="{00000000-0005-0000-0000-0000F61D0000}"/>
    <cellStyle name="Percent 3 4 4 2 3 2" xfId="7669" xr:uid="{00000000-0005-0000-0000-0000F71D0000}"/>
    <cellStyle name="Percent 3 4 4 2 3 3" xfId="7670" xr:uid="{00000000-0005-0000-0000-0000F81D0000}"/>
    <cellStyle name="Percent 3 4 4 2 4" xfId="7671" xr:uid="{00000000-0005-0000-0000-0000F91D0000}"/>
    <cellStyle name="Percent 3 4 4 2 5" xfId="7672" xr:uid="{00000000-0005-0000-0000-0000FA1D0000}"/>
    <cellStyle name="Percent 3 4 4 2 6" xfId="7673" xr:uid="{00000000-0005-0000-0000-0000FB1D0000}"/>
    <cellStyle name="Percent 3 4 4 2 7" xfId="7674" xr:uid="{00000000-0005-0000-0000-0000FC1D0000}"/>
    <cellStyle name="Percent 3 4 4 2 8" xfId="7675" xr:uid="{00000000-0005-0000-0000-0000FD1D0000}"/>
    <cellStyle name="Percent 3 4 4 2 9" xfId="7676" xr:uid="{00000000-0005-0000-0000-0000FE1D0000}"/>
    <cellStyle name="Percent 3 4 4 3" xfId="7677" xr:uid="{00000000-0005-0000-0000-0000FF1D0000}"/>
    <cellStyle name="Percent 3 4 4 3 2" xfId="7678" xr:uid="{00000000-0005-0000-0000-0000001E0000}"/>
    <cellStyle name="Percent 3 4 4 3 2 2" xfId="7679" xr:uid="{00000000-0005-0000-0000-0000011E0000}"/>
    <cellStyle name="Percent 3 4 4 3 2 3" xfId="7680" xr:uid="{00000000-0005-0000-0000-0000021E0000}"/>
    <cellStyle name="Percent 3 4 4 3 3" xfId="7681" xr:uid="{00000000-0005-0000-0000-0000031E0000}"/>
    <cellStyle name="Percent 3 4 4 3 3 2" xfId="7682" xr:uid="{00000000-0005-0000-0000-0000041E0000}"/>
    <cellStyle name="Percent 3 4 4 3 3 3" xfId="7683" xr:uid="{00000000-0005-0000-0000-0000051E0000}"/>
    <cellStyle name="Percent 3 4 4 3 4" xfId="7684" xr:uid="{00000000-0005-0000-0000-0000061E0000}"/>
    <cellStyle name="Percent 3 4 4 3 5" xfId="7685" xr:uid="{00000000-0005-0000-0000-0000071E0000}"/>
    <cellStyle name="Percent 3 4 4 4" xfId="7686" xr:uid="{00000000-0005-0000-0000-0000081E0000}"/>
    <cellStyle name="Percent 3 4 4 4 2" xfId="7687" xr:uid="{00000000-0005-0000-0000-0000091E0000}"/>
    <cellStyle name="Percent 3 4 4 4 2 2" xfId="7688" xr:uid="{00000000-0005-0000-0000-00000A1E0000}"/>
    <cellStyle name="Percent 3 4 4 4 2 3" xfId="7689" xr:uid="{00000000-0005-0000-0000-00000B1E0000}"/>
    <cellStyle name="Percent 3 4 4 4 3" xfId="7690" xr:uid="{00000000-0005-0000-0000-00000C1E0000}"/>
    <cellStyle name="Percent 3 4 4 4 3 2" xfId="7691" xr:uid="{00000000-0005-0000-0000-00000D1E0000}"/>
    <cellStyle name="Percent 3 4 4 4 3 3" xfId="7692" xr:uid="{00000000-0005-0000-0000-00000E1E0000}"/>
    <cellStyle name="Percent 3 4 4 4 4" xfId="7693" xr:uid="{00000000-0005-0000-0000-00000F1E0000}"/>
    <cellStyle name="Percent 3 4 4 4 5" xfId="7694" xr:uid="{00000000-0005-0000-0000-0000101E0000}"/>
    <cellStyle name="Percent 3 4 4 5" xfId="7695" xr:uid="{00000000-0005-0000-0000-0000111E0000}"/>
    <cellStyle name="Percent 3 4 4 5 2" xfId="7696" xr:uid="{00000000-0005-0000-0000-0000121E0000}"/>
    <cellStyle name="Percent 3 4 4 5 3" xfId="7697" xr:uid="{00000000-0005-0000-0000-0000131E0000}"/>
    <cellStyle name="Percent 3 4 4 6" xfId="7698" xr:uid="{00000000-0005-0000-0000-0000141E0000}"/>
    <cellStyle name="Percent 3 4 4 6 2" xfId="7699" xr:uid="{00000000-0005-0000-0000-0000151E0000}"/>
    <cellStyle name="Percent 3 4 4 6 3" xfId="7700" xr:uid="{00000000-0005-0000-0000-0000161E0000}"/>
    <cellStyle name="Percent 3 4 4 7" xfId="7701" xr:uid="{00000000-0005-0000-0000-0000171E0000}"/>
    <cellStyle name="Percent 3 4 4 8" xfId="7702" xr:uid="{00000000-0005-0000-0000-0000181E0000}"/>
    <cellStyle name="Percent 3 4 4 9" xfId="7703" xr:uid="{00000000-0005-0000-0000-0000191E0000}"/>
    <cellStyle name="Percent 3 4 5" xfId="7704" xr:uid="{00000000-0005-0000-0000-00001A1E0000}"/>
    <cellStyle name="Percent 3 4 5 10" xfId="7705" xr:uid="{00000000-0005-0000-0000-00001B1E0000}"/>
    <cellStyle name="Percent 3 4 5 11" xfId="7706" xr:uid="{00000000-0005-0000-0000-00001C1E0000}"/>
    <cellStyle name="Percent 3 4 5 12" xfId="7707" xr:uid="{00000000-0005-0000-0000-00001D1E0000}"/>
    <cellStyle name="Percent 3 4 5 2" xfId="7708" xr:uid="{00000000-0005-0000-0000-00001E1E0000}"/>
    <cellStyle name="Percent 3 4 5 2 2" xfId="7709" xr:uid="{00000000-0005-0000-0000-00001F1E0000}"/>
    <cellStyle name="Percent 3 4 5 2 2 2" xfId="7710" xr:uid="{00000000-0005-0000-0000-0000201E0000}"/>
    <cellStyle name="Percent 3 4 5 2 2 3" xfId="7711" xr:uid="{00000000-0005-0000-0000-0000211E0000}"/>
    <cellStyle name="Percent 3 4 5 2 3" xfId="7712" xr:uid="{00000000-0005-0000-0000-0000221E0000}"/>
    <cellStyle name="Percent 3 4 5 2 3 2" xfId="7713" xr:uid="{00000000-0005-0000-0000-0000231E0000}"/>
    <cellStyle name="Percent 3 4 5 2 3 3" xfId="7714" xr:uid="{00000000-0005-0000-0000-0000241E0000}"/>
    <cellStyle name="Percent 3 4 5 2 4" xfId="7715" xr:uid="{00000000-0005-0000-0000-0000251E0000}"/>
    <cellStyle name="Percent 3 4 5 2 5" xfId="7716" xr:uid="{00000000-0005-0000-0000-0000261E0000}"/>
    <cellStyle name="Percent 3 4 5 2 6" xfId="7717" xr:uid="{00000000-0005-0000-0000-0000271E0000}"/>
    <cellStyle name="Percent 3 4 5 3" xfId="7718" xr:uid="{00000000-0005-0000-0000-0000281E0000}"/>
    <cellStyle name="Percent 3 4 5 3 2" xfId="7719" xr:uid="{00000000-0005-0000-0000-0000291E0000}"/>
    <cellStyle name="Percent 3 4 5 3 2 2" xfId="7720" xr:uid="{00000000-0005-0000-0000-00002A1E0000}"/>
    <cellStyle name="Percent 3 4 5 3 2 3" xfId="7721" xr:uid="{00000000-0005-0000-0000-00002B1E0000}"/>
    <cellStyle name="Percent 3 4 5 3 3" xfId="7722" xr:uid="{00000000-0005-0000-0000-00002C1E0000}"/>
    <cellStyle name="Percent 3 4 5 3 3 2" xfId="7723" xr:uid="{00000000-0005-0000-0000-00002D1E0000}"/>
    <cellStyle name="Percent 3 4 5 3 3 3" xfId="7724" xr:uid="{00000000-0005-0000-0000-00002E1E0000}"/>
    <cellStyle name="Percent 3 4 5 3 4" xfId="7725" xr:uid="{00000000-0005-0000-0000-00002F1E0000}"/>
    <cellStyle name="Percent 3 4 5 3 5" xfId="7726" xr:uid="{00000000-0005-0000-0000-0000301E0000}"/>
    <cellStyle name="Percent 3 4 5 4" xfId="7727" xr:uid="{00000000-0005-0000-0000-0000311E0000}"/>
    <cellStyle name="Percent 3 4 5 4 2" xfId="7728" xr:uid="{00000000-0005-0000-0000-0000321E0000}"/>
    <cellStyle name="Percent 3 4 5 4 2 2" xfId="7729" xr:uid="{00000000-0005-0000-0000-0000331E0000}"/>
    <cellStyle name="Percent 3 4 5 4 2 3" xfId="7730" xr:uid="{00000000-0005-0000-0000-0000341E0000}"/>
    <cellStyle name="Percent 3 4 5 4 3" xfId="7731" xr:uid="{00000000-0005-0000-0000-0000351E0000}"/>
    <cellStyle name="Percent 3 4 5 4 3 2" xfId="7732" xr:uid="{00000000-0005-0000-0000-0000361E0000}"/>
    <cellStyle name="Percent 3 4 5 4 3 3" xfId="7733" xr:uid="{00000000-0005-0000-0000-0000371E0000}"/>
    <cellStyle name="Percent 3 4 5 4 4" xfId="7734" xr:uid="{00000000-0005-0000-0000-0000381E0000}"/>
    <cellStyle name="Percent 3 4 5 4 5" xfId="7735" xr:uid="{00000000-0005-0000-0000-0000391E0000}"/>
    <cellStyle name="Percent 3 4 5 5" xfId="7736" xr:uid="{00000000-0005-0000-0000-00003A1E0000}"/>
    <cellStyle name="Percent 3 4 5 5 2" xfId="7737" xr:uid="{00000000-0005-0000-0000-00003B1E0000}"/>
    <cellStyle name="Percent 3 4 5 5 3" xfId="7738" xr:uid="{00000000-0005-0000-0000-00003C1E0000}"/>
    <cellStyle name="Percent 3 4 5 6" xfId="7739" xr:uid="{00000000-0005-0000-0000-00003D1E0000}"/>
    <cellStyle name="Percent 3 4 5 6 2" xfId="7740" xr:uid="{00000000-0005-0000-0000-00003E1E0000}"/>
    <cellStyle name="Percent 3 4 5 6 3" xfId="7741" xr:uid="{00000000-0005-0000-0000-00003F1E0000}"/>
    <cellStyle name="Percent 3 4 5 7" xfId="7742" xr:uid="{00000000-0005-0000-0000-0000401E0000}"/>
    <cellStyle name="Percent 3 4 5 8" xfId="7743" xr:uid="{00000000-0005-0000-0000-0000411E0000}"/>
    <cellStyle name="Percent 3 4 5 9" xfId="7744" xr:uid="{00000000-0005-0000-0000-0000421E0000}"/>
    <cellStyle name="Percent 3 4 6" xfId="7745" xr:uid="{00000000-0005-0000-0000-0000431E0000}"/>
    <cellStyle name="Percent 3 4 6 10" xfId="7746" xr:uid="{00000000-0005-0000-0000-0000441E0000}"/>
    <cellStyle name="Percent 3 4 6 11" xfId="7747" xr:uid="{00000000-0005-0000-0000-0000451E0000}"/>
    <cellStyle name="Percent 3 4 6 12" xfId="7748" xr:uid="{00000000-0005-0000-0000-0000461E0000}"/>
    <cellStyle name="Percent 3 4 6 2" xfId="7749" xr:uid="{00000000-0005-0000-0000-0000471E0000}"/>
    <cellStyle name="Percent 3 4 6 2 2" xfId="7750" xr:uid="{00000000-0005-0000-0000-0000481E0000}"/>
    <cellStyle name="Percent 3 4 6 2 2 2" xfId="7751" xr:uid="{00000000-0005-0000-0000-0000491E0000}"/>
    <cellStyle name="Percent 3 4 6 2 2 3" xfId="7752" xr:uid="{00000000-0005-0000-0000-00004A1E0000}"/>
    <cellStyle name="Percent 3 4 6 2 3" xfId="7753" xr:uid="{00000000-0005-0000-0000-00004B1E0000}"/>
    <cellStyle name="Percent 3 4 6 2 3 2" xfId="7754" xr:uid="{00000000-0005-0000-0000-00004C1E0000}"/>
    <cellStyle name="Percent 3 4 6 2 3 3" xfId="7755" xr:uid="{00000000-0005-0000-0000-00004D1E0000}"/>
    <cellStyle name="Percent 3 4 6 2 4" xfId="7756" xr:uid="{00000000-0005-0000-0000-00004E1E0000}"/>
    <cellStyle name="Percent 3 4 6 2 5" xfId="7757" xr:uid="{00000000-0005-0000-0000-00004F1E0000}"/>
    <cellStyle name="Percent 3 4 6 2 6" xfId="7758" xr:uid="{00000000-0005-0000-0000-0000501E0000}"/>
    <cellStyle name="Percent 3 4 6 3" xfId="7759" xr:uid="{00000000-0005-0000-0000-0000511E0000}"/>
    <cellStyle name="Percent 3 4 6 3 2" xfId="7760" xr:uid="{00000000-0005-0000-0000-0000521E0000}"/>
    <cellStyle name="Percent 3 4 6 3 2 2" xfId="7761" xr:uid="{00000000-0005-0000-0000-0000531E0000}"/>
    <cellStyle name="Percent 3 4 6 3 2 3" xfId="7762" xr:uid="{00000000-0005-0000-0000-0000541E0000}"/>
    <cellStyle name="Percent 3 4 6 3 3" xfId="7763" xr:uid="{00000000-0005-0000-0000-0000551E0000}"/>
    <cellStyle name="Percent 3 4 6 3 3 2" xfId="7764" xr:uid="{00000000-0005-0000-0000-0000561E0000}"/>
    <cellStyle name="Percent 3 4 6 3 3 3" xfId="7765" xr:uid="{00000000-0005-0000-0000-0000571E0000}"/>
    <cellStyle name="Percent 3 4 6 3 4" xfId="7766" xr:uid="{00000000-0005-0000-0000-0000581E0000}"/>
    <cellStyle name="Percent 3 4 6 3 5" xfId="7767" xr:uid="{00000000-0005-0000-0000-0000591E0000}"/>
    <cellStyle name="Percent 3 4 6 4" xfId="7768" xr:uid="{00000000-0005-0000-0000-00005A1E0000}"/>
    <cellStyle name="Percent 3 4 6 4 2" xfId="7769" xr:uid="{00000000-0005-0000-0000-00005B1E0000}"/>
    <cellStyle name="Percent 3 4 6 4 2 2" xfId="7770" xr:uid="{00000000-0005-0000-0000-00005C1E0000}"/>
    <cellStyle name="Percent 3 4 6 4 2 3" xfId="7771" xr:uid="{00000000-0005-0000-0000-00005D1E0000}"/>
    <cellStyle name="Percent 3 4 6 4 3" xfId="7772" xr:uid="{00000000-0005-0000-0000-00005E1E0000}"/>
    <cellStyle name="Percent 3 4 6 4 3 2" xfId="7773" xr:uid="{00000000-0005-0000-0000-00005F1E0000}"/>
    <cellStyle name="Percent 3 4 6 4 3 3" xfId="7774" xr:uid="{00000000-0005-0000-0000-0000601E0000}"/>
    <cellStyle name="Percent 3 4 6 4 4" xfId="7775" xr:uid="{00000000-0005-0000-0000-0000611E0000}"/>
    <cellStyle name="Percent 3 4 6 4 5" xfId="7776" xr:uid="{00000000-0005-0000-0000-0000621E0000}"/>
    <cellStyle name="Percent 3 4 6 5" xfId="7777" xr:uid="{00000000-0005-0000-0000-0000631E0000}"/>
    <cellStyle name="Percent 3 4 6 5 2" xfId="7778" xr:uid="{00000000-0005-0000-0000-0000641E0000}"/>
    <cellStyle name="Percent 3 4 6 5 3" xfId="7779" xr:uid="{00000000-0005-0000-0000-0000651E0000}"/>
    <cellStyle name="Percent 3 4 6 6" xfId="7780" xr:uid="{00000000-0005-0000-0000-0000661E0000}"/>
    <cellStyle name="Percent 3 4 6 6 2" xfId="7781" xr:uid="{00000000-0005-0000-0000-0000671E0000}"/>
    <cellStyle name="Percent 3 4 6 6 3" xfId="7782" xr:uid="{00000000-0005-0000-0000-0000681E0000}"/>
    <cellStyle name="Percent 3 4 6 7" xfId="7783" xr:uid="{00000000-0005-0000-0000-0000691E0000}"/>
    <cellStyle name="Percent 3 4 6 8" xfId="7784" xr:uid="{00000000-0005-0000-0000-00006A1E0000}"/>
    <cellStyle name="Percent 3 4 6 9" xfId="7785" xr:uid="{00000000-0005-0000-0000-00006B1E0000}"/>
    <cellStyle name="Percent 3 4 7" xfId="7786" xr:uid="{00000000-0005-0000-0000-00006C1E0000}"/>
    <cellStyle name="Percent 3 4 7 10" xfId="7787" xr:uid="{00000000-0005-0000-0000-00006D1E0000}"/>
    <cellStyle name="Percent 3 4 7 11" xfId="7788" xr:uid="{00000000-0005-0000-0000-00006E1E0000}"/>
    <cellStyle name="Percent 3 4 7 12" xfId="7789" xr:uid="{00000000-0005-0000-0000-00006F1E0000}"/>
    <cellStyle name="Percent 3 4 7 2" xfId="7790" xr:uid="{00000000-0005-0000-0000-0000701E0000}"/>
    <cellStyle name="Percent 3 4 7 2 2" xfId="7791" xr:uid="{00000000-0005-0000-0000-0000711E0000}"/>
    <cellStyle name="Percent 3 4 7 2 2 2" xfId="7792" xr:uid="{00000000-0005-0000-0000-0000721E0000}"/>
    <cellStyle name="Percent 3 4 7 2 2 3" xfId="7793" xr:uid="{00000000-0005-0000-0000-0000731E0000}"/>
    <cellStyle name="Percent 3 4 7 2 3" xfId="7794" xr:uid="{00000000-0005-0000-0000-0000741E0000}"/>
    <cellStyle name="Percent 3 4 7 2 3 2" xfId="7795" xr:uid="{00000000-0005-0000-0000-0000751E0000}"/>
    <cellStyle name="Percent 3 4 7 2 3 3" xfId="7796" xr:uid="{00000000-0005-0000-0000-0000761E0000}"/>
    <cellStyle name="Percent 3 4 7 2 4" xfId="7797" xr:uid="{00000000-0005-0000-0000-0000771E0000}"/>
    <cellStyle name="Percent 3 4 7 2 5" xfId="7798" xr:uid="{00000000-0005-0000-0000-0000781E0000}"/>
    <cellStyle name="Percent 3 4 7 2 6" xfId="7799" xr:uid="{00000000-0005-0000-0000-0000791E0000}"/>
    <cellStyle name="Percent 3 4 7 3" xfId="7800" xr:uid="{00000000-0005-0000-0000-00007A1E0000}"/>
    <cellStyle name="Percent 3 4 7 3 2" xfId="7801" xr:uid="{00000000-0005-0000-0000-00007B1E0000}"/>
    <cellStyle name="Percent 3 4 7 3 2 2" xfId="7802" xr:uid="{00000000-0005-0000-0000-00007C1E0000}"/>
    <cellStyle name="Percent 3 4 7 3 2 3" xfId="7803" xr:uid="{00000000-0005-0000-0000-00007D1E0000}"/>
    <cellStyle name="Percent 3 4 7 3 3" xfId="7804" xr:uid="{00000000-0005-0000-0000-00007E1E0000}"/>
    <cellStyle name="Percent 3 4 7 3 3 2" xfId="7805" xr:uid="{00000000-0005-0000-0000-00007F1E0000}"/>
    <cellStyle name="Percent 3 4 7 3 3 3" xfId="7806" xr:uid="{00000000-0005-0000-0000-0000801E0000}"/>
    <cellStyle name="Percent 3 4 7 3 4" xfId="7807" xr:uid="{00000000-0005-0000-0000-0000811E0000}"/>
    <cellStyle name="Percent 3 4 7 3 5" xfId="7808" xr:uid="{00000000-0005-0000-0000-0000821E0000}"/>
    <cellStyle name="Percent 3 4 7 4" xfId="7809" xr:uid="{00000000-0005-0000-0000-0000831E0000}"/>
    <cellStyle name="Percent 3 4 7 4 2" xfId="7810" xr:uid="{00000000-0005-0000-0000-0000841E0000}"/>
    <cellStyle name="Percent 3 4 7 4 2 2" xfId="7811" xr:uid="{00000000-0005-0000-0000-0000851E0000}"/>
    <cellStyle name="Percent 3 4 7 4 2 3" xfId="7812" xr:uid="{00000000-0005-0000-0000-0000861E0000}"/>
    <cellStyle name="Percent 3 4 7 4 3" xfId="7813" xr:uid="{00000000-0005-0000-0000-0000871E0000}"/>
    <cellStyle name="Percent 3 4 7 4 3 2" xfId="7814" xr:uid="{00000000-0005-0000-0000-0000881E0000}"/>
    <cellStyle name="Percent 3 4 7 4 3 3" xfId="7815" xr:uid="{00000000-0005-0000-0000-0000891E0000}"/>
    <cellStyle name="Percent 3 4 7 4 4" xfId="7816" xr:uid="{00000000-0005-0000-0000-00008A1E0000}"/>
    <cellStyle name="Percent 3 4 7 4 5" xfId="7817" xr:uid="{00000000-0005-0000-0000-00008B1E0000}"/>
    <cellStyle name="Percent 3 4 7 5" xfId="7818" xr:uid="{00000000-0005-0000-0000-00008C1E0000}"/>
    <cellStyle name="Percent 3 4 7 5 2" xfId="7819" xr:uid="{00000000-0005-0000-0000-00008D1E0000}"/>
    <cellStyle name="Percent 3 4 7 5 3" xfId="7820" xr:uid="{00000000-0005-0000-0000-00008E1E0000}"/>
    <cellStyle name="Percent 3 4 7 6" xfId="7821" xr:uid="{00000000-0005-0000-0000-00008F1E0000}"/>
    <cellStyle name="Percent 3 4 7 6 2" xfId="7822" xr:uid="{00000000-0005-0000-0000-0000901E0000}"/>
    <cellStyle name="Percent 3 4 7 6 3" xfId="7823" xr:uid="{00000000-0005-0000-0000-0000911E0000}"/>
    <cellStyle name="Percent 3 4 7 7" xfId="7824" xr:uid="{00000000-0005-0000-0000-0000921E0000}"/>
    <cellStyle name="Percent 3 4 7 8" xfId="7825" xr:uid="{00000000-0005-0000-0000-0000931E0000}"/>
    <cellStyle name="Percent 3 4 7 9" xfId="7826" xr:uid="{00000000-0005-0000-0000-0000941E0000}"/>
    <cellStyle name="Percent 3 4 8" xfId="7827" xr:uid="{00000000-0005-0000-0000-0000951E0000}"/>
    <cellStyle name="Percent 3 4 8 10" xfId="7828" xr:uid="{00000000-0005-0000-0000-0000961E0000}"/>
    <cellStyle name="Percent 3 4 8 11" xfId="7829" xr:uid="{00000000-0005-0000-0000-0000971E0000}"/>
    <cellStyle name="Percent 3 4 8 12" xfId="7830" xr:uid="{00000000-0005-0000-0000-0000981E0000}"/>
    <cellStyle name="Percent 3 4 8 13" xfId="7831" xr:uid="{00000000-0005-0000-0000-0000991E0000}"/>
    <cellStyle name="Percent 3 4 8 14" xfId="7832" xr:uid="{00000000-0005-0000-0000-00009A1E0000}"/>
    <cellStyle name="Percent 3 4 8 15" xfId="7833" xr:uid="{00000000-0005-0000-0000-00009B1E0000}"/>
    <cellStyle name="Percent 3 4 8 2" xfId="7834" xr:uid="{00000000-0005-0000-0000-00009C1E0000}"/>
    <cellStyle name="Percent 3 4 8 2 2" xfId="7835" xr:uid="{00000000-0005-0000-0000-00009D1E0000}"/>
    <cellStyle name="Percent 3 4 8 2 2 2" xfId="7836" xr:uid="{00000000-0005-0000-0000-00009E1E0000}"/>
    <cellStyle name="Percent 3 4 8 2 2 3" xfId="7837" xr:uid="{00000000-0005-0000-0000-00009F1E0000}"/>
    <cellStyle name="Percent 3 4 8 2 3" xfId="7838" xr:uid="{00000000-0005-0000-0000-0000A01E0000}"/>
    <cellStyle name="Percent 3 4 8 2 3 2" xfId="7839" xr:uid="{00000000-0005-0000-0000-0000A11E0000}"/>
    <cellStyle name="Percent 3 4 8 2 3 3" xfId="7840" xr:uid="{00000000-0005-0000-0000-0000A21E0000}"/>
    <cellStyle name="Percent 3 4 8 2 4" xfId="7841" xr:uid="{00000000-0005-0000-0000-0000A31E0000}"/>
    <cellStyle name="Percent 3 4 8 2 5" xfId="7842" xr:uid="{00000000-0005-0000-0000-0000A41E0000}"/>
    <cellStyle name="Percent 3 4 8 2 6" xfId="7843" xr:uid="{00000000-0005-0000-0000-0000A51E0000}"/>
    <cellStyle name="Percent 3 4 8 3" xfId="7844" xr:uid="{00000000-0005-0000-0000-0000A61E0000}"/>
    <cellStyle name="Percent 3 4 8 3 2" xfId="7845" xr:uid="{00000000-0005-0000-0000-0000A71E0000}"/>
    <cellStyle name="Percent 3 4 8 3 2 2" xfId="7846" xr:uid="{00000000-0005-0000-0000-0000A81E0000}"/>
    <cellStyle name="Percent 3 4 8 3 2 3" xfId="7847" xr:uid="{00000000-0005-0000-0000-0000A91E0000}"/>
    <cellStyle name="Percent 3 4 8 3 3" xfId="7848" xr:uid="{00000000-0005-0000-0000-0000AA1E0000}"/>
    <cellStyle name="Percent 3 4 8 3 3 2" xfId="7849" xr:uid="{00000000-0005-0000-0000-0000AB1E0000}"/>
    <cellStyle name="Percent 3 4 8 3 3 3" xfId="7850" xr:uid="{00000000-0005-0000-0000-0000AC1E0000}"/>
    <cellStyle name="Percent 3 4 8 3 4" xfId="7851" xr:uid="{00000000-0005-0000-0000-0000AD1E0000}"/>
    <cellStyle name="Percent 3 4 8 3 5" xfId="7852" xr:uid="{00000000-0005-0000-0000-0000AE1E0000}"/>
    <cellStyle name="Percent 3 4 8 4" xfId="7853" xr:uid="{00000000-0005-0000-0000-0000AF1E0000}"/>
    <cellStyle name="Percent 3 4 8 4 2" xfId="7854" xr:uid="{00000000-0005-0000-0000-0000B01E0000}"/>
    <cellStyle name="Percent 3 4 8 4 2 2" xfId="7855" xr:uid="{00000000-0005-0000-0000-0000B11E0000}"/>
    <cellStyle name="Percent 3 4 8 4 2 3" xfId="7856" xr:uid="{00000000-0005-0000-0000-0000B21E0000}"/>
    <cellStyle name="Percent 3 4 8 4 3" xfId="7857" xr:uid="{00000000-0005-0000-0000-0000B31E0000}"/>
    <cellStyle name="Percent 3 4 8 4 3 2" xfId="7858" xr:uid="{00000000-0005-0000-0000-0000B41E0000}"/>
    <cellStyle name="Percent 3 4 8 4 3 3" xfId="7859" xr:uid="{00000000-0005-0000-0000-0000B51E0000}"/>
    <cellStyle name="Percent 3 4 8 4 4" xfId="7860" xr:uid="{00000000-0005-0000-0000-0000B61E0000}"/>
    <cellStyle name="Percent 3 4 8 4 5" xfId="7861" xr:uid="{00000000-0005-0000-0000-0000B71E0000}"/>
    <cellStyle name="Percent 3 4 8 5" xfId="7862" xr:uid="{00000000-0005-0000-0000-0000B81E0000}"/>
    <cellStyle name="Percent 3 4 8 5 2" xfId="7863" xr:uid="{00000000-0005-0000-0000-0000B91E0000}"/>
    <cellStyle name="Percent 3 4 8 5 2 2" xfId="7864" xr:uid="{00000000-0005-0000-0000-0000BA1E0000}"/>
    <cellStyle name="Percent 3 4 8 5 2 3" xfId="7865" xr:uid="{00000000-0005-0000-0000-0000BB1E0000}"/>
    <cellStyle name="Percent 3 4 8 5 3" xfId="7866" xr:uid="{00000000-0005-0000-0000-0000BC1E0000}"/>
    <cellStyle name="Percent 3 4 8 5 3 2" xfId="7867" xr:uid="{00000000-0005-0000-0000-0000BD1E0000}"/>
    <cellStyle name="Percent 3 4 8 5 3 3" xfId="7868" xr:uid="{00000000-0005-0000-0000-0000BE1E0000}"/>
    <cellStyle name="Percent 3 4 8 5 4" xfId="7869" xr:uid="{00000000-0005-0000-0000-0000BF1E0000}"/>
    <cellStyle name="Percent 3 4 8 5 4 2" xfId="7870" xr:uid="{00000000-0005-0000-0000-0000C01E0000}"/>
    <cellStyle name="Percent 3 4 8 5 4 3" xfId="7871" xr:uid="{00000000-0005-0000-0000-0000C11E0000}"/>
    <cellStyle name="Percent 3 4 8 5 5" xfId="7872" xr:uid="{00000000-0005-0000-0000-0000C21E0000}"/>
    <cellStyle name="Percent 3 4 8 5 6" xfId="7873" xr:uid="{00000000-0005-0000-0000-0000C31E0000}"/>
    <cellStyle name="Percent 3 4 8 6" xfId="7874" xr:uid="{00000000-0005-0000-0000-0000C41E0000}"/>
    <cellStyle name="Percent 3 4 8 6 2" xfId="7875" xr:uid="{00000000-0005-0000-0000-0000C51E0000}"/>
    <cellStyle name="Percent 3 4 8 6 2 2" xfId="7876" xr:uid="{00000000-0005-0000-0000-0000C61E0000}"/>
    <cellStyle name="Percent 3 4 8 6 2 3" xfId="7877" xr:uid="{00000000-0005-0000-0000-0000C71E0000}"/>
    <cellStyle name="Percent 3 4 8 6 3" xfId="7878" xr:uid="{00000000-0005-0000-0000-0000C81E0000}"/>
    <cellStyle name="Percent 3 4 8 6 3 2" xfId="7879" xr:uid="{00000000-0005-0000-0000-0000C91E0000}"/>
    <cellStyle name="Percent 3 4 8 6 3 3" xfId="7880" xr:uid="{00000000-0005-0000-0000-0000CA1E0000}"/>
    <cellStyle name="Percent 3 4 8 6 4" xfId="7881" xr:uid="{00000000-0005-0000-0000-0000CB1E0000}"/>
    <cellStyle name="Percent 3 4 8 6 5" xfId="7882" xr:uid="{00000000-0005-0000-0000-0000CC1E0000}"/>
    <cellStyle name="Percent 3 4 8 7" xfId="7883" xr:uid="{00000000-0005-0000-0000-0000CD1E0000}"/>
    <cellStyle name="Percent 3 4 8 7 2" xfId="7884" xr:uid="{00000000-0005-0000-0000-0000CE1E0000}"/>
    <cellStyle name="Percent 3 4 8 7 3" xfId="7885" xr:uid="{00000000-0005-0000-0000-0000CF1E0000}"/>
    <cellStyle name="Percent 3 4 8 8" xfId="7886" xr:uid="{00000000-0005-0000-0000-0000D01E0000}"/>
    <cellStyle name="Percent 3 4 8 8 2" xfId="7887" xr:uid="{00000000-0005-0000-0000-0000D11E0000}"/>
    <cellStyle name="Percent 3 4 8 8 3" xfId="7888" xr:uid="{00000000-0005-0000-0000-0000D21E0000}"/>
    <cellStyle name="Percent 3 4 8 9" xfId="7889" xr:uid="{00000000-0005-0000-0000-0000D31E0000}"/>
    <cellStyle name="Percent 3 4 8 9 2" xfId="7890" xr:uid="{00000000-0005-0000-0000-0000D41E0000}"/>
    <cellStyle name="Percent 3 4 8 9 3" xfId="7891" xr:uid="{00000000-0005-0000-0000-0000D51E0000}"/>
    <cellStyle name="Percent 3 4 9" xfId="7892" xr:uid="{00000000-0005-0000-0000-0000D61E0000}"/>
    <cellStyle name="Percent 3 4 9 10" xfId="7893" xr:uid="{00000000-0005-0000-0000-0000D71E0000}"/>
    <cellStyle name="Percent 3 4 9 11" xfId="7894" xr:uid="{00000000-0005-0000-0000-0000D81E0000}"/>
    <cellStyle name="Percent 3 4 9 12" xfId="7895" xr:uid="{00000000-0005-0000-0000-0000D91E0000}"/>
    <cellStyle name="Percent 3 4 9 13" xfId="7896" xr:uid="{00000000-0005-0000-0000-0000DA1E0000}"/>
    <cellStyle name="Percent 3 4 9 14" xfId="7897" xr:uid="{00000000-0005-0000-0000-0000DB1E0000}"/>
    <cellStyle name="Percent 3 4 9 15" xfId="7898" xr:uid="{00000000-0005-0000-0000-0000DC1E0000}"/>
    <cellStyle name="Percent 3 4 9 2" xfId="7899" xr:uid="{00000000-0005-0000-0000-0000DD1E0000}"/>
    <cellStyle name="Percent 3 4 9 2 2" xfId="7900" xr:uid="{00000000-0005-0000-0000-0000DE1E0000}"/>
    <cellStyle name="Percent 3 4 9 2 2 2" xfId="7901" xr:uid="{00000000-0005-0000-0000-0000DF1E0000}"/>
    <cellStyle name="Percent 3 4 9 2 2 3" xfId="7902" xr:uid="{00000000-0005-0000-0000-0000E01E0000}"/>
    <cellStyle name="Percent 3 4 9 2 3" xfId="7903" xr:uid="{00000000-0005-0000-0000-0000E11E0000}"/>
    <cellStyle name="Percent 3 4 9 2 3 2" xfId="7904" xr:uid="{00000000-0005-0000-0000-0000E21E0000}"/>
    <cellStyle name="Percent 3 4 9 2 3 3" xfId="7905" xr:uid="{00000000-0005-0000-0000-0000E31E0000}"/>
    <cellStyle name="Percent 3 4 9 2 4" xfId="7906" xr:uid="{00000000-0005-0000-0000-0000E41E0000}"/>
    <cellStyle name="Percent 3 4 9 2 5" xfId="7907" xr:uid="{00000000-0005-0000-0000-0000E51E0000}"/>
    <cellStyle name="Percent 3 4 9 2 6" xfId="7908" xr:uid="{00000000-0005-0000-0000-0000E61E0000}"/>
    <cellStyle name="Percent 3 4 9 3" xfId="7909" xr:uid="{00000000-0005-0000-0000-0000E71E0000}"/>
    <cellStyle name="Percent 3 4 9 3 2" xfId="7910" xr:uid="{00000000-0005-0000-0000-0000E81E0000}"/>
    <cellStyle name="Percent 3 4 9 3 2 2" xfId="7911" xr:uid="{00000000-0005-0000-0000-0000E91E0000}"/>
    <cellStyle name="Percent 3 4 9 3 2 3" xfId="7912" xr:uid="{00000000-0005-0000-0000-0000EA1E0000}"/>
    <cellStyle name="Percent 3 4 9 3 3" xfId="7913" xr:uid="{00000000-0005-0000-0000-0000EB1E0000}"/>
    <cellStyle name="Percent 3 4 9 3 3 2" xfId="7914" xr:uid="{00000000-0005-0000-0000-0000EC1E0000}"/>
    <cellStyle name="Percent 3 4 9 3 3 3" xfId="7915" xr:uid="{00000000-0005-0000-0000-0000ED1E0000}"/>
    <cellStyle name="Percent 3 4 9 3 4" xfId="7916" xr:uid="{00000000-0005-0000-0000-0000EE1E0000}"/>
    <cellStyle name="Percent 3 4 9 3 5" xfId="7917" xr:uid="{00000000-0005-0000-0000-0000EF1E0000}"/>
    <cellStyle name="Percent 3 4 9 4" xfId="7918" xr:uid="{00000000-0005-0000-0000-0000F01E0000}"/>
    <cellStyle name="Percent 3 4 9 4 2" xfId="7919" xr:uid="{00000000-0005-0000-0000-0000F11E0000}"/>
    <cellStyle name="Percent 3 4 9 4 2 2" xfId="7920" xr:uid="{00000000-0005-0000-0000-0000F21E0000}"/>
    <cellStyle name="Percent 3 4 9 4 2 3" xfId="7921" xr:uid="{00000000-0005-0000-0000-0000F31E0000}"/>
    <cellStyle name="Percent 3 4 9 4 3" xfId="7922" xr:uid="{00000000-0005-0000-0000-0000F41E0000}"/>
    <cellStyle name="Percent 3 4 9 4 3 2" xfId="7923" xr:uid="{00000000-0005-0000-0000-0000F51E0000}"/>
    <cellStyle name="Percent 3 4 9 4 3 3" xfId="7924" xr:uid="{00000000-0005-0000-0000-0000F61E0000}"/>
    <cellStyle name="Percent 3 4 9 4 4" xfId="7925" xr:uid="{00000000-0005-0000-0000-0000F71E0000}"/>
    <cellStyle name="Percent 3 4 9 4 5" xfId="7926" xr:uid="{00000000-0005-0000-0000-0000F81E0000}"/>
    <cellStyle name="Percent 3 4 9 5" xfId="7927" xr:uid="{00000000-0005-0000-0000-0000F91E0000}"/>
    <cellStyle name="Percent 3 4 9 5 2" xfId="7928" xr:uid="{00000000-0005-0000-0000-0000FA1E0000}"/>
    <cellStyle name="Percent 3 4 9 5 2 2" xfId="7929" xr:uid="{00000000-0005-0000-0000-0000FB1E0000}"/>
    <cellStyle name="Percent 3 4 9 5 2 3" xfId="7930" xr:uid="{00000000-0005-0000-0000-0000FC1E0000}"/>
    <cellStyle name="Percent 3 4 9 5 3" xfId="7931" xr:uid="{00000000-0005-0000-0000-0000FD1E0000}"/>
    <cellStyle name="Percent 3 4 9 5 3 2" xfId="7932" xr:uid="{00000000-0005-0000-0000-0000FE1E0000}"/>
    <cellStyle name="Percent 3 4 9 5 3 3" xfId="7933" xr:uid="{00000000-0005-0000-0000-0000FF1E0000}"/>
    <cellStyle name="Percent 3 4 9 5 4" xfId="7934" xr:uid="{00000000-0005-0000-0000-0000001F0000}"/>
    <cellStyle name="Percent 3 4 9 5 4 2" xfId="7935" xr:uid="{00000000-0005-0000-0000-0000011F0000}"/>
    <cellStyle name="Percent 3 4 9 5 4 3" xfId="7936" xr:uid="{00000000-0005-0000-0000-0000021F0000}"/>
    <cellStyle name="Percent 3 4 9 5 5" xfId="7937" xr:uid="{00000000-0005-0000-0000-0000031F0000}"/>
    <cellStyle name="Percent 3 4 9 5 6" xfId="7938" xr:uid="{00000000-0005-0000-0000-0000041F0000}"/>
    <cellStyle name="Percent 3 4 9 6" xfId="7939" xr:uid="{00000000-0005-0000-0000-0000051F0000}"/>
    <cellStyle name="Percent 3 4 9 6 2" xfId="7940" xr:uid="{00000000-0005-0000-0000-0000061F0000}"/>
    <cellStyle name="Percent 3 4 9 6 2 2" xfId="7941" xr:uid="{00000000-0005-0000-0000-0000071F0000}"/>
    <cellStyle name="Percent 3 4 9 6 2 3" xfId="7942" xr:uid="{00000000-0005-0000-0000-0000081F0000}"/>
    <cellStyle name="Percent 3 4 9 6 3" xfId="7943" xr:uid="{00000000-0005-0000-0000-0000091F0000}"/>
    <cellStyle name="Percent 3 4 9 6 3 2" xfId="7944" xr:uid="{00000000-0005-0000-0000-00000A1F0000}"/>
    <cellStyle name="Percent 3 4 9 6 3 3" xfId="7945" xr:uid="{00000000-0005-0000-0000-00000B1F0000}"/>
    <cellStyle name="Percent 3 4 9 6 4" xfId="7946" xr:uid="{00000000-0005-0000-0000-00000C1F0000}"/>
    <cellStyle name="Percent 3 4 9 6 5" xfId="7947" xr:uid="{00000000-0005-0000-0000-00000D1F0000}"/>
    <cellStyle name="Percent 3 4 9 7" xfId="7948" xr:uid="{00000000-0005-0000-0000-00000E1F0000}"/>
    <cellStyle name="Percent 3 4 9 7 2" xfId="7949" xr:uid="{00000000-0005-0000-0000-00000F1F0000}"/>
    <cellStyle name="Percent 3 4 9 7 3" xfId="7950" xr:uid="{00000000-0005-0000-0000-0000101F0000}"/>
    <cellStyle name="Percent 3 4 9 8" xfId="7951" xr:uid="{00000000-0005-0000-0000-0000111F0000}"/>
    <cellStyle name="Percent 3 4 9 8 2" xfId="7952" xr:uid="{00000000-0005-0000-0000-0000121F0000}"/>
    <cellStyle name="Percent 3 4 9 8 3" xfId="7953" xr:uid="{00000000-0005-0000-0000-0000131F0000}"/>
    <cellStyle name="Percent 3 4 9 9" xfId="7954" xr:uid="{00000000-0005-0000-0000-0000141F0000}"/>
    <cellStyle name="Percent 3 4 9 9 2" xfId="7955" xr:uid="{00000000-0005-0000-0000-0000151F0000}"/>
    <cellStyle name="Percent 3 4 9 9 3" xfId="7956" xr:uid="{00000000-0005-0000-0000-0000161F0000}"/>
    <cellStyle name="Percent 3 40" xfId="7957" xr:uid="{00000000-0005-0000-0000-0000171F0000}"/>
    <cellStyle name="Percent 3 5" xfId="7958" xr:uid="{00000000-0005-0000-0000-0000181F0000}"/>
    <cellStyle name="Percent 3 5 10" xfId="7959" xr:uid="{00000000-0005-0000-0000-0000191F0000}"/>
    <cellStyle name="Percent 3 5 10 10" xfId="7960" xr:uid="{00000000-0005-0000-0000-00001A1F0000}"/>
    <cellStyle name="Percent 3 5 10 11" xfId="7961" xr:uid="{00000000-0005-0000-0000-00001B1F0000}"/>
    <cellStyle name="Percent 3 5 10 12" xfId="7962" xr:uid="{00000000-0005-0000-0000-00001C1F0000}"/>
    <cellStyle name="Percent 3 5 10 13" xfId="7963" xr:uid="{00000000-0005-0000-0000-00001D1F0000}"/>
    <cellStyle name="Percent 3 5 10 14" xfId="7964" xr:uid="{00000000-0005-0000-0000-00001E1F0000}"/>
    <cellStyle name="Percent 3 5 10 15" xfId="7965" xr:uid="{00000000-0005-0000-0000-00001F1F0000}"/>
    <cellStyle name="Percent 3 5 10 2" xfId="7966" xr:uid="{00000000-0005-0000-0000-0000201F0000}"/>
    <cellStyle name="Percent 3 5 10 2 2" xfId="7967" xr:uid="{00000000-0005-0000-0000-0000211F0000}"/>
    <cellStyle name="Percent 3 5 10 2 2 2" xfId="7968" xr:uid="{00000000-0005-0000-0000-0000221F0000}"/>
    <cellStyle name="Percent 3 5 10 2 2 3" xfId="7969" xr:uid="{00000000-0005-0000-0000-0000231F0000}"/>
    <cellStyle name="Percent 3 5 10 2 3" xfId="7970" xr:uid="{00000000-0005-0000-0000-0000241F0000}"/>
    <cellStyle name="Percent 3 5 10 2 3 2" xfId="7971" xr:uid="{00000000-0005-0000-0000-0000251F0000}"/>
    <cellStyle name="Percent 3 5 10 2 3 3" xfId="7972" xr:uid="{00000000-0005-0000-0000-0000261F0000}"/>
    <cellStyle name="Percent 3 5 10 2 4" xfId="7973" xr:uid="{00000000-0005-0000-0000-0000271F0000}"/>
    <cellStyle name="Percent 3 5 10 2 5" xfId="7974" xr:uid="{00000000-0005-0000-0000-0000281F0000}"/>
    <cellStyle name="Percent 3 5 10 2 6" xfId="7975" xr:uid="{00000000-0005-0000-0000-0000291F0000}"/>
    <cellStyle name="Percent 3 5 10 3" xfId="7976" xr:uid="{00000000-0005-0000-0000-00002A1F0000}"/>
    <cellStyle name="Percent 3 5 10 3 2" xfId="7977" xr:uid="{00000000-0005-0000-0000-00002B1F0000}"/>
    <cellStyle name="Percent 3 5 10 3 2 2" xfId="7978" xr:uid="{00000000-0005-0000-0000-00002C1F0000}"/>
    <cellStyle name="Percent 3 5 10 3 2 3" xfId="7979" xr:uid="{00000000-0005-0000-0000-00002D1F0000}"/>
    <cellStyle name="Percent 3 5 10 3 3" xfId="7980" xr:uid="{00000000-0005-0000-0000-00002E1F0000}"/>
    <cellStyle name="Percent 3 5 10 3 3 2" xfId="7981" xr:uid="{00000000-0005-0000-0000-00002F1F0000}"/>
    <cellStyle name="Percent 3 5 10 3 3 3" xfId="7982" xr:uid="{00000000-0005-0000-0000-0000301F0000}"/>
    <cellStyle name="Percent 3 5 10 3 4" xfId="7983" xr:uid="{00000000-0005-0000-0000-0000311F0000}"/>
    <cellStyle name="Percent 3 5 10 3 5" xfId="7984" xr:uid="{00000000-0005-0000-0000-0000321F0000}"/>
    <cellStyle name="Percent 3 5 10 4" xfId="7985" xr:uid="{00000000-0005-0000-0000-0000331F0000}"/>
    <cellStyle name="Percent 3 5 10 4 2" xfId="7986" xr:uid="{00000000-0005-0000-0000-0000341F0000}"/>
    <cellStyle name="Percent 3 5 10 4 2 2" xfId="7987" xr:uid="{00000000-0005-0000-0000-0000351F0000}"/>
    <cellStyle name="Percent 3 5 10 4 2 3" xfId="7988" xr:uid="{00000000-0005-0000-0000-0000361F0000}"/>
    <cellStyle name="Percent 3 5 10 4 3" xfId="7989" xr:uid="{00000000-0005-0000-0000-0000371F0000}"/>
    <cellStyle name="Percent 3 5 10 4 3 2" xfId="7990" xr:uid="{00000000-0005-0000-0000-0000381F0000}"/>
    <cellStyle name="Percent 3 5 10 4 3 3" xfId="7991" xr:uid="{00000000-0005-0000-0000-0000391F0000}"/>
    <cellStyle name="Percent 3 5 10 4 4" xfId="7992" xr:uid="{00000000-0005-0000-0000-00003A1F0000}"/>
    <cellStyle name="Percent 3 5 10 4 5" xfId="7993" xr:uid="{00000000-0005-0000-0000-00003B1F0000}"/>
    <cellStyle name="Percent 3 5 10 5" xfId="7994" xr:uid="{00000000-0005-0000-0000-00003C1F0000}"/>
    <cellStyle name="Percent 3 5 10 5 2" xfId="7995" xr:uid="{00000000-0005-0000-0000-00003D1F0000}"/>
    <cellStyle name="Percent 3 5 10 5 2 2" xfId="7996" xr:uid="{00000000-0005-0000-0000-00003E1F0000}"/>
    <cellStyle name="Percent 3 5 10 5 2 3" xfId="7997" xr:uid="{00000000-0005-0000-0000-00003F1F0000}"/>
    <cellStyle name="Percent 3 5 10 5 3" xfId="7998" xr:uid="{00000000-0005-0000-0000-0000401F0000}"/>
    <cellStyle name="Percent 3 5 10 5 3 2" xfId="7999" xr:uid="{00000000-0005-0000-0000-0000411F0000}"/>
    <cellStyle name="Percent 3 5 10 5 3 3" xfId="8000" xr:uid="{00000000-0005-0000-0000-0000421F0000}"/>
    <cellStyle name="Percent 3 5 10 5 4" xfId="8001" xr:uid="{00000000-0005-0000-0000-0000431F0000}"/>
    <cellStyle name="Percent 3 5 10 5 4 2" xfId="8002" xr:uid="{00000000-0005-0000-0000-0000441F0000}"/>
    <cellStyle name="Percent 3 5 10 5 4 3" xfId="8003" xr:uid="{00000000-0005-0000-0000-0000451F0000}"/>
    <cellStyle name="Percent 3 5 10 5 5" xfId="8004" xr:uid="{00000000-0005-0000-0000-0000461F0000}"/>
    <cellStyle name="Percent 3 5 10 5 6" xfId="8005" xr:uid="{00000000-0005-0000-0000-0000471F0000}"/>
    <cellStyle name="Percent 3 5 10 6" xfId="8006" xr:uid="{00000000-0005-0000-0000-0000481F0000}"/>
    <cellStyle name="Percent 3 5 10 6 2" xfId="8007" xr:uid="{00000000-0005-0000-0000-0000491F0000}"/>
    <cellStyle name="Percent 3 5 10 6 2 2" xfId="8008" xr:uid="{00000000-0005-0000-0000-00004A1F0000}"/>
    <cellStyle name="Percent 3 5 10 6 2 3" xfId="8009" xr:uid="{00000000-0005-0000-0000-00004B1F0000}"/>
    <cellStyle name="Percent 3 5 10 6 3" xfId="8010" xr:uid="{00000000-0005-0000-0000-00004C1F0000}"/>
    <cellStyle name="Percent 3 5 10 6 3 2" xfId="8011" xr:uid="{00000000-0005-0000-0000-00004D1F0000}"/>
    <cellStyle name="Percent 3 5 10 6 3 3" xfId="8012" xr:uid="{00000000-0005-0000-0000-00004E1F0000}"/>
    <cellStyle name="Percent 3 5 10 6 4" xfId="8013" xr:uid="{00000000-0005-0000-0000-00004F1F0000}"/>
    <cellStyle name="Percent 3 5 10 6 5" xfId="8014" xr:uid="{00000000-0005-0000-0000-0000501F0000}"/>
    <cellStyle name="Percent 3 5 10 7" xfId="8015" xr:uid="{00000000-0005-0000-0000-0000511F0000}"/>
    <cellStyle name="Percent 3 5 10 7 2" xfId="8016" xr:uid="{00000000-0005-0000-0000-0000521F0000}"/>
    <cellStyle name="Percent 3 5 10 7 3" xfId="8017" xr:uid="{00000000-0005-0000-0000-0000531F0000}"/>
    <cellStyle name="Percent 3 5 10 8" xfId="8018" xr:uid="{00000000-0005-0000-0000-0000541F0000}"/>
    <cellStyle name="Percent 3 5 10 8 2" xfId="8019" xr:uid="{00000000-0005-0000-0000-0000551F0000}"/>
    <cellStyle name="Percent 3 5 10 8 3" xfId="8020" xr:uid="{00000000-0005-0000-0000-0000561F0000}"/>
    <cellStyle name="Percent 3 5 10 9" xfId="8021" xr:uid="{00000000-0005-0000-0000-0000571F0000}"/>
    <cellStyle name="Percent 3 5 10 9 2" xfId="8022" xr:uid="{00000000-0005-0000-0000-0000581F0000}"/>
    <cellStyle name="Percent 3 5 10 9 3" xfId="8023" xr:uid="{00000000-0005-0000-0000-0000591F0000}"/>
    <cellStyle name="Percent 3 5 11" xfId="8024" xr:uid="{00000000-0005-0000-0000-00005A1F0000}"/>
    <cellStyle name="Percent 3 5 11 10" xfId="8025" xr:uid="{00000000-0005-0000-0000-00005B1F0000}"/>
    <cellStyle name="Percent 3 5 11 11" xfId="8026" xr:uid="{00000000-0005-0000-0000-00005C1F0000}"/>
    <cellStyle name="Percent 3 5 11 12" xfId="8027" xr:uid="{00000000-0005-0000-0000-00005D1F0000}"/>
    <cellStyle name="Percent 3 5 11 13" xfId="8028" xr:uid="{00000000-0005-0000-0000-00005E1F0000}"/>
    <cellStyle name="Percent 3 5 11 14" xfId="8029" xr:uid="{00000000-0005-0000-0000-00005F1F0000}"/>
    <cellStyle name="Percent 3 5 11 15" xfId="8030" xr:uid="{00000000-0005-0000-0000-0000601F0000}"/>
    <cellStyle name="Percent 3 5 11 2" xfId="8031" xr:uid="{00000000-0005-0000-0000-0000611F0000}"/>
    <cellStyle name="Percent 3 5 11 2 2" xfId="8032" xr:uid="{00000000-0005-0000-0000-0000621F0000}"/>
    <cellStyle name="Percent 3 5 11 2 2 2" xfId="8033" xr:uid="{00000000-0005-0000-0000-0000631F0000}"/>
    <cellStyle name="Percent 3 5 11 2 2 3" xfId="8034" xr:uid="{00000000-0005-0000-0000-0000641F0000}"/>
    <cellStyle name="Percent 3 5 11 2 3" xfId="8035" xr:uid="{00000000-0005-0000-0000-0000651F0000}"/>
    <cellStyle name="Percent 3 5 11 2 3 2" xfId="8036" xr:uid="{00000000-0005-0000-0000-0000661F0000}"/>
    <cellStyle name="Percent 3 5 11 2 3 3" xfId="8037" xr:uid="{00000000-0005-0000-0000-0000671F0000}"/>
    <cellStyle name="Percent 3 5 11 2 4" xfId="8038" xr:uid="{00000000-0005-0000-0000-0000681F0000}"/>
    <cellStyle name="Percent 3 5 11 2 5" xfId="8039" xr:uid="{00000000-0005-0000-0000-0000691F0000}"/>
    <cellStyle name="Percent 3 5 11 2 6" xfId="8040" xr:uid="{00000000-0005-0000-0000-00006A1F0000}"/>
    <cellStyle name="Percent 3 5 11 3" xfId="8041" xr:uid="{00000000-0005-0000-0000-00006B1F0000}"/>
    <cellStyle name="Percent 3 5 11 3 2" xfId="8042" xr:uid="{00000000-0005-0000-0000-00006C1F0000}"/>
    <cellStyle name="Percent 3 5 11 3 2 2" xfId="8043" xr:uid="{00000000-0005-0000-0000-00006D1F0000}"/>
    <cellStyle name="Percent 3 5 11 3 2 3" xfId="8044" xr:uid="{00000000-0005-0000-0000-00006E1F0000}"/>
    <cellStyle name="Percent 3 5 11 3 3" xfId="8045" xr:uid="{00000000-0005-0000-0000-00006F1F0000}"/>
    <cellStyle name="Percent 3 5 11 3 3 2" xfId="8046" xr:uid="{00000000-0005-0000-0000-0000701F0000}"/>
    <cellStyle name="Percent 3 5 11 3 3 3" xfId="8047" xr:uid="{00000000-0005-0000-0000-0000711F0000}"/>
    <cellStyle name="Percent 3 5 11 3 4" xfId="8048" xr:uid="{00000000-0005-0000-0000-0000721F0000}"/>
    <cellStyle name="Percent 3 5 11 3 5" xfId="8049" xr:uid="{00000000-0005-0000-0000-0000731F0000}"/>
    <cellStyle name="Percent 3 5 11 4" xfId="8050" xr:uid="{00000000-0005-0000-0000-0000741F0000}"/>
    <cellStyle name="Percent 3 5 11 4 2" xfId="8051" xr:uid="{00000000-0005-0000-0000-0000751F0000}"/>
    <cellStyle name="Percent 3 5 11 4 2 2" xfId="8052" xr:uid="{00000000-0005-0000-0000-0000761F0000}"/>
    <cellStyle name="Percent 3 5 11 4 2 3" xfId="8053" xr:uid="{00000000-0005-0000-0000-0000771F0000}"/>
    <cellStyle name="Percent 3 5 11 4 3" xfId="8054" xr:uid="{00000000-0005-0000-0000-0000781F0000}"/>
    <cellStyle name="Percent 3 5 11 4 3 2" xfId="8055" xr:uid="{00000000-0005-0000-0000-0000791F0000}"/>
    <cellStyle name="Percent 3 5 11 4 3 3" xfId="8056" xr:uid="{00000000-0005-0000-0000-00007A1F0000}"/>
    <cellStyle name="Percent 3 5 11 4 4" xfId="8057" xr:uid="{00000000-0005-0000-0000-00007B1F0000}"/>
    <cellStyle name="Percent 3 5 11 4 5" xfId="8058" xr:uid="{00000000-0005-0000-0000-00007C1F0000}"/>
    <cellStyle name="Percent 3 5 11 5" xfId="8059" xr:uid="{00000000-0005-0000-0000-00007D1F0000}"/>
    <cellStyle name="Percent 3 5 11 5 2" xfId="8060" xr:uid="{00000000-0005-0000-0000-00007E1F0000}"/>
    <cellStyle name="Percent 3 5 11 5 2 2" xfId="8061" xr:uid="{00000000-0005-0000-0000-00007F1F0000}"/>
    <cellStyle name="Percent 3 5 11 5 2 3" xfId="8062" xr:uid="{00000000-0005-0000-0000-0000801F0000}"/>
    <cellStyle name="Percent 3 5 11 5 3" xfId="8063" xr:uid="{00000000-0005-0000-0000-0000811F0000}"/>
    <cellStyle name="Percent 3 5 11 5 3 2" xfId="8064" xr:uid="{00000000-0005-0000-0000-0000821F0000}"/>
    <cellStyle name="Percent 3 5 11 5 3 3" xfId="8065" xr:uid="{00000000-0005-0000-0000-0000831F0000}"/>
    <cellStyle name="Percent 3 5 11 5 4" xfId="8066" xr:uid="{00000000-0005-0000-0000-0000841F0000}"/>
    <cellStyle name="Percent 3 5 11 5 4 2" xfId="8067" xr:uid="{00000000-0005-0000-0000-0000851F0000}"/>
    <cellStyle name="Percent 3 5 11 5 4 3" xfId="8068" xr:uid="{00000000-0005-0000-0000-0000861F0000}"/>
    <cellStyle name="Percent 3 5 11 5 5" xfId="8069" xr:uid="{00000000-0005-0000-0000-0000871F0000}"/>
    <cellStyle name="Percent 3 5 11 5 6" xfId="8070" xr:uid="{00000000-0005-0000-0000-0000881F0000}"/>
    <cellStyle name="Percent 3 5 11 6" xfId="8071" xr:uid="{00000000-0005-0000-0000-0000891F0000}"/>
    <cellStyle name="Percent 3 5 11 6 2" xfId="8072" xr:uid="{00000000-0005-0000-0000-00008A1F0000}"/>
    <cellStyle name="Percent 3 5 11 6 2 2" xfId="8073" xr:uid="{00000000-0005-0000-0000-00008B1F0000}"/>
    <cellStyle name="Percent 3 5 11 6 2 3" xfId="8074" xr:uid="{00000000-0005-0000-0000-00008C1F0000}"/>
    <cellStyle name="Percent 3 5 11 6 3" xfId="8075" xr:uid="{00000000-0005-0000-0000-00008D1F0000}"/>
    <cellStyle name="Percent 3 5 11 6 3 2" xfId="8076" xr:uid="{00000000-0005-0000-0000-00008E1F0000}"/>
    <cellStyle name="Percent 3 5 11 6 3 3" xfId="8077" xr:uid="{00000000-0005-0000-0000-00008F1F0000}"/>
    <cellStyle name="Percent 3 5 11 6 4" xfId="8078" xr:uid="{00000000-0005-0000-0000-0000901F0000}"/>
    <cellStyle name="Percent 3 5 11 6 5" xfId="8079" xr:uid="{00000000-0005-0000-0000-0000911F0000}"/>
    <cellStyle name="Percent 3 5 11 7" xfId="8080" xr:uid="{00000000-0005-0000-0000-0000921F0000}"/>
    <cellStyle name="Percent 3 5 11 7 2" xfId="8081" xr:uid="{00000000-0005-0000-0000-0000931F0000}"/>
    <cellStyle name="Percent 3 5 11 7 3" xfId="8082" xr:uid="{00000000-0005-0000-0000-0000941F0000}"/>
    <cellStyle name="Percent 3 5 11 8" xfId="8083" xr:uid="{00000000-0005-0000-0000-0000951F0000}"/>
    <cellStyle name="Percent 3 5 11 8 2" xfId="8084" xr:uid="{00000000-0005-0000-0000-0000961F0000}"/>
    <cellStyle name="Percent 3 5 11 8 3" xfId="8085" xr:uid="{00000000-0005-0000-0000-0000971F0000}"/>
    <cellStyle name="Percent 3 5 11 9" xfId="8086" xr:uid="{00000000-0005-0000-0000-0000981F0000}"/>
    <cellStyle name="Percent 3 5 11 9 2" xfId="8087" xr:uid="{00000000-0005-0000-0000-0000991F0000}"/>
    <cellStyle name="Percent 3 5 11 9 3" xfId="8088" xr:uid="{00000000-0005-0000-0000-00009A1F0000}"/>
    <cellStyle name="Percent 3 5 12" xfId="8089" xr:uid="{00000000-0005-0000-0000-00009B1F0000}"/>
    <cellStyle name="Percent 3 5 12 10" xfId="8090" xr:uid="{00000000-0005-0000-0000-00009C1F0000}"/>
    <cellStyle name="Percent 3 5 12 11" xfId="8091" xr:uid="{00000000-0005-0000-0000-00009D1F0000}"/>
    <cellStyle name="Percent 3 5 12 12" xfId="8092" xr:uid="{00000000-0005-0000-0000-00009E1F0000}"/>
    <cellStyle name="Percent 3 5 12 13" xfId="8093" xr:uid="{00000000-0005-0000-0000-00009F1F0000}"/>
    <cellStyle name="Percent 3 5 12 14" xfId="8094" xr:uid="{00000000-0005-0000-0000-0000A01F0000}"/>
    <cellStyle name="Percent 3 5 12 15" xfId="8095" xr:uid="{00000000-0005-0000-0000-0000A11F0000}"/>
    <cellStyle name="Percent 3 5 12 2" xfId="8096" xr:uid="{00000000-0005-0000-0000-0000A21F0000}"/>
    <cellStyle name="Percent 3 5 12 2 2" xfId="8097" xr:uid="{00000000-0005-0000-0000-0000A31F0000}"/>
    <cellStyle name="Percent 3 5 12 2 2 2" xfId="8098" xr:uid="{00000000-0005-0000-0000-0000A41F0000}"/>
    <cellStyle name="Percent 3 5 12 2 2 3" xfId="8099" xr:uid="{00000000-0005-0000-0000-0000A51F0000}"/>
    <cellStyle name="Percent 3 5 12 2 3" xfId="8100" xr:uid="{00000000-0005-0000-0000-0000A61F0000}"/>
    <cellStyle name="Percent 3 5 12 2 3 2" xfId="8101" xr:uid="{00000000-0005-0000-0000-0000A71F0000}"/>
    <cellStyle name="Percent 3 5 12 2 3 3" xfId="8102" xr:uid="{00000000-0005-0000-0000-0000A81F0000}"/>
    <cellStyle name="Percent 3 5 12 2 4" xfId="8103" xr:uid="{00000000-0005-0000-0000-0000A91F0000}"/>
    <cellStyle name="Percent 3 5 12 2 5" xfId="8104" xr:uid="{00000000-0005-0000-0000-0000AA1F0000}"/>
    <cellStyle name="Percent 3 5 12 2 6" xfId="8105" xr:uid="{00000000-0005-0000-0000-0000AB1F0000}"/>
    <cellStyle name="Percent 3 5 12 3" xfId="8106" xr:uid="{00000000-0005-0000-0000-0000AC1F0000}"/>
    <cellStyle name="Percent 3 5 12 3 2" xfId="8107" xr:uid="{00000000-0005-0000-0000-0000AD1F0000}"/>
    <cellStyle name="Percent 3 5 12 3 2 2" xfId="8108" xr:uid="{00000000-0005-0000-0000-0000AE1F0000}"/>
    <cellStyle name="Percent 3 5 12 3 2 3" xfId="8109" xr:uid="{00000000-0005-0000-0000-0000AF1F0000}"/>
    <cellStyle name="Percent 3 5 12 3 3" xfId="8110" xr:uid="{00000000-0005-0000-0000-0000B01F0000}"/>
    <cellStyle name="Percent 3 5 12 3 3 2" xfId="8111" xr:uid="{00000000-0005-0000-0000-0000B11F0000}"/>
    <cellStyle name="Percent 3 5 12 3 3 3" xfId="8112" xr:uid="{00000000-0005-0000-0000-0000B21F0000}"/>
    <cellStyle name="Percent 3 5 12 3 4" xfId="8113" xr:uid="{00000000-0005-0000-0000-0000B31F0000}"/>
    <cellStyle name="Percent 3 5 12 3 5" xfId="8114" xr:uid="{00000000-0005-0000-0000-0000B41F0000}"/>
    <cellStyle name="Percent 3 5 12 4" xfId="8115" xr:uid="{00000000-0005-0000-0000-0000B51F0000}"/>
    <cellStyle name="Percent 3 5 12 4 2" xfId="8116" xr:uid="{00000000-0005-0000-0000-0000B61F0000}"/>
    <cellStyle name="Percent 3 5 12 4 2 2" xfId="8117" xr:uid="{00000000-0005-0000-0000-0000B71F0000}"/>
    <cellStyle name="Percent 3 5 12 4 2 3" xfId="8118" xr:uid="{00000000-0005-0000-0000-0000B81F0000}"/>
    <cellStyle name="Percent 3 5 12 4 3" xfId="8119" xr:uid="{00000000-0005-0000-0000-0000B91F0000}"/>
    <cellStyle name="Percent 3 5 12 4 3 2" xfId="8120" xr:uid="{00000000-0005-0000-0000-0000BA1F0000}"/>
    <cellStyle name="Percent 3 5 12 4 3 3" xfId="8121" xr:uid="{00000000-0005-0000-0000-0000BB1F0000}"/>
    <cellStyle name="Percent 3 5 12 4 4" xfId="8122" xr:uid="{00000000-0005-0000-0000-0000BC1F0000}"/>
    <cellStyle name="Percent 3 5 12 4 5" xfId="8123" xr:uid="{00000000-0005-0000-0000-0000BD1F0000}"/>
    <cellStyle name="Percent 3 5 12 5" xfId="8124" xr:uid="{00000000-0005-0000-0000-0000BE1F0000}"/>
    <cellStyle name="Percent 3 5 12 5 2" xfId="8125" xr:uid="{00000000-0005-0000-0000-0000BF1F0000}"/>
    <cellStyle name="Percent 3 5 12 5 2 2" xfId="8126" xr:uid="{00000000-0005-0000-0000-0000C01F0000}"/>
    <cellStyle name="Percent 3 5 12 5 2 3" xfId="8127" xr:uid="{00000000-0005-0000-0000-0000C11F0000}"/>
    <cellStyle name="Percent 3 5 12 5 3" xfId="8128" xr:uid="{00000000-0005-0000-0000-0000C21F0000}"/>
    <cellStyle name="Percent 3 5 12 5 3 2" xfId="8129" xr:uid="{00000000-0005-0000-0000-0000C31F0000}"/>
    <cellStyle name="Percent 3 5 12 5 3 3" xfId="8130" xr:uid="{00000000-0005-0000-0000-0000C41F0000}"/>
    <cellStyle name="Percent 3 5 12 5 4" xfId="8131" xr:uid="{00000000-0005-0000-0000-0000C51F0000}"/>
    <cellStyle name="Percent 3 5 12 5 4 2" xfId="8132" xr:uid="{00000000-0005-0000-0000-0000C61F0000}"/>
    <cellStyle name="Percent 3 5 12 5 4 3" xfId="8133" xr:uid="{00000000-0005-0000-0000-0000C71F0000}"/>
    <cellStyle name="Percent 3 5 12 5 5" xfId="8134" xr:uid="{00000000-0005-0000-0000-0000C81F0000}"/>
    <cellStyle name="Percent 3 5 12 5 6" xfId="8135" xr:uid="{00000000-0005-0000-0000-0000C91F0000}"/>
    <cellStyle name="Percent 3 5 12 6" xfId="8136" xr:uid="{00000000-0005-0000-0000-0000CA1F0000}"/>
    <cellStyle name="Percent 3 5 12 6 2" xfId="8137" xr:uid="{00000000-0005-0000-0000-0000CB1F0000}"/>
    <cellStyle name="Percent 3 5 12 6 2 2" xfId="8138" xr:uid="{00000000-0005-0000-0000-0000CC1F0000}"/>
    <cellStyle name="Percent 3 5 12 6 2 3" xfId="8139" xr:uid="{00000000-0005-0000-0000-0000CD1F0000}"/>
    <cellStyle name="Percent 3 5 12 6 3" xfId="8140" xr:uid="{00000000-0005-0000-0000-0000CE1F0000}"/>
    <cellStyle name="Percent 3 5 12 6 3 2" xfId="8141" xr:uid="{00000000-0005-0000-0000-0000CF1F0000}"/>
    <cellStyle name="Percent 3 5 12 6 3 3" xfId="8142" xr:uid="{00000000-0005-0000-0000-0000D01F0000}"/>
    <cellStyle name="Percent 3 5 12 6 4" xfId="8143" xr:uid="{00000000-0005-0000-0000-0000D11F0000}"/>
    <cellStyle name="Percent 3 5 12 6 5" xfId="8144" xr:uid="{00000000-0005-0000-0000-0000D21F0000}"/>
    <cellStyle name="Percent 3 5 12 7" xfId="8145" xr:uid="{00000000-0005-0000-0000-0000D31F0000}"/>
    <cellStyle name="Percent 3 5 12 7 2" xfId="8146" xr:uid="{00000000-0005-0000-0000-0000D41F0000}"/>
    <cellStyle name="Percent 3 5 12 7 3" xfId="8147" xr:uid="{00000000-0005-0000-0000-0000D51F0000}"/>
    <cellStyle name="Percent 3 5 12 8" xfId="8148" xr:uid="{00000000-0005-0000-0000-0000D61F0000}"/>
    <cellStyle name="Percent 3 5 12 8 2" xfId="8149" xr:uid="{00000000-0005-0000-0000-0000D71F0000}"/>
    <cellStyle name="Percent 3 5 12 8 3" xfId="8150" xr:uid="{00000000-0005-0000-0000-0000D81F0000}"/>
    <cellStyle name="Percent 3 5 12 9" xfId="8151" xr:uid="{00000000-0005-0000-0000-0000D91F0000}"/>
    <cellStyle name="Percent 3 5 12 9 2" xfId="8152" xr:uid="{00000000-0005-0000-0000-0000DA1F0000}"/>
    <cellStyle name="Percent 3 5 12 9 3" xfId="8153" xr:uid="{00000000-0005-0000-0000-0000DB1F0000}"/>
    <cellStyle name="Percent 3 5 13" xfId="8154" xr:uid="{00000000-0005-0000-0000-0000DC1F0000}"/>
    <cellStyle name="Percent 3 5 13 10" xfId="8155" xr:uid="{00000000-0005-0000-0000-0000DD1F0000}"/>
    <cellStyle name="Percent 3 5 13 11" xfId="8156" xr:uid="{00000000-0005-0000-0000-0000DE1F0000}"/>
    <cellStyle name="Percent 3 5 13 12" xfId="8157" xr:uid="{00000000-0005-0000-0000-0000DF1F0000}"/>
    <cellStyle name="Percent 3 5 13 13" xfId="8158" xr:uid="{00000000-0005-0000-0000-0000E01F0000}"/>
    <cellStyle name="Percent 3 5 13 14" xfId="8159" xr:uid="{00000000-0005-0000-0000-0000E11F0000}"/>
    <cellStyle name="Percent 3 5 13 15" xfId="8160" xr:uid="{00000000-0005-0000-0000-0000E21F0000}"/>
    <cellStyle name="Percent 3 5 13 2" xfId="8161" xr:uid="{00000000-0005-0000-0000-0000E31F0000}"/>
    <cellStyle name="Percent 3 5 13 2 2" xfId="8162" xr:uid="{00000000-0005-0000-0000-0000E41F0000}"/>
    <cellStyle name="Percent 3 5 13 2 2 2" xfId="8163" xr:uid="{00000000-0005-0000-0000-0000E51F0000}"/>
    <cellStyle name="Percent 3 5 13 2 2 3" xfId="8164" xr:uid="{00000000-0005-0000-0000-0000E61F0000}"/>
    <cellStyle name="Percent 3 5 13 2 3" xfId="8165" xr:uid="{00000000-0005-0000-0000-0000E71F0000}"/>
    <cellStyle name="Percent 3 5 13 2 3 2" xfId="8166" xr:uid="{00000000-0005-0000-0000-0000E81F0000}"/>
    <cellStyle name="Percent 3 5 13 2 3 3" xfId="8167" xr:uid="{00000000-0005-0000-0000-0000E91F0000}"/>
    <cellStyle name="Percent 3 5 13 2 4" xfId="8168" xr:uid="{00000000-0005-0000-0000-0000EA1F0000}"/>
    <cellStyle name="Percent 3 5 13 2 5" xfId="8169" xr:uid="{00000000-0005-0000-0000-0000EB1F0000}"/>
    <cellStyle name="Percent 3 5 13 2 6" xfId="8170" xr:uid="{00000000-0005-0000-0000-0000EC1F0000}"/>
    <cellStyle name="Percent 3 5 13 3" xfId="8171" xr:uid="{00000000-0005-0000-0000-0000ED1F0000}"/>
    <cellStyle name="Percent 3 5 13 3 2" xfId="8172" xr:uid="{00000000-0005-0000-0000-0000EE1F0000}"/>
    <cellStyle name="Percent 3 5 13 3 2 2" xfId="8173" xr:uid="{00000000-0005-0000-0000-0000EF1F0000}"/>
    <cellStyle name="Percent 3 5 13 3 2 3" xfId="8174" xr:uid="{00000000-0005-0000-0000-0000F01F0000}"/>
    <cellStyle name="Percent 3 5 13 3 3" xfId="8175" xr:uid="{00000000-0005-0000-0000-0000F11F0000}"/>
    <cellStyle name="Percent 3 5 13 3 3 2" xfId="8176" xr:uid="{00000000-0005-0000-0000-0000F21F0000}"/>
    <cellStyle name="Percent 3 5 13 3 3 3" xfId="8177" xr:uid="{00000000-0005-0000-0000-0000F31F0000}"/>
    <cellStyle name="Percent 3 5 13 3 4" xfId="8178" xr:uid="{00000000-0005-0000-0000-0000F41F0000}"/>
    <cellStyle name="Percent 3 5 13 3 5" xfId="8179" xr:uid="{00000000-0005-0000-0000-0000F51F0000}"/>
    <cellStyle name="Percent 3 5 13 4" xfId="8180" xr:uid="{00000000-0005-0000-0000-0000F61F0000}"/>
    <cellStyle name="Percent 3 5 13 4 2" xfId="8181" xr:uid="{00000000-0005-0000-0000-0000F71F0000}"/>
    <cellStyle name="Percent 3 5 13 4 2 2" xfId="8182" xr:uid="{00000000-0005-0000-0000-0000F81F0000}"/>
    <cellStyle name="Percent 3 5 13 4 2 3" xfId="8183" xr:uid="{00000000-0005-0000-0000-0000F91F0000}"/>
    <cellStyle name="Percent 3 5 13 4 3" xfId="8184" xr:uid="{00000000-0005-0000-0000-0000FA1F0000}"/>
    <cellStyle name="Percent 3 5 13 4 3 2" xfId="8185" xr:uid="{00000000-0005-0000-0000-0000FB1F0000}"/>
    <cellStyle name="Percent 3 5 13 4 3 3" xfId="8186" xr:uid="{00000000-0005-0000-0000-0000FC1F0000}"/>
    <cellStyle name="Percent 3 5 13 4 4" xfId="8187" xr:uid="{00000000-0005-0000-0000-0000FD1F0000}"/>
    <cellStyle name="Percent 3 5 13 4 5" xfId="8188" xr:uid="{00000000-0005-0000-0000-0000FE1F0000}"/>
    <cellStyle name="Percent 3 5 13 5" xfId="8189" xr:uid="{00000000-0005-0000-0000-0000FF1F0000}"/>
    <cellStyle name="Percent 3 5 13 5 2" xfId="8190" xr:uid="{00000000-0005-0000-0000-000000200000}"/>
    <cellStyle name="Percent 3 5 13 5 2 2" xfId="8191" xr:uid="{00000000-0005-0000-0000-000001200000}"/>
    <cellStyle name="Percent 3 5 13 5 2 3" xfId="8192" xr:uid="{00000000-0005-0000-0000-000002200000}"/>
    <cellStyle name="Percent 3 5 13 5 3" xfId="8193" xr:uid="{00000000-0005-0000-0000-000003200000}"/>
    <cellStyle name="Percent 3 5 13 5 3 2" xfId="8194" xr:uid="{00000000-0005-0000-0000-000004200000}"/>
    <cellStyle name="Percent 3 5 13 5 3 3" xfId="8195" xr:uid="{00000000-0005-0000-0000-000005200000}"/>
    <cellStyle name="Percent 3 5 13 5 4" xfId="8196" xr:uid="{00000000-0005-0000-0000-000006200000}"/>
    <cellStyle name="Percent 3 5 13 5 4 2" xfId="8197" xr:uid="{00000000-0005-0000-0000-000007200000}"/>
    <cellStyle name="Percent 3 5 13 5 4 3" xfId="8198" xr:uid="{00000000-0005-0000-0000-000008200000}"/>
    <cellStyle name="Percent 3 5 13 5 5" xfId="8199" xr:uid="{00000000-0005-0000-0000-000009200000}"/>
    <cellStyle name="Percent 3 5 13 5 6" xfId="8200" xr:uid="{00000000-0005-0000-0000-00000A200000}"/>
    <cellStyle name="Percent 3 5 13 6" xfId="8201" xr:uid="{00000000-0005-0000-0000-00000B200000}"/>
    <cellStyle name="Percent 3 5 13 6 2" xfId="8202" xr:uid="{00000000-0005-0000-0000-00000C200000}"/>
    <cellStyle name="Percent 3 5 13 6 2 2" xfId="8203" xr:uid="{00000000-0005-0000-0000-00000D200000}"/>
    <cellStyle name="Percent 3 5 13 6 2 3" xfId="8204" xr:uid="{00000000-0005-0000-0000-00000E200000}"/>
    <cellStyle name="Percent 3 5 13 6 3" xfId="8205" xr:uid="{00000000-0005-0000-0000-00000F200000}"/>
    <cellStyle name="Percent 3 5 13 6 3 2" xfId="8206" xr:uid="{00000000-0005-0000-0000-000010200000}"/>
    <cellStyle name="Percent 3 5 13 6 3 3" xfId="8207" xr:uid="{00000000-0005-0000-0000-000011200000}"/>
    <cellStyle name="Percent 3 5 13 6 4" xfId="8208" xr:uid="{00000000-0005-0000-0000-000012200000}"/>
    <cellStyle name="Percent 3 5 13 6 5" xfId="8209" xr:uid="{00000000-0005-0000-0000-000013200000}"/>
    <cellStyle name="Percent 3 5 13 7" xfId="8210" xr:uid="{00000000-0005-0000-0000-000014200000}"/>
    <cellStyle name="Percent 3 5 13 7 2" xfId="8211" xr:uid="{00000000-0005-0000-0000-000015200000}"/>
    <cellStyle name="Percent 3 5 13 7 3" xfId="8212" xr:uid="{00000000-0005-0000-0000-000016200000}"/>
    <cellStyle name="Percent 3 5 13 8" xfId="8213" xr:uid="{00000000-0005-0000-0000-000017200000}"/>
    <cellStyle name="Percent 3 5 13 8 2" xfId="8214" xr:uid="{00000000-0005-0000-0000-000018200000}"/>
    <cellStyle name="Percent 3 5 13 8 3" xfId="8215" xr:uid="{00000000-0005-0000-0000-000019200000}"/>
    <cellStyle name="Percent 3 5 13 9" xfId="8216" xr:uid="{00000000-0005-0000-0000-00001A200000}"/>
    <cellStyle name="Percent 3 5 13 9 2" xfId="8217" xr:uid="{00000000-0005-0000-0000-00001B200000}"/>
    <cellStyle name="Percent 3 5 13 9 3" xfId="8218" xr:uid="{00000000-0005-0000-0000-00001C200000}"/>
    <cellStyle name="Percent 3 5 14" xfId="8219" xr:uid="{00000000-0005-0000-0000-00001D200000}"/>
    <cellStyle name="Percent 3 5 14 10" xfId="8220" xr:uid="{00000000-0005-0000-0000-00001E200000}"/>
    <cellStyle name="Percent 3 5 14 11" xfId="8221" xr:uid="{00000000-0005-0000-0000-00001F200000}"/>
    <cellStyle name="Percent 3 5 14 12" xfId="8222" xr:uid="{00000000-0005-0000-0000-000020200000}"/>
    <cellStyle name="Percent 3 5 14 13" xfId="8223" xr:uid="{00000000-0005-0000-0000-000021200000}"/>
    <cellStyle name="Percent 3 5 14 14" xfId="8224" xr:uid="{00000000-0005-0000-0000-000022200000}"/>
    <cellStyle name="Percent 3 5 14 15" xfId="8225" xr:uid="{00000000-0005-0000-0000-000023200000}"/>
    <cellStyle name="Percent 3 5 14 2" xfId="8226" xr:uid="{00000000-0005-0000-0000-000024200000}"/>
    <cellStyle name="Percent 3 5 14 2 2" xfId="8227" xr:uid="{00000000-0005-0000-0000-000025200000}"/>
    <cellStyle name="Percent 3 5 14 2 2 2" xfId="8228" xr:uid="{00000000-0005-0000-0000-000026200000}"/>
    <cellStyle name="Percent 3 5 14 2 2 3" xfId="8229" xr:uid="{00000000-0005-0000-0000-000027200000}"/>
    <cellStyle name="Percent 3 5 14 2 3" xfId="8230" xr:uid="{00000000-0005-0000-0000-000028200000}"/>
    <cellStyle name="Percent 3 5 14 2 3 2" xfId="8231" xr:uid="{00000000-0005-0000-0000-000029200000}"/>
    <cellStyle name="Percent 3 5 14 2 3 3" xfId="8232" xr:uid="{00000000-0005-0000-0000-00002A200000}"/>
    <cellStyle name="Percent 3 5 14 2 4" xfId="8233" xr:uid="{00000000-0005-0000-0000-00002B200000}"/>
    <cellStyle name="Percent 3 5 14 2 5" xfId="8234" xr:uid="{00000000-0005-0000-0000-00002C200000}"/>
    <cellStyle name="Percent 3 5 14 2 6" xfId="8235" xr:uid="{00000000-0005-0000-0000-00002D200000}"/>
    <cellStyle name="Percent 3 5 14 3" xfId="8236" xr:uid="{00000000-0005-0000-0000-00002E200000}"/>
    <cellStyle name="Percent 3 5 14 3 2" xfId="8237" xr:uid="{00000000-0005-0000-0000-00002F200000}"/>
    <cellStyle name="Percent 3 5 14 3 2 2" xfId="8238" xr:uid="{00000000-0005-0000-0000-000030200000}"/>
    <cellStyle name="Percent 3 5 14 3 2 3" xfId="8239" xr:uid="{00000000-0005-0000-0000-000031200000}"/>
    <cellStyle name="Percent 3 5 14 3 3" xfId="8240" xr:uid="{00000000-0005-0000-0000-000032200000}"/>
    <cellStyle name="Percent 3 5 14 3 3 2" xfId="8241" xr:uid="{00000000-0005-0000-0000-000033200000}"/>
    <cellStyle name="Percent 3 5 14 3 3 3" xfId="8242" xr:uid="{00000000-0005-0000-0000-000034200000}"/>
    <cellStyle name="Percent 3 5 14 3 4" xfId="8243" xr:uid="{00000000-0005-0000-0000-000035200000}"/>
    <cellStyle name="Percent 3 5 14 3 5" xfId="8244" xr:uid="{00000000-0005-0000-0000-000036200000}"/>
    <cellStyle name="Percent 3 5 14 4" xfId="8245" xr:uid="{00000000-0005-0000-0000-000037200000}"/>
    <cellStyle name="Percent 3 5 14 4 2" xfId="8246" xr:uid="{00000000-0005-0000-0000-000038200000}"/>
    <cellStyle name="Percent 3 5 14 4 2 2" xfId="8247" xr:uid="{00000000-0005-0000-0000-000039200000}"/>
    <cellStyle name="Percent 3 5 14 4 2 3" xfId="8248" xr:uid="{00000000-0005-0000-0000-00003A200000}"/>
    <cellStyle name="Percent 3 5 14 4 3" xfId="8249" xr:uid="{00000000-0005-0000-0000-00003B200000}"/>
    <cellStyle name="Percent 3 5 14 4 3 2" xfId="8250" xr:uid="{00000000-0005-0000-0000-00003C200000}"/>
    <cellStyle name="Percent 3 5 14 4 3 3" xfId="8251" xr:uid="{00000000-0005-0000-0000-00003D200000}"/>
    <cellStyle name="Percent 3 5 14 4 4" xfId="8252" xr:uid="{00000000-0005-0000-0000-00003E200000}"/>
    <cellStyle name="Percent 3 5 14 4 5" xfId="8253" xr:uid="{00000000-0005-0000-0000-00003F200000}"/>
    <cellStyle name="Percent 3 5 14 5" xfId="8254" xr:uid="{00000000-0005-0000-0000-000040200000}"/>
    <cellStyle name="Percent 3 5 14 5 2" xfId="8255" xr:uid="{00000000-0005-0000-0000-000041200000}"/>
    <cellStyle name="Percent 3 5 14 5 2 2" xfId="8256" xr:uid="{00000000-0005-0000-0000-000042200000}"/>
    <cellStyle name="Percent 3 5 14 5 2 3" xfId="8257" xr:uid="{00000000-0005-0000-0000-000043200000}"/>
    <cellStyle name="Percent 3 5 14 5 3" xfId="8258" xr:uid="{00000000-0005-0000-0000-000044200000}"/>
    <cellStyle name="Percent 3 5 14 5 3 2" xfId="8259" xr:uid="{00000000-0005-0000-0000-000045200000}"/>
    <cellStyle name="Percent 3 5 14 5 3 3" xfId="8260" xr:uid="{00000000-0005-0000-0000-000046200000}"/>
    <cellStyle name="Percent 3 5 14 5 4" xfId="8261" xr:uid="{00000000-0005-0000-0000-000047200000}"/>
    <cellStyle name="Percent 3 5 14 5 4 2" xfId="8262" xr:uid="{00000000-0005-0000-0000-000048200000}"/>
    <cellStyle name="Percent 3 5 14 5 4 3" xfId="8263" xr:uid="{00000000-0005-0000-0000-000049200000}"/>
    <cellStyle name="Percent 3 5 14 5 5" xfId="8264" xr:uid="{00000000-0005-0000-0000-00004A200000}"/>
    <cellStyle name="Percent 3 5 14 5 6" xfId="8265" xr:uid="{00000000-0005-0000-0000-00004B200000}"/>
    <cellStyle name="Percent 3 5 14 6" xfId="8266" xr:uid="{00000000-0005-0000-0000-00004C200000}"/>
    <cellStyle name="Percent 3 5 14 6 2" xfId="8267" xr:uid="{00000000-0005-0000-0000-00004D200000}"/>
    <cellStyle name="Percent 3 5 14 6 2 2" xfId="8268" xr:uid="{00000000-0005-0000-0000-00004E200000}"/>
    <cellStyle name="Percent 3 5 14 6 2 3" xfId="8269" xr:uid="{00000000-0005-0000-0000-00004F200000}"/>
    <cellStyle name="Percent 3 5 14 6 3" xfId="8270" xr:uid="{00000000-0005-0000-0000-000050200000}"/>
    <cellStyle name="Percent 3 5 14 6 3 2" xfId="8271" xr:uid="{00000000-0005-0000-0000-000051200000}"/>
    <cellStyle name="Percent 3 5 14 6 3 3" xfId="8272" xr:uid="{00000000-0005-0000-0000-000052200000}"/>
    <cellStyle name="Percent 3 5 14 6 4" xfId="8273" xr:uid="{00000000-0005-0000-0000-000053200000}"/>
    <cellStyle name="Percent 3 5 14 6 5" xfId="8274" xr:uid="{00000000-0005-0000-0000-000054200000}"/>
    <cellStyle name="Percent 3 5 14 7" xfId="8275" xr:uid="{00000000-0005-0000-0000-000055200000}"/>
    <cellStyle name="Percent 3 5 14 7 2" xfId="8276" xr:uid="{00000000-0005-0000-0000-000056200000}"/>
    <cellStyle name="Percent 3 5 14 7 3" xfId="8277" xr:uid="{00000000-0005-0000-0000-000057200000}"/>
    <cellStyle name="Percent 3 5 14 8" xfId="8278" xr:uid="{00000000-0005-0000-0000-000058200000}"/>
    <cellStyle name="Percent 3 5 14 8 2" xfId="8279" xr:uid="{00000000-0005-0000-0000-000059200000}"/>
    <cellStyle name="Percent 3 5 14 8 3" xfId="8280" xr:uid="{00000000-0005-0000-0000-00005A200000}"/>
    <cellStyle name="Percent 3 5 14 9" xfId="8281" xr:uid="{00000000-0005-0000-0000-00005B200000}"/>
    <cellStyle name="Percent 3 5 14 9 2" xfId="8282" xr:uid="{00000000-0005-0000-0000-00005C200000}"/>
    <cellStyle name="Percent 3 5 14 9 3" xfId="8283" xr:uid="{00000000-0005-0000-0000-00005D200000}"/>
    <cellStyle name="Percent 3 5 15" xfId="8284" xr:uid="{00000000-0005-0000-0000-00005E200000}"/>
    <cellStyle name="Percent 3 5 15 10" xfId="8285" xr:uid="{00000000-0005-0000-0000-00005F200000}"/>
    <cellStyle name="Percent 3 5 15 11" xfId="8286" xr:uid="{00000000-0005-0000-0000-000060200000}"/>
    <cellStyle name="Percent 3 5 15 12" xfId="8287" xr:uid="{00000000-0005-0000-0000-000061200000}"/>
    <cellStyle name="Percent 3 5 15 13" xfId="8288" xr:uid="{00000000-0005-0000-0000-000062200000}"/>
    <cellStyle name="Percent 3 5 15 14" xfId="8289" xr:uid="{00000000-0005-0000-0000-000063200000}"/>
    <cellStyle name="Percent 3 5 15 15" xfId="8290" xr:uid="{00000000-0005-0000-0000-000064200000}"/>
    <cellStyle name="Percent 3 5 15 2" xfId="8291" xr:uid="{00000000-0005-0000-0000-000065200000}"/>
    <cellStyle name="Percent 3 5 15 2 2" xfId="8292" xr:uid="{00000000-0005-0000-0000-000066200000}"/>
    <cellStyle name="Percent 3 5 15 2 2 2" xfId="8293" xr:uid="{00000000-0005-0000-0000-000067200000}"/>
    <cellStyle name="Percent 3 5 15 2 2 3" xfId="8294" xr:uid="{00000000-0005-0000-0000-000068200000}"/>
    <cellStyle name="Percent 3 5 15 2 3" xfId="8295" xr:uid="{00000000-0005-0000-0000-000069200000}"/>
    <cellStyle name="Percent 3 5 15 2 3 2" xfId="8296" xr:uid="{00000000-0005-0000-0000-00006A200000}"/>
    <cellStyle name="Percent 3 5 15 2 3 3" xfId="8297" xr:uid="{00000000-0005-0000-0000-00006B200000}"/>
    <cellStyle name="Percent 3 5 15 2 4" xfId="8298" xr:uid="{00000000-0005-0000-0000-00006C200000}"/>
    <cellStyle name="Percent 3 5 15 2 5" xfId="8299" xr:uid="{00000000-0005-0000-0000-00006D200000}"/>
    <cellStyle name="Percent 3 5 15 2 6" xfId="8300" xr:uid="{00000000-0005-0000-0000-00006E200000}"/>
    <cellStyle name="Percent 3 5 15 3" xfId="8301" xr:uid="{00000000-0005-0000-0000-00006F200000}"/>
    <cellStyle name="Percent 3 5 15 3 2" xfId="8302" xr:uid="{00000000-0005-0000-0000-000070200000}"/>
    <cellStyle name="Percent 3 5 15 3 2 2" xfId="8303" xr:uid="{00000000-0005-0000-0000-000071200000}"/>
    <cellStyle name="Percent 3 5 15 3 2 3" xfId="8304" xr:uid="{00000000-0005-0000-0000-000072200000}"/>
    <cellStyle name="Percent 3 5 15 3 3" xfId="8305" xr:uid="{00000000-0005-0000-0000-000073200000}"/>
    <cellStyle name="Percent 3 5 15 3 3 2" xfId="8306" xr:uid="{00000000-0005-0000-0000-000074200000}"/>
    <cellStyle name="Percent 3 5 15 3 3 3" xfId="8307" xr:uid="{00000000-0005-0000-0000-000075200000}"/>
    <cellStyle name="Percent 3 5 15 3 4" xfId="8308" xr:uid="{00000000-0005-0000-0000-000076200000}"/>
    <cellStyle name="Percent 3 5 15 3 5" xfId="8309" xr:uid="{00000000-0005-0000-0000-000077200000}"/>
    <cellStyle name="Percent 3 5 15 4" xfId="8310" xr:uid="{00000000-0005-0000-0000-000078200000}"/>
    <cellStyle name="Percent 3 5 15 4 2" xfId="8311" xr:uid="{00000000-0005-0000-0000-000079200000}"/>
    <cellStyle name="Percent 3 5 15 4 2 2" xfId="8312" xr:uid="{00000000-0005-0000-0000-00007A200000}"/>
    <cellStyle name="Percent 3 5 15 4 2 3" xfId="8313" xr:uid="{00000000-0005-0000-0000-00007B200000}"/>
    <cellStyle name="Percent 3 5 15 4 3" xfId="8314" xr:uid="{00000000-0005-0000-0000-00007C200000}"/>
    <cellStyle name="Percent 3 5 15 4 3 2" xfId="8315" xr:uid="{00000000-0005-0000-0000-00007D200000}"/>
    <cellStyle name="Percent 3 5 15 4 3 3" xfId="8316" xr:uid="{00000000-0005-0000-0000-00007E200000}"/>
    <cellStyle name="Percent 3 5 15 4 4" xfId="8317" xr:uid="{00000000-0005-0000-0000-00007F200000}"/>
    <cellStyle name="Percent 3 5 15 4 5" xfId="8318" xr:uid="{00000000-0005-0000-0000-000080200000}"/>
    <cellStyle name="Percent 3 5 15 5" xfId="8319" xr:uid="{00000000-0005-0000-0000-000081200000}"/>
    <cellStyle name="Percent 3 5 15 5 2" xfId="8320" xr:uid="{00000000-0005-0000-0000-000082200000}"/>
    <cellStyle name="Percent 3 5 15 5 2 2" xfId="8321" xr:uid="{00000000-0005-0000-0000-000083200000}"/>
    <cellStyle name="Percent 3 5 15 5 2 3" xfId="8322" xr:uid="{00000000-0005-0000-0000-000084200000}"/>
    <cellStyle name="Percent 3 5 15 5 3" xfId="8323" xr:uid="{00000000-0005-0000-0000-000085200000}"/>
    <cellStyle name="Percent 3 5 15 5 3 2" xfId="8324" xr:uid="{00000000-0005-0000-0000-000086200000}"/>
    <cellStyle name="Percent 3 5 15 5 3 3" xfId="8325" xr:uid="{00000000-0005-0000-0000-000087200000}"/>
    <cellStyle name="Percent 3 5 15 5 4" xfId="8326" xr:uid="{00000000-0005-0000-0000-000088200000}"/>
    <cellStyle name="Percent 3 5 15 5 4 2" xfId="8327" xr:uid="{00000000-0005-0000-0000-000089200000}"/>
    <cellStyle name="Percent 3 5 15 5 4 3" xfId="8328" xr:uid="{00000000-0005-0000-0000-00008A200000}"/>
    <cellStyle name="Percent 3 5 15 5 5" xfId="8329" xr:uid="{00000000-0005-0000-0000-00008B200000}"/>
    <cellStyle name="Percent 3 5 15 5 6" xfId="8330" xr:uid="{00000000-0005-0000-0000-00008C200000}"/>
    <cellStyle name="Percent 3 5 15 6" xfId="8331" xr:uid="{00000000-0005-0000-0000-00008D200000}"/>
    <cellStyle name="Percent 3 5 15 6 2" xfId="8332" xr:uid="{00000000-0005-0000-0000-00008E200000}"/>
    <cellStyle name="Percent 3 5 15 6 2 2" xfId="8333" xr:uid="{00000000-0005-0000-0000-00008F200000}"/>
    <cellStyle name="Percent 3 5 15 6 2 3" xfId="8334" xr:uid="{00000000-0005-0000-0000-000090200000}"/>
    <cellStyle name="Percent 3 5 15 6 3" xfId="8335" xr:uid="{00000000-0005-0000-0000-000091200000}"/>
    <cellStyle name="Percent 3 5 15 6 3 2" xfId="8336" xr:uid="{00000000-0005-0000-0000-000092200000}"/>
    <cellStyle name="Percent 3 5 15 6 3 3" xfId="8337" xr:uid="{00000000-0005-0000-0000-000093200000}"/>
    <cellStyle name="Percent 3 5 15 6 4" xfId="8338" xr:uid="{00000000-0005-0000-0000-000094200000}"/>
    <cellStyle name="Percent 3 5 15 6 5" xfId="8339" xr:uid="{00000000-0005-0000-0000-000095200000}"/>
    <cellStyle name="Percent 3 5 15 7" xfId="8340" xr:uid="{00000000-0005-0000-0000-000096200000}"/>
    <cellStyle name="Percent 3 5 15 7 2" xfId="8341" xr:uid="{00000000-0005-0000-0000-000097200000}"/>
    <cellStyle name="Percent 3 5 15 7 3" xfId="8342" xr:uid="{00000000-0005-0000-0000-000098200000}"/>
    <cellStyle name="Percent 3 5 15 8" xfId="8343" xr:uid="{00000000-0005-0000-0000-000099200000}"/>
    <cellStyle name="Percent 3 5 15 8 2" xfId="8344" xr:uid="{00000000-0005-0000-0000-00009A200000}"/>
    <cellStyle name="Percent 3 5 15 8 3" xfId="8345" xr:uid="{00000000-0005-0000-0000-00009B200000}"/>
    <cellStyle name="Percent 3 5 15 9" xfId="8346" xr:uid="{00000000-0005-0000-0000-00009C200000}"/>
    <cellStyle name="Percent 3 5 15 9 2" xfId="8347" xr:uid="{00000000-0005-0000-0000-00009D200000}"/>
    <cellStyle name="Percent 3 5 15 9 3" xfId="8348" xr:uid="{00000000-0005-0000-0000-00009E200000}"/>
    <cellStyle name="Percent 3 5 16" xfId="8349" xr:uid="{00000000-0005-0000-0000-00009F200000}"/>
    <cellStyle name="Percent 3 5 16 2" xfId="8350" xr:uid="{00000000-0005-0000-0000-0000A0200000}"/>
    <cellStyle name="Percent 3 5 16 2 2" xfId="8351" xr:uid="{00000000-0005-0000-0000-0000A1200000}"/>
    <cellStyle name="Percent 3 5 16 2 3" xfId="8352" xr:uid="{00000000-0005-0000-0000-0000A2200000}"/>
    <cellStyle name="Percent 3 5 16 3" xfId="8353" xr:uid="{00000000-0005-0000-0000-0000A3200000}"/>
    <cellStyle name="Percent 3 5 16 3 2" xfId="8354" xr:uid="{00000000-0005-0000-0000-0000A4200000}"/>
    <cellStyle name="Percent 3 5 16 3 3" xfId="8355" xr:uid="{00000000-0005-0000-0000-0000A5200000}"/>
    <cellStyle name="Percent 3 5 16 4" xfId="8356" xr:uid="{00000000-0005-0000-0000-0000A6200000}"/>
    <cellStyle name="Percent 3 5 16 5" xfId="8357" xr:uid="{00000000-0005-0000-0000-0000A7200000}"/>
    <cellStyle name="Percent 3 5 16 6" xfId="8358" xr:uid="{00000000-0005-0000-0000-0000A8200000}"/>
    <cellStyle name="Percent 3 5 16 7" xfId="8359" xr:uid="{00000000-0005-0000-0000-0000A9200000}"/>
    <cellStyle name="Percent 3 5 16 8" xfId="8360" xr:uid="{00000000-0005-0000-0000-0000AA200000}"/>
    <cellStyle name="Percent 3 5 16 9" xfId="8361" xr:uid="{00000000-0005-0000-0000-0000AB200000}"/>
    <cellStyle name="Percent 3 5 17" xfId="8362" xr:uid="{00000000-0005-0000-0000-0000AC200000}"/>
    <cellStyle name="Percent 3 5 17 2" xfId="8363" xr:uid="{00000000-0005-0000-0000-0000AD200000}"/>
    <cellStyle name="Percent 3 5 17 2 2" xfId="8364" xr:uid="{00000000-0005-0000-0000-0000AE200000}"/>
    <cellStyle name="Percent 3 5 17 2 3" xfId="8365" xr:uid="{00000000-0005-0000-0000-0000AF200000}"/>
    <cellStyle name="Percent 3 5 17 3" xfId="8366" xr:uid="{00000000-0005-0000-0000-0000B0200000}"/>
    <cellStyle name="Percent 3 5 17 3 2" xfId="8367" xr:uid="{00000000-0005-0000-0000-0000B1200000}"/>
    <cellStyle name="Percent 3 5 17 3 3" xfId="8368" xr:uid="{00000000-0005-0000-0000-0000B2200000}"/>
    <cellStyle name="Percent 3 5 17 4" xfId="8369" xr:uid="{00000000-0005-0000-0000-0000B3200000}"/>
    <cellStyle name="Percent 3 5 17 5" xfId="8370" xr:uid="{00000000-0005-0000-0000-0000B4200000}"/>
    <cellStyle name="Percent 3 5 17 6" xfId="8371" xr:uid="{00000000-0005-0000-0000-0000B5200000}"/>
    <cellStyle name="Percent 3 5 18" xfId="8372" xr:uid="{00000000-0005-0000-0000-0000B6200000}"/>
    <cellStyle name="Percent 3 5 18 2" xfId="8373" xr:uid="{00000000-0005-0000-0000-0000B7200000}"/>
    <cellStyle name="Percent 3 5 18 2 2" xfId="8374" xr:uid="{00000000-0005-0000-0000-0000B8200000}"/>
    <cellStyle name="Percent 3 5 18 2 3" xfId="8375" xr:uid="{00000000-0005-0000-0000-0000B9200000}"/>
    <cellStyle name="Percent 3 5 18 3" xfId="8376" xr:uid="{00000000-0005-0000-0000-0000BA200000}"/>
    <cellStyle name="Percent 3 5 18 3 2" xfId="8377" xr:uid="{00000000-0005-0000-0000-0000BB200000}"/>
    <cellStyle name="Percent 3 5 18 3 3" xfId="8378" xr:uid="{00000000-0005-0000-0000-0000BC200000}"/>
    <cellStyle name="Percent 3 5 18 4" xfId="8379" xr:uid="{00000000-0005-0000-0000-0000BD200000}"/>
    <cellStyle name="Percent 3 5 18 5" xfId="8380" xr:uid="{00000000-0005-0000-0000-0000BE200000}"/>
    <cellStyle name="Percent 3 5 19" xfId="8381" xr:uid="{00000000-0005-0000-0000-0000BF200000}"/>
    <cellStyle name="Percent 3 5 19 2" xfId="8382" xr:uid="{00000000-0005-0000-0000-0000C0200000}"/>
    <cellStyle name="Percent 3 5 19 2 2" xfId="8383" xr:uid="{00000000-0005-0000-0000-0000C1200000}"/>
    <cellStyle name="Percent 3 5 19 2 3" xfId="8384" xr:uid="{00000000-0005-0000-0000-0000C2200000}"/>
    <cellStyle name="Percent 3 5 19 3" xfId="8385" xr:uid="{00000000-0005-0000-0000-0000C3200000}"/>
    <cellStyle name="Percent 3 5 19 3 2" xfId="8386" xr:uid="{00000000-0005-0000-0000-0000C4200000}"/>
    <cellStyle name="Percent 3 5 19 3 3" xfId="8387" xr:uid="{00000000-0005-0000-0000-0000C5200000}"/>
    <cellStyle name="Percent 3 5 19 4" xfId="8388" xr:uid="{00000000-0005-0000-0000-0000C6200000}"/>
    <cellStyle name="Percent 3 5 19 4 2" xfId="8389" xr:uid="{00000000-0005-0000-0000-0000C7200000}"/>
    <cellStyle name="Percent 3 5 19 4 3" xfId="8390" xr:uid="{00000000-0005-0000-0000-0000C8200000}"/>
    <cellStyle name="Percent 3 5 19 5" xfId="8391" xr:uid="{00000000-0005-0000-0000-0000C9200000}"/>
    <cellStyle name="Percent 3 5 19 6" xfId="8392" xr:uid="{00000000-0005-0000-0000-0000CA200000}"/>
    <cellStyle name="Percent 3 5 2" xfId="8393" xr:uid="{00000000-0005-0000-0000-0000CB200000}"/>
    <cellStyle name="Percent 3 5 2 10" xfId="8394" xr:uid="{00000000-0005-0000-0000-0000CC200000}"/>
    <cellStyle name="Percent 3 5 2 11" xfId="8395" xr:uid="{00000000-0005-0000-0000-0000CD200000}"/>
    <cellStyle name="Percent 3 5 2 12" xfId="8396" xr:uid="{00000000-0005-0000-0000-0000CE200000}"/>
    <cellStyle name="Percent 3 5 2 13" xfId="8397" xr:uid="{00000000-0005-0000-0000-0000CF200000}"/>
    <cellStyle name="Percent 3 5 2 14" xfId="8398" xr:uid="{00000000-0005-0000-0000-0000D0200000}"/>
    <cellStyle name="Percent 3 5 2 15" xfId="8399" xr:uid="{00000000-0005-0000-0000-0000D1200000}"/>
    <cellStyle name="Percent 3 5 2 2" xfId="8400" xr:uid="{00000000-0005-0000-0000-0000D2200000}"/>
    <cellStyle name="Percent 3 5 2 2 2" xfId="8401" xr:uid="{00000000-0005-0000-0000-0000D3200000}"/>
    <cellStyle name="Percent 3 5 2 2 2 2" xfId="8402" xr:uid="{00000000-0005-0000-0000-0000D4200000}"/>
    <cellStyle name="Percent 3 5 2 2 2 3" xfId="8403" xr:uid="{00000000-0005-0000-0000-0000D5200000}"/>
    <cellStyle name="Percent 3 5 2 2 3" xfId="8404" xr:uid="{00000000-0005-0000-0000-0000D6200000}"/>
    <cellStyle name="Percent 3 5 2 2 3 2" xfId="8405" xr:uid="{00000000-0005-0000-0000-0000D7200000}"/>
    <cellStyle name="Percent 3 5 2 2 3 3" xfId="8406" xr:uid="{00000000-0005-0000-0000-0000D8200000}"/>
    <cellStyle name="Percent 3 5 2 2 4" xfId="8407" xr:uid="{00000000-0005-0000-0000-0000D9200000}"/>
    <cellStyle name="Percent 3 5 2 2 5" xfId="8408" xr:uid="{00000000-0005-0000-0000-0000DA200000}"/>
    <cellStyle name="Percent 3 5 2 2 6" xfId="8409" xr:uid="{00000000-0005-0000-0000-0000DB200000}"/>
    <cellStyle name="Percent 3 5 2 3" xfId="8410" xr:uid="{00000000-0005-0000-0000-0000DC200000}"/>
    <cellStyle name="Percent 3 5 2 3 2" xfId="8411" xr:uid="{00000000-0005-0000-0000-0000DD200000}"/>
    <cellStyle name="Percent 3 5 2 3 2 2" xfId="8412" xr:uid="{00000000-0005-0000-0000-0000DE200000}"/>
    <cellStyle name="Percent 3 5 2 3 2 3" xfId="8413" xr:uid="{00000000-0005-0000-0000-0000DF200000}"/>
    <cellStyle name="Percent 3 5 2 3 3" xfId="8414" xr:uid="{00000000-0005-0000-0000-0000E0200000}"/>
    <cellStyle name="Percent 3 5 2 3 3 2" xfId="8415" xr:uid="{00000000-0005-0000-0000-0000E1200000}"/>
    <cellStyle name="Percent 3 5 2 3 3 3" xfId="8416" xr:uid="{00000000-0005-0000-0000-0000E2200000}"/>
    <cellStyle name="Percent 3 5 2 3 4" xfId="8417" xr:uid="{00000000-0005-0000-0000-0000E3200000}"/>
    <cellStyle name="Percent 3 5 2 3 5" xfId="8418" xr:uid="{00000000-0005-0000-0000-0000E4200000}"/>
    <cellStyle name="Percent 3 5 2 4" xfId="8419" xr:uid="{00000000-0005-0000-0000-0000E5200000}"/>
    <cellStyle name="Percent 3 5 2 4 2" xfId="8420" xr:uid="{00000000-0005-0000-0000-0000E6200000}"/>
    <cellStyle name="Percent 3 5 2 4 2 2" xfId="8421" xr:uid="{00000000-0005-0000-0000-0000E7200000}"/>
    <cellStyle name="Percent 3 5 2 4 2 3" xfId="8422" xr:uid="{00000000-0005-0000-0000-0000E8200000}"/>
    <cellStyle name="Percent 3 5 2 4 3" xfId="8423" xr:uid="{00000000-0005-0000-0000-0000E9200000}"/>
    <cellStyle name="Percent 3 5 2 4 3 2" xfId="8424" xr:uid="{00000000-0005-0000-0000-0000EA200000}"/>
    <cellStyle name="Percent 3 5 2 4 3 3" xfId="8425" xr:uid="{00000000-0005-0000-0000-0000EB200000}"/>
    <cellStyle name="Percent 3 5 2 4 4" xfId="8426" xr:uid="{00000000-0005-0000-0000-0000EC200000}"/>
    <cellStyle name="Percent 3 5 2 4 5" xfId="8427" xr:uid="{00000000-0005-0000-0000-0000ED200000}"/>
    <cellStyle name="Percent 3 5 2 5" xfId="8428" xr:uid="{00000000-0005-0000-0000-0000EE200000}"/>
    <cellStyle name="Percent 3 5 2 5 2" xfId="8429" xr:uid="{00000000-0005-0000-0000-0000EF200000}"/>
    <cellStyle name="Percent 3 5 2 5 2 2" xfId="8430" xr:uid="{00000000-0005-0000-0000-0000F0200000}"/>
    <cellStyle name="Percent 3 5 2 5 2 3" xfId="8431" xr:uid="{00000000-0005-0000-0000-0000F1200000}"/>
    <cellStyle name="Percent 3 5 2 5 3" xfId="8432" xr:uid="{00000000-0005-0000-0000-0000F2200000}"/>
    <cellStyle name="Percent 3 5 2 5 3 2" xfId="8433" xr:uid="{00000000-0005-0000-0000-0000F3200000}"/>
    <cellStyle name="Percent 3 5 2 5 3 3" xfId="8434" xr:uid="{00000000-0005-0000-0000-0000F4200000}"/>
    <cellStyle name="Percent 3 5 2 5 4" xfId="8435" xr:uid="{00000000-0005-0000-0000-0000F5200000}"/>
    <cellStyle name="Percent 3 5 2 5 4 2" xfId="8436" xr:uid="{00000000-0005-0000-0000-0000F6200000}"/>
    <cellStyle name="Percent 3 5 2 5 4 3" xfId="8437" xr:uid="{00000000-0005-0000-0000-0000F7200000}"/>
    <cellStyle name="Percent 3 5 2 5 5" xfId="8438" xr:uid="{00000000-0005-0000-0000-0000F8200000}"/>
    <cellStyle name="Percent 3 5 2 5 6" xfId="8439" xr:uid="{00000000-0005-0000-0000-0000F9200000}"/>
    <cellStyle name="Percent 3 5 2 6" xfId="8440" xr:uid="{00000000-0005-0000-0000-0000FA200000}"/>
    <cellStyle name="Percent 3 5 2 6 2" xfId="8441" xr:uid="{00000000-0005-0000-0000-0000FB200000}"/>
    <cellStyle name="Percent 3 5 2 6 2 2" xfId="8442" xr:uid="{00000000-0005-0000-0000-0000FC200000}"/>
    <cellStyle name="Percent 3 5 2 6 2 3" xfId="8443" xr:uid="{00000000-0005-0000-0000-0000FD200000}"/>
    <cellStyle name="Percent 3 5 2 6 3" xfId="8444" xr:uid="{00000000-0005-0000-0000-0000FE200000}"/>
    <cellStyle name="Percent 3 5 2 6 3 2" xfId="8445" xr:uid="{00000000-0005-0000-0000-0000FF200000}"/>
    <cellStyle name="Percent 3 5 2 6 3 3" xfId="8446" xr:uid="{00000000-0005-0000-0000-000000210000}"/>
    <cellStyle name="Percent 3 5 2 6 4" xfId="8447" xr:uid="{00000000-0005-0000-0000-000001210000}"/>
    <cellStyle name="Percent 3 5 2 6 5" xfId="8448" xr:uid="{00000000-0005-0000-0000-000002210000}"/>
    <cellStyle name="Percent 3 5 2 7" xfId="8449" xr:uid="{00000000-0005-0000-0000-000003210000}"/>
    <cellStyle name="Percent 3 5 2 7 2" xfId="8450" xr:uid="{00000000-0005-0000-0000-000004210000}"/>
    <cellStyle name="Percent 3 5 2 7 3" xfId="8451" xr:uid="{00000000-0005-0000-0000-000005210000}"/>
    <cellStyle name="Percent 3 5 2 8" xfId="8452" xr:uid="{00000000-0005-0000-0000-000006210000}"/>
    <cellStyle name="Percent 3 5 2 8 2" xfId="8453" xr:uid="{00000000-0005-0000-0000-000007210000}"/>
    <cellStyle name="Percent 3 5 2 8 3" xfId="8454" xr:uid="{00000000-0005-0000-0000-000008210000}"/>
    <cellStyle name="Percent 3 5 2 9" xfId="8455" xr:uid="{00000000-0005-0000-0000-000009210000}"/>
    <cellStyle name="Percent 3 5 2 9 2" xfId="8456" xr:uid="{00000000-0005-0000-0000-00000A210000}"/>
    <cellStyle name="Percent 3 5 2 9 3" xfId="8457" xr:uid="{00000000-0005-0000-0000-00000B210000}"/>
    <cellStyle name="Percent 3 5 20" xfId="8458" xr:uid="{00000000-0005-0000-0000-00000C210000}"/>
    <cellStyle name="Percent 3 5 20 2" xfId="8459" xr:uid="{00000000-0005-0000-0000-00000D210000}"/>
    <cellStyle name="Percent 3 5 20 2 2" xfId="8460" xr:uid="{00000000-0005-0000-0000-00000E210000}"/>
    <cellStyle name="Percent 3 5 20 2 3" xfId="8461" xr:uid="{00000000-0005-0000-0000-00000F210000}"/>
    <cellStyle name="Percent 3 5 20 3" xfId="8462" xr:uid="{00000000-0005-0000-0000-000010210000}"/>
    <cellStyle name="Percent 3 5 20 3 2" xfId="8463" xr:uid="{00000000-0005-0000-0000-000011210000}"/>
    <cellStyle name="Percent 3 5 20 3 3" xfId="8464" xr:uid="{00000000-0005-0000-0000-000012210000}"/>
    <cellStyle name="Percent 3 5 20 4" xfId="8465" xr:uid="{00000000-0005-0000-0000-000013210000}"/>
    <cellStyle name="Percent 3 5 20 5" xfId="8466" xr:uid="{00000000-0005-0000-0000-000014210000}"/>
    <cellStyle name="Percent 3 5 21" xfId="8467" xr:uid="{00000000-0005-0000-0000-000015210000}"/>
    <cellStyle name="Percent 3 5 21 2" xfId="8468" xr:uid="{00000000-0005-0000-0000-000016210000}"/>
    <cellStyle name="Percent 3 5 21 3" xfId="8469" xr:uid="{00000000-0005-0000-0000-000017210000}"/>
    <cellStyle name="Percent 3 5 22" xfId="8470" xr:uid="{00000000-0005-0000-0000-000018210000}"/>
    <cellStyle name="Percent 3 5 22 2" xfId="8471" xr:uid="{00000000-0005-0000-0000-000019210000}"/>
    <cellStyle name="Percent 3 5 22 3" xfId="8472" xr:uid="{00000000-0005-0000-0000-00001A210000}"/>
    <cellStyle name="Percent 3 5 23" xfId="8473" xr:uid="{00000000-0005-0000-0000-00001B210000}"/>
    <cellStyle name="Percent 3 5 23 2" xfId="8474" xr:uid="{00000000-0005-0000-0000-00001C210000}"/>
    <cellStyle name="Percent 3 5 23 3" xfId="8475" xr:uid="{00000000-0005-0000-0000-00001D210000}"/>
    <cellStyle name="Percent 3 5 24" xfId="8476" xr:uid="{00000000-0005-0000-0000-00001E210000}"/>
    <cellStyle name="Percent 3 5 25" xfId="8477" xr:uid="{00000000-0005-0000-0000-00001F210000}"/>
    <cellStyle name="Percent 3 5 26" xfId="8478" xr:uid="{00000000-0005-0000-0000-000020210000}"/>
    <cellStyle name="Percent 3 5 27" xfId="8479" xr:uid="{00000000-0005-0000-0000-000021210000}"/>
    <cellStyle name="Percent 3 5 28" xfId="8480" xr:uid="{00000000-0005-0000-0000-000022210000}"/>
    <cellStyle name="Percent 3 5 29" xfId="8481" xr:uid="{00000000-0005-0000-0000-000023210000}"/>
    <cellStyle name="Percent 3 5 3" xfId="8482" xr:uid="{00000000-0005-0000-0000-000024210000}"/>
    <cellStyle name="Percent 3 5 3 10" xfId="8483" xr:uid="{00000000-0005-0000-0000-000025210000}"/>
    <cellStyle name="Percent 3 5 3 11" xfId="8484" xr:uid="{00000000-0005-0000-0000-000026210000}"/>
    <cellStyle name="Percent 3 5 3 12" xfId="8485" xr:uid="{00000000-0005-0000-0000-000027210000}"/>
    <cellStyle name="Percent 3 5 3 13" xfId="8486" xr:uid="{00000000-0005-0000-0000-000028210000}"/>
    <cellStyle name="Percent 3 5 3 14" xfId="8487" xr:uid="{00000000-0005-0000-0000-000029210000}"/>
    <cellStyle name="Percent 3 5 3 15" xfId="8488" xr:uid="{00000000-0005-0000-0000-00002A210000}"/>
    <cellStyle name="Percent 3 5 3 2" xfId="8489" xr:uid="{00000000-0005-0000-0000-00002B210000}"/>
    <cellStyle name="Percent 3 5 3 2 2" xfId="8490" xr:uid="{00000000-0005-0000-0000-00002C210000}"/>
    <cellStyle name="Percent 3 5 3 2 2 2" xfId="8491" xr:uid="{00000000-0005-0000-0000-00002D210000}"/>
    <cellStyle name="Percent 3 5 3 2 2 3" xfId="8492" xr:uid="{00000000-0005-0000-0000-00002E210000}"/>
    <cellStyle name="Percent 3 5 3 2 3" xfId="8493" xr:uid="{00000000-0005-0000-0000-00002F210000}"/>
    <cellStyle name="Percent 3 5 3 2 3 2" xfId="8494" xr:uid="{00000000-0005-0000-0000-000030210000}"/>
    <cellStyle name="Percent 3 5 3 2 3 3" xfId="8495" xr:uid="{00000000-0005-0000-0000-000031210000}"/>
    <cellStyle name="Percent 3 5 3 2 4" xfId="8496" xr:uid="{00000000-0005-0000-0000-000032210000}"/>
    <cellStyle name="Percent 3 5 3 2 5" xfId="8497" xr:uid="{00000000-0005-0000-0000-000033210000}"/>
    <cellStyle name="Percent 3 5 3 2 6" xfId="8498" xr:uid="{00000000-0005-0000-0000-000034210000}"/>
    <cellStyle name="Percent 3 5 3 3" xfId="8499" xr:uid="{00000000-0005-0000-0000-000035210000}"/>
    <cellStyle name="Percent 3 5 3 3 2" xfId="8500" xr:uid="{00000000-0005-0000-0000-000036210000}"/>
    <cellStyle name="Percent 3 5 3 3 2 2" xfId="8501" xr:uid="{00000000-0005-0000-0000-000037210000}"/>
    <cellStyle name="Percent 3 5 3 3 2 3" xfId="8502" xr:uid="{00000000-0005-0000-0000-000038210000}"/>
    <cellStyle name="Percent 3 5 3 3 3" xfId="8503" xr:uid="{00000000-0005-0000-0000-000039210000}"/>
    <cellStyle name="Percent 3 5 3 3 3 2" xfId="8504" xr:uid="{00000000-0005-0000-0000-00003A210000}"/>
    <cellStyle name="Percent 3 5 3 3 3 3" xfId="8505" xr:uid="{00000000-0005-0000-0000-00003B210000}"/>
    <cellStyle name="Percent 3 5 3 3 4" xfId="8506" xr:uid="{00000000-0005-0000-0000-00003C210000}"/>
    <cellStyle name="Percent 3 5 3 3 5" xfId="8507" xr:uid="{00000000-0005-0000-0000-00003D210000}"/>
    <cellStyle name="Percent 3 5 3 4" xfId="8508" xr:uid="{00000000-0005-0000-0000-00003E210000}"/>
    <cellStyle name="Percent 3 5 3 4 2" xfId="8509" xr:uid="{00000000-0005-0000-0000-00003F210000}"/>
    <cellStyle name="Percent 3 5 3 4 2 2" xfId="8510" xr:uid="{00000000-0005-0000-0000-000040210000}"/>
    <cellStyle name="Percent 3 5 3 4 2 3" xfId="8511" xr:uid="{00000000-0005-0000-0000-000041210000}"/>
    <cellStyle name="Percent 3 5 3 4 3" xfId="8512" xr:uid="{00000000-0005-0000-0000-000042210000}"/>
    <cellStyle name="Percent 3 5 3 4 3 2" xfId="8513" xr:uid="{00000000-0005-0000-0000-000043210000}"/>
    <cellStyle name="Percent 3 5 3 4 3 3" xfId="8514" xr:uid="{00000000-0005-0000-0000-000044210000}"/>
    <cellStyle name="Percent 3 5 3 4 4" xfId="8515" xr:uid="{00000000-0005-0000-0000-000045210000}"/>
    <cellStyle name="Percent 3 5 3 4 5" xfId="8516" xr:uid="{00000000-0005-0000-0000-000046210000}"/>
    <cellStyle name="Percent 3 5 3 5" xfId="8517" xr:uid="{00000000-0005-0000-0000-000047210000}"/>
    <cellStyle name="Percent 3 5 3 5 2" xfId="8518" xr:uid="{00000000-0005-0000-0000-000048210000}"/>
    <cellStyle name="Percent 3 5 3 5 2 2" xfId="8519" xr:uid="{00000000-0005-0000-0000-000049210000}"/>
    <cellStyle name="Percent 3 5 3 5 2 3" xfId="8520" xr:uid="{00000000-0005-0000-0000-00004A210000}"/>
    <cellStyle name="Percent 3 5 3 5 3" xfId="8521" xr:uid="{00000000-0005-0000-0000-00004B210000}"/>
    <cellStyle name="Percent 3 5 3 5 3 2" xfId="8522" xr:uid="{00000000-0005-0000-0000-00004C210000}"/>
    <cellStyle name="Percent 3 5 3 5 3 3" xfId="8523" xr:uid="{00000000-0005-0000-0000-00004D210000}"/>
    <cellStyle name="Percent 3 5 3 5 4" xfId="8524" xr:uid="{00000000-0005-0000-0000-00004E210000}"/>
    <cellStyle name="Percent 3 5 3 5 4 2" xfId="8525" xr:uid="{00000000-0005-0000-0000-00004F210000}"/>
    <cellStyle name="Percent 3 5 3 5 4 3" xfId="8526" xr:uid="{00000000-0005-0000-0000-000050210000}"/>
    <cellStyle name="Percent 3 5 3 5 5" xfId="8527" xr:uid="{00000000-0005-0000-0000-000051210000}"/>
    <cellStyle name="Percent 3 5 3 5 6" xfId="8528" xr:uid="{00000000-0005-0000-0000-000052210000}"/>
    <cellStyle name="Percent 3 5 3 6" xfId="8529" xr:uid="{00000000-0005-0000-0000-000053210000}"/>
    <cellStyle name="Percent 3 5 3 6 2" xfId="8530" xr:uid="{00000000-0005-0000-0000-000054210000}"/>
    <cellStyle name="Percent 3 5 3 6 2 2" xfId="8531" xr:uid="{00000000-0005-0000-0000-000055210000}"/>
    <cellStyle name="Percent 3 5 3 6 2 3" xfId="8532" xr:uid="{00000000-0005-0000-0000-000056210000}"/>
    <cellStyle name="Percent 3 5 3 6 3" xfId="8533" xr:uid="{00000000-0005-0000-0000-000057210000}"/>
    <cellStyle name="Percent 3 5 3 6 3 2" xfId="8534" xr:uid="{00000000-0005-0000-0000-000058210000}"/>
    <cellStyle name="Percent 3 5 3 6 3 3" xfId="8535" xr:uid="{00000000-0005-0000-0000-000059210000}"/>
    <cellStyle name="Percent 3 5 3 6 4" xfId="8536" xr:uid="{00000000-0005-0000-0000-00005A210000}"/>
    <cellStyle name="Percent 3 5 3 6 5" xfId="8537" xr:uid="{00000000-0005-0000-0000-00005B210000}"/>
    <cellStyle name="Percent 3 5 3 7" xfId="8538" xr:uid="{00000000-0005-0000-0000-00005C210000}"/>
    <cellStyle name="Percent 3 5 3 7 2" xfId="8539" xr:uid="{00000000-0005-0000-0000-00005D210000}"/>
    <cellStyle name="Percent 3 5 3 7 3" xfId="8540" xr:uid="{00000000-0005-0000-0000-00005E210000}"/>
    <cellStyle name="Percent 3 5 3 8" xfId="8541" xr:uid="{00000000-0005-0000-0000-00005F210000}"/>
    <cellStyle name="Percent 3 5 3 8 2" xfId="8542" xr:uid="{00000000-0005-0000-0000-000060210000}"/>
    <cellStyle name="Percent 3 5 3 8 3" xfId="8543" xr:uid="{00000000-0005-0000-0000-000061210000}"/>
    <cellStyle name="Percent 3 5 3 9" xfId="8544" xr:uid="{00000000-0005-0000-0000-000062210000}"/>
    <cellStyle name="Percent 3 5 3 9 2" xfId="8545" xr:uid="{00000000-0005-0000-0000-000063210000}"/>
    <cellStyle name="Percent 3 5 3 9 3" xfId="8546" xr:uid="{00000000-0005-0000-0000-000064210000}"/>
    <cellStyle name="Percent 3 5 4" xfId="8547" xr:uid="{00000000-0005-0000-0000-000065210000}"/>
    <cellStyle name="Percent 3 5 4 10" xfId="8548" xr:uid="{00000000-0005-0000-0000-000066210000}"/>
    <cellStyle name="Percent 3 5 4 11" xfId="8549" xr:uid="{00000000-0005-0000-0000-000067210000}"/>
    <cellStyle name="Percent 3 5 4 12" xfId="8550" xr:uid="{00000000-0005-0000-0000-000068210000}"/>
    <cellStyle name="Percent 3 5 4 13" xfId="8551" xr:uid="{00000000-0005-0000-0000-000069210000}"/>
    <cellStyle name="Percent 3 5 4 14" xfId="8552" xr:uid="{00000000-0005-0000-0000-00006A210000}"/>
    <cellStyle name="Percent 3 5 4 15" xfId="8553" xr:uid="{00000000-0005-0000-0000-00006B210000}"/>
    <cellStyle name="Percent 3 5 4 2" xfId="8554" xr:uid="{00000000-0005-0000-0000-00006C210000}"/>
    <cellStyle name="Percent 3 5 4 2 2" xfId="8555" xr:uid="{00000000-0005-0000-0000-00006D210000}"/>
    <cellStyle name="Percent 3 5 4 2 2 2" xfId="8556" xr:uid="{00000000-0005-0000-0000-00006E210000}"/>
    <cellStyle name="Percent 3 5 4 2 2 3" xfId="8557" xr:uid="{00000000-0005-0000-0000-00006F210000}"/>
    <cellStyle name="Percent 3 5 4 2 3" xfId="8558" xr:uid="{00000000-0005-0000-0000-000070210000}"/>
    <cellStyle name="Percent 3 5 4 2 3 2" xfId="8559" xr:uid="{00000000-0005-0000-0000-000071210000}"/>
    <cellStyle name="Percent 3 5 4 2 3 3" xfId="8560" xr:uid="{00000000-0005-0000-0000-000072210000}"/>
    <cellStyle name="Percent 3 5 4 2 4" xfId="8561" xr:uid="{00000000-0005-0000-0000-000073210000}"/>
    <cellStyle name="Percent 3 5 4 2 5" xfId="8562" xr:uid="{00000000-0005-0000-0000-000074210000}"/>
    <cellStyle name="Percent 3 5 4 2 6" xfId="8563" xr:uid="{00000000-0005-0000-0000-000075210000}"/>
    <cellStyle name="Percent 3 5 4 3" xfId="8564" xr:uid="{00000000-0005-0000-0000-000076210000}"/>
    <cellStyle name="Percent 3 5 4 3 2" xfId="8565" xr:uid="{00000000-0005-0000-0000-000077210000}"/>
    <cellStyle name="Percent 3 5 4 3 2 2" xfId="8566" xr:uid="{00000000-0005-0000-0000-000078210000}"/>
    <cellStyle name="Percent 3 5 4 3 2 3" xfId="8567" xr:uid="{00000000-0005-0000-0000-000079210000}"/>
    <cellStyle name="Percent 3 5 4 3 3" xfId="8568" xr:uid="{00000000-0005-0000-0000-00007A210000}"/>
    <cellStyle name="Percent 3 5 4 3 3 2" xfId="8569" xr:uid="{00000000-0005-0000-0000-00007B210000}"/>
    <cellStyle name="Percent 3 5 4 3 3 3" xfId="8570" xr:uid="{00000000-0005-0000-0000-00007C210000}"/>
    <cellStyle name="Percent 3 5 4 3 4" xfId="8571" xr:uid="{00000000-0005-0000-0000-00007D210000}"/>
    <cellStyle name="Percent 3 5 4 3 5" xfId="8572" xr:uid="{00000000-0005-0000-0000-00007E210000}"/>
    <cellStyle name="Percent 3 5 4 4" xfId="8573" xr:uid="{00000000-0005-0000-0000-00007F210000}"/>
    <cellStyle name="Percent 3 5 4 4 2" xfId="8574" xr:uid="{00000000-0005-0000-0000-000080210000}"/>
    <cellStyle name="Percent 3 5 4 4 2 2" xfId="8575" xr:uid="{00000000-0005-0000-0000-000081210000}"/>
    <cellStyle name="Percent 3 5 4 4 2 3" xfId="8576" xr:uid="{00000000-0005-0000-0000-000082210000}"/>
    <cellStyle name="Percent 3 5 4 4 3" xfId="8577" xr:uid="{00000000-0005-0000-0000-000083210000}"/>
    <cellStyle name="Percent 3 5 4 4 3 2" xfId="8578" xr:uid="{00000000-0005-0000-0000-000084210000}"/>
    <cellStyle name="Percent 3 5 4 4 3 3" xfId="8579" xr:uid="{00000000-0005-0000-0000-000085210000}"/>
    <cellStyle name="Percent 3 5 4 4 4" xfId="8580" xr:uid="{00000000-0005-0000-0000-000086210000}"/>
    <cellStyle name="Percent 3 5 4 4 5" xfId="8581" xr:uid="{00000000-0005-0000-0000-000087210000}"/>
    <cellStyle name="Percent 3 5 4 5" xfId="8582" xr:uid="{00000000-0005-0000-0000-000088210000}"/>
    <cellStyle name="Percent 3 5 4 5 2" xfId="8583" xr:uid="{00000000-0005-0000-0000-000089210000}"/>
    <cellStyle name="Percent 3 5 4 5 2 2" xfId="8584" xr:uid="{00000000-0005-0000-0000-00008A210000}"/>
    <cellStyle name="Percent 3 5 4 5 2 3" xfId="8585" xr:uid="{00000000-0005-0000-0000-00008B210000}"/>
    <cellStyle name="Percent 3 5 4 5 3" xfId="8586" xr:uid="{00000000-0005-0000-0000-00008C210000}"/>
    <cellStyle name="Percent 3 5 4 5 3 2" xfId="8587" xr:uid="{00000000-0005-0000-0000-00008D210000}"/>
    <cellStyle name="Percent 3 5 4 5 3 3" xfId="8588" xr:uid="{00000000-0005-0000-0000-00008E210000}"/>
    <cellStyle name="Percent 3 5 4 5 4" xfId="8589" xr:uid="{00000000-0005-0000-0000-00008F210000}"/>
    <cellStyle name="Percent 3 5 4 5 4 2" xfId="8590" xr:uid="{00000000-0005-0000-0000-000090210000}"/>
    <cellStyle name="Percent 3 5 4 5 4 3" xfId="8591" xr:uid="{00000000-0005-0000-0000-000091210000}"/>
    <cellStyle name="Percent 3 5 4 5 5" xfId="8592" xr:uid="{00000000-0005-0000-0000-000092210000}"/>
    <cellStyle name="Percent 3 5 4 5 6" xfId="8593" xr:uid="{00000000-0005-0000-0000-000093210000}"/>
    <cellStyle name="Percent 3 5 4 6" xfId="8594" xr:uid="{00000000-0005-0000-0000-000094210000}"/>
    <cellStyle name="Percent 3 5 4 6 2" xfId="8595" xr:uid="{00000000-0005-0000-0000-000095210000}"/>
    <cellStyle name="Percent 3 5 4 6 2 2" xfId="8596" xr:uid="{00000000-0005-0000-0000-000096210000}"/>
    <cellStyle name="Percent 3 5 4 6 2 3" xfId="8597" xr:uid="{00000000-0005-0000-0000-000097210000}"/>
    <cellStyle name="Percent 3 5 4 6 3" xfId="8598" xr:uid="{00000000-0005-0000-0000-000098210000}"/>
    <cellStyle name="Percent 3 5 4 6 3 2" xfId="8599" xr:uid="{00000000-0005-0000-0000-000099210000}"/>
    <cellStyle name="Percent 3 5 4 6 3 3" xfId="8600" xr:uid="{00000000-0005-0000-0000-00009A210000}"/>
    <cellStyle name="Percent 3 5 4 6 4" xfId="8601" xr:uid="{00000000-0005-0000-0000-00009B210000}"/>
    <cellStyle name="Percent 3 5 4 6 5" xfId="8602" xr:uid="{00000000-0005-0000-0000-00009C210000}"/>
    <cellStyle name="Percent 3 5 4 7" xfId="8603" xr:uid="{00000000-0005-0000-0000-00009D210000}"/>
    <cellStyle name="Percent 3 5 4 7 2" xfId="8604" xr:uid="{00000000-0005-0000-0000-00009E210000}"/>
    <cellStyle name="Percent 3 5 4 7 3" xfId="8605" xr:uid="{00000000-0005-0000-0000-00009F210000}"/>
    <cellStyle name="Percent 3 5 4 8" xfId="8606" xr:uid="{00000000-0005-0000-0000-0000A0210000}"/>
    <cellStyle name="Percent 3 5 4 8 2" xfId="8607" xr:uid="{00000000-0005-0000-0000-0000A1210000}"/>
    <cellStyle name="Percent 3 5 4 8 3" xfId="8608" xr:uid="{00000000-0005-0000-0000-0000A2210000}"/>
    <cellStyle name="Percent 3 5 4 9" xfId="8609" xr:uid="{00000000-0005-0000-0000-0000A3210000}"/>
    <cellStyle name="Percent 3 5 4 9 2" xfId="8610" xr:uid="{00000000-0005-0000-0000-0000A4210000}"/>
    <cellStyle name="Percent 3 5 4 9 3" xfId="8611" xr:uid="{00000000-0005-0000-0000-0000A5210000}"/>
    <cellStyle name="Percent 3 5 5" xfId="8612" xr:uid="{00000000-0005-0000-0000-0000A6210000}"/>
    <cellStyle name="Percent 3 5 5 10" xfId="8613" xr:uid="{00000000-0005-0000-0000-0000A7210000}"/>
    <cellStyle name="Percent 3 5 5 11" xfId="8614" xr:uid="{00000000-0005-0000-0000-0000A8210000}"/>
    <cellStyle name="Percent 3 5 5 12" xfId="8615" xr:uid="{00000000-0005-0000-0000-0000A9210000}"/>
    <cellStyle name="Percent 3 5 5 13" xfId="8616" xr:uid="{00000000-0005-0000-0000-0000AA210000}"/>
    <cellStyle name="Percent 3 5 5 14" xfId="8617" xr:uid="{00000000-0005-0000-0000-0000AB210000}"/>
    <cellStyle name="Percent 3 5 5 15" xfId="8618" xr:uid="{00000000-0005-0000-0000-0000AC210000}"/>
    <cellStyle name="Percent 3 5 5 2" xfId="8619" xr:uid="{00000000-0005-0000-0000-0000AD210000}"/>
    <cellStyle name="Percent 3 5 5 2 2" xfId="8620" xr:uid="{00000000-0005-0000-0000-0000AE210000}"/>
    <cellStyle name="Percent 3 5 5 2 2 2" xfId="8621" xr:uid="{00000000-0005-0000-0000-0000AF210000}"/>
    <cellStyle name="Percent 3 5 5 2 2 3" xfId="8622" xr:uid="{00000000-0005-0000-0000-0000B0210000}"/>
    <cellStyle name="Percent 3 5 5 2 3" xfId="8623" xr:uid="{00000000-0005-0000-0000-0000B1210000}"/>
    <cellStyle name="Percent 3 5 5 2 3 2" xfId="8624" xr:uid="{00000000-0005-0000-0000-0000B2210000}"/>
    <cellStyle name="Percent 3 5 5 2 3 3" xfId="8625" xr:uid="{00000000-0005-0000-0000-0000B3210000}"/>
    <cellStyle name="Percent 3 5 5 2 4" xfId="8626" xr:uid="{00000000-0005-0000-0000-0000B4210000}"/>
    <cellStyle name="Percent 3 5 5 2 5" xfId="8627" xr:uid="{00000000-0005-0000-0000-0000B5210000}"/>
    <cellStyle name="Percent 3 5 5 2 6" xfId="8628" xr:uid="{00000000-0005-0000-0000-0000B6210000}"/>
    <cellStyle name="Percent 3 5 5 3" xfId="8629" xr:uid="{00000000-0005-0000-0000-0000B7210000}"/>
    <cellStyle name="Percent 3 5 5 3 2" xfId="8630" xr:uid="{00000000-0005-0000-0000-0000B8210000}"/>
    <cellStyle name="Percent 3 5 5 3 2 2" xfId="8631" xr:uid="{00000000-0005-0000-0000-0000B9210000}"/>
    <cellStyle name="Percent 3 5 5 3 2 3" xfId="8632" xr:uid="{00000000-0005-0000-0000-0000BA210000}"/>
    <cellStyle name="Percent 3 5 5 3 3" xfId="8633" xr:uid="{00000000-0005-0000-0000-0000BB210000}"/>
    <cellStyle name="Percent 3 5 5 3 3 2" xfId="8634" xr:uid="{00000000-0005-0000-0000-0000BC210000}"/>
    <cellStyle name="Percent 3 5 5 3 3 3" xfId="8635" xr:uid="{00000000-0005-0000-0000-0000BD210000}"/>
    <cellStyle name="Percent 3 5 5 3 4" xfId="8636" xr:uid="{00000000-0005-0000-0000-0000BE210000}"/>
    <cellStyle name="Percent 3 5 5 3 5" xfId="8637" xr:uid="{00000000-0005-0000-0000-0000BF210000}"/>
    <cellStyle name="Percent 3 5 5 4" xfId="8638" xr:uid="{00000000-0005-0000-0000-0000C0210000}"/>
    <cellStyle name="Percent 3 5 5 4 2" xfId="8639" xr:uid="{00000000-0005-0000-0000-0000C1210000}"/>
    <cellStyle name="Percent 3 5 5 4 2 2" xfId="8640" xr:uid="{00000000-0005-0000-0000-0000C2210000}"/>
    <cellStyle name="Percent 3 5 5 4 2 3" xfId="8641" xr:uid="{00000000-0005-0000-0000-0000C3210000}"/>
    <cellStyle name="Percent 3 5 5 4 3" xfId="8642" xr:uid="{00000000-0005-0000-0000-0000C4210000}"/>
    <cellStyle name="Percent 3 5 5 4 3 2" xfId="8643" xr:uid="{00000000-0005-0000-0000-0000C5210000}"/>
    <cellStyle name="Percent 3 5 5 4 3 3" xfId="8644" xr:uid="{00000000-0005-0000-0000-0000C6210000}"/>
    <cellStyle name="Percent 3 5 5 4 4" xfId="8645" xr:uid="{00000000-0005-0000-0000-0000C7210000}"/>
    <cellStyle name="Percent 3 5 5 4 5" xfId="8646" xr:uid="{00000000-0005-0000-0000-0000C8210000}"/>
    <cellStyle name="Percent 3 5 5 5" xfId="8647" xr:uid="{00000000-0005-0000-0000-0000C9210000}"/>
    <cellStyle name="Percent 3 5 5 5 2" xfId="8648" xr:uid="{00000000-0005-0000-0000-0000CA210000}"/>
    <cellStyle name="Percent 3 5 5 5 2 2" xfId="8649" xr:uid="{00000000-0005-0000-0000-0000CB210000}"/>
    <cellStyle name="Percent 3 5 5 5 2 3" xfId="8650" xr:uid="{00000000-0005-0000-0000-0000CC210000}"/>
    <cellStyle name="Percent 3 5 5 5 3" xfId="8651" xr:uid="{00000000-0005-0000-0000-0000CD210000}"/>
    <cellStyle name="Percent 3 5 5 5 3 2" xfId="8652" xr:uid="{00000000-0005-0000-0000-0000CE210000}"/>
    <cellStyle name="Percent 3 5 5 5 3 3" xfId="8653" xr:uid="{00000000-0005-0000-0000-0000CF210000}"/>
    <cellStyle name="Percent 3 5 5 5 4" xfId="8654" xr:uid="{00000000-0005-0000-0000-0000D0210000}"/>
    <cellStyle name="Percent 3 5 5 5 4 2" xfId="8655" xr:uid="{00000000-0005-0000-0000-0000D1210000}"/>
    <cellStyle name="Percent 3 5 5 5 4 3" xfId="8656" xr:uid="{00000000-0005-0000-0000-0000D2210000}"/>
    <cellStyle name="Percent 3 5 5 5 5" xfId="8657" xr:uid="{00000000-0005-0000-0000-0000D3210000}"/>
    <cellStyle name="Percent 3 5 5 5 6" xfId="8658" xr:uid="{00000000-0005-0000-0000-0000D4210000}"/>
    <cellStyle name="Percent 3 5 5 6" xfId="8659" xr:uid="{00000000-0005-0000-0000-0000D5210000}"/>
    <cellStyle name="Percent 3 5 5 6 2" xfId="8660" xr:uid="{00000000-0005-0000-0000-0000D6210000}"/>
    <cellStyle name="Percent 3 5 5 6 2 2" xfId="8661" xr:uid="{00000000-0005-0000-0000-0000D7210000}"/>
    <cellStyle name="Percent 3 5 5 6 2 3" xfId="8662" xr:uid="{00000000-0005-0000-0000-0000D8210000}"/>
    <cellStyle name="Percent 3 5 5 6 3" xfId="8663" xr:uid="{00000000-0005-0000-0000-0000D9210000}"/>
    <cellStyle name="Percent 3 5 5 6 3 2" xfId="8664" xr:uid="{00000000-0005-0000-0000-0000DA210000}"/>
    <cellStyle name="Percent 3 5 5 6 3 3" xfId="8665" xr:uid="{00000000-0005-0000-0000-0000DB210000}"/>
    <cellStyle name="Percent 3 5 5 6 4" xfId="8666" xr:uid="{00000000-0005-0000-0000-0000DC210000}"/>
    <cellStyle name="Percent 3 5 5 6 5" xfId="8667" xr:uid="{00000000-0005-0000-0000-0000DD210000}"/>
    <cellStyle name="Percent 3 5 5 7" xfId="8668" xr:uid="{00000000-0005-0000-0000-0000DE210000}"/>
    <cellStyle name="Percent 3 5 5 7 2" xfId="8669" xr:uid="{00000000-0005-0000-0000-0000DF210000}"/>
    <cellStyle name="Percent 3 5 5 7 3" xfId="8670" xr:uid="{00000000-0005-0000-0000-0000E0210000}"/>
    <cellStyle name="Percent 3 5 5 8" xfId="8671" xr:uid="{00000000-0005-0000-0000-0000E1210000}"/>
    <cellStyle name="Percent 3 5 5 8 2" xfId="8672" xr:uid="{00000000-0005-0000-0000-0000E2210000}"/>
    <cellStyle name="Percent 3 5 5 8 3" xfId="8673" xr:uid="{00000000-0005-0000-0000-0000E3210000}"/>
    <cellStyle name="Percent 3 5 5 9" xfId="8674" xr:uid="{00000000-0005-0000-0000-0000E4210000}"/>
    <cellStyle name="Percent 3 5 5 9 2" xfId="8675" xr:uid="{00000000-0005-0000-0000-0000E5210000}"/>
    <cellStyle name="Percent 3 5 5 9 3" xfId="8676" xr:uid="{00000000-0005-0000-0000-0000E6210000}"/>
    <cellStyle name="Percent 3 5 6" xfId="8677" xr:uid="{00000000-0005-0000-0000-0000E7210000}"/>
    <cellStyle name="Percent 3 5 6 10" xfId="8678" xr:uid="{00000000-0005-0000-0000-0000E8210000}"/>
    <cellStyle name="Percent 3 5 6 11" xfId="8679" xr:uid="{00000000-0005-0000-0000-0000E9210000}"/>
    <cellStyle name="Percent 3 5 6 12" xfId="8680" xr:uid="{00000000-0005-0000-0000-0000EA210000}"/>
    <cellStyle name="Percent 3 5 6 13" xfId="8681" xr:uid="{00000000-0005-0000-0000-0000EB210000}"/>
    <cellStyle name="Percent 3 5 6 14" xfId="8682" xr:uid="{00000000-0005-0000-0000-0000EC210000}"/>
    <cellStyle name="Percent 3 5 6 15" xfId="8683" xr:uid="{00000000-0005-0000-0000-0000ED210000}"/>
    <cellStyle name="Percent 3 5 6 2" xfId="8684" xr:uid="{00000000-0005-0000-0000-0000EE210000}"/>
    <cellStyle name="Percent 3 5 6 2 2" xfId="8685" xr:uid="{00000000-0005-0000-0000-0000EF210000}"/>
    <cellStyle name="Percent 3 5 6 2 2 2" xfId="8686" xr:uid="{00000000-0005-0000-0000-0000F0210000}"/>
    <cellStyle name="Percent 3 5 6 2 2 3" xfId="8687" xr:uid="{00000000-0005-0000-0000-0000F1210000}"/>
    <cellStyle name="Percent 3 5 6 2 3" xfId="8688" xr:uid="{00000000-0005-0000-0000-0000F2210000}"/>
    <cellStyle name="Percent 3 5 6 2 3 2" xfId="8689" xr:uid="{00000000-0005-0000-0000-0000F3210000}"/>
    <cellStyle name="Percent 3 5 6 2 3 3" xfId="8690" xr:uid="{00000000-0005-0000-0000-0000F4210000}"/>
    <cellStyle name="Percent 3 5 6 2 4" xfId="8691" xr:uid="{00000000-0005-0000-0000-0000F5210000}"/>
    <cellStyle name="Percent 3 5 6 2 5" xfId="8692" xr:uid="{00000000-0005-0000-0000-0000F6210000}"/>
    <cellStyle name="Percent 3 5 6 2 6" xfId="8693" xr:uid="{00000000-0005-0000-0000-0000F7210000}"/>
    <cellStyle name="Percent 3 5 6 3" xfId="8694" xr:uid="{00000000-0005-0000-0000-0000F8210000}"/>
    <cellStyle name="Percent 3 5 6 3 2" xfId="8695" xr:uid="{00000000-0005-0000-0000-0000F9210000}"/>
    <cellStyle name="Percent 3 5 6 3 2 2" xfId="8696" xr:uid="{00000000-0005-0000-0000-0000FA210000}"/>
    <cellStyle name="Percent 3 5 6 3 2 3" xfId="8697" xr:uid="{00000000-0005-0000-0000-0000FB210000}"/>
    <cellStyle name="Percent 3 5 6 3 3" xfId="8698" xr:uid="{00000000-0005-0000-0000-0000FC210000}"/>
    <cellStyle name="Percent 3 5 6 3 3 2" xfId="8699" xr:uid="{00000000-0005-0000-0000-0000FD210000}"/>
    <cellStyle name="Percent 3 5 6 3 3 3" xfId="8700" xr:uid="{00000000-0005-0000-0000-0000FE210000}"/>
    <cellStyle name="Percent 3 5 6 3 4" xfId="8701" xr:uid="{00000000-0005-0000-0000-0000FF210000}"/>
    <cellStyle name="Percent 3 5 6 3 5" xfId="8702" xr:uid="{00000000-0005-0000-0000-000000220000}"/>
    <cellStyle name="Percent 3 5 6 4" xfId="8703" xr:uid="{00000000-0005-0000-0000-000001220000}"/>
    <cellStyle name="Percent 3 5 6 4 2" xfId="8704" xr:uid="{00000000-0005-0000-0000-000002220000}"/>
    <cellStyle name="Percent 3 5 6 4 2 2" xfId="8705" xr:uid="{00000000-0005-0000-0000-000003220000}"/>
    <cellStyle name="Percent 3 5 6 4 2 3" xfId="8706" xr:uid="{00000000-0005-0000-0000-000004220000}"/>
    <cellStyle name="Percent 3 5 6 4 3" xfId="8707" xr:uid="{00000000-0005-0000-0000-000005220000}"/>
    <cellStyle name="Percent 3 5 6 4 3 2" xfId="8708" xr:uid="{00000000-0005-0000-0000-000006220000}"/>
    <cellStyle name="Percent 3 5 6 4 3 3" xfId="8709" xr:uid="{00000000-0005-0000-0000-000007220000}"/>
    <cellStyle name="Percent 3 5 6 4 4" xfId="8710" xr:uid="{00000000-0005-0000-0000-000008220000}"/>
    <cellStyle name="Percent 3 5 6 4 5" xfId="8711" xr:uid="{00000000-0005-0000-0000-000009220000}"/>
    <cellStyle name="Percent 3 5 6 5" xfId="8712" xr:uid="{00000000-0005-0000-0000-00000A220000}"/>
    <cellStyle name="Percent 3 5 6 5 2" xfId="8713" xr:uid="{00000000-0005-0000-0000-00000B220000}"/>
    <cellStyle name="Percent 3 5 6 5 2 2" xfId="8714" xr:uid="{00000000-0005-0000-0000-00000C220000}"/>
    <cellStyle name="Percent 3 5 6 5 2 3" xfId="8715" xr:uid="{00000000-0005-0000-0000-00000D220000}"/>
    <cellStyle name="Percent 3 5 6 5 3" xfId="8716" xr:uid="{00000000-0005-0000-0000-00000E220000}"/>
    <cellStyle name="Percent 3 5 6 5 3 2" xfId="8717" xr:uid="{00000000-0005-0000-0000-00000F220000}"/>
    <cellStyle name="Percent 3 5 6 5 3 3" xfId="8718" xr:uid="{00000000-0005-0000-0000-000010220000}"/>
    <cellStyle name="Percent 3 5 6 5 4" xfId="8719" xr:uid="{00000000-0005-0000-0000-000011220000}"/>
    <cellStyle name="Percent 3 5 6 5 4 2" xfId="8720" xr:uid="{00000000-0005-0000-0000-000012220000}"/>
    <cellStyle name="Percent 3 5 6 5 4 3" xfId="8721" xr:uid="{00000000-0005-0000-0000-000013220000}"/>
    <cellStyle name="Percent 3 5 6 5 5" xfId="8722" xr:uid="{00000000-0005-0000-0000-000014220000}"/>
    <cellStyle name="Percent 3 5 6 5 6" xfId="8723" xr:uid="{00000000-0005-0000-0000-000015220000}"/>
    <cellStyle name="Percent 3 5 6 6" xfId="8724" xr:uid="{00000000-0005-0000-0000-000016220000}"/>
    <cellStyle name="Percent 3 5 6 6 2" xfId="8725" xr:uid="{00000000-0005-0000-0000-000017220000}"/>
    <cellStyle name="Percent 3 5 6 6 2 2" xfId="8726" xr:uid="{00000000-0005-0000-0000-000018220000}"/>
    <cellStyle name="Percent 3 5 6 6 2 3" xfId="8727" xr:uid="{00000000-0005-0000-0000-000019220000}"/>
    <cellStyle name="Percent 3 5 6 6 3" xfId="8728" xr:uid="{00000000-0005-0000-0000-00001A220000}"/>
    <cellStyle name="Percent 3 5 6 6 3 2" xfId="8729" xr:uid="{00000000-0005-0000-0000-00001B220000}"/>
    <cellStyle name="Percent 3 5 6 6 3 3" xfId="8730" xr:uid="{00000000-0005-0000-0000-00001C220000}"/>
    <cellStyle name="Percent 3 5 6 6 4" xfId="8731" xr:uid="{00000000-0005-0000-0000-00001D220000}"/>
    <cellStyle name="Percent 3 5 6 6 5" xfId="8732" xr:uid="{00000000-0005-0000-0000-00001E220000}"/>
    <cellStyle name="Percent 3 5 6 7" xfId="8733" xr:uid="{00000000-0005-0000-0000-00001F220000}"/>
    <cellStyle name="Percent 3 5 6 7 2" xfId="8734" xr:uid="{00000000-0005-0000-0000-000020220000}"/>
    <cellStyle name="Percent 3 5 6 7 3" xfId="8735" xr:uid="{00000000-0005-0000-0000-000021220000}"/>
    <cellStyle name="Percent 3 5 6 8" xfId="8736" xr:uid="{00000000-0005-0000-0000-000022220000}"/>
    <cellStyle name="Percent 3 5 6 8 2" xfId="8737" xr:uid="{00000000-0005-0000-0000-000023220000}"/>
    <cellStyle name="Percent 3 5 6 8 3" xfId="8738" xr:uid="{00000000-0005-0000-0000-000024220000}"/>
    <cellStyle name="Percent 3 5 6 9" xfId="8739" xr:uid="{00000000-0005-0000-0000-000025220000}"/>
    <cellStyle name="Percent 3 5 6 9 2" xfId="8740" xr:uid="{00000000-0005-0000-0000-000026220000}"/>
    <cellStyle name="Percent 3 5 6 9 3" xfId="8741" xr:uid="{00000000-0005-0000-0000-000027220000}"/>
    <cellStyle name="Percent 3 5 7" xfId="8742" xr:uid="{00000000-0005-0000-0000-000028220000}"/>
    <cellStyle name="Percent 3 5 7 10" xfId="8743" xr:uid="{00000000-0005-0000-0000-000029220000}"/>
    <cellStyle name="Percent 3 5 7 11" xfId="8744" xr:uid="{00000000-0005-0000-0000-00002A220000}"/>
    <cellStyle name="Percent 3 5 7 12" xfId="8745" xr:uid="{00000000-0005-0000-0000-00002B220000}"/>
    <cellStyle name="Percent 3 5 7 13" xfId="8746" xr:uid="{00000000-0005-0000-0000-00002C220000}"/>
    <cellStyle name="Percent 3 5 7 14" xfId="8747" xr:uid="{00000000-0005-0000-0000-00002D220000}"/>
    <cellStyle name="Percent 3 5 7 15" xfId="8748" xr:uid="{00000000-0005-0000-0000-00002E220000}"/>
    <cellStyle name="Percent 3 5 7 2" xfId="8749" xr:uid="{00000000-0005-0000-0000-00002F220000}"/>
    <cellStyle name="Percent 3 5 7 2 2" xfId="8750" xr:uid="{00000000-0005-0000-0000-000030220000}"/>
    <cellStyle name="Percent 3 5 7 2 2 2" xfId="8751" xr:uid="{00000000-0005-0000-0000-000031220000}"/>
    <cellStyle name="Percent 3 5 7 2 2 3" xfId="8752" xr:uid="{00000000-0005-0000-0000-000032220000}"/>
    <cellStyle name="Percent 3 5 7 2 3" xfId="8753" xr:uid="{00000000-0005-0000-0000-000033220000}"/>
    <cellStyle name="Percent 3 5 7 2 3 2" xfId="8754" xr:uid="{00000000-0005-0000-0000-000034220000}"/>
    <cellStyle name="Percent 3 5 7 2 3 3" xfId="8755" xr:uid="{00000000-0005-0000-0000-000035220000}"/>
    <cellStyle name="Percent 3 5 7 2 4" xfId="8756" xr:uid="{00000000-0005-0000-0000-000036220000}"/>
    <cellStyle name="Percent 3 5 7 2 5" xfId="8757" xr:uid="{00000000-0005-0000-0000-000037220000}"/>
    <cellStyle name="Percent 3 5 7 2 6" xfId="8758" xr:uid="{00000000-0005-0000-0000-000038220000}"/>
    <cellStyle name="Percent 3 5 7 3" xfId="8759" xr:uid="{00000000-0005-0000-0000-000039220000}"/>
    <cellStyle name="Percent 3 5 7 3 2" xfId="8760" xr:uid="{00000000-0005-0000-0000-00003A220000}"/>
    <cellStyle name="Percent 3 5 7 3 2 2" xfId="8761" xr:uid="{00000000-0005-0000-0000-00003B220000}"/>
    <cellStyle name="Percent 3 5 7 3 2 3" xfId="8762" xr:uid="{00000000-0005-0000-0000-00003C220000}"/>
    <cellStyle name="Percent 3 5 7 3 3" xfId="8763" xr:uid="{00000000-0005-0000-0000-00003D220000}"/>
    <cellStyle name="Percent 3 5 7 3 3 2" xfId="8764" xr:uid="{00000000-0005-0000-0000-00003E220000}"/>
    <cellStyle name="Percent 3 5 7 3 3 3" xfId="8765" xr:uid="{00000000-0005-0000-0000-00003F220000}"/>
    <cellStyle name="Percent 3 5 7 3 4" xfId="8766" xr:uid="{00000000-0005-0000-0000-000040220000}"/>
    <cellStyle name="Percent 3 5 7 3 5" xfId="8767" xr:uid="{00000000-0005-0000-0000-000041220000}"/>
    <cellStyle name="Percent 3 5 7 4" xfId="8768" xr:uid="{00000000-0005-0000-0000-000042220000}"/>
    <cellStyle name="Percent 3 5 7 4 2" xfId="8769" xr:uid="{00000000-0005-0000-0000-000043220000}"/>
    <cellStyle name="Percent 3 5 7 4 2 2" xfId="8770" xr:uid="{00000000-0005-0000-0000-000044220000}"/>
    <cellStyle name="Percent 3 5 7 4 2 3" xfId="8771" xr:uid="{00000000-0005-0000-0000-000045220000}"/>
    <cellStyle name="Percent 3 5 7 4 3" xfId="8772" xr:uid="{00000000-0005-0000-0000-000046220000}"/>
    <cellStyle name="Percent 3 5 7 4 3 2" xfId="8773" xr:uid="{00000000-0005-0000-0000-000047220000}"/>
    <cellStyle name="Percent 3 5 7 4 3 3" xfId="8774" xr:uid="{00000000-0005-0000-0000-000048220000}"/>
    <cellStyle name="Percent 3 5 7 4 4" xfId="8775" xr:uid="{00000000-0005-0000-0000-000049220000}"/>
    <cellStyle name="Percent 3 5 7 4 5" xfId="8776" xr:uid="{00000000-0005-0000-0000-00004A220000}"/>
    <cellStyle name="Percent 3 5 7 5" xfId="8777" xr:uid="{00000000-0005-0000-0000-00004B220000}"/>
    <cellStyle name="Percent 3 5 7 5 2" xfId="8778" xr:uid="{00000000-0005-0000-0000-00004C220000}"/>
    <cellStyle name="Percent 3 5 7 5 2 2" xfId="8779" xr:uid="{00000000-0005-0000-0000-00004D220000}"/>
    <cellStyle name="Percent 3 5 7 5 2 3" xfId="8780" xr:uid="{00000000-0005-0000-0000-00004E220000}"/>
    <cellStyle name="Percent 3 5 7 5 3" xfId="8781" xr:uid="{00000000-0005-0000-0000-00004F220000}"/>
    <cellStyle name="Percent 3 5 7 5 3 2" xfId="8782" xr:uid="{00000000-0005-0000-0000-000050220000}"/>
    <cellStyle name="Percent 3 5 7 5 3 3" xfId="8783" xr:uid="{00000000-0005-0000-0000-000051220000}"/>
    <cellStyle name="Percent 3 5 7 5 4" xfId="8784" xr:uid="{00000000-0005-0000-0000-000052220000}"/>
    <cellStyle name="Percent 3 5 7 5 4 2" xfId="8785" xr:uid="{00000000-0005-0000-0000-000053220000}"/>
    <cellStyle name="Percent 3 5 7 5 4 3" xfId="8786" xr:uid="{00000000-0005-0000-0000-000054220000}"/>
    <cellStyle name="Percent 3 5 7 5 5" xfId="8787" xr:uid="{00000000-0005-0000-0000-000055220000}"/>
    <cellStyle name="Percent 3 5 7 5 6" xfId="8788" xr:uid="{00000000-0005-0000-0000-000056220000}"/>
    <cellStyle name="Percent 3 5 7 6" xfId="8789" xr:uid="{00000000-0005-0000-0000-000057220000}"/>
    <cellStyle name="Percent 3 5 7 6 2" xfId="8790" xr:uid="{00000000-0005-0000-0000-000058220000}"/>
    <cellStyle name="Percent 3 5 7 6 2 2" xfId="8791" xr:uid="{00000000-0005-0000-0000-000059220000}"/>
    <cellStyle name="Percent 3 5 7 6 2 3" xfId="8792" xr:uid="{00000000-0005-0000-0000-00005A220000}"/>
    <cellStyle name="Percent 3 5 7 6 3" xfId="8793" xr:uid="{00000000-0005-0000-0000-00005B220000}"/>
    <cellStyle name="Percent 3 5 7 6 3 2" xfId="8794" xr:uid="{00000000-0005-0000-0000-00005C220000}"/>
    <cellStyle name="Percent 3 5 7 6 3 3" xfId="8795" xr:uid="{00000000-0005-0000-0000-00005D220000}"/>
    <cellStyle name="Percent 3 5 7 6 4" xfId="8796" xr:uid="{00000000-0005-0000-0000-00005E220000}"/>
    <cellStyle name="Percent 3 5 7 6 5" xfId="8797" xr:uid="{00000000-0005-0000-0000-00005F220000}"/>
    <cellStyle name="Percent 3 5 7 7" xfId="8798" xr:uid="{00000000-0005-0000-0000-000060220000}"/>
    <cellStyle name="Percent 3 5 7 7 2" xfId="8799" xr:uid="{00000000-0005-0000-0000-000061220000}"/>
    <cellStyle name="Percent 3 5 7 7 3" xfId="8800" xr:uid="{00000000-0005-0000-0000-000062220000}"/>
    <cellStyle name="Percent 3 5 7 8" xfId="8801" xr:uid="{00000000-0005-0000-0000-000063220000}"/>
    <cellStyle name="Percent 3 5 7 8 2" xfId="8802" xr:uid="{00000000-0005-0000-0000-000064220000}"/>
    <cellStyle name="Percent 3 5 7 8 3" xfId="8803" xr:uid="{00000000-0005-0000-0000-000065220000}"/>
    <cellStyle name="Percent 3 5 7 9" xfId="8804" xr:uid="{00000000-0005-0000-0000-000066220000}"/>
    <cellStyle name="Percent 3 5 7 9 2" xfId="8805" xr:uid="{00000000-0005-0000-0000-000067220000}"/>
    <cellStyle name="Percent 3 5 7 9 3" xfId="8806" xr:uid="{00000000-0005-0000-0000-000068220000}"/>
    <cellStyle name="Percent 3 5 8" xfId="8807" xr:uid="{00000000-0005-0000-0000-000069220000}"/>
    <cellStyle name="Percent 3 5 8 10" xfId="8808" xr:uid="{00000000-0005-0000-0000-00006A220000}"/>
    <cellStyle name="Percent 3 5 8 11" xfId="8809" xr:uid="{00000000-0005-0000-0000-00006B220000}"/>
    <cellStyle name="Percent 3 5 8 12" xfId="8810" xr:uid="{00000000-0005-0000-0000-00006C220000}"/>
    <cellStyle name="Percent 3 5 8 13" xfId="8811" xr:uid="{00000000-0005-0000-0000-00006D220000}"/>
    <cellStyle name="Percent 3 5 8 14" xfId="8812" xr:uid="{00000000-0005-0000-0000-00006E220000}"/>
    <cellStyle name="Percent 3 5 8 15" xfId="8813" xr:uid="{00000000-0005-0000-0000-00006F220000}"/>
    <cellStyle name="Percent 3 5 8 2" xfId="8814" xr:uid="{00000000-0005-0000-0000-000070220000}"/>
    <cellStyle name="Percent 3 5 8 2 2" xfId="8815" xr:uid="{00000000-0005-0000-0000-000071220000}"/>
    <cellStyle name="Percent 3 5 8 2 2 2" xfId="8816" xr:uid="{00000000-0005-0000-0000-000072220000}"/>
    <cellStyle name="Percent 3 5 8 2 2 3" xfId="8817" xr:uid="{00000000-0005-0000-0000-000073220000}"/>
    <cellStyle name="Percent 3 5 8 2 3" xfId="8818" xr:uid="{00000000-0005-0000-0000-000074220000}"/>
    <cellStyle name="Percent 3 5 8 2 3 2" xfId="8819" xr:uid="{00000000-0005-0000-0000-000075220000}"/>
    <cellStyle name="Percent 3 5 8 2 3 3" xfId="8820" xr:uid="{00000000-0005-0000-0000-000076220000}"/>
    <cellStyle name="Percent 3 5 8 2 4" xfId="8821" xr:uid="{00000000-0005-0000-0000-000077220000}"/>
    <cellStyle name="Percent 3 5 8 2 5" xfId="8822" xr:uid="{00000000-0005-0000-0000-000078220000}"/>
    <cellStyle name="Percent 3 5 8 2 6" xfId="8823" xr:uid="{00000000-0005-0000-0000-000079220000}"/>
    <cellStyle name="Percent 3 5 8 3" xfId="8824" xr:uid="{00000000-0005-0000-0000-00007A220000}"/>
    <cellStyle name="Percent 3 5 8 3 2" xfId="8825" xr:uid="{00000000-0005-0000-0000-00007B220000}"/>
    <cellStyle name="Percent 3 5 8 3 2 2" xfId="8826" xr:uid="{00000000-0005-0000-0000-00007C220000}"/>
    <cellStyle name="Percent 3 5 8 3 2 3" xfId="8827" xr:uid="{00000000-0005-0000-0000-00007D220000}"/>
    <cellStyle name="Percent 3 5 8 3 3" xfId="8828" xr:uid="{00000000-0005-0000-0000-00007E220000}"/>
    <cellStyle name="Percent 3 5 8 3 3 2" xfId="8829" xr:uid="{00000000-0005-0000-0000-00007F220000}"/>
    <cellStyle name="Percent 3 5 8 3 3 3" xfId="8830" xr:uid="{00000000-0005-0000-0000-000080220000}"/>
    <cellStyle name="Percent 3 5 8 3 4" xfId="8831" xr:uid="{00000000-0005-0000-0000-000081220000}"/>
    <cellStyle name="Percent 3 5 8 3 5" xfId="8832" xr:uid="{00000000-0005-0000-0000-000082220000}"/>
    <cellStyle name="Percent 3 5 8 4" xfId="8833" xr:uid="{00000000-0005-0000-0000-000083220000}"/>
    <cellStyle name="Percent 3 5 8 4 2" xfId="8834" xr:uid="{00000000-0005-0000-0000-000084220000}"/>
    <cellStyle name="Percent 3 5 8 4 2 2" xfId="8835" xr:uid="{00000000-0005-0000-0000-000085220000}"/>
    <cellStyle name="Percent 3 5 8 4 2 3" xfId="8836" xr:uid="{00000000-0005-0000-0000-000086220000}"/>
    <cellStyle name="Percent 3 5 8 4 3" xfId="8837" xr:uid="{00000000-0005-0000-0000-000087220000}"/>
    <cellStyle name="Percent 3 5 8 4 3 2" xfId="8838" xr:uid="{00000000-0005-0000-0000-000088220000}"/>
    <cellStyle name="Percent 3 5 8 4 3 3" xfId="8839" xr:uid="{00000000-0005-0000-0000-000089220000}"/>
    <cellStyle name="Percent 3 5 8 4 4" xfId="8840" xr:uid="{00000000-0005-0000-0000-00008A220000}"/>
    <cellStyle name="Percent 3 5 8 4 5" xfId="8841" xr:uid="{00000000-0005-0000-0000-00008B220000}"/>
    <cellStyle name="Percent 3 5 8 5" xfId="8842" xr:uid="{00000000-0005-0000-0000-00008C220000}"/>
    <cellStyle name="Percent 3 5 8 5 2" xfId="8843" xr:uid="{00000000-0005-0000-0000-00008D220000}"/>
    <cellStyle name="Percent 3 5 8 5 2 2" xfId="8844" xr:uid="{00000000-0005-0000-0000-00008E220000}"/>
    <cellStyle name="Percent 3 5 8 5 2 3" xfId="8845" xr:uid="{00000000-0005-0000-0000-00008F220000}"/>
    <cellStyle name="Percent 3 5 8 5 3" xfId="8846" xr:uid="{00000000-0005-0000-0000-000090220000}"/>
    <cellStyle name="Percent 3 5 8 5 3 2" xfId="8847" xr:uid="{00000000-0005-0000-0000-000091220000}"/>
    <cellStyle name="Percent 3 5 8 5 3 3" xfId="8848" xr:uid="{00000000-0005-0000-0000-000092220000}"/>
    <cellStyle name="Percent 3 5 8 5 4" xfId="8849" xr:uid="{00000000-0005-0000-0000-000093220000}"/>
    <cellStyle name="Percent 3 5 8 5 4 2" xfId="8850" xr:uid="{00000000-0005-0000-0000-000094220000}"/>
    <cellStyle name="Percent 3 5 8 5 4 3" xfId="8851" xr:uid="{00000000-0005-0000-0000-000095220000}"/>
    <cellStyle name="Percent 3 5 8 5 5" xfId="8852" xr:uid="{00000000-0005-0000-0000-000096220000}"/>
    <cellStyle name="Percent 3 5 8 5 6" xfId="8853" xr:uid="{00000000-0005-0000-0000-000097220000}"/>
    <cellStyle name="Percent 3 5 8 6" xfId="8854" xr:uid="{00000000-0005-0000-0000-000098220000}"/>
    <cellStyle name="Percent 3 5 8 6 2" xfId="8855" xr:uid="{00000000-0005-0000-0000-000099220000}"/>
    <cellStyle name="Percent 3 5 8 6 2 2" xfId="8856" xr:uid="{00000000-0005-0000-0000-00009A220000}"/>
    <cellStyle name="Percent 3 5 8 6 2 3" xfId="8857" xr:uid="{00000000-0005-0000-0000-00009B220000}"/>
    <cellStyle name="Percent 3 5 8 6 3" xfId="8858" xr:uid="{00000000-0005-0000-0000-00009C220000}"/>
    <cellStyle name="Percent 3 5 8 6 3 2" xfId="8859" xr:uid="{00000000-0005-0000-0000-00009D220000}"/>
    <cellStyle name="Percent 3 5 8 6 3 3" xfId="8860" xr:uid="{00000000-0005-0000-0000-00009E220000}"/>
    <cellStyle name="Percent 3 5 8 6 4" xfId="8861" xr:uid="{00000000-0005-0000-0000-00009F220000}"/>
    <cellStyle name="Percent 3 5 8 6 5" xfId="8862" xr:uid="{00000000-0005-0000-0000-0000A0220000}"/>
    <cellStyle name="Percent 3 5 8 7" xfId="8863" xr:uid="{00000000-0005-0000-0000-0000A1220000}"/>
    <cellStyle name="Percent 3 5 8 7 2" xfId="8864" xr:uid="{00000000-0005-0000-0000-0000A2220000}"/>
    <cellStyle name="Percent 3 5 8 7 3" xfId="8865" xr:uid="{00000000-0005-0000-0000-0000A3220000}"/>
    <cellStyle name="Percent 3 5 8 8" xfId="8866" xr:uid="{00000000-0005-0000-0000-0000A4220000}"/>
    <cellStyle name="Percent 3 5 8 8 2" xfId="8867" xr:uid="{00000000-0005-0000-0000-0000A5220000}"/>
    <cellStyle name="Percent 3 5 8 8 3" xfId="8868" xr:uid="{00000000-0005-0000-0000-0000A6220000}"/>
    <cellStyle name="Percent 3 5 8 9" xfId="8869" xr:uid="{00000000-0005-0000-0000-0000A7220000}"/>
    <cellStyle name="Percent 3 5 8 9 2" xfId="8870" xr:uid="{00000000-0005-0000-0000-0000A8220000}"/>
    <cellStyle name="Percent 3 5 8 9 3" xfId="8871" xr:uid="{00000000-0005-0000-0000-0000A9220000}"/>
    <cellStyle name="Percent 3 5 9" xfId="8872" xr:uid="{00000000-0005-0000-0000-0000AA220000}"/>
    <cellStyle name="Percent 3 5 9 10" xfId="8873" xr:uid="{00000000-0005-0000-0000-0000AB220000}"/>
    <cellStyle name="Percent 3 5 9 11" xfId="8874" xr:uid="{00000000-0005-0000-0000-0000AC220000}"/>
    <cellStyle name="Percent 3 5 9 12" xfId="8875" xr:uid="{00000000-0005-0000-0000-0000AD220000}"/>
    <cellStyle name="Percent 3 5 9 13" xfId="8876" xr:uid="{00000000-0005-0000-0000-0000AE220000}"/>
    <cellStyle name="Percent 3 5 9 14" xfId="8877" xr:uid="{00000000-0005-0000-0000-0000AF220000}"/>
    <cellStyle name="Percent 3 5 9 15" xfId="8878" xr:uid="{00000000-0005-0000-0000-0000B0220000}"/>
    <cellStyle name="Percent 3 5 9 2" xfId="8879" xr:uid="{00000000-0005-0000-0000-0000B1220000}"/>
    <cellStyle name="Percent 3 5 9 2 2" xfId="8880" xr:uid="{00000000-0005-0000-0000-0000B2220000}"/>
    <cellStyle name="Percent 3 5 9 2 2 2" xfId="8881" xr:uid="{00000000-0005-0000-0000-0000B3220000}"/>
    <cellStyle name="Percent 3 5 9 2 2 3" xfId="8882" xr:uid="{00000000-0005-0000-0000-0000B4220000}"/>
    <cellStyle name="Percent 3 5 9 2 3" xfId="8883" xr:uid="{00000000-0005-0000-0000-0000B5220000}"/>
    <cellStyle name="Percent 3 5 9 2 3 2" xfId="8884" xr:uid="{00000000-0005-0000-0000-0000B6220000}"/>
    <cellStyle name="Percent 3 5 9 2 3 3" xfId="8885" xr:uid="{00000000-0005-0000-0000-0000B7220000}"/>
    <cellStyle name="Percent 3 5 9 2 4" xfId="8886" xr:uid="{00000000-0005-0000-0000-0000B8220000}"/>
    <cellStyle name="Percent 3 5 9 2 5" xfId="8887" xr:uid="{00000000-0005-0000-0000-0000B9220000}"/>
    <cellStyle name="Percent 3 5 9 2 6" xfId="8888" xr:uid="{00000000-0005-0000-0000-0000BA220000}"/>
    <cellStyle name="Percent 3 5 9 3" xfId="8889" xr:uid="{00000000-0005-0000-0000-0000BB220000}"/>
    <cellStyle name="Percent 3 5 9 3 2" xfId="8890" xr:uid="{00000000-0005-0000-0000-0000BC220000}"/>
    <cellStyle name="Percent 3 5 9 3 2 2" xfId="8891" xr:uid="{00000000-0005-0000-0000-0000BD220000}"/>
    <cellStyle name="Percent 3 5 9 3 2 3" xfId="8892" xr:uid="{00000000-0005-0000-0000-0000BE220000}"/>
    <cellStyle name="Percent 3 5 9 3 3" xfId="8893" xr:uid="{00000000-0005-0000-0000-0000BF220000}"/>
    <cellStyle name="Percent 3 5 9 3 3 2" xfId="8894" xr:uid="{00000000-0005-0000-0000-0000C0220000}"/>
    <cellStyle name="Percent 3 5 9 3 3 3" xfId="8895" xr:uid="{00000000-0005-0000-0000-0000C1220000}"/>
    <cellStyle name="Percent 3 5 9 3 4" xfId="8896" xr:uid="{00000000-0005-0000-0000-0000C2220000}"/>
    <cellStyle name="Percent 3 5 9 3 5" xfId="8897" xr:uid="{00000000-0005-0000-0000-0000C3220000}"/>
    <cellStyle name="Percent 3 5 9 4" xfId="8898" xr:uid="{00000000-0005-0000-0000-0000C4220000}"/>
    <cellStyle name="Percent 3 5 9 4 2" xfId="8899" xr:uid="{00000000-0005-0000-0000-0000C5220000}"/>
    <cellStyle name="Percent 3 5 9 4 2 2" xfId="8900" xr:uid="{00000000-0005-0000-0000-0000C6220000}"/>
    <cellStyle name="Percent 3 5 9 4 2 3" xfId="8901" xr:uid="{00000000-0005-0000-0000-0000C7220000}"/>
    <cellStyle name="Percent 3 5 9 4 3" xfId="8902" xr:uid="{00000000-0005-0000-0000-0000C8220000}"/>
    <cellStyle name="Percent 3 5 9 4 3 2" xfId="8903" xr:uid="{00000000-0005-0000-0000-0000C9220000}"/>
    <cellStyle name="Percent 3 5 9 4 3 3" xfId="8904" xr:uid="{00000000-0005-0000-0000-0000CA220000}"/>
    <cellStyle name="Percent 3 5 9 4 4" xfId="8905" xr:uid="{00000000-0005-0000-0000-0000CB220000}"/>
    <cellStyle name="Percent 3 5 9 4 5" xfId="8906" xr:uid="{00000000-0005-0000-0000-0000CC220000}"/>
    <cellStyle name="Percent 3 5 9 5" xfId="8907" xr:uid="{00000000-0005-0000-0000-0000CD220000}"/>
    <cellStyle name="Percent 3 5 9 5 2" xfId="8908" xr:uid="{00000000-0005-0000-0000-0000CE220000}"/>
    <cellStyle name="Percent 3 5 9 5 2 2" xfId="8909" xr:uid="{00000000-0005-0000-0000-0000CF220000}"/>
    <cellStyle name="Percent 3 5 9 5 2 3" xfId="8910" xr:uid="{00000000-0005-0000-0000-0000D0220000}"/>
    <cellStyle name="Percent 3 5 9 5 3" xfId="8911" xr:uid="{00000000-0005-0000-0000-0000D1220000}"/>
    <cellStyle name="Percent 3 5 9 5 3 2" xfId="8912" xr:uid="{00000000-0005-0000-0000-0000D2220000}"/>
    <cellStyle name="Percent 3 5 9 5 3 3" xfId="8913" xr:uid="{00000000-0005-0000-0000-0000D3220000}"/>
    <cellStyle name="Percent 3 5 9 5 4" xfId="8914" xr:uid="{00000000-0005-0000-0000-0000D4220000}"/>
    <cellStyle name="Percent 3 5 9 5 4 2" xfId="8915" xr:uid="{00000000-0005-0000-0000-0000D5220000}"/>
    <cellStyle name="Percent 3 5 9 5 4 3" xfId="8916" xr:uid="{00000000-0005-0000-0000-0000D6220000}"/>
    <cellStyle name="Percent 3 5 9 5 5" xfId="8917" xr:uid="{00000000-0005-0000-0000-0000D7220000}"/>
    <cellStyle name="Percent 3 5 9 5 6" xfId="8918" xr:uid="{00000000-0005-0000-0000-0000D8220000}"/>
    <cellStyle name="Percent 3 5 9 6" xfId="8919" xr:uid="{00000000-0005-0000-0000-0000D9220000}"/>
    <cellStyle name="Percent 3 5 9 6 2" xfId="8920" xr:uid="{00000000-0005-0000-0000-0000DA220000}"/>
    <cellStyle name="Percent 3 5 9 6 2 2" xfId="8921" xr:uid="{00000000-0005-0000-0000-0000DB220000}"/>
    <cellStyle name="Percent 3 5 9 6 2 3" xfId="8922" xr:uid="{00000000-0005-0000-0000-0000DC220000}"/>
    <cellStyle name="Percent 3 5 9 6 3" xfId="8923" xr:uid="{00000000-0005-0000-0000-0000DD220000}"/>
    <cellStyle name="Percent 3 5 9 6 3 2" xfId="8924" xr:uid="{00000000-0005-0000-0000-0000DE220000}"/>
    <cellStyle name="Percent 3 5 9 6 3 3" xfId="8925" xr:uid="{00000000-0005-0000-0000-0000DF220000}"/>
    <cellStyle name="Percent 3 5 9 6 4" xfId="8926" xr:uid="{00000000-0005-0000-0000-0000E0220000}"/>
    <cellStyle name="Percent 3 5 9 6 5" xfId="8927" xr:uid="{00000000-0005-0000-0000-0000E1220000}"/>
    <cellStyle name="Percent 3 5 9 7" xfId="8928" xr:uid="{00000000-0005-0000-0000-0000E2220000}"/>
    <cellStyle name="Percent 3 5 9 7 2" xfId="8929" xr:uid="{00000000-0005-0000-0000-0000E3220000}"/>
    <cellStyle name="Percent 3 5 9 7 3" xfId="8930" xr:uid="{00000000-0005-0000-0000-0000E4220000}"/>
    <cellStyle name="Percent 3 5 9 8" xfId="8931" xr:uid="{00000000-0005-0000-0000-0000E5220000}"/>
    <cellStyle name="Percent 3 5 9 8 2" xfId="8932" xr:uid="{00000000-0005-0000-0000-0000E6220000}"/>
    <cellStyle name="Percent 3 5 9 8 3" xfId="8933" xr:uid="{00000000-0005-0000-0000-0000E7220000}"/>
    <cellStyle name="Percent 3 5 9 9" xfId="8934" xr:uid="{00000000-0005-0000-0000-0000E8220000}"/>
    <cellStyle name="Percent 3 5 9 9 2" xfId="8935" xr:uid="{00000000-0005-0000-0000-0000E9220000}"/>
    <cellStyle name="Percent 3 5 9 9 3" xfId="8936" xr:uid="{00000000-0005-0000-0000-0000EA220000}"/>
    <cellStyle name="Percent 3 6" xfId="8937" xr:uid="{00000000-0005-0000-0000-0000EB220000}"/>
    <cellStyle name="Percent 3 6 10" xfId="8938" xr:uid="{00000000-0005-0000-0000-0000EC220000}"/>
    <cellStyle name="Percent 3 6 10 10" xfId="8939" xr:uid="{00000000-0005-0000-0000-0000ED220000}"/>
    <cellStyle name="Percent 3 6 10 11" xfId="8940" xr:uid="{00000000-0005-0000-0000-0000EE220000}"/>
    <cellStyle name="Percent 3 6 10 12" xfId="8941" xr:uid="{00000000-0005-0000-0000-0000EF220000}"/>
    <cellStyle name="Percent 3 6 10 13" xfId="8942" xr:uid="{00000000-0005-0000-0000-0000F0220000}"/>
    <cellStyle name="Percent 3 6 10 14" xfId="8943" xr:uid="{00000000-0005-0000-0000-0000F1220000}"/>
    <cellStyle name="Percent 3 6 10 15" xfId="8944" xr:uid="{00000000-0005-0000-0000-0000F2220000}"/>
    <cellStyle name="Percent 3 6 10 2" xfId="8945" xr:uid="{00000000-0005-0000-0000-0000F3220000}"/>
    <cellStyle name="Percent 3 6 10 2 2" xfId="8946" xr:uid="{00000000-0005-0000-0000-0000F4220000}"/>
    <cellStyle name="Percent 3 6 10 2 2 2" xfId="8947" xr:uid="{00000000-0005-0000-0000-0000F5220000}"/>
    <cellStyle name="Percent 3 6 10 2 2 3" xfId="8948" xr:uid="{00000000-0005-0000-0000-0000F6220000}"/>
    <cellStyle name="Percent 3 6 10 2 3" xfId="8949" xr:uid="{00000000-0005-0000-0000-0000F7220000}"/>
    <cellStyle name="Percent 3 6 10 2 3 2" xfId="8950" xr:uid="{00000000-0005-0000-0000-0000F8220000}"/>
    <cellStyle name="Percent 3 6 10 2 3 3" xfId="8951" xr:uid="{00000000-0005-0000-0000-0000F9220000}"/>
    <cellStyle name="Percent 3 6 10 2 4" xfId="8952" xr:uid="{00000000-0005-0000-0000-0000FA220000}"/>
    <cellStyle name="Percent 3 6 10 2 5" xfId="8953" xr:uid="{00000000-0005-0000-0000-0000FB220000}"/>
    <cellStyle name="Percent 3 6 10 2 6" xfId="8954" xr:uid="{00000000-0005-0000-0000-0000FC220000}"/>
    <cellStyle name="Percent 3 6 10 3" xfId="8955" xr:uid="{00000000-0005-0000-0000-0000FD220000}"/>
    <cellStyle name="Percent 3 6 10 3 2" xfId="8956" xr:uid="{00000000-0005-0000-0000-0000FE220000}"/>
    <cellStyle name="Percent 3 6 10 3 2 2" xfId="8957" xr:uid="{00000000-0005-0000-0000-0000FF220000}"/>
    <cellStyle name="Percent 3 6 10 3 2 3" xfId="8958" xr:uid="{00000000-0005-0000-0000-000000230000}"/>
    <cellStyle name="Percent 3 6 10 3 3" xfId="8959" xr:uid="{00000000-0005-0000-0000-000001230000}"/>
    <cellStyle name="Percent 3 6 10 3 3 2" xfId="8960" xr:uid="{00000000-0005-0000-0000-000002230000}"/>
    <cellStyle name="Percent 3 6 10 3 3 3" xfId="8961" xr:uid="{00000000-0005-0000-0000-000003230000}"/>
    <cellStyle name="Percent 3 6 10 3 4" xfId="8962" xr:uid="{00000000-0005-0000-0000-000004230000}"/>
    <cellStyle name="Percent 3 6 10 3 5" xfId="8963" xr:uid="{00000000-0005-0000-0000-000005230000}"/>
    <cellStyle name="Percent 3 6 10 4" xfId="8964" xr:uid="{00000000-0005-0000-0000-000006230000}"/>
    <cellStyle name="Percent 3 6 10 4 2" xfId="8965" xr:uid="{00000000-0005-0000-0000-000007230000}"/>
    <cellStyle name="Percent 3 6 10 4 2 2" xfId="8966" xr:uid="{00000000-0005-0000-0000-000008230000}"/>
    <cellStyle name="Percent 3 6 10 4 2 3" xfId="8967" xr:uid="{00000000-0005-0000-0000-000009230000}"/>
    <cellStyle name="Percent 3 6 10 4 3" xfId="8968" xr:uid="{00000000-0005-0000-0000-00000A230000}"/>
    <cellStyle name="Percent 3 6 10 4 3 2" xfId="8969" xr:uid="{00000000-0005-0000-0000-00000B230000}"/>
    <cellStyle name="Percent 3 6 10 4 3 3" xfId="8970" xr:uid="{00000000-0005-0000-0000-00000C230000}"/>
    <cellStyle name="Percent 3 6 10 4 4" xfId="8971" xr:uid="{00000000-0005-0000-0000-00000D230000}"/>
    <cellStyle name="Percent 3 6 10 4 5" xfId="8972" xr:uid="{00000000-0005-0000-0000-00000E230000}"/>
    <cellStyle name="Percent 3 6 10 5" xfId="8973" xr:uid="{00000000-0005-0000-0000-00000F230000}"/>
    <cellStyle name="Percent 3 6 10 5 2" xfId="8974" xr:uid="{00000000-0005-0000-0000-000010230000}"/>
    <cellStyle name="Percent 3 6 10 5 2 2" xfId="8975" xr:uid="{00000000-0005-0000-0000-000011230000}"/>
    <cellStyle name="Percent 3 6 10 5 2 3" xfId="8976" xr:uid="{00000000-0005-0000-0000-000012230000}"/>
    <cellStyle name="Percent 3 6 10 5 3" xfId="8977" xr:uid="{00000000-0005-0000-0000-000013230000}"/>
    <cellStyle name="Percent 3 6 10 5 3 2" xfId="8978" xr:uid="{00000000-0005-0000-0000-000014230000}"/>
    <cellStyle name="Percent 3 6 10 5 3 3" xfId="8979" xr:uid="{00000000-0005-0000-0000-000015230000}"/>
    <cellStyle name="Percent 3 6 10 5 4" xfId="8980" xr:uid="{00000000-0005-0000-0000-000016230000}"/>
    <cellStyle name="Percent 3 6 10 5 4 2" xfId="8981" xr:uid="{00000000-0005-0000-0000-000017230000}"/>
    <cellStyle name="Percent 3 6 10 5 4 3" xfId="8982" xr:uid="{00000000-0005-0000-0000-000018230000}"/>
    <cellStyle name="Percent 3 6 10 5 5" xfId="8983" xr:uid="{00000000-0005-0000-0000-000019230000}"/>
    <cellStyle name="Percent 3 6 10 5 6" xfId="8984" xr:uid="{00000000-0005-0000-0000-00001A230000}"/>
    <cellStyle name="Percent 3 6 10 6" xfId="8985" xr:uid="{00000000-0005-0000-0000-00001B230000}"/>
    <cellStyle name="Percent 3 6 10 6 2" xfId="8986" xr:uid="{00000000-0005-0000-0000-00001C230000}"/>
    <cellStyle name="Percent 3 6 10 6 2 2" xfId="8987" xr:uid="{00000000-0005-0000-0000-00001D230000}"/>
    <cellStyle name="Percent 3 6 10 6 2 3" xfId="8988" xr:uid="{00000000-0005-0000-0000-00001E230000}"/>
    <cellStyle name="Percent 3 6 10 6 3" xfId="8989" xr:uid="{00000000-0005-0000-0000-00001F230000}"/>
    <cellStyle name="Percent 3 6 10 6 3 2" xfId="8990" xr:uid="{00000000-0005-0000-0000-000020230000}"/>
    <cellStyle name="Percent 3 6 10 6 3 3" xfId="8991" xr:uid="{00000000-0005-0000-0000-000021230000}"/>
    <cellStyle name="Percent 3 6 10 6 4" xfId="8992" xr:uid="{00000000-0005-0000-0000-000022230000}"/>
    <cellStyle name="Percent 3 6 10 6 5" xfId="8993" xr:uid="{00000000-0005-0000-0000-000023230000}"/>
    <cellStyle name="Percent 3 6 10 7" xfId="8994" xr:uid="{00000000-0005-0000-0000-000024230000}"/>
    <cellStyle name="Percent 3 6 10 7 2" xfId="8995" xr:uid="{00000000-0005-0000-0000-000025230000}"/>
    <cellStyle name="Percent 3 6 10 7 3" xfId="8996" xr:uid="{00000000-0005-0000-0000-000026230000}"/>
    <cellStyle name="Percent 3 6 10 8" xfId="8997" xr:uid="{00000000-0005-0000-0000-000027230000}"/>
    <cellStyle name="Percent 3 6 10 8 2" xfId="8998" xr:uid="{00000000-0005-0000-0000-000028230000}"/>
    <cellStyle name="Percent 3 6 10 8 3" xfId="8999" xr:uid="{00000000-0005-0000-0000-000029230000}"/>
    <cellStyle name="Percent 3 6 10 9" xfId="9000" xr:uid="{00000000-0005-0000-0000-00002A230000}"/>
    <cellStyle name="Percent 3 6 10 9 2" xfId="9001" xr:uid="{00000000-0005-0000-0000-00002B230000}"/>
    <cellStyle name="Percent 3 6 10 9 3" xfId="9002" xr:uid="{00000000-0005-0000-0000-00002C230000}"/>
    <cellStyle name="Percent 3 6 11" xfId="9003" xr:uid="{00000000-0005-0000-0000-00002D230000}"/>
    <cellStyle name="Percent 3 6 11 10" xfId="9004" xr:uid="{00000000-0005-0000-0000-00002E230000}"/>
    <cellStyle name="Percent 3 6 11 11" xfId="9005" xr:uid="{00000000-0005-0000-0000-00002F230000}"/>
    <cellStyle name="Percent 3 6 11 12" xfId="9006" xr:uid="{00000000-0005-0000-0000-000030230000}"/>
    <cellStyle name="Percent 3 6 11 13" xfId="9007" xr:uid="{00000000-0005-0000-0000-000031230000}"/>
    <cellStyle name="Percent 3 6 11 14" xfId="9008" xr:uid="{00000000-0005-0000-0000-000032230000}"/>
    <cellStyle name="Percent 3 6 11 15" xfId="9009" xr:uid="{00000000-0005-0000-0000-000033230000}"/>
    <cellStyle name="Percent 3 6 11 2" xfId="9010" xr:uid="{00000000-0005-0000-0000-000034230000}"/>
    <cellStyle name="Percent 3 6 11 2 2" xfId="9011" xr:uid="{00000000-0005-0000-0000-000035230000}"/>
    <cellStyle name="Percent 3 6 11 2 2 2" xfId="9012" xr:uid="{00000000-0005-0000-0000-000036230000}"/>
    <cellStyle name="Percent 3 6 11 2 2 3" xfId="9013" xr:uid="{00000000-0005-0000-0000-000037230000}"/>
    <cellStyle name="Percent 3 6 11 2 3" xfId="9014" xr:uid="{00000000-0005-0000-0000-000038230000}"/>
    <cellStyle name="Percent 3 6 11 2 3 2" xfId="9015" xr:uid="{00000000-0005-0000-0000-000039230000}"/>
    <cellStyle name="Percent 3 6 11 2 3 3" xfId="9016" xr:uid="{00000000-0005-0000-0000-00003A230000}"/>
    <cellStyle name="Percent 3 6 11 2 4" xfId="9017" xr:uid="{00000000-0005-0000-0000-00003B230000}"/>
    <cellStyle name="Percent 3 6 11 2 5" xfId="9018" xr:uid="{00000000-0005-0000-0000-00003C230000}"/>
    <cellStyle name="Percent 3 6 11 2 6" xfId="9019" xr:uid="{00000000-0005-0000-0000-00003D230000}"/>
    <cellStyle name="Percent 3 6 11 3" xfId="9020" xr:uid="{00000000-0005-0000-0000-00003E230000}"/>
    <cellStyle name="Percent 3 6 11 3 2" xfId="9021" xr:uid="{00000000-0005-0000-0000-00003F230000}"/>
    <cellStyle name="Percent 3 6 11 3 2 2" xfId="9022" xr:uid="{00000000-0005-0000-0000-000040230000}"/>
    <cellStyle name="Percent 3 6 11 3 2 3" xfId="9023" xr:uid="{00000000-0005-0000-0000-000041230000}"/>
    <cellStyle name="Percent 3 6 11 3 3" xfId="9024" xr:uid="{00000000-0005-0000-0000-000042230000}"/>
    <cellStyle name="Percent 3 6 11 3 3 2" xfId="9025" xr:uid="{00000000-0005-0000-0000-000043230000}"/>
    <cellStyle name="Percent 3 6 11 3 3 3" xfId="9026" xr:uid="{00000000-0005-0000-0000-000044230000}"/>
    <cellStyle name="Percent 3 6 11 3 4" xfId="9027" xr:uid="{00000000-0005-0000-0000-000045230000}"/>
    <cellStyle name="Percent 3 6 11 3 5" xfId="9028" xr:uid="{00000000-0005-0000-0000-000046230000}"/>
    <cellStyle name="Percent 3 6 11 4" xfId="9029" xr:uid="{00000000-0005-0000-0000-000047230000}"/>
    <cellStyle name="Percent 3 6 11 4 2" xfId="9030" xr:uid="{00000000-0005-0000-0000-000048230000}"/>
    <cellStyle name="Percent 3 6 11 4 2 2" xfId="9031" xr:uid="{00000000-0005-0000-0000-000049230000}"/>
    <cellStyle name="Percent 3 6 11 4 2 3" xfId="9032" xr:uid="{00000000-0005-0000-0000-00004A230000}"/>
    <cellStyle name="Percent 3 6 11 4 3" xfId="9033" xr:uid="{00000000-0005-0000-0000-00004B230000}"/>
    <cellStyle name="Percent 3 6 11 4 3 2" xfId="9034" xr:uid="{00000000-0005-0000-0000-00004C230000}"/>
    <cellStyle name="Percent 3 6 11 4 3 3" xfId="9035" xr:uid="{00000000-0005-0000-0000-00004D230000}"/>
    <cellStyle name="Percent 3 6 11 4 4" xfId="9036" xr:uid="{00000000-0005-0000-0000-00004E230000}"/>
    <cellStyle name="Percent 3 6 11 4 5" xfId="9037" xr:uid="{00000000-0005-0000-0000-00004F230000}"/>
    <cellStyle name="Percent 3 6 11 5" xfId="9038" xr:uid="{00000000-0005-0000-0000-000050230000}"/>
    <cellStyle name="Percent 3 6 11 5 2" xfId="9039" xr:uid="{00000000-0005-0000-0000-000051230000}"/>
    <cellStyle name="Percent 3 6 11 5 2 2" xfId="9040" xr:uid="{00000000-0005-0000-0000-000052230000}"/>
    <cellStyle name="Percent 3 6 11 5 2 3" xfId="9041" xr:uid="{00000000-0005-0000-0000-000053230000}"/>
    <cellStyle name="Percent 3 6 11 5 3" xfId="9042" xr:uid="{00000000-0005-0000-0000-000054230000}"/>
    <cellStyle name="Percent 3 6 11 5 3 2" xfId="9043" xr:uid="{00000000-0005-0000-0000-000055230000}"/>
    <cellStyle name="Percent 3 6 11 5 3 3" xfId="9044" xr:uid="{00000000-0005-0000-0000-000056230000}"/>
    <cellStyle name="Percent 3 6 11 5 4" xfId="9045" xr:uid="{00000000-0005-0000-0000-000057230000}"/>
    <cellStyle name="Percent 3 6 11 5 4 2" xfId="9046" xr:uid="{00000000-0005-0000-0000-000058230000}"/>
    <cellStyle name="Percent 3 6 11 5 4 3" xfId="9047" xr:uid="{00000000-0005-0000-0000-000059230000}"/>
    <cellStyle name="Percent 3 6 11 5 5" xfId="9048" xr:uid="{00000000-0005-0000-0000-00005A230000}"/>
    <cellStyle name="Percent 3 6 11 5 6" xfId="9049" xr:uid="{00000000-0005-0000-0000-00005B230000}"/>
    <cellStyle name="Percent 3 6 11 6" xfId="9050" xr:uid="{00000000-0005-0000-0000-00005C230000}"/>
    <cellStyle name="Percent 3 6 11 6 2" xfId="9051" xr:uid="{00000000-0005-0000-0000-00005D230000}"/>
    <cellStyle name="Percent 3 6 11 6 2 2" xfId="9052" xr:uid="{00000000-0005-0000-0000-00005E230000}"/>
    <cellStyle name="Percent 3 6 11 6 2 3" xfId="9053" xr:uid="{00000000-0005-0000-0000-00005F230000}"/>
    <cellStyle name="Percent 3 6 11 6 3" xfId="9054" xr:uid="{00000000-0005-0000-0000-000060230000}"/>
    <cellStyle name="Percent 3 6 11 6 3 2" xfId="9055" xr:uid="{00000000-0005-0000-0000-000061230000}"/>
    <cellStyle name="Percent 3 6 11 6 3 3" xfId="9056" xr:uid="{00000000-0005-0000-0000-000062230000}"/>
    <cellStyle name="Percent 3 6 11 6 4" xfId="9057" xr:uid="{00000000-0005-0000-0000-000063230000}"/>
    <cellStyle name="Percent 3 6 11 6 5" xfId="9058" xr:uid="{00000000-0005-0000-0000-000064230000}"/>
    <cellStyle name="Percent 3 6 11 7" xfId="9059" xr:uid="{00000000-0005-0000-0000-000065230000}"/>
    <cellStyle name="Percent 3 6 11 7 2" xfId="9060" xr:uid="{00000000-0005-0000-0000-000066230000}"/>
    <cellStyle name="Percent 3 6 11 7 3" xfId="9061" xr:uid="{00000000-0005-0000-0000-000067230000}"/>
    <cellStyle name="Percent 3 6 11 8" xfId="9062" xr:uid="{00000000-0005-0000-0000-000068230000}"/>
    <cellStyle name="Percent 3 6 11 8 2" xfId="9063" xr:uid="{00000000-0005-0000-0000-000069230000}"/>
    <cellStyle name="Percent 3 6 11 8 3" xfId="9064" xr:uid="{00000000-0005-0000-0000-00006A230000}"/>
    <cellStyle name="Percent 3 6 11 9" xfId="9065" xr:uid="{00000000-0005-0000-0000-00006B230000}"/>
    <cellStyle name="Percent 3 6 11 9 2" xfId="9066" xr:uid="{00000000-0005-0000-0000-00006C230000}"/>
    <cellStyle name="Percent 3 6 11 9 3" xfId="9067" xr:uid="{00000000-0005-0000-0000-00006D230000}"/>
    <cellStyle name="Percent 3 6 12" xfId="9068" xr:uid="{00000000-0005-0000-0000-00006E230000}"/>
    <cellStyle name="Percent 3 6 12 10" xfId="9069" xr:uid="{00000000-0005-0000-0000-00006F230000}"/>
    <cellStyle name="Percent 3 6 12 11" xfId="9070" xr:uid="{00000000-0005-0000-0000-000070230000}"/>
    <cellStyle name="Percent 3 6 12 12" xfId="9071" xr:uid="{00000000-0005-0000-0000-000071230000}"/>
    <cellStyle name="Percent 3 6 12 13" xfId="9072" xr:uid="{00000000-0005-0000-0000-000072230000}"/>
    <cellStyle name="Percent 3 6 12 14" xfId="9073" xr:uid="{00000000-0005-0000-0000-000073230000}"/>
    <cellStyle name="Percent 3 6 12 15" xfId="9074" xr:uid="{00000000-0005-0000-0000-000074230000}"/>
    <cellStyle name="Percent 3 6 12 2" xfId="9075" xr:uid="{00000000-0005-0000-0000-000075230000}"/>
    <cellStyle name="Percent 3 6 12 2 2" xfId="9076" xr:uid="{00000000-0005-0000-0000-000076230000}"/>
    <cellStyle name="Percent 3 6 12 2 2 2" xfId="9077" xr:uid="{00000000-0005-0000-0000-000077230000}"/>
    <cellStyle name="Percent 3 6 12 2 2 3" xfId="9078" xr:uid="{00000000-0005-0000-0000-000078230000}"/>
    <cellStyle name="Percent 3 6 12 2 3" xfId="9079" xr:uid="{00000000-0005-0000-0000-000079230000}"/>
    <cellStyle name="Percent 3 6 12 2 3 2" xfId="9080" xr:uid="{00000000-0005-0000-0000-00007A230000}"/>
    <cellStyle name="Percent 3 6 12 2 3 3" xfId="9081" xr:uid="{00000000-0005-0000-0000-00007B230000}"/>
    <cellStyle name="Percent 3 6 12 2 4" xfId="9082" xr:uid="{00000000-0005-0000-0000-00007C230000}"/>
    <cellStyle name="Percent 3 6 12 2 5" xfId="9083" xr:uid="{00000000-0005-0000-0000-00007D230000}"/>
    <cellStyle name="Percent 3 6 12 2 6" xfId="9084" xr:uid="{00000000-0005-0000-0000-00007E230000}"/>
    <cellStyle name="Percent 3 6 12 3" xfId="9085" xr:uid="{00000000-0005-0000-0000-00007F230000}"/>
    <cellStyle name="Percent 3 6 12 3 2" xfId="9086" xr:uid="{00000000-0005-0000-0000-000080230000}"/>
    <cellStyle name="Percent 3 6 12 3 2 2" xfId="9087" xr:uid="{00000000-0005-0000-0000-000081230000}"/>
    <cellStyle name="Percent 3 6 12 3 2 3" xfId="9088" xr:uid="{00000000-0005-0000-0000-000082230000}"/>
    <cellStyle name="Percent 3 6 12 3 3" xfId="9089" xr:uid="{00000000-0005-0000-0000-000083230000}"/>
    <cellStyle name="Percent 3 6 12 3 3 2" xfId="9090" xr:uid="{00000000-0005-0000-0000-000084230000}"/>
    <cellStyle name="Percent 3 6 12 3 3 3" xfId="9091" xr:uid="{00000000-0005-0000-0000-000085230000}"/>
    <cellStyle name="Percent 3 6 12 3 4" xfId="9092" xr:uid="{00000000-0005-0000-0000-000086230000}"/>
    <cellStyle name="Percent 3 6 12 3 5" xfId="9093" xr:uid="{00000000-0005-0000-0000-000087230000}"/>
    <cellStyle name="Percent 3 6 12 4" xfId="9094" xr:uid="{00000000-0005-0000-0000-000088230000}"/>
    <cellStyle name="Percent 3 6 12 4 2" xfId="9095" xr:uid="{00000000-0005-0000-0000-000089230000}"/>
    <cellStyle name="Percent 3 6 12 4 2 2" xfId="9096" xr:uid="{00000000-0005-0000-0000-00008A230000}"/>
    <cellStyle name="Percent 3 6 12 4 2 3" xfId="9097" xr:uid="{00000000-0005-0000-0000-00008B230000}"/>
    <cellStyle name="Percent 3 6 12 4 3" xfId="9098" xr:uid="{00000000-0005-0000-0000-00008C230000}"/>
    <cellStyle name="Percent 3 6 12 4 3 2" xfId="9099" xr:uid="{00000000-0005-0000-0000-00008D230000}"/>
    <cellStyle name="Percent 3 6 12 4 3 3" xfId="9100" xr:uid="{00000000-0005-0000-0000-00008E230000}"/>
    <cellStyle name="Percent 3 6 12 4 4" xfId="9101" xr:uid="{00000000-0005-0000-0000-00008F230000}"/>
    <cellStyle name="Percent 3 6 12 4 5" xfId="9102" xr:uid="{00000000-0005-0000-0000-000090230000}"/>
    <cellStyle name="Percent 3 6 12 5" xfId="9103" xr:uid="{00000000-0005-0000-0000-000091230000}"/>
    <cellStyle name="Percent 3 6 12 5 2" xfId="9104" xr:uid="{00000000-0005-0000-0000-000092230000}"/>
    <cellStyle name="Percent 3 6 12 5 2 2" xfId="9105" xr:uid="{00000000-0005-0000-0000-000093230000}"/>
    <cellStyle name="Percent 3 6 12 5 2 3" xfId="9106" xr:uid="{00000000-0005-0000-0000-000094230000}"/>
    <cellStyle name="Percent 3 6 12 5 3" xfId="9107" xr:uid="{00000000-0005-0000-0000-000095230000}"/>
    <cellStyle name="Percent 3 6 12 5 3 2" xfId="9108" xr:uid="{00000000-0005-0000-0000-000096230000}"/>
    <cellStyle name="Percent 3 6 12 5 3 3" xfId="9109" xr:uid="{00000000-0005-0000-0000-000097230000}"/>
    <cellStyle name="Percent 3 6 12 5 4" xfId="9110" xr:uid="{00000000-0005-0000-0000-000098230000}"/>
    <cellStyle name="Percent 3 6 12 5 4 2" xfId="9111" xr:uid="{00000000-0005-0000-0000-000099230000}"/>
    <cellStyle name="Percent 3 6 12 5 4 3" xfId="9112" xr:uid="{00000000-0005-0000-0000-00009A230000}"/>
    <cellStyle name="Percent 3 6 12 5 5" xfId="9113" xr:uid="{00000000-0005-0000-0000-00009B230000}"/>
    <cellStyle name="Percent 3 6 12 5 6" xfId="9114" xr:uid="{00000000-0005-0000-0000-00009C230000}"/>
    <cellStyle name="Percent 3 6 12 6" xfId="9115" xr:uid="{00000000-0005-0000-0000-00009D230000}"/>
    <cellStyle name="Percent 3 6 12 6 2" xfId="9116" xr:uid="{00000000-0005-0000-0000-00009E230000}"/>
    <cellStyle name="Percent 3 6 12 6 2 2" xfId="9117" xr:uid="{00000000-0005-0000-0000-00009F230000}"/>
    <cellStyle name="Percent 3 6 12 6 2 3" xfId="9118" xr:uid="{00000000-0005-0000-0000-0000A0230000}"/>
    <cellStyle name="Percent 3 6 12 6 3" xfId="9119" xr:uid="{00000000-0005-0000-0000-0000A1230000}"/>
    <cellStyle name="Percent 3 6 12 6 3 2" xfId="9120" xr:uid="{00000000-0005-0000-0000-0000A2230000}"/>
    <cellStyle name="Percent 3 6 12 6 3 3" xfId="9121" xr:uid="{00000000-0005-0000-0000-0000A3230000}"/>
    <cellStyle name="Percent 3 6 12 6 4" xfId="9122" xr:uid="{00000000-0005-0000-0000-0000A4230000}"/>
    <cellStyle name="Percent 3 6 12 6 5" xfId="9123" xr:uid="{00000000-0005-0000-0000-0000A5230000}"/>
    <cellStyle name="Percent 3 6 12 7" xfId="9124" xr:uid="{00000000-0005-0000-0000-0000A6230000}"/>
    <cellStyle name="Percent 3 6 12 7 2" xfId="9125" xr:uid="{00000000-0005-0000-0000-0000A7230000}"/>
    <cellStyle name="Percent 3 6 12 7 3" xfId="9126" xr:uid="{00000000-0005-0000-0000-0000A8230000}"/>
    <cellStyle name="Percent 3 6 12 8" xfId="9127" xr:uid="{00000000-0005-0000-0000-0000A9230000}"/>
    <cellStyle name="Percent 3 6 12 8 2" xfId="9128" xr:uid="{00000000-0005-0000-0000-0000AA230000}"/>
    <cellStyle name="Percent 3 6 12 8 3" xfId="9129" xr:uid="{00000000-0005-0000-0000-0000AB230000}"/>
    <cellStyle name="Percent 3 6 12 9" xfId="9130" xr:uid="{00000000-0005-0000-0000-0000AC230000}"/>
    <cellStyle name="Percent 3 6 12 9 2" xfId="9131" xr:uid="{00000000-0005-0000-0000-0000AD230000}"/>
    <cellStyle name="Percent 3 6 12 9 3" xfId="9132" xr:uid="{00000000-0005-0000-0000-0000AE230000}"/>
    <cellStyle name="Percent 3 6 13" xfId="9133" xr:uid="{00000000-0005-0000-0000-0000AF230000}"/>
    <cellStyle name="Percent 3 6 13 10" xfId="9134" xr:uid="{00000000-0005-0000-0000-0000B0230000}"/>
    <cellStyle name="Percent 3 6 13 11" xfId="9135" xr:uid="{00000000-0005-0000-0000-0000B1230000}"/>
    <cellStyle name="Percent 3 6 13 12" xfId="9136" xr:uid="{00000000-0005-0000-0000-0000B2230000}"/>
    <cellStyle name="Percent 3 6 13 13" xfId="9137" xr:uid="{00000000-0005-0000-0000-0000B3230000}"/>
    <cellStyle name="Percent 3 6 13 14" xfId="9138" xr:uid="{00000000-0005-0000-0000-0000B4230000}"/>
    <cellStyle name="Percent 3 6 13 15" xfId="9139" xr:uid="{00000000-0005-0000-0000-0000B5230000}"/>
    <cellStyle name="Percent 3 6 13 2" xfId="9140" xr:uid="{00000000-0005-0000-0000-0000B6230000}"/>
    <cellStyle name="Percent 3 6 13 2 2" xfId="9141" xr:uid="{00000000-0005-0000-0000-0000B7230000}"/>
    <cellStyle name="Percent 3 6 13 2 2 2" xfId="9142" xr:uid="{00000000-0005-0000-0000-0000B8230000}"/>
    <cellStyle name="Percent 3 6 13 2 2 3" xfId="9143" xr:uid="{00000000-0005-0000-0000-0000B9230000}"/>
    <cellStyle name="Percent 3 6 13 2 3" xfId="9144" xr:uid="{00000000-0005-0000-0000-0000BA230000}"/>
    <cellStyle name="Percent 3 6 13 2 3 2" xfId="9145" xr:uid="{00000000-0005-0000-0000-0000BB230000}"/>
    <cellStyle name="Percent 3 6 13 2 3 3" xfId="9146" xr:uid="{00000000-0005-0000-0000-0000BC230000}"/>
    <cellStyle name="Percent 3 6 13 2 4" xfId="9147" xr:uid="{00000000-0005-0000-0000-0000BD230000}"/>
    <cellStyle name="Percent 3 6 13 2 5" xfId="9148" xr:uid="{00000000-0005-0000-0000-0000BE230000}"/>
    <cellStyle name="Percent 3 6 13 2 6" xfId="9149" xr:uid="{00000000-0005-0000-0000-0000BF230000}"/>
    <cellStyle name="Percent 3 6 13 3" xfId="9150" xr:uid="{00000000-0005-0000-0000-0000C0230000}"/>
    <cellStyle name="Percent 3 6 13 3 2" xfId="9151" xr:uid="{00000000-0005-0000-0000-0000C1230000}"/>
    <cellStyle name="Percent 3 6 13 3 2 2" xfId="9152" xr:uid="{00000000-0005-0000-0000-0000C2230000}"/>
    <cellStyle name="Percent 3 6 13 3 2 3" xfId="9153" xr:uid="{00000000-0005-0000-0000-0000C3230000}"/>
    <cellStyle name="Percent 3 6 13 3 3" xfId="9154" xr:uid="{00000000-0005-0000-0000-0000C4230000}"/>
    <cellStyle name="Percent 3 6 13 3 3 2" xfId="9155" xr:uid="{00000000-0005-0000-0000-0000C5230000}"/>
    <cellStyle name="Percent 3 6 13 3 3 3" xfId="9156" xr:uid="{00000000-0005-0000-0000-0000C6230000}"/>
    <cellStyle name="Percent 3 6 13 3 4" xfId="9157" xr:uid="{00000000-0005-0000-0000-0000C7230000}"/>
    <cellStyle name="Percent 3 6 13 3 5" xfId="9158" xr:uid="{00000000-0005-0000-0000-0000C8230000}"/>
    <cellStyle name="Percent 3 6 13 4" xfId="9159" xr:uid="{00000000-0005-0000-0000-0000C9230000}"/>
    <cellStyle name="Percent 3 6 13 4 2" xfId="9160" xr:uid="{00000000-0005-0000-0000-0000CA230000}"/>
    <cellStyle name="Percent 3 6 13 4 2 2" xfId="9161" xr:uid="{00000000-0005-0000-0000-0000CB230000}"/>
    <cellStyle name="Percent 3 6 13 4 2 3" xfId="9162" xr:uid="{00000000-0005-0000-0000-0000CC230000}"/>
    <cellStyle name="Percent 3 6 13 4 3" xfId="9163" xr:uid="{00000000-0005-0000-0000-0000CD230000}"/>
    <cellStyle name="Percent 3 6 13 4 3 2" xfId="9164" xr:uid="{00000000-0005-0000-0000-0000CE230000}"/>
    <cellStyle name="Percent 3 6 13 4 3 3" xfId="9165" xr:uid="{00000000-0005-0000-0000-0000CF230000}"/>
    <cellStyle name="Percent 3 6 13 4 4" xfId="9166" xr:uid="{00000000-0005-0000-0000-0000D0230000}"/>
    <cellStyle name="Percent 3 6 13 4 5" xfId="9167" xr:uid="{00000000-0005-0000-0000-0000D1230000}"/>
    <cellStyle name="Percent 3 6 13 5" xfId="9168" xr:uid="{00000000-0005-0000-0000-0000D2230000}"/>
    <cellStyle name="Percent 3 6 13 5 2" xfId="9169" xr:uid="{00000000-0005-0000-0000-0000D3230000}"/>
    <cellStyle name="Percent 3 6 13 5 2 2" xfId="9170" xr:uid="{00000000-0005-0000-0000-0000D4230000}"/>
    <cellStyle name="Percent 3 6 13 5 2 3" xfId="9171" xr:uid="{00000000-0005-0000-0000-0000D5230000}"/>
    <cellStyle name="Percent 3 6 13 5 3" xfId="9172" xr:uid="{00000000-0005-0000-0000-0000D6230000}"/>
    <cellStyle name="Percent 3 6 13 5 3 2" xfId="9173" xr:uid="{00000000-0005-0000-0000-0000D7230000}"/>
    <cellStyle name="Percent 3 6 13 5 3 3" xfId="9174" xr:uid="{00000000-0005-0000-0000-0000D8230000}"/>
    <cellStyle name="Percent 3 6 13 5 4" xfId="9175" xr:uid="{00000000-0005-0000-0000-0000D9230000}"/>
    <cellStyle name="Percent 3 6 13 5 4 2" xfId="9176" xr:uid="{00000000-0005-0000-0000-0000DA230000}"/>
    <cellStyle name="Percent 3 6 13 5 4 3" xfId="9177" xr:uid="{00000000-0005-0000-0000-0000DB230000}"/>
    <cellStyle name="Percent 3 6 13 5 5" xfId="9178" xr:uid="{00000000-0005-0000-0000-0000DC230000}"/>
    <cellStyle name="Percent 3 6 13 5 6" xfId="9179" xr:uid="{00000000-0005-0000-0000-0000DD230000}"/>
    <cellStyle name="Percent 3 6 13 6" xfId="9180" xr:uid="{00000000-0005-0000-0000-0000DE230000}"/>
    <cellStyle name="Percent 3 6 13 6 2" xfId="9181" xr:uid="{00000000-0005-0000-0000-0000DF230000}"/>
    <cellStyle name="Percent 3 6 13 6 2 2" xfId="9182" xr:uid="{00000000-0005-0000-0000-0000E0230000}"/>
    <cellStyle name="Percent 3 6 13 6 2 3" xfId="9183" xr:uid="{00000000-0005-0000-0000-0000E1230000}"/>
    <cellStyle name="Percent 3 6 13 6 3" xfId="9184" xr:uid="{00000000-0005-0000-0000-0000E2230000}"/>
    <cellStyle name="Percent 3 6 13 6 3 2" xfId="9185" xr:uid="{00000000-0005-0000-0000-0000E3230000}"/>
    <cellStyle name="Percent 3 6 13 6 3 3" xfId="9186" xr:uid="{00000000-0005-0000-0000-0000E4230000}"/>
    <cellStyle name="Percent 3 6 13 6 4" xfId="9187" xr:uid="{00000000-0005-0000-0000-0000E5230000}"/>
    <cellStyle name="Percent 3 6 13 6 5" xfId="9188" xr:uid="{00000000-0005-0000-0000-0000E6230000}"/>
    <cellStyle name="Percent 3 6 13 7" xfId="9189" xr:uid="{00000000-0005-0000-0000-0000E7230000}"/>
    <cellStyle name="Percent 3 6 13 7 2" xfId="9190" xr:uid="{00000000-0005-0000-0000-0000E8230000}"/>
    <cellStyle name="Percent 3 6 13 7 3" xfId="9191" xr:uid="{00000000-0005-0000-0000-0000E9230000}"/>
    <cellStyle name="Percent 3 6 13 8" xfId="9192" xr:uid="{00000000-0005-0000-0000-0000EA230000}"/>
    <cellStyle name="Percent 3 6 13 8 2" xfId="9193" xr:uid="{00000000-0005-0000-0000-0000EB230000}"/>
    <cellStyle name="Percent 3 6 13 8 3" xfId="9194" xr:uid="{00000000-0005-0000-0000-0000EC230000}"/>
    <cellStyle name="Percent 3 6 13 9" xfId="9195" xr:uid="{00000000-0005-0000-0000-0000ED230000}"/>
    <cellStyle name="Percent 3 6 13 9 2" xfId="9196" xr:uid="{00000000-0005-0000-0000-0000EE230000}"/>
    <cellStyle name="Percent 3 6 13 9 3" xfId="9197" xr:uid="{00000000-0005-0000-0000-0000EF230000}"/>
    <cellStyle name="Percent 3 6 14" xfId="9198" xr:uid="{00000000-0005-0000-0000-0000F0230000}"/>
    <cellStyle name="Percent 3 6 14 10" xfId="9199" xr:uid="{00000000-0005-0000-0000-0000F1230000}"/>
    <cellStyle name="Percent 3 6 14 11" xfId="9200" xr:uid="{00000000-0005-0000-0000-0000F2230000}"/>
    <cellStyle name="Percent 3 6 14 12" xfId="9201" xr:uid="{00000000-0005-0000-0000-0000F3230000}"/>
    <cellStyle name="Percent 3 6 14 13" xfId="9202" xr:uid="{00000000-0005-0000-0000-0000F4230000}"/>
    <cellStyle name="Percent 3 6 14 14" xfId="9203" xr:uid="{00000000-0005-0000-0000-0000F5230000}"/>
    <cellStyle name="Percent 3 6 14 15" xfId="9204" xr:uid="{00000000-0005-0000-0000-0000F6230000}"/>
    <cellStyle name="Percent 3 6 14 2" xfId="9205" xr:uid="{00000000-0005-0000-0000-0000F7230000}"/>
    <cellStyle name="Percent 3 6 14 2 2" xfId="9206" xr:uid="{00000000-0005-0000-0000-0000F8230000}"/>
    <cellStyle name="Percent 3 6 14 2 2 2" xfId="9207" xr:uid="{00000000-0005-0000-0000-0000F9230000}"/>
    <cellStyle name="Percent 3 6 14 2 2 3" xfId="9208" xr:uid="{00000000-0005-0000-0000-0000FA230000}"/>
    <cellStyle name="Percent 3 6 14 2 3" xfId="9209" xr:uid="{00000000-0005-0000-0000-0000FB230000}"/>
    <cellStyle name="Percent 3 6 14 2 3 2" xfId="9210" xr:uid="{00000000-0005-0000-0000-0000FC230000}"/>
    <cellStyle name="Percent 3 6 14 2 3 3" xfId="9211" xr:uid="{00000000-0005-0000-0000-0000FD230000}"/>
    <cellStyle name="Percent 3 6 14 2 4" xfId="9212" xr:uid="{00000000-0005-0000-0000-0000FE230000}"/>
    <cellStyle name="Percent 3 6 14 2 5" xfId="9213" xr:uid="{00000000-0005-0000-0000-0000FF230000}"/>
    <cellStyle name="Percent 3 6 14 2 6" xfId="9214" xr:uid="{00000000-0005-0000-0000-000000240000}"/>
    <cellStyle name="Percent 3 6 14 3" xfId="9215" xr:uid="{00000000-0005-0000-0000-000001240000}"/>
    <cellStyle name="Percent 3 6 14 3 2" xfId="9216" xr:uid="{00000000-0005-0000-0000-000002240000}"/>
    <cellStyle name="Percent 3 6 14 3 2 2" xfId="9217" xr:uid="{00000000-0005-0000-0000-000003240000}"/>
    <cellStyle name="Percent 3 6 14 3 2 3" xfId="9218" xr:uid="{00000000-0005-0000-0000-000004240000}"/>
    <cellStyle name="Percent 3 6 14 3 3" xfId="9219" xr:uid="{00000000-0005-0000-0000-000005240000}"/>
    <cellStyle name="Percent 3 6 14 3 3 2" xfId="9220" xr:uid="{00000000-0005-0000-0000-000006240000}"/>
    <cellStyle name="Percent 3 6 14 3 3 3" xfId="9221" xr:uid="{00000000-0005-0000-0000-000007240000}"/>
    <cellStyle name="Percent 3 6 14 3 4" xfId="9222" xr:uid="{00000000-0005-0000-0000-000008240000}"/>
    <cellStyle name="Percent 3 6 14 3 5" xfId="9223" xr:uid="{00000000-0005-0000-0000-000009240000}"/>
    <cellStyle name="Percent 3 6 14 4" xfId="9224" xr:uid="{00000000-0005-0000-0000-00000A240000}"/>
    <cellStyle name="Percent 3 6 14 4 2" xfId="9225" xr:uid="{00000000-0005-0000-0000-00000B240000}"/>
    <cellStyle name="Percent 3 6 14 4 2 2" xfId="9226" xr:uid="{00000000-0005-0000-0000-00000C240000}"/>
    <cellStyle name="Percent 3 6 14 4 2 3" xfId="9227" xr:uid="{00000000-0005-0000-0000-00000D240000}"/>
    <cellStyle name="Percent 3 6 14 4 3" xfId="9228" xr:uid="{00000000-0005-0000-0000-00000E240000}"/>
    <cellStyle name="Percent 3 6 14 4 3 2" xfId="9229" xr:uid="{00000000-0005-0000-0000-00000F240000}"/>
    <cellStyle name="Percent 3 6 14 4 3 3" xfId="9230" xr:uid="{00000000-0005-0000-0000-000010240000}"/>
    <cellStyle name="Percent 3 6 14 4 4" xfId="9231" xr:uid="{00000000-0005-0000-0000-000011240000}"/>
    <cellStyle name="Percent 3 6 14 4 5" xfId="9232" xr:uid="{00000000-0005-0000-0000-000012240000}"/>
    <cellStyle name="Percent 3 6 14 5" xfId="9233" xr:uid="{00000000-0005-0000-0000-000013240000}"/>
    <cellStyle name="Percent 3 6 14 5 2" xfId="9234" xr:uid="{00000000-0005-0000-0000-000014240000}"/>
    <cellStyle name="Percent 3 6 14 5 2 2" xfId="9235" xr:uid="{00000000-0005-0000-0000-000015240000}"/>
    <cellStyle name="Percent 3 6 14 5 2 3" xfId="9236" xr:uid="{00000000-0005-0000-0000-000016240000}"/>
    <cellStyle name="Percent 3 6 14 5 3" xfId="9237" xr:uid="{00000000-0005-0000-0000-000017240000}"/>
    <cellStyle name="Percent 3 6 14 5 3 2" xfId="9238" xr:uid="{00000000-0005-0000-0000-000018240000}"/>
    <cellStyle name="Percent 3 6 14 5 3 3" xfId="9239" xr:uid="{00000000-0005-0000-0000-000019240000}"/>
    <cellStyle name="Percent 3 6 14 5 4" xfId="9240" xr:uid="{00000000-0005-0000-0000-00001A240000}"/>
    <cellStyle name="Percent 3 6 14 5 4 2" xfId="9241" xr:uid="{00000000-0005-0000-0000-00001B240000}"/>
    <cellStyle name="Percent 3 6 14 5 4 3" xfId="9242" xr:uid="{00000000-0005-0000-0000-00001C240000}"/>
    <cellStyle name="Percent 3 6 14 5 5" xfId="9243" xr:uid="{00000000-0005-0000-0000-00001D240000}"/>
    <cellStyle name="Percent 3 6 14 5 6" xfId="9244" xr:uid="{00000000-0005-0000-0000-00001E240000}"/>
    <cellStyle name="Percent 3 6 14 6" xfId="9245" xr:uid="{00000000-0005-0000-0000-00001F240000}"/>
    <cellStyle name="Percent 3 6 14 6 2" xfId="9246" xr:uid="{00000000-0005-0000-0000-000020240000}"/>
    <cellStyle name="Percent 3 6 14 6 2 2" xfId="9247" xr:uid="{00000000-0005-0000-0000-000021240000}"/>
    <cellStyle name="Percent 3 6 14 6 2 3" xfId="9248" xr:uid="{00000000-0005-0000-0000-000022240000}"/>
    <cellStyle name="Percent 3 6 14 6 3" xfId="9249" xr:uid="{00000000-0005-0000-0000-000023240000}"/>
    <cellStyle name="Percent 3 6 14 6 3 2" xfId="9250" xr:uid="{00000000-0005-0000-0000-000024240000}"/>
    <cellStyle name="Percent 3 6 14 6 3 3" xfId="9251" xr:uid="{00000000-0005-0000-0000-000025240000}"/>
    <cellStyle name="Percent 3 6 14 6 4" xfId="9252" xr:uid="{00000000-0005-0000-0000-000026240000}"/>
    <cellStyle name="Percent 3 6 14 6 5" xfId="9253" xr:uid="{00000000-0005-0000-0000-000027240000}"/>
    <cellStyle name="Percent 3 6 14 7" xfId="9254" xr:uid="{00000000-0005-0000-0000-000028240000}"/>
    <cellStyle name="Percent 3 6 14 7 2" xfId="9255" xr:uid="{00000000-0005-0000-0000-000029240000}"/>
    <cellStyle name="Percent 3 6 14 7 3" xfId="9256" xr:uid="{00000000-0005-0000-0000-00002A240000}"/>
    <cellStyle name="Percent 3 6 14 8" xfId="9257" xr:uid="{00000000-0005-0000-0000-00002B240000}"/>
    <cellStyle name="Percent 3 6 14 8 2" xfId="9258" xr:uid="{00000000-0005-0000-0000-00002C240000}"/>
    <cellStyle name="Percent 3 6 14 8 3" xfId="9259" xr:uid="{00000000-0005-0000-0000-00002D240000}"/>
    <cellStyle name="Percent 3 6 14 9" xfId="9260" xr:uid="{00000000-0005-0000-0000-00002E240000}"/>
    <cellStyle name="Percent 3 6 14 9 2" xfId="9261" xr:uid="{00000000-0005-0000-0000-00002F240000}"/>
    <cellStyle name="Percent 3 6 14 9 3" xfId="9262" xr:uid="{00000000-0005-0000-0000-000030240000}"/>
    <cellStyle name="Percent 3 6 15" xfId="9263" xr:uid="{00000000-0005-0000-0000-000031240000}"/>
    <cellStyle name="Percent 3 6 15 10" xfId="9264" xr:uid="{00000000-0005-0000-0000-000032240000}"/>
    <cellStyle name="Percent 3 6 15 11" xfId="9265" xr:uid="{00000000-0005-0000-0000-000033240000}"/>
    <cellStyle name="Percent 3 6 15 12" xfId="9266" xr:uid="{00000000-0005-0000-0000-000034240000}"/>
    <cellStyle name="Percent 3 6 15 13" xfId="9267" xr:uid="{00000000-0005-0000-0000-000035240000}"/>
    <cellStyle name="Percent 3 6 15 14" xfId="9268" xr:uid="{00000000-0005-0000-0000-000036240000}"/>
    <cellStyle name="Percent 3 6 15 15" xfId="9269" xr:uid="{00000000-0005-0000-0000-000037240000}"/>
    <cellStyle name="Percent 3 6 15 2" xfId="9270" xr:uid="{00000000-0005-0000-0000-000038240000}"/>
    <cellStyle name="Percent 3 6 15 2 2" xfId="9271" xr:uid="{00000000-0005-0000-0000-000039240000}"/>
    <cellStyle name="Percent 3 6 15 2 2 2" xfId="9272" xr:uid="{00000000-0005-0000-0000-00003A240000}"/>
    <cellStyle name="Percent 3 6 15 2 2 3" xfId="9273" xr:uid="{00000000-0005-0000-0000-00003B240000}"/>
    <cellStyle name="Percent 3 6 15 2 3" xfId="9274" xr:uid="{00000000-0005-0000-0000-00003C240000}"/>
    <cellStyle name="Percent 3 6 15 2 3 2" xfId="9275" xr:uid="{00000000-0005-0000-0000-00003D240000}"/>
    <cellStyle name="Percent 3 6 15 2 3 3" xfId="9276" xr:uid="{00000000-0005-0000-0000-00003E240000}"/>
    <cellStyle name="Percent 3 6 15 2 4" xfId="9277" xr:uid="{00000000-0005-0000-0000-00003F240000}"/>
    <cellStyle name="Percent 3 6 15 2 5" xfId="9278" xr:uid="{00000000-0005-0000-0000-000040240000}"/>
    <cellStyle name="Percent 3 6 15 2 6" xfId="9279" xr:uid="{00000000-0005-0000-0000-000041240000}"/>
    <cellStyle name="Percent 3 6 15 3" xfId="9280" xr:uid="{00000000-0005-0000-0000-000042240000}"/>
    <cellStyle name="Percent 3 6 15 3 2" xfId="9281" xr:uid="{00000000-0005-0000-0000-000043240000}"/>
    <cellStyle name="Percent 3 6 15 3 2 2" xfId="9282" xr:uid="{00000000-0005-0000-0000-000044240000}"/>
    <cellStyle name="Percent 3 6 15 3 2 3" xfId="9283" xr:uid="{00000000-0005-0000-0000-000045240000}"/>
    <cellStyle name="Percent 3 6 15 3 3" xfId="9284" xr:uid="{00000000-0005-0000-0000-000046240000}"/>
    <cellStyle name="Percent 3 6 15 3 3 2" xfId="9285" xr:uid="{00000000-0005-0000-0000-000047240000}"/>
    <cellStyle name="Percent 3 6 15 3 3 3" xfId="9286" xr:uid="{00000000-0005-0000-0000-000048240000}"/>
    <cellStyle name="Percent 3 6 15 3 4" xfId="9287" xr:uid="{00000000-0005-0000-0000-000049240000}"/>
    <cellStyle name="Percent 3 6 15 3 5" xfId="9288" xr:uid="{00000000-0005-0000-0000-00004A240000}"/>
    <cellStyle name="Percent 3 6 15 4" xfId="9289" xr:uid="{00000000-0005-0000-0000-00004B240000}"/>
    <cellStyle name="Percent 3 6 15 4 2" xfId="9290" xr:uid="{00000000-0005-0000-0000-00004C240000}"/>
    <cellStyle name="Percent 3 6 15 4 2 2" xfId="9291" xr:uid="{00000000-0005-0000-0000-00004D240000}"/>
    <cellStyle name="Percent 3 6 15 4 2 3" xfId="9292" xr:uid="{00000000-0005-0000-0000-00004E240000}"/>
    <cellStyle name="Percent 3 6 15 4 3" xfId="9293" xr:uid="{00000000-0005-0000-0000-00004F240000}"/>
    <cellStyle name="Percent 3 6 15 4 3 2" xfId="9294" xr:uid="{00000000-0005-0000-0000-000050240000}"/>
    <cellStyle name="Percent 3 6 15 4 3 3" xfId="9295" xr:uid="{00000000-0005-0000-0000-000051240000}"/>
    <cellStyle name="Percent 3 6 15 4 4" xfId="9296" xr:uid="{00000000-0005-0000-0000-000052240000}"/>
    <cellStyle name="Percent 3 6 15 4 5" xfId="9297" xr:uid="{00000000-0005-0000-0000-000053240000}"/>
    <cellStyle name="Percent 3 6 15 5" xfId="9298" xr:uid="{00000000-0005-0000-0000-000054240000}"/>
    <cellStyle name="Percent 3 6 15 5 2" xfId="9299" xr:uid="{00000000-0005-0000-0000-000055240000}"/>
    <cellStyle name="Percent 3 6 15 5 2 2" xfId="9300" xr:uid="{00000000-0005-0000-0000-000056240000}"/>
    <cellStyle name="Percent 3 6 15 5 2 3" xfId="9301" xr:uid="{00000000-0005-0000-0000-000057240000}"/>
    <cellStyle name="Percent 3 6 15 5 3" xfId="9302" xr:uid="{00000000-0005-0000-0000-000058240000}"/>
    <cellStyle name="Percent 3 6 15 5 3 2" xfId="9303" xr:uid="{00000000-0005-0000-0000-000059240000}"/>
    <cellStyle name="Percent 3 6 15 5 3 3" xfId="9304" xr:uid="{00000000-0005-0000-0000-00005A240000}"/>
    <cellStyle name="Percent 3 6 15 5 4" xfId="9305" xr:uid="{00000000-0005-0000-0000-00005B240000}"/>
    <cellStyle name="Percent 3 6 15 5 4 2" xfId="9306" xr:uid="{00000000-0005-0000-0000-00005C240000}"/>
    <cellStyle name="Percent 3 6 15 5 4 3" xfId="9307" xr:uid="{00000000-0005-0000-0000-00005D240000}"/>
    <cellStyle name="Percent 3 6 15 5 5" xfId="9308" xr:uid="{00000000-0005-0000-0000-00005E240000}"/>
    <cellStyle name="Percent 3 6 15 5 6" xfId="9309" xr:uid="{00000000-0005-0000-0000-00005F240000}"/>
    <cellStyle name="Percent 3 6 15 6" xfId="9310" xr:uid="{00000000-0005-0000-0000-000060240000}"/>
    <cellStyle name="Percent 3 6 15 6 2" xfId="9311" xr:uid="{00000000-0005-0000-0000-000061240000}"/>
    <cellStyle name="Percent 3 6 15 6 2 2" xfId="9312" xr:uid="{00000000-0005-0000-0000-000062240000}"/>
    <cellStyle name="Percent 3 6 15 6 2 3" xfId="9313" xr:uid="{00000000-0005-0000-0000-000063240000}"/>
    <cellStyle name="Percent 3 6 15 6 3" xfId="9314" xr:uid="{00000000-0005-0000-0000-000064240000}"/>
    <cellStyle name="Percent 3 6 15 6 3 2" xfId="9315" xr:uid="{00000000-0005-0000-0000-000065240000}"/>
    <cellStyle name="Percent 3 6 15 6 3 3" xfId="9316" xr:uid="{00000000-0005-0000-0000-000066240000}"/>
    <cellStyle name="Percent 3 6 15 6 4" xfId="9317" xr:uid="{00000000-0005-0000-0000-000067240000}"/>
    <cellStyle name="Percent 3 6 15 6 5" xfId="9318" xr:uid="{00000000-0005-0000-0000-000068240000}"/>
    <cellStyle name="Percent 3 6 15 7" xfId="9319" xr:uid="{00000000-0005-0000-0000-000069240000}"/>
    <cellStyle name="Percent 3 6 15 7 2" xfId="9320" xr:uid="{00000000-0005-0000-0000-00006A240000}"/>
    <cellStyle name="Percent 3 6 15 7 3" xfId="9321" xr:uid="{00000000-0005-0000-0000-00006B240000}"/>
    <cellStyle name="Percent 3 6 15 8" xfId="9322" xr:uid="{00000000-0005-0000-0000-00006C240000}"/>
    <cellStyle name="Percent 3 6 15 8 2" xfId="9323" xr:uid="{00000000-0005-0000-0000-00006D240000}"/>
    <cellStyle name="Percent 3 6 15 8 3" xfId="9324" xr:uid="{00000000-0005-0000-0000-00006E240000}"/>
    <cellStyle name="Percent 3 6 15 9" xfId="9325" xr:uid="{00000000-0005-0000-0000-00006F240000}"/>
    <cellStyle name="Percent 3 6 15 9 2" xfId="9326" xr:uid="{00000000-0005-0000-0000-000070240000}"/>
    <cellStyle name="Percent 3 6 15 9 3" xfId="9327" xr:uid="{00000000-0005-0000-0000-000071240000}"/>
    <cellStyle name="Percent 3 6 16" xfId="9328" xr:uid="{00000000-0005-0000-0000-000072240000}"/>
    <cellStyle name="Percent 3 6 16 2" xfId="9329" xr:uid="{00000000-0005-0000-0000-000073240000}"/>
    <cellStyle name="Percent 3 6 16 2 2" xfId="9330" xr:uid="{00000000-0005-0000-0000-000074240000}"/>
    <cellStyle name="Percent 3 6 16 2 3" xfId="9331" xr:uid="{00000000-0005-0000-0000-000075240000}"/>
    <cellStyle name="Percent 3 6 16 3" xfId="9332" xr:uid="{00000000-0005-0000-0000-000076240000}"/>
    <cellStyle name="Percent 3 6 16 3 2" xfId="9333" xr:uid="{00000000-0005-0000-0000-000077240000}"/>
    <cellStyle name="Percent 3 6 16 3 3" xfId="9334" xr:uid="{00000000-0005-0000-0000-000078240000}"/>
    <cellStyle name="Percent 3 6 16 4" xfId="9335" xr:uid="{00000000-0005-0000-0000-000079240000}"/>
    <cellStyle name="Percent 3 6 16 5" xfId="9336" xr:uid="{00000000-0005-0000-0000-00007A240000}"/>
    <cellStyle name="Percent 3 6 16 6" xfId="9337" xr:uid="{00000000-0005-0000-0000-00007B240000}"/>
    <cellStyle name="Percent 3 6 17" xfId="9338" xr:uid="{00000000-0005-0000-0000-00007C240000}"/>
    <cellStyle name="Percent 3 6 17 2" xfId="9339" xr:uid="{00000000-0005-0000-0000-00007D240000}"/>
    <cellStyle name="Percent 3 6 17 2 2" xfId="9340" xr:uid="{00000000-0005-0000-0000-00007E240000}"/>
    <cellStyle name="Percent 3 6 17 2 3" xfId="9341" xr:uid="{00000000-0005-0000-0000-00007F240000}"/>
    <cellStyle name="Percent 3 6 17 3" xfId="9342" xr:uid="{00000000-0005-0000-0000-000080240000}"/>
    <cellStyle name="Percent 3 6 17 3 2" xfId="9343" xr:uid="{00000000-0005-0000-0000-000081240000}"/>
    <cellStyle name="Percent 3 6 17 3 3" xfId="9344" xr:uid="{00000000-0005-0000-0000-000082240000}"/>
    <cellStyle name="Percent 3 6 17 4" xfId="9345" xr:uid="{00000000-0005-0000-0000-000083240000}"/>
    <cellStyle name="Percent 3 6 17 5" xfId="9346" xr:uid="{00000000-0005-0000-0000-000084240000}"/>
    <cellStyle name="Percent 3 6 18" xfId="9347" xr:uid="{00000000-0005-0000-0000-000085240000}"/>
    <cellStyle name="Percent 3 6 18 2" xfId="9348" xr:uid="{00000000-0005-0000-0000-000086240000}"/>
    <cellStyle name="Percent 3 6 18 2 2" xfId="9349" xr:uid="{00000000-0005-0000-0000-000087240000}"/>
    <cellStyle name="Percent 3 6 18 2 3" xfId="9350" xr:uid="{00000000-0005-0000-0000-000088240000}"/>
    <cellStyle name="Percent 3 6 18 3" xfId="9351" xr:uid="{00000000-0005-0000-0000-000089240000}"/>
    <cellStyle name="Percent 3 6 18 3 2" xfId="9352" xr:uid="{00000000-0005-0000-0000-00008A240000}"/>
    <cellStyle name="Percent 3 6 18 3 3" xfId="9353" xr:uid="{00000000-0005-0000-0000-00008B240000}"/>
    <cellStyle name="Percent 3 6 18 4" xfId="9354" xr:uid="{00000000-0005-0000-0000-00008C240000}"/>
    <cellStyle name="Percent 3 6 18 5" xfId="9355" xr:uid="{00000000-0005-0000-0000-00008D240000}"/>
    <cellStyle name="Percent 3 6 19" xfId="9356" xr:uid="{00000000-0005-0000-0000-00008E240000}"/>
    <cellStyle name="Percent 3 6 19 2" xfId="9357" xr:uid="{00000000-0005-0000-0000-00008F240000}"/>
    <cellStyle name="Percent 3 6 19 2 2" xfId="9358" xr:uid="{00000000-0005-0000-0000-000090240000}"/>
    <cellStyle name="Percent 3 6 19 2 3" xfId="9359" xr:uid="{00000000-0005-0000-0000-000091240000}"/>
    <cellStyle name="Percent 3 6 19 3" xfId="9360" xr:uid="{00000000-0005-0000-0000-000092240000}"/>
    <cellStyle name="Percent 3 6 19 3 2" xfId="9361" xr:uid="{00000000-0005-0000-0000-000093240000}"/>
    <cellStyle name="Percent 3 6 19 3 3" xfId="9362" xr:uid="{00000000-0005-0000-0000-000094240000}"/>
    <cellStyle name="Percent 3 6 19 4" xfId="9363" xr:uid="{00000000-0005-0000-0000-000095240000}"/>
    <cellStyle name="Percent 3 6 19 4 2" xfId="9364" xr:uid="{00000000-0005-0000-0000-000096240000}"/>
    <cellStyle name="Percent 3 6 19 4 3" xfId="9365" xr:uid="{00000000-0005-0000-0000-000097240000}"/>
    <cellStyle name="Percent 3 6 19 5" xfId="9366" xr:uid="{00000000-0005-0000-0000-000098240000}"/>
    <cellStyle name="Percent 3 6 19 6" xfId="9367" xr:uid="{00000000-0005-0000-0000-000099240000}"/>
    <cellStyle name="Percent 3 6 2" xfId="9368" xr:uid="{00000000-0005-0000-0000-00009A240000}"/>
    <cellStyle name="Percent 3 6 2 10" xfId="9369" xr:uid="{00000000-0005-0000-0000-00009B240000}"/>
    <cellStyle name="Percent 3 6 2 11" xfId="9370" xr:uid="{00000000-0005-0000-0000-00009C240000}"/>
    <cellStyle name="Percent 3 6 2 12" xfId="9371" xr:uid="{00000000-0005-0000-0000-00009D240000}"/>
    <cellStyle name="Percent 3 6 2 13" xfId="9372" xr:uid="{00000000-0005-0000-0000-00009E240000}"/>
    <cellStyle name="Percent 3 6 2 14" xfId="9373" xr:uid="{00000000-0005-0000-0000-00009F240000}"/>
    <cellStyle name="Percent 3 6 2 15" xfId="9374" xr:uid="{00000000-0005-0000-0000-0000A0240000}"/>
    <cellStyle name="Percent 3 6 2 2" xfId="9375" xr:uid="{00000000-0005-0000-0000-0000A1240000}"/>
    <cellStyle name="Percent 3 6 2 2 2" xfId="9376" xr:uid="{00000000-0005-0000-0000-0000A2240000}"/>
    <cellStyle name="Percent 3 6 2 2 2 2" xfId="9377" xr:uid="{00000000-0005-0000-0000-0000A3240000}"/>
    <cellStyle name="Percent 3 6 2 2 2 3" xfId="9378" xr:uid="{00000000-0005-0000-0000-0000A4240000}"/>
    <cellStyle name="Percent 3 6 2 2 3" xfId="9379" xr:uid="{00000000-0005-0000-0000-0000A5240000}"/>
    <cellStyle name="Percent 3 6 2 2 3 2" xfId="9380" xr:uid="{00000000-0005-0000-0000-0000A6240000}"/>
    <cellStyle name="Percent 3 6 2 2 3 3" xfId="9381" xr:uid="{00000000-0005-0000-0000-0000A7240000}"/>
    <cellStyle name="Percent 3 6 2 2 4" xfId="9382" xr:uid="{00000000-0005-0000-0000-0000A8240000}"/>
    <cellStyle name="Percent 3 6 2 2 5" xfId="9383" xr:uid="{00000000-0005-0000-0000-0000A9240000}"/>
    <cellStyle name="Percent 3 6 2 2 6" xfId="9384" xr:uid="{00000000-0005-0000-0000-0000AA240000}"/>
    <cellStyle name="Percent 3 6 2 3" xfId="9385" xr:uid="{00000000-0005-0000-0000-0000AB240000}"/>
    <cellStyle name="Percent 3 6 2 3 2" xfId="9386" xr:uid="{00000000-0005-0000-0000-0000AC240000}"/>
    <cellStyle name="Percent 3 6 2 3 2 2" xfId="9387" xr:uid="{00000000-0005-0000-0000-0000AD240000}"/>
    <cellStyle name="Percent 3 6 2 3 2 3" xfId="9388" xr:uid="{00000000-0005-0000-0000-0000AE240000}"/>
    <cellStyle name="Percent 3 6 2 3 3" xfId="9389" xr:uid="{00000000-0005-0000-0000-0000AF240000}"/>
    <cellStyle name="Percent 3 6 2 3 3 2" xfId="9390" xr:uid="{00000000-0005-0000-0000-0000B0240000}"/>
    <cellStyle name="Percent 3 6 2 3 3 3" xfId="9391" xr:uid="{00000000-0005-0000-0000-0000B1240000}"/>
    <cellStyle name="Percent 3 6 2 3 4" xfId="9392" xr:uid="{00000000-0005-0000-0000-0000B2240000}"/>
    <cellStyle name="Percent 3 6 2 3 5" xfId="9393" xr:uid="{00000000-0005-0000-0000-0000B3240000}"/>
    <cellStyle name="Percent 3 6 2 4" xfId="9394" xr:uid="{00000000-0005-0000-0000-0000B4240000}"/>
    <cellStyle name="Percent 3 6 2 4 2" xfId="9395" xr:uid="{00000000-0005-0000-0000-0000B5240000}"/>
    <cellStyle name="Percent 3 6 2 4 2 2" xfId="9396" xr:uid="{00000000-0005-0000-0000-0000B6240000}"/>
    <cellStyle name="Percent 3 6 2 4 2 3" xfId="9397" xr:uid="{00000000-0005-0000-0000-0000B7240000}"/>
    <cellStyle name="Percent 3 6 2 4 3" xfId="9398" xr:uid="{00000000-0005-0000-0000-0000B8240000}"/>
    <cellStyle name="Percent 3 6 2 4 3 2" xfId="9399" xr:uid="{00000000-0005-0000-0000-0000B9240000}"/>
    <cellStyle name="Percent 3 6 2 4 3 3" xfId="9400" xr:uid="{00000000-0005-0000-0000-0000BA240000}"/>
    <cellStyle name="Percent 3 6 2 4 4" xfId="9401" xr:uid="{00000000-0005-0000-0000-0000BB240000}"/>
    <cellStyle name="Percent 3 6 2 4 5" xfId="9402" xr:uid="{00000000-0005-0000-0000-0000BC240000}"/>
    <cellStyle name="Percent 3 6 2 5" xfId="9403" xr:uid="{00000000-0005-0000-0000-0000BD240000}"/>
    <cellStyle name="Percent 3 6 2 5 2" xfId="9404" xr:uid="{00000000-0005-0000-0000-0000BE240000}"/>
    <cellStyle name="Percent 3 6 2 5 2 2" xfId="9405" xr:uid="{00000000-0005-0000-0000-0000BF240000}"/>
    <cellStyle name="Percent 3 6 2 5 2 3" xfId="9406" xr:uid="{00000000-0005-0000-0000-0000C0240000}"/>
    <cellStyle name="Percent 3 6 2 5 3" xfId="9407" xr:uid="{00000000-0005-0000-0000-0000C1240000}"/>
    <cellStyle name="Percent 3 6 2 5 3 2" xfId="9408" xr:uid="{00000000-0005-0000-0000-0000C2240000}"/>
    <cellStyle name="Percent 3 6 2 5 3 3" xfId="9409" xr:uid="{00000000-0005-0000-0000-0000C3240000}"/>
    <cellStyle name="Percent 3 6 2 5 4" xfId="9410" xr:uid="{00000000-0005-0000-0000-0000C4240000}"/>
    <cellStyle name="Percent 3 6 2 5 4 2" xfId="9411" xr:uid="{00000000-0005-0000-0000-0000C5240000}"/>
    <cellStyle name="Percent 3 6 2 5 4 3" xfId="9412" xr:uid="{00000000-0005-0000-0000-0000C6240000}"/>
    <cellStyle name="Percent 3 6 2 5 5" xfId="9413" xr:uid="{00000000-0005-0000-0000-0000C7240000}"/>
    <cellStyle name="Percent 3 6 2 5 6" xfId="9414" xr:uid="{00000000-0005-0000-0000-0000C8240000}"/>
    <cellStyle name="Percent 3 6 2 6" xfId="9415" xr:uid="{00000000-0005-0000-0000-0000C9240000}"/>
    <cellStyle name="Percent 3 6 2 6 2" xfId="9416" xr:uid="{00000000-0005-0000-0000-0000CA240000}"/>
    <cellStyle name="Percent 3 6 2 6 2 2" xfId="9417" xr:uid="{00000000-0005-0000-0000-0000CB240000}"/>
    <cellStyle name="Percent 3 6 2 6 2 3" xfId="9418" xr:uid="{00000000-0005-0000-0000-0000CC240000}"/>
    <cellStyle name="Percent 3 6 2 6 3" xfId="9419" xr:uid="{00000000-0005-0000-0000-0000CD240000}"/>
    <cellStyle name="Percent 3 6 2 6 3 2" xfId="9420" xr:uid="{00000000-0005-0000-0000-0000CE240000}"/>
    <cellStyle name="Percent 3 6 2 6 3 3" xfId="9421" xr:uid="{00000000-0005-0000-0000-0000CF240000}"/>
    <cellStyle name="Percent 3 6 2 6 4" xfId="9422" xr:uid="{00000000-0005-0000-0000-0000D0240000}"/>
    <cellStyle name="Percent 3 6 2 6 5" xfId="9423" xr:uid="{00000000-0005-0000-0000-0000D1240000}"/>
    <cellStyle name="Percent 3 6 2 7" xfId="9424" xr:uid="{00000000-0005-0000-0000-0000D2240000}"/>
    <cellStyle name="Percent 3 6 2 7 2" xfId="9425" xr:uid="{00000000-0005-0000-0000-0000D3240000}"/>
    <cellStyle name="Percent 3 6 2 7 3" xfId="9426" xr:uid="{00000000-0005-0000-0000-0000D4240000}"/>
    <cellStyle name="Percent 3 6 2 8" xfId="9427" xr:uid="{00000000-0005-0000-0000-0000D5240000}"/>
    <cellStyle name="Percent 3 6 2 8 2" xfId="9428" xr:uid="{00000000-0005-0000-0000-0000D6240000}"/>
    <cellStyle name="Percent 3 6 2 8 3" xfId="9429" xr:uid="{00000000-0005-0000-0000-0000D7240000}"/>
    <cellStyle name="Percent 3 6 2 9" xfId="9430" xr:uid="{00000000-0005-0000-0000-0000D8240000}"/>
    <cellStyle name="Percent 3 6 2 9 2" xfId="9431" xr:uid="{00000000-0005-0000-0000-0000D9240000}"/>
    <cellStyle name="Percent 3 6 2 9 3" xfId="9432" xr:uid="{00000000-0005-0000-0000-0000DA240000}"/>
    <cellStyle name="Percent 3 6 20" xfId="9433" xr:uid="{00000000-0005-0000-0000-0000DB240000}"/>
    <cellStyle name="Percent 3 6 20 2" xfId="9434" xr:uid="{00000000-0005-0000-0000-0000DC240000}"/>
    <cellStyle name="Percent 3 6 20 2 2" xfId="9435" xr:uid="{00000000-0005-0000-0000-0000DD240000}"/>
    <cellStyle name="Percent 3 6 20 2 3" xfId="9436" xr:uid="{00000000-0005-0000-0000-0000DE240000}"/>
    <cellStyle name="Percent 3 6 20 3" xfId="9437" xr:uid="{00000000-0005-0000-0000-0000DF240000}"/>
    <cellStyle name="Percent 3 6 20 3 2" xfId="9438" xr:uid="{00000000-0005-0000-0000-0000E0240000}"/>
    <cellStyle name="Percent 3 6 20 3 3" xfId="9439" xr:uid="{00000000-0005-0000-0000-0000E1240000}"/>
    <cellStyle name="Percent 3 6 20 4" xfId="9440" xr:uid="{00000000-0005-0000-0000-0000E2240000}"/>
    <cellStyle name="Percent 3 6 20 5" xfId="9441" xr:uid="{00000000-0005-0000-0000-0000E3240000}"/>
    <cellStyle name="Percent 3 6 21" xfId="9442" xr:uid="{00000000-0005-0000-0000-0000E4240000}"/>
    <cellStyle name="Percent 3 6 21 2" xfId="9443" xr:uid="{00000000-0005-0000-0000-0000E5240000}"/>
    <cellStyle name="Percent 3 6 21 3" xfId="9444" xr:uid="{00000000-0005-0000-0000-0000E6240000}"/>
    <cellStyle name="Percent 3 6 22" xfId="9445" xr:uid="{00000000-0005-0000-0000-0000E7240000}"/>
    <cellStyle name="Percent 3 6 22 2" xfId="9446" xr:uid="{00000000-0005-0000-0000-0000E8240000}"/>
    <cellStyle name="Percent 3 6 22 3" xfId="9447" xr:uid="{00000000-0005-0000-0000-0000E9240000}"/>
    <cellStyle name="Percent 3 6 23" xfId="9448" xr:uid="{00000000-0005-0000-0000-0000EA240000}"/>
    <cellStyle name="Percent 3 6 23 2" xfId="9449" xr:uid="{00000000-0005-0000-0000-0000EB240000}"/>
    <cellStyle name="Percent 3 6 23 3" xfId="9450" xr:uid="{00000000-0005-0000-0000-0000EC240000}"/>
    <cellStyle name="Percent 3 6 24" xfId="9451" xr:uid="{00000000-0005-0000-0000-0000ED240000}"/>
    <cellStyle name="Percent 3 6 25" xfId="9452" xr:uid="{00000000-0005-0000-0000-0000EE240000}"/>
    <cellStyle name="Percent 3 6 26" xfId="9453" xr:uid="{00000000-0005-0000-0000-0000EF240000}"/>
    <cellStyle name="Percent 3 6 27" xfId="9454" xr:uid="{00000000-0005-0000-0000-0000F0240000}"/>
    <cellStyle name="Percent 3 6 28" xfId="9455" xr:uid="{00000000-0005-0000-0000-0000F1240000}"/>
    <cellStyle name="Percent 3 6 29" xfId="9456" xr:uid="{00000000-0005-0000-0000-0000F2240000}"/>
    <cellStyle name="Percent 3 6 3" xfId="9457" xr:uid="{00000000-0005-0000-0000-0000F3240000}"/>
    <cellStyle name="Percent 3 6 3 10" xfId="9458" xr:uid="{00000000-0005-0000-0000-0000F4240000}"/>
    <cellStyle name="Percent 3 6 3 11" xfId="9459" xr:uid="{00000000-0005-0000-0000-0000F5240000}"/>
    <cellStyle name="Percent 3 6 3 12" xfId="9460" xr:uid="{00000000-0005-0000-0000-0000F6240000}"/>
    <cellStyle name="Percent 3 6 3 13" xfId="9461" xr:uid="{00000000-0005-0000-0000-0000F7240000}"/>
    <cellStyle name="Percent 3 6 3 14" xfId="9462" xr:uid="{00000000-0005-0000-0000-0000F8240000}"/>
    <cellStyle name="Percent 3 6 3 15" xfId="9463" xr:uid="{00000000-0005-0000-0000-0000F9240000}"/>
    <cellStyle name="Percent 3 6 3 2" xfId="9464" xr:uid="{00000000-0005-0000-0000-0000FA240000}"/>
    <cellStyle name="Percent 3 6 3 2 2" xfId="9465" xr:uid="{00000000-0005-0000-0000-0000FB240000}"/>
    <cellStyle name="Percent 3 6 3 2 2 2" xfId="9466" xr:uid="{00000000-0005-0000-0000-0000FC240000}"/>
    <cellStyle name="Percent 3 6 3 2 2 3" xfId="9467" xr:uid="{00000000-0005-0000-0000-0000FD240000}"/>
    <cellStyle name="Percent 3 6 3 2 3" xfId="9468" xr:uid="{00000000-0005-0000-0000-0000FE240000}"/>
    <cellStyle name="Percent 3 6 3 2 3 2" xfId="9469" xr:uid="{00000000-0005-0000-0000-0000FF240000}"/>
    <cellStyle name="Percent 3 6 3 2 3 3" xfId="9470" xr:uid="{00000000-0005-0000-0000-000000250000}"/>
    <cellStyle name="Percent 3 6 3 2 4" xfId="9471" xr:uid="{00000000-0005-0000-0000-000001250000}"/>
    <cellStyle name="Percent 3 6 3 2 5" xfId="9472" xr:uid="{00000000-0005-0000-0000-000002250000}"/>
    <cellStyle name="Percent 3 6 3 2 6" xfId="9473" xr:uid="{00000000-0005-0000-0000-000003250000}"/>
    <cellStyle name="Percent 3 6 3 3" xfId="9474" xr:uid="{00000000-0005-0000-0000-000004250000}"/>
    <cellStyle name="Percent 3 6 3 3 2" xfId="9475" xr:uid="{00000000-0005-0000-0000-000005250000}"/>
    <cellStyle name="Percent 3 6 3 3 2 2" xfId="9476" xr:uid="{00000000-0005-0000-0000-000006250000}"/>
    <cellStyle name="Percent 3 6 3 3 2 3" xfId="9477" xr:uid="{00000000-0005-0000-0000-000007250000}"/>
    <cellStyle name="Percent 3 6 3 3 3" xfId="9478" xr:uid="{00000000-0005-0000-0000-000008250000}"/>
    <cellStyle name="Percent 3 6 3 3 3 2" xfId="9479" xr:uid="{00000000-0005-0000-0000-000009250000}"/>
    <cellStyle name="Percent 3 6 3 3 3 3" xfId="9480" xr:uid="{00000000-0005-0000-0000-00000A250000}"/>
    <cellStyle name="Percent 3 6 3 3 4" xfId="9481" xr:uid="{00000000-0005-0000-0000-00000B250000}"/>
    <cellStyle name="Percent 3 6 3 3 5" xfId="9482" xr:uid="{00000000-0005-0000-0000-00000C250000}"/>
    <cellStyle name="Percent 3 6 3 4" xfId="9483" xr:uid="{00000000-0005-0000-0000-00000D250000}"/>
    <cellStyle name="Percent 3 6 3 4 2" xfId="9484" xr:uid="{00000000-0005-0000-0000-00000E250000}"/>
    <cellStyle name="Percent 3 6 3 4 2 2" xfId="9485" xr:uid="{00000000-0005-0000-0000-00000F250000}"/>
    <cellStyle name="Percent 3 6 3 4 2 3" xfId="9486" xr:uid="{00000000-0005-0000-0000-000010250000}"/>
    <cellStyle name="Percent 3 6 3 4 3" xfId="9487" xr:uid="{00000000-0005-0000-0000-000011250000}"/>
    <cellStyle name="Percent 3 6 3 4 3 2" xfId="9488" xr:uid="{00000000-0005-0000-0000-000012250000}"/>
    <cellStyle name="Percent 3 6 3 4 3 3" xfId="9489" xr:uid="{00000000-0005-0000-0000-000013250000}"/>
    <cellStyle name="Percent 3 6 3 4 4" xfId="9490" xr:uid="{00000000-0005-0000-0000-000014250000}"/>
    <cellStyle name="Percent 3 6 3 4 5" xfId="9491" xr:uid="{00000000-0005-0000-0000-000015250000}"/>
    <cellStyle name="Percent 3 6 3 5" xfId="9492" xr:uid="{00000000-0005-0000-0000-000016250000}"/>
    <cellStyle name="Percent 3 6 3 5 2" xfId="9493" xr:uid="{00000000-0005-0000-0000-000017250000}"/>
    <cellStyle name="Percent 3 6 3 5 2 2" xfId="9494" xr:uid="{00000000-0005-0000-0000-000018250000}"/>
    <cellStyle name="Percent 3 6 3 5 2 3" xfId="9495" xr:uid="{00000000-0005-0000-0000-000019250000}"/>
    <cellStyle name="Percent 3 6 3 5 3" xfId="9496" xr:uid="{00000000-0005-0000-0000-00001A250000}"/>
    <cellStyle name="Percent 3 6 3 5 3 2" xfId="9497" xr:uid="{00000000-0005-0000-0000-00001B250000}"/>
    <cellStyle name="Percent 3 6 3 5 3 3" xfId="9498" xr:uid="{00000000-0005-0000-0000-00001C250000}"/>
    <cellStyle name="Percent 3 6 3 5 4" xfId="9499" xr:uid="{00000000-0005-0000-0000-00001D250000}"/>
    <cellStyle name="Percent 3 6 3 5 4 2" xfId="9500" xr:uid="{00000000-0005-0000-0000-00001E250000}"/>
    <cellStyle name="Percent 3 6 3 5 4 3" xfId="9501" xr:uid="{00000000-0005-0000-0000-00001F250000}"/>
    <cellStyle name="Percent 3 6 3 5 5" xfId="9502" xr:uid="{00000000-0005-0000-0000-000020250000}"/>
    <cellStyle name="Percent 3 6 3 5 6" xfId="9503" xr:uid="{00000000-0005-0000-0000-000021250000}"/>
    <cellStyle name="Percent 3 6 3 6" xfId="9504" xr:uid="{00000000-0005-0000-0000-000022250000}"/>
    <cellStyle name="Percent 3 6 3 6 2" xfId="9505" xr:uid="{00000000-0005-0000-0000-000023250000}"/>
    <cellStyle name="Percent 3 6 3 6 2 2" xfId="9506" xr:uid="{00000000-0005-0000-0000-000024250000}"/>
    <cellStyle name="Percent 3 6 3 6 2 3" xfId="9507" xr:uid="{00000000-0005-0000-0000-000025250000}"/>
    <cellStyle name="Percent 3 6 3 6 3" xfId="9508" xr:uid="{00000000-0005-0000-0000-000026250000}"/>
    <cellStyle name="Percent 3 6 3 6 3 2" xfId="9509" xr:uid="{00000000-0005-0000-0000-000027250000}"/>
    <cellStyle name="Percent 3 6 3 6 3 3" xfId="9510" xr:uid="{00000000-0005-0000-0000-000028250000}"/>
    <cellStyle name="Percent 3 6 3 6 4" xfId="9511" xr:uid="{00000000-0005-0000-0000-000029250000}"/>
    <cellStyle name="Percent 3 6 3 6 5" xfId="9512" xr:uid="{00000000-0005-0000-0000-00002A250000}"/>
    <cellStyle name="Percent 3 6 3 7" xfId="9513" xr:uid="{00000000-0005-0000-0000-00002B250000}"/>
    <cellStyle name="Percent 3 6 3 7 2" xfId="9514" xr:uid="{00000000-0005-0000-0000-00002C250000}"/>
    <cellStyle name="Percent 3 6 3 7 3" xfId="9515" xr:uid="{00000000-0005-0000-0000-00002D250000}"/>
    <cellStyle name="Percent 3 6 3 8" xfId="9516" xr:uid="{00000000-0005-0000-0000-00002E250000}"/>
    <cellStyle name="Percent 3 6 3 8 2" xfId="9517" xr:uid="{00000000-0005-0000-0000-00002F250000}"/>
    <cellStyle name="Percent 3 6 3 8 3" xfId="9518" xr:uid="{00000000-0005-0000-0000-000030250000}"/>
    <cellStyle name="Percent 3 6 3 9" xfId="9519" xr:uid="{00000000-0005-0000-0000-000031250000}"/>
    <cellStyle name="Percent 3 6 3 9 2" xfId="9520" xr:uid="{00000000-0005-0000-0000-000032250000}"/>
    <cellStyle name="Percent 3 6 3 9 3" xfId="9521" xr:uid="{00000000-0005-0000-0000-000033250000}"/>
    <cellStyle name="Percent 3 6 4" xfId="9522" xr:uid="{00000000-0005-0000-0000-000034250000}"/>
    <cellStyle name="Percent 3 6 4 10" xfId="9523" xr:uid="{00000000-0005-0000-0000-000035250000}"/>
    <cellStyle name="Percent 3 6 4 11" xfId="9524" xr:uid="{00000000-0005-0000-0000-000036250000}"/>
    <cellStyle name="Percent 3 6 4 12" xfId="9525" xr:uid="{00000000-0005-0000-0000-000037250000}"/>
    <cellStyle name="Percent 3 6 4 13" xfId="9526" xr:uid="{00000000-0005-0000-0000-000038250000}"/>
    <cellStyle name="Percent 3 6 4 14" xfId="9527" xr:uid="{00000000-0005-0000-0000-000039250000}"/>
    <cellStyle name="Percent 3 6 4 15" xfId="9528" xr:uid="{00000000-0005-0000-0000-00003A250000}"/>
    <cellStyle name="Percent 3 6 4 2" xfId="9529" xr:uid="{00000000-0005-0000-0000-00003B250000}"/>
    <cellStyle name="Percent 3 6 4 2 2" xfId="9530" xr:uid="{00000000-0005-0000-0000-00003C250000}"/>
    <cellStyle name="Percent 3 6 4 2 2 2" xfId="9531" xr:uid="{00000000-0005-0000-0000-00003D250000}"/>
    <cellStyle name="Percent 3 6 4 2 2 3" xfId="9532" xr:uid="{00000000-0005-0000-0000-00003E250000}"/>
    <cellStyle name="Percent 3 6 4 2 3" xfId="9533" xr:uid="{00000000-0005-0000-0000-00003F250000}"/>
    <cellStyle name="Percent 3 6 4 2 3 2" xfId="9534" xr:uid="{00000000-0005-0000-0000-000040250000}"/>
    <cellStyle name="Percent 3 6 4 2 3 3" xfId="9535" xr:uid="{00000000-0005-0000-0000-000041250000}"/>
    <cellStyle name="Percent 3 6 4 2 4" xfId="9536" xr:uid="{00000000-0005-0000-0000-000042250000}"/>
    <cellStyle name="Percent 3 6 4 2 5" xfId="9537" xr:uid="{00000000-0005-0000-0000-000043250000}"/>
    <cellStyle name="Percent 3 6 4 2 6" xfId="9538" xr:uid="{00000000-0005-0000-0000-000044250000}"/>
    <cellStyle name="Percent 3 6 4 3" xfId="9539" xr:uid="{00000000-0005-0000-0000-000045250000}"/>
    <cellStyle name="Percent 3 6 4 3 2" xfId="9540" xr:uid="{00000000-0005-0000-0000-000046250000}"/>
    <cellStyle name="Percent 3 6 4 3 2 2" xfId="9541" xr:uid="{00000000-0005-0000-0000-000047250000}"/>
    <cellStyle name="Percent 3 6 4 3 2 3" xfId="9542" xr:uid="{00000000-0005-0000-0000-000048250000}"/>
    <cellStyle name="Percent 3 6 4 3 3" xfId="9543" xr:uid="{00000000-0005-0000-0000-000049250000}"/>
    <cellStyle name="Percent 3 6 4 3 3 2" xfId="9544" xr:uid="{00000000-0005-0000-0000-00004A250000}"/>
    <cellStyle name="Percent 3 6 4 3 3 3" xfId="9545" xr:uid="{00000000-0005-0000-0000-00004B250000}"/>
    <cellStyle name="Percent 3 6 4 3 4" xfId="9546" xr:uid="{00000000-0005-0000-0000-00004C250000}"/>
    <cellStyle name="Percent 3 6 4 3 5" xfId="9547" xr:uid="{00000000-0005-0000-0000-00004D250000}"/>
    <cellStyle name="Percent 3 6 4 4" xfId="9548" xr:uid="{00000000-0005-0000-0000-00004E250000}"/>
    <cellStyle name="Percent 3 6 4 4 2" xfId="9549" xr:uid="{00000000-0005-0000-0000-00004F250000}"/>
    <cellStyle name="Percent 3 6 4 4 2 2" xfId="9550" xr:uid="{00000000-0005-0000-0000-000050250000}"/>
    <cellStyle name="Percent 3 6 4 4 2 3" xfId="9551" xr:uid="{00000000-0005-0000-0000-000051250000}"/>
    <cellStyle name="Percent 3 6 4 4 3" xfId="9552" xr:uid="{00000000-0005-0000-0000-000052250000}"/>
    <cellStyle name="Percent 3 6 4 4 3 2" xfId="9553" xr:uid="{00000000-0005-0000-0000-000053250000}"/>
    <cellStyle name="Percent 3 6 4 4 3 3" xfId="9554" xr:uid="{00000000-0005-0000-0000-000054250000}"/>
    <cellStyle name="Percent 3 6 4 4 4" xfId="9555" xr:uid="{00000000-0005-0000-0000-000055250000}"/>
    <cellStyle name="Percent 3 6 4 4 5" xfId="9556" xr:uid="{00000000-0005-0000-0000-000056250000}"/>
    <cellStyle name="Percent 3 6 4 5" xfId="9557" xr:uid="{00000000-0005-0000-0000-000057250000}"/>
    <cellStyle name="Percent 3 6 4 5 2" xfId="9558" xr:uid="{00000000-0005-0000-0000-000058250000}"/>
    <cellStyle name="Percent 3 6 4 5 2 2" xfId="9559" xr:uid="{00000000-0005-0000-0000-000059250000}"/>
    <cellStyle name="Percent 3 6 4 5 2 3" xfId="9560" xr:uid="{00000000-0005-0000-0000-00005A250000}"/>
    <cellStyle name="Percent 3 6 4 5 3" xfId="9561" xr:uid="{00000000-0005-0000-0000-00005B250000}"/>
    <cellStyle name="Percent 3 6 4 5 3 2" xfId="9562" xr:uid="{00000000-0005-0000-0000-00005C250000}"/>
    <cellStyle name="Percent 3 6 4 5 3 3" xfId="9563" xr:uid="{00000000-0005-0000-0000-00005D250000}"/>
    <cellStyle name="Percent 3 6 4 5 4" xfId="9564" xr:uid="{00000000-0005-0000-0000-00005E250000}"/>
    <cellStyle name="Percent 3 6 4 5 4 2" xfId="9565" xr:uid="{00000000-0005-0000-0000-00005F250000}"/>
    <cellStyle name="Percent 3 6 4 5 4 3" xfId="9566" xr:uid="{00000000-0005-0000-0000-000060250000}"/>
    <cellStyle name="Percent 3 6 4 5 5" xfId="9567" xr:uid="{00000000-0005-0000-0000-000061250000}"/>
    <cellStyle name="Percent 3 6 4 5 6" xfId="9568" xr:uid="{00000000-0005-0000-0000-000062250000}"/>
    <cellStyle name="Percent 3 6 4 6" xfId="9569" xr:uid="{00000000-0005-0000-0000-000063250000}"/>
    <cellStyle name="Percent 3 6 4 6 2" xfId="9570" xr:uid="{00000000-0005-0000-0000-000064250000}"/>
    <cellStyle name="Percent 3 6 4 6 2 2" xfId="9571" xr:uid="{00000000-0005-0000-0000-000065250000}"/>
    <cellStyle name="Percent 3 6 4 6 2 3" xfId="9572" xr:uid="{00000000-0005-0000-0000-000066250000}"/>
    <cellStyle name="Percent 3 6 4 6 3" xfId="9573" xr:uid="{00000000-0005-0000-0000-000067250000}"/>
    <cellStyle name="Percent 3 6 4 6 3 2" xfId="9574" xr:uid="{00000000-0005-0000-0000-000068250000}"/>
    <cellStyle name="Percent 3 6 4 6 3 3" xfId="9575" xr:uid="{00000000-0005-0000-0000-000069250000}"/>
    <cellStyle name="Percent 3 6 4 6 4" xfId="9576" xr:uid="{00000000-0005-0000-0000-00006A250000}"/>
    <cellStyle name="Percent 3 6 4 6 5" xfId="9577" xr:uid="{00000000-0005-0000-0000-00006B250000}"/>
    <cellStyle name="Percent 3 6 4 7" xfId="9578" xr:uid="{00000000-0005-0000-0000-00006C250000}"/>
    <cellStyle name="Percent 3 6 4 7 2" xfId="9579" xr:uid="{00000000-0005-0000-0000-00006D250000}"/>
    <cellStyle name="Percent 3 6 4 7 3" xfId="9580" xr:uid="{00000000-0005-0000-0000-00006E250000}"/>
    <cellStyle name="Percent 3 6 4 8" xfId="9581" xr:uid="{00000000-0005-0000-0000-00006F250000}"/>
    <cellStyle name="Percent 3 6 4 8 2" xfId="9582" xr:uid="{00000000-0005-0000-0000-000070250000}"/>
    <cellStyle name="Percent 3 6 4 8 3" xfId="9583" xr:uid="{00000000-0005-0000-0000-000071250000}"/>
    <cellStyle name="Percent 3 6 4 9" xfId="9584" xr:uid="{00000000-0005-0000-0000-000072250000}"/>
    <cellStyle name="Percent 3 6 4 9 2" xfId="9585" xr:uid="{00000000-0005-0000-0000-000073250000}"/>
    <cellStyle name="Percent 3 6 4 9 3" xfId="9586" xr:uid="{00000000-0005-0000-0000-000074250000}"/>
    <cellStyle name="Percent 3 6 5" xfId="9587" xr:uid="{00000000-0005-0000-0000-000075250000}"/>
    <cellStyle name="Percent 3 6 5 10" xfId="9588" xr:uid="{00000000-0005-0000-0000-000076250000}"/>
    <cellStyle name="Percent 3 6 5 11" xfId="9589" xr:uid="{00000000-0005-0000-0000-000077250000}"/>
    <cellStyle name="Percent 3 6 5 12" xfId="9590" xr:uid="{00000000-0005-0000-0000-000078250000}"/>
    <cellStyle name="Percent 3 6 5 13" xfId="9591" xr:uid="{00000000-0005-0000-0000-000079250000}"/>
    <cellStyle name="Percent 3 6 5 14" xfId="9592" xr:uid="{00000000-0005-0000-0000-00007A250000}"/>
    <cellStyle name="Percent 3 6 5 15" xfId="9593" xr:uid="{00000000-0005-0000-0000-00007B250000}"/>
    <cellStyle name="Percent 3 6 5 2" xfId="9594" xr:uid="{00000000-0005-0000-0000-00007C250000}"/>
    <cellStyle name="Percent 3 6 5 2 2" xfId="9595" xr:uid="{00000000-0005-0000-0000-00007D250000}"/>
    <cellStyle name="Percent 3 6 5 2 2 2" xfId="9596" xr:uid="{00000000-0005-0000-0000-00007E250000}"/>
    <cellStyle name="Percent 3 6 5 2 2 3" xfId="9597" xr:uid="{00000000-0005-0000-0000-00007F250000}"/>
    <cellStyle name="Percent 3 6 5 2 3" xfId="9598" xr:uid="{00000000-0005-0000-0000-000080250000}"/>
    <cellStyle name="Percent 3 6 5 2 3 2" xfId="9599" xr:uid="{00000000-0005-0000-0000-000081250000}"/>
    <cellStyle name="Percent 3 6 5 2 3 3" xfId="9600" xr:uid="{00000000-0005-0000-0000-000082250000}"/>
    <cellStyle name="Percent 3 6 5 2 4" xfId="9601" xr:uid="{00000000-0005-0000-0000-000083250000}"/>
    <cellStyle name="Percent 3 6 5 2 5" xfId="9602" xr:uid="{00000000-0005-0000-0000-000084250000}"/>
    <cellStyle name="Percent 3 6 5 2 6" xfId="9603" xr:uid="{00000000-0005-0000-0000-000085250000}"/>
    <cellStyle name="Percent 3 6 5 3" xfId="9604" xr:uid="{00000000-0005-0000-0000-000086250000}"/>
    <cellStyle name="Percent 3 6 5 3 2" xfId="9605" xr:uid="{00000000-0005-0000-0000-000087250000}"/>
    <cellStyle name="Percent 3 6 5 3 2 2" xfId="9606" xr:uid="{00000000-0005-0000-0000-000088250000}"/>
    <cellStyle name="Percent 3 6 5 3 2 3" xfId="9607" xr:uid="{00000000-0005-0000-0000-000089250000}"/>
    <cellStyle name="Percent 3 6 5 3 3" xfId="9608" xr:uid="{00000000-0005-0000-0000-00008A250000}"/>
    <cellStyle name="Percent 3 6 5 3 3 2" xfId="9609" xr:uid="{00000000-0005-0000-0000-00008B250000}"/>
    <cellStyle name="Percent 3 6 5 3 3 3" xfId="9610" xr:uid="{00000000-0005-0000-0000-00008C250000}"/>
    <cellStyle name="Percent 3 6 5 3 4" xfId="9611" xr:uid="{00000000-0005-0000-0000-00008D250000}"/>
    <cellStyle name="Percent 3 6 5 3 5" xfId="9612" xr:uid="{00000000-0005-0000-0000-00008E250000}"/>
    <cellStyle name="Percent 3 6 5 4" xfId="9613" xr:uid="{00000000-0005-0000-0000-00008F250000}"/>
    <cellStyle name="Percent 3 6 5 4 2" xfId="9614" xr:uid="{00000000-0005-0000-0000-000090250000}"/>
    <cellStyle name="Percent 3 6 5 4 2 2" xfId="9615" xr:uid="{00000000-0005-0000-0000-000091250000}"/>
    <cellStyle name="Percent 3 6 5 4 2 3" xfId="9616" xr:uid="{00000000-0005-0000-0000-000092250000}"/>
    <cellStyle name="Percent 3 6 5 4 3" xfId="9617" xr:uid="{00000000-0005-0000-0000-000093250000}"/>
    <cellStyle name="Percent 3 6 5 4 3 2" xfId="9618" xr:uid="{00000000-0005-0000-0000-000094250000}"/>
    <cellStyle name="Percent 3 6 5 4 3 3" xfId="9619" xr:uid="{00000000-0005-0000-0000-000095250000}"/>
    <cellStyle name="Percent 3 6 5 4 4" xfId="9620" xr:uid="{00000000-0005-0000-0000-000096250000}"/>
    <cellStyle name="Percent 3 6 5 4 5" xfId="9621" xr:uid="{00000000-0005-0000-0000-000097250000}"/>
    <cellStyle name="Percent 3 6 5 5" xfId="9622" xr:uid="{00000000-0005-0000-0000-000098250000}"/>
    <cellStyle name="Percent 3 6 5 5 2" xfId="9623" xr:uid="{00000000-0005-0000-0000-000099250000}"/>
    <cellStyle name="Percent 3 6 5 5 2 2" xfId="9624" xr:uid="{00000000-0005-0000-0000-00009A250000}"/>
    <cellStyle name="Percent 3 6 5 5 2 3" xfId="9625" xr:uid="{00000000-0005-0000-0000-00009B250000}"/>
    <cellStyle name="Percent 3 6 5 5 3" xfId="9626" xr:uid="{00000000-0005-0000-0000-00009C250000}"/>
    <cellStyle name="Percent 3 6 5 5 3 2" xfId="9627" xr:uid="{00000000-0005-0000-0000-00009D250000}"/>
    <cellStyle name="Percent 3 6 5 5 3 3" xfId="9628" xr:uid="{00000000-0005-0000-0000-00009E250000}"/>
    <cellStyle name="Percent 3 6 5 5 4" xfId="9629" xr:uid="{00000000-0005-0000-0000-00009F250000}"/>
    <cellStyle name="Percent 3 6 5 5 4 2" xfId="9630" xr:uid="{00000000-0005-0000-0000-0000A0250000}"/>
    <cellStyle name="Percent 3 6 5 5 4 3" xfId="9631" xr:uid="{00000000-0005-0000-0000-0000A1250000}"/>
    <cellStyle name="Percent 3 6 5 5 5" xfId="9632" xr:uid="{00000000-0005-0000-0000-0000A2250000}"/>
    <cellStyle name="Percent 3 6 5 5 6" xfId="9633" xr:uid="{00000000-0005-0000-0000-0000A3250000}"/>
    <cellStyle name="Percent 3 6 5 6" xfId="9634" xr:uid="{00000000-0005-0000-0000-0000A4250000}"/>
    <cellStyle name="Percent 3 6 5 6 2" xfId="9635" xr:uid="{00000000-0005-0000-0000-0000A5250000}"/>
    <cellStyle name="Percent 3 6 5 6 2 2" xfId="9636" xr:uid="{00000000-0005-0000-0000-0000A6250000}"/>
    <cellStyle name="Percent 3 6 5 6 2 3" xfId="9637" xr:uid="{00000000-0005-0000-0000-0000A7250000}"/>
    <cellStyle name="Percent 3 6 5 6 3" xfId="9638" xr:uid="{00000000-0005-0000-0000-0000A8250000}"/>
    <cellStyle name="Percent 3 6 5 6 3 2" xfId="9639" xr:uid="{00000000-0005-0000-0000-0000A9250000}"/>
    <cellStyle name="Percent 3 6 5 6 3 3" xfId="9640" xr:uid="{00000000-0005-0000-0000-0000AA250000}"/>
    <cellStyle name="Percent 3 6 5 6 4" xfId="9641" xr:uid="{00000000-0005-0000-0000-0000AB250000}"/>
    <cellStyle name="Percent 3 6 5 6 5" xfId="9642" xr:uid="{00000000-0005-0000-0000-0000AC250000}"/>
    <cellStyle name="Percent 3 6 5 7" xfId="9643" xr:uid="{00000000-0005-0000-0000-0000AD250000}"/>
    <cellStyle name="Percent 3 6 5 7 2" xfId="9644" xr:uid="{00000000-0005-0000-0000-0000AE250000}"/>
    <cellStyle name="Percent 3 6 5 7 3" xfId="9645" xr:uid="{00000000-0005-0000-0000-0000AF250000}"/>
    <cellStyle name="Percent 3 6 5 8" xfId="9646" xr:uid="{00000000-0005-0000-0000-0000B0250000}"/>
    <cellStyle name="Percent 3 6 5 8 2" xfId="9647" xr:uid="{00000000-0005-0000-0000-0000B1250000}"/>
    <cellStyle name="Percent 3 6 5 8 3" xfId="9648" xr:uid="{00000000-0005-0000-0000-0000B2250000}"/>
    <cellStyle name="Percent 3 6 5 9" xfId="9649" xr:uid="{00000000-0005-0000-0000-0000B3250000}"/>
    <cellStyle name="Percent 3 6 5 9 2" xfId="9650" xr:uid="{00000000-0005-0000-0000-0000B4250000}"/>
    <cellStyle name="Percent 3 6 5 9 3" xfId="9651" xr:uid="{00000000-0005-0000-0000-0000B5250000}"/>
    <cellStyle name="Percent 3 6 6" xfId="9652" xr:uid="{00000000-0005-0000-0000-0000B6250000}"/>
    <cellStyle name="Percent 3 6 6 10" xfId="9653" xr:uid="{00000000-0005-0000-0000-0000B7250000}"/>
    <cellStyle name="Percent 3 6 6 11" xfId="9654" xr:uid="{00000000-0005-0000-0000-0000B8250000}"/>
    <cellStyle name="Percent 3 6 6 12" xfId="9655" xr:uid="{00000000-0005-0000-0000-0000B9250000}"/>
    <cellStyle name="Percent 3 6 6 13" xfId="9656" xr:uid="{00000000-0005-0000-0000-0000BA250000}"/>
    <cellStyle name="Percent 3 6 6 14" xfId="9657" xr:uid="{00000000-0005-0000-0000-0000BB250000}"/>
    <cellStyle name="Percent 3 6 6 15" xfId="9658" xr:uid="{00000000-0005-0000-0000-0000BC250000}"/>
    <cellStyle name="Percent 3 6 6 2" xfId="9659" xr:uid="{00000000-0005-0000-0000-0000BD250000}"/>
    <cellStyle name="Percent 3 6 6 2 2" xfId="9660" xr:uid="{00000000-0005-0000-0000-0000BE250000}"/>
    <cellStyle name="Percent 3 6 6 2 2 2" xfId="9661" xr:uid="{00000000-0005-0000-0000-0000BF250000}"/>
    <cellStyle name="Percent 3 6 6 2 2 3" xfId="9662" xr:uid="{00000000-0005-0000-0000-0000C0250000}"/>
    <cellStyle name="Percent 3 6 6 2 3" xfId="9663" xr:uid="{00000000-0005-0000-0000-0000C1250000}"/>
    <cellStyle name="Percent 3 6 6 2 3 2" xfId="9664" xr:uid="{00000000-0005-0000-0000-0000C2250000}"/>
    <cellStyle name="Percent 3 6 6 2 3 3" xfId="9665" xr:uid="{00000000-0005-0000-0000-0000C3250000}"/>
    <cellStyle name="Percent 3 6 6 2 4" xfId="9666" xr:uid="{00000000-0005-0000-0000-0000C4250000}"/>
    <cellStyle name="Percent 3 6 6 2 5" xfId="9667" xr:uid="{00000000-0005-0000-0000-0000C5250000}"/>
    <cellStyle name="Percent 3 6 6 2 6" xfId="9668" xr:uid="{00000000-0005-0000-0000-0000C6250000}"/>
    <cellStyle name="Percent 3 6 6 3" xfId="9669" xr:uid="{00000000-0005-0000-0000-0000C7250000}"/>
    <cellStyle name="Percent 3 6 6 3 2" xfId="9670" xr:uid="{00000000-0005-0000-0000-0000C8250000}"/>
    <cellStyle name="Percent 3 6 6 3 2 2" xfId="9671" xr:uid="{00000000-0005-0000-0000-0000C9250000}"/>
    <cellStyle name="Percent 3 6 6 3 2 3" xfId="9672" xr:uid="{00000000-0005-0000-0000-0000CA250000}"/>
    <cellStyle name="Percent 3 6 6 3 3" xfId="9673" xr:uid="{00000000-0005-0000-0000-0000CB250000}"/>
    <cellStyle name="Percent 3 6 6 3 3 2" xfId="9674" xr:uid="{00000000-0005-0000-0000-0000CC250000}"/>
    <cellStyle name="Percent 3 6 6 3 3 3" xfId="9675" xr:uid="{00000000-0005-0000-0000-0000CD250000}"/>
    <cellStyle name="Percent 3 6 6 3 4" xfId="9676" xr:uid="{00000000-0005-0000-0000-0000CE250000}"/>
    <cellStyle name="Percent 3 6 6 3 5" xfId="9677" xr:uid="{00000000-0005-0000-0000-0000CF250000}"/>
    <cellStyle name="Percent 3 6 6 4" xfId="9678" xr:uid="{00000000-0005-0000-0000-0000D0250000}"/>
    <cellStyle name="Percent 3 6 6 4 2" xfId="9679" xr:uid="{00000000-0005-0000-0000-0000D1250000}"/>
    <cellStyle name="Percent 3 6 6 4 2 2" xfId="9680" xr:uid="{00000000-0005-0000-0000-0000D2250000}"/>
    <cellStyle name="Percent 3 6 6 4 2 3" xfId="9681" xr:uid="{00000000-0005-0000-0000-0000D3250000}"/>
    <cellStyle name="Percent 3 6 6 4 3" xfId="9682" xr:uid="{00000000-0005-0000-0000-0000D4250000}"/>
    <cellStyle name="Percent 3 6 6 4 3 2" xfId="9683" xr:uid="{00000000-0005-0000-0000-0000D5250000}"/>
    <cellStyle name="Percent 3 6 6 4 3 3" xfId="9684" xr:uid="{00000000-0005-0000-0000-0000D6250000}"/>
    <cellStyle name="Percent 3 6 6 4 4" xfId="9685" xr:uid="{00000000-0005-0000-0000-0000D7250000}"/>
    <cellStyle name="Percent 3 6 6 4 5" xfId="9686" xr:uid="{00000000-0005-0000-0000-0000D8250000}"/>
    <cellStyle name="Percent 3 6 6 5" xfId="9687" xr:uid="{00000000-0005-0000-0000-0000D9250000}"/>
    <cellStyle name="Percent 3 6 6 5 2" xfId="9688" xr:uid="{00000000-0005-0000-0000-0000DA250000}"/>
    <cellStyle name="Percent 3 6 6 5 2 2" xfId="9689" xr:uid="{00000000-0005-0000-0000-0000DB250000}"/>
    <cellStyle name="Percent 3 6 6 5 2 3" xfId="9690" xr:uid="{00000000-0005-0000-0000-0000DC250000}"/>
    <cellStyle name="Percent 3 6 6 5 3" xfId="9691" xr:uid="{00000000-0005-0000-0000-0000DD250000}"/>
    <cellStyle name="Percent 3 6 6 5 3 2" xfId="9692" xr:uid="{00000000-0005-0000-0000-0000DE250000}"/>
    <cellStyle name="Percent 3 6 6 5 3 3" xfId="9693" xr:uid="{00000000-0005-0000-0000-0000DF250000}"/>
    <cellStyle name="Percent 3 6 6 5 4" xfId="9694" xr:uid="{00000000-0005-0000-0000-0000E0250000}"/>
    <cellStyle name="Percent 3 6 6 5 4 2" xfId="9695" xr:uid="{00000000-0005-0000-0000-0000E1250000}"/>
    <cellStyle name="Percent 3 6 6 5 4 3" xfId="9696" xr:uid="{00000000-0005-0000-0000-0000E2250000}"/>
    <cellStyle name="Percent 3 6 6 5 5" xfId="9697" xr:uid="{00000000-0005-0000-0000-0000E3250000}"/>
    <cellStyle name="Percent 3 6 6 5 6" xfId="9698" xr:uid="{00000000-0005-0000-0000-0000E4250000}"/>
    <cellStyle name="Percent 3 6 6 6" xfId="9699" xr:uid="{00000000-0005-0000-0000-0000E5250000}"/>
    <cellStyle name="Percent 3 6 6 6 2" xfId="9700" xr:uid="{00000000-0005-0000-0000-0000E6250000}"/>
    <cellStyle name="Percent 3 6 6 6 2 2" xfId="9701" xr:uid="{00000000-0005-0000-0000-0000E7250000}"/>
    <cellStyle name="Percent 3 6 6 6 2 3" xfId="9702" xr:uid="{00000000-0005-0000-0000-0000E8250000}"/>
    <cellStyle name="Percent 3 6 6 6 3" xfId="9703" xr:uid="{00000000-0005-0000-0000-0000E9250000}"/>
    <cellStyle name="Percent 3 6 6 6 3 2" xfId="9704" xr:uid="{00000000-0005-0000-0000-0000EA250000}"/>
    <cellStyle name="Percent 3 6 6 6 3 3" xfId="9705" xr:uid="{00000000-0005-0000-0000-0000EB250000}"/>
    <cellStyle name="Percent 3 6 6 6 4" xfId="9706" xr:uid="{00000000-0005-0000-0000-0000EC250000}"/>
    <cellStyle name="Percent 3 6 6 6 5" xfId="9707" xr:uid="{00000000-0005-0000-0000-0000ED250000}"/>
    <cellStyle name="Percent 3 6 6 7" xfId="9708" xr:uid="{00000000-0005-0000-0000-0000EE250000}"/>
    <cellStyle name="Percent 3 6 6 7 2" xfId="9709" xr:uid="{00000000-0005-0000-0000-0000EF250000}"/>
    <cellStyle name="Percent 3 6 6 7 3" xfId="9710" xr:uid="{00000000-0005-0000-0000-0000F0250000}"/>
    <cellStyle name="Percent 3 6 6 8" xfId="9711" xr:uid="{00000000-0005-0000-0000-0000F1250000}"/>
    <cellStyle name="Percent 3 6 6 8 2" xfId="9712" xr:uid="{00000000-0005-0000-0000-0000F2250000}"/>
    <cellStyle name="Percent 3 6 6 8 3" xfId="9713" xr:uid="{00000000-0005-0000-0000-0000F3250000}"/>
    <cellStyle name="Percent 3 6 6 9" xfId="9714" xr:uid="{00000000-0005-0000-0000-0000F4250000}"/>
    <cellStyle name="Percent 3 6 6 9 2" xfId="9715" xr:uid="{00000000-0005-0000-0000-0000F5250000}"/>
    <cellStyle name="Percent 3 6 6 9 3" xfId="9716" xr:uid="{00000000-0005-0000-0000-0000F6250000}"/>
    <cellStyle name="Percent 3 6 7" xfId="9717" xr:uid="{00000000-0005-0000-0000-0000F7250000}"/>
    <cellStyle name="Percent 3 6 7 10" xfId="9718" xr:uid="{00000000-0005-0000-0000-0000F8250000}"/>
    <cellStyle name="Percent 3 6 7 11" xfId="9719" xr:uid="{00000000-0005-0000-0000-0000F9250000}"/>
    <cellStyle name="Percent 3 6 7 12" xfId="9720" xr:uid="{00000000-0005-0000-0000-0000FA250000}"/>
    <cellStyle name="Percent 3 6 7 13" xfId="9721" xr:uid="{00000000-0005-0000-0000-0000FB250000}"/>
    <cellStyle name="Percent 3 6 7 14" xfId="9722" xr:uid="{00000000-0005-0000-0000-0000FC250000}"/>
    <cellStyle name="Percent 3 6 7 15" xfId="9723" xr:uid="{00000000-0005-0000-0000-0000FD250000}"/>
    <cellStyle name="Percent 3 6 7 2" xfId="9724" xr:uid="{00000000-0005-0000-0000-0000FE250000}"/>
    <cellStyle name="Percent 3 6 7 2 2" xfId="9725" xr:uid="{00000000-0005-0000-0000-0000FF250000}"/>
    <cellStyle name="Percent 3 6 7 2 2 2" xfId="9726" xr:uid="{00000000-0005-0000-0000-000000260000}"/>
    <cellStyle name="Percent 3 6 7 2 2 3" xfId="9727" xr:uid="{00000000-0005-0000-0000-000001260000}"/>
    <cellStyle name="Percent 3 6 7 2 3" xfId="9728" xr:uid="{00000000-0005-0000-0000-000002260000}"/>
    <cellStyle name="Percent 3 6 7 2 3 2" xfId="9729" xr:uid="{00000000-0005-0000-0000-000003260000}"/>
    <cellStyle name="Percent 3 6 7 2 3 3" xfId="9730" xr:uid="{00000000-0005-0000-0000-000004260000}"/>
    <cellStyle name="Percent 3 6 7 2 4" xfId="9731" xr:uid="{00000000-0005-0000-0000-000005260000}"/>
    <cellStyle name="Percent 3 6 7 2 5" xfId="9732" xr:uid="{00000000-0005-0000-0000-000006260000}"/>
    <cellStyle name="Percent 3 6 7 2 6" xfId="9733" xr:uid="{00000000-0005-0000-0000-000007260000}"/>
    <cellStyle name="Percent 3 6 7 3" xfId="9734" xr:uid="{00000000-0005-0000-0000-000008260000}"/>
    <cellStyle name="Percent 3 6 7 3 2" xfId="9735" xr:uid="{00000000-0005-0000-0000-000009260000}"/>
    <cellStyle name="Percent 3 6 7 3 2 2" xfId="9736" xr:uid="{00000000-0005-0000-0000-00000A260000}"/>
    <cellStyle name="Percent 3 6 7 3 2 3" xfId="9737" xr:uid="{00000000-0005-0000-0000-00000B260000}"/>
    <cellStyle name="Percent 3 6 7 3 3" xfId="9738" xr:uid="{00000000-0005-0000-0000-00000C260000}"/>
    <cellStyle name="Percent 3 6 7 3 3 2" xfId="9739" xr:uid="{00000000-0005-0000-0000-00000D260000}"/>
    <cellStyle name="Percent 3 6 7 3 3 3" xfId="9740" xr:uid="{00000000-0005-0000-0000-00000E260000}"/>
    <cellStyle name="Percent 3 6 7 3 4" xfId="9741" xr:uid="{00000000-0005-0000-0000-00000F260000}"/>
    <cellStyle name="Percent 3 6 7 3 5" xfId="9742" xr:uid="{00000000-0005-0000-0000-000010260000}"/>
    <cellStyle name="Percent 3 6 7 4" xfId="9743" xr:uid="{00000000-0005-0000-0000-000011260000}"/>
    <cellStyle name="Percent 3 6 7 4 2" xfId="9744" xr:uid="{00000000-0005-0000-0000-000012260000}"/>
    <cellStyle name="Percent 3 6 7 4 2 2" xfId="9745" xr:uid="{00000000-0005-0000-0000-000013260000}"/>
    <cellStyle name="Percent 3 6 7 4 2 3" xfId="9746" xr:uid="{00000000-0005-0000-0000-000014260000}"/>
    <cellStyle name="Percent 3 6 7 4 3" xfId="9747" xr:uid="{00000000-0005-0000-0000-000015260000}"/>
    <cellStyle name="Percent 3 6 7 4 3 2" xfId="9748" xr:uid="{00000000-0005-0000-0000-000016260000}"/>
    <cellStyle name="Percent 3 6 7 4 3 3" xfId="9749" xr:uid="{00000000-0005-0000-0000-000017260000}"/>
    <cellStyle name="Percent 3 6 7 4 4" xfId="9750" xr:uid="{00000000-0005-0000-0000-000018260000}"/>
    <cellStyle name="Percent 3 6 7 4 5" xfId="9751" xr:uid="{00000000-0005-0000-0000-000019260000}"/>
    <cellStyle name="Percent 3 6 7 5" xfId="9752" xr:uid="{00000000-0005-0000-0000-00001A260000}"/>
    <cellStyle name="Percent 3 6 7 5 2" xfId="9753" xr:uid="{00000000-0005-0000-0000-00001B260000}"/>
    <cellStyle name="Percent 3 6 7 5 2 2" xfId="9754" xr:uid="{00000000-0005-0000-0000-00001C260000}"/>
    <cellStyle name="Percent 3 6 7 5 2 3" xfId="9755" xr:uid="{00000000-0005-0000-0000-00001D260000}"/>
    <cellStyle name="Percent 3 6 7 5 3" xfId="9756" xr:uid="{00000000-0005-0000-0000-00001E260000}"/>
    <cellStyle name="Percent 3 6 7 5 3 2" xfId="9757" xr:uid="{00000000-0005-0000-0000-00001F260000}"/>
    <cellStyle name="Percent 3 6 7 5 3 3" xfId="9758" xr:uid="{00000000-0005-0000-0000-000020260000}"/>
    <cellStyle name="Percent 3 6 7 5 4" xfId="9759" xr:uid="{00000000-0005-0000-0000-000021260000}"/>
    <cellStyle name="Percent 3 6 7 5 4 2" xfId="9760" xr:uid="{00000000-0005-0000-0000-000022260000}"/>
    <cellStyle name="Percent 3 6 7 5 4 3" xfId="9761" xr:uid="{00000000-0005-0000-0000-000023260000}"/>
    <cellStyle name="Percent 3 6 7 5 5" xfId="9762" xr:uid="{00000000-0005-0000-0000-000024260000}"/>
    <cellStyle name="Percent 3 6 7 5 6" xfId="9763" xr:uid="{00000000-0005-0000-0000-000025260000}"/>
    <cellStyle name="Percent 3 6 7 6" xfId="9764" xr:uid="{00000000-0005-0000-0000-000026260000}"/>
    <cellStyle name="Percent 3 6 7 6 2" xfId="9765" xr:uid="{00000000-0005-0000-0000-000027260000}"/>
    <cellStyle name="Percent 3 6 7 6 2 2" xfId="9766" xr:uid="{00000000-0005-0000-0000-000028260000}"/>
    <cellStyle name="Percent 3 6 7 6 2 3" xfId="9767" xr:uid="{00000000-0005-0000-0000-000029260000}"/>
    <cellStyle name="Percent 3 6 7 6 3" xfId="9768" xr:uid="{00000000-0005-0000-0000-00002A260000}"/>
    <cellStyle name="Percent 3 6 7 6 3 2" xfId="9769" xr:uid="{00000000-0005-0000-0000-00002B260000}"/>
    <cellStyle name="Percent 3 6 7 6 3 3" xfId="9770" xr:uid="{00000000-0005-0000-0000-00002C260000}"/>
    <cellStyle name="Percent 3 6 7 6 4" xfId="9771" xr:uid="{00000000-0005-0000-0000-00002D260000}"/>
    <cellStyle name="Percent 3 6 7 6 5" xfId="9772" xr:uid="{00000000-0005-0000-0000-00002E260000}"/>
    <cellStyle name="Percent 3 6 7 7" xfId="9773" xr:uid="{00000000-0005-0000-0000-00002F260000}"/>
    <cellStyle name="Percent 3 6 7 7 2" xfId="9774" xr:uid="{00000000-0005-0000-0000-000030260000}"/>
    <cellStyle name="Percent 3 6 7 7 3" xfId="9775" xr:uid="{00000000-0005-0000-0000-000031260000}"/>
    <cellStyle name="Percent 3 6 7 8" xfId="9776" xr:uid="{00000000-0005-0000-0000-000032260000}"/>
    <cellStyle name="Percent 3 6 7 8 2" xfId="9777" xr:uid="{00000000-0005-0000-0000-000033260000}"/>
    <cellStyle name="Percent 3 6 7 8 3" xfId="9778" xr:uid="{00000000-0005-0000-0000-000034260000}"/>
    <cellStyle name="Percent 3 6 7 9" xfId="9779" xr:uid="{00000000-0005-0000-0000-000035260000}"/>
    <cellStyle name="Percent 3 6 7 9 2" xfId="9780" xr:uid="{00000000-0005-0000-0000-000036260000}"/>
    <cellStyle name="Percent 3 6 7 9 3" xfId="9781" xr:uid="{00000000-0005-0000-0000-000037260000}"/>
    <cellStyle name="Percent 3 6 8" xfId="9782" xr:uid="{00000000-0005-0000-0000-000038260000}"/>
    <cellStyle name="Percent 3 6 8 10" xfId="9783" xr:uid="{00000000-0005-0000-0000-000039260000}"/>
    <cellStyle name="Percent 3 6 8 11" xfId="9784" xr:uid="{00000000-0005-0000-0000-00003A260000}"/>
    <cellStyle name="Percent 3 6 8 12" xfId="9785" xr:uid="{00000000-0005-0000-0000-00003B260000}"/>
    <cellStyle name="Percent 3 6 8 13" xfId="9786" xr:uid="{00000000-0005-0000-0000-00003C260000}"/>
    <cellStyle name="Percent 3 6 8 14" xfId="9787" xr:uid="{00000000-0005-0000-0000-00003D260000}"/>
    <cellStyle name="Percent 3 6 8 15" xfId="9788" xr:uid="{00000000-0005-0000-0000-00003E260000}"/>
    <cellStyle name="Percent 3 6 8 2" xfId="9789" xr:uid="{00000000-0005-0000-0000-00003F260000}"/>
    <cellStyle name="Percent 3 6 8 2 2" xfId="9790" xr:uid="{00000000-0005-0000-0000-000040260000}"/>
    <cellStyle name="Percent 3 6 8 2 2 2" xfId="9791" xr:uid="{00000000-0005-0000-0000-000041260000}"/>
    <cellStyle name="Percent 3 6 8 2 2 3" xfId="9792" xr:uid="{00000000-0005-0000-0000-000042260000}"/>
    <cellStyle name="Percent 3 6 8 2 3" xfId="9793" xr:uid="{00000000-0005-0000-0000-000043260000}"/>
    <cellStyle name="Percent 3 6 8 2 3 2" xfId="9794" xr:uid="{00000000-0005-0000-0000-000044260000}"/>
    <cellStyle name="Percent 3 6 8 2 3 3" xfId="9795" xr:uid="{00000000-0005-0000-0000-000045260000}"/>
    <cellStyle name="Percent 3 6 8 2 4" xfId="9796" xr:uid="{00000000-0005-0000-0000-000046260000}"/>
    <cellStyle name="Percent 3 6 8 2 5" xfId="9797" xr:uid="{00000000-0005-0000-0000-000047260000}"/>
    <cellStyle name="Percent 3 6 8 2 6" xfId="9798" xr:uid="{00000000-0005-0000-0000-000048260000}"/>
    <cellStyle name="Percent 3 6 8 3" xfId="9799" xr:uid="{00000000-0005-0000-0000-000049260000}"/>
    <cellStyle name="Percent 3 6 8 3 2" xfId="9800" xr:uid="{00000000-0005-0000-0000-00004A260000}"/>
    <cellStyle name="Percent 3 6 8 3 2 2" xfId="9801" xr:uid="{00000000-0005-0000-0000-00004B260000}"/>
    <cellStyle name="Percent 3 6 8 3 2 3" xfId="9802" xr:uid="{00000000-0005-0000-0000-00004C260000}"/>
    <cellStyle name="Percent 3 6 8 3 3" xfId="9803" xr:uid="{00000000-0005-0000-0000-00004D260000}"/>
    <cellStyle name="Percent 3 6 8 3 3 2" xfId="9804" xr:uid="{00000000-0005-0000-0000-00004E260000}"/>
    <cellStyle name="Percent 3 6 8 3 3 3" xfId="9805" xr:uid="{00000000-0005-0000-0000-00004F260000}"/>
    <cellStyle name="Percent 3 6 8 3 4" xfId="9806" xr:uid="{00000000-0005-0000-0000-000050260000}"/>
    <cellStyle name="Percent 3 6 8 3 5" xfId="9807" xr:uid="{00000000-0005-0000-0000-000051260000}"/>
    <cellStyle name="Percent 3 6 8 4" xfId="9808" xr:uid="{00000000-0005-0000-0000-000052260000}"/>
    <cellStyle name="Percent 3 6 8 4 2" xfId="9809" xr:uid="{00000000-0005-0000-0000-000053260000}"/>
    <cellStyle name="Percent 3 6 8 4 2 2" xfId="9810" xr:uid="{00000000-0005-0000-0000-000054260000}"/>
    <cellStyle name="Percent 3 6 8 4 2 3" xfId="9811" xr:uid="{00000000-0005-0000-0000-000055260000}"/>
    <cellStyle name="Percent 3 6 8 4 3" xfId="9812" xr:uid="{00000000-0005-0000-0000-000056260000}"/>
    <cellStyle name="Percent 3 6 8 4 3 2" xfId="9813" xr:uid="{00000000-0005-0000-0000-000057260000}"/>
    <cellStyle name="Percent 3 6 8 4 3 3" xfId="9814" xr:uid="{00000000-0005-0000-0000-000058260000}"/>
    <cellStyle name="Percent 3 6 8 4 4" xfId="9815" xr:uid="{00000000-0005-0000-0000-000059260000}"/>
    <cellStyle name="Percent 3 6 8 4 5" xfId="9816" xr:uid="{00000000-0005-0000-0000-00005A260000}"/>
    <cellStyle name="Percent 3 6 8 5" xfId="9817" xr:uid="{00000000-0005-0000-0000-00005B260000}"/>
    <cellStyle name="Percent 3 6 8 5 2" xfId="9818" xr:uid="{00000000-0005-0000-0000-00005C260000}"/>
    <cellStyle name="Percent 3 6 8 5 2 2" xfId="9819" xr:uid="{00000000-0005-0000-0000-00005D260000}"/>
    <cellStyle name="Percent 3 6 8 5 2 3" xfId="9820" xr:uid="{00000000-0005-0000-0000-00005E260000}"/>
    <cellStyle name="Percent 3 6 8 5 3" xfId="9821" xr:uid="{00000000-0005-0000-0000-00005F260000}"/>
    <cellStyle name="Percent 3 6 8 5 3 2" xfId="9822" xr:uid="{00000000-0005-0000-0000-000060260000}"/>
    <cellStyle name="Percent 3 6 8 5 3 3" xfId="9823" xr:uid="{00000000-0005-0000-0000-000061260000}"/>
    <cellStyle name="Percent 3 6 8 5 4" xfId="9824" xr:uid="{00000000-0005-0000-0000-000062260000}"/>
    <cellStyle name="Percent 3 6 8 5 4 2" xfId="9825" xr:uid="{00000000-0005-0000-0000-000063260000}"/>
    <cellStyle name="Percent 3 6 8 5 4 3" xfId="9826" xr:uid="{00000000-0005-0000-0000-000064260000}"/>
    <cellStyle name="Percent 3 6 8 5 5" xfId="9827" xr:uid="{00000000-0005-0000-0000-000065260000}"/>
    <cellStyle name="Percent 3 6 8 5 6" xfId="9828" xr:uid="{00000000-0005-0000-0000-000066260000}"/>
    <cellStyle name="Percent 3 6 8 6" xfId="9829" xr:uid="{00000000-0005-0000-0000-000067260000}"/>
    <cellStyle name="Percent 3 6 8 6 2" xfId="9830" xr:uid="{00000000-0005-0000-0000-000068260000}"/>
    <cellStyle name="Percent 3 6 8 6 2 2" xfId="9831" xr:uid="{00000000-0005-0000-0000-000069260000}"/>
    <cellStyle name="Percent 3 6 8 6 2 3" xfId="9832" xr:uid="{00000000-0005-0000-0000-00006A260000}"/>
    <cellStyle name="Percent 3 6 8 6 3" xfId="9833" xr:uid="{00000000-0005-0000-0000-00006B260000}"/>
    <cellStyle name="Percent 3 6 8 6 3 2" xfId="9834" xr:uid="{00000000-0005-0000-0000-00006C260000}"/>
    <cellStyle name="Percent 3 6 8 6 3 3" xfId="9835" xr:uid="{00000000-0005-0000-0000-00006D260000}"/>
    <cellStyle name="Percent 3 6 8 6 4" xfId="9836" xr:uid="{00000000-0005-0000-0000-00006E260000}"/>
    <cellStyle name="Percent 3 6 8 6 5" xfId="9837" xr:uid="{00000000-0005-0000-0000-00006F260000}"/>
    <cellStyle name="Percent 3 6 8 7" xfId="9838" xr:uid="{00000000-0005-0000-0000-000070260000}"/>
    <cellStyle name="Percent 3 6 8 7 2" xfId="9839" xr:uid="{00000000-0005-0000-0000-000071260000}"/>
    <cellStyle name="Percent 3 6 8 7 3" xfId="9840" xr:uid="{00000000-0005-0000-0000-000072260000}"/>
    <cellStyle name="Percent 3 6 8 8" xfId="9841" xr:uid="{00000000-0005-0000-0000-000073260000}"/>
    <cellStyle name="Percent 3 6 8 8 2" xfId="9842" xr:uid="{00000000-0005-0000-0000-000074260000}"/>
    <cellStyle name="Percent 3 6 8 8 3" xfId="9843" xr:uid="{00000000-0005-0000-0000-000075260000}"/>
    <cellStyle name="Percent 3 6 8 9" xfId="9844" xr:uid="{00000000-0005-0000-0000-000076260000}"/>
    <cellStyle name="Percent 3 6 8 9 2" xfId="9845" xr:uid="{00000000-0005-0000-0000-000077260000}"/>
    <cellStyle name="Percent 3 6 8 9 3" xfId="9846" xr:uid="{00000000-0005-0000-0000-000078260000}"/>
    <cellStyle name="Percent 3 6 9" xfId="9847" xr:uid="{00000000-0005-0000-0000-000079260000}"/>
    <cellStyle name="Percent 3 6 9 10" xfId="9848" xr:uid="{00000000-0005-0000-0000-00007A260000}"/>
    <cellStyle name="Percent 3 6 9 11" xfId="9849" xr:uid="{00000000-0005-0000-0000-00007B260000}"/>
    <cellStyle name="Percent 3 6 9 12" xfId="9850" xr:uid="{00000000-0005-0000-0000-00007C260000}"/>
    <cellStyle name="Percent 3 6 9 13" xfId="9851" xr:uid="{00000000-0005-0000-0000-00007D260000}"/>
    <cellStyle name="Percent 3 6 9 14" xfId="9852" xr:uid="{00000000-0005-0000-0000-00007E260000}"/>
    <cellStyle name="Percent 3 6 9 15" xfId="9853" xr:uid="{00000000-0005-0000-0000-00007F260000}"/>
    <cellStyle name="Percent 3 6 9 2" xfId="9854" xr:uid="{00000000-0005-0000-0000-000080260000}"/>
    <cellStyle name="Percent 3 6 9 2 2" xfId="9855" xr:uid="{00000000-0005-0000-0000-000081260000}"/>
    <cellStyle name="Percent 3 6 9 2 2 2" xfId="9856" xr:uid="{00000000-0005-0000-0000-000082260000}"/>
    <cellStyle name="Percent 3 6 9 2 2 3" xfId="9857" xr:uid="{00000000-0005-0000-0000-000083260000}"/>
    <cellStyle name="Percent 3 6 9 2 3" xfId="9858" xr:uid="{00000000-0005-0000-0000-000084260000}"/>
    <cellStyle name="Percent 3 6 9 2 3 2" xfId="9859" xr:uid="{00000000-0005-0000-0000-000085260000}"/>
    <cellStyle name="Percent 3 6 9 2 3 3" xfId="9860" xr:uid="{00000000-0005-0000-0000-000086260000}"/>
    <cellStyle name="Percent 3 6 9 2 4" xfId="9861" xr:uid="{00000000-0005-0000-0000-000087260000}"/>
    <cellStyle name="Percent 3 6 9 2 5" xfId="9862" xr:uid="{00000000-0005-0000-0000-000088260000}"/>
    <cellStyle name="Percent 3 6 9 2 6" xfId="9863" xr:uid="{00000000-0005-0000-0000-000089260000}"/>
    <cellStyle name="Percent 3 6 9 3" xfId="9864" xr:uid="{00000000-0005-0000-0000-00008A260000}"/>
    <cellStyle name="Percent 3 6 9 3 2" xfId="9865" xr:uid="{00000000-0005-0000-0000-00008B260000}"/>
    <cellStyle name="Percent 3 6 9 3 2 2" xfId="9866" xr:uid="{00000000-0005-0000-0000-00008C260000}"/>
    <cellStyle name="Percent 3 6 9 3 2 3" xfId="9867" xr:uid="{00000000-0005-0000-0000-00008D260000}"/>
    <cellStyle name="Percent 3 6 9 3 3" xfId="9868" xr:uid="{00000000-0005-0000-0000-00008E260000}"/>
    <cellStyle name="Percent 3 6 9 3 3 2" xfId="9869" xr:uid="{00000000-0005-0000-0000-00008F260000}"/>
    <cellStyle name="Percent 3 6 9 3 3 3" xfId="9870" xr:uid="{00000000-0005-0000-0000-000090260000}"/>
    <cellStyle name="Percent 3 6 9 3 4" xfId="9871" xr:uid="{00000000-0005-0000-0000-000091260000}"/>
    <cellStyle name="Percent 3 6 9 3 5" xfId="9872" xr:uid="{00000000-0005-0000-0000-000092260000}"/>
    <cellStyle name="Percent 3 6 9 4" xfId="9873" xr:uid="{00000000-0005-0000-0000-000093260000}"/>
    <cellStyle name="Percent 3 6 9 4 2" xfId="9874" xr:uid="{00000000-0005-0000-0000-000094260000}"/>
    <cellStyle name="Percent 3 6 9 4 2 2" xfId="9875" xr:uid="{00000000-0005-0000-0000-000095260000}"/>
    <cellStyle name="Percent 3 6 9 4 2 3" xfId="9876" xr:uid="{00000000-0005-0000-0000-000096260000}"/>
    <cellStyle name="Percent 3 6 9 4 3" xfId="9877" xr:uid="{00000000-0005-0000-0000-000097260000}"/>
    <cellStyle name="Percent 3 6 9 4 3 2" xfId="9878" xr:uid="{00000000-0005-0000-0000-000098260000}"/>
    <cellStyle name="Percent 3 6 9 4 3 3" xfId="9879" xr:uid="{00000000-0005-0000-0000-000099260000}"/>
    <cellStyle name="Percent 3 6 9 4 4" xfId="9880" xr:uid="{00000000-0005-0000-0000-00009A260000}"/>
    <cellStyle name="Percent 3 6 9 4 5" xfId="9881" xr:uid="{00000000-0005-0000-0000-00009B260000}"/>
    <cellStyle name="Percent 3 6 9 5" xfId="9882" xr:uid="{00000000-0005-0000-0000-00009C260000}"/>
    <cellStyle name="Percent 3 6 9 5 2" xfId="9883" xr:uid="{00000000-0005-0000-0000-00009D260000}"/>
    <cellStyle name="Percent 3 6 9 5 2 2" xfId="9884" xr:uid="{00000000-0005-0000-0000-00009E260000}"/>
    <cellStyle name="Percent 3 6 9 5 2 3" xfId="9885" xr:uid="{00000000-0005-0000-0000-00009F260000}"/>
    <cellStyle name="Percent 3 6 9 5 3" xfId="9886" xr:uid="{00000000-0005-0000-0000-0000A0260000}"/>
    <cellStyle name="Percent 3 6 9 5 3 2" xfId="9887" xr:uid="{00000000-0005-0000-0000-0000A1260000}"/>
    <cellStyle name="Percent 3 6 9 5 3 3" xfId="9888" xr:uid="{00000000-0005-0000-0000-0000A2260000}"/>
    <cellStyle name="Percent 3 6 9 5 4" xfId="9889" xr:uid="{00000000-0005-0000-0000-0000A3260000}"/>
    <cellStyle name="Percent 3 6 9 5 4 2" xfId="9890" xr:uid="{00000000-0005-0000-0000-0000A4260000}"/>
    <cellStyle name="Percent 3 6 9 5 4 3" xfId="9891" xr:uid="{00000000-0005-0000-0000-0000A5260000}"/>
    <cellStyle name="Percent 3 6 9 5 5" xfId="9892" xr:uid="{00000000-0005-0000-0000-0000A6260000}"/>
    <cellStyle name="Percent 3 6 9 5 6" xfId="9893" xr:uid="{00000000-0005-0000-0000-0000A7260000}"/>
    <cellStyle name="Percent 3 6 9 6" xfId="9894" xr:uid="{00000000-0005-0000-0000-0000A8260000}"/>
    <cellStyle name="Percent 3 6 9 6 2" xfId="9895" xr:uid="{00000000-0005-0000-0000-0000A9260000}"/>
    <cellStyle name="Percent 3 6 9 6 2 2" xfId="9896" xr:uid="{00000000-0005-0000-0000-0000AA260000}"/>
    <cellStyle name="Percent 3 6 9 6 2 3" xfId="9897" xr:uid="{00000000-0005-0000-0000-0000AB260000}"/>
    <cellStyle name="Percent 3 6 9 6 3" xfId="9898" xr:uid="{00000000-0005-0000-0000-0000AC260000}"/>
    <cellStyle name="Percent 3 6 9 6 3 2" xfId="9899" xr:uid="{00000000-0005-0000-0000-0000AD260000}"/>
    <cellStyle name="Percent 3 6 9 6 3 3" xfId="9900" xr:uid="{00000000-0005-0000-0000-0000AE260000}"/>
    <cellStyle name="Percent 3 6 9 6 4" xfId="9901" xr:uid="{00000000-0005-0000-0000-0000AF260000}"/>
    <cellStyle name="Percent 3 6 9 6 5" xfId="9902" xr:uid="{00000000-0005-0000-0000-0000B0260000}"/>
    <cellStyle name="Percent 3 6 9 7" xfId="9903" xr:uid="{00000000-0005-0000-0000-0000B1260000}"/>
    <cellStyle name="Percent 3 6 9 7 2" xfId="9904" xr:uid="{00000000-0005-0000-0000-0000B2260000}"/>
    <cellStyle name="Percent 3 6 9 7 3" xfId="9905" xr:uid="{00000000-0005-0000-0000-0000B3260000}"/>
    <cellStyle name="Percent 3 6 9 8" xfId="9906" xr:uid="{00000000-0005-0000-0000-0000B4260000}"/>
    <cellStyle name="Percent 3 6 9 8 2" xfId="9907" xr:uid="{00000000-0005-0000-0000-0000B5260000}"/>
    <cellStyle name="Percent 3 6 9 8 3" xfId="9908" xr:uid="{00000000-0005-0000-0000-0000B6260000}"/>
    <cellStyle name="Percent 3 6 9 9" xfId="9909" xr:uid="{00000000-0005-0000-0000-0000B7260000}"/>
    <cellStyle name="Percent 3 6 9 9 2" xfId="9910" xr:uid="{00000000-0005-0000-0000-0000B8260000}"/>
    <cellStyle name="Percent 3 6 9 9 3" xfId="9911" xr:uid="{00000000-0005-0000-0000-0000B9260000}"/>
    <cellStyle name="Percent 3 7" xfId="9912" xr:uid="{00000000-0005-0000-0000-0000BA260000}"/>
    <cellStyle name="Percent 3 7 10" xfId="9913" xr:uid="{00000000-0005-0000-0000-0000BB260000}"/>
    <cellStyle name="Percent 3 7 10 10" xfId="9914" xr:uid="{00000000-0005-0000-0000-0000BC260000}"/>
    <cellStyle name="Percent 3 7 10 11" xfId="9915" xr:uid="{00000000-0005-0000-0000-0000BD260000}"/>
    <cellStyle name="Percent 3 7 10 12" xfId="9916" xr:uid="{00000000-0005-0000-0000-0000BE260000}"/>
    <cellStyle name="Percent 3 7 10 13" xfId="9917" xr:uid="{00000000-0005-0000-0000-0000BF260000}"/>
    <cellStyle name="Percent 3 7 10 14" xfId="9918" xr:uid="{00000000-0005-0000-0000-0000C0260000}"/>
    <cellStyle name="Percent 3 7 10 15" xfId="9919" xr:uid="{00000000-0005-0000-0000-0000C1260000}"/>
    <cellStyle name="Percent 3 7 10 2" xfId="9920" xr:uid="{00000000-0005-0000-0000-0000C2260000}"/>
    <cellStyle name="Percent 3 7 10 2 2" xfId="9921" xr:uid="{00000000-0005-0000-0000-0000C3260000}"/>
    <cellStyle name="Percent 3 7 10 2 2 2" xfId="9922" xr:uid="{00000000-0005-0000-0000-0000C4260000}"/>
    <cellStyle name="Percent 3 7 10 2 2 3" xfId="9923" xr:uid="{00000000-0005-0000-0000-0000C5260000}"/>
    <cellStyle name="Percent 3 7 10 2 3" xfId="9924" xr:uid="{00000000-0005-0000-0000-0000C6260000}"/>
    <cellStyle name="Percent 3 7 10 2 3 2" xfId="9925" xr:uid="{00000000-0005-0000-0000-0000C7260000}"/>
    <cellStyle name="Percent 3 7 10 2 3 3" xfId="9926" xr:uid="{00000000-0005-0000-0000-0000C8260000}"/>
    <cellStyle name="Percent 3 7 10 2 4" xfId="9927" xr:uid="{00000000-0005-0000-0000-0000C9260000}"/>
    <cellStyle name="Percent 3 7 10 2 5" xfId="9928" xr:uid="{00000000-0005-0000-0000-0000CA260000}"/>
    <cellStyle name="Percent 3 7 10 2 6" xfId="9929" xr:uid="{00000000-0005-0000-0000-0000CB260000}"/>
    <cellStyle name="Percent 3 7 10 3" xfId="9930" xr:uid="{00000000-0005-0000-0000-0000CC260000}"/>
    <cellStyle name="Percent 3 7 10 3 2" xfId="9931" xr:uid="{00000000-0005-0000-0000-0000CD260000}"/>
    <cellStyle name="Percent 3 7 10 3 2 2" xfId="9932" xr:uid="{00000000-0005-0000-0000-0000CE260000}"/>
    <cellStyle name="Percent 3 7 10 3 2 3" xfId="9933" xr:uid="{00000000-0005-0000-0000-0000CF260000}"/>
    <cellStyle name="Percent 3 7 10 3 3" xfId="9934" xr:uid="{00000000-0005-0000-0000-0000D0260000}"/>
    <cellStyle name="Percent 3 7 10 3 3 2" xfId="9935" xr:uid="{00000000-0005-0000-0000-0000D1260000}"/>
    <cellStyle name="Percent 3 7 10 3 3 3" xfId="9936" xr:uid="{00000000-0005-0000-0000-0000D2260000}"/>
    <cellStyle name="Percent 3 7 10 3 4" xfId="9937" xr:uid="{00000000-0005-0000-0000-0000D3260000}"/>
    <cellStyle name="Percent 3 7 10 3 5" xfId="9938" xr:uid="{00000000-0005-0000-0000-0000D4260000}"/>
    <cellStyle name="Percent 3 7 10 4" xfId="9939" xr:uid="{00000000-0005-0000-0000-0000D5260000}"/>
    <cellStyle name="Percent 3 7 10 4 2" xfId="9940" xr:uid="{00000000-0005-0000-0000-0000D6260000}"/>
    <cellStyle name="Percent 3 7 10 4 2 2" xfId="9941" xr:uid="{00000000-0005-0000-0000-0000D7260000}"/>
    <cellStyle name="Percent 3 7 10 4 2 3" xfId="9942" xr:uid="{00000000-0005-0000-0000-0000D8260000}"/>
    <cellStyle name="Percent 3 7 10 4 3" xfId="9943" xr:uid="{00000000-0005-0000-0000-0000D9260000}"/>
    <cellStyle name="Percent 3 7 10 4 3 2" xfId="9944" xr:uid="{00000000-0005-0000-0000-0000DA260000}"/>
    <cellStyle name="Percent 3 7 10 4 3 3" xfId="9945" xr:uid="{00000000-0005-0000-0000-0000DB260000}"/>
    <cellStyle name="Percent 3 7 10 4 4" xfId="9946" xr:uid="{00000000-0005-0000-0000-0000DC260000}"/>
    <cellStyle name="Percent 3 7 10 4 5" xfId="9947" xr:uid="{00000000-0005-0000-0000-0000DD260000}"/>
    <cellStyle name="Percent 3 7 10 5" xfId="9948" xr:uid="{00000000-0005-0000-0000-0000DE260000}"/>
    <cellStyle name="Percent 3 7 10 5 2" xfId="9949" xr:uid="{00000000-0005-0000-0000-0000DF260000}"/>
    <cellStyle name="Percent 3 7 10 5 2 2" xfId="9950" xr:uid="{00000000-0005-0000-0000-0000E0260000}"/>
    <cellStyle name="Percent 3 7 10 5 2 3" xfId="9951" xr:uid="{00000000-0005-0000-0000-0000E1260000}"/>
    <cellStyle name="Percent 3 7 10 5 3" xfId="9952" xr:uid="{00000000-0005-0000-0000-0000E2260000}"/>
    <cellStyle name="Percent 3 7 10 5 3 2" xfId="9953" xr:uid="{00000000-0005-0000-0000-0000E3260000}"/>
    <cellStyle name="Percent 3 7 10 5 3 3" xfId="9954" xr:uid="{00000000-0005-0000-0000-0000E4260000}"/>
    <cellStyle name="Percent 3 7 10 5 4" xfId="9955" xr:uid="{00000000-0005-0000-0000-0000E5260000}"/>
    <cellStyle name="Percent 3 7 10 5 4 2" xfId="9956" xr:uid="{00000000-0005-0000-0000-0000E6260000}"/>
    <cellStyle name="Percent 3 7 10 5 4 3" xfId="9957" xr:uid="{00000000-0005-0000-0000-0000E7260000}"/>
    <cellStyle name="Percent 3 7 10 5 5" xfId="9958" xr:uid="{00000000-0005-0000-0000-0000E8260000}"/>
    <cellStyle name="Percent 3 7 10 5 6" xfId="9959" xr:uid="{00000000-0005-0000-0000-0000E9260000}"/>
    <cellStyle name="Percent 3 7 10 6" xfId="9960" xr:uid="{00000000-0005-0000-0000-0000EA260000}"/>
    <cellStyle name="Percent 3 7 10 6 2" xfId="9961" xr:uid="{00000000-0005-0000-0000-0000EB260000}"/>
    <cellStyle name="Percent 3 7 10 6 2 2" xfId="9962" xr:uid="{00000000-0005-0000-0000-0000EC260000}"/>
    <cellStyle name="Percent 3 7 10 6 2 3" xfId="9963" xr:uid="{00000000-0005-0000-0000-0000ED260000}"/>
    <cellStyle name="Percent 3 7 10 6 3" xfId="9964" xr:uid="{00000000-0005-0000-0000-0000EE260000}"/>
    <cellStyle name="Percent 3 7 10 6 3 2" xfId="9965" xr:uid="{00000000-0005-0000-0000-0000EF260000}"/>
    <cellStyle name="Percent 3 7 10 6 3 3" xfId="9966" xr:uid="{00000000-0005-0000-0000-0000F0260000}"/>
    <cellStyle name="Percent 3 7 10 6 4" xfId="9967" xr:uid="{00000000-0005-0000-0000-0000F1260000}"/>
    <cellStyle name="Percent 3 7 10 6 5" xfId="9968" xr:uid="{00000000-0005-0000-0000-0000F2260000}"/>
    <cellStyle name="Percent 3 7 10 7" xfId="9969" xr:uid="{00000000-0005-0000-0000-0000F3260000}"/>
    <cellStyle name="Percent 3 7 10 7 2" xfId="9970" xr:uid="{00000000-0005-0000-0000-0000F4260000}"/>
    <cellStyle name="Percent 3 7 10 7 3" xfId="9971" xr:uid="{00000000-0005-0000-0000-0000F5260000}"/>
    <cellStyle name="Percent 3 7 10 8" xfId="9972" xr:uid="{00000000-0005-0000-0000-0000F6260000}"/>
    <cellStyle name="Percent 3 7 10 8 2" xfId="9973" xr:uid="{00000000-0005-0000-0000-0000F7260000}"/>
    <cellStyle name="Percent 3 7 10 8 3" xfId="9974" xr:uid="{00000000-0005-0000-0000-0000F8260000}"/>
    <cellStyle name="Percent 3 7 10 9" xfId="9975" xr:uid="{00000000-0005-0000-0000-0000F9260000}"/>
    <cellStyle name="Percent 3 7 10 9 2" xfId="9976" xr:uid="{00000000-0005-0000-0000-0000FA260000}"/>
    <cellStyle name="Percent 3 7 10 9 3" xfId="9977" xr:uid="{00000000-0005-0000-0000-0000FB260000}"/>
    <cellStyle name="Percent 3 7 11" xfId="9978" xr:uid="{00000000-0005-0000-0000-0000FC260000}"/>
    <cellStyle name="Percent 3 7 11 10" xfId="9979" xr:uid="{00000000-0005-0000-0000-0000FD260000}"/>
    <cellStyle name="Percent 3 7 11 11" xfId="9980" xr:uid="{00000000-0005-0000-0000-0000FE260000}"/>
    <cellStyle name="Percent 3 7 11 12" xfId="9981" xr:uid="{00000000-0005-0000-0000-0000FF260000}"/>
    <cellStyle name="Percent 3 7 11 13" xfId="9982" xr:uid="{00000000-0005-0000-0000-000000270000}"/>
    <cellStyle name="Percent 3 7 11 14" xfId="9983" xr:uid="{00000000-0005-0000-0000-000001270000}"/>
    <cellStyle name="Percent 3 7 11 15" xfId="9984" xr:uid="{00000000-0005-0000-0000-000002270000}"/>
    <cellStyle name="Percent 3 7 11 2" xfId="9985" xr:uid="{00000000-0005-0000-0000-000003270000}"/>
    <cellStyle name="Percent 3 7 11 2 2" xfId="9986" xr:uid="{00000000-0005-0000-0000-000004270000}"/>
    <cellStyle name="Percent 3 7 11 2 2 2" xfId="9987" xr:uid="{00000000-0005-0000-0000-000005270000}"/>
    <cellStyle name="Percent 3 7 11 2 2 3" xfId="9988" xr:uid="{00000000-0005-0000-0000-000006270000}"/>
    <cellStyle name="Percent 3 7 11 2 3" xfId="9989" xr:uid="{00000000-0005-0000-0000-000007270000}"/>
    <cellStyle name="Percent 3 7 11 2 3 2" xfId="9990" xr:uid="{00000000-0005-0000-0000-000008270000}"/>
    <cellStyle name="Percent 3 7 11 2 3 3" xfId="9991" xr:uid="{00000000-0005-0000-0000-000009270000}"/>
    <cellStyle name="Percent 3 7 11 2 4" xfId="9992" xr:uid="{00000000-0005-0000-0000-00000A270000}"/>
    <cellStyle name="Percent 3 7 11 2 5" xfId="9993" xr:uid="{00000000-0005-0000-0000-00000B270000}"/>
    <cellStyle name="Percent 3 7 11 2 6" xfId="9994" xr:uid="{00000000-0005-0000-0000-00000C270000}"/>
    <cellStyle name="Percent 3 7 11 3" xfId="9995" xr:uid="{00000000-0005-0000-0000-00000D270000}"/>
    <cellStyle name="Percent 3 7 11 3 2" xfId="9996" xr:uid="{00000000-0005-0000-0000-00000E270000}"/>
    <cellStyle name="Percent 3 7 11 3 2 2" xfId="9997" xr:uid="{00000000-0005-0000-0000-00000F270000}"/>
    <cellStyle name="Percent 3 7 11 3 2 3" xfId="9998" xr:uid="{00000000-0005-0000-0000-000010270000}"/>
    <cellStyle name="Percent 3 7 11 3 3" xfId="9999" xr:uid="{00000000-0005-0000-0000-000011270000}"/>
    <cellStyle name="Percent 3 7 11 3 3 2" xfId="10000" xr:uid="{00000000-0005-0000-0000-000012270000}"/>
    <cellStyle name="Percent 3 7 11 3 3 3" xfId="10001" xr:uid="{00000000-0005-0000-0000-000013270000}"/>
    <cellStyle name="Percent 3 7 11 3 4" xfId="10002" xr:uid="{00000000-0005-0000-0000-000014270000}"/>
    <cellStyle name="Percent 3 7 11 3 5" xfId="10003" xr:uid="{00000000-0005-0000-0000-000015270000}"/>
    <cellStyle name="Percent 3 7 11 4" xfId="10004" xr:uid="{00000000-0005-0000-0000-000016270000}"/>
    <cellStyle name="Percent 3 7 11 4 2" xfId="10005" xr:uid="{00000000-0005-0000-0000-000017270000}"/>
    <cellStyle name="Percent 3 7 11 4 2 2" xfId="10006" xr:uid="{00000000-0005-0000-0000-000018270000}"/>
    <cellStyle name="Percent 3 7 11 4 2 3" xfId="10007" xr:uid="{00000000-0005-0000-0000-000019270000}"/>
    <cellStyle name="Percent 3 7 11 4 3" xfId="10008" xr:uid="{00000000-0005-0000-0000-00001A270000}"/>
    <cellStyle name="Percent 3 7 11 4 3 2" xfId="10009" xr:uid="{00000000-0005-0000-0000-00001B270000}"/>
    <cellStyle name="Percent 3 7 11 4 3 3" xfId="10010" xr:uid="{00000000-0005-0000-0000-00001C270000}"/>
    <cellStyle name="Percent 3 7 11 4 4" xfId="10011" xr:uid="{00000000-0005-0000-0000-00001D270000}"/>
    <cellStyle name="Percent 3 7 11 4 5" xfId="10012" xr:uid="{00000000-0005-0000-0000-00001E270000}"/>
    <cellStyle name="Percent 3 7 11 5" xfId="10013" xr:uid="{00000000-0005-0000-0000-00001F270000}"/>
    <cellStyle name="Percent 3 7 11 5 2" xfId="10014" xr:uid="{00000000-0005-0000-0000-000020270000}"/>
    <cellStyle name="Percent 3 7 11 5 2 2" xfId="10015" xr:uid="{00000000-0005-0000-0000-000021270000}"/>
    <cellStyle name="Percent 3 7 11 5 2 3" xfId="10016" xr:uid="{00000000-0005-0000-0000-000022270000}"/>
    <cellStyle name="Percent 3 7 11 5 3" xfId="10017" xr:uid="{00000000-0005-0000-0000-000023270000}"/>
    <cellStyle name="Percent 3 7 11 5 3 2" xfId="10018" xr:uid="{00000000-0005-0000-0000-000024270000}"/>
    <cellStyle name="Percent 3 7 11 5 3 3" xfId="10019" xr:uid="{00000000-0005-0000-0000-000025270000}"/>
    <cellStyle name="Percent 3 7 11 5 4" xfId="10020" xr:uid="{00000000-0005-0000-0000-000026270000}"/>
    <cellStyle name="Percent 3 7 11 5 4 2" xfId="10021" xr:uid="{00000000-0005-0000-0000-000027270000}"/>
    <cellStyle name="Percent 3 7 11 5 4 3" xfId="10022" xr:uid="{00000000-0005-0000-0000-000028270000}"/>
    <cellStyle name="Percent 3 7 11 5 5" xfId="10023" xr:uid="{00000000-0005-0000-0000-000029270000}"/>
    <cellStyle name="Percent 3 7 11 5 6" xfId="10024" xr:uid="{00000000-0005-0000-0000-00002A270000}"/>
    <cellStyle name="Percent 3 7 11 6" xfId="10025" xr:uid="{00000000-0005-0000-0000-00002B270000}"/>
    <cellStyle name="Percent 3 7 11 6 2" xfId="10026" xr:uid="{00000000-0005-0000-0000-00002C270000}"/>
    <cellStyle name="Percent 3 7 11 6 2 2" xfId="10027" xr:uid="{00000000-0005-0000-0000-00002D270000}"/>
    <cellStyle name="Percent 3 7 11 6 2 3" xfId="10028" xr:uid="{00000000-0005-0000-0000-00002E270000}"/>
    <cellStyle name="Percent 3 7 11 6 3" xfId="10029" xr:uid="{00000000-0005-0000-0000-00002F270000}"/>
    <cellStyle name="Percent 3 7 11 6 3 2" xfId="10030" xr:uid="{00000000-0005-0000-0000-000030270000}"/>
    <cellStyle name="Percent 3 7 11 6 3 3" xfId="10031" xr:uid="{00000000-0005-0000-0000-000031270000}"/>
    <cellStyle name="Percent 3 7 11 6 4" xfId="10032" xr:uid="{00000000-0005-0000-0000-000032270000}"/>
    <cellStyle name="Percent 3 7 11 6 5" xfId="10033" xr:uid="{00000000-0005-0000-0000-000033270000}"/>
    <cellStyle name="Percent 3 7 11 7" xfId="10034" xr:uid="{00000000-0005-0000-0000-000034270000}"/>
    <cellStyle name="Percent 3 7 11 7 2" xfId="10035" xr:uid="{00000000-0005-0000-0000-000035270000}"/>
    <cellStyle name="Percent 3 7 11 7 3" xfId="10036" xr:uid="{00000000-0005-0000-0000-000036270000}"/>
    <cellStyle name="Percent 3 7 11 8" xfId="10037" xr:uid="{00000000-0005-0000-0000-000037270000}"/>
    <cellStyle name="Percent 3 7 11 8 2" xfId="10038" xr:uid="{00000000-0005-0000-0000-000038270000}"/>
    <cellStyle name="Percent 3 7 11 8 3" xfId="10039" xr:uid="{00000000-0005-0000-0000-000039270000}"/>
    <cellStyle name="Percent 3 7 11 9" xfId="10040" xr:uid="{00000000-0005-0000-0000-00003A270000}"/>
    <cellStyle name="Percent 3 7 11 9 2" xfId="10041" xr:uid="{00000000-0005-0000-0000-00003B270000}"/>
    <cellStyle name="Percent 3 7 11 9 3" xfId="10042" xr:uid="{00000000-0005-0000-0000-00003C270000}"/>
    <cellStyle name="Percent 3 7 12" xfId="10043" xr:uid="{00000000-0005-0000-0000-00003D270000}"/>
    <cellStyle name="Percent 3 7 12 10" xfId="10044" xr:uid="{00000000-0005-0000-0000-00003E270000}"/>
    <cellStyle name="Percent 3 7 12 11" xfId="10045" xr:uid="{00000000-0005-0000-0000-00003F270000}"/>
    <cellStyle name="Percent 3 7 12 12" xfId="10046" xr:uid="{00000000-0005-0000-0000-000040270000}"/>
    <cellStyle name="Percent 3 7 12 13" xfId="10047" xr:uid="{00000000-0005-0000-0000-000041270000}"/>
    <cellStyle name="Percent 3 7 12 14" xfId="10048" xr:uid="{00000000-0005-0000-0000-000042270000}"/>
    <cellStyle name="Percent 3 7 12 15" xfId="10049" xr:uid="{00000000-0005-0000-0000-000043270000}"/>
    <cellStyle name="Percent 3 7 12 2" xfId="10050" xr:uid="{00000000-0005-0000-0000-000044270000}"/>
    <cellStyle name="Percent 3 7 12 2 2" xfId="10051" xr:uid="{00000000-0005-0000-0000-000045270000}"/>
    <cellStyle name="Percent 3 7 12 2 2 2" xfId="10052" xr:uid="{00000000-0005-0000-0000-000046270000}"/>
    <cellStyle name="Percent 3 7 12 2 2 3" xfId="10053" xr:uid="{00000000-0005-0000-0000-000047270000}"/>
    <cellStyle name="Percent 3 7 12 2 3" xfId="10054" xr:uid="{00000000-0005-0000-0000-000048270000}"/>
    <cellStyle name="Percent 3 7 12 2 3 2" xfId="10055" xr:uid="{00000000-0005-0000-0000-000049270000}"/>
    <cellStyle name="Percent 3 7 12 2 3 3" xfId="10056" xr:uid="{00000000-0005-0000-0000-00004A270000}"/>
    <cellStyle name="Percent 3 7 12 2 4" xfId="10057" xr:uid="{00000000-0005-0000-0000-00004B270000}"/>
    <cellStyle name="Percent 3 7 12 2 5" xfId="10058" xr:uid="{00000000-0005-0000-0000-00004C270000}"/>
    <cellStyle name="Percent 3 7 12 2 6" xfId="10059" xr:uid="{00000000-0005-0000-0000-00004D270000}"/>
    <cellStyle name="Percent 3 7 12 3" xfId="10060" xr:uid="{00000000-0005-0000-0000-00004E270000}"/>
    <cellStyle name="Percent 3 7 12 3 2" xfId="10061" xr:uid="{00000000-0005-0000-0000-00004F270000}"/>
    <cellStyle name="Percent 3 7 12 3 2 2" xfId="10062" xr:uid="{00000000-0005-0000-0000-000050270000}"/>
    <cellStyle name="Percent 3 7 12 3 2 3" xfId="10063" xr:uid="{00000000-0005-0000-0000-000051270000}"/>
    <cellStyle name="Percent 3 7 12 3 3" xfId="10064" xr:uid="{00000000-0005-0000-0000-000052270000}"/>
    <cellStyle name="Percent 3 7 12 3 3 2" xfId="10065" xr:uid="{00000000-0005-0000-0000-000053270000}"/>
    <cellStyle name="Percent 3 7 12 3 3 3" xfId="10066" xr:uid="{00000000-0005-0000-0000-000054270000}"/>
    <cellStyle name="Percent 3 7 12 3 4" xfId="10067" xr:uid="{00000000-0005-0000-0000-000055270000}"/>
    <cellStyle name="Percent 3 7 12 3 5" xfId="10068" xr:uid="{00000000-0005-0000-0000-000056270000}"/>
    <cellStyle name="Percent 3 7 12 4" xfId="10069" xr:uid="{00000000-0005-0000-0000-000057270000}"/>
    <cellStyle name="Percent 3 7 12 4 2" xfId="10070" xr:uid="{00000000-0005-0000-0000-000058270000}"/>
    <cellStyle name="Percent 3 7 12 4 2 2" xfId="10071" xr:uid="{00000000-0005-0000-0000-000059270000}"/>
    <cellStyle name="Percent 3 7 12 4 2 3" xfId="10072" xr:uid="{00000000-0005-0000-0000-00005A270000}"/>
    <cellStyle name="Percent 3 7 12 4 3" xfId="10073" xr:uid="{00000000-0005-0000-0000-00005B270000}"/>
    <cellStyle name="Percent 3 7 12 4 3 2" xfId="10074" xr:uid="{00000000-0005-0000-0000-00005C270000}"/>
    <cellStyle name="Percent 3 7 12 4 3 3" xfId="10075" xr:uid="{00000000-0005-0000-0000-00005D270000}"/>
    <cellStyle name="Percent 3 7 12 4 4" xfId="10076" xr:uid="{00000000-0005-0000-0000-00005E270000}"/>
    <cellStyle name="Percent 3 7 12 4 5" xfId="10077" xr:uid="{00000000-0005-0000-0000-00005F270000}"/>
    <cellStyle name="Percent 3 7 12 5" xfId="10078" xr:uid="{00000000-0005-0000-0000-000060270000}"/>
    <cellStyle name="Percent 3 7 12 5 2" xfId="10079" xr:uid="{00000000-0005-0000-0000-000061270000}"/>
    <cellStyle name="Percent 3 7 12 5 2 2" xfId="10080" xr:uid="{00000000-0005-0000-0000-000062270000}"/>
    <cellStyle name="Percent 3 7 12 5 2 3" xfId="10081" xr:uid="{00000000-0005-0000-0000-000063270000}"/>
    <cellStyle name="Percent 3 7 12 5 3" xfId="10082" xr:uid="{00000000-0005-0000-0000-000064270000}"/>
    <cellStyle name="Percent 3 7 12 5 3 2" xfId="10083" xr:uid="{00000000-0005-0000-0000-000065270000}"/>
    <cellStyle name="Percent 3 7 12 5 3 3" xfId="10084" xr:uid="{00000000-0005-0000-0000-000066270000}"/>
    <cellStyle name="Percent 3 7 12 5 4" xfId="10085" xr:uid="{00000000-0005-0000-0000-000067270000}"/>
    <cellStyle name="Percent 3 7 12 5 4 2" xfId="10086" xr:uid="{00000000-0005-0000-0000-000068270000}"/>
    <cellStyle name="Percent 3 7 12 5 4 3" xfId="10087" xr:uid="{00000000-0005-0000-0000-000069270000}"/>
    <cellStyle name="Percent 3 7 12 5 5" xfId="10088" xr:uid="{00000000-0005-0000-0000-00006A270000}"/>
    <cellStyle name="Percent 3 7 12 5 6" xfId="10089" xr:uid="{00000000-0005-0000-0000-00006B270000}"/>
    <cellStyle name="Percent 3 7 12 6" xfId="10090" xr:uid="{00000000-0005-0000-0000-00006C270000}"/>
    <cellStyle name="Percent 3 7 12 6 2" xfId="10091" xr:uid="{00000000-0005-0000-0000-00006D270000}"/>
    <cellStyle name="Percent 3 7 12 6 2 2" xfId="10092" xr:uid="{00000000-0005-0000-0000-00006E270000}"/>
    <cellStyle name="Percent 3 7 12 6 2 3" xfId="10093" xr:uid="{00000000-0005-0000-0000-00006F270000}"/>
    <cellStyle name="Percent 3 7 12 6 3" xfId="10094" xr:uid="{00000000-0005-0000-0000-000070270000}"/>
    <cellStyle name="Percent 3 7 12 6 3 2" xfId="10095" xr:uid="{00000000-0005-0000-0000-000071270000}"/>
    <cellStyle name="Percent 3 7 12 6 3 3" xfId="10096" xr:uid="{00000000-0005-0000-0000-000072270000}"/>
    <cellStyle name="Percent 3 7 12 6 4" xfId="10097" xr:uid="{00000000-0005-0000-0000-000073270000}"/>
    <cellStyle name="Percent 3 7 12 6 5" xfId="10098" xr:uid="{00000000-0005-0000-0000-000074270000}"/>
    <cellStyle name="Percent 3 7 12 7" xfId="10099" xr:uid="{00000000-0005-0000-0000-000075270000}"/>
    <cellStyle name="Percent 3 7 12 7 2" xfId="10100" xr:uid="{00000000-0005-0000-0000-000076270000}"/>
    <cellStyle name="Percent 3 7 12 7 3" xfId="10101" xr:uid="{00000000-0005-0000-0000-000077270000}"/>
    <cellStyle name="Percent 3 7 12 8" xfId="10102" xr:uid="{00000000-0005-0000-0000-000078270000}"/>
    <cellStyle name="Percent 3 7 12 8 2" xfId="10103" xr:uid="{00000000-0005-0000-0000-000079270000}"/>
    <cellStyle name="Percent 3 7 12 8 3" xfId="10104" xr:uid="{00000000-0005-0000-0000-00007A270000}"/>
    <cellStyle name="Percent 3 7 12 9" xfId="10105" xr:uid="{00000000-0005-0000-0000-00007B270000}"/>
    <cellStyle name="Percent 3 7 12 9 2" xfId="10106" xr:uid="{00000000-0005-0000-0000-00007C270000}"/>
    <cellStyle name="Percent 3 7 12 9 3" xfId="10107" xr:uid="{00000000-0005-0000-0000-00007D270000}"/>
    <cellStyle name="Percent 3 7 13" xfId="10108" xr:uid="{00000000-0005-0000-0000-00007E270000}"/>
    <cellStyle name="Percent 3 7 13 10" xfId="10109" xr:uid="{00000000-0005-0000-0000-00007F270000}"/>
    <cellStyle name="Percent 3 7 13 11" xfId="10110" xr:uid="{00000000-0005-0000-0000-000080270000}"/>
    <cellStyle name="Percent 3 7 13 12" xfId="10111" xr:uid="{00000000-0005-0000-0000-000081270000}"/>
    <cellStyle name="Percent 3 7 13 13" xfId="10112" xr:uid="{00000000-0005-0000-0000-000082270000}"/>
    <cellStyle name="Percent 3 7 13 14" xfId="10113" xr:uid="{00000000-0005-0000-0000-000083270000}"/>
    <cellStyle name="Percent 3 7 13 15" xfId="10114" xr:uid="{00000000-0005-0000-0000-000084270000}"/>
    <cellStyle name="Percent 3 7 13 2" xfId="10115" xr:uid="{00000000-0005-0000-0000-000085270000}"/>
    <cellStyle name="Percent 3 7 13 2 2" xfId="10116" xr:uid="{00000000-0005-0000-0000-000086270000}"/>
    <cellStyle name="Percent 3 7 13 2 2 2" xfId="10117" xr:uid="{00000000-0005-0000-0000-000087270000}"/>
    <cellStyle name="Percent 3 7 13 2 2 3" xfId="10118" xr:uid="{00000000-0005-0000-0000-000088270000}"/>
    <cellStyle name="Percent 3 7 13 2 3" xfId="10119" xr:uid="{00000000-0005-0000-0000-000089270000}"/>
    <cellStyle name="Percent 3 7 13 2 3 2" xfId="10120" xr:uid="{00000000-0005-0000-0000-00008A270000}"/>
    <cellStyle name="Percent 3 7 13 2 3 3" xfId="10121" xr:uid="{00000000-0005-0000-0000-00008B270000}"/>
    <cellStyle name="Percent 3 7 13 2 4" xfId="10122" xr:uid="{00000000-0005-0000-0000-00008C270000}"/>
    <cellStyle name="Percent 3 7 13 2 5" xfId="10123" xr:uid="{00000000-0005-0000-0000-00008D270000}"/>
    <cellStyle name="Percent 3 7 13 2 6" xfId="10124" xr:uid="{00000000-0005-0000-0000-00008E270000}"/>
    <cellStyle name="Percent 3 7 13 3" xfId="10125" xr:uid="{00000000-0005-0000-0000-00008F270000}"/>
    <cellStyle name="Percent 3 7 13 3 2" xfId="10126" xr:uid="{00000000-0005-0000-0000-000090270000}"/>
    <cellStyle name="Percent 3 7 13 3 2 2" xfId="10127" xr:uid="{00000000-0005-0000-0000-000091270000}"/>
    <cellStyle name="Percent 3 7 13 3 2 3" xfId="10128" xr:uid="{00000000-0005-0000-0000-000092270000}"/>
    <cellStyle name="Percent 3 7 13 3 3" xfId="10129" xr:uid="{00000000-0005-0000-0000-000093270000}"/>
    <cellStyle name="Percent 3 7 13 3 3 2" xfId="10130" xr:uid="{00000000-0005-0000-0000-000094270000}"/>
    <cellStyle name="Percent 3 7 13 3 3 3" xfId="10131" xr:uid="{00000000-0005-0000-0000-000095270000}"/>
    <cellStyle name="Percent 3 7 13 3 4" xfId="10132" xr:uid="{00000000-0005-0000-0000-000096270000}"/>
    <cellStyle name="Percent 3 7 13 3 5" xfId="10133" xr:uid="{00000000-0005-0000-0000-000097270000}"/>
    <cellStyle name="Percent 3 7 13 4" xfId="10134" xr:uid="{00000000-0005-0000-0000-000098270000}"/>
    <cellStyle name="Percent 3 7 13 4 2" xfId="10135" xr:uid="{00000000-0005-0000-0000-000099270000}"/>
    <cellStyle name="Percent 3 7 13 4 2 2" xfId="10136" xr:uid="{00000000-0005-0000-0000-00009A270000}"/>
    <cellStyle name="Percent 3 7 13 4 2 3" xfId="10137" xr:uid="{00000000-0005-0000-0000-00009B270000}"/>
    <cellStyle name="Percent 3 7 13 4 3" xfId="10138" xr:uid="{00000000-0005-0000-0000-00009C270000}"/>
    <cellStyle name="Percent 3 7 13 4 3 2" xfId="10139" xr:uid="{00000000-0005-0000-0000-00009D270000}"/>
    <cellStyle name="Percent 3 7 13 4 3 3" xfId="10140" xr:uid="{00000000-0005-0000-0000-00009E270000}"/>
    <cellStyle name="Percent 3 7 13 4 4" xfId="10141" xr:uid="{00000000-0005-0000-0000-00009F270000}"/>
    <cellStyle name="Percent 3 7 13 4 5" xfId="10142" xr:uid="{00000000-0005-0000-0000-0000A0270000}"/>
    <cellStyle name="Percent 3 7 13 5" xfId="10143" xr:uid="{00000000-0005-0000-0000-0000A1270000}"/>
    <cellStyle name="Percent 3 7 13 5 2" xfId="10144" xr:uid="{00000000-0005-0000-0000-0000A2270000}"/>
    <cellStyle name="Percent 3 7 13 5 2 2" xfId="10145" xr:uid="{00000000-0005-0000-0000-0000A3270000}"/>
    <cellStyle name="Percent 3 7 13 5 2 3" xfId="10146" xr:uid="{00000000-0005-0000-0000-0000A4270000}"/>
    <cellStyle name="Percent 3 7 13 5 3" xfId="10147" xr:uid="{00000000-0005-0000-0000-0000A5270000}"/>
    <cellStyle name="Percent 3 7 13 5 3 2" xfId="10148" xr:uid="{00000000-0005-0000-0000-0000A6270000}"/>
    <cellStyle name="Percent 3 7 13 5 3 3" xfId="10149" xr:uid="{00000000-0005-0000-0000-0000A7270000}"/>
    <cellStyle name="Percent 3 7 13 5 4" xfId="10150" xr:uid="{00000000-0005-0000-0000-0000A8270000}"/>
    <cellStyle name="Percent 3 7 13 5 4 2" xfId="10151" xr:uid="{00000000-0005-0000-0000-0000A9270000}"/>
    <cellStyle name="Percent 3 7 13 5 4 3" xfId="10152" xr:uid="{00000000-0005-0000-0000-0000AA270000}"/>
    <cellStyle name="Percent 3 7 13 5 5" xfId="10153" xr:uid="{00000000-0005-0000-0000-0000AB270000}"/>
    <cellStyle name="Percent 3 7 13 5 6" xfId="10154" xr:uid="{00000000-0005-0000-0000-0000AC270000}"/>
    <cellStyle name="Percent 3 7 13 6" xfId="10155" xr:uid="{00000000-0005-0000-0000-0000AD270000}"/>
    <cellStyle name="Percent 3 7 13 6 2" xfId="10156" xr:uid="{00000000-0005-0000-0000-0000AE270000}"/>
    <cellStyle name="Percent 3 7 13 6 2 2" xfId="10157" xr:uid="{00000000-0005-0000-0000-0000AF270000}"/>
    <cellStyle name="Percent 3 7 13 6 2 3" xfId="10158" xr:uid="{00000000-0005-0000-0000-0000B0270000}"/>
    <cellStyle name="Percent 3 7 13 6 3" xfId="10159" xr:uid="{00000000-0005-0000-0000-0000B1270000}"/>
    <cellStyle name="Percent 3 7 13 6 3 2" xfId="10160" xr:uid="{00000000-0005-0000-0000-0000B2270000}"/>
    <cellStyle name="Percent 3 7 13 6 3 3" xfId="10161" xr:uid="{00000000-0005-0000-0000-0000B3270000}"/>
    <cellStyle name="Percent 3 7 13 6 4" xfId="10162" xr:uid="{00000000-0005-0000-0000-0000B4270000}"/>
    <cellStyle name="Percent 3 7 13 6 5" xfId="10163" xr:uid="{00000000-0005-0000-0000-0000B5270000}"/>
    <cellStyle name="Percent 3 7 13 7" xfId="10164" xr:uid="{00000000-0005-0000-0000-0000B6270000}"/>
    <cellStyle name="Percent 3 7 13 7 2" xfId="10165" xr:uid="{00000000-0005-0000-0000-0000B7270000}"/>
    <cellStyle name="Percent 3 7 13 7 3" xfId="10166" xr:uid="{00000000-0005-0000-0000-0000B8270000}"/>
    <cellStyle name="Percent 3 7 13 8" xfId="10167" xr:uid="{00000000-0005-0000-0000-0000B9270000}"/>
    <cellStyle name="Percent 3 7 13 8 2" xfId="10168" xr:uid="{00000000-0005-0000-0000-0000BA270000}"/>
    <cellStyle name="Percent 3 7 13 8 3" xfId="10169" xr:uid="{00000000-0005-0000-0000-0000BB270000}"/>
    <cellStyle name="Percent 3 7 13 9" xfId="10170" xr:uid="{00000000-0005-0000-0000-0000BC270000}"/>
    <cellStyle name="Percent 3 7 13 9 2" xfId="10171" xr:uid="{00000000-0005-0000-0000-0000BD270000}"/>
    <cellStyle name="Percent 3 7 13 9 3" xfId="10172" xr:uid="{00000000-0005-0000-0000-0000BE270000}"/>
    <cellStyle name="Percent 3 7 14" xfId="10173" xr:uid="{00000000-0005-0000-0000-0000BF270000}"/>
    <cellStyle name="Percent 3 7 14 10" xfId="10174" xr:uid="{00000000-0005-0000-0000-0000C0270000}"/>
    <cellStyle name="Percent 3 7 14 11" xfId="10175" xr:uid="{00000000-0005-0000-0000-0000C1270000}"/>
    <cellStyle name="Percent 3 7 14 12" xfId="10176" xr:uid="{00000000-0005-0000-0000-0000C2270000}"/>
    <cellStyle name="Percent 3 7 14 13" xfId="10177" xr:uid="{00000000-0005-0000-0000-0000C3270000}"/>
    <cellStyle name="Percent 3 7 14 14" xfId="10178" xr:uid="{00000000-0005-0000-0000-0000C4270000}"/>
    <cellStyle name="Percent 3 7 14 15" xfId="10179" xr:uid="{00000000-0005-0000-0000-0000C5270000}"/>
    <cellStyle name="Percent 3 7 14 2" xfId="10180" xr:uid="{00000000-0005-0000-0000-0000C6270000}"/>
    <cellStyle name="Percent 3 7 14 2 2" xfId="10181" xr:uid="{00000000-0005-0000-0000-0000C7270000}"/>
    <cellStyle name="Percent 3 7 14 2 2 2" xfId="10182" xr:uid="{00000000-0005-0000-0000-0000C8270000}"/>
    <cellStyle name="Percent 3 7 14 2 2 3" xfId="10183" xr:uid="{00000000-0005-0000-0000-0000C9270000}"/>
    <cellStyle name="Percent 3 7 14 2 3" xfId="10184" xr:uid="{00000000-0005-0000-0000-0000CA270000}"/>
    <cellStyle name="Percent 3 7 14 2 3 2" xfId="10185" xr:uid="{00000000-0005-0000-0000-0000CB270000}"/>
    <cellStyle name="Percent 3 7 14 2 3 3" xfId="10186" xr:uid="{00000000-0005-0000-0000-0000CC270000}"/>
    <cellStyle name="Percent 3 7 14 2 4" xfId="10187" xr:uid="{00000000-0005-0000-0000-0000CD270000}"/>
    <cellStyle name="Percent 3 7 14 2 5" xfId="10188" xr:uid="{00000000-0005-0000-0000-0000CE270000}"/>
    <cellStyle name="Percent 3 7 14 2 6" xfId="10189" xr:uid="{00000000-0005-0000-0000-0000CF270000}"/>
    <cellStyle name="Percent 3 7 14 3" xfId="10190" xr:uid="{00000000-0005-0000-0000-0000D0270000}"/>
    <cellStyle name="Percent 3 7 14 3 2" xfId="10191" xr:uid="{00000000-0005-0000-0000-0000D1270000}"/>
    <cellStyle name="Percent 3 7 14 3 2 2" xfId="10192" xr:uid="{00000000-0005-0000-0000-0000D2270000}"/>
    <cellStyle name="Percent 3 7 14 3 2 3" xfId="10193" xr:uid="{00000000-0005-0000-0000-0000D3270000}"/>
    <cellStyle name="Percent 3 7 14 3 3" xfId="10194" xr:uid="{00000000-0005-0000-0000-0000D4270000}"/>
    <cellStyle name="Percent 3 7 14 3 3 2" xfId="10195" xr:uid="{00000000-0005-0000-0000-0000D5270000}"/>
    <cellStyle name="Percent 3 7 14 3 3 3" xfId="10196" xr:uid="{00000000-0005-0000-0000-0000D6270000}"/>
    <cellStyle name="Percent 3 7 14 3 4" xfId="10197" xr:uid="{00000000-0005-0000-0000-0000D7270000}"/>
    <cellStyle name="Percent 3 7 14 3 5" xfId="10198" xr:uid="{00000000-0005-0000-0000-0000D8270000}"/>
    <cellStyle name="Percent 3 7 14 4" xfId="10199" xr:uid="{00000000-0005-0000-0000-0000D9270000}"/>
    <cellStyle name="Percent 3 7 14 4 2" xfId="10200" xr:uid="{00000000-0005-0000-0000-0000DA270000}"/>
    <cellStyle name="Percent 3 7 14 4 2 2" xfId="10201" xr:uid="{00000000-0005-0000-0000-0000DB270000}"/>
    <cellStyle name="Percent 3 7 14 4 2 3" xfId="10202" xr:uid="{00000000-0005-0000-0000-0000DC270000}"/>
    <cellStyle name="Percent 3 7 14 4 3" xfId="10203" xr:uid="{00000000-0005-0000-0000-0000DD270000}"/>
    <cellStyle name="Percent 3 7 14 4 3 2" xfId="10204" xr:uid="{00000000-0005-0000-0000-0000DE270000}"/>
    <cellStyle name="Percent 3 7 14 4 3 3" xfId="10205" xr:uid="{00000000-0005-0000-0000-0000DF270000}"/>
    <cellStyle name="Percent 3 7 14 4 4" xfId="10206" xr:uid="{00000000-0005-0000-0000-0000E0270000}"/>
    <cellStyle name="Percent 3 7 14 4 5" xfId="10207" xr:uid="{00000000-0005-0000-0000-0000E1270000}"/>
    <cellStyle name="Percent 3 7 14 5" xfId="10208" xr:uid="{00000000-0005-0000-0000-0000E2270000}"/>
    <cellStyle name="Percent 3 7 14 5 2" xfId="10209" xr:uid="{00000000-0005-0000-0000-0000E3270000}"/>
    <cellStyle name="Percent 3 7 14 5 2 2" xfId="10210" xr:uid="{00000000-0005-0000-0000-0000E4270000}"/>
    <cellStyle name="Percent 3 7 14 5 2 3" xfId="10211" xr:uid="{00000000-0005-0000-0000-0000E5270000}"/>
    <cellStyle name="Percent 3 7 14 5 3" xfId="10212" xr:uid="{00000000-0005-0000-0000-0000E6270000}"/>
    <cellStyle name="Percent 3 7 14 5 3 2" xfId="10213" xr:uid="{00000000-0005-0000-0000-0000E7270000}"/>
    <cellStyle name="Percent 3 7 14 5 3 3" xfId="10214" xr:uid="{00000000-0005-0000-0000-0000E8270000}"/>
    <cellStyle name="Percent 3 7 14 5 4" xfId="10215" xr:uid="{00000000-0005-0000-0000-0000E9270000}"/>
    <cellStyle name="Percent 3 7 14 5 4 2" xfId="10216" xr:uid="{00000000-0005-0000-0000-0000EA270000}"/>
    <cellStyle name="Percent 3 7 14 5 4 3" xfId="10217" xr:uid="{00000000-0005-0000-0000-0000EB270000}"/>
    <cellStyle name="Percent 3 7 14 5 5" xfId="10218" xr:uid="{00000000-0005-0000-0000-0000EC270000}"/>
    <cellStyle name="Percent 3 7 14 5 6" xfId="10219" xr:uid="{00000000-0005-0000-0000-0000ED270000}"/>
    <cellStyle name="Percent 3 7 14 6" xfId="10220" xr:uid="{00000000-0005-0000-0000-0000EE270000}"/>
    <cellStyle name="Percent 3 7 14 6 2" xfId="10221" xr:uid="{00000000-0005-0000-0000-0000EF270000}"/>
    <cellStyle name="Percent 3 7 14 6 2 2" xfId="10222" xr:uid="{00000000-0005-0000-0000-0000F0270000}"/>
    <cellStyle name="Percent 3 7 14 6 2 3" xfId="10223" xr:uid="{00000000-0005-0000-0000-0000F1270000}"/>
    <cellStyle name="Percent 3 7 14 6 3" xfId="10224" xr:uid="{00000000-0005-0000-0000-0000F2270000}"/>
    <cellStyle name="Percent 3 7 14 6 3 2" xfId="10225" xr:uid="{00000000-0005-0000-0000-0000F3270000}"/>
    <cellStyle name="Percent 3 7 14 6 3 3" xfId="10226" xr:uid="{00000000-0005-0000-0000-0000F4270000}"/>
    <cellStyle name="Percent 3 7 14 6 4" xfId="10227" xr:uid="{00000000-0005-0000-0000-0000F5270000}"/>
    <cellStyle name="Percent 3 7 14 6 5" xfId="10228" xr:uid="{00000000-0005-0000-0000-0000F6270000}"/>
    <cellStyle name="Percent 3 7 14 7" xfId="10229" xr:uid="{00000000-0005-0000-0000-0000F7270000}"/>
    <cellStyle name="Percent 3 7 14 7 2" xfId="10230" xr:uid="{00000000-0005-0000-0000-0000F8270000}"/>
    <cellStyle name="Percent 3 7 14 7 3" xfId="10231" xr:uid="{00000000-0005-0000-0000-0000F9270000}"/>
    <cellStyle name="Percent 3 7 14 8" xfId="10232" xr:uid="{00000000-0005-0000-0000-0000FA270000}"/>
    <cellStyle name="Percent 3 7 14 8 2" xfId="10233" xr:uid="{00000000-0005-0000-0000-0000FB270000}"/>
    <cellStyle name="Percent 3 7 14 8 3" xfId="10234" xr:uid="{00000000-0005-0000-0000-0000FC270000}"/>
    <cellStyle name="Percent 3 7 14 9" xfId="10235" xr:uid="{00000000-0005-0000-0000-0000FD270000}"/>
    <cellStyle name="Percent 3 7 14 9 2" xfId="10236" xr:uid="{00000000-0005-0000-0000-0000FE270000}"/>
    <cellStyle name="Percent 3 7 14 9 3" xfId="10237" xr:uid="{00000000-0005-0000-0000-0000FF270000}"/>
    <cellStyle name="Percent 3 7 15" xfId="10238" xr:uid="{00000000-0005-0000-0000-000000280000}"/>
    <cellStyle name="Percent 3 7 15 10" xfId="10239" xr:uid="{00000000-0005-0000-0000-000001280000}"/>
    <cellStyle name="Percent 3 7 15 11" xfId="10240" xr:uid="{00000000-0005-0000-0000-000002280000}"/>
    <cellStyle name="Percent 3 7 15 12" xfId="10241" xr:uid="{00000000-0005-0000-0000-000003280000}"/>
    <cellStyle name="Percent 3 7 15 13" xfId="10242" xr:uid="{00000000-0005-0000-0000-000004280000}"/>
    <cellStyle name="Percent 3 7 15 14" xfId="10243" xr:uid="{00000000-0005-0000-0000-000005280000}"/>
    <cellStyle name="Percent 3 7 15 15" xfId="10244" xr:uid="{00000000-0005-0000-0000-000006280000}"/>
    <cellStyle name="Percent 3 7 15 2" xfId="10245" xr:uid="{00000000-0005-0000-0000-000007280000}"/>
    <cellStyle name="Percent 3 7 15 2 2" xfId="10246" xr:uid="{00000000-0005-0000-0000-000008280000}"/>
    <cellStyle name="Percent 3 7 15 2 2 2" xfId="10247" xr:uid="{00000000-0005-0000-0000-000009280000}"/>
    <cellStyle name="Percent 3 7 15 2 2 3" xfId="10248" xr:uid="{00000000-0005-0000-0000-00000A280000}"/>
    <cellStyle name="Percent 3 7 15 2 3" xfId="10249" xr:uid="{00000000-0005-0000-0000-00000B280000}"/>
    <cellStyle name="Percent 3 7 15 2 3 2" xfId="10250" xr:uid="{00000000-0005-0000-0000-00000C280000}"/>
    <cellStyle name="Percent 3 7 15 2 3 3" xfId="10251" xr:uid="{00000000-0005-0000-0000-00000D280000}"/>
    <cellStyle name="Percent 3 7 15 2 4" xfId="10252" xr:uid="{00000000-0005-0000-0000-00000E280000}"/>
    <cellStyle name="Percent 3 7 15 2 5" xfId="10253" xr:uid="{00000000-0005-0000-0000-00000F280000}"/>
    <cellStyle name="Percent 3 7 15 2 6" xfId="10254" xr:uid="{00000000-0005-0000-0000-000010280000}"/>
    <cellStyle name="Percent 3 7 15 3" xfId="10255" xr:uid="{00000000-0005-0000-0000-000011280000}"/>
    <cellStyle name="Percent 3 7 15 3 2" xfId="10256" xr:uid="{00000000-0005-0000-0000-000012280000}"/>
    <cellStyle name="Percent 3 7 15 3 2 2" xfId="10257" xr:uid="{00000000-0005-0000-0000-000013280000}"/>
    <cellStyle name="Percent 3 7 15 3 2 3" xfId="10258" xr:uid="{00000000-0005-0000-0000-000014280000}"/>
    <cellStyle name="Percent 3 7 15 3 3" xfId="10259" xr:uid="{00000000-0005-0000-0000-000015280000}"/>
    <cellStyle name="Percent 3 7 15 3 3 2" xfId="10260" xr:uid="{00000000-0005-0000-0000-000016280000}"/>
    <cellStyle name="Percent 3 7 15 3 3 3" xfId="10261" xr:uid="{00000000-0005-0000-0000-000017280000}"/>
    <cellStyle name="Percent 3 7 15 3 4" xfId="10262" xr:uid="{00000000-0005-0000-0000-000018280000}"/>
    <cellStyle name="Percent 3 7 15 3 5" xfId="10263" xr:uid="{00000000-0005-0000-0000-000019280000}"/>
    <cellStyle name="Percent 3 7 15 4" xfId="10264" xr:uid="{00000000-0005-0000-0000-00001A280000}"/>
    <cellStyle name="Percent 3 7 15 4 2" xfId="10265" xr:uid="{00000000-0005-0000-0000-00001B280000}"/>
    <cellStyle name="Percent 3 7 15 4 2 2" xfId="10266" xr:uid="{00000000-0005-0000-0000-00001C280000}"/>
    <cellStyle name="Percent 3 7 15 4 2 3" xfId="10267" xr:uid="{00000000-0005-0000-0000-00001D280000}"/>
    <cellStyle name="Percent 3 7 15 4 3" xfId="10268" xr:uid="{00000000-0005-0000-0000-00001E280000}"/>
    <cellStyle name="Percent 3 7 15 4 3 2" xfId="10269" xr:uid="{00000000-0005-0000-0000-00001F280000}"/>
    <cellStyle name="Percent 3 7 15 4 3 3" xfId="10270" xr:uid="{00000000-0005-0000-0000-000020280000}"/>
    <cellStyle name="Percent 3 7 15 4 4" xfId="10271" xr:uid="{00000000-0005-0000-0000-000021280000}"/>
    <cellStyle name="Percent 3 7 15 4 5" xfId="10272" xr:uid="{00000000-0005-0000-0000-000022280000}"/>
    <cellStyle name="Percent 3 7 15 5" xfId="10273" xr:uid="{00000000-0005-0000-0000-000023280000}"/>
    <cellStyle name="Percent 3 7 15 5 2" xfId="10274" xr:uid="{00000000-0005-0000-0000-000024280000}"/>
    <cellStyle name="Percent 3 7 15 5 2 2" xfId="10275" xr:uid="{00000000-0005-0000-0000-000025280000}"/>
    <cellStyle name="Percent 3 7 15 5 2 3" xfId="10276" xr:uid="{00000000-0005-0000-0000-000026280000}"/>
    <cellStyle name="Percent 3 7 15 5 3" xfId="10277" xr:uid="{00000000-0005-0000-0000-000027280000}"/>
    <cellStyle name="Percent 3 7 15 5 3 2" xfId="10278" xr:uid="{00000000-0005-0000-0000-000028280000}"/>
    <cellStyle name="Percent 3 7 15 5 3 3" xfId="10279" xr:uid="{00000000-0005-0000-0000-000029280000}"/>
    <cellStyle name="Percent 3 7 15 5 4" xfId="10280" xr:uid="{00000000-0005-0000-0000-00002A280000}"/>
    <cellStyle name="Percent 3 7 15 5 4 2" xfId="10281" xr:uid="{00000000-0005-0000-0000-00002B280000}"/>
    <cellStyle name="Percent 3 7 15 5 4 3" xfId="10282" xr:uid="{00000000-0005-0000-0000-00002C280000}"/>
    <cellStyle name="Percent 3 7 15 5 5" xfId="10283" xr:uid="{00000000-0005-0000-0000-00002D280000}"/>
    <cellStyle name="Percent 3 7 15 5 6" xfId="10284" xr:uid="{00000000-0005-0000-0000-00002E280000}"/>
    <cellStyle name="Percent 3 7 15 6" xfId="10285" xr:uid="{00000000-0005-0000-0000-00002F280000}"/>
    <cellStyle name="Percent 3 7 15 6 2" xfId="10286" xr:uid="{00000000-0005-0000-0000-000030280000}"/>
    <cellStyle name="Percent 3 7 15 6 2 2" xfId="10287" xr:uid="{00000000-0005-0000-0000-000031280000}"/>
    <cellStyle name="Percent 3 7 15 6 2 3" xfId="10288" xr:uid="{00000000-0005-0000-0000-000032280000}"/>
    <cellStyle name="Percent 3 7 15 6 3" xfId="10289" xr:uid="{00000000-0005-0000-0000-000033280000}"/>
    <cellStyle name="Percent 3 7 15 6 3 2" xfId="10290" xr:uid="{00000000-0005-0000-0000-000034280000}"/>
    <cellStyle name="Percent 3 7 15 6 3 3" xfId="10291" xr:uid="{00000000-0005-0000-0000-000035280000}"/>
    <cellStyle name="Percent 3 7 15 6 4" xfId="10292" xr:uid="{00000000-0005-0000-0000-000036280000}"/>
    <cellStyle name="Percent 3 7 15 6 5" xfId="10293" xr:uid="{00000000-0005-0000-0000-000037280000}"/>
    <cellStyle name="Percent 3 7 15 7" xfId="10294" xr:uid="{00000000-0005-0000-0000-000038280000}"/>
    <cellStyle name="Percent 3 7 15 7 2" xfId="10295" xr:uid="{00000000-0005-0000-0000-000039280000}"/>
    <cellStyle name="Percent 3 7 15 7 3" xfId="10296" xr:uid="{00000000-0005-0000-0000-00003A280000}"/>
    <cellStyle name="Percent 3 7 15 8" xfId="10297" xr:uid="{00000000-0005-0000-0000-00003B280000}"/>
    <cellStyle name="Percent 3 7 15 8 2" xfId="10298" xr:uid="{00000000-0005-0000-0000-00003C280000}"/>
    <cellStyle name="Percent 3 7 15 8 3" xfId="10299" xr:uid="{00000000-0005-0000-0000-00003D280000}"/>
    <cellStyle name="Percent 3 7 15 9" xfId="10300" xr:uid="{00000000-0005-0000-0000-00003E280000}"/>
    <cellStyle name="Percent 3 7 15 9 2" xfId="10301" xr:uid="{00000000-0005-0000-0000-00003F280000}"/>
    <cellStyle name="Percent 3 7 15 9 3" xfId="10302" xr:uid="{00000000-0005-0000-0000-000040280000}"/>
    <cellStyle name="Percent 3 7 16" xfId="10303" xr:uid="{00000000-0005-0000-0000-000041280000}"/>
    <cellStyle name="Percent 3 7 16 2" xfId="10304" xr:uid="{00000000-0005-0000-0000-000042280000}"/>
    <cellStyle name="Percent 3 7 16 2 2" xfId="10305" xr:uid="{00000000-0005-0000-0000-000043280000}"/>
    <cellStyle name="Percent 3 7 16 2 3" xfId="10306" xr:uid="{00000000-0005-0000-0000-000044280000}"/>
    <cellStyle name="Percent 3 7 16 3" xfId="10307" xr:uid="{00000000-0005-0000-0000-000045280000}"/>
    <cellStyle name="Percent 3 7 16 3 2" xfId="10308" xr:uid="{00000000-0005-0000-0000-000046280000}"/>
    <cellStyle name="Percent 3 7 16 3 3" xfId="10309" xr:uid="{00000000-0005-0000-0000-000047280000}"/>
    <cellStyle name="Percent 3 7 16 4" xfId="10310" xr:uid="{00000000-0005-0000-0000-000048280000}"/>
    <cellStyle name="Percent 3 7 16 5" xfId="10311" xr:uid="{00000000-0005-0000-0000-000049280000}"/>
    <cellStyle name="Percent 3 7 16 6" xfId="10312" xr:uid="{00000000-0005-0000-0000-00004A280000}"/>
    <cellStyle name="Percent 3 7 17" xfId="10313" xr:uid="{00000000-0005-0000-0000-00004B280000}"/>
    <cellStyle name="Percent 3 7 17 2" xfId="10314" xr:uid="{00000000-0005-0000-0000-00004C280000}"/>
    <cellStyle name="Percent 3 7 17 2 2" xfId="10315" xr:uid="{00000000-0005-0000-0000-00004D280000}"/>
    <cellStyle name="Percent 3 7 17 2 3" xfId="10316" xr:uid="{00000000-0005-0000-0000-00004E280000}"/>
    <cellStyle name="Percent 3 7 17 3" xfId="10317" xr:uid="{00000000-0005-0000-0000-00004F280000}"/>
    <cellStyle name="Percent 3 7 17 3 2" xfId="10318" xr:uid="{00000000-0005-0000-0000-000050280000}"/>
    <cellStyle name="Percent 3 7 17 3 3" xfId="10319" xr:uid="{00000000-0005-0000-0000-000051280000}"/>
    <cellStyle name="Percent 3 7 17 4" xfId="10320" xr:uid="{00000000-0005-0000-0000-000052280000}"/>
    <cellStyle name="Percent 3 7 17 5" xfId="10321" xr:uid="{00000000-0005-0000-0000-000053280000}"/>
    <cellStyle name="Percent 3 7 18" xfId="10322" xr:uid="{00000000-0005-0000-0000-000054280000}"/>
    <cellStyle name="Percent 3 7 18 2" xfId="10323" xr:uid="{00000000-0005-0000-0000-000055280000}"/>
    <cellStyle name="Percent 3 7 18 2 2" xfId="10324" xr:uid="{00000000-0005-0000-0000-000056280000}"/>
    <cellStyle name="Percent 3 7 18 2 3" xfId="10325" xr:uid="{00000000-0005-0000-0000-000057280000}"/>
    <cellStyle name="Percent 3 7 18 3" xfId="10326" xr:uid="{00000000-0005-0000-0000-000058280000}"/>
    <cellStyle name="Percent 3 7 18 3 2" xfId="10327" xr:uid="{00000000-0005-0000-0000-000059280000}"/>
    <cellStyle name="Percent 3 7 18 3 3" xfId="10328" xr:uid="{00000000-0005-0000-0000-00005A280000}"/>
    <cellStyle name="Percent 3 7 18 4" xfId="10329" xr:uid="{00000000-0005-0000-0000-00005B280000}"/>
    <cellStyle name="Percent 3 7 18 5" xfId="10330" xr:uid="{00000000-0005-0000-0000-00005C280000}"/>
    <cellStyle name="Percent 3 7 19" xfId="10331" xr:uid="{00000000-0005-0000-0000-00005D280000}"/>
    <cellStyle name="Percent 3 7 19 2" xfId="10332" xr:uid="{00000000-0005-0000-0000-00005E280000}"/>
    <cellStyle name="Percent 3 7 19 2 2" xfId="10333" xr:uid="{00000000-0005-0000-0000-00005F280000}"/>
    <cellStyle name="Percent 3 7 19 2 3" xfId="10334" xr:uid="{00000000-0005-0000-0000-000060280000}"/>
    <cellStyle name="Percent 3 7 19 3" xfId="10335" xr:uid="{00000000-0005-0000-0000-000061280000}"/>
    <cellStyle name="Percent 3 7 19 3 2" xfId="10336" xr:uid="{00000000-0005-0000-0000-000062280000}"/>
    <cellStyle name="Percent 3 7 19 3 3" xfId="10337" xr:uid="{00000000-0005-0000-0000-000063280000}"/>
    <cellStyle name="Percent 3 7 19 4" xfId="10338" xr:uid="{00000000-0005-0000-0000-000064280000}"/>
    <cellStyle name="Percent 3 7 19 4 2" xfId="10339" xr:uid="{00000000-0005-0000-0000-000065280000}"/>
    <cellStyle name="Percent 3 7 19 4 3" xfId="10340" xr:uid="{00000000-0005-0000-0000-000066280000}"/>
    <cellStyle name="Percent 3 7 19 5" xfId="10341" xr:uid="{00000000-0005-0000-0000-000067280000}"/>
    <cellStyle name="Percent 3 7 19 6" xfId="10342" xr:uid="{00000000-0005-0000-0000-000068280000}"/>
    <cellStyle name="Percent 3 7 2" xfId="10343" xr:uid="{00000000-0005-0000-0000-000069280000}"/>
    <cellStyle name="Percent 3 7 2 10" xfId="10344" xr:uid="{00000000-0005-0000-0000-00006A280000}"/>
    <cellStyle name="Percent 3 7 2 11" xfId="10345" xr:uid="{00000000-0005-0000-0000-00006B280000}"/>
    <cellStyle name="Percent 3 7 2 12" xfId="10346" xr:uid="{00000000-0005-0000-0000-00006C280000}"/>
    <cellStyle name="Percent 3 7 2 13" xfId="10347" xr:uid="{00000000-0005-0000-0000-00006D280000}"/>
    <cellStyle name="Percent 3 7 2 14" xfId="10348" xr:uid="{00000000-0005-0000-0000-00006E280000}"/>
    <cellStyle name="Percent 3 7 2 15" xfId="10349" xr:uid="{00000000-0005-0000-0000-00006F280000}"/>
    <cellStyle name="Percent 3 7 2 2" xfId="10350" xr:uid="{00000000-0005-0000-0000-000070280000}"/>
    <cellStyle name="Percent 3 7 2 2 2" xfId="10351" xr:uid="{00000000-0005-0000-0000-000071280000}"/>
    <cellStyle name="Percent 3 7 2 2 2 2" xfId="10352" xr:uid="{00000000-0005-0000-0000-000072280000}"/>
    <cellStyle name="Percent 3 7 2 2 2 3" xfId="10353" xr:uid="{00000000-0005-0000-0000-000073280000}"/>
    <cellStyle name="Percent 3 7 2 2 3" xfId="10354" xr:uid="{00000000-0005-0000-0000-000074280000}"/>
    <cellStyle name="Percent 3 7 2 2 3 2" xfId="10355" xr:uid="{00000000-0005-0000-0000-000075280000}"/>
    <cellStyle name="Percent 3 7 2 2 3 3" xfId="10356" xr:uid="{00000000-0005-0000-0000-000076280000}"/>
    <cellStyle name="Percent 3 7 2 2 4" xfId="10357" xr:uid="{00000000-0005-0000-0000-000077280000}"/>
    <cellStyle name="Percent 3 7 2 2 5" xfId="10358" xr:uid="{00000000-0005-0000-0000-000078280000}"/>
    <cellStyle name="Percent 3 7 2 2 6" xfId="10359" xr:uid="{00000000-0005-0000-0000-000079280000}"/>
    <cellStyle name="Percent 3 7 2 3" xfId="10360" xr:uid="{00000000-0005-0000-0000-00007A280000}"/>
    <cellStyle name="Percent 3 7 2 3 2" xfId="10361" xr:uid="{00000000-0005-0000-0000-00007B280000}"/>
    <cellStyle name="Percent 3 7 2 3 2 2" xfId="10362" xr:uid="{00000000-0005-0000-0000-00007C280000}"/>
    <cellStyle name="Percent 3 7 2 3 2 3" xfId="10363" xr:uid="{00000000-0005-0000-0000-00007D280000}"/>
    <cellStyle name="Percent 3 7 2 3 3" xfId="10364" xr:uid="{00000000-0005-0000-0000-00007E280000}"/>
    <cellStyle name="Percent 3 7 2 3 3 2" xfId="10365" xr:uid="{00000000-0005-0000-0000-00007F280000}"/>
    <cellStyle name="Percent 3 7 2 3 3 3" xfId="10366" xr:uid="{00000000-0005-0000-0000-000080280000}"/>
    <cellStyle name="Percent 3 7 2 3 4" xfId="10367" xr:uid="{00000000-0005-0000-0000-000081280000}"/>
    <cellStyle name="Percent 3 7 2 3 5" xfId="10368" xr:uid="{00000000-0005-0000-0000-000082280000}"/>
    <cellStyle name="Percent 3 7 2 4" xfId="10369" xr:uid="{00000000-0005-0000-0000-000083280000}"/>
    <cellStyle name="Percent 3 7 2 4 2" xfId="10370" xr:uid="{00000000-0005-0000-0000-000084280000}"/>
    <cellStyle name="Percent 3 7 2 4 2 2" xfId="10371" xr:uid="{00000000-0005-0000-0000-000085280000}"/>
    <cellStyle name="Percent 3 7 2 4 2 3" xfId="10372" xr:uid="{00000000-0005-0000-0000-000086280000}"/>
    <cellStyle name="Percent 3 7 2 4 3" xfId="10373" xr:uid="{00000000-0005-0000-0000-000087280000}"/>
    <cellStyle name="Percent 3 7 2 4 3 2" xfId="10374" xr:uid="{00000000-0005-0000-0000-000088280000}"/>
    <cellStyle name="Percent 3 7 2 4 3 3" xfId="10375" xr:uid="{00000000-0005-0000-0000-000089280000}"/>
    <cellStyle name="Percent 3 7 2 4 4" xfId="10376" xr:uid="{00000000-0005-0000-0000-00008A280000}"/>
    <cellStyle name="Percent 3 7 2 4 5" xfId="10377" xr:uid="{00000000-0005-0000-0000-00008B280000}"/>
    <cellStyle name="Percent 3 7 2 5" xfId="10378" xr:uid="{00000000-0005-0000-0000-00008C280000}"/>
    <cellStyle name="Percent 3 7 2 5 2" xfId="10379" xr:uid="{00000000-0005-0000-0000-00008D280000}"/>
    <cellStyle name="Percent 3 7 2 5 2 2" xfId="10380" xr:uid="{00000000-0005-0000-0000-00008E280000}"/>
    <cellStyle name="Percent 3 7 2 5 2 3" xfId="10381" xr:uid="{00000000-0005-0000-0000-00008F280000}"/>
    <cellStyle name="Percent 3 7 2 5 3" xfId="10382" xr:uid="{00000000-0005-0000-0000-000090280000}"/>
    <cellStyle name="Percent 3 7 2 5 3 2" xfId="10383" xr:uid="{00000000-0005-0000-0000-000091280000}"/>
    <cellStyle name="Percent 3 7 2 5 3 3" xfId="10384" xr:uid="{00000000-0005-0000-0000-000092280000}"/>
    <cellStyle name="Percent 3 7 2 5 4" xfId="10385" xr:uid="{00000000-0005-0000-0000-000093280000}"/>
    <cellStyle name="Percent 3 7 2 5 4 2" xfId="10386" xr:uid="{00000000-0005-0000-0000-000094280000}"/>
    <cellStyle name="Percent 3 7 2 5 4 3" xfId="10387" xr:uid="{00000000-0005-0000-0000-000095280000}"/>
    <cellStyle name="Percent 3 7 2 5 5" xfId="10388" xr:uid="{00000000-0005-0000-0000-000096280000}"/>
    <cellStyle name="Percent 3 7 2 5 6" xfId="10389" xr:uid="{00000000-0005-0000-0000-000097280000}"/>
    <cellStyle name="Percent 3 7 2 6" xfId="10390" xr:uid="{00000000-0005-0000-0000-000098280000}"/>
    <cellStyle name="Percent 3 7 2 6 2" xfId="10391" xr:uid="{00000000-0005-0000-0000-000099280000}"/>
    <cellStyle name="Percent 3 7 2 6 2 2" xfId="10392" xr:uid="{00000000-0005-0000-0000-00009A280000}"/>
    <cellStyle name="Percent 3 7 2 6 2 3" xfId="10393" xr:uid="{00000000-0005-0000-0000-00009B280000}"/>
    <cellStyle name="Percent 3 7 2 6 3" xfId="10394" xr:uid="{00000000-0005-0000-0000-00009C280000}"/>
    <cellStyle name="Percent 3 7 2 6 3 2" xfId="10395" xr:uid="{00000000-0005-0000-0000-00009D280000}"/>
    <cellStyle name="Percent 3 7 2 6 3 3" xfId="10396" xr:uid="{00000000-0005-0000-0000-00009E280000}"/>
    <cellStyle name="Percent 3 7 2 6 4" xfId="10397" xr:uid="{00000000-0005-0000-0000-00009F280000}"/>
    <cellStyle name="Percent 3 7 2 6 5" xfId="10398" xr:uid="{00000000-0005-0000-0000-0000A0280000}"/>
    <cellStyle name="Percent 3 7 2 7" xfId="10399" xr:uid="{00000000-0005-0000-0000-0000A1280000}"/>
    <cellStyle name="Percent 3 7 2 7 2" xfId="10400" xr:uid="{00000000-0005-0000-0000-0000A2280000}"/>
    <cellStyle name="Percent 3 7 2 7 3" xfId="10401" xr:uid="{00000000-0005-0000-0000-0000A3280000}"/>
    <cellStyle name="Percent 3 7 2 8" xfId="10402" xr:uid="{00000000-0005-0000-0000-0000A4280000}"/>
    <cellStyle name="Percent 3 7 2 8 2" xfId="10403" xr:uid="{00000000-0005-0000-0000-0000A5280000}"/>
    <cellStyle name="Percent 3 7 2 8 3" xfId="10404" xr:uid="{00000000-0005-0000-0000-0000A6280000}"/>
    <cellStyle name="Percent 3 7 2 9" xfId="10405" xr:uid="{00000000-0005-0000-0000-0000A7280000}"/>
    <cellStyle name="Percent 3 7 2 9 2" xfId="10406" xr:uid="{00000000-0005-0000-0000-0000A8280000}"/>
    <cellStyle name="Percent 3 7 2 9 3" xfId="10407" xr:uid="{00000000-0005-0000-0000-0000A9280000}"/>
    <cellStyle name="Percent 3 7 20" xfId="10408" xr:uid="{00000000-0005-0000-0000-0000AA280000}"/>
    <cellStyle name="Percent 3 7 20 2" xfId="10409" xr:uid="{00000000-0005-0000-0000-0000AB280000}"/>
    <cellStyle name="Percent 3 7 20 2 2" xfId="10410" xr:uid="{00000000-0005-0000-0000-0000AC280000}"/>
    <cellStyle name="Percent 3 7 20 2 3" xfId="10411" xr:uid="{00000000-0005-0000-0000-0000AD280000}"/>
    <cellStyle name="Percent 3 7 20 3" xfId="10412" xr:uid="{00000000-0005-0000-0000-0000AE280000}"/>
    <cellStyle name="Percent 3 7 20 3 2" xfId="10413" xr:uid="{00000000-0005-0000-0000-0000AF280000}"/>
    <cellStyle name="Percent 3 7 20 3 3" xfId="10414" xr:uid="{00000000-0005-0000-0000-0000B0280000}"/>
    <cellStyle name="Percent 3 7 20 4" xfId="10415" xr:uid="{00000000-0005-0000-0000-0000B1280000}"/>
    <cellStyle name="Percent 3 7 20 5" xfId="10416" xr:uid="{00000000-0005-0000-0000-0000B2280000}"/>
    <cellStyle name="Percent 3 7 21" xfId="10417" xr:uid="{00000000-0005-0000-0000-0000B3280000}"/>
    <cellStyle name="Percent 3 7 21 2" xfId="10418" xr:uid="{00000000-0005-0000-0000-0000B4280000}"/>
    <cellStyle name="Percent 3 7 21 3" xfId="10419" xr:uid="{00000000-0005-0000-0000-0000B5280000}"/>
    <cellStyle name="Percent 3 7 22" xfId="10420" xr:uid="{00000000-0005-0000-0000-0000B6280000}"/>
    <cellStyle name="Percent 3 7 22 2" xfId="10421" xr:uid="{00000000-0005-0000-0000-0000B7280000}"/>
    <cellStyle name="Percent 3 7 22 3" xfId="10422" xr:uid="{00000000-0005-0000-0000-0000B8280000}"/>
    <cellStyle name="Percent 3 7 23" xfId="10423" xr:uid="{00000000-0005-0000-0000-0000B9280000}"/>
    <cellStyle name="Percent 3 7 23 2" xfId="10424" xr:uid="{00000000-0005-0000-0000-0000BA280000}"/>
    <cellStyle name="Percent 3 7 23 3" xfId="10425" xr:uid="{00000000-0005-0000-0000-0000BB280000}"/>
    <cellStyle name="Percent 3 7 24" xfId="10426" xr:uid="{00000000-0005-0000-0000-0000BC280000}"/>
    <cellStyle name="Percent 3 7 25" xfId="10427" xr:uid="{00000000-0005-0000-0000-0000BD280000}"/>
    <cellStyle name="Percent 3 7 26" xfId="10428" xr:uid="{00000000-0005-0000-0000-0000BE280000}"/>
    <cellStyle name="Percent 3 7 27" xfId="10429" xr:uid="{00000000-0005-0000-0000-0000BF280000}"/>
    <cellStyle name="Percent 3 7 28" xfId="10430" xr:uid="{00000000-0005-0000-0000-0000C0280000}"/>
    <cellStyle name="Percent 3 7 29" xfId="10431" xr:uid="{00000000-0005-0000-0000-0000C1280000}"/>
    <cellStyle name="Percent 3 7 3" xfId="10432" xr:uid="{00000000-0005-0000-0000-0000C2280000}"/>
    <cellStyle name="Percent 3 7 3 10" xfId="10433" xr:uid="{00000000-0005-0000-0000-0000C3280000}"/>
    <cellStyle name="Percent 3 7 3 11" xfId="10434" xr:uid="{00000000-0005-0000-0000-0000C4280000}"/>
    <cellStyle name="Percent 3 7 3 12" xfId="10435" xr:uid="{00000000-0005-0000-0000-0000C5280000}"/>
    <cellStyle name="Percent 3 7 3 13" xfId="10436" xr:uid="{00000000-0005-0000-0000-0000C6280000}"/>
    <cellStyle name="Percent 3 7 3 14" xfId="10437" xr:uid="{00000000-0005-0000-0000-0000C7280000}"/>
    <cellStyle name="Percent 3 7 3 15" xfId="10438" xr:uid="{00000000-0005-0000-0000-0000C8280000}"/>
    <cellStyle name="Percent 3 7 3 2" xfId="10439" xr:uid="{00000000-0005-0000-0000-0000C9280000}"/>
    <cellStyle name="Percent 3 7 3 2 2" xfId="10440" xr:uid="{00000000-0005-0000-0000-0000CA280000}"/>
    <cellStyle name="Percent 3 7 3 2 2 2" xfId="10441" xr:uid="{00000000-0005-0000-0000-0000CB280000}"/>
    <cellStyle name="Percent 3 7 3 2 2 3" xfId="10442" xr:uid="{00000000-0005-0000-0000-0000CC280000}"/>
    <cellStyle name="Percent 3 7 3 2 3" xfId="10443" xr:uid="{00000000-0005-0000-0000-0000CD280000}"/>
    <cellStyle name="Percent 3 7 3 2 3 2" xfId="10444" xr:uid="{00000000-0005-0000-0000-0000CE280000}"/>
    <cellStyle name="Percent 3 7 3 2 3 3" xfId="10445" xr:uid="{00000000-0005-0000-0000-0000CF280000}"/>
    <cellStyle name="Percent 3 7 3 2 4" xfId="10446" xr:uid="{00000000-0005-0000-0000-0000D0280000}"/>
    <cellStyle name="Percent 3 7 3 2 5" xfId="10447" xr:uid="{00000000-0005-0000-0000-0000D1280000}"/>
    <cellStyle name="Percent 3 7 3 2 6" xfId="10448" xr:uid="{00000000-0005-0000-0000-0000D2280000}"/>
    <cellStyle name="Percent 3 7 3 3" xfId="10449" xr:uid="{00000000-0005-0000-0000-0000D3280000}"/>
    <cellStyle name="Percent 3 7 3 3 2" xfId="10450" xr:uid="{00000000-0005-0000-0000-0000D4280000}"/>
    <cellStyle name="Percent 3 7 3 3 2 2" xfId="10451" xr:uid="{00000000-0005-0000-0000-0000D5280000}"/>
    <cellStyle name="Percent 3 7 3 3 2 3" xfId="10452" xr:uid="{00000000-0005-0000-0000-0000D6280000}"/>
    <cellStyle name="Percent 3 7 3 3 3" xfId="10453" xr:uid="{00000000-0005-0000-0000-0000D7280000}"/>
    <cellStyle name="Percent 3 7 3 3 3 2" xfId="10454" xr:uid="{00000000-0005-0000-0000-0000D8280000}"/>
    <cellStyle name="Percent 3 7 3 3 3 3" xfId="10455" xr:uid="{00000000-0005-0000-0000-0000D9280000}"/>
    <cellStyle name="Percent 3 7 3 3 4" xfId="10456" xr:uid="{00000000-0005-0000-0000-0000DA280000}"/>
    <cellStyle name="Percent 3 7 3 3 5" xfId="10457" xr:uid="{00000000-0005-0000-0000-0000DB280000}"/>
    <cellStyle name="Percent 3 7 3 4" xfId="10458" xr:uid="{00000000-0005-0000-0000-0000DC280000}"/>
    <cellStyle name="Percent 3 7 3 4 2" xfId="10459" xr:uid="{00000000-0005-0000-0000-0000DD280000}"/>
    <cellStyle name="Percent 3 7 3 4 2 2" xfId="10460" xr:uid="{00000000-0005-0000-0000-0000DE280000}"/>
    <cellStyle name="Percent 3 7 3 4 2 3" xfId="10461" xr:uid="{00000000-0005-0000-0000-0000DF280000}"/>
    <cellStyle name="Percent 3 7 3 4 3" xfId="10462" xr:uid="{00000000-0005-0000-0000-0000E0280000}"/>
    <cellStyle name="Percent 3 7 3 4 3 2" xfId="10463" xr:uid="{00000000-0005-0000-0000-0000E1280000}"/>
    <cellStyle name="Percent 3 7 3 4 3 3" xfId="10464" xr:uid="{00000000-0005-0000-0000-0000E2280000}"/>
    <cellStyle name="Percent 3 7 3 4 4" xfId="10465" xr:uid="{00000000-0005-0000-0000-0000E3280000}"/>
    <cellStyle name="Percent 3 7 3 4 5" xfId="10466" xr:uid="{00000000-0005-0000-0000-0000E4280000}"/>
    <cellStyle name="Percent 3 7 3 5" xfId="10467" xr:uid="{00000000-0005-0000-0000-0000E5280000}"/>
    <cellStyle name="Percent 3 7 3 5 2" xfId="10468" xr:uid="{00000000-0005-0000-0000-0000E6280000}"/>
    <cellStyle name="Percent 3 7 3 5 2 2" xfId="10469" xr:uid="{00000000-0005-0000-0000-0000E7280000}"/>
    <cellStyle name="Percent 3 7 3 5 2 3" xfId="10470" xr:uid="{00000000-0005-0000-0000-0000E8280000}"/>
    <cellStyle name="Percent 3 7 3 5 3" xfId="10471" xr:uid="{00000000-0005-0000-0000-0000E9280000}"/>
    <cellStyle name="Percent 3 7 3 5 3 2" xfId="10472" xr:uid="{00000000-0005-0000-0000-0000EA280000}"/>
    <cellStyle name="Percent 3 7 3 5 3 3" xfId="10473" xr:uid="{00000000-0005-0000-0000-0000EB280000}"/>
    <cellStyle name="Percent 3 7 3 5 4" xfId="10474" xr:uid="{00000000-0005-0000-0000-0000EC280000}"/>
    <cellStyle name="Percent 3 7 3 5 4 2" xfId="10475" xr:uid="{00000000-0005-0000-0000-0000ED280000}"/>
    <cellStyle name="Percent 3 7 3 5 4 3" xfId="10476" xr:uid="{00000000-0005-0000-0000-0000EE280000}"/>
    <cellStyle name="Percent 3 7 3 5 5" xfId="10477" xr:uid="{00000000-0005-0000-0000-0000EF280000}"/>
    <cellStyle name="Percent 3 7 3 5 6" xfId="10478" xr:uid="{00000000-0005-0000-0000-0000F0280000}"/>
    <cellStyle name="Percent 3 7 3 6" xfId="10479" xr:uid="{00000000-0005-0000-0000-0000F1280000}"/>
    <cellStyle name="Percent 3 7 3 6 2" xfId="10480" xr:uid="{00000000-0005-0000-0000-0000F2280000}"/>
    <cellStyle name="Percent 3 7 3 6 2 2" xfId="10481" xr:uid="{00000000-0005-0000-0000-0000F3280000}"/>
    <cellStyle name="Percent 3 7 3 6 2 3" xfId="10482" xr:uid="{00000000-0005-0000-0000-0000F4280000}"/>
    <cellStyle name="Percent 3 7 3 6 3" xfId="10483" xr:uid="{00000000-0005-0000-0000-0000F5280000}"/>
    <cellStyle name="Percent 3 7 3 6 3 2" xfId="10484" xr:uid="{00000000-0005-0000-0000-0000F6280000}"/>
    <cellStyle name="Percent 3 7 3 6 3 3" xfId="10485" xr:uid="{00000000-0005-0000-0000-0000F7280000}"/>
    <cellStyle name="Percent 3 7 3 6 4" xfId="10486" xr:uid="{00000000-0005-0000-0000-0000F8280000}"/>
    <cellStyle name="Percent 3 7 3 6 5" xfId="10487" xr:uid="{00000000-0005-0000-0000-0000F9280000}"/>
    <cellStyle name="Percent 3 7 3 7" xfId="10488" xr:uid="{00000000-0005-0000-0000-0000FA280000}"/>
    <cellStyle name="Percent 3 7 3 7 2" xfId="10489" xr:uid="{00000000-0005-0000-0000-0000FB280000}"/>
    <cellStyle name="Percent 3 7 3 7 3" xfId="10490" xr:uid="{00000000-0005-0000-0000-0000FC280000}"/>
    <cellStyle name="Percent 3 7 3 8" xfId="10491" xr:uid="{00000000-0005-0000-0000-0000FD280000}"/>
    <cellStyle name="Percent 3 7 3 8 2" xfId="10492" xr:uid="{00000000-0005-0000-0000-0000FE280000}"/>
    <cellStyle name="Percent 3 7 3 8 3" xfId="10493" xr:uid="{00000000-0005-0000-0000-0000FF280000}"/>
    <cellStyle name="Percent 3 7 3 9" xfId="10494" xr:uid="{00000000-0005-0000-0000-000000290000}"/>
    <cellStyle name="Percent 3 7 3 9 2" xfId="10495" xr:uid="{00000000-0005-0000-0000-000001290000}"/>
    <cellStyle name="Percent 3 7 3 9 3" xfId="10496" xr:uid="{00000000-0005-0000-0000-000002290000}"/>
    <cellStyle name="Percent 3 7 4" xfId="10497" xr:uid="{00000000-0005-0000-0000-000003290000}"/>
    <cellStyle name="Percent 3 7 4 10" xfId="10498" xr:uid="{00000000-0005-0000-0000-000004290000}"/>
    <cellStyle name="Percent 3 7 4 11" xfId="10499" xr:uid="{00000000-0005-0000-0000-000005290000}"/>
    <cellStyle name="Percent 3 7 4 12" xfId="10500" xr:uid="{00000000-0005-0000-0000-000006290000}"/>
    <cellStyle name="Percent 3 7 4 13" xfId="10501" xr:uid="{00000000-0005-0000-0000-000007290000}"/>
    <cellStyle name="Percent 3 7 4 14" xfId="10502" xr:uid="{00000000-0005-0000-0000-000008290000}"/>
    <cellStyle name="Percent 3 7 4 15" xfId="10503" xr:uid="{00000000-0005-0000-0000-000009290000}"/>
    <cellStyle name="Percent 3 7 4 2" xfId="10504" xr:uid="{00000000-0005-0000-0000-00000A290000}"/>
    <cellStyle name="Percent 3 7 4 2 2" xfId="10505" xr:uid="{00000000-0005-0000-0000-00000B290000}"/>
    <cellStyle name="Percent 3 7 4 2 2 2" xfId="10506" xr:uid="{00000000-0005-0000-0000-00000C290000}"/>
    <cellStyle name="Percent 3 7 4 2 2 3" xfId="10507" xr:uid="{00000000-0005-0000-0000-00000D290000}"/>
    <cellStyle name="Percent 3 7 4 2 3" xfId="10508" xr:uid="{00000000-0005-0000-0000-00000E290000}"/>
    <cellStyle name="Percent 3 7 4 2 3 2" xfId="10509" xr:uid="{00000000-0005-0000-0000-00000F290000}"/>
    <cellStyle name="Percent 3 7 4 2 3 3" xfId="10510" xr:uid="{00000000-0005-0000-0000-000010290000}"/>
    <cellStyle name="Percent 3 7 4 2 4" xfId="10511" xr:uid="{00000000-0005-0000-0000-000011290000}"/>
    <cellStyle name="Percent 3 7 4 2 5" xfId="10512" xr:uid="{00000000-0005-0000-0000-000012290000}"/>
    <cellStyle name="Percent 3 7 4 2 6" xfId="10513" xr:uid="{00000000-0005-0000-0000-000013290000}"/>
    <cellStyle name="Percent 3 7 4 3" xfId="10514" xr:uid="{00000000-0005-0000-0000-000014290000}"/>
    <cellStyle name="Percent 3 7 4 3 2" xfId="10515" xr:uid="{00000000-0005-0000-0000-000015290000}"/>
    <cellStyle name="Percent 3 7 4 3 2 2" xfId="10516" xr:uid="{00000000-0005-0000-0000-000016290000}"/>
    <cellStyle name="Percent 3 7 4 3 2 3" xfId="10517" xr:uid="{00000000-0005-0000-0000-000017290000}"/>
    <cellStyle name="Percent 3 7 4 3 3" xfId="10518" xr:uid="{00000000-0005-0000-0000-000018290000}"/>
    <cellStyle name="Percent 3 7 4 3 3 2" xfId="10519" xr:uid="{00000000-0005-0000-0000-000019290000}"/>
    <cellStyle name="Percent 3 7 4 3 3 3" xfId="10520" xr:uid="{00000000-0005-0000-0000-00001A290000}"/>
    <cellStyle name="Percent 3 7 4 3 4" xfId="10521" xr:uid="{00000000-0005-0000-0000-00001B290000}"/>
    <cellStyle name="Percent 3 7 4 3 5" xfId="10522" xr:uid="{00000000-0005-0000-0000-00001C290000}"/>
    <cellStyle name="Percent 3 7 4 4" xfId="10523" xr:uid="{00000000-0005-0000-0000-00001D290000}"/>
    <cellStyle name="Percent 3 7 4 4 2" xfId="10524" xr:uid="{00000000-0005-0000-0000-00001E290000}"/>
    <cellStyle name="Percent 3 7 4 4 2 2" xfId="10525" xr:uid="{00000000-0005-0000-0000-00001F290000}"/>
    <cellStyle name="Percent 3 7 4 4 2 3" xfId="10526" xr:uid="{00000000-0005-0000-0000-000020290000}"/>
    <cellStyle name="Percent 3 7 4 4 3" xfId="10527" xr:uid="{00000000-0005-0000-0000-000021290000}"/>
    <cellStyle name="Percent 3 7 4 4 3 2" xfId="10528" xr:uid="{00000000-0005-0000-0000-000022290000}"/>
    <cellStyle name="Percent 3 7 4 4 3 3" xfId="10529" xr:uid="{00000000-0005-0000-0000-000023290000}"/>
    <cellStyle name="Percent 3 7 4 4 4" xfId="10530" xr:uid="{00000000-0005-0000-0000-000024290000}"/>
    <cellStyle name="Percent 3 7 4 4 5" xfId="10531" xr:uid="{00000000-0005-0000-0000-000025290000}"/>
    <cellStyle name="Percent 3 7 4 5" xfId="10532" xr:uid="{00000000-0005-0000-0000-000026290000}"/>
    <cellStyle name="Percent 3 7 4 5 2" xfId="10533" xr:uid="{00000000-0005-0000-0000-000027290000}"/>
    <cellStyle name="Percent 3 7 4 5 2 2" xfId="10534" xr:uid="{00000000-0005-0000-0000-000028290000}"/>
    <cellStyle name="Percent 3 7 4 5 2 3" xfId="10535" xr:uid="{00000000-0005-0000-0000-000029290000}"/>
    <cellStyle name="Percent 3 7 4 5 3" xfId="10536" xr:uid="{00000000-0005-0000-0000-00002A290000}"/>
    <cellStyle name="Percent 3 7 4 5 3 2" xfId="10537" xr:uid="{00000000-0005-0000-0000-00002B290000}"/>
    <cellStyle name="Percent 3 7 4 5 3 3" xfId="10538" xr:uid="{00000000-0005-0000-0000-00002C290000}"/>
    <cellStyle name="Percent 3 7 4 5 4" xfId="10539" xr:uid="{00000000-0005-0000-0000-00002D290000}"/>
    <cellStyle name="Percent 3 7 4 5 4 2" xfId="10540" xr:uid="{00000000-0005-0000-0000-00002E290000}"/>
    <cellStyle name="Percent 3 7 4 5 4 3" xfId="10541" xr:uid="{00000000-0005-0000-0000-00002F290000}"/>
    <cellStyle name="Percent 3 7 4 5 5" xfId="10542" xr:uid="{00000000-0005-0000-0000-000030290000}"/>
    <cellStyle name="Percent 3 7 4 5 6" xfId="10543" xr:uid="{00000000-0005-0000-0000-000031290000}"/>
    <cellStyle name="Percent 3 7 4 6" xfId="10544" xr:uid="{00000000-0005-0000-0000-000032290000}"/>
    <cellStyle name="Percent 3 7 4 6 2" xfId="10545" xr:uid="{00000000-0005-0000-0000-000033290000}"/>
    <cellStyle name="Percent 3 7 4 6 2 2" xfId="10546" xr:uid="{00000000-0005-0000-0000-000034290000}"/>
    <cellStyle name="Percent 3 7 4 6 2 3" xfId="10547" xr:uid="{00000000-0005-0000-0000-000035290000}"/>
    <cellStyle name="Percent 3 7 4 6 3" xfId="10548" xr:uid="{00000000-0005-0000-0000-000036290000}"/>
    <cellStyle name="Percent 3 7 4 6 3 2" xfId="10549" xr:uid="{00000000-0005-0000-0000-000037290000}"/>
    <cellStyle name="Percent 3 7 4 6 3 3" xfId="10550" xr:uid="{00000000-0005-0000-0000-000038290000}"/>
    <cellStyle name="Percent 3 7 4 6 4" xfId="10551" xr:uid="{00000000-0005-0000-0000-000039290000}"/>
    <cellStyle name="Percent 3 7 4 6 5" xfId="10552" xr:uid="{00000000-0005-0000-0000-00003A290000}"/>
    <cellStyle name="Percent 3 7 4 7" xfId="10553" xr:uid="{00000000-0005-0000-0000-00003B290000}"/>
    <cellStyle name="Percent 3 7 4 7 2" xfId="10554" xr:uid="{00000000-0005-0000-0000-00003C290000}"/>
    <cellStyle name="Percent 3 7 4 7 3" xfId="10555" xr:uid="{00000000-0005-0000-0000-00003D290000}"/>
    <cellStyle name="Percent 3 7 4 8" xfId="10556" xr:uid="{00000000-0005-0000-0000-00003E290000}"/>
    <cellStyle name="Percent 3 7 4 8 2" xfId="10557" xr:uid="{00000000-0005-0000-0000-00003F290000}"/>
    <cellStyle name="Percent 3 7 4 8 3" xfId="10558" xr:uid="{00000000-0005-0000-0000-000040290000}"/>
    <cellStyle name="Percent 3 7 4 9" xfId="10559" xr:uid="{00000000-0005-0000-0000-000041290000}"/>
    <cellStyle name="Percent 3 7 4 9 2" xfId="10560" xr:uid="{00000000-0005-0000-0000-000042290000}"/>
    <cellStyle name="Percent 3 7 4 9 3" xfId="10561" xr:uid="{00000000-0005-0000-0000-000043290000}"/>
    <cellStyle name="Percent 3 7 5" xfId="10562" xr:uid="{00000000-0005-0000-0000-000044290000}"/>
    <cellStyle name="Percent 3 7 5 10" xfId="10563" xr:uid="{00000000-0005-0000-0000-000045290000}"/>
    <cellStyle name="Percent 3 7 5 11" xfId="10564" xr:uid="{00000000-0005-0000-0000-000046290000}"/>
    <cellStyle name="Percent 3 7 5 12" xfId="10565" xr:uid="{00000000-0005-0000-0000-000047290000}"/>
    <cellStyle name="Percent 3 7 5 13" xfId="10566" xr:uid="{00000000-0005-0000-0000-000048290000}"/>
    <cellStyle name="Percent 3 7 5 14" xfId="10567" xr:uid="{00000000-0005-0000-0000-000049290000}"/>
    <cellStyle name="Percent 3 7 5 15" xfId="10568" xr:uid="{00000000-0005-0000-0000-00004A290000}"/>
    <cellStyle name="Percent 3 7 5 2" xfId="10569" xr:uid="{00000000-0005-0000-0000-00004B290000}"/>
    <cellStyle name="Percent 3 7 5 2 2" xfId="10570" xr:uid="{00000000-0005-0000-0000-00004C290000}"/>
    <cellStyle name="Percent 3 7 5 2 2 2" xfId="10571" xr:uid="{00000000-0005-0000-0000-00004D290000}"/>
    <cellStyle name="Percent 3 7 5 2 2 3" xfId="10572" xr:uid="{00000000-0005-0000-0000-00004E290000}"/>
    <cellStyle name="Percent 3 7 5 2 3" xfId="10573" xr:uid="{00000000-0005-0000-0000-00004F290000}"/>
    <cellStyle name="Percent 3 7 5 2 3 2" xfId="10574" xr:uid="{00000000-0005-0000-0000-000050290000}"/>
    <cellStyle name="Percent 3 7 5 2 3 3" xfId="10575" xr:uid="{00000000-0005-0000-0000-000051290000}"/>
    <cellStyle name="Percent 3 7 5 2 4" xfId="10576" xr:uid="{00000000-0005-0000-0000-000052290000}"/>
    <cellStyle name="Percent 3 7 5 2 5" xfId="10577" xr:uid="{00000000-0005-0000-0000-000053290000}"/>
    <cellStyle name="Percent 3 7 5 2 6" xfId="10578" xr:uid="{00000000-0005-0000-0000-000054290000}"/>
    <cellStyle name="Percent 3 7 5 3" xfId="10579" xr:uid="{00000000-0005-0000-0000-000055290000}"/>
    <cellStyle name="Percent 3 7 5 3 2" xfId="10580" xr:uid="{00000000-0005-0000-0000-000056290000}"/>
    <cellStyle name="Percent 3 7 5 3 2 2" xfId="10581" xr:uid="{00000000-0005-0000-0000-000057290000}"/>
    <cellStyle name="Percent 3 7 5 3 2 3" xfId="10582" xr:uid="{00000000-0005-0000-0000-000058290000}"/>
    <cellStyle name="Percent 3 7 5 3 3" xfId="10583" xr:uid="{00000000-0005-0000-0000-000059290000}"/>
    <cellStyle name="Percent 3 7 5 3 3 2" xfId="10584" xr:uid="{00000000-0005-0000-0000-00005A290000}"/>
    <cellStyle name="Percent 3 7 5 3 3 3" xfId="10585" xr:uid="{00000000-0005-0000-0000-00005B290000}"/>
    <cellStyle name="Percent 3 7 5 3 4" xfId="10586" xr:uid="{00000000-0005-0000-0000-00005C290000}"/>
    <cellStyle name="Percent 3 7 5 3 5" xfId="10587" xr:uid="{00000000-0005-0000-0000-00005D290000}"/>
    <cellStyle name="Percent 3 7 5 4" xfId="10588" xr:uid="{00000000-0005-0000-0000-00005E290000}"/>
    <cellStyle name="Percent 3 7 5 4 2" xfId="10589" xr:uid="{00000000-0005-0000-0000-00005F290000}"/>
    <cellStyle name="Percent 3 7 5 4 2 2" xfId="10590" xr:uid="{00000000-0005-0000-0000-000060290000}"/>
    <cellStyle name="Percent 3 7 5 4 2 3" xfId="10591" xr:uid="{00000000-0005-0000-0000-000061290000}"/>
    <cellStyle name="Percent 3 7 5 4 3" xfId="10592" xr:uid="{00000000-0005-0000-0000-000062290000}"/>
    <cellStyle name="Percent 3 7 5 4 3 2" xfId="10593" xr:uid="{00000000-0005-0000-0000-000063290000}"/>
    <cellStyle name="Percent 3 7 5 4 3 3" xfId="10594" xr:uid="{00000000-0005-0000-0000-000064290000}"/>
    <cellStyle name="Percent 3 7 5 4 4" xfId="10595" xr:uid="{00000000-0005-0000-0000-000065290000}"/>
    <cellStyle name="Percent 3 7 5 4 5" xfId="10596" xr:uid="{00000000-0005-0000-0000-000066290000}"/>
    <cellStyle name="Percent 3 7 5 5" xfId="10597" xr:uid="{00000000-0005-0000-0000-000067290000}"/>
    <cellStyle name="Percent 3 7 5 5 2" xfId="10598" xr:uid="{00000000-0005-0000-0000-000068290000}"/>
    <cellStyle name="Percent 3 7 5 5 2 2" xfId="10599" xr:uid="{00000000-0005-0000-0000-000069290000}"/>
    <cellStyle name="Percent 3 7 5 5 2 3" xfId="10600" xr:uid="{00000000-0005-0000-0000-00006A290000}"/>
    <cellStyle name="Percent 3 7 5 5 3" xfId="10601" xr:uid="{00000000-0005-0000-0000-00006B290000}"/>
    <cellStyle name="Percent 3 7 5 5 3 2" xfId="10602" xr:uid="{00000000-0005-0000-0000-00006C290000}"/>
    <cellStyle name="Percent 3 7 5 5 3 3" xfId="10603" xr:uid="{00000000-0005-0000-0000-00006D290000}"/>
    <cellStyle name="Percent 3 7 5 5 4" xfId="10604" xr:uid="{00000000-0005-0000-0000-00006E290000}"/>
    <cellStyle name="Percent 3 7 5 5 4 2" xfId="10605" xr:uid="{00000000-0005-0000-0000-00006F290000}"/>
    <cellStyle name="Percent 3 7 5 5 4 3" xfId="10606" xr:uid="{00000000-0005-0000-0000-000070290000}"/>
    <cellStyle name="Percent 3 7 5 5 5" xfId="10607" xr:uid="{00000000-0005-0000-0000-000071290000}"/>
    <cellStyle name="Percent 3 7 5 5 6" xfId="10608" xr:uid="{00000000-0005-0000-0000-000072290000}"/>
    <cellStyle name="Percent 3 7 5 6" xfId="10609" xr:uid="{00000000-0005-0000-0000-000073290000}"/>
    <cellStyle name="Percent 3 7 5 6 2" xfId="10610" xr:uid="{00000000-0005-0000-0000-000074290000}"/>
    <cellStyle name="Percent 3 7 5 6 2 2" xfId="10611" xr:uid="{00000000-0005-0000-0000-000075290000}"/>
    <cellStyle name="Percent 3 7 5 6 2 3" xfId="10612" xr:uid="{00000000-0005-0000-0000-000076290000}"/>
    <cellStyle name="Percent 3 7 5 6 3" xfId="10613" xr:uid="{00000000-0005-0000-0000-000077290000}"/>
    <cellStyle name="Percent 3 7 5 6 3 2" xfId="10614" xr:uid="{00000000-0005-0000-0000-000078290000}"/>
    <cellStyle name="Percent 3 7 5 6 3 3" xfId="10615" xr:uid="{00000000-0005-0000-0000-000079290000}"/>
    <cellStyle name="Percent 3 7 5 6 4" xfId="10616" xr:uid="{00000000-0005-0000-0000-00007A290000}"/>
    <cellStyle name="Percent 3 7 5 6 5" xfId="10617" xr:uid="{00000000-0005-0000-0000-00007B290000}"/>
    <cellStyle name="Percent 3 7 5 7" xfId="10618" xr:uid="{00000000-0005-0000-0000-00007C290000}"/>
    <cellStyle name="Percent 3 7 5 7 2" xfId="10619" xr:uid="{00000000-0005-0000-0000-00007D290000}"/>
    <cellStyle name="Percent 3 7 5 7 3" xfId="10620" xr:uid="{00000000-0005-0000-0000-00007E290000}"/>
    <cellStyle name="Percent 3 7 5 8" xfId="10621" xr:uid="{00000000-0005-0000-0000-00007F290000}"/>
    <cellStyle name="Percent 3 7 5 8 2" xfId="10622" xr:uid="{00000000-0005-0000-0000-000080290000}"/>
    <cellStyle name="Percent 3 7 5 8 3" xfId="10623" xr:uid="{00000000-0005-0000-0000-000081290000}"/>
    <cellStyle name="Percent 3 7 5 9" xfId="10624" xr:uid="{00000000-0005-0000-0000-000082290000}"/>
    <cellStyle name="Percent 3 7 5 9 2" xfId="10625" xr:uid="{00000000-0005-0000-0000-000083290000}"/>
    <cellStyle name="Percent 3 7 5 9 3" xfId="10626" xr:uid="{00000000-0005-0000-0000-000084290000}"/>
    <cellStyle name="Percent 3 7 6" xfId="10627" xr:uid="{00000000-0005-0000-0000-000085290000}"/>
    <cellStyle name="Percent 3 7 6 10" xfId="10628" xr:uid="{00000000-0005-0000-0000-000086290000}"/>
    <cellStyle name="Percent 3 7 6 11" xfId="10629" xr:uid="{00000000-0005-0000-0000-000087290000}"/>
    <cellStyle name="Percent 3 7 6 12" xfId="10630" xr:uid="{00000000-0005-0000-0000-000088290000}"/>
    <cellStyle name="Percent 3 7 6 13" xfId="10631" xr:uid="{00000000-0005-0000-0000-000089290000}"/>
    <cellStyle name="Percent 3 7 6 14" xfId="10632" xr:uid="{00000000-0005-0000-0000-00008A290000}"/>
    <cellStyle name="Percent 3 7 6 15" xfId="10633" xr:uid="{00000000-0005-0000-0000-00008B290000}"/>
    <cellStyle name="Percent 3 7 6 2" xfId="10634" xr:uid="{00000000-0005-0000-0000-00008C290000}"/>
    <cellStyle name="Percent 3 7 6 2 2" xfId="10635" xr:uid="{00000000-0005-0000-0000-00008D290000}"/>
    <cellStyle name="Percent 3 7 6 2 2 2" xfId="10636" xr:uid="{00000000-0005-0000-0000-00008E290000}"/>
    <cellStyle name="Percent 3 7 6 2 2 3" xfId="10637" xr:uid="{00000000-0005-0000-0000-00008F290000}"/>
    <cellStyle name="Percent 3 7 6 2 3" xfId="10638" xr:uid="{00000000-0005-0000-0000-000090290000}"/>
    <cellStyle name="Percent 3 7 6 2 3 2" xfId="10639" xr:uid="{00000000-0005-0000-0000-000091290000}"/>
    <cellStyle name="Percent 3 7 6 2 3 3" xfId="10640" xr:uid="{00000000-0005-0000-0000-000092290000}"/>
    <cellStyle name="Percent 3 7 6 2 4" xfId="10641" xr:uid="{00000000-0005-0000-0000-000093290000}"/>
    <cellStyle name="Percent 3 7 6 2 5" xfId="10642" xr:uid="{00000000-0005-0000-0000-000094290000}"/>
    <cellStyle name="Percent 3 7 6 2 6" xfId="10643" xr:uid="{00000000-0005-0000-0000-000095290000}"/>
    <cellStyle name="Percent 3 7 6 3" xfId="10644" xr:uid="{00000000-0005-0000-0000-000096290000}"/>
    <cellStyle name="Percent 3 7 6 3 2" xfId="10645" xr:uid="{00000000-0005-0000-0000-000097290000}"/>
    <cellStyle name="Percent 3 7 6 3 2 2" xfId="10646" xr:uid="{00000000-0005-0000-0000-000098290000}"/>
    <cellStyle name="Percent 3 7 6 3 2 3" xfId="10647" xr:uid="{00000000-0005-0000-0000-000099290000}"/>
    <cellStyle name="Percent 3 7 6 3 3" xfId="10648" xr:uid="{00000000-0005-0000-0000-00009A290000}"/>
    <cellStyle name="Percent 3 7 6 3 3 2" xfId="10649" xr:uid="{00000000-0005-0000-0000-00009B290000}"/>
    <cellStyle name="Percent 3 7 6 3 3 3" xfId="10650" xr:uid="{00000000-0005-0000-0000-00009C290000}"/>
    <cellStyle name="Percent 3 7 6 3 4" xfId="10651" xr:uid="{00000000-0005-0000-0000-00009D290000}"/>
    <cellStyle name="Percent 3 7 6 3 5" xfId="10652" xr:uid="{00000000-0005-0000-0000-00009E290000}"/>
    <cellStyle name="Percent 3 7 6 4" xfId="10653" xr:uid="{00000000-0005-0000-0000-00009F290000}"/>
    <cellStyle name="Percent 3 7 6 4 2" xfId="10654" xr:uid="{00000000-0005-0000-0000-0000A0290000}"/>
    <cellStyle name="Percent 3 7 6 4 2 2" xfId="10655" xr:uid="{00000000-0005-0000-0000-0000A1290000}"/>
    <cellStyle name="Percent 3 7 6 4 2 3" xfId="10656" xr:uid="{00000000-0005-0000-0000-0000A2290000}"/>
    <cellStyle name="Percent 3 7 6 4 3" xfId="10657" xr:uid="{00000000-0005-0000-0000-0000A3290000}"/>
    <cellStyle name="Percent 3 7 6 4 3 2" xfId="10658" xr:uid="{00000000-0005-0000-0000-0000A4290000}"/>
    <cellStyle name="Percent 3 7 6 4 3 3" xfId="10659" xr:uid="{00000000-0005-0000-0000-0000A5290000}"/>
    <cellStyle name="Percent 3 7 6 4 4" xfId="10660" xr:uid="{00000000-0005-0000-0000-0000A6290000}"/>
    <cellStyle name="Percent 3 7 6 4 5" xfId="10661" xr:uid="{00000000-0005-0000-0000-0000A7290000}"/>
    <cellStyle name="Percent 3 7 6 5" xfId="10662" xr:uid="{00000000-0005-0000-0000-0000A8290000}"/>
    <cellStyle name="Percent 3 7 6 5 2" xfId="10663" xr:uid="{00000000-0005-0000-0000-0000A9290000}"/>
    <cellStyle name="Percent 3 7 6 5 2 2" xfId="10664" xr:uid="{00000000-0005-0000-0000-0000AA290000}"/>
    <cellStyle name="Percent 3 7 6 5 2 3" xfId="10665" xr:uid="{00000000-0005-0000-0000-0000AB290000}"/>
    <cellStyle name="Percent 3 7 6 5 3" xfId="10666" xr:uid="{00000000-0005-0000-0000-0000AC290000}"/>
    <cellStyle name="Percent 3 7 6 5 3 2" xfId="10667" xr:uid="{00000000-0005-0000-0000-0000AD290000}"/>
    <cellStyle name="Percent 3 7 6 5 3 3" xfId="10668" xr:uid="{00000000-0005-0000-0000-0000AE290000}"/>
    <cellStyle name="Percent 3 7 6 5 4" xfId="10669" xr:uid="{00000000-0005-0000-0000-0000AF290000}"/>
    <cellStyle name="Percent 3 7 6 5 4 2" xfId="10670" xr:uid="{00000000-0005-0000-0000-0000B0290000}"/>
    <cellStyle name="Percent 3 7 6 5 4 3" xfId="10671" xr:uid="{00000000-0005-0000-0000-0000B1290000}"/>
    <cellStyle name="Percent 3 7 6 5 5" xfId="10672" xr:uid="{00000000-0005-0000-0000-0000B2290000}"/>
    <cellStyle name="Percent 3 7 6 5 6" xfId="10673" xr:uid="{00000000-0005-0000-0000-0000B3290000}"/>
    <cellStyle name="Percent 3 7 6 6" xfId="10674" xr:uid="{00000000-0005-0000-0000-0000B4290000}"/>
    <cellStyle name="Percent 3 7 6 6 2" xfId="10675" xr:uid="{00000000-0005-0000-0000-0000B5290000}"/>
    <cellStyle name="Percent 3 7 6 6 2 2" xfId="10676" xr:uid="{00000000-0005-0000-0000-0000B6290000}"/>
    <cellStyle name="Percent 3 7 6 6 2 3" xfId="10677" xr:uid="{00000000-0005-0000-0000-0000B7290000}"/>
    <cellStyle name="Percent 3 7 6 6 3" xfId="10678" xr:uid="{00000000-0005-0000-0000-0000B8290000}"/>
    <cellStyle name="Percent 3 7 6 6 3 2" xfId="10679" xr:uid="{00000000-0005-0000-0000-0000B9290000}"/>
    <cellStyle name="Percent 3 7 6 6 3 3" xfId="10680" xr:uid="{00000000-0005-0000-0000-0000BA290000}"/>
    <cellStyle name="Percent 3 7 6 6 4" xfId="10681" xr:uid="{00000000-0005-0000-0000-0000BB290000}"/>
    <cellStyle name="Percent 3 7 6 6 5" xfId="10682" xr:uid="{00000000-0005-0000-0000-0000BC290000}"/>
    <cellStyle name="Percent 3 7 6 7" xfId="10683" xr:uid="{00000000-0005-0000-0000-0000BD290000}"/>
    <cellStyle name="Percent 3 7 6 7 2" xfId="10684" xr:uid="{00000000-0005-0000-0000-0000BE290000}"/>
    <cellStyle name="Percent 3 7 6 7 3" xfId="10685" xr:uid="{00000000-0005-0000-0000-0000BF290000}"/>
    <cellStyle name="Percent 3 7 6 8" xfId="10686" xr:uid="{00000000-0005-0000-0000-0000C0290000}"/>
    <cellStyle name="Percent 3 7 6 8 2" xfId="10687" xr:uid="{00000000-0005-0000-0000-0000C1290000}"/>
    <cellStyle name="Percent 3 7 6 8 3" xfId="10688" xr:uid="{00000000-0005-0000-0000-0000C2290000}"/>
    <cellStyle name="Percent 3 7 6 9" xfId="10689" xr:uid="{00000000-0005-0000-0000-0000C3290000}"/>
    <cellStyle name="Percent 3 7 6 9 2" xfId="10690" xr:uid="{00000000-0005-0000-0000-0000C4290000}"/>
    <cellStyle name="Percent 3 7 6 9 3" xfId="10691" xr:uid="{00000000-0005-0000-0000-0000C5290000}"/>
    <cellStyle name="Percent 3 7 7" xfId="10692" xr:uid="{00000000-0005-0000-0000-0000C6290000}"/>
    <cellStyle name="Percent 3 7 7 10" xfId="10693" xr:uid="{00000000-0005-0000-0000-0000C7290000}"/>
    <cellStyle name="Percent 3 7 7 11" xfId="10694" xr:uid="{00000000-0005-0000-0000-0000C8290000}"/>
    <cellStyle name="Percent 3 7 7 12" xfId="10695" xr:uid="{00000000-0005-0000-0000-0000C9290000}"/>
    <cellStyle name="Percent 3 7 7 13" xfId="10696" xr:uid="{00000000-0005-0000-0000-0000CA290000}"/>
    <cellStyle name="Percent 3 7 7 14" xfId="10697" xr:uid="{00000000-0005-0000-0000-0000CB290000}"/>
    <cellStyle name="Percent 3 7 7 15" xfId="10698" xr:uid="{00000000-0005-0000-0000-0000CC290000}"/>
    <cellStyle name="Percent 3 7 7 2" xfId="10699" xr:uid="{00000000-0005-0000-0000-0000CD290000}"/>
    <cellStyle name="Percent 3 7 7 2 2" xfId="10700" xr:uid="{00000000-0005-0000-0000-0000CE290000}"/>
    <cellStyle name="Percent 3 7 7 2 2 2" xfId="10701" xr:uid="{00000000-0005-0000-0000-0000CF290000}"/>
    <cellStyle name="Percent 3 7 7 2 2 3" xfId="10702" xr:uid="{00000000-0005-0000-0000-0000D0290000}"/>
    <cellStyle name="Percent 3 7 7 2 3" xfId="10703" xr:uid="{00000000-0005-0000-0000-0000D1290000}"/>
    <cellStyle name="Percent 3 7 7 2 3 2" xfId="10704" xr:uid="{00000000-0005-0000-0000-0000D2290000}"/>
    <cellStyle name="Percent 3 7 7 2 3 3" xfId="10705" xr:uid="{00000000-0005-0000-0000-0000D3290000}"/>
    <cellStyle name="Percent 3 7 7 2 4" xfId="10706" xr:uid="{00000000-0005-0000-0000-0000D4290000}"/>
    <cellStyle name="Percent 3 7 7 2 5" xfId="10707" xr:uid="{00000000-0005-0000-0000-0000D5290000}"/>
    <cellStyle name="Percent 3 7 7 2 6" xfId="10708" xr:uid="{00000000-0005-0000-0000-0000D6290000}"/>
    <cellStyle name="Percent 3 7 7 3" xfId="10709" xr:uid="{00000000-0005-0000-0000-0000D7290000}"/>
    <cellStyle name="Percent 3 7 7 3 2" xfId="10710" xr:uid="{00000000-0005-0000-0000-0000D8290000}"/>
    <cellStyle name="Percent 3 7 7 3 2 2" xfId="10711" xr:uid="{00000000-0005-0000-0000-0000D9290000}"/>
    <cellStyle name="Percent 3 7 7 3 2 3" xfId="10712" xr:uid="{00000000-0005-0000-0000-0000DA290000}"/>
    <cellStyle name="Percent 3 7 7 3 3" xfId="10713" xr:uid="{00000000-0005-0000-0000-0000DB290000}"/>
    <cellStyle name="Percent 3 7 7 3 3 2" xfId="10714" xr:uid="{00000000-0005-0000-0000-0000DC290000}"/>
    <cellStyle name="Percent 3 7 7 3 3 3" xfId="10715" xr:uid="{00000000-0005-0000-0000-0000DD290000}"/>
    <cellStyle name="Percent 3 7 7 3 4" xfId="10716" xr:uid="{00000000-0005-0000-0000-0000DE290000}"/>
    <cellStyle name="Percent 3 7 7 3 5" xfId="10717" xr:uid="{00000000-0005-0000-0000-0000DF290000}"/>
    <cellStyle name="Percent 3 7 7 4" xfId="10718" xr:uid="{00000000-0005-0000-0000-0000E0290000}"/>
    <cellStyle name="Percent 3 7 7 4 2" xfId="10719" xr:uid="{00000000-0005-0000-0000-0000E1290000}"/>
    <cellStyle name="Percent 3 7 7 4 2 2" xfId="10720" xr:uid="{00000000-0005-0000-0000-0000E2290000}"/>
    <cellStyle name="Percent 3 7 7 4 2 3" xfId="10721" xr:uid="{00000000-0005-0000-0000-0000E3290000}"/>
    <cellStyle name="Percent 3 7 7 4 3" xfId="10722" xr:uid="{00000000-0005-0000-0000-0000E4290000}"/>
    <cellStyle name="Percent 3 7 7 4 3 2" xfId="10723" xr:uid="{00000000-0005-0000-0000-0000E5290000}"/>
    <cellStyle name="Percent 3 7 7 4 3 3" xfId="10724" xr:uid="{00000000-0005-0000-0000-0000E6290000}"/>
    <cellStyle name="Percent 3 7 7 4 4" xfId="10725" xr:uid="{00000000-0005-0000-0000-0000E7290000}"/>
    <cellStyle name="Percent 3 7 7 4 5" xfId="10726" xr:uid="{00000000-0005-0000-0000-0000E8290000}"/>
    <cellStyle name="Percent 3 7 7 5" xfId="10727" xr:uid="{00000000-0005-0000-0000-0000E9290000}"/>
    <cellStyle name="Percent 3 7 7 5 2" xfId="10728" xr:uid="{00000000-0005-0000-0000-0000EA290000}"/>
    <cellStyle name="Percent 3 7 7 5 2 2" xfId="10729" xr:uid="{00000000-0005-0000-0000-0000EB290000}"/>
    <cellStyle name="Percent 3 7 7 5 2 3" xfId="10730" xr:uid="{00000000-0005-0000-0000-0000EC290000}"/>
    <cellStyle name="Percent 3 7 7 5 3" xfId="10731" xr:uid="{00000000-0005-0000-0000-0000ED290000}"/>
    <cellStyle name="Percent 3 7 7 5 3 2" xfId="10732" xr:uid="{00000000-0005-0000-0000-0000EE290000}"/>
    <cellStyle name="Percent 3 7 7 5 3 3" xfId="10733" xr:uid="{00000000-0005-0000-0000-0000EF290000}"/>
    <cellStyle name="Percent 3 7 7 5 4" xfId="10734" xr:uid="{00000000-0005-0000-0000-0000F0290000}"/>
    <cellStyle name="Percent 3 7 7 5 4 2" xfId="10735" xr:uid="{00000000-0005-0000-0000-0000F1290000}"/>
    <cellStyle name="Percent 3 7 7 5 4 3" xfId="10736" xr:uid="{00000000-0005-0000-0000-0000F2290000}"/>
    <cellStyle name="Percent 3 7 7 5 5" xfId="10737" xr:uid="{00000000-0005-0000-0000-0000F3290000}"/>
    <cellStyle name="Percent 3 7 7 5 6" xfId="10738" xr:uid="{00000000-0005-0000-0000-0000F4290000}"/>
    <cellStyle name="Percent 3 7 7 6" xfId="10739" xr:uid="{00000000-0005-0000-0000-0000F5290000}"/>
    <cellStyle name="Percent 3 7 7 6 2" xfId="10740" xr:uid="{00000000-0005-0000-0000-0000F6290000}"/>
    <cellStyle name="Percent 3 7 7 6 2 2" xfId="10741" xr:uid="{00000000-0005-0000-0000-0000F7290000}"/>
    <cellStyle name="Percent 3 7 7 6 2 3" xfId="10742" xr:uid="{00000000-0005-0000-0000-0000F8290000}"/>
    <cellStyle name="Percent 3 7 7 6 3" xfId="10743" xr:uid="{00000000-0005-0000-0000-0000F9290000}"/>
    <cellStyle name="Percent 3 7 7 6 3 2" xfId="10744" xr:uid="{00000000-0005-0000-0000-0000FA290000}"/>
    <cellStyle name="Percent 3 7 7 6 3 3" xfId="10745" xr:uid="{00000000-0005-0000-0000-0000FB290000}"/>
    <cellStyle name="Percent 3 7 7 6 4" xfId="10746" xr:uid="{00000000-0005-0000-0000-0000FC290000}"/>
    <cellStyle name="Percent 3 7 7 6 5" xfId="10747" xr:uid="{00000000-0005-0000-0000-0000FD290000}"/>
    <cellStyle name="Percent 3 7 7 7" xfId="10748" xr:uid="{00000000-0005-0000-0000-0000FE290000}"/>
    <cellStyle name="Percent 3 7 7 7 2" xfId="10749" xr:uid="{00000000-0005-0000-0000-0000FF290000}"/>
    <cellStyle name="Percent 3 7 7 7 3" xfId="10750" xr:uid="{00000000-0005-0000-0000-0000002A0000}"/>
    <cellStyle name="Percent 3 7 7 8" xfId="10751" xr:uid="{00000000-0005-0000-0000-0000012A0000}"/>
    <cellStyle name="Percent 3 7 7 8 2" xfId="10752" xr:uid="{00000000-0005-0000-0000-0000022A0000}"/>
    <cellStyle name="Percent 3 7 7 8 3" xfId="10753" xr:uid="{00000000-0005-0000-0000-0000032A0000}"/>
    <cellStyle name="Percent 3 7 7 9" xfId="10754" xr:uid="{00000000-0005-0000-0000-0000042A0000}"/>
    <cellStyle name="Percent 3 7 7 9 2" xfId="10755" xr:uid="{00000000-0005-0000-0000-0000052A0000}"/>
    <cellStyle name="Percent 3 7 7 9 3" xfId="10756" xr:uid="{00000000-0005-0000-0000-0000062A0000}"/>
    <cellStyle name="Percent 3 7 8" xfId="10757" xr:uid="{00000000-0005-0000-0000-0000072A0000}"/>
    <cellStyle name="Percent 3 7 8 10" xfId="10758" xr:uid="{00000000-0005-0000-0000-0000082A0000}"/>
    <cellStyle name="Percent 3 7 8 11" xfId="10759" xr:uid="{00000000-0005-0000-0000-0000092A0000}"/>
    <cellStyle name="Percent 3 7 8 12" xfId="10760" xr:uid="{00000000-0005-0000-0000-00000A2A0000}"/>
    <cellStyle name="Percent 3 7 8 13" xfId="10761" xr:uid="{00000000-0005-0000-0000-00000B2A0000}"/>
    <cellStyle name="Percent 3 7 8 14" xfId="10762" xr:uid="{00000000-0005-0000-0000-00000C2A0000}"/>
    <cellStyle name="Percent 3 7 8 15" xfId="10763" xr:uid="{00000000-0005-0000-0000-00000D2A0000}"/>
    <cellStyle name="Percent 3 7 8 2" xfId="10764" xr:uid="{00000000-0005-0000-0000-00000E2A0000}"/>
    <cellStyle name="Percent 3 7 8 2 2" xfId="10765" xr:uid="{00000000-0005-0000-0000-00000F2A0000}"/>
    <cellStyle name="Percent 3 7 8 2 2 2" xfId="10766" xr:uid="{00000000-0005-0000-0000-0000102A0000}"/>
    <cellStyle name="Percent 3 7 8 2 2 3" xfId="10767" xr:uid="{00000000-0005-0000-0000-0000112A0000}"/>
    <cellStyle name="Percent 3 7 8 2 3" xfId="10768" xr:uid="{00000000-0005-0000-0000-0000122A0000}"/>
    <cellStyle name="Percent 3 7 8 2 3 2" xfId="10769" xr:uid="{00000000-0005-0000-0000-0000132A0000}"/>
    <cellStyle name="Percent 3 7 8 2 3 3" xfId="10770" xr:uid="{00000000-0005-0000-0000-0000142A0000}"/>
    <cellStyle name="Percent 3 7 8 2 4" xfId="10771" xr:uid="{00000000-0005-0000-0000-0000152A0000}"/>
    <cellStyle name="Percent 3 7 8 2 5" xfId="10772" xr:uid="{00000000-0005-0000-0000-0000162A0000}"/>
    <cellStyle name="Percent 3 7 8 2 6" xfId="10773" xr:uid="{00000000-0005-0000-0000-0000172A0000}"/>
    <cellStyle name="Percent 3 7 8 3" xfId="10774" xr:uid="{00000000-0005-0000-0000-0000182A0000}"/>
    <cellStyle name="Percent 3 7 8 3 2" xfId="10775" xr:uid="{00000000-0005-0000-0000-0000192A0000}"/>
    <cellStyle name="Percent 3 7 8 3 2 2" xfId="10776" xr:uid="{00000000-0005-0000-0000-00001A2A0000}"/>
    <cellStyle name="Percent 3 7 8 3 2 3" xfId="10777" xr:uid="{00000000-0005-0000-0000-00001B2A0000}"/>
    <cellStyle name="Percent 3 7 8 3 3" xfId="10778" xr:uid="{00000000-0005-0000-0000-00001C2A0000}"/>
    <cellStyle name="Percent 3 7 8 3 3 2" xfId="10779" xr:uid="{00000000-0005-0000-0000-00001D2A0000}"/>
    <cellStyle name="Percent 3 7 8 3 3 3" xfId="10780" xr:uid="{00000000-0005-0000-0000-00001E2A0000}"/>
    <cellStyle name="Percent 3 7 8 3 4" xfId="10781" xr:uid="{00000000-0005-0000-0000-00001F2A0000}"/>
    <cellStyle name="Percent 3 7 8 3 5" xfId="10782" xr:uid="{00000000-0005-0000-0000-0000202A0000}"/>
    <cellStyle name="Percent 3 7 8 4" xfId="10783" xr:uid="{00000000-0005-0000-0000-0000212A0000}"/>
    <cellStyle name="Percent 3 7 8 4 2" xfId="10784" xr:uid="{00000000-0005-0000-0000-0000222A0000}"/>
    <cellStyle name="Percent 3 7 8 4 2 2" xfId="10785" xr:uid="{00000000-0005-0000-0000-0000232A0000}"/>
    <cellStyle name="Percent 3 7 8 4 2 3" xfId="10786" xr:uid="{00000000-0005-0000-0000-0000242A0000}"/>
    <cellStyle name="Percent 3 7 8 4 3" xfId="10787" xr:uid="{00000000-0005-0000-0000-0000252A0000}"/>
    <cellStyle name="Percent 3 7 8 4 3 2" xfId="10788" xr:uid="{00000000-0005-0000-0000-0000262A0000}"/>
    <cellStyle name="Percent 3 7 8 4 3 3" xfId="10789" xr:uid="{00000000-0005-0000-0000-0000272A0000}"/>
    <cellStyle name="Percent 3 7 8 4 4" xfId="10790" xr:uid="{00000000-0005-0000-0000-0000282A0000}"/>
    <cellStyle name="Percent 3 7 8 4 5" xfId="10791" xr:uid="{00000000-0005-0000-0000-0000292A0000}"/>
    <cellStyle name="Percent 3 7 8 5" xfId="10792" xr:uid="{00000000-0005-0000-0000-00002A2A0000}"/>
    <cellStyle name="Percent 3 7 8 5 2" xfId="10793" xr:uid="{00000000-0005-0000-0000-00002B2A0000}"/>
    <cellStyle name="Percent 3 7 8 5 2 2" xfId="10794" xr:uid="{00000000-0005-0000-0000-00002C2A0000}"/>
    <cellStyle name="Percent 3 7 8 5 2 3" xfId="10795" xr:uid="{00000000-0005-0000-0000-00002D2A0000}"/>
    <cellStyle name="Percent 3 7 8 5 3" xfId="10796" xr:uid="{00000000-0005-0000-0000-00002E2A0000}"/>
    <cellStyle name="Percent 3 7 8 5 3 2" xfId="10797" xr:uid="{00000000-0005-0000-0000-00002F2A0000}"/>
    <cellStyle name="Percent 3 7 8 5 3 3" xfId="10798" xr:uid="{00000000-0005-0000-0000-0000302A0000}"/>
    <cellStyle name="Percent 3 7 8 5 4" xfId="10799" xr:uid="{00000000-0005-0000-0000-0000312A0000}"/>
    <cellStyle name="Percent 3 7 8 5 4 2" xfId="10800" xr:uid="{00000000-0005-0000-0000-0000322A0000}"/>
    <cellStyle name="Percent 3 7 8 5 4 3" xfId="10801" xr:uid="{00000000-0005-0000-0000-0000332A0000}"/>
    <cellStyle name="Percent 3 7 8 5 5" xfId="10802" xr:uid="{00000000-0005-0000-0000-0000342A0000}"/>
    <cellStyle name="Percent 3 7 8 5 6" xfId="10803" xr:uid="{00000000-0005-0000-0000-0000352A0000}"/>
    <cellStyle name="Percent 3 7 8 6" xfId="10804" xr:uid="{00000000-0005-0000-0000-0000362A0000}"/>
    <cellStyle name="Percent 3 7 8 6 2" xfId="10805" xr:uid="{00000000-0005-0000-0000-0000372A0000}"/>
    <cellStyle name="Percent 3 7 8 6 2 2" xfId="10806" xr:uid="{00000000-0005-0000-0000-0000382A0000}"/>
    <cellStyle name="Percent 3 7 8 6 2 3" xfId="10807" xr:uid="{00000000-0005-0000-0000-0000392A0000}"/>
    <cellStyle name="Percent 3 7 8 6 3" xfId="10808" xr:uid="{00000000-0005-0000-0000-00003A2A0000}"/>
    <cellStyle name="Percent 3 7 8 6 3 2" xfId="10809" xr:uid="{00000000-0005-0000-0000-00003B2A0000}"/>
    <cellStyle name="Percent 3 7 8 6 3 3" xfId="10810" xr:uid="{00000000-0005-0000-0000-00003C2A0000}"/>
    <cellStyle name="Percent 3 7 8 6 4" xfId="10811" xr:uid="{00000000-0005-0000-0000-00003D2A0000}"/>
    <cellStyle name="Percent 3 7 8 6 5" xfId="10812" xr:uid="{00000000-0005-0000-0000-00003E2A0000}"/>
    <cellStyle name="Percent 3 7 8 7" xfId="10813" xr:uid="{00000000-0005-0000-0000-00003F2A0000}"/>
    <cellStyle name="Percent 3 7 8 7 2" xfId="10814" xr:uid="{00000000-0005-0000-0000-0000402A0000}"/>
    <cellStyle name="Percent 3 7 8 7 3" xfId="10815" xr:uid="{00000000-0005-0000-0000-0000412A0000}"/>
    <cellStyle name="Percent 3 7 8 8" xfId="10816" xr:uid="{00000000-0005-0000-0000-0000422A0000}"/>
    <cellStyle name="Percent 3 7 8 8 2" xfId="10817" xr:uid="{00000000-0005-0000-0000-0000432A0000}"/>
    <cellStyle name="Percent 3 7 8 8 3" xfId="10818" xr:uid="{00000000-0005-0000-0000-0000442A0000}"/>
    <cellStyle name="Percent 3 7 8 9" xfId="10819" xr:uid="{00000000-0005-0000-0000-0000452A0000}"/>
    <cellStyle name="Percent 3 7 8 9 2" xfId="10820" xr:uid="{00000000-0005-0000-0000-0000462A0000}"/>
    <cellStyle name="Percent 3 7 8 9 3" xfId="10821" xr:uid="{00000000-0005-0000-0000-0000472A0000}"/>
    <cellStyle name="Percent 3 7 9" xfId="10822" xr:uid="{00000000-0005-0000-0000-0000482A0000}"/>
    <cellStyle name="Percent 3 7 9 10" xfId="10823" xr:uid="{00000000-0005-0000-0000-0000492A0000}"/>
    <cellStyle name="Percent 3 7 9 11" xfId="10824" xr:uid="{00000000-0005-0000-0000-00004A2A0000}"/>
    <cellStyle name="Percent 3 7 9 12" xfId="10825" xr:uid="{00000000-0005-0000-0000-00004B2A0000}"/>
    <cellStyle name="Percent 3 7 9 13" xfId="10826" xr:uid="{00000000-0005-0000-0000-00004C2A0000}"/>
    <cellStyle name="Percent 3 7 9 14" xfId="10827" xr:uid="{00000000-0005-0000-0000-00004D2A0000}"/>
    <cellStyle name="Percent 3 7 9 15" xfId="10828" xr:uid="{00000000-0005-0000-0000-00004E2A0000}"/>
    <cellStyle name="Percent 3 7 9 2" xfId="10829" xr:uid="{00000000-0005-0000-0000-00004F2A0000}"/>
    <cellStyle name="Percent 3 7 9 2 2" xfId="10830" xr:uid="{00000000-0005-0000-0000-0000502A0000}"/>
    <cellStyle name="Percent 3 7 9 2 2 2" xfId="10831" xr:uid="{00000000-0005-0000-0000-0000512A0000}"/>
    <cellStyle name="Percent 3 7 9 2 2 3" xfId="10832" xr:uid="{00000000-0005-0000-0000-0000522A0000}"/>
    <cellStyle name="Percent 3 7 9 2 3" xfId="10833" xr:uid="{00000000-0005-0000-0000-0000532A0000}"/>
    <cellStyle name="Percent 3 7 9 2 3 2" xfId="10834" xr:uid="{00000000-0005-0000-0000-0000542A0000}"/>
    <cellStyle name="Percent 3 7 9 2 3 3" xfId="10835" xr:uid="{00000000-0005-0000-0000-0000552A0000}"/>
    <cellStyle name="Percent 3 7 9 2 4" xfId="10836" xr:uid="{00000000-0005-0000-0000-0000562A0000}"/>
    <cellStyle name="Percent 3 7 9 2 5" xfId="10837" xr:uid="{00000000-0005-0000-0000-0000572A0000}"/>
    <cellStyle name="Percent 3 7 9 2 6" xfId="10838" xr:uid="{00000000-0005-0000-0000-0000582A0000}"/>
    <cellStyle name="Percent 3 7 9 3" xfId="10839" xr:uid="{00000000-0005-0000-0000-0000592A0000}"/>
    <cellStyle name="Percent 3 7 9 3 2" xfId="10840" xr:uid="{00000000-0005-0000-0000-00005A2A0000}"/>
    <cellStyle name="Percent 3 7 9 3 2 2" xfId="10841" xr:uid="{00000000-0005-0000-0000-00005B2A0000}"/>
    <cellStyle name="Percent 3 7 9 3 2 3" xfId="10842" xr:uid="{00000000-0005-0000-0000-00005C2A0000}"/>
    <cellStyle name="Percent 3 7 9 3 3" xfId="10843" xr:uid="{00000000-0005-0000-0000-00005D2A0000}"/>
    <cellStyle name="Percent 3 7 9 3 3 2" xfId="10844" xr:uid="{00000000-0005-0000-0000-00005E2A0000}"/>
    <cellStyle name="Percent 3 7 9 3 3 3" xfId="10845" xr:uid="{00000000-0005-0000-0000-00005F2A0000}"/>
    <cellStyle name="Percent 3 7 9 3 4" xfId="10846" xr:uid="{00000000-0005-0000-0000-0000602A0000}"/>
    <cellStyle name="Percent 3 7 9 3 5" xfId="10847" xr:uid="{00000000-0005-0000-0000-0000612A0000}"/>
    <cellStyle name="Percent 3 7 9 4" xfId="10848" xr:uid="{00000000-0005-0000-0000-0000622A0000}"/>
    <cellStyle name="Percent 3 7 9 4 2" xfId="10849" xr:uid="{00000000-0005-0000-0000-0000632A0000}"/>
    <cellStyle name="Percent 3 7 9 4 2 2" xfId="10850" xr:uid="{00000000-0005-0000-0000-0000642A0000}"/>
    <cellStyle name="Percent 3 7 9 4 2 3" xfId="10851" xr:uid="{00000000-0005-0000-0000-0000652A0000}"/>
    <cellStyle name="Percent 3 7 9 4 3" xfId="10852" xr:uid="{00000000-0005-0000-0000-0000662A0000}"/>
    <cellStyle name="Percent 3 7 9 4 3 2" xfId="10853" xr:uid="{00000000-0005-0000-0000-0000672A0000}"/>
    <cellStyle name="Percent 3 7 9 4 3 3" xfId="10854" xr:uid="{00000000-0005-0000-0000-0000682A0000}"/>
    <cellStyle name="Percent 3 7 9 4 4" xfId="10855" xr:uid="{00000000-0005-0000-0000-0000692A0000}"/>
    <cellStyle name="Percent 3 7 9 4 5" xfId="10856" xr:uid="{00000000-0005-0000-0000-00006A2A0000}"/>
    <cellStyle name="Percent 3 7 9 5" xfId="10857" xr:uid="{00000000-0005-0000-0000-00006B2A0000}"/>
    <cellStyle name="Percent 3 7 9 5 2" xfId="10858" xr:uid="{00000000-0005-0000-0000-00006C2A0000}"/>
    <cellStyle name="Percent 3 7 9 5 2 2" xfId="10859" xr:uid="{00000000-0005-0000-0000-00006D2A0000}"/>
    <cellStyle name="Percent 3 7 9 5 2 3" xfId="10860" xr:uid="{00000000-0005-0000-0000-00006E2A0000}"/>
    <cellStyle name="Percent 3 7 9 5 3" xfId="10861" xr:uid="{00000000-0005-0000-0000-00006F2A0000}"/>
    <cellStyle name="Percent 3 7 9 5 3 2" xfId="10862" xr:uid="{00000000-0005-0000-0000-0000702A0000}"/>
    <cellStyle name="Percent 3 7 9 5 3 3" xfId="10863" xr:uid="{00000000-0005-0000-0000-0000712A0000}"/>
    <cellStyle name="Percent 3 7 9 5 4" xfId="10864" xr:uid="{00000000-0005-0000-0000-0000722A0000}"/>
    <cellStyle name="Percent 3 7 9 5 4 2" xfId="10865" xr:uid="{00000000-0005-0000-0000-0000732A0000}"/>
    <cellStyle name="Percent 3 7 9 5 4 3" xfId="10866" xr:uid="{00000000-0005-0000-0000-0000742A0000}"/>
    <cellStyle name="Percent 3 7 9 5 5" xfId="10867" xr:uid="{00000000-0005-0000-0000-0000752A0000}"/>
    <cellStyle name="Percent 3 7 9 5 6" xfId="10868" xr:uid="{00000000-0005-0000-0000-0000762A0000}"/>
    <cellStyle name="Percent 3 7 9 6" xfId="10869" xr:uid="{00000000-0005-0000-0000-0000772A0000}"/>
    <cellStyle name="Percent 3 7 9 6 2" xfId="10870" xr:uid="{00000000-0005-0000-0000-0000782A0000}"/>
    <cellStyle name="Percent 3 7 9 6 2 2" xfId="10871" xr:uid="{00000000-0005-0000-0000-0000792A0000}"/>
    <cellStyle name="Percent 3 7 9 6 2 3" xfId="10872" xr:uid="{00000000-0005-0000-0000-00007A2A0000}"/>
    <cellStyle name="Percent 3 7 9 6 3" xfId="10873" xr:uid="{00000000-0005-0000-0000-00007B2A0000}"/>
    <cellStyle name="Percent 3 7 9 6 3 2" xfId="10874" xr:uid="{00000000-0005-0000-0000-00007C2A0000}"/>
    <cellStyle name="Percent 3 7 9 6 3 3" xfId="10875" xr:uid="{00000000-0005-0000-0000-00007D2A0000}"/>
    <cellStyle name="Percent 3 7 9 6 4" xfId="10876" xr:uid="{00000000-0005-0000-0000-00007E2A0000}"/>
    <cellStyle name="Percent 3 7 9 6 5" xfId="10877" xr:uid="{00000000-0005-0000-0000-00007F2A0000}"/>
    <cellStyle name="Percent 3 7 9 7" xfId="10878" xr:uid="{00000000-0005-0000-0000-0000802A0000}"/>
    <cellStyle name="Percent 3 7 9 7 2" xfId="10879" xr:uid="{00000000-0005-0000-0000-0000812A0000}"/>
    <cellStyle name="Percent 3 7 9 7 3" xfId="10880" xr:uid="{00000000-0005-0000-0000-0000822A0000}"/>
    <cellStyle name="Percent 3 7 9 8" xfId="10881" xr:uid="{00000000-0005-0000-0000-0000832A0000}"/>
    <cellStyle name="Percent 3 7 9 8 2" xfId="10882" xr:uid="{00000000-0005-0000-0000-0000842A0000}"/>
    <cellStyle name="Percent 3 7 9 8 3" xfId="10883" xr:uid="{00000000-0005-0000-0000-0000852A0000}"/>
    <cellStyle name="Percent 3 7 9 9" xfId="10884" xr:uid="{00000000-0005-0000-0000-0000862A0000}"/>
    <cellStyle name="Percent 3 7 9 9 2" xfId="10885" xr:uid="{00000000-0005-0000-0000-0000872A0000}"/>
    <cellStyle name="Percent 3 7 9 9 3" xfId="10886" xr:uid="{00000000-0005-0000-0000-0000882A0000}"/>
    <cellStyle name="Percent 3 8" xfId="10887" xr:uid="{00000000-0005-0000-0000-0000892A0000}"/>
    <cellStyle name="Percent 3 8 10" xfId="10888" xr:uid="{00000000-0005-0000-0000-00008A2A0000}"/>
    <cellStyle name="Percent 3 8 10 10" xfId="10889" xr:uid="{00000000-0005-0000-0000-00008B2A0000}"/>
    <cellStyle name="Percent 3 8 10 11" xfId="10890" xr:uid="{00000000-0005-0000-0000-00008C2A0000}"/>
    <cellStyle name="Percent 3 8 10 12" xfId="10891" xr:uid="{00000000-0005-0000-0000-00008D2A0000}"/>
    <cellStyle name="Percent 3 8 10 13" xfId="10892" xr:uid="{00000000-0005-0000-0000-00008E2A0000}"/>
    <cellStyle name="Percent 3 8 10 14" xfId="10893" xr:uid="{00000000-0005-0000-0000-00008F2A0000}"/>
    <cellStyle name="Percent 3 8 10 15" xfId="10894" xr:uid="{00000000-0005-0000-0000-0000902A0000}"/>
    <cellStyle name="Percent 3 8 10 2" xfId="10895" xr:uid="{00000000-0005-0000-0000-0000912A0000}"/>
    <cellStyle name="Percent 3 8 10 2 2" xfId="10896" xr:uid="{00000000-0005-0000-0000-0000922A0000}"/>
    <cellStyle name="Percent 3 8 10 2 2 2" xfId="10897" xr:uid="{00000000-0005-0000-0000-0000932A0000}"/>
    <cellStyle name="Percent 3 8 10 2 2 3" xfId="10898" xr:uid="{00000000-0005-0000-0000-0000942A0000}"/>
    <cellStyle name="Percent 3 8 10 2 3" xfId="10899" xr:uid="{00000000-0005-0000-0000-0000952A0000}"/>
    <cellStyle name="Percent 3 8 10 2 3 2" xfId="10900" xr:uid="{00000000-0005-0000-0000-0000962A0000}"/>
    <cellStyle name="Percent 3 8 10 2 3 3" xfId="10901" xr:uid="{00000000-0005-0000-0000-0000972A0000}"/>
    <cellStyle name="Percent 3 8 10 2 4" xfId="10902" xr:uid="{00000000-0005-0000-0000-0000982A0000}"/>
    <cellStyle name="Percent 3 8 10 2 5" xfId="10903" xr:uid="{00000000-0005-0000-0000-0000992A0000}"/>
    <cellStyle name="Percent 3 8 10 2 6" xfId="10904" xr:uid="{00000000-0005-0000-0000-00009A2A0000}"/>
    <cellStyle name="Percent 3 8 10 3" xfId="10905" xr:uid="{00000000-0005-0000-0000-00009B2A0000}"/>
    <cellStyle name="Percent 3 8 10 3 2" xfId="10906" xr:uid="{00000000-0005-0000-0000-00009C2A0000}"/>
    <cellStyle name="Percent 3 8 10 3 2 2" xfId="10907" xr:uid="{00000000-0005-0000-0000-00009D2A0000}"/>
    <cellStyle name="Percent 3 8 10 3 2 3" xfId="10908" xr:uid="{00000000-0005-0000-0000-00009E2A0000}"/>
    <cellStyle name="Percent 3 8 10 3 3" xfId="10909" xr:uid="{00000000-0005-0000-0000-00009F2A0000}"/>
    <cellStyle name="Percent 3 8 10 3 3 2" xfId="10910" xr:uid="{00000000-0005-0000-0000-0000A02A0000}"/>
    <cellStyle name="Percent 3 8 10 3 3 3" xfId="10911" xr:uid="{00000000-0005-0000-0000-0000A12A0000}"/>
    <cellStyle name="Percent 3 8 10 3 4" xfId="10912" xr:uid="{00000000-0005-0000-0000-0000A22A0000}"/>
    <cellStyle name="Percent 3 8 10 3 5" xfId="10913" xr:uid="{00000000-0005-0000-0000-0000A32A0000}"/>
    <cellStyle name="Percent 3 8 10 4" xfId="10914" xr:uid="{00000000-0005-0000-0000-0000A42A0000}"/>
    <cellStyle name="Percent 3 8 10 4 2" xfId="10915" xr:uid="{00000000-0005-0000-0000-0000A52A0000}"/>
    <cellStyle name="Percent 3 8 10 4 2 2" xfId="10916" xr:uid="{00000000-0005-0000-0000-0000A62A0000}"/>
    <cellStyle name="Percent 3 8 10 4 2 3" xfId="10917" xr:uid="{00000000-0005-0000-0000-0000A72A0000}"/>
    <cellStyle name="Percent 3 8 10 4 3" xfId="10918" xr:uid="{00000000-0005-0000-0000-0000A82A0000}"/>
    <cellStyle name="Percent 3 8 10 4 3 2" xfId="10919" xr:uid="{00000000-0005-0000-0000-0000A92A0000}"/>
    <cellStyle name="Percent 3 8 10 4 3 3" xfId="10920" xr:uid="{00000000-0005-0000-0000-0000AA2A0000}"/>
    <cellStyle name="Percent 3 8 10 4 4" xfId="10921" xr:uid="{00000000-0005-0000-0000-0000AB2A0000}"/>
    <cellStyle name="Percent 3 8 10 4 5" xfId="10922" xr:uid="{00000000-0005-0000-0000-0000AC2A0000}"/>
    <cellStyle name="Percent 3 8 10 5" xfId="10923" xr:uid="{00000000-0005-0000-0000-0000AD2A0000}"/>
    <cellStyle name="Percent 3 8 10 5 2" xfId="10924" xr:uid="{00000000-0005-0000-0000-0000AE2A0000}"/>
    <cellStyle name="Percent 3 8 10 5 2 2" xfId="10925" xr:uid="{00000000-0005-0000-0000-0000AF2A0000}"/>
    <cellStyle name="Percent 3 8 10 5 2 3" xfId="10926" xr:uid="{00000000-0005-0000-0000-0000B02A0000}"/>
    <cellStyle name="Percent 3 8 10 5 3" xfId="10927" xr:uid="{00000000-0005-0000-0000-0000B12A0000}"/>
    <cellStyle name="Percent 3 8 10 5 3 2" xfId="10928" xr:uid="{00000000-0005-0000-0000-0000B22A0000}"/>
    <cellStyle name="Percent 3 8 10 5 3 3" xfId="10929" xr:uid="{00000000-0005-0000-0000-0000B32A0000}"/>
    <cellStyle name="Percent 3 8 10 5 4" xfId="10930" xr:uid="{00000000-0005-0000-0000-0000B42A0000}"/>
    <cellStyle name="Percent 3 8 10 5 4 2" xfId="10931" xr:uid="{00000000-0005-0000-0000-0000B52A0000}"/>
    <cellStyle name="Percent 3 8 10 5 4 3" xfId="10932" xr:uid="{00000000-0005-0000-0000-0000B62A0000}"/>
    <cellStyle name="Percent 3 8 10 5 5" xfId="10933" xr:uid="{00000000-0005-0000-0000-0000B72A0000}"/>
    <cellStyle name="Percent 3 8 10 5 6" xfId="10934" xr:uid="{00000000-0005-0000-0000-0000B82A0000}"/>
    <cellStyle name="Percent 3 8 10 6" xfId="10935" xr:uid="{00000000-0005-0000-0000-0000B92A0000}"/>
    <cellStyle name="Percent 3 8 10 6 2" xfId="10936" xr:uid="{00000000-0005-0000-0000-0000BA2A0000}"/>
    <cellStyle name="Percent 3 8 10 6 2 2" xfId="10937" xr:uid="{00000000-0005-0000-0000-0000BB2A0000}"/>
    <cellStyle name="Percent 3 8 10 6 2 3" xfId="10938" xr:uid="{00000000-0005-0000-0000-0000BC2A0000}"/>
    <cellStyle name="Percent 3 8 10 6 3" xfId="10939" xr:uid="{00000000-0005-0000-0000-0000BD2A0000}"/>
    <cellStyle name="Percent 3 8 10 6 3 2" xfId="10940" xr:uid="{00000000-0005-0000-0000-0000BE2A0000}"/>
    <cellStyle name="Percent 3 8 10 6 3 3" xfId="10941" xr:uid="{00000000-0005-0000-0000-0000BF2A0000}"/>
    <cellStyle name="Percent 3 8 10 6 4" xfId="10942" xr:uid="{00000000-0005-0000-0000-0000C02A0000}"/>
    <cellStyle name="Percent 3 8 10 6 5" xfId="10943" xr:uid="{00000000-0005-0000-0000-0000C12A0000}"/>
    <cellStyle name="Percent 3 8 10 7" xfId="10944" xr:uid="{00000000-0005-0000-0000-0000C22A0000}"/>
    <cellStyle name="Percent 3 8 10 7 2" xfId="10945" xr:uid="{00000000-0005-0000-0000-0000C32A0000}"/>
    <cellStyle name="Percent 3 8 10 7 3" xfId="10946" xr:uid="{00000000-0005-0000-0000-0000C42A0000}"/>
    <cellStyle name="Percent 3 8 10 8" xfId="10947" xr:uid="{00000000-0005-0000-0000-0000C52A0000}"/>
    <cellStyle name="Percent 3 8 10 8 2" xfId="10948" xr:uid="{00000000-0005-0000-0000-0000C62A0000}"/>
    <cellStyle name="Percent 3 8 10 8 3" xfId="10949" xr:uid="{00000000-0005-0000-0000-0000C72A0000}"/>
    <cellStyle name="Percent 3 8 10 9" xfId="10950" xr:uid="{00000000-0005-0000-0000-0000C82A0000}"/>
    <cellStyle name="Percent 3 8 10 9 2" xfId="10951" xr:uid="{00000000-0005-0000-0000-0000C92A0000}"/>
    <cellStyle name="Percent 3 8 10 9 3" xfId="10952" xr:uid="{00000000-0005-0000-0000-0000CA2A0000}"/>
    <cellStyle name="Percent 3 8 11" xfId="10953" xr:uid="{00000000-0005-0000-0000-0000CB2A0000}"/>
    <cellStyle name="Percent 3 8 11 10" xfId="10954" xr:uid="{00000000-0005-0000-0000-0000CC2A0000}"/>
    <cellStyle name="Percent 3 8 11 11" xfId="10955" xr:uid="{00000000-0005-0000-0000-0000CD2A0000}"/>
    <cellStyle name="Percent 3 8 11 12" xfId="10956" xr:uid="{00000000-0005-0000-0000-0000CE2A0000}"/>
    <cellStyle name="Percent 3 8 11 13" xfId="10957" xr:uid="{00000000-0005-0000-0000-0000CF2A0000}"/>
    <cellStyle name="Percent 3 8 11 14" xfId="10958" xr:uid="{00000000-0005-0000-0000-0000D02A0000}"/>
    <cellStyle name="Percent 3 8 11 15" xfId="10959" xr:uid="{00000000-0005-0000-0000-0000D12A0000}"/>
    <cellStyle name="Percent 3 8 11 2" xfId="10960" xr:uid="{00000000-0005-0000-0000-0000D22A0000}"/>
    <cellStyle name="Percent 3 8 11 2 2" xfId="10961" xr:uid="{00000000-0005-0000-0000-0000D32A0000}"/>
    <cellStyle name="Percent 3 8 11 2 2 2" xfId="10962" xr:uid="{00000000-0005-0000-0000-0000D42A0000}"/>
    <cellStyle name="Percent 3 8 11 2 2 3" xfId="10963" xr:uid="{00000000-0005-0000-0000-0000D52A0000}"/>
    <cellStyle name="Percent 3 8 11 2 3" xfId="10964" xr:uid="{00000000-0005-0000-0000-0000D62A0000}"/>
    <cellStyle name="Percent 3 8 11 2 3 2" xfId="10965" xr:uid="{00000000-0005-0000-0000-0000D72A0000}"/>
    <cellStyle name="Percent 3 8 11 2 3 3" xfId="10966" xr:uid="{00000000-0005-0000-0000-0000D82A0000}"/>
    <cellStyle name="Percent 3 8 11 2 4" xfId="10967" xr:uid="{00000000-0005-0000-0000-0000D92A0000}"/>
    <cellStyle name="Percent 3 8 11 2 5" xfId="10968" xr:uid="{00000000-0005-0000-0000-0000DA2A0000}"/>
    <cellStyle name="Percent 3 8 11 2 6" xfId="10969" xr:uid="{00000000-0005-0000-0000-0000DB2A0000}"/>
    <cellStyle name="Percent 3 8 11 3" xfId="10970" xr:uid="{00000000-0005-0000-0000-0000DC2A0000}"/>
    <cellStyle name="Percent 3 8 11 3 2" xfId="10971" xr:uid="{00000000-0005-0000-0000-0000DD2A0000}"/>
    <cellStyle name="Percent 3 8 11 3 2 2" xfId="10972" xr:uid="{00000000-0005-0000-0000-0000DE2A0000}"/>
    <cellStyle name="Percent 3 8 11 3 2 3" xfId="10973" xr:uid="{00000000-0005-0000-0000-0000DF2A0000}"/>
    <cellStyle name="Percent 3 8 11 3 3" xfId="10974" xr:uid="{00000000-0005-0000-0000-0000E02A0000}"/>
    <cellStyle name="Percent 3 8 11 3 3 2" xfId="10975" xr:uid="{00000000-0005-0000-0000-0000E12A0000}"/>
    <cellStyle name="Percent 3 8 11 3 3 3" xfId="10976" xr:uid="{00000000-0005-0000-0000-0000E22A0000}"/>
    <cellStyle name="Percent 3 8 11 3 4" xfId="10977" xr:uid="{00000000-0005-0000-0000-0000E32A0000}"/>
    <cellStyle name="Percent 3 8 11 3 5" xfId="10978" xr:uid="{00000000-0005-0000-0000-0000E42A0000}"/>
    <cellStyle name="Percent 3 8 11 4" xfId="10979" xr:uid="{00000000-0005-0000-0000-0000E52A0000}"/>
    <cellStyle name="Percent 3 8 11 4 2" xfId="10980" xr:uid="{00000000-0005-0000-0000-0000E62A0000}"/>
    <cellStyle name="Percent 3 8 11 4 2 2" xfId="10981" xr:uid="{00000000-0005-0000-0000-0000E72A0000}"/>
    <cellStyle name="Percent 3 8 11 4 2 3" xfId="10982" xr:uid="{00000000-0005-0000-0000-0000E82A0000}"/>
    <cellStyle name="Percent 3 8 11 4 3" xfId="10983" xr:uid="{00000000-0005-0000-0000-0000E92A0000}"/>
    <cellStyle name="Percent 3 8 11 4 3 2" xfId="10984" xr:uid="{00000000-0005-0000-0000-0000EA2A0000}"/>
    <cellStyle name="Percent 3 8 11 4 3 3" xfId="10985" xr:uid="{00000000-0005-0000-0000-0000EB2A0000}"/>
    <cellStyle name="Percent 3 8 11 4 4" xfId="10986" xr:uid="{00000000-0005-0000-0000-0000EC2A0000}"/>
    <cellStyle name="Percent 3 8 11 4 5" xfId="10987" xr:uid="{00000000-0005-0000-0000-0000ED2A0000}"/>
    <cellStyle name="Percent 3 8 11 5" xfId="10988" xr:uid="{00000000-0005-0000-0000-0000EE2A0000}"/>
    <cellStyle name="Percent 3 8 11 5 2" xfId="10989" xr:uid="{00000000-0005-0000-0000-0000EF2A0000}"/>
    <cellStyle name="Percent 3 8 11 5 2 2" xfId="10990" xr:uid="{00000000-0005-0000-0000-0000F02A0000}"/>
    <cellStyle name="Percent 3 8 11 5 2 3" xfId="10991" xr:uid="{00000000-0005-0000-0000-0000F12A0000}"/>
    <cellStyle name="Percent 3 8 11 5 3" xfId="10992" xr:uid="{00000000-0005-0000-0000-0000F22A0000}"/>
    <cellStyle name="Percent 3 8 11 5 3 2" xfId="10993" xr:uid="{00000000-0005-0000-0000-0000F32A0000}"/>
    <cellStyle name="Percent 3 8 11 5 3 3" xfId="10994" xr:uid="{00000000-0005-0000-0000-0000F42A0000}"/>
    <cellStyle name="Percent 3 8 11 5 4" xfId="10995" xr:uid="{00000000-0005-0000-0000-0000F52A0000}"/>
    <cellStyle name="Percent 3 8 11 5 4 2" xfId="10996" xr:uid="{00000000-0005-0000-0000-0000F62A0000}"/>
    <cellStyle name="Percent 3 8 11 5 4 3" xfId="10997" xr:uid="{00000000-0005-0000-0000-0000F72A0000}"/>
    <cellStyle name="Percent 3 8 11 5 5" xfId="10998" xr:uid="{00000000-0005-0000-0000-0000F82A0000}"/>
    <cellStyle name="Percent 3 8 11 5 6" xfId="10999" xr:uid="{00000000-0005-0000-0000-0000F92A0000}"/>
    <cellStyle name="Percent 3 8 11 6" xfId="11000" xr:uid="{00000000-0005-0000-0000-0000FA2A0000}"/>
    <cellStyle name="Percent 3 8 11 6 2" xfId="11001" xr:uid="{00000000-0005-0000-0000-0000FB2A0000}"/>
    <cellStyle name="Percent 3 8 11 6 2 2" xfId="11002" xr:uid="{00000000-0005-0000-0000-0000FC2A0000}"/>
    <cellStyle name="Percent 3 8 11 6 2 3" xfId="11003" xr:uid="{00000000-0005-0000-0000-0000FD2A0000}"/>
    <cellStyle name="Percent 3 8 11 6 3" xfId="11004" xr:uid="{00000000-0005-0000-0000-0000FE2A0000}"/>
    <cellStyle name="Percent 3 8 11 6 3 2" xfId="11005" xr:uid="{00000000-0005-0000-0000-0000FF2A0000}"/>
    <cellStyle name="Percent 3 8 11 6 3 3" xfId="11006" xr:uid="{00000000-0005-0000-0000-0000002B0000}"/>
    <cellStyle name="Percent 3 8 11 6 4" xfId="11007" xr:uid="{00000000-0005-0000-0000-0000012B0000}"/>
    <cellStyle name="Percent 3 8 11 6 5" xfId="11008" xr:uid="{00000000-0005-0000-0000-0000022B0000}"/>
    <cellStyle name="Percent 3 8 11 7" xfId="11009" xr:uid="{00000000-0005-0000-0000-0000032B0000}"/>
    <cellStyle name="Percent 3 8 11 7 2" xfId="11010" xr:uid="{00000000-0005-0000-0000-0000042B0000}"/>
    <cellStyle name="Percent 3 8 11 7 3" xfId="11011" xr:uid="{00000000-0005-0000-0000-0000052B0000}"/>
    <cellStyle name="Percent 3 8 11 8" xfId="11012" xr:uid="{00000000-0005-0000-0000-0000062B0000}"/>
    <cellStyle name="Percent 3 8 11 8 2" xfId="11013" xr:uid="{00000000-0005-0000-0000-0000072B0000}"/>
    <cellStyle name="Percent 3 8 11 8 3" xfId="11014" xr:uid="{00000000-0005-0000-0000-0000082B0000}"/>
    <cellStyle name="Percent 3 8 11 9" xfId="11015" xr:uid="{00000000-0005-0000-0000-0000092B0000}"/>
    <cellStyle name="Percent 3 8 11 9 2" xfId="11016" xr:uid="{00000000-0005-0000-0000-00000A2B0000}"/>
    <cellStyle name="Percent 3 8 11 9 3" xfId="11017" xr:uid="{00000000-0005-0000-0000-00000B2B0000}"/>
    <cellStyle name="Percent 3 8 12" xfId="11018" xr:uid="{00000000-0005-0000-0000-00000C2B0000}"/>
    <cellStyle name="Percent 3 8 12 10" xfId="11019" xr:uid="{00000000-0005-0000-0000-00000D2B0000}"/>
    <cellStyle name="Percent 3 8 12 11" xfId="11020" xr:uid="{00000000-0005-0000-0000-00000E2B0000}"/>
    <cellStyle name="Percent 3 8 12 12" xfId="11021" xr:uid="{00000000-0005-0000-0000-00000F2B0000}"/>
    <cellStyle name="Percent 3 8 12 13" xfId="11022" xr:uid="{00000000-0005-0000-0000-0000102B0000}"/>
    <cellStyle name="Percent 3 8 12 14" xfId="11023" xr:uid="{00000000-0005-0000-0000-0000112B0000}"/>
    <cellStyle name="Percent 3 8 12 15" xfId="11024" xr:uid="{00000000-0005-0000-0000-0000122B0000}"/>
    <cellStyle name="Percent 3 8 12 2" xfId="11025" xr:uid="{00000000-0005-0000-0000-0000132B0000}"/>
    <cellStyle name="Percent 3 8 12 2 2" xfId="11026" xr:uid="{00000000-0005-0000-0000-0000142B0000}"/>
    <cellStyle name="Percent 3 8 12 2 2 2" xfId="11027" xr:uid="{00000000-0005-0000-0000-0000152B0000}"/>
    <cellStyle name="Percent 3 8 12 2 2 3" xfId="11028" xr:uid="{00000000-0005-0000-0000-0000162B0000}"/>
    <cellStyle name="Percent 3 8 12 2 3" xfId="11029" xr:uid="{00000000-0005-0000-0000-0000172B0000}"/>
    <cellStyle name="Percent 3 8 12 2 3 2" xfId="11030" xr:uid="{00000000-0005-0000-0000-0000182B0000}"/>
    <cellStyle name="Percent 3 8 12 2 3 3" xfId="11031" xr:uid="{00000000-0005-0000-0000-0000192B0000}"/>
    <cellStyle name="Percent 3 8 12 2 4" xfId="11032" xr:uid="{00000000-0005-0000-0000-00001A2B0000}"/>
    <cellStyle name="Percent 3 8 12 2 5" xfId="11033" xr:uid="{00000000-0005-0000-0000-00001B2B0000}"/>
    <cellStyle name="Percent 3 8 12 2 6" xfId="11034" xr:uid="{00000000-0005-0000-0000-00001C2B0000}"/>
    <cellStyle name="Percent 3 8 12 3" xfId="11035" xr:uid="{00000000-0005-0000-0000-00001D2B0000}"/>
    <cellStyle name="Percent 3 8 12 3 2" xfId="11036" xr:uid="{00000000-0005-0000-0000-00001E2B0000}"/>
    <cellStyle name="Percent 3 8 12 3 2 2" xfId="11037" xr:uid="{00000000-0005-0000-0000-00001F2B0000}"/>
    <cellStyle name="Percent 3 8 12 3 2 3" xfId="11038" xr:uid="{00000000-0005-0000-0000-0000202B0000}"/>
    <cellStyle name="Percent 3 8 12 3 3" xfId="11039" xr:uid="{00000000-0005-0000-0000-0000212B0000}"/>
    <cellStyle name="Percent 3 8 12 3 3 2" xfId="11040" xr:uid="{00000000-0005-0000-0000-0000222B0000}"/>
    <cellStyle name="Percent 3 8 12 3 3 3" xfId="11041" xr:uid="{00000000-0005-0000-0000-0000232B0000}"/>
    <cellStyle name="Percent 3 8 12 3 4" xfId="11042" xr:uid="{00000000-0005-0000-0000-0000242B0000}"/>
    <cellStyle name="Percent 3 8 12 3 5" xfId="11043" xr:uid="{00000000-0005-0000-0000-0000252B0000}"/>
    <cellStyle name="Percent 3 8 12 4" xfId="11044" xr:uid="{00000000-0005-0000-0000-0000262B0000}"/>
    <cellStyle name="Percent 3 8 12 4 2" xfId="11045" xr:uid="{00000000-0005-0000-0000-0000272B0000}"/>
    <cellStyle name="Percent 3 8 12 4 2 2" xfId="11046" xr:uid="{00000000-0005-0000-0000-0000282B0000}"/>
    <cellStyle name="Percent 3 8 12 4 2 3" xfId="11047" xr:uid="{00000000-0005-0000-0000-0000292B0000}"/>
    <cellStyle name="Percent 3 8 12 4 3" xfId="11048" xr:uid="{00000000-0005-0000-0000-00002A2B0000}"/>
    <cellStyle name="Percent 3 8 12 4 3 2" xfId="11049" xr:uid="{00000000-0005-0000-0000-00002B2B0000}"/>
    <cellStyle name="Percent 3 8 12 4 3 3" xfId="11050" xr:uid="{00000000-0005-0000-0000-00002C2B0000}"/>
    <cellStyle name="Percent 3 8 12 4 4" xfId="11051" xr:uid="{00000000-0005-0000-0000-00002D2B0000}"/>
    <cellStyle name="Percent 3 8 12 4 5" xfId="11052" xr:uid="{00000000-0005-0000-0000-00002E2B0000}"/>
    <cellStyle name="Percent 3 8 12 5" xfId="11053" xr:uid="{00000000-0005-0000-0000-00002F2B0000}"/>
    <cellStyle name="Percent 3 8 12 5 2" xfId="11054" xr:uid="{00000000-0005-0000-0000-0000302B0000}"/>
    <cellStyle name="Percent 3 8 12 5 2 2" xfId="11055" xr:uid="{00000000-0005-0000-0000-0000312B0000}"/>
    <cellStyle name="Percent 3 8 12 5 2 3" xfId="11056" xr:uid="{00000000-0005-0000-0000-0000322B0000}"/>
    <cellStyle name="Percent 3 8 12 5 3" xfId="11057" xr:uid="{00000000-0005-0000-0000-0000332B0000}"/>
    <cellStyle name="Percent 3 8 12 5 3 2" xfId="11058" xr:uid="{00000000-0005-0000-0000-0000342B0000}"/>
    <cellStyle name="Percent 3 8 12 5 3 3" xfId="11059" xr:uid="{00000000-0005-0000-0000-0000352B0000}"/>
    <cellStyle name="Percent 3 8 12 5 4" xfId="11060" xr:uid="{00000000-0005-0000-0000-0000362B0000}"/>
    <cellStyle name="Percent 3 8 12 5 4 2" xfId="11061" xr:uid="{00000000-0005-0000-0000-0000372B0000}"/>
    <cellStyle name="Percent 3 8 12 5 4 3" xfId="11062" xr:uid="{00000000-0005-0000-0000-0000382B0000}"/>
    <cellStyle name="Percent 3 8 12 5 5" xfId="11063" xr:uid="{00000000-0005-0000-0000-0000392B0000}"/>
    <cellStyle name="Percent 3 8 12 5 6" xfId="11064" xr:uid="{00000000-0005-0000-0000-00003A2B0000}"/>
    <cellStyle name="Percent 3 8 12 6" xfId="11065" xr:uid="{00000000-0005-0000-0000-00003B2B0000}"/>
    <cellStyle name="Percent 3 8 12 6 2" xfId="11066" xr:uid="{00000000-0005-0000-0000-00003C2B0000}"/>
    <cellStyle name="Percent 3 8 12 6 2 2" xfId="11067" xr:uid="{00000000-0005-0000-0000-00003D2B0000}"/>
    <cellStyle name="Percent 3 8 12 6 2 3" xfId="11068" xr:uid="{00000000-0005-0000-0000-00003E2B0000}"/>
    <cellStyle name="Percent 3 8 12 6 3" xfId="11069" xr:uid="{00000000-0005-0000-0000-00003F2B0000}"/>
    <cellStyle name="Percent 3 8 12 6 3 2" xfId="11070" xr:uid="{00000000-0005-0000-0000-0000402B0000}"/>
    <cellStyle name="Percent 3 8 12 6 3 3" xfId="11071" xr:uid="{00000000-0005-0000-0000-0000412B0000}"/>
    <cellStyle name="Percent 3 8 12 6 4" xfId="11072" xr:uid="{00000000-0005-0000-0000-0000422B0000}"/>
    <cellStyle name="Percent 3 8 12 6 5" xfId="11073" xr:uid="{00000000-0005-0000-0000-0000432B0000}"/>
    <cellStyle name="Percent 3 8 12 7" xfId="11074" xr:uid="{00000000-0005-0000-0000-0000442B0000}"/>
    <cellStyle name="Percent 3 8 12 7 2" xfId="11075" xr:uid="{00000000-0005-0000-0000-0000452B0000}"/>
    <cellStyle name="Percent 3 8 12 7 3" xfId="11076" xr:uid="{00000000-0005-0000-0000-0000462B0000}"/>
    <cellStyle name="Percent 3 8 12 8" xfId="11077" xr:uid="{00000000-0005-0000-0000-0000472B0000}"/>
    <cellStyle name="Percent 3 8 12 8 2" xfId="11078" xr:uid="{00000000-0005-0000-0000-0000482B0000}"/>
    <cellStyle name="Percent 3 8 12 8 3" xfId="11079" xr:uid="{00000000-0005-0000-0000-0000492B0000}"/>
    <cellStyle name="Percent 3 8 12 9" xfId="11080" xr:uid="{00000000-0005-0000-0000-00004A2B0000}"/>
    <cellStyle name="Percent 3 8 12 9 2" xfId="11081" xr:uid="{00000000-0005-0000-0000-00004B2B0000}"/>
    <cellStyle name="Percent 3 8 12 9 3" xfId="11082" xr:uid="{00000000-0005-0000-0000-00004C2B0000}"/>
    <cellStyle name="Percent 3 8 13" xfId="11083" xr:uid="{00000000-0005-0000-0000-00004D2B0000}"/>
    <cellStyle name="Percent 3 8 13 10" xfId="11084" xr:uid="{00000000-0005-0000-0000-00004E2B0000}"/>
    <cellStyle name="Percent 3 8 13 11" xfId="11085" xr:uid="{00000000-0005-0000-0000-00004F2B0000}"/>
    <cellStyle name="Percent 3 8 13 12" xfId="11086" xr:uid="{00000000-0005-0000-0000-0000502B0000}"/>
    <cellStyle name="Percent 3 8 13 13" xfId="11087" xr:uid="{00000000-0005-0000-0000-0000512B0000}"/>
    <cellStyle name="Percent 3 8 13 14" xfId="11088" xr:uid="{00000000-0005-0000-0000-0000522B0000}"/>
    <cellStyle name="Percent 3 8 13 15" xfId="11089" xr:uid="{00000000-0005-0000-0000-0000532B0000}"/>
    <cellStyle name="Percent 3 8 13 2" xfId="11090" xr:uid="{00000000-0005-0000-0000-0000542B0000}"/>
    <cellStyle name="Percent 3 8 13 2 2" xfId="11091" xr:uid="{00000000-0005-0000-0000-0000552B0000}"/>
    <cellStyle name="Percent 3 8 13 2 2 2" xfId="11092" xr:uid="{00000000-0005-0000-0000-0000562B0000}"/>
    <cellStyle name="Percent 3 8 13 2 2 3" xfId="11093" xr:uid="{00000000-0005-0000-0000-0000572B0000}"/>
    <cellStyle name="Percent 3 8 13 2 3" xfId="11094" xr:uid="{00000000-0005-0000-0000-0000582B0000}"/>
    <cellStyle name="Percent 3 8 13 2 3 2" xfId="11095" xr:uid="{00000000-0005-0000-0000-0000592B0000}"/>
    <cellStyle name="Percent 3 8 13 2 3 3" xfId="11096" xr:uid="{00000000-0005-0000-0000-00005A2B0000}"/>
    <cellStyle name="Percent 3 8 13 2 4" xfId="11097" xr:uid="{00000000-0005-0000-0000-00005B2B0000}"/>
    <cellStyle name="Percent 3 8 13 2 5" xfId="11098" xr:uid="{00000000-0005-0000-0000-00005C2B0000}"/>
    <cellStyle name="Percent 3 8 13 2 6" xfId="11099" xr:uid="{00000000-0005-0000-0000-00005D2B0000}"/>
    <cellStyle name="Percent 3 8 13 3" xfId="11100" xr:uid="{00000000-0005-0000-0000-00005E2B0000}"/>
    <cellStyle name="Percent 3 8 13 3 2" xfId="11101" xr:uid="{00000000-0005-0000-0000-00005F2B0000}"/>
    <cellStyle name="Percent 3 8 13 3 2 2" xfId="11102" xr:uid="{00000000-0005-0000-0000-0000602B0000}"/>
    <cellStyle name="Percent 3 8 13 3 2 3" xfId="11103" xr:uid="{00000000-0005-0000-0000-0000612B0000}"/>
    <cellStyle name="Percent 3 8 13 3 3" xfId="11104" xr:uid="{00000000-0005-0000-0000-0000622B0000}"/>
    <cellStyle name="Percent 3 8 13 3 3 2" xfId="11105" xr:uid="{00000000-0005-0000-0000-0000632B0000}"/>
    <cellStyle name="Percent 3 8 13 3 3 3" xfId="11106" xr:uid="{00000000-0005-0000-0000-0000642B0000}"/>
    <cellStyle name="Percent 3 8 13 3 4" xfId="11107" xr:uid="{00000000-0005-0000-0000-0000652B0000}"/>
    <cellStyle name="Percent 3 8 13 3 5" xfId="11108" xr:uid="{00000000-0005-0000-0000-0000662B0000}"/>
    <cellStyle name="Percent 3 8 13 4" xfId="11109" xr:uid="{00000000-0005-0000-0000-0000672B0000}"/>
    <cellStyle name="Percent 3 8 13 4 2" xfId="11110" xr:uid="{00000000-0005-0000-0000-0000682B0000}"/>
    <cellStyle name="Percent 3 8 13 4 2 2" xfId="11111" xr:uid="{00000000-0005-0000-0000-0000692B0000}"/>
    <cellStyle name="Percent 3 8 13 4 2 3" xfId="11112" xr:uid="{00000000-0005-0000-0000-00006A2B0000}"/>
    <cellStyle name="Percent 3 8 13 4 3" xfId="11113" xr:uid="{00000000-0005-0000-0000-00006B2B0000}"/>
    <cellStyle name="Percent 3 8 13 4 3 2" xfId="11114" xr:uid="{00000000-0005-0000-0000-00006C2B0000}"/>
    <cellStyle name="Percent 3 8 13 4 3 3" xfId="11115" xr:uid="{00000000-0005-0000-0000-00006D2B0000}"/>
    <cellStyle name="Percent 3 8 13 4 4" xfId="11116" xr:uid="{00000000-0005-0000-0000-00006E2B0000}"/>
    <cellStyle name="Percent 3 8 13 4 5" xfId="11117" xr:uid="{00000000-0005-0000-0000-00006F2B0000}"/>
    <cellStyle name="Percent 3 8 13 5" xfId="11118" xr:uid="{00000000-0005-0000-0000-0000702B0000}"/>
    <cellStyle name="Percent 3 8 13 5 2" xfId="11119" xr:uid="{00000000-0005-0000-0000-0000712B0000}"/>
    <cellStyle name="Percent 3 8 13 5 2 2" xfId="11120" xr:uid="{00000000-0005-0000-0000-0000722B0000}"/>
    <cellStyle name="Percent 3 8 13 5 2 3" xfId="11121" xr:uid="{00000000-0005-0000-0000-0000732B0000}"/>
    <cellStyle name="Percent 3 8 13 5 3" xfId="11122" xr:uid="{00000000-0005-0000-0000-0000742B0000}"/>
    <cellStyle name="Percent 3 8 13 5 3 2" xfId="11123" xr:uid="{00000000-0005-0000-0000-0000752B0000}"/>
    <cellStyle name="Percent 3 8 13 5 3 3" xfId="11124" xr:uid="{00000000-0005-0000-0000-0000762B0000}"/>
    <cellStyle name="Percent 3 8 13 5 4" xfId="11125" xr:uid="{00000000-0005-0000-0000-0000772B0000}"/>
    <cellStyle name="Percent 3 8 13 5 4 2" xfId="11126" xr:uid="{00000000-0005-0000-0000-0000782B0000}"/>
    <cellStyle name="Percent 3 8 13 5 4 3" xfId="11127" xr:uid="{00000000-0005-0000-0000-0000792B0000}"/>
    <cellStyle name="Percent 3 8 13 5 5" xfId="11128" xr:uid="{00000000-0005-0000-0000-00007A2B0000}"/>
    <cellStyle name="Percent 3 8 13 5 6" xfId="11129" xr:uid="{00000000-0005-0000-0000-00007B2B0000}"/>
    <cellStyle name="Percent 3 8 13 6" xfId="11130" xr:uid="{00000000-0005-0000-0000-00007C2B0000}"/>
    <cellStyle name="Percent 3 8 13 6 2" xfId="11131" xr:uid="{00000000-0005-0000-0000-00007D2B0000}"/>
    <cellStyle name="Percent 3 8 13 6 2 2" xfId="11132" xr:uid="{00000000-0005-0000-0000-00007E2B0000}"/>
    <cellStyle name="Percent 3 8 13 6 2 3" xfId="11133" xr:uid="{00000000-0005-0000-0000-00007F2B0000}"/>
    <cellStyle name="Percent 3 8 13 6 3" xfId="11134" xr:uid="{00000000-0005-0000-0000-0000802B0000}"/>
    <cellStyle name="Percent 3 8 13 6 3 2" xfId="11135" xr:uid="{00000000-0005-0000-0000-0000812B0000}"/>
    <cellStyle name="Percent 3 8 13 6 3 3" xfId="11136" xr:uid="{00000000-0005-0000-0000-0000822B0000}"/>
    <cellStyle name="Percent 3 8 13 6 4" xfId="11137" xr:uid="{00000000-0005-0000-0000-0000832B0000}"/>
    <cellStyle name="Percent 3 8 13 6 5" xfId="11138" xr:uid="{00000000-0005-0000-0000-0000842B0000}"/>
    <cellStyle name="Percent 3 8 13 7" xfId="11139" xr:uid="{00000000-0005-0000-0000-0000852B0000}"/>
    <cellStyle name="Percent 3 8 13 7 2" xfId="11140" xr:uid="{00000000-0005-0000-0000-0000862B0000}"/>
    <cellStyle name="Percent 3 8 13 7 3" xfId="11141" xr:uid="{00000000-0005-0000-0000-0000872B0000}"/>
    <cellStyle name="Percent 3 8 13 8" xfId="11142" xr:uid="{00000000-0005-0000-0000-0000882B0000}"/>
    <cellStyle name="Percent 3 8 13 8 2" xfId="11143" xr:uid="{00000000-0005-0000-0000-0000892B0000}"/>
    <cellStyle name="Percent 3 8 13 8 3" xfId="11144" xr:uid="{00000000-0005-0000-0000-00008A2B0000}"/>
    <cellStyle name="Percent 3 8 13 9" xfId="11145" xr:uid="{00000000-0005-0000-0000-00008B2B0000}"/>
    <cellStyle name="Percent 3 8 13 9 2" xfId="11146" xr:uid="{00000000-0005-0000-0000-00008C2B0000}"/>
    <cellStyle name="Percent 3 8 13 9 3" xfId="11147" xr:uid="{00000000-0005-0000-0000-00008D2B0000}"/>
    <cellStyle name="Percent 3 8 14" xfId="11148" xr:uid="{00000000-0005-0000-0000-00008E2B0000}"/>
    <cellStyle name="Percent 3 8 14 10" xfId="11149" xr:uid="{00000000-0005-0000-0000-00008F2B0000}"/>
    <cellStyle name="Percent 3 8 14 11" xfId="11150" xr:uid="{00000000-0005-0000-0000-0000902B0000}"/>
    <cellStyle name="Percent 3 8 14 12" xfId="11151" xr:uid="{00000000-0005-0000-0000-0000912B0000}"/>
    <cellStyle name="Percent 3 8 14 13" xfId="11152" xr:uid="{00000000-0005-0000-0000-0000922B0000}"/>
    <cellStyle name="Percent 3 8 14 14" xfId="11153" xr:uid="{00000000-0005-0000-0000-0000932B0000}"/>
    <cellStyle name="Percent 3 8 14 15" xfId="11154" xr:uid="{00000000-0005-0000-0000-0000942B0000}"/>
    <cellStyle name="Percent 3 8 14 2" xfId="11155" xr:uid="{00000000-0005-0000-0000-0000952B0000}"/>
    <cellStyle name="Percent 3 8 14 2 2" xfId="11156" xr:uid="{00000000-0005-0000-0000-0000962B0000}"/>
    <cellStyle name="Percent 3 8 14 2 2 2" xfId="11157" xr:uid="{00000000-0005-0000-0000-0000972B0000}"/>
    <cellStyle name="Percent 3 8 14 2 2 3" xfId="11158" xr:uid="{00000000-0005-0000-0000-0000982B0000}"/>
    <cellStyle name="Percent 3 8 14 2 3" xfId="11159" xr:uid="{00000000-0005-0000-0000-0000992B0000}"/>
    <cellStyle name="Percent 3 8 14 2 3 2" xfId="11160" xr:uid="{00000000-0005-0000-0000-00009A2B0000}"/>
    <cellStyle name="Percent 3 8 14 2 3 3" xfId="11161" xr:uid="{00000000-0005-0000-0000-00009B2B0000}"/>
    <cellStyle name="Percent 3 8 14 2 4" xfId="11162" xr:uid="{00000000-0005-0000-0000-00009C2B0000}"/>
    <cellStyle name="Percent 3 8 14 2 5" xfId="11163" xr:uid="{00000000-0005-0000-0000-00009D2B0000}"/>
    <cellStyle name="Percent 3 8 14 2 6" xfId="11164" xr:uid="{00000000-0005-0000-0000-00009E2B0000}"/>
    <cellStyle name="Percent 3 8 14 3" xfId="11165" xr:uid="{00000000-0005-0000-0000-00009F2B0000}"/>
    <cellStyle name="Percent 3 8 14 3 2" xfId="11166" xr:uid="{00000000-0005-0000-0000-0000A02B0000}"/>
    <cellStyle name="Percent 3 8 14 3 2 2" xfId="11167" xr:uid="{00000000-0005-0000-0000-0000A12B0000}"/>
    <cellStyle name="Percent 3 8 14 3 2 3" xfId="11168" xr:uid="{00000000-0005-0000-0000-0000A22B0000}"/>
    <cellStyle name="Percent 3 8 14 3 3" xfId="11169" xr:uid="{00000000-0005-0000-0000-0000A32B0000}"/>
    <cellStyle name="Percent 3 8 14 3 3 2" xfId="11170" xr:uid="{00000000-0005-0000-0000-0000A42B0000}"/>
    <cellStyle name="Percent 3 8 14 3 3 3" xfId="11171" xr:uid="{00000000-0005-0000-0000-0000A52B0000}"/>
    <cellStyle name="Percent 3 8 14 3 4" xfId="11172" xr:uid="{00000000-0005-0000-0000-0000A62B0000}"/>
    <cellStyle name="Percent 3 8 14 3 5" xfId="11173" xr:uid="{00000000-0005-0000-0000-0000A72B0000}"/>
    <cellStyle name="Percent 3 8 14 4" xfId="11174" xr:uid="{00000000-0005-0000-0000-0000A82B0000}"/>
    <cellStyle name="Percent 3 8 14 4 2" xfId="11175" xr:uid="{00000000-0005-0000-0000-0000A92B0000}"/>
    <cellStyle name="Percent 3 8 14 4 2 2" xfId="11176" xr:uid="{00000000-0005-0000-0000-0000AA2B0000}"/>
    <cellStyle name="Percent 3 8 14 4 2 3" xfId="11177" xr:uid="{00000000-0005-0000-0000-0000AB2B0000}"/>
    <cellStyle name="Percent 3 8 14 4 3" xfId="11178" xr:uid="{00000000-0005-0000-0000-0000AC2B0000}"/>
    <cellStyle name="Percent 3 8 14 4 3 2" xfId="11179" xr:uid="{00000000-0005-0000-0000-0000AD2B0000}"/>
    <cellStyle name="Percent 3 8 14 4 3 3" xfId="11180" xr:uid="{00000000-0005-0000-0000-0000AE2B0000}"/>
    <cellStyle name="Percent 3 8 14 4 4" xfId="11181" xr:uid="{00000000-0005-0000-0000-0000AF2B0000}"/>
    <cellStyle name="Percent 3 8 14 4 5" xfId="11182" xr:uid="{00000000-0005-0000-0000-0000B02B0000}"/>
    <cellStyle name="Percent 3 8 14 5" xfId="11183" xr:uid="{00000000-0005-0000-0000-0000B12B0000}"/>
    <cellStyle name="Percent 3 8 14 5 2" xfId="11184" xr:uid="{00000000-0005-0000-0000-0000B22B0000}"/>
    <cellStyle name="Percent 3 8 14 5 2 2" xfId="11185" xr:uid="{00000000-0005-0000-0000-0000B32B0000}"/>
    <cellStyle name="Percent 3 8 14 5 2 3" xfId="11186" xr:uid="{00000000-0005-0000-0000-0000B42B0000}"/>
    <cellStyle name="Percent 3 8 14 5 3" xfId="11187" xr:uid="{00000000-0005-0000-0000-0000B52B0000}"/>
    <cellStyle name="Percent 3 8 14 5 3 2" xfId="11188" xr:uid="{00000000-0005-0000-0000-0000B62B0000}"/>
    <cellStyle name="Percent 3 8 14 5 3 3" xfId="11189" xr:uid="{00000000-0005-0000-0000-0000B72B0000}"/>
    <cellStyle name="Percent 3 8 14 5 4" xfId="11190" xr:uid="{00000000-0005-0000-0000-0000B82B0000}"/>
    <cellStyle name="Percent 3 8 14 5 4 2" xfId="11191" xr:uid="{00000000-0005-0000-0000-0000B92B0000}"/>
    <cellStyle name="Percent 3 8 14 5 4 3" xfId="11192" xr:uid="{00000000-0005-0000-0000-0000BA2B0000}"/>
    <cellStyle name="Percent 3 8 14 5 5" xfId="11193" xr:uid="{00000000-0005-0000-0000-0000BB2B0000}"/>
    <cellStyle name="Percent 3 8 14 5 6" xfId="11194" xr:uid="{00000000-0005-0000-0000-0000BC2B0000}"/>
    <cellStyle name="Percent 3 8 14 6" xfId="11195" xr:uid="{00000000-0005-0000-0000-0000BD2B0000}"/>
    <cellStyle name="Percent 3 8 14 6 2" xfId="11196" xr:uid="{00000000-0005-0000-0000-0000BE2B0000}"/>
    <cellStyle name="Percent 3 8 14 6 2 2" xfId="11197" xr:uid="{00000000-0005-0000-0000-0000BF2B0000}"/>
    <cellStyle name="Percent 3 8 14 6 2 3" xfId="11198" xr:uid="{00000000-0005-0000-0000-0000C02B0000}"/>
    <cellStyle name="Percent 3 8 14 6 3" xfId="11199" xr:uid="{00000000-0005-0000-0000-0000C12B0000}"/>
    <cellStyle name="Percent 3 8 14 6 3 2" xfId="11200" xr:uid="{00000000-0005-0000-0000-0000C22B0000}"/>
    <cellStyle name="Percent 3 8 14 6 3 3" xfId="11201" xr:uid="{00000000-0005-0000-0000-0000C32B0000}"/>
    <cellStyle name="Percent 3 8 14 6 4" xfId="11202" xr:uid="{00000000-0005-0000-0000-0000C42B0000}"/>
    <cellStyle name="Percent 3 8 14 6 5" xfId="11203" xr:uid="{00000000-0005-0000-0000-0000C52B0000}"/>
    <cellStyle name="Percent 3 8 14 7" xfId="11204" xr:uid="{00000000-0005-0000-0000-0000C62B0000}"/>
    <cellStyle name="Percent 3 8 14 7 2" xfId="11205" xr:uid="{00000000-0005-0000-0000-0000C72B0000}"/>
    <cellStyle name="Percent 3 8 14 7 3" xfId="11206" xr:uid="{00000000-0005-0000-0000-0000C82B0000}"/>
    <cellStyle name="Percent 3 8 14 8" xfId="11207" xr:uid="{00000000-0005-0000-0000-0000C92B0000}"/>
    <cellStyle name="Percent 3 8 14 8 2" xfId="11208" xr:uid="{00000000-0005-0000-0000-0000CA2B0000}"/>
    <cellStyle name="Percent 3 8 14 8 3" xfId="11209" xr:uid="{00000000-0005-0000-0000-0000CB2B0000}"/>
    <cellStyle name="Percent 3 8 14 9" xfId="11210" xr:uid="{00000000-0005-0000-0000-0000CC2B0000}"/>
    <cellStyle name="Percent 3 8 14 9 2" xfId="11211" xr:uid="{00000000-0005-0000-0000-0000CD2B0000}"/>
    <cellStyle name="Percent 3 8 14 9 3" xfId="11212" xr:uid="{00000000-0005-0000-0000-0000CE2B0000}"/>
    <cellStyle name="Percent 3 8 15" xfId="11213" xr:uid="{00000000-0005-0000-0000-0000CF2B0000}"/>
    <cellStyle name="Percent 3 8 15 10" xfId="11214" xr:uid="{00000000-0005-0000-0000-0000D02B0000}"/>
    <cellStyle name="Percent 3 8 15 11" xfId="11215" xr:uid="{00000000-0005-0000-0000-0000D12B0000}"/>
    <cellStyle name="Percent 3 8 15 12" xfId="11216" xr:uid="{00000000-0005-0000-0000-0000D22B0000}"/>
    <cellStyle name="Percent 3 8 15 13" xfId="11217" xr:uid="{00000000-0005-0000-0000-0000D32B0000}"/>
    <cellStyle name="Percent 3 8 15 14" xfId="11218" xr:uid="{00000000-0005-0000-0000-0000D42B0000}"/>
    <cellStyle name="Percent 3 8 15 15" xfId="11219" xr:uid="{00000000-0005-0000-0000-0000D52B0000}"/>
    <cellStyle name="Percent 3 8 15 2" xfId="11220" xr:uid="{00000000-0005-0000-0000-0000D62B0000}"/>
    <cellStyle name="Percent 3 8 15 2 2" xfId="11221" xr:uid="{00000000-0005-0000-0000-0000D72B0000}"/>
    <cellStyle name="Percent 3 8 15 2 2 2" xfId="11222" xr:uid="{00000000-0005-0000-0000-0000D82B0000}"/>
    <cellStyle name="Percent 3 8 15 2 2 3" xfId="11223" xr:uid="{00000000-0005-0000-0000-0000D92B0000}"/>
    <cellStyle name="Percent 3 8 15 2 3" xfId="11224" xr:uid="{00000000-0005-0000-0000-0000DA2B0000}"/>
    <cellStyle name="Percent 3 8 15 2 3 2" xfId="11225" xr:uid="{00000000-0005-0000-0000-0000DB2B0000}"/>
    <cellStyle name="Percent 3 8 15 2 3 3" xfId="11226" xr:uid="{00000000-0005-0000-0000-0000DC2B0000}"/>
    <cellStyle name="Percent 3 8 15 2 4" xfId="11227" xr:uid="{00000000-0005-0000-0000-0000DD2B0000}"/>
    <cellStyle name="Percent 3 8 15 2 5" xfId="11228" xr:uid="{00000000-0005-0000-0000-0000DE2B0000}"/>
    <cellStyle name="Percent 3 8 15 2 6" xfId="11229" xr:uid="{00000000-0005-0000-0000-0000DF2B0000}"/>
    <cellStyle name="Percent 3 8 15 3" xfId="11230" xr:uid="{00000000-0005-0000-0000-0000E02B0000}"/>
    <cellStyle name="Percent 3 8 15 3 2" xfId="11231" xr:uid="{00000000-0005-0000-0000-0000E12B0000}"/>
    <cellStyle name="Percent 3 8 15 3 2 2" xfId="11232" xr:uid="{00000000-0005-0000-0000-0000E22B0000}"/>
    <cellStyle name="Percent 3 8 15 3 2 3" xfId="11233" xr:uid="{00000000-0005-0000-0000-0000E32B0000}"/>
    <cellStyle name="Percent 3 8 15 3 3" xfId="11234" xr:uid="{00000000-0005-0000-0000-0000E42B0000}"/>
    <cellStyle name="Percent 3 8 15 3 3 2" xfId="11235" xr:uid="{00000000-0005-0000-0000-0000E52B0000}"/>
    <cellStyle name="Percent 3 8 15 3 3 3" xfId="11236" xr:uid="{00000000-0005-0000-0000-0000E62B0000}"/>
    <cellStyle name="Percent 3 8 15 3 4" xfId="11237" xr:uid="{00000000-0005-0000-0000-0000E72B0000}"/>
    <cellStyle name="Percent 3 8 15 3 5" xfId="11238" xr:uid="{00000000-0005-0000-0000-0000E82B0000}"/>
    <cellStyle name="Percent 3 8 15 4" xfId="11239" xr:uid="{00000000-0005-0000-0000-0000E92B0000}"/>
    <cellStyle name="Percent 3 8 15 4 2" xfId="11240" xr:uid="{00000000-0005-0000-0000-0000EA2B0000}"/>
    <cellStyle name="Percent 3 8 15 4 2 2" xfId="11241" xr:uid="{00000000-0005-0000-0000-0000EB2B0000}"/>
    <cellStyle name="Percent 3 8 15 4 2 3" xfId="11242" xr:uid="{00000000-0005-0000-0000-0000EC2B0000}"/>
    <cellStyle name="Percent 3 8 15 4 3" xfId="11243" xr:uid="{00000000-0005-0000-0000-0000ED2B0000}"/>
    <cellStyle name="Percent 3 8 15 4 3 2" xfId="11244" xr:uid="{00000000-0005-0000-0000-0000EE2B0000}"/>
    <cellStyle name="Percent 3 8 15 4 3 3" xfId="11245" xr:uid="{00000000-0005-0000-0000-0000EF2B0000}"/>
    <cellStyle name="Percent 3 8 15 4 4" xfId="11246" xr:uid="{00000000-0005-0000-0000-0000F02B0000}"/>
    <cellStyle name="Percent 3 8 15 4 5" xfId="11247" xr:uid="{00000000-0005-0000-0000-0000F12B0000}"/>
    <cellStyle name="Percent 3 8 15 5" xfId="11248" xr:uid="{00000000-0005-0000-0000-0000F22B0000}"/>
    <cellStyle name="Percent 3 8 15 5 2" xfId="11249" xr:uid="{00000000-0005-0000-0000-0000F32B0000}"/>
    <cellStyle name="Percent 3 8 15 5 2 2" xfId="11250" xr:uid="{00000000-0005-0000-0000-0000F42B0000}"/>
    <cellStyle name="Percent 3 8 15 5 2 3" xfId="11251" xr:uid="{00000000-0005-0000-0000-0000F52B0000}"/>
    <cellStyle name="Percent 3 8 15 5 3" xfId="11252" xr:uid="{00000000-0005-0000-0000-0000F62B0000}"/>
    <cellStyle name="Percent 3 8 15 5 3 2" xfId="11253" xr:uid="{00000000-0005-0000-0000-0000F72B0000}"/>
    <cellStyle name="Percent 3 8 15 5 3 3" xfId="11254" xr:uid="{00000000-0005-0000-0000-0000F82B0000}"/>
    <cellStyle name="Percent 3 8 15 5 4" xfId="11255" xr:uid="{00000000-0005-0000-0000-0000F92B0000}"/>
    <cellStyle name="Percent 3 8 15 5 4 2" xfId="11256" xr:uid="{00000000-0005-0000-0000-0000FA2B0000}"/>
    <cellStyle name="Percent 3 8 15 5 4 3" xfId="11257" xr:uid="{00000000-0005-0000-0000-0000FB2B0000}"/>
    <cellStyle name="Percent 3 8 15 5 5" xfId="11258" xr:uid="{00000000-0005-0000-0000-0000FC2B0000}"/>
    <cellStyle name="Percent 3 8 15 5 6" xfId="11259" xr:uid="{00000000-0005-0000-0000-0000FD2B0000}"/>
    <cellStyle name="Percent 3 8 15 6" xfId="11260" xr:uid="{00000000-0005-0000-0000-0000FE2B0000}"/>
    <cellStyle name="Percent 3 8 15 6 2" xfId="11261" xr:uid="{00000000-0005-0000-0000-0000FF2B0000}"/>
    <cellStyle name="Percent 3 8 15 6 2 2" xfId="11262" xr:uid="{00000000-0005-0000-0000-0000002C0000}"/>
    <cellStyle name="Percent 3 8 15 6 2 3" xfId="11263" xr:uid="{00000000-0005-0000-0000-0000012C0000}"/>
    <cellStyle name="Percent 3 8 15 6 3" xfId="11264" xr:uid="{00000000-0005-0000-0000-0000022C0000}"/>
    <cellStyle name="Percent 3 8 15 6 3 2" xfId="11265" xr:uid="{00000000-0005-0000-0000-0000032C0000}"/>
    <cellStyle name="Percent 3 8 15 6 3 3" xfId="11266" xr:uid="{00000000-0005-0000-0000-0000042C0000}"/>
    <cellStyle name="Percent 3 8 15 6 4" xfId="11267" xr:uid="{00000000-0005-0000-0000-0000052C0000}"/>
    <cellStyle name="Percent 3 8 15 6 5" xfId="11268" xr:uid="{00000000-0005-0000-0000-0000062C0000}"/>
    <cellStyle name="Percent 3 8 15 7" xfId="11269" xr:uid="{00000000-0005-0000-0000-0000072C0000}"/>
    <cellStyle name="Percent 3 8 15 7 2" xfId="11270" xr:uid="{00000000-0005-0000-0000-0000082C0000}"/>
    <cellStyle name="Percent 3 8 15 7 3" xfId="11271" xr:uid="{00000000-0005-0000-0000-0000092C0000}"/>
    <cellStyle name="Percent 3 8 15 8" xfId="11272" xr:uid="{00000000-0005-0000-0000-00000A2C0000}"/>
    <cellStyle name="Percent 3 8 15 8 2" xfId="11273" xr:uid="{00000000-0005-0000-0000-00000B2C0000}"/>
    <cellStyle name="Percent 3 8 15 8 3" xfId="11274" xr:uid="{00000000-0005-0000-0000-00000C2C0000}"/>
    <cellStyle name="Percent 3 8 15 9" xfId="11275" xr:uid="{00000000-0005-0000-0000-00000D2C0000}"/>
    <cellStyle name="Percent 3 8 15 9 2" xfId="11276" xr:uid="{00000000-0005-0000-0000-00000E2C0000}"/>
    <cellStyle name="Percent 3 8 15 9 3" xfId="11277" xr:uid="{00000000-0005-0000-0000-00000F2C0000}"/>
    <cellStyle name="Percent 3 8 16" xfId="11278" xr:uid="{00000000-0005-0000-0000-0000102C0000}"/>
    <cellStyle name="Percent 3 8 16 2" xfId="11279" xr:uid="{00000000-0005-0000-0000-0000112C0000}"/>
    <cellStyle name="Percent 3 8 16 2 2" xfId="11280" xr:uid="{00000000-0005-0000-0000-0000122C0000}"/>
    <cellStyle name="Percent 3 8 16 2 3" xfId="11281" xr:uid="{00000000-0005-0000-0000-0000132C0000}"/>
    <cellStyle name="Percent 3 8 16 3" xfId="11282" xr:uid="{00000000-0005-0000-0000-0000142C0000}"/>
    <cellStyle name="Percent 3 8 16 3 2" xfId="11283" xr:uid="{00000000-0005-0000-0000-0000152C0000}"/>
    <cellStyle name="Percent 3 8 16 3 3" xfId="11284" xr:uid="{00000000-0005-0000-0000-0000162C0000}"/>
    <cellStyle name="Percent 3 8 16 4" xfId="11285" xr:uid="{00000000-0005-0000-0000-0000172C0000}"/>
    <cellStyle name="Percent 3 8 16 5" xfId="11286" xr:uid="{00000000-0005-0000-0000-0000182C0000}"/>
    <cellStyle name="Percent 3 8 16 6" xfId="11287" xr:uid="{00000000-0005-0000-0000-0000192C0000}"/>
    <cellStyle name="Percent 3 8 17" xfId="11288" xr:uid="{00000000-0005-0000-0000-00001A2C0000}"/>
    <cellStyle name="Percent 3 8 17 2" xfId="11289" xr:uid="{00000000-0005-0000-0000-00001B2C0000}"/>
    <cellStyle name="Percent 3 8 17 2 2" xfId="11290" xr:uid="{00000000-0005-0000-0000-00001C2C0000}"/>
    <cellStyle name="Percent 3 8 17 2 3" xfId="11291" xr:uid="{00000000-0005-0000-0000-00001D2C0000}"/>
    <cellStyle name="Percent 3 8 17 3" xfId="11292" xr:uid="{00000000-0005-0000-0000-00001E2C0000}"/>
    <cellStyle name="Percent 3 8 17 3 2" xfId="11293" xr:uid="{00000000-0005-0000-0000-00001F2C0000}"/>
    <cellStyle name="Percent 3 8 17 3 3" xfId="11294" xr:uid="{00000000-0005-0000-0000-0000202C0000}"/>
    <cellStyle name="Percent 3 8 17 4" xfId="11295" xr:uid="{00000000-0005-0000-0000-0000212C0000}"/>
    <cellStyle name="Percent 3 8 17 5" xfId="11296" xr:uid="{00000000-0005-0000-0000-0000222C0000}"/>
    <cellStyle name="Percent 3 8 18" xfId="11297" xr:uid="{00000000-0005-0000-0000-0000232C0000}"/>
    <cellStyle name="Percent 3 8 18 2" xfId="11298" xr:uid="{00000000-0005-0000-0000-0000242C0000}"/>
    <cellStyle name="Percent 3 8 18 2 2" xfId="11299" xr:uid="{00000000-0005-0000-0000-0000252C0000}"/>
    <cellStyle name="Percent 3 8 18 2 3" xfId="11300" xr:uid="{00000000-0005-0000-0000-0000262C0000}"/>
    <cellStyle name="Percent 3 8 18 3" xfId="11301" xr:uid="{00000000-0005-0000-0000-0000272C0000}"/>
    <cellStyle name="Percent 3 8 18 3 2" xfId="11302" xr:uid="{00000000-0005-0000-0000-0000282C0000}"/>
    <cellStyle name="Percent 3 8 18 3 3" xfId="11303" xr:uid="{00000000-0005-0000-0000-0000292C0000}"/>
    <cellStyle name="Percent 3 8 18 4" xfId="11304" xr:uid="{00000000-0005-0000-0000-00002A2C0000}"/>
    <cellStyle name="Percent 3 8 18 5" xfId="11305" xr:uid="{00000000-0005-0000-0000-00002B2C0000}"/>
    <cellStyle name="Percent 3 8 19" xfId="11306" xr:uid="{00000000-0005-0000-0000-00002C2C0000}"/>
    <cellStyle name="Percent 3 8 19 2" xfId="11307" xr:uid="{00000000-0005-0000-0000-00002D2C0000}"/>
    <cellStyle name="Percent 3 8 19 2 2" xfId="11308" xr:uid="{00000000-0005-0000-0000-00002E2C0000}"/>
    <cellStyle name="Percent 3 8 19 2 3" xfId="11309" xr:uid="{00000000-0005-0000-0000-00002F2C0000}"/>
    <cellStyle name="Percent 3 8 19 3" xfId="11310" xr:uid="{00000000-0005-0000-0000-0000302C0000}"/>
    <cellStyle name="Percent 3 8 19 3 2" xfId="11311" xr:uid="{00000000-0005-0000-0000-0000312C0000}"/>
    <cellStyle name="Percent 3 8 19 3 3" xfId="11312" xr:uid="{00000000-0005-0000-0000-0000322C0000}"/>
    <cellStyle name="Percent 3 8 19 4" xfId="11313" xr:uid="{00000000-0005-0000-0000-0000332C0000}"/>
    <cellStyle name="Percent 3 8 19 4 2" xfId="11314" xr:uid="{00000000-0005-0000-0000-0000342C0000}"/>
    <cellStyle name="Percent 3 8 19 4 3" xfId="11315" xr:uid="{00000000-0005-0000-0000-0000352C0000}"/>
    <cellStyle name="Percent 3 8 19 5" xfId="11316" xr:uid="{00000000-0005-0000-0000-0000362C0000}"/>
    <cellStyle name="Percent 3 8 19 6" xfId="11317" xr:uid="{00000000-0005-0000-0000-0000372C0000}"/>
    <cellStyle name="Percent 3 8 2" xfId="11318" xr:uid="{00000000-0005-0000-0000-0000382C0000}"/>
    <cellStyle name="Percent 3 8 2 10" xfId="11319" xr:uid="{00000000-0005-0000-0000-0000392C0000}"/>
    <cellStyle name="Percent 3 8 2 11" xfId="11320" xr:uid="{00000000-0005-0000-0000-00003A2C0000}"/>
    <cellStyle name="Percent 3 8 2 12" xfId="11321" xr:uid="{00000000-0005-0000-0000-00003B2C0000}"/>
    <cellStyle name="Percent 3 8 2 13" xfId="11322" xr:uid="{00000000-0005-0000-0000-00003C2C0000}"/>
    <cellStyle name="Percent 3 8 2 14" xfId="11323" xr:uid="{00000000-0005-0000-0000-00003D2C0000}"/>
    <cellStyle name="Percent 3 8 2 15" xfId="11324" xr:uid="{00000000-0005-0000-0000-00003E2C0000}"/>
    <cellStyle name="Percent 3 8 2 2" xfId="11325" xr:uid="{00000000-0005-0000-0000-00003F2C0000}"/>
    <cellStyle name="Percent 3 8 2 2 2" xfId="11326" xr:uid="{00000000-0005-0000-0000-0000402C0000}"/>
    <cellStyle name="Percent 3 8 2 2 2 2" xfId="11327" xr:uid="{00000000-0005-0000-0000-0000412C0000}"/>
    <cellStyle name="Percent 3 8 2 2 2 3" xfId="11328" xr:uid="{00000000-0005-0000-0000-0000422C0000}"/>
    <cellStyle name="Percent 3 8 2 2 3" xfId="11329" xr:uid="{00000000-0005-0000-0000-0000432C0000}"/>
    <cellStyle name="Percent 3 8 2 2 3 2" xfId="11330" xr:uid="{00000000-0005-0000-0000-0000442C0000}"/>
    <cellStyle name="Percent 3 8 2 2 3 3" xfId="11331" xr:uid="{00000000-0005-0000-0000-0000452C0000}"/>
    <cellStyle name="Percent 3 8 2 2 4" xfId="11332" xr:uid="{00000000-0005-0000-0000-0000462C0000}"/>
    <cellStyle name="Percent 3 8 2 2 5" xfId="11333" xr:uid="{00000000-0005-0000-0000-0000472C0000}"/>
    <cellStyle name="Percent 3 8 2 2 6" xfId="11334" xr:uid="{00000000-0005-0000-0000-0000482C0000}"/>
    <cellStyle name="Percent 3 8 2 3" xfId="11335" xr:uid="{00000000-0005-0000-0000-0000492C0000}"/>
    <cellStyle name="Percent 3 8 2 3 2" xfId="11336" xr:uid="{00000000-0005-0000-0000-00004A2C0000}"/>
    <cellStyle name="Percent 3 8 2 3 2 2" xfId="11337" xr:uid="{00000000-0005-0000-0000-00004B2C0000}"/>
    <cellStyle name="Percent 3 8 2 3 2 3" xfId="11338" xr:uid="{00000000-0005-0000-0000-00004C2C0000}"/>
    <cellStyle name="Percent 3 8 2 3 3" xfId="11339" xr:uid="{00000000-0005-0000-0000-00004D2C0000}"/>
    <cellStyle name="Percent 3 8 2 3 3 2" xfId="11340" xr:uid="{00000000-0005-0000-0000-00004E2C0000}"/>
    <cellStyle name="Percent 3 8 2 3 3 3" xfId="11341" xr:uid="{00000000-0005-0000-0000-00004F2C0000}"/>
    <cellStyle name="Percent 3 8 2 3 4" xfId="11342" xr:uid="{00000000-0005-0000-0000-0000502C0000}"/>
    <cellStyle name="Percent 3 8 2 3 5" xfId="11343" xr:uid="{00000000-0005-0000-0000-0000512C0000}"/>
    <cellStyle name="Percent 3 8 2 4" xfId="11344" xr:uid="{00000000-0005-0000-0000-0000522C0000}"/>
    <cellStyle name="Percent 3 8 2 4 2" xfId="11345" xr:uid="{00000000-0005-0000-0000-0000532C0000}"/>
    <cellStyle name="Percent 3 8 2 4 2 2" xfId="11346" xr:uid="{00000000-0005-0000-0000-0000542C0000}"/>
    <cellStyle name="Percent 3 8 2 4 2 3" xfId="11347" xr:uid="{00000000-0005-0000-0000-0000552C0000}"/>
    <cellStyle name="Percent 3 8 2 4 3" xfId="11348" xr:uid="{00000000-0005-0000-0000-0000562C0000}"/>
    <cellStyle name="Percent 3 8 2 4 3 2" xfId="11349" xr:uid="{00000000-0005-0000-0000-0000572C0000}"/>
    <cellStyle name="Percent 3 8 2 4 3 3" xfId="11350" xr:uid="{00000000-0005-0000-0000-0000582C0000}"/>
    <cellStyle name="Percent 3 8 2 4 4" xfId="11351" xr:uid="{00000000-0005-0000-0000-0000592C0000}"/>
    <cellStyle name="Percent 3 8 2 4 5" xfId="11352" xr:uid="{00000000-0005-0000-0000-00005A2C0000}"/>
    <cellStyle name="Percent 3 8 2 5" xfId="11353" xr:uid="{00000000-0005-0000-0000-00005B2C0000}"/>
    <cellStyle name="Percent 3 8 2 5 2" xfId="11354" xr:uid="{00000000-0005-0000-0000-00005C2C0000}"/>
    <cellStyle name="Percent 3 8 2 5 2 2" xfId="11355" xr:uid="{00000000-0005-0000-0000-00005D2C0000}"/>
    <cellStyle name="Percent 3 8 2 5 2 3" xfId="11356" xr:uid="{00000000-0005-0000-0000-00005E2C0000}"/>
    <cellStyle name="Percent 3 8 2 5 3" xfId="11357" xr:uid="{00000000-0005-0000-0000-00005F2C0000}"/>
    <cellStyle name="Percent 3 8 2 5 3 2" xfId="11358" xr:uid="{00000000-0005-0000-0000-0000602C0000}"/>
    <cellStyle name="Percent 3 8 2 5 3 3" xfId="11359" xr:uid="{00000000-0005-0000-0000-0000612C0000}"/>
    <cellStyle name="Percent 3 8 2 5 4" xfId="11360" xr:uid="{00000000-0005-0000-0000-0000622C0000}"/>
    <cellStyle name="Percent 3 8 2 5 4 2" xfId="11361" xr:uid="{00000000-0005-0000-0000-0000632C0000}"/>
    <cellStyle name="Percent 3 8 2 5 4 3" xfId="11362" xr:uid="{00000000-0005-0000-0000-0000642C0000}"/>
    <cellStyle name="Percent 3 8 2 5 5" xfId="11363" xr:uid="{00000000-0005-0000-0000-0000652C0000}"/>
    <cellStyle name="Percent 3 8 2 5 6" xfId="11364" xr:uid="{00000000-0005-0000-0000-0000662C0000}"/>
    <cellStyle name="Percent 3 8 2 6" xfId="11365" xr:uid="{00000000-0005-0000-0000-0000672C0000}"/>
    <cellStyle name="Percent 3 8 2 6 2" xfId="11366" xr:uid="{00000000-0005-0000-0000-0000682C0000}"/>
    <cellStyle name="Percent 3 8 2 6 2 2" xfId="11367" xr:uid="{00000000-0005-0000-0000-0000692C0000}"/>
    <cellStyle name="Percent 3 8 2 6 2 3" xfId="11368" xr:uid="{00000000-0005-0000-0000-00006A2C0000}"/>
    <cellStyle name="Percent 3 8 2 6 3" xfId="11369" xr:uid="{00000000-0005-0000-0000-00006B2C0000}"/>
    <cellStyle name="Percent 3 8 2 6 3 2" xfId="11370" xr:uid="{00000000-0005-0000-0000-00006C2C0000}"/>
    <cellStyle name="Percent 3 8 2 6 3 3" xfId="11371" xr:uid="{00000000-0005-0000-0000-00006D2C0000}"/>
    <cellStyle name="Percent 3 8 2 6 4" xfId="11372" xr:uid="{00000000-0005-0000-0000-00006E2C0000}"/>
    <cellStyle name="Percent 3 8 2 6 5" xfId="11373" xr:uid="{00000000-0005-0000-0000-00006F2C0000}"/>
    <cellStyle name="Percent 3 8 2 7" xfId="11374" xr:uid="{00000000-0005-0000-0000-0000702C0000}"/>
    <cellStyle name="Percent 3 8 2 7 2" xfId="11375" xr:uid="{00000000-0005-0000-0000-0000712C0000}"/>
    <cellStyle name="Percent 3 8 2 7 3" xfId="11376" xr:uid="{00000000-0005-0000-0000-0000722C0000}"/>
    <cellStyle name="Percent 3 8 2 8" xfId="11377" xr:uid="{00000000-0005-0000-0000-0000732C0000}"/>
    <cellStyle name="Percent 3 8 2 8 2" xfId="11378" xr:uid="{00000000-0005-0000-0000-0000742C0000}"/>
    <cellStyle name="Percent 3 8 2 8 3" xfId="11379" xr:uid="{00000000-0005-0000-0000-0000752C0000}"/>
    <cellStyle name="Percent 3 8 2 9" xfId="11380" xr:uid="{00000000-0005-0000-0000-0000762C0000}"/>
    <cellStyle name="Percent 3 8 2 9 2" xfId="11381" xr:uid="{00000000-0005-0000-0000-0000772C0000}"/>
    <cellStyle name="Percent 3 8 2 9 3" xfId="11382" xr:uid="{00000000-0005-0000-0000-0000782C0000}"/>
    <cellStyle name="Percent 3 8 20" xfId="11383" xr:uid="{00000000-0005-0000-0000-0000792C0000}"/>
    <cellStyle name="Percent 3 8 20 2" xfId="11384" xr:uid="{00000000-0005-0000-0000-00007A2C0000}"/>
    <cellStyle name="Percent 3 8 20 2 2" xfId="11385" xr:uid="{00000000-0005-0000-0000-00007B2C0000}"/>
    <cellStyle name="Percent 3 8 20 2 3" xfId="11386" xr:uid="{00000000-0005-0000-0000-00007C2C0000}"/>
    <cellStyle name="Percent 3 8 20 3" xfId="11387" xr:uid="{00000000-0005-0000-0000-00007D2C0000}"/>
    <cellStyle name="Percent 3 8 20 3 2" xfId="11388" xr:uid="{00000000-0005-0000-0000-00007E2C0000}"/>
    <cellStyle name="Percent 3 8 20 3 3" xfId="11389" xr:uid="{00000000-0005-0000-0000-00007F2C0000}"/>
    <cellStyle name="Percent 3 8 20 4" xfId="11390" xr:uid="{00000000-0005-0000-0000-0000802C0000}"/>
    <cellStyle name="Percent 3 8 20 5" xfId="11391" xr:uid="{00000000-0005-0000-0000-0000812C0000}"/>
    <cellStyle name="Percent 3 8 21" xfId="11392" xr:uid="{00000000-0005-0000-0000-0000822C0000}"/>
    <cellStyle name="Percent 3 8 21 2" xfId="11393" xr:uid="{00000000-0005-0000-0000-0000832C0000}"/>
    <cellStyle name="Percent 3 8 21 3" xfId="11394" xr:uid="{00000000-0005-0000-0000-0000842C0000}"/>
    <cellStyle name="Percent 3 8 22" xfId="11395" xr:uid="{00000000-0005-0000-0000-0000852C0000}"/>
    <cellStyle name="Percent 3 8 22 2" xfId="11396" xr:uid="{00000000-0005-0000-0000-0000862C0000}"/>
    <cellStyle name="Percent 3 8 22 3" xfId="11397" xr:uid="{00000000-0005-0000-0000-0000872C0000}"/>
    <cellStyle name="Percent 3 8 23" xfId="11398" xr:uid="{00000000-0005-0000-0000-0000882C0000}"/>
    <cellStyle name="Percent 3 8 23 2" xfId="11399" xr:uid="{00000000-0005-0000-0000-0000892C0000}"/>
    <cellStyle name="Percent 3 8 23 3" xfId="11400" xr:uid="{00000000-0005-0000-0000-00008A2C0000}"/>
    <cellStyle name="Percent 3 8 24" xfId="11401" xr:uid="{00000000-0005-0000-0000-00008B2C0000}"/>
    <cellStyle name="Percent 3 8 25" xfId="11402" xr:uid="{00000000-0005-0000-0000-00008C2C0000}"/>
    <cellStyle name="Percent 3 8 26" xfId="11403" xr:uid="{00000000-0005-0000-0000-00008D2C0000}"/>
    <cellStyle name="Percent 3 8 27" xfId="11404" xr:uid="{00000000-0005-0000-0000-00008E2C0000}"/>
    <cellStyle name="Percent 3 8 28" xfId="11405" xr:uid="{00000000-0005-0000-0000-00008F2C0000}"/>
    <cellStyle name="Percent 3 8 29" xfId="11406" xr:uid="{00000000-0005-0000-0000-0000902C0000}"/>
    <cellStyle name="Percent 3 8 3" xfId="11407" xr:uid="{00000000-0005-0000-0000-0000912C0000}"/>
    <cellStyle name="Percent 3 8 3 10" xfId="11408" xr:uid="{00000000-0005-0000-0000-0000922C0000}"/>
    <cellStyle name="Percent 3 8 3 11" xfId="11409" xr:uid="{00000000-0005-0000-0000-0000932C0000}"/>
    <cellStyle name="Percent 3 8 3 12" xfId="11410" xr:uid="{00000000-0005-0000-0000-0000942C0000}"/>
    <cellStyle name="Percent 3 8 3 13" xfId="11411" xr:uid="{00000000-0005-0000-0000-0000952C0000}"/>
    <cellStyle name="Percent 3 8 3 14" xfId="11412" xr:uid="{00000000-0005-0000-0000-0000962C0000}"/>
    <cellStyle name="Percent 3 8 3 15" xfId="11413" xr:uid="{00000000-0005-0000-0000-0000972C0000}"/>
    <cellStyle name="Percent 3 8 3 2" xfId="11414" xr:uid="{00000000-0005-0000-0000-0000982C0000}"/>
    <cellStyle name="Percent 3 8 3 2 2" xfId="11415" xr:uid="{00000000-0005-0000-0000-0000992C0000}"/>
    <cellStyle name="Percent 3 8 3 2 2 2" xfId="11416" xr:uid="{00000000-0005-0000-0000-00009A2C0000}"/>
    <cellStyle name="Percent 3 8 3 2 2 3" xfId="11417" xr:uid="{00000000-0005-0000-0000-00009B2C0000}"/>
    <cellStyle name="Percent 3 8 3 2 3" xfId="11418" xr:uid="{00000000-0005-0000-0000-00009C2C0000}"/>
    <cellStyle name="Percent 3 8 3 2 3 2" xfId="11419" xr:uid="{00000000-0005-0000-0000-00009D2C0000}"/>
    <cellStyle name="Percent 3 8 3 2 3 3" xfId="11420" xr:uid="{00000000-0005-0000-0000-00009E2C0000}"/>
    <cellStyle name="Percent 3 8 3 2 4" xfId="11421" xr:uid="{00000000-0005-0000-0000-00009F2C0000}"/>
    <cellStyle name="Percent 3 8 3 2 5" xfId="11422" xr:uid="{00000000-0005-0000-0000-0000A02C0000}"/>
    <cellStyle name="Percent 3 8 3 2 6" xfId="11423" xr:uid="{00000000-0005-0000-0000-0000A12C0000}"/>
    <cellStyle name="Percent 3 8 3 3" xfId="11424" xr:uid="{00000000-0005-0000-0000-0000A22C0000}"/>
    <cellStyle name="Percent 3 8 3 3 2" xfId="11425" xr:uid="{00000000-0005-0000-0000-0000A32C0000}"/>
    <cellStyle name="Percent 3 8 3 3 2 2" xfId="11426" xr:uid="{00000000-0005-0000-0000-0000A42C0000}"/>
    <cellStyle name="Percent 3 8 3 3 2 3" xfId="11427" xr:uid="{00000000-0005-0000-0000-0000A52C0000}"/>
    <cellStyle name="Percent 3 8 3 3 3" xfId="11428" xr:uid="{00000000-0005-0000-0000-0000A62C0000}"/>
    <cellStyle name="Percent 3 8 3 3 3 2" xfId="11429" xr:uid="{00000000-0005-0000-0000-0000A72C0000}"/>
    <cellStyle name="Percent 3 8 3 3 3 3" xfId="11430" xr:uid="{00000000-0005-0000-0000-0000A82C0000}"/>
    <cellStyle name="Percent 3 8 3 3 4" xfId="11431" xr:uid="{00000000-0005-0000-0000-0000A92C0000}"/>
    <cellStyle name="Percent 3 8 3 3 5" xfId="11432" xr:uid="{00000000-0005-0000-0000-0000AA2C0000}"/>
    <cellStyle name="Percent 3 8 3 4" xfId="11433" xr:uid="{00000000-0005-0000-0000-0000AB2C0000}"/>
    <cellStyle name="Percent 3 8 3 4 2" xfId="11434" xr:uid="{00000000-0005-0000-0000-0000AC2C0000}"/>
    <cellStyle name="Percent 3 8 3 4 2 2" xfId="11435" xr:uid="{00000000-0005-0000-0000-0000AD2C0000}"/>
    <cellStyle name="Percent 3 8 3 4 2 3" xfId="11436" xr:uid="{00000000-0005-0000-0000-0000AE2C0000}"/>
    <cellStyle name="Percent 3 8 3 4 3" xfId="11437" xr:uid="{00000000-0005-0000-0000-0000AF2C0000}"/>
    <cellStyle name="Percent 3 8 3 4 3 2" xfId="11438" xr:uid="{00000000-0005-0000-0000-0000B02C0000}"/>
    <cellStyle name="Percent 3 8 3 4 3 3" xfId="11439" xr:uid="{00000000-0005-0000-0000-0000B12C0000}"/>
    <cellStyle name="Percent 3 8 3 4 4" xfId="11440" xr:uid="{00000000-0005-0000-0000-0000B22C0000}"/>
    <cellStyle name="Percent 3 8 3 4 5" xfId="11441" xr:uid="{00000000-0005-0000-0000-0000B32C0000}"/>
    <cellStyle name="Percent 3 8 3 5" xfId="11442" xr:uid="{00000000-0005-0000-0000-0000B42C0000}"/>
    <cellStyle name="Percent 3 8 3 5 2" xfId="11443" xr:uid="{00000000-0005-0000-0000-0000B52C0000}"/>
    <cellStyle name="Percent 3 8 3 5 2 2" xfId="11444" xr:uid="{00000000-0005-0000-0000-0000B62C0000}"/>
    <cellStyle name="Percent 3 8 3 5 2 3" xfId="11445" xr:uid="{00000000-0005-0000-0000-0000B72C0000}"/>
    <cellStyle name="Percent 3 8 3 5 3" xfId="11446" xr:uid="{00000000-0005-0000-0000-0000B82C0000}"/>
    <cellStyle name="Percent 3 8 3 5 3 2" xfId="11447" xr:uid="{00000000-0005-0000-0000-0000B92C0000}"/>
    <cellStyle name="Percent 3 8 3 5 3 3" xfId="11448" xr:uid="{00000000-0005-0000-0000-0000BA2C0000}"/>
    <cellStyle name="Percent 3 8 3 5 4" xfId="11449" xr:uid="{00000000-0005-0000-0000-0000BB2C0000}"/>
    <cellStyle name="Percent 3 8 3 5 4 2" xfId="11450" xr:uid="{00000000-0005-0000-0000-0000BC2C0000}"/>
    <cellStyle name="Percent 3 8 3 5 4 3" xfId="11451" xr:uid="{00000000-0005-0000-0000-0000BD2C0000}"/>
    <cellStyle name="Percent 3 8 3 5 5" xfId="11452" xr:uid="{00000000-0005-0000-0000-0000BE2C0000}"/>
    <cellStyle name="Percent 3 8 3 5 6" xfId="11453" xr:uid="{00000000-0005-0000-0000-0000BF2C0000}"/>
    <cellStyle name="Percent 3 8 3 6" xfId="11454" xr:uid="{00000000-0005-0000-0000-0000C02C0000}"/>
    <cellStyle name="Percent 3 8 3 6 2" xfId="11455" xr:uid="{00000000-0005-0000-0000-0000C12C0000}"/>
    <cellStyle name="Percent 3 8 3 6 2 2" xfId="11456" xr:uid="{00000000-0005-0000-0000-0000C22C0000}"/>
    <cellStyle name="Percent 3 8 3 6 2 3" xfId="11457" xr:uid="{00000000-0005-0000-0000-0000C32C0000}"/>
    <cellStyle name="Percent 3 8 3 6 3" xfId="11458" xr:uid="{00000000-0005-0000-0000-0000C42C0000}"/>
    <cellStyle name="Percent 3 8 3 6 3 2" xfId="11459" xr:uid="{00000000-0005-0000-0000-0000C52C0000}"/>
    <cellStyle name="Percent 3 8 3 6 3 3" xfId="11460" xr:uid="{00000000-0005-0000-0000-0000C62C0000}"/>
    <cellStyle name="Percent 3 8 3 6 4" xfId="11461" xr:uid="{00000000-0005-0000-0000-0000C72C0000}"/>
    <cellStyle name="Percent 3 8 3 6 5" xfId="11462" xr:uid="{00000000-0005-0000-0000-0000C82C0000}"/>
    <cellStyle name="Percent 3 8 3 7" xfId="11463" xr:uid="{00000000-0005-0000-0000-0000C92C0000}"/>
    <cellStyle name="Percent 3 8 3 7 2" xfId="11464" xr:uid="{00000000-0005-0000-0000-0000CA2C0000}"/>
    <cellStyle name="Percent 3 8 3 7 3" xfId="11465" xr:uid="{00000000-0005-0000-0000-0000CB2C0000}"/>
    <cellStyle name="Percent 3 8 3 8" xfId="11466" xr:uid="{00000000-0005-0000-0000-0000CC2C0000}"/>
    <cellStyle name="Percent 3 8 3 8 2" xfId="11467" xr:uid="{00000000-0005-0000-0000-0000CD2C0000}"/>
    <cellStyle name="Percent 3 8 3 8 3" xfId="11468" xr:uid="{00000000-0005-0000-0000-0000CE2C0000}"/>
    <cellStyle name="Percent 3 8 3 9" xfId="11469" xr:uid="{00000000-0005-0000-0000-0000CF2C0000}"/>
    <cellStyle name="Percent 3 8 3 9 2" xfId="11470" xr:uid="{00000000-0005-0000-0000-0000D02C0000}"/>
    <cellStyle name="Percent 3 8 3 9 3" xfId="11471" xr:uid="{00000000-0005-0000-0000-0000D12C0000}"/>
    <cellStyle name="Percent 3 8 4" xfId="11472" xr:uid="{00000000-0005-0000-0000-0000D22C0000}"/>
    <cellStyle name="Percent 3 8 4 10" xfId="11473" xr:uid="{00000000-0005-0000-0000-0000D32C0000}"/>
    <cellStyle name="Percent 3 8 4 11" xfId="11474" xr:uid="{00000000-0005-0000-0000-0000D42C0000}"/>
    <cellStyle name="Percent 3 8 4 12" xfId="11475" xr:uid="{00000000-0005-0000-0000-0000D52C0000}"/>
    <cellStyle name="Percent 3 8 4 13" xfId="11476" xr:uid="{00000000-0005-0000-0000-0000D62C0000}"/>
    <cellStyle name="Percent 3 8 4 14" xfId="11477" xr:uid="{00000000-0005-0000-0000-0000D72C0000}"/>
    <cellStyle name="Percent 3 8 4 15" xfId="11478" xr:uid="{00000000-0005-0000-0000-0000D82C0000}"/>
    <cellStyle name="Percent 3 8 4 2" xfId="11479" xr:uid="{00000000-0005-0000-0000-0000D92C0000}"/>
    <cellStyle name="Percent 3 8 4 2 2" xfId="11480" xr:uid="{00000000-0005-0000-0000-0000DA2C0000}"/>
    <cellStyle name="Percent 3 8 4 2 2 2" xfId="11481" xr:uid="{00000000-0005-0000-0000-0000DB2C0000}"/>
    <cellStyle name="Percent 3 8 4 2 2 3" xfId="11482" xr:uid="{00000000-0005-0000-0000-0000DC2C0000}"/>
    <cellStyle name="Percent 3 8 4 2 3" xfId="11483" xr:uid="{00000000-0005-0000-0000-0000DD2C0000}"/>
    <cellStyle name="Percent 3 8 4 2 3 2" xfId="11484" xr:uid="{00000000-0005-0000-0000-0000DE2C0000}"/>
    <cellStyle name="Percent 3 8 4 2 3 3" xfId="11485" xr:uid="{00000000-0005-0000-0000-0000DF2C0000}"/>
    <cellStyle name="Percent 3 8 4 2 4" xfId="11486" xr:uid="{00000000-0005-0000-0000-0000E02C0000}"/>
    <cellStyle name="Percent 3 8 4 2 5" xfId="11487" xr:uid="{00000000-0005-0000-0000-0000E12C0000}"/>
    <cellStyle name="Percent 3 8 4 2 6" xfId="11488" xr:uid="{00000000-0005-0000-0000-0000E22C0000}"/>
    <cellStyle name="Percent 3 8 4 3" xfId="11489" xr:uid="{00000000-0005-0000-0000-0000E32C0000}"/>
    <cellStyle name="Percent 3 8 4 3 2" xfId="11490" xr:uid="{00000000-0005-0000-0000-0000E42C0000}"/>
    <cellStyle name="Percent 3 8 4 3 2 2" xfId="11491" xr:uid="{00000000-0005-0000-0000-0000E52C0000}"/>
    <cellStyle name="Percent 3 8 4 3 2 3" xfId="11492" xr:uid="{00000000-0005-0000-0000-0000E62C0000}"/>
    <cellStyle name="Percent 3 8 4 3 3" xfId="11493" xr:uid="{00000000-0005-0000-0000-0000E72C0000}"/>
    <cellStyle name="Percent 3 8 4 3 3 2" xfId="11494" xr:uid="{00000000-0005-0000-0000-0000E82C0000}"/>
    <cellStyle name="Percent 3 8 4 3 3 3" xfId="11495" xr:uid="{00000000-0005-0000-0000-0000E92C0000}"/>
    <cellStyle name="Percent 3 8 4 3 4" xfId="11496" xr:uid="{00000000-0005-0000-0000-0000EA2C0000}"/>
    <cellStyle name="Percent 3 8 4 3 5" xfId="11497" xr:uid="{00000000-0005-0000-0000-0000EB2C0000}"/>
    <cellStyle name="Percent 3 8 4 4" xfId="11498" xr:uid="{00000000-0005-0000-0000-0000EC2C0000}"/>
    <cellStyle name="Percent 3 8 4 4 2" xfId="11499" xr:uid="{00000000-0005-0000-0000-0000ED2C0000}"/>
    <cellStyle name="Percent 3 8 4 4 2 2" xfId="11500" xr:uid="{00000000-0005-0000-0000-0000EE2C0000}"/>
    <cellStyle name="Percent 3 8 4 4 2 3" xfId="11501" xr:uid="{00000000-0005-0000-0000-0000EF2C0000}"/>
    <cellStyle name="Percent 3 8 4 4 3" xfId="11502" xr:uid="{00000000-0005-0000-0000-0000F02C0000}"/>
    <cellStyle name="Percent 3 8 4 4 3 2" xfId="11503" xr:uid="{00000000-0005-0000-0000-0000F12C0000}"/>
    <cellStyle name="Percent 3 8 4 4 3 3" xfId="11504" xr:uid="{00000000-0005-0000-0000-0000F22C0000}"/>
    <cellStyle name="Percent 3 8 4 4 4" xfId="11505" xr:uid="{00000000-0005-0000-0000-0000F32C0000}"/>
    <cellStyle name="Percent 3 8 4 4 5" xfId="11506" xr:uid="{00000000-0005-0000-0000-0000F42C0000}"/>
    <cellStyle name="Percent 3 8 4 5" xfId="11507" xr:uid="{00000000-0005-0000-0000-0000F52C0000}"/>
    <cellStyle name="Percent 3 8 4 5 2" xfId="11508" xr:uid="{00000000-0005-0000-0000-0000F62C0000}"/>
    <cellStyle name="Percent 3 8 4 5 2 2" xfId="11509" xr:uid="{00000000-0005-0000-0000-0000F72C0000}"/>
    <cellStyle name="Percent 3 8 4 5 2 3" xfId="11510" xr:uid="{00000000-0005-0000-0000-0000F82C0000}"/>
    <cellStyle name="Percent 3 8 4 5 3" xfId="11511" xr:uid="{00000000-0005-0000-0000-0000F92C0000}"/>
    <cellStyle name="Percent 3 8 4 5 3 2" xfId="11512" xr:uid="{00000000-0005-0000-0000-0000FA2C0000}"/>
    <cellStyle name="Percent 3 8 4 5 3 3" xfId="11513" xr:uid="{00000000-0005-0000-0000-0000FB2C0000}"/>
    <cellStyle name="Percent 3 8 4 5 4" xfId="11514" xr:uid="{00000000-0005-0000-0000-0000FC2C0000}"/>
    <cellStyle name="Percent 3 8 4 5 4 2" xfId="11515" xr:uid="{00000000-0005-0000-0000-0000FD2C0000}"/>
    <cellStyle name="Percent 3 8 4 5 4 3" xfId="11516" xr:uid="{00000000-0005-0000-0000-0000FE2C0000}"/>
    <cellStyle name="Percent 3 8 4 5 5" xfId="11517" xr:uid="{00000000-0005-0000-0000-0000FF2C0000}"/>
    <cellStyle name="Percent 3 8 4 5 6" xfId="11518" xr:uid="{00000000-0005-0000-0000-0000002D0000}"/>
    <cellStyle name="Percent 3 8 4 6" xfId="11519" xr:uid="{00000000-0005-0000-0000-0000012D0000}"/>
    <cellStyle name="Percent 3 8 4 6 2" xfId="11520" xr:uid="{00000000-0005-0000-0000-0000022D0000}"/>
    <cellStyle name="Percent 3 8 4 6 2 2" xfId="11521" xr:uid="{00000000-0005-0000-0000-0000032D0000}"/>
    <cellStyle name="Percent 3 8 4 6 2 3" xfId="11522" xr:uid="{00000000-0005-0000-0000-0000042D0000}"/>
    <cellStyle name="Percent 3 8 4 6 3" xfId="11523" xr:uid="{00000000-0005-0000-0000-0000052D0000}"/>
    <cellStyle name="Percent 3 8 4 6 3 2" xfId="11524" xr:uid="{00000000-0005-0000-0000-0000062D0000}"/>
    <cellStyle name="Percent 3 8 4 6 3 3" xfId="11525" xr:uid="{00000000-0005-0000-0000-0000072D0000}"/>
    <cellStyle name="Percent 3 8 4 6 4" xfId="11526" xr:uid="{00000000-0005-0000-0000-0000082D0000}"/>
    <cellStyle name="Percent 3 8 4 6 5" xfId="11527" xr:uid="{00000000-0005-0000-0000-0000092D0000}"/>
    <cellStyle name="Percent 3 8 4 7" xfId="11528" xr:uid="{00000000-0005-0000-0000-00000A2D0000}"/>
    <cellStyle name="Percent 3 8 4 7 2" xfId="11529" xr:uid="{00000000-0005-0000-0000-00000B2D0000}"/>
    <cellStyle name="Percent 3 8 4 7 3" xfId="11530" xr:uid="{00000000-0005-0000-0000-00000C2D0000}"/>
    <cellStyle name="Percent 3 8 4 8" xfId="11531" xr:uid="{00000000-0005-0000-0000-00000D2D0000}"/>
    <cellStyle name="Percent 3 8 4 8 2" xfId="11532" xr:uid="{00000000-0005-0000-0000-00000E2D0000}"/>
    <cellStyle name="Percent 3 8 4 8 3" xfId="11533" xr:uid="{00000000-0005-0000-0000-00000F2D0000}"/>
    <cellStyle name="Percent 3 8 4 9" xfId="11534" xr:uid="{00000000-0005-0000-0000-0000102D0000}"/>
    <cellStyle name="Percent 3 8 4 9 2" xfId="11535" xr:uid="{00000000-0005-0000-0000-0000112D0000}"/>
    <cellStyle name="Percent 3 8 4 9 3" xfId="11536" xr:uid="{00000000-0005-0000-0000-0000122D0000}"/>
    <cellStyle name="Percent 3 8 5" xfId="11537" xr:uid="{00000000-0005-0000-0000-0000132D0000}"/>
    <cellStyle name="Percent 3 8 5 10" xfId="11538" xr:uid="{00000000-0005-0000-0000-0000142D0000}"/>
    <cellStyle name="Percent 3 8 5 11" xfId="11539" xr:uid="{00000000-0005-0000-0000-0000152D0000}"/>
    <cellStyle name="Percent 3 8 5 12" xfId="11540" xr:uid="{00000000-0005-0000-0000-0000162D0000}"/>
    <cellStyle name="Percent 3 8 5 13" xfId="11541" xr:uid="{00000000-0005-0000-0000-0000172D0000}"/>
    <cellStyle name="Percent 3 8 5 14" xfId="11542" xr:uid="{00000000-0005-0000-0000-0000182D0000}"/>
    <cellStyle name="Percent 3 8 5 15" xfId="11543" xr:uid="{00000000-0005-0000-0000-0000192D0000}"/>
    <cellStyle name="Percent 3 8 5 2" xfId="11544" xr:uid="{00000000-0005-0000-0000-00001A2D0000}"/>
    <cellStyle name="Percent 3 8 5 2 2" xfId="11545" xr:uid="{00000000-0005-0000-0000-00001B2D0000}"/>
    <cellStyle name="Percent 3 8 5 2 2 2" xfId="11546" xr:uid="{00000000-0005-0000-0000-00001C2D0000}"/>
    <cellStyle name="Percent 3 8 5 2 2 3" xfId="11547" xr:uid="{00000000-0005-0000-0000-00001D2D0000}"/>
    <cellStyle name="Percent 3 8 5 2 3" xfId="11548" xr:uid="{00000000-0005-0000-0000-00001E2D0000}"/>
    <cellStyle name="Percent 3 8 5 2 3 2" xfId="11549" xr:uid="{00000000-0005-0000-0000-00001F2D0000}"/>
    <cellStyle name="Percent 3 8 5 2 3 3" xfId="11550" xr:uid="{00000000-0005-0000-0000-0000202D0000}"/>
    <cellStyle name="Percent 3 8 5 2 4" xfId="11551" xr:uid="{00000000-0005-0000-0000-0000212D0000}"/>
    <cellStyle name="Percent 3 8 5 2 5" xfId="11552" xr:uid="{00000000-0005-0000-0000-0000222D0000}"/>
    <cellStyle name="Percent 3 8 5 2 6" xfId="11553" xr:uid="{00000000-0005-0000-0000-0000232D0000}"/>
    <cellStyle name="Percent 3 8 5 3" xfId="11554" xr:uid="{00000000-0005-0000-0000-0000242D0000}"/>
    <cellStyle name="Percent 3 8 5 3 2" xfId="11555" xr:uid="{00000000-0005-0000-0000-0000252D0000}"/>
    <cellStyle name="Percent 3 8 5 3 2 2" xfId="11556" xr:uid="{00000000-0005-0000-0000-0000262D0000}"/>
    <cellStyle name="Percent 3 8 5 3 2 3" xfId="11557" xr:uid="{00000000-0005-0000-0000-0000272D0000}"/>
    <cellStyle name="Percent 3 8 5 3 3" xfId="11558" xr:uid="{00000000-0005-0000-0000-0000282D0000}"/>
    <cellStyle name="Percent 3 8 5 3 3 2" xfId="11559" xr:uid="{00000000-0005-0000-0000-0000292D0000}"/>
    <cellStyle name="Percent 3 8 5 3 3 3" xfId="11560" xr:uid="{00000000-0005-0000-0000-00002A2D0000}"/>
    <cellStyle name="Percent 3 8 5 3 4" xfId="11561" xr:uid="{00000000-0005-0000-0000-00002B2D0000}"/>
    <cellStyle name="Percent 3 8 5 3 5" xfId="11562" xr:uid="{00000000-0005-0000-0000-00002C2D0000}"/>
    <cellStyle name="Percent 3 8 5 4" xfId="11563" xr:uid="{00000000-0005-0000-0000-00002D2D0000}"/>
    <cellStyle name="Percent 3 8 5 4 2" xfId="11564" xr:uid="{00000000-0005-0000-0000-00002E2D0000}"/>
    <cellStyle name="Percent 3 8 5 4 2 2" xfId="11565" xr:uid="{00000000-0005-0000-0000-00002F2D0000}"/>
    <cellStyle name="Percent 3 8 5 4 2 3" xfId="11566" xr:uid="{00000000-0005-0000-0000-0000302D0000}"/>
    <cellStyle name="Percent 3 8 5 4 3" xfId="11567" xr:uid="{00000000-0005-0000-0000-0000312D0000}"/>
    <cellStyle name="Percent 3 8 5 4 3 2" xfId="11568" xr:uid="{00000000-0005-0000-0000-0000322D0000}"/>
    <cellStyle name="Percent 3 8 5 4 3 3" xfId="11569" xr:uid="{00000000-0005-0000-0000-0000332D0000}"/>
    <cellStyle name="Percent 3 8 5 4 4" xfId="11570" xr:uid="{00000000-0005-0000-0000-0000342D0000}"/>
    <cellStyle name="Percent 3 8 5 4 5" xfId="11571" xr:uid="{00000000-0005-0000-0000-0000352D0000}"/>
    <cellStyle name="Percent 3 8 5 5" xfId="11572" xr:uid="{00000000-0005-0000-0000-0000362D0000}"/>
    <cellStyle name="Percent 3 8 5 5 2" xfId="11573" xr:uid="{00000000-0005-0000-0000-0000372D0000}"/>
    <cellStyle name="Percent 3 8 5 5 2 2" xfId="11574" xr:uid="{00000000-0005-0000-0000-0000382D0000}"/>
    <cellStyle name="Percent 3 8 5 5 2 3" xfId="11575" xr:uid="{00000000-0005-0000-0000-0000392D0000}"/>
    <cellStyle name="Percent 3 8 5 5 3" xfId="11576" xr:uid="{00000000-0005-0000-0000-00003A2D0000}"/>
    <cellStyle name="Percent 3 8 5 5 3 2" xfId="11577" xr:uid="{00000000-0005-0000-0000-00003B2D0000}"/>
    <cellStyle name="Percent 3 8 5 5 3 3" xfId="11578" xr:uid="{00000000-0005-0000-0000-00003C2D0000}"/>
    <cellStyle name="Percent 3 8 5 5 4" xfId="11579" xr:uid="{00000000-0005-0000-0000-00003D2D0000}"/>
    <cellStyle name="Percent 3 8 5 5 4 2" xfId="11580" xr:uid="{00000000-0005-0000-0000-00003E2D0000}"/>
    <cellStyle name="Percent 3 8 5 5 4 3" xfId="11581" xr:uid="{00000000-0005-0000-0000-00003F2D0000}"/>
    <cellStyle name="Percent 3 8 5 5 5" xfId="11582" xr:uid="{00000000-0005-0000-0000-0000402D0000}"/>
    <cellStyle name="Percent 3 8 5 5 6" xfId="11583" xr:uid="{00000000-0005-0000-0000-0000412D0000}"/>
    <cellStyle name="Percent 3 8 5 6" xfId="11584" xr:uid="{00000000-0005-0000-0000-0000422D0000}"/>
    <cellStyle name="Percent 3 8 5 6 2" xfId="11585" xr:uid="{00000000-0005-0000-0000-0000432D0000}"/>
    <cellStyle name="Percent 3 8 5 6 2 2" xfId="11586" xr:uid="{00000000-0005-0000-0000-0000442D0000}"/>
    <cellStyle name="Percent 3 8 5 6 2 3" xfId="11587" xr:uid="{00000000-0005-0000-0000-0000452D0000}"/>
    <cellStyle name="Percent 3 8 5 6 3" xfId="11588" xr:uid="{00000000-0005-0000-0000-0000462D0000}"/>
    <cellStyle name="Percent 3 8 5 6 3 2" xfId="11589" xr:uid="{00000000-0005-0000-0000-0000472D0000}"/>
    <cellStyle name="Percent 3 8 5 6 3 3" xfId="11590" xr:uid="{00000000-0005-0000-0000-0000482D0000}"/>
    <cellStyle name="Percent 3 8 5 6 4" xfId="11591" xr:uid="{00000000-0005-0000-0000-0000492D0000}"/>
    <cellStyle name="Percent 3 8 5 6 5" xfId="11592" xr:uid="{00000000-0005-0000-0000-00004A2D0000}"/>
    <cellStyle name="Percent 3 8 5 7" xfId="11593" xr:uid="{00000000-0005-0000-0000-00004B2D0000}"/>
    <cellStyle name="Percent 3 8 5 7 2" xfId="11594" xr:uid="{00000000-0005-0000-0000-00004C2D0000}"/>
    <cellStyle name="Percent 3 8 5 7 3" xfId="11595" xr:uid="{00000000-0005-0000-0000-00004D2D0000}"/>
    <cellStyle name="Percent 3 8 5 8" xfId="11596" xr:uid="{00000000-0005-0000-0000-00004E2D0000}"/>
    <cellStyle name="Percent 3 8 5 8 2" xfId="11597" xr:uid="{00000000-0005-0000-0000-00004F2D0000}"/>
    <cellStyle name="Percent 3 8 5 8 3" xfId="11598" xr:uid="{00000000-0005-0000-0000-0000502D0000}"/>
    <cellStyle name="Percent 3 8 5 9" xfId="11599" xr:uid="{00000000-0005-0000-0000-0000512D0000}"/>
    <cellStyle name="Percent 3 8 5 9 2" xfId="11600" xr:uid="{00000000-0005-0000-0000-0000522D0000}"/>
    <cellStyle name="Percent 3 8 5 9 3" xfId="11601" xr:uid="{00000000-0005-0000-0000-0000532D0000}"/>
    <cellStyle name="Percent 3 8 6" xfId="11602" xr:uid="{00000000-0005-0000-0000-0000542D0000}"/>
    <cellStyle name="Percent 3 8 6 10" xfId="11603" xr:uid="{00000000-0005-0000-0000-0000552D0000}"/>
    <cellStyle name="Percent 3 8 6 11" xfId="11604" xr:uid="{00000000-0005-0000-0000-0000562D0000}"/>
    <cellStyle name="Percent 3 8 6 12" xfId="11605" xr:uid="{00000000-0005-0000-0000-0000572D0000}"/>
    <cellStyle name="Percent 3 8 6 13" xfId="11606" xr:uid="{00000000-0005-0000-0000-0000582D0000}"/>
    <cellStyle name="Percent 3 8 6 14" xfId="11607" xr:uid="{00000000-0005-0000-0000-0000592D0000}"/>
    <cellStyle name="Percent 3 8 6 15" xfId="11608" xr:uid="{00000000-0005-0000-0000-00005A2D0000}"/>
    <cellStyle name="Percent 3 8 6 2" xfId="11609" xr:uid="{00000000-0005-0000-0000-00005B2D0000}"/>
    <cellStyle name="Percent 3 8 6 2 2" xfId="11610" xr:uid="{00000000-0005-0000-0000-00005C2D0000}"/>
    <cellStyle name="Percent 3 8 6 2 2 2" xfId="11611" xr:uid="{00000000-0005-0000-0000-00005D2D0000}"/>
    <cellStyle name="Percent 3 8 6 2 2 3" xfId="11612" xr:uid="{00000000-0005-0000-0000-00005E2D0000}"/>
    <cellStyle name="Percent 3 8 6 2 3" xfId="11613" xr:uid="{00000000-0005-0000-0000-00005F2D0000}"/>
    <cellStyle name="Percent 3 8 6 2 3 2" xfId="11614" xr:uid="{00000000-0005-0000-0000-0000602D0000}"/>
    <cellStyle name="Percent 3 8 6 2 3 3" xfId="11615" xr:uid="{00000000-0005-0000-0000-0000612D0000}"/>
    <cellStyle name="Percent 3 8 6 2 4" xfId="11616" xr:uid="{00000000-0005-0000-0000-0000622D0000}"/>
    <cellStyle name="Percent 3 8 6 2 5" xfId="11617" xr:uid="{00000000-0005-0000-0000-0000632D0000}"/>
    <cellStyle name="Percent 3 8 6 2 6" xfId="11618" xr:uid="{00000000-0005-0000-0000-0000642D0000}"/>
    <cellStyle name="Percent 3 8 6 3" xfId="11619" xr:uid="{00000000-0005-0000-0000-0000652D0000}"/>
    <cellStyle name="Percent 3 8 6 3 2" xfId="11620" xr:uid="{00000000-0005-0000-0000-0000662D0000}"/>
    <cellStyle name="Percent 3 8 6 3 2 2" xfId="11621" xr:uid="{00000000-0005-0000-0000-0000672D0000}"/>
    <cellStyle name="Percent 3 8 6 3 2 3" xfId="11622" xr:uid="{00000000-0005-0000-0000-0000682D0000}"/>
    <cellStyle name="Percent 3 8 6 3 3" xfId="11623" xr:uid="{00000000-0005-0000-0000-0000692D0000}"/>
    <cellStyle name="Percent 3 8 6 3 3 2" xfId="11624" xr:uid="{00000000-0005-0000-0000-00006A2D0000}"/>
    <cellStyle name="Percent 3 8 6 3 3 3" xfId="11625" xr:uid="{00000000-0005-0000-0000-00006B2D0000}"/>
    <cellStyle name="Percent 3 8 6 3 4" xfId="11626" xr:uid="{00000000-0005-0000-0000-00006C2D0000}"/>
    <cellStyle name="Percent 3 8 6 3 5" xfId="11627" xr:uid="{00000000-0005-0000-0000-00006D2D0000}"/>
    <cellStyle name="Percent 3 8 6 4" xfId="11628" xr:uid="{00000000-0005-0000-0000-00006E2D0000}"/>
    <cellStyle name="Percent 3 8 6 4 2" xfId="11629" xr:uid="{00000000-0005-0000-0000-00006F2D0000}"/>
    <cellStyle name="Percent 3 8 6 4 2 2" xfId="11630" xr:uid="{00000000-0005-0000-0000-0000702D0000}"/>
    <cellStyle name="Percent 3 8 6 4 2 3" xfId="11631" xr:uid="{00000000-0005-0000-0000-0000712D0000}"/>
    <cellStyle name="Percent 3 8 6 4 3" xfId="11632" xr:uid="{00000000-0005-0000-0000-0000722D0000}"/>
    <cellStyle name="Percent 3 8 6 4 3 2" xfId="11633" xr:uid="{00000000-0005-0000-0000-0000732D0000}"/>
    <cellStyle name="Percent 3 8 6 4 3 3" xfId="11634" xr:uid="{00000000-0005-0000-0000-0000742D0000}"/>
    <cellStyle name="Percent 3 8 6 4 4" xfId="11635" xr:uid="{00000000-0005-0000-0000-0000752D0000}"/>
    <cellStyle name="Percent 3 8 6 4 5" xfId="11636" xr:uid="{00000000-0005-0000-0000-0000762D0000}"/>
    <cellStyle name="Percent 3 8 6 5" xfId="11637" xr:uid="{00000000-0005-0000-0000-0000772D0000}"/>
    <cellStyle name="Percent 3 8 6 5 2" xfId="11638" xr:uid="{00000000-0005-0000-0000-0000782D0000}"/>
    <cellStyle name="Percent 3 8 6 5 2 2" xfId="11639" xr:uid="{00000000-0005-0000-0000-0000792D0000}"/>
    <cellStyle name="Percent 3 8 6 5 2 3" xfId="11640" xr:uid="{00000000-0005-0000-0000-00007A2D0000}"/>
    <cellStyle name="Percent 3 8 6 5 3" xfId="11641" xr:uid="{00000000-0005-0000-0000-00007B2D0000}"/>
    <cellStyle name="Percent 3 8 6 5 3 2" xfId="11642" xr:uid="{00000000-0005-0000-0000-00007C2D0000}"/>
    <cellStyle name="Percent 3 8 6 5 3 3" xfId="11643" xr:uid="{00000000-0005-0000-0000-00007D2D0000}"/>
    <cellStyle name="Percent 3 8 6 5 4" xfId="11644" xr:uid="{00000000-0005-0000-0000-00007E2D0000}"/>
    <cellStyle name="Percent 3 8 6 5 4 2" xfId="11645" xr:uid="{00000000-0005-0000-0000-00007F2D0000}"/>
    <cellStyle name="Percent 3 8 6 5 4 3" xfId="11646" xr:uid="{00000000-0005-0000-0000-0000802D0000}"/>
    <cellStyle name="Percent 3 8 6 5 5" xfId="11647" xr:uid="{00000000-0005-0000-0000-0000812D0000}"/>
    <cellStyle name="Percent 3 8 6 5 6" xfId="11648" xr:uid="{00000000-0005-0000-0000-0000822D0000}"/>
    <cellStyle name="Percent 3 8 6 6" xfId="11649" xr:uid="{00000000-0005-0000-0000-0000832D0000}"/>
    <cellStyle name="Percent 3 8 6 6 2" xfId="11650" xr:uid="{00000000-0005-0000-0000-0000842D0000}"/>
    <cellStyle name="Percent 3 8 6 6 2 2" xfId="11651" xr:uid="{00000000-0005-0000-0000-0000852D0000}"/>
    <cellStyle name="Percent 3 8 6 6 2 3" xfId="11652" xr:uid="{00000000-0005-0000-0000-0000862D0000}"/>
    <cellStyle name="Percent 3 8 6 6 3" xfId="11653" xr:uid="{00000000-0005-0000-0000-0000872D0000}"/>
    <cellStyle name="Percent 3 8 6 6 3 2" xfId="11654" xr:uid="{00000000-0005-0000-0000-0000882D0000}"/>
    <cellStyle name="Percent 3 8 6 6 3 3" xfId="11655" xr:uid="{00000000-0005-0000-0000-0000892D0000}"/>
    <cellStyle name="Percent 3 8 6 6 4" xfId="11656" xr:uid="{00000000-0005-0000-0000-00008A2D0000}"/>
    <cellStyle name="Percent 3 8 6 6 5" xfId="11657" xr:uid="{00000000-0005-0000-0000-00008B2D0000}"/>
    <cellStyle name="Percent 3 8 6 7" xfId="11658" xr:uid="{00000000-0005-0000-0000-00008C2D0000}"/>
    <cellStyle name="Percent 3 8 6 7 2" xfId="11659" xr:uid="{00000000-0005-0000-0000-00008D2D0000}"/>
    <cellStyle name="Percent 3 8 6 7 3" xfId="11660" xr:uid="{00000000-0005-0000-0000-00008E2D0000}"/>
    <cellStyle name="Percent 3 8 6 8" xfId="11661" xr:uid="{00000000-0005-0000-0000-00008F2D0000}"/>
    <cellStyle name="Percent 3 8 6 8 2" xfId="11662" xr:uid="{00000000-0005-0000-0000-0000902D0000}"/>
    <cellStyle name="Percent 3 8 6 8 3" xfId="11663" xr:uid="{00000000-0005-0000-0000-0000912D0000}"/>
    <cellStyle name="Percent 3 8 6 9" xfId="11664" xr:uid="{00000000-0005-0000-0000-0000922D0000}"/>
    <cellStyle name="Percent 3 8 6 9 2" xfId="11665" xr:uid="{00000000-0005-0000-0000-0000932D0000}"/>
    <cellStyle name="Percent 3 8 6 9 3" xfId="11666" xr:uid="{00000000-0005-0000-0000-0000942D0000}"/>
    <cellStyle name="Percent 3 8 7" xfId="11667" xr:uid="{00000000-0005-0000-0000-0000952D0000}"/>
    <cellStyle name="Percent 3 8 7 10" xfId="11668" xr:uid="{00000000-0005-0000-0000-0000962D0000}"/>
    <cellStyle name="Percent 3 8 7 11" xfId="11669" xr:uid="{00000000-0005-0000-0000-0000972D0000}"/>
    <cellStyle name="Percent 3 8 7 12" xfId="11670" xr:uid="{00000000-0005-0000-0000-0000982D0000}"/>
    <cellStyle name="Percent 3 8 7 13" xfId="11671" xr:uid="{00000000-0005-0000-0000-0000992D0000}"/>
    <cellStyle name="Percent 3 8 7 14" xfId="11672" xr:uid="{00000000-0005-0000-0000-00009A2D0000}"/>
    <cellStyle name="Percent 3 8 7 15" xfId="11673" xr:uid="{00000000-0005-0000-0000-00009B2D0000}"/>
    <cellStyle name="Percent 3 8 7 2" xfId="11674" xr:uid="{00000000-0005-0000-0000-00009C2D0000}"/>
    <cellStyle name="Percent 3 8 7 2 2" xfId="11675" xr:uid="{00000000-0005-0000-0000-00009D2D0000}"/>
    <cellStyle name="Percent 3 8 7 2 2 2" xfId="11676" xr:uid="{00000000-0005-0000-0000-00009E2D0000}"/>
    <cellStyle name="Percent 3 8 7 2 2 3" xfId="11677" xr:uid="{00000000-0005-0000-0000-00009F2D0000}"/>
    <cellStyle name="Percent 3 8 7 2 3" xfId="11678" xr:uid="{00000000-0005-0000-0000-0000A02D0000}"/>
    <cellStyle name="Percent 3 8 7 2 3 2" xfId="11679" xr:uid="{00000000-0005-0000-0000-0000A12D0000}"/>
    <cellStyle name="Percent 3 8 7 2 3 3" xfId="11680" xr:uid="{00000000-0005-0000-0000-0000A22D0000}"/>
    <cellStyle name="Percent 3 8 7 2 4" xfId="11681" xr:uid="{00000000-0005-0000-0000-0000A32D0000}"/>
    <cellStyle name="Percent 3 8 7 2 5" xfId="11682" xr:uid="{00000000-0005-0000-0000-0000A42D0000}"/>
    <cellStyle name="Percent 3 8 7 2 6" xfId="11683" xr:uid="{00000000-0005-0000-0000-0000A52D0000}"/>
    <cellStyle name="Percent 3 8 7 3" xfId="11684" xr:uid="{00000000-0005-0000-0000-0000A62D0000}"/>
    <cellStyle name="Percent 3 8 7 3 2" xfId="11685" xr:uid="{00000000-0005-0000-0000-0000A72D0000}"/>
    <cellStyle name="Percent 3 8 7 3 2 2" xfId="11686" xr:uid="{00000000-0005-0000-0000-0000A82D0000}"/>
    <cellStyle name="Percent 3 8 7 3 2 3" xfId="11687" xr:uid="{00000000-0005-0000-0000-0000A92D0000}"/>
    <cellStyle name="Percent 3 8 7 3 3" xfId="11688" xr:uid="{00000000-0005-0000-0000-0000AA2D0000}"/>
    <cellStyle name="Percent 3 8 7 3 3 2" xfId="11689" xr:uid="{00000000-0005-0000-0000-0000AB2D0000}"/>
    <cellStyle name="Percent 3 8 7 3 3 3" xfId="11690" xr:uid="{00000000-0005-0000-0000-0000AC2D0000}"/>
    <cellStyle name="Percent 3 8 7 3 4" xfId="11691" xr:uid="{00000000-0005-0000-0000-0000AD2D0000}"/>
    <cellStyle name="Percent 3 8 7 3 5" xfId="11692" xr:uid="{00000000-0005-0000-0000-0000AE2D0000}"/>
    <cellStyle name="Percent 3 8 7 4" xfId="11693" xr:uid="{00000000-0005-0000-0000-0000AF2D0000}"/>
    <cellStyle name="Percent 3 8 7 4 2" xfId="11694" xr:uid="{00000000-0005-0000-0000-0000B02D0000}"/>
    <cellStyle name="Percent 3 8 7 4 2 2" xfId="11695" xr:uid="{00000000-0005-0000-0000-0000B12D0000}"/>
    <cellStyle name="Percent 3 8 7 4 2 3" xfId="11696" xr:uid="{00000000-0005-0000-0000-0000B22D0000}"/>
    <cellStyle name="Percent 3 8 7 4 3" xfId="11697" xr:uid="{00000000-0005-0000-0000-0000B32D0000}"/>
    <cellStyle name="Percent 3 8 7 4 3 2" xfId="11698" xr:uid="{00000000-0005-0000-0000-0000B42D0000}"/>
    <cellStyle name="Percent 3 8 7 4 3 3" xfId="11699" xr:uid="{00000000-0005-0000-0000-0000B52D0000}"/>
    <cellStyle name="Percent 3 8 7 4 4" xfId="11700" xr:uid="{00000000-0005-0000-0000-0000B62D0000}"/>
    <cellStyle name="Percent 3 8 7 4 5" xfId="11701" xr:uid="{00000000-0005-0000-0000-0000B72D0000}"/>
    <cellStyle name="Percent 3 8 7 5" xfId="11702" xr:uid="{00000000-0005-0000-0000-0000B82D0000}"/>
    <cellStyle name="Percent 3 8 7 5 2" xfId="11703" xr:uid="{00000000-0005-0000-0000-0000B92D0000}"/>
    <cellStyle name="Percent 3 8 7 5 2 2" xfId="11704" xr:uid="{00000000-0005-0000-0000-0000BA2D0000}"/>
    <cellStyle name="Percent 3 8 7 5 2 3" xfId="11705" xr:uid="{00000000-0005-0000-0000-0000BB2D0000}"/>
    <cellStyle name="Percent 3 8 7 5 3" xfId="11706" xr:uid="{00000000-0005-0000-0000-0000BC2D0000}"/>
    <cellStyle name="Percent 3 8 7 5 3 2" xfId="11707" xr:uid="{00000000-0005-0000-0000-0000BD2D0000}"/>
    <cellStyle name="Percent 3 8 7 5 3 3" xfId="11708" xr:uid="{00000000-0005-0000-0000-0000BE2D0000}"/>
    <cellStyle name="Percent 3 8 7 5 4" xfId="11709" xr:uid="{00000000-0005-0000-0000-0000BF2D0000}"/>
    <cellStyle name="Percent 3 8 7 5 4 2" xfId="11710" xr:uid="{00000000-0005-0000-0000-0000C02D0000}"/>
    <cellStyle name="Percent 3 8 7 5 4 3" xfId="11711" xr:uid="{00000000-0005-0000-0000-0000C12D0000}"/>
    <cellStyle name="Percent 3 8 7 5 5" xfId="11712" xr:uid="{00000000-0005-0000-0000-0000C22D0000}"/>
    <cellStyle name="Percent 3 8 7 5 6" xfId="11713" xr:uid="{00000000-0005-0000-0000-0000C32D0000}"/>
    <cellStyle name="Percent 3 8 7 6" xfId="11714" xr:uid="{00000000-0005-0000-0000-0000C42D0000}"/>
    <cellStyle name="Percent 3 8 7 6 2" xfId="11715" xr:uid="{00000000-0005-0000-0000-0000C52D0000}"/>
    <cellStyle name="Percent 3 8 7 6 2 2" xfId="11716" xr:uid="{00000000-0005-0000-0000-0000C62D0000}"/>
    <cellStyle name="Percent 3 8 7 6 2 3" xfId="11717" xr:uid="{00000000-0005-0000-0000-0000C72D0000}"/>
    <cellStyle name="Percent 3 8 7 6 3" xfId="11718" xr:uid="{00000000-0005-0000-0000-0000C82D0000}"/>
    <cellStyle name="Percent 3 8 7 6 3 2" xfId="11719" xr:uid="{00000000-0005-0000-0000-0000C92D0000}"/>
    <cellStyle name="Percent 3 8 7 6 3 3" xfId="11720" xr:uid="{00000000-0005-0000-0000-0000CA2D0000}"/>
    <cellStyle name="Percent 3 8 7 6 4" xfId="11721" xr:uid="{00000000-0005-0000-0000-0000CB2D0000}"/>
    <cellStyle name="Percent 3 8 7 6 5" xfId="11722" xr:uid="{00000000-0005-0000-0000-0000CC2D0000}"/>
    <cellStyle name="Percent 3 8 7 7" xfId="11723" xr:uid="{00000000-0005-0000-0000-0000CD2D0000}"/>
    <cellStyle name="Percent 3 8 7 7 2" xfId="11724" xr:uid="{00000000-0005-0000-0000-0000CE2D0000}"/>
    <cellStyle name="Percent 3 8 7 7 3" xfId="11725" xr:uid="{00000000-0005-0000-0000-0000CF2D0000}"/>
    <cellStyle name="Percent 3 8 7 8" xfId="11726" xr:uid="{00000000-0005-0000-0000-0000D02D0000}"/>
    <cellStyle name="Percent 3 8 7 8 2" xfId="11727" xr:uid="{00000000-0005-0000-0000-0000D12D0000}"/>
    <cellStyle name="Percent 3 8 7 8 3" xfId="11728" xr:uid="{00000000-0005-0000-0000-0000D22D0000}"/>
    <cellStyle name="Percent 3 8 7 9" xfId="11729" xr:uid="{00000000-0005-0000-0000-0000D32D0000}"/>
    <cellStyle name="Percent 3 8 7 9 2" xfId="11730" xr:uid="{00000000-0005-0000-0000-0000D42D0000}"/>
    <cellStyle name="Percent 3 8 7 9 3" xfId="11731" xr:uid="{00000000-0005-0000-0000-0000D52D0000}"/>
    <cellStyle name="Percent 3 8 8" xfId="11732" xr:uid="{00000000-0005-0000-0000-0000D62D0000}"/>
    <cellStyle name="Percent 3 8 8 10" xfId="11733" xr:uid="{00000000-0005-0000-0000-0000D72D0000}"/>
    <cellStyle name="Percent 3 8 8 11" xfId="11734" xr:uid="{00000000-0005-0000-0000-0000D82D0000}"/>
    <cellStyle name="Percent 3 8 8 12" xfId="11735" xr:uid="{00000000-0005-0000-0000-0000D92D0000}"/>
    <cellStyle name="Percent 3 8 8 13" xfId="11736" xr:uid="{00000000-0005-0000-0000-0000DA2D0000}"/>
    <cellStyle name="Percent 3 8 8 14" xfId="11737" xr:uid="{00000000-0005-0000-0000-0000DB2D0000}"/>
    <cellStyle name="Percent 3 8 8 15" xfId="11738" xr:uid="{00000000-0005-0000-0000-0000DC2D0000}"/>
    <cellStyle name="Percent 3 8 8 2" xfId="11739" xr:uid="{00000000-0005-0000-0000-0000DD2D0000}"/>
    <cellStyle name="Percent 3 8 8 2 2" xfId="11740" xr:uid="{00000000-0005-0000-0000-0000DE2D0000}"/>
    <cellStyle name="Percent 3 8 8 2 2 2" xfId="11741" xr:uid="{00000000-0005-0000-0000-0000DF2D0000}"/>
    <cellStyle name="Percent 3 8 8 2 2 3" xfId="11742" xr:uid="{00000000-0005-0000-0000-0000E02D0000}"/>
    <cellStyle name="Percent 3 8 8 2 3" xfId="11743" xr:uid="{00000000-0005-0000-0000-0000E12D0000}"/>
    <cellStyle name="Percent 3 8 8 2 3 2" xfId="11744" xr:uid="{00000000-0005-0000-0000-0000E22D0000}"/>
    <cellStyle name="Percent 3 8 8 2 3 3" xfId="11745" xr:uid="{00000000-0005-0000-0000-0000E32D0000}"/>
    <cellStyle name="Percent 3 8 8 2 4" xfId="11746" xr:uid="{00000000-0005-0000-0000-0000E42D0000}"/>
    <cellStyle name="Percent 3 8 8 2 5" xfId="11747" xr:uid="{00000000-0005-0000-0000-0000E52D0000}"/>
    <cellStyle name="Percent 3 8 8 2 6" xfId="11748" xr:uid="{00000000-0005-0000-0000-0000E62D0000}"/>
    <cellStyle name="Percent 3 8 8 3" xfId="11749" xr:uid="{00000000-0005-0000-0000-0000E72D0000}"/>
    <cellStyle name="Percent 3 8 8 3 2" xfId="11750" xr:uid="{00000000-0005-0000-0000-0000E82D0000}"/>
    <cellStyle name="Percent 3 8 8 3 2 2" xfId="11751" xr:uid="{00000000-0005-0000-0000-0000E92D0000}"/>
    <cellStyle name="Percent 3 8 8 3 2 3" xfId="11752" xr:uid="{00000000-0005-0000-0000-0000EA2D0000}"/>
    <cellStyle name="Percent 3 8 8 3 3" xfId="11753" xr:uid="{00000000-0005-0000-0000-0000EB2D0000}"/>
    <cellStyle name="Percent 3 8 8 3 3 2" xfId="11754" xr:uid="{00000000-0005-0000-0000-0000EC2D0000}"/>
    <cellStyle name="Percent 3 8 8 3 3 3" xfId="11755" xr:uid="{00000000-0005-0000-0000-0000ED2D0000}"/>
    <cellStyle name="Percent 3 8 8 3 4" xfId="11756" xr:uid="{00000000-0005-0000-0000-0000EE2D0000}"/>
    <cellStyle name="Percent 3 8 8 3 5" xfId="11757" xr:uid="{00000000-0005-0000-0000-0000EF2D0000}"/>
    <cellStyle name="Percent 3 8 8 4" xfId="11758" xr:uid="{00000000-0005-0000-0000-0000F02D0000}"/>
    <cellStyle name="Percent 3 8 8 4 2" xfId="11759" xr:uid="{00000000-0005-0000-0000-0000F12D0000}"/>
    <cellStyle name="Percent 3 8 8 4 2 2" xfId="11760" xr:uid="{00000000-0005-0000-0000-0000F22D0000}"/>
    <cellStyle name="Percent 3 8 8 4 2 3" xfId="11761" xr:uid="{00000000-0005-0000-0000-0000F32D0000}"/>
    <cellStyle name="Percent 3 8 8 4 3" xfId="11762" xr:uid="{00000000-0005-0000-0000-0000F42D0000}"/>
    <cellStyle name="Percent 3 8 8 4 3 2" xfId="11763" xr:uid="{00000000-0005-0000-0000-0000F52D0000}"/>
    <cellStyle name="Percent 3 8 8 4 3 3" xfId="11764" xr:uid="{00000000-0005-0000-0000-0000F62D0000}"/>
    <cellStyle name="Percent 3 8 8 4 4" xfId="11765" xr:uid="{00000000-0005-0000-0000-0000F72D0000}"/>
    <cellStyle name="Percent 3 8 8 4 5" xfId="11766" xr:uid="{00000000-0005-0000-0000-0000F82D0000}"/>
    <cellStyle name="Percent 3 8 8 5" xfId="11767" xr:uid="{00000000-0005-0000-0000-0000F92D0000}"/>
    <cellStyle name="Percent 3 8 8 5 2" xfId="11768" xr:uid="{00000000-0005-0000-0000-0000FA2D0000}"/>
    <cellStyle name="Percent 3 8 8 5 2 2" xfId="11769" xr:uid="{00000000-0005-0000-0000-0000FB2D0000}"/>
    <cellStyle name="Percent 3 8 8 5 2 3" xfId="11770" xr:uid="{00000000-0005-0000-0000-0000FC2D0000}"/>
    <cellStyle name="Percent 3 8 8 5 3" xfId="11771" xr:uid="{00000000-0005-0000-0000-0000FD2D0000}"/>
    <cellStyle name="Percent 3 8 8 5 3 2" xfId="11772" xr:uid="{00000000-0005-0000-0000-0000FE2D0000}"/>
    <cellStyle name="Percent 3 8 8 5 3 3" xfId="11773" xr:uid="{00000000-0005-0000-0000-0000FF2D0000}"/>
    <cellStyle name="Percent 3 8 8 5 4" xfId="11774" xr:uid="{00000000-0005-0000-0000-0000002E0000}"/>
    <cellStyle name="Percent 3 8 8 5 4 2" xfId="11775" xr:uid="{00000000-0005-0000-0000-0000012E0000}"/>
    <cellStyle name="Percent 3 8 8 5 4 3" xfId="11776" xr:uid="{00000000-0005-0000-0000-0000022E0000}"/>
    <cellStyle name="Percent 3 8 8 5 5" xfId="11777" xr:uid="{00000000-0005-0000-0000-0000032E0000}"/>
    <cellStyle name="Percent 3 8 8 5 6" xfId="11778" xr:uid="{00000000-0005-0000-0000-0000042E0000}"/>
    <cellStyle name="Percent 3 8 8 6" xfId="11779" xr:uid="{00000000-0005-0000-0000-0000052E0000}"/>
    <cellStyle name="Percent 3 8 8 6 2" xfId="11780" xr:uid="{00000000-0005-0000-0000-0000062E0000}"/>
    <cellStyle name="Percent 3 8 8 6 2 2" xfId="11781" xr:uid="{00000000-0005-0000-0000-0000072E0000}"/>
    <cellStyle name="Percent 3 8 8 6 2 3" xfId="11782" xr:uid="{00000000-0005-0000-0000-0000082E0000}"/>
    <cellStyle name="Percent 3 8 8 6 3" xfId="11783" xr:uid="{00000000-0005-0000-0000-0000092E0000}"/>
    <cellStyle name="Percent 3 8 8 6 3 2" xfId="11784" xr:uid="{00000000-0005-0000-0000-00000A2E0000}"/>
    <cellStyle name="Percent 3 8 8 6 3 3" xfId="11785" xr:uid="{00000000-0005-0000-0000-00000B2E0000}"/>
    <cellStyle name="Percent 3 8 8 6 4" xfId="11786" xr:uid="{00000000-0005-0000-0000-00000C2E0000}"/>
    <cellStyle name="Percent 3 8 8 6 5" xfId="11787" xr:uid="{00000000-0005-0000-0000-00000D2E0000}"/>
    <cellStyle name="Percent 3 8 8 7" xfId="11788" xr:uid="{00000000-0005-0000-0000-00000E2E0000}"/>
    <cellStyle name="Percent 3 8 8 7 2" xfId="11789" xr:uid="{00000000-0005-0000-0000-00000F2E0000}"/>
    <cellStyle name="Percent 3 8 8 7 3" xfId="11790" xr:uid="{00000000-0005-0000-0000-0000102E0000}"/>
    <cellStyle name="Percent 3 8 8 8" xfId="11791" xr:uid="{00000000-0005-0000-0000-0000112E0000}"/>
    <cellStyle name="Percent 3 8 8 8 2" xfId="11792" xr:uid="{00000000-0005-0000-0000-0000122E0000}"/>
    <cellStyle name="Percent 3 8 8 8 3" xfId="11793" xr:uid="{00000000-0005-0000-0000-0000132E0000}"/>
    <cellStyle name="Percent 3 8 8 9" xfId="11794" xr:uid="{00000000-0005-0000-0000-0000142E0000}"/>
    <cellStyle name="Percent 3 8 8 9 2" xfId="11795" xr:uid="{00000000-0005-0000-0000-0000152E0000}"/>
    <cellStyle name="Percent 3 8 8 9 3" xfId="11796" xr:uid="{00000000-0005-0000-0000-0000162E0000}"/>
    <cellStyle name="Percent 3 8 9" xfId="11797" xr:uid="{00000000-0005-0000-0000-0000172E0000}"/>
    <cellStyle name="Percent 3 8 9 10" xfId="11798" xr:uid="{00000000-0005-0000-0000-0000182E0000}"/>
    <cellStyle name="Percent 3 8 9 11" xfId="11799" xr:uid="{00000000-0005-0000-0000-0000192E0000}"/>
    <cellStyle name="Percent 3 8 9 12" xfId="11800" xr:uid="{00000000-0005-0000-0000-00001A2E0000}"/>
    <cellStyle name="Percent 3 8 9 13" xfId="11801" xr:uid="{00000000-0005-0000-0000-00001B2E0000}"/>
    <cellStyle name="Percent 3 8 9 14" xfId="11802" xr:uid="{00000000-0005-0000-0000-00001C2E0000}"/>
    <cellStyle name="Percent 3 8 9 15" xfId="11803" xr:uid="{00000000-0005-0000-0000-00001D2E0000}"/>
    <cellStyle name="Percent 3 8 9 2" xfId="11804" xr:uid="{00000000-0005-0000-0000-00001E2E0000}"/>
    <cellStyle name="Percent 3 8 9 2 2" xfId="11805" xr:uid="{00000000-0005-0000-0000-00001F2E0000}"/>
    <cellStyle name="Percent 3 8 9 2 2 2" xfId="11806" xr:uid="{00000000-0005-0000-0000-0000202E0000}"/>
    <cellStyle name="Percent 3 8 9 2 2 3" xfId="11807" xr:uid="{00000000-0005-0000-0000-0000212E0000}"/>
    <cellStyle name="Percent 3 8 9 2 3" xfId="11808" xr:uid="{00000000-0005-0000-0000-0000222E0000}"/>
    <cellStyle name="Percent 3 8 9 2 3 2" xfId="11809" xr:uid="{00000000-0005-0000-0000-0000232E0000}"/>
    <cellStyle name="Percent 3 8 9 2 3 3" xfId="11810" xr:uid="{00000000-0005-0000-0000-0000242E0000}"/>
    <cellStyle name="Percent 3 8 9 2 4" xfId="11811" xr:uid="{00000000-0005-0000-0000-0000252E0000}"/>
    <cellStyle name="Percent 3 8 9 2 5" xfId="11812" xr:uid="{00000000-0005-0000-0000-0000262E0000}"/>
    <cellStyle name="Percent 3 8 9 2 6" xfId="11813" xr:uid="{00000000-0005-0000-0000-0000272E0000}"/>
    <cellStyle name="Percent 3 8 9 3" xfId="11814" xr:uid="{00000000-0005-0000-0000-0000282E0000}"/>
    <cellStyle name="Percent 3 8 9 3 2" xfId="11815" xr:uid="{00000000-0005-0000-0000-0000292E0000}"/>
    <cellStyle name="Percent 3 8 9 3 2 2" xfId="11816" xr:uid="{00000000-0005-0000-0000-00002A2E0000}"/>
    <cellStyle name="Percent 3 8 9 3 2 3" xfId="11817" xr:uid="{00000000-0005-0000-0000-00002B2E0000}"/>
    <cellStyle name="Percent 3 8 9 3 3" xfId="11818" xr:uid="{00000000-0005-0000-0000-00002C2E0000}"/>
    <cellStyle name="Percent 3 8 9 3 3 2" xfId="11819" xr:uid="{00000000-0005-0000-0000-00002D2E0000}"/>
    <cellStyle name="Percent 3 8 9 3 3 3" xfId="11820" xr:uid="{00000000-0005-0000-0000-00002E2E0000}"/>
    <cellStyle name="Percent 3 8 9 3 4" xfId="11821" xr:uid="{00000000-0005-0000-0000-00002F2E0000}"/>
    <cellStyle name="Percent 3 8 9 3 5" xfId="11822" xr:uid="{00000000-0005-0000-0000-0000302E0000}"/>
    <cellStyle name="Percent 3 8 9 4" xfId="11823" xr:uid="{00000000-0005-0000-0000-0000312E0000}"/>
    <cellStyle name="Percent 3 8 9 4 2" xfId="11824" xr:uid="{00000000-0005-0000-0000-0000322E0000}"/>
    <cellStyle name="Percent 3 8 9 4 2 2" xfId="11825" xr:uid="{00000000-0005-0000-0000-0000332E0000}"/>
    <cellStyle name="Percent 3 8 9 4 2 3" xfId="11826" xr:uid="{00000000-0005-0000-0000-0000342E0000}"/>
    <cellStyle name="Percent 3 8 9 4 3" xfId="11827" xr:uid="{00000000-0005-0000-0000-0000352E0000}"/>
    <cellStyle name="Percent 3 8 9 4 3 2" xfId="11828" xr:uid="{00000000-0005-0000-0000-0000362E0000}"/>
    <cellStyle name="Percent 3 8 9 4 3 3" xfId="11829" xr:uid="{00000000-0005-0000-0000-0000372E0000}"/>
    <cellStyle name="Percent 3 8 9 4 4" xfId="11830" xr:uid="{00000000-0005-0000-0000-0000382E0000}"/>
    <cellStyle name="Percent 3 8 9 4 5" xfId="11831" xr:uid="{00000000-0005-0000-0000-0000392E0000}"/>
    <cellStyle name="Percent 3 8 9 5" xfId="11832" xr:uid="{00000000-0005-0000-0000-00003A2E0000}"/>
    <cellStyle name="Percent 3 8 9 5 2" xfId="11833" xr:uid="{00000000-0005-0000-0000-00003B2E0000}"/>
    <cellStyle name="Percent 3 8 9 5 2 2" xfId="11834" xr:uid="{00000000-0005-0000-0000-00003C2E0000}"/>
    <cellStyle name="Percent 3 8 9 5 2 3" xfId="11835" xr:uid="{00000000-0005-0000-0000-00003D2E0000}"/>
    <cellStyle name="Percent 3 8 9 5 3" xfId="11836" xr:uid="{00000000-0005-0000-0000-00003E2E0000}"/>
    <cellStyle name="Percent 3 8 9 5 3 2" xfId="11837" xr:uid="{00000000-0005-0000-0000-00003F2E0000}"/>
    <cellStyle name="Percent 3 8 9 5 3 3" xfId="11838" xr:uid="{00000000-0005-0000-0000-0000402E0000}"/>
    <cellStyle name="Percent 3 8 9 5 4" xfId="11839" xr:uid="{00000000-0005-0000-0000-0000412E0000}"/>
    <cellStyle name="Percent 3 8 9 5 4 2" xfId="11840" xr:uid="{00000000-0005-0000-0000-0000422E0000}"/>
    <cellStyle name="Percent 3 8 9 5 4 3" xfId="11841" xr:uid="{00000000-0005-0000-0000-0000432E0000}"/>
    <cellStyle name="Percent 3 8 9 5 5" xfId="11842" xr:uid="{00000000-0005-0000-0000-0000442E0000}"/>
    <cellStyle name="Percent 3 8 9 5 6" xfId="11843" xr:uid="{00000000-0005-0000-0000-0000452E0000}"/>
    <cellStyle name="Percent 3 8 9 6" xfId="11844" xr:uid="{00000000-0005-0000-0000-0000462E0000}"/>
    <cellStyle name="Percent 3 8 9 6 2" xfId="11845" xr:uid="{00000000-0005-0000-0000-0000472E0000}"/>
    <cellStyle name="Percent 3 8 9 6 2 2" xfId="11846" xr:uid="{00000000-0005-0000-0000-0000482E0000}"/>
    <cellStyle name="Percent 3 8 9 6 2 3" xfId="11847" xr:uid="{00000000-0005-0000-0000-0000492E0000}"/>
    <cellStyle name="Percent 3 8 9 6 3" xfId="11848" xr:uid="{00000000-0005-0000-0000-00004A2E0000}"/>
    <cellStyle name="Percent 3 8 9 6 3 2" xfId="11849" xr:uid="{00000000-0005-0000-0000-00004B2E0000}"/>
    <cellStyle name="Percent 3 8 9 6 3 3" xfId="11850" xr:uid="{00000000-0005-0000-0000-00004C2E0000}"/>
    <cellStyle name="Percent 3 8 9 6 4" xfId="11851" xr:uid="{00000000-0005-0000-0000-00004D2E0000}"/>
    <cellStyle name="Percent 3 8 9 6 5" xfId="11852" xr:uid="{00000000-0005-0000-0000-00004E2E0000}"/>
    <cellStyle name="Percent 3 8 9 7" xfId="11853" xr:uid="{00000000-0005-0000-0000-00004F2E0000}"/>
    <cellStyle name="Percent 3 8 9 7 2" xfId="11854" xr:uid="{00000000-0005-0000-0000-0000502E0000}"/>
    <cellStyle name="Percent 3 8 9 7 3" xfId="11855" xr:uid="{00000000-0005-0000-0000-0000512E0000}"/>
    <cellStyle name="Percent 3 8 9 8" xfId="11856" xr:uid="{00000000-0005-0000-0000-0000522E0000}"/>
    <cellStyle name="Percent 3 8 9 8 2" xfId="11857" xr:uid="{00000000-0005-0000-0000-0000532E0000}"/>
    <cellStyle name="Percent 3 8 9 8 3" xfId="11858" xr:uid="{00000000-0005-0000-0000-0000542E0000}"/>
    <cellStyle name="Percent 3 8 9 9" xfId="11859" xr:uid="{00000000-0005-0000-0000-0000552E0000}"/>
    <cellStyle name="Percent 3 8 9 9 2" xfId="11860" xr:uid="{00000000-0005-0000-0000-0000562E0000}"/>
    <cellStyle name="Percent 3 8 9 9 3" xfId="11861" xr:uid="{00000000-0005-0000-0000-0000572E0000}"/>
    <cellStyle name="Percent 3 9" xfId="11862" xr:uid="{00000000-0005-0000-0000-0000582E0000}"/>
    <cellStyle name="Percent 3 9 10" xfId="11863" xr:uid="{00000000-0005-0000-0000-0000592E0000}"/>
    <cellStyle name="Percent 3 9 10 10" xfId="11864" xr:uid="{00000000-0005-0000-0000-00005A2E0000}"/>
    <cellStyle name="Percent 3 9 10 11" xfId="11865" xr:uid="{00000000-0005-0000-0000-00005B2E0000}"/>
    <cellStyle name="Percent 3 9 10 12" xfId="11866" xr:uid="{00000000-0005-0000-0000-00005C2E0000}"/>
    <cellStyle name="Percent 3 9 10 13" xfId="11867" xr:uid="{00000000-0005-0000-0000-00005D2E0000}"/>
    <cellStyle name="Percent 3 9 10 14" xfId="11868" xr:uid="{00000000-0005-0000-0000-00005E2E0000}"/>
    <cellStyle name="Percent 3 9 10 15" xfId="11869" xr:uid="{00000000-0005-0000-0000-00005F2E0000}"/>
    <cellStyle name="Percent 3 9 10 2" xfId="11870" xr:uid="{00000000-0005-0000-0000-0000602E0000}"/>
    <cellStyle name="Percent 3 9 10 2 2" xfId="11871" xr:uid="{00000000-0005-0000-0000-0000612E0000}"/>
    <cellStyle name="Percent 3 9 10 2 2 2" xfId="11872" xr:uid="{00000000-0005-0000-0000-0000622E0000}"/>
    <cellStyle name="Percent 3 9 10 2 2 3" xfId="11873" xr:uid="{00000000-0005-0000-0000-0000632E0000}"/>
    <cellStyle name="Percent 3 9 10 2 3" xfId="11874" xr:uid="{00000000-0005-0000-0000-0000642E0000}"/>
    <cellStyle name="Percent 3 9 10 2 3 2" xfId="11875" xr:uid="{00000000-0005-0000-0000-0000652E0000}"/>
    <cellStyle name="Percent 3 9 10 2 3 3" xfId="11876" xr:uid="{00000000-0005-0000-0000-0000662E0000}"/>
    <cellStyle name="Percent 3 9 10 2 4" xfId="11877" xr:uid="{00000000-0005-0000-0000-0000672E0000}"/>
    <cellStyle name="Percent 3 9 10 2 5" xfId="11878" xr:uid="{00000000-0005-0000-0000-0000682E0000}"/>
    <cellStyle name="Percent 3 9 10 2 6" xfId="11879" xr:uid="{00000000-0005-0000-0000-0000692E0000}"/>
    <cellStyle name="Percent 3 9 10 3" xfId="11880" xr:uid="{00000000-0005-0000-0000-00006A2E0000}"/>
    <cellStyle name="Percent 3 9 10 3 2" xfId="11881" xr:uid="{00000000-0005-0000-0000-00006B2E0000}"/>
    <cellStyle name="Percent 3 9 10 3 2 2" xfId="11882" xr:uid="{00000000-0005-0000-0000-00006C2E0000}"/>
    <cellStyle name="Percent 3 9 10 3 2 3" xfId="11883" xr:uid="{00000000-0005-0000-0000-00006D2E0000}"/>
    <cellStyle name="Percent 3 9 10 3 3" xfId="11884" xr:uid="{00000000-0005-0000-0000-00006E2E0000}"/>
    <cellStyle name="Percent 3 9 10 3 3 2" xfId="11885" xr:uid="{00000000-0005-0000-0000-00006F2E0000}"/>
    <cellStyle name="Percent 3 9 10 3 3 3" xfId="11886" xr:uid="{00000000-0005-0000-0000-0000702E0000}"/>
    <cellStyle name="Percent 3 9 10 3 4" xfId="11887" xr:uid="{00000000-0005-0000-0000-0000712E0000}"/>
    <cellStyle name="Percent 3 9 10 3 5" xfId="11888" xr:uid="{00000000-0005-0000-0000-0000722E0000}"/>
    <cellStyle name="Percent 3 9 10 4" xfId="11889" xr:uid="{00000000-0005-0000-0000-0000732E0000}"/>
    <cellStyle name="Percent 3 9 10 4 2" xfId="11890" xr:uid="{00000000-0005-0000-0000-0000742E0000}"/>
    <cellStyle name="Percent 3 9 10 4 2 2" xfId="11891" xr:uid="{00000000-0005-0000-0000-0000752E0000}"/>
    <cellStyle name="Percent 3 9 10 4 2 3" xfId="11892" xr:uid="{00000000-0005-0000-0000-0000762E0000}"/>
    <cellStyle name="Percent 3 9 10 4 3" xfId="11893" xr:uid="{00000000-0005-0000-0000-0000772E0000}"/>
    <cellStyle name="Percent 3 9 10 4 3 2" xfId="11894" xr:uid="{00000000-0005-0000-0000-0000782E0000}"/>
    <cellStyle name="Percent 3 9 10 4 3 3" xfId="11895" xr:uid="{00000000-0005-0000-0000-0000792E0000}"/>
    <cellStyle name="Percent 3 9 10 4 4" xfId="11896" xr:uid="{00000000-0005-0000-0000-00007A2E0000}"/>
    <cellStyle name="Percent 3 9 10 4 5" xfId="11897" xr:uid="{00000000-0005-0000-0000-00007B2E0000}"/>
    <cellStyle name="Percent 3 9 10 5" xfId="11898" xr:uid="{00000000-0005-0000-0000-00007C2E0000}"/>
    <cellStyle name="Percent 3 9 10 5 2" xfId="11899" xr:uid="{00000000-0005-0000-0000-00007D2E0000}"/>
    <cellStyle name="Percent 3 9 10 5 2 2" xfId="11900" xr:uid="{00000000-0005-0000-0000-00007E2E0000}"/>
    <cellStyle name="Percent 3 9 10 5 2 3" xfId="11901" xr:uid="{00000000-0005-0000-0000-00007F2E0000}"/>
    <cellStyle name="Percent 3 9 10 5 3" xfId="11902" xr:uid="{00000000-0005-0000-0000-0000802E0000}"/>
    <cellStyle name="Percent 3 9 10 5 3 2" xfId="11903" xr:uid="{00000000-0005-0000-0000-0000812E0000}"/>
    <cellStyle name="Percent 3 9 10 5 3 3" xfId="11904" xr:uid="{00000000-0005-0000-0000-0000822E0000}"/>
    <cellStyle name="Percent 3 9 10 5 4" xfId="11905" xr:uid="{00000000-0005-0000-0000-0000832E0000}"/>
    <cellStyle name="Percent 3 9 10 5 4 2" xfId="11906" xr:uid="{00000000-0005-0000-0000-0000842E0000}"/>
    <cellStyle name="Percent 3 9 10 5 4 3" xfId="11907" xr:uid="{00000000-0005-0000-0000-0000852E0000}"/>
    <cellStyle name="Percent 3 9 10 5 5" xfId="11908" xr:uid="{00000000-0005-0000-0000-0000862E0000}"/>
    <cellStyle name="Percent 3 9 10 5 6" xfId="11909" xr:uid="{00000000-0005-0000-0000-0000872E0000}"/>
    <cellStyle name="Percent 3 9 10 6" xfId="11910" xr:uid="{00000000-0005-0000-0000-0000882E0000}"/>
    <cellStyle name="Percent 3 9 10 6 2" xfId="11911" xr:uid="{00000000-0005-0000-0000-0000892E0000}"/>
    <cellStyle name="Percent 3 9 10 6 2 2" xfId="11912" xr:uid="{00000000-0005-0000-0000-00008A2E0000}"/>
    <cellStyle name="Percent 3 9 10 6 2 3" xfId="11913" xr:uid="{00000000-0005-0000-0000-00008B2E0000}"/>
    <cellStyle name="Percent 3 9 10 6 3" xfId="11914" xr:uid="{00000000-0005-0000-0000-00008C2E0000}"/>
    <cellStyle name="Percent 3 9 10 6 3 2" xfId="11915" xr:uid="{00000000-0005-0000-0000-00008D2E0000}"/>
    <cellStyle name="Percent 3 9 10 6 3 3" xfId="11916" xr:uid="{00000000-0005-0000-0000-00008E2E0000}"/>
    <cellStyle name="Percent 3 9 10 6 4" xfId="11917" xr:uid="{00000000-0005-0000-0000-00008F2E0000}"/>
    <cellStyle name="Percent 3 9 10 6 5" xfId="11918" xr:uid="{00000000-0005-0000-0000-0000902E0000}"/>
    <cellStyle name="Percent 3 9 10 7" xfId="11919" xr:uid="{00000000-0005-0000-0000-0000912E0000}"/>
    <cellStyle name="Percent 3 9 10 7 2" xfId="11920" xr:uid="{00000000-0005-0000-0000-0000922E0000}"/>
    <cellStyle name="Percent 3 9 10 7 3" xfId="11921" xr:uid="{00000000-0005-0000-0000-0000932E0000}"/>
    <cellStyle name="Percent 3 9 10 8" xfId="11922" xr:uid="{00000000-0005-0000-0000-0000942E0000}"/>
    <cellStyle name="Percent 3 9 10 8 2" xfId="11923" xr:uid="{00000000-0005-0000-0000-0000952E0000}"/>
    <cellStyle name="Percent 3 9 10 8 3" xfId="11924" xr:uid="{00000000-0005-0000-0000-0000962E0000}"/>
    <cellStyle name="Percent 3 9 10 9" xfId="11925" xr:uid="{00000000-0005-0000-0000-0000972E0000}"/>
    <cellStyle name="Percent 3 9 10 9 2" xfId="11926" xr:uid="{00000000-0005-0000-0000-0000982E0000}"/>
    <cellStyle name="Percent 3 9 10 9 3" xfId="11927" xr:uid="{00000000-0005-0000-0000-0000992E0000}"/>
    <cellStyle name="Percent 3 9 11" xfId="11928" xr:uid="{00000000-0005-0000-0000-00009A2E0000}"/>
    <cellStyle name="Percent 3 9 11 10" xfId="11929" xr:uid="{00000000-0005-0000-0000-00009B2E0000}"/>
    <cellStyle name="Percent 3 9 11 11" xfId="11930" xr:uid="{00000000-0005-0000-0000-00009C2E0000}"/>
    <cellStyle name="Percent 3 9 11 12" xfId="11931" xr:uid="{00000000-0005-0000-0000-00009D2E0000}"/>
    <cellStyle name="Percent 3 9 11 13" xfId="11932" xr:uid="{00000000-0005-0000-0000-00009E2E0000}"/>
    <cellStyle name="Percent 3 9 11 14" xfId="11933" xr:uid="{00000000-0005-0000-0000-00009F2E0000}"/>
    <cellStyle name="Percent 3 9 11 15" xfId="11934" xr:uid="{00000000-0005-0000-0000-0000A02E0000}"/>
    <cellStyle name="Percent 3 9 11 2" xfId="11935" xr:uid="{00000000-0005-0000-0000-0000A12E0000}"/>
    <cellStyle name="Percent 3 9 11 2 2" xfId="11936" xr:uid="{00000000-0005-0000-0000-0000A22E0000}"/>
    <cellStyle name="Percent 3 9 11 2 2 2" xfId="11937" xr:uid="{00000000-0005-0000-0000-0000A32E0000}"/>
    <cellStyle name="Percent 3 9 11 2 2 3" xfId="11938" xr:uid="{00000000-0005-0000-0000-0000A42E0000}"/>
    <cellStyle name="Percent 3 9 11 2 3" xfId="11939" xr:uid="{00000000-0005-0000-0000-0000A52E0000}"/>
    <cellStyle name="Percent 3 9 11 2 3 2" xfId="11940" xr:uid="{00000000-0005-0000-0000-0000A62E0000}"/>
    <cellStyle name="Percent 3 9 11 2 3 3" xfId="11941" xr:uid="{00000000-0005-0000-0000-0000A72E0000}"/>
    <cellStyle name="Percent 3 9 11 2 4" xfId="11942" xr:uid="{00000000-0005-0000-0000-0000A82E0000}"/>
    <cellStyle name="Percent 3 9 11 2 5" xfId="11943" xr:uid="{00000000-0005-0000-0000-0000A92E0000}"/>
    <cellStyle name="Percent 3 9 11 2 6" xfId="11944" xr:uid="{00000000-0005-0000-0000-0000AA2E0000}"/>
    <cellStyle name="Percent 3 9 11 3" xfId="11945" xr:uid="{00000000-0005-0000-0000-0000AB2E0000}"/>
    <cellStyle name="Percent 3 9 11 3 2" xfId="11946" xr:uid="{00000000-0005-0000-0000-0000AC2E0000}"/>
    <cellStyle name="Percent 3 9 11 3 2 2" xfId="11947" xr:uid="{00000000-0005-0000-0000-0000AD2E0000}"/>
    <cellStyle name="Percent 3 9 11 3 2 3" xfId="11948" xr:uid="{00000000-0005-0000-0000-0000AE2E0000}"/>
    <cellStyle name="Percent 3 9 11 3 3" xfId="11949" xr:uid="{00000000-0005-0000-0000-0000AF2E0000}"/>
    <cellStyle name="Percent 3 9 11 3 3 2" xfId="11950" xr:uid="{00000000-0005-0000-0000-0000B02E0000}"/>
    <cellStyle name="Percent 3 9 11 3 3 3" xfId="11951" xr:uid="{00000000-0005-0000-0000-0000B12E0000}"/>
    <cellStyle name="Percent 3 9 11 3 4" xfId="11952" xr:uid="{00000000-0005-0000-0000-0000B22E0000}"/>
    <cellStyle name="Percent 3 9 11 3 5" xfId="11953" xr:uid="{00000000-0005-0000-0000-0000B32E0000}"/>
    <cellStyle name="Percent 3 9 11 4" xfId="11954" xr:uid="{00000000-0005-0000-0000-0000B42E0000}"/>
    <cellStyle name="Percent 3 9 11 4 2" xfId="11955" xr:uid="{00000000-0005-0000-0000-0000B52E0000}"/>
    <cellStyle name="Percent 3 9 11 4 2 2" xfId="11956" xr:uid="{00000000-0005-0000-0000-0000B62E0000}"/>
    <cellStyle name="Percent 3 9 11 4 2 3" xfId="11957" xr:uid="{00000000-0005-0000-0000-0000B72E0000}"/>
    <cellStyle name="Percent 3 9 11 4 3" xfId="11958" xr:uid="{00000000-0005-0000-0000-0000B82E0000}"/>
    <cellStyle name="Percent 3 9 11 4 3 2" xfId="11959" xr:uid="{00000000-0005-0000-0000-0000B92E0000}"/>
    <cellStyle name="Percent 3 9 11 4 3 3" xfId="11960" xr:uid="{00000000-0005-0000-0000-0000BA2E0000}"/>
    <cellStyle name="Percent 3 9 11 4 4" xfId="11961" xr:uid="{00000000-0005-0000-0000-0000BB2E0000}"/>
    <cellStyle name="Percent 3 9 11 4 5" xfId="11962" xr:uid="{00000000-0005-0000-0000-0000BC2E0000}"/>
    <cellStyle name="Percent 3 9 11 5" xfId="11963" xr:uid="{00000000-0005-0000-0000-0000BD2E0000}"/>
    <cellStyle name="Percent 3 9 11 5 2" xfId="11964" xr:uid="{00000000-0005-0000-0000-0000BE2E0000}"/>
    <cellStyle name="Percent 3 9 11 5 2 2" xfId="11965" xr:uid="{00000000-0005-0000-0000-0000BF2E0000}"/>
    <cellStyle name="Percent 3 9 11 5 2 3" xfId="11966" xr:uid="{00000000-0005-0000-0000-0000C02E0000}"/>
    <cellStyle name="Percent 3 9 11 5 3" xfId="11967" xr:uid="{00000000-0005-0000-0000-0000C12E0000}"/>
    <cellStyle name="Percent 3 9 11 5 3 2" xfId="11968" xr:uid="{00000000-0005-0000-0000-0000C22E0000}"/>
    <cellStyle name="Percent 3 9 11 5 3 3" xfId="11969" xr:uid="{00000000-0005-0000-0000-0000C32E0000}"/>
    <cellStyle name="Percent 3 9 11 5 4" xfId="11970" xr:uid="{00000000-0005-0000-0000-0000C42E0000}"/>
    <cellStyle name="Percent 3 9 11 5 4 2" xfId="11971" xr:uid="{00000000-0005-0000-0000-0000C52E0000}"/>
    <cellStyle name="Percent 3 9 11 5 4 3" xfId="11972" xr:uid="{00000000-0005-0000-0000-0000C62E0000}"/>
    <cellStyle name="Percent 3 9 11 5 5" xfId="11973" xr:uid="{00000000-0005-0000-0000-0000C72E0000}"/>
    <cellStyle name="Percent 3 9 11 5 6" xfId="11974" xr:uid="{00000000-0005-0000-0000-0000C82E0000}"/>
    <cellStyle name="Percent 3 9 11 6" xfId="11975" xr:uid="{00000000-0005-0000-0000-0000C92E0000}"/>
    <cellStyle name="Percent 3 9 11 6 2" xfId="11976" xr:uid="{00000000-0005-0000-0000-0000CA2E0000}"/>
    <cellStyle name="Percent 3 9 11 6 2 2" xfId="11977" xr:uid="{00000000-0005-0000-0000-0000CB2E0000}"/>
    <cellStyle name="Percent 3 9 11 6 2 3" xfId="11978" xr:uid="{00000000-0005-0000-0000-0000CC2E0000}"/>
    <cellStyle name="Percent 3 9 11 6 3" xfId="11979" xr:uid="{00000000-0005-0000-0000-0000CD2E0000}"/>
    <cellStyle name="Percent 3 9 11 6 3 2" xfId="11980" xr:uid="{00000000-0005-0000-0000-0000CE2E0000}"/>
    <cellStyle name="Percent 3 9 11 6 3 3" xfId="11981" xr:uid="{00000000-0005-0000-0000-0000CF2E0000}"/>
    <cellStyle name="Percent 3 9 11 6 4" xfId="11982" xr:uid="{00000000-0005-0000-0000-0000D02E0000}"/>
    <cellStyle name="Percent 3 9 11 6 5" xfId="11983" xr:uid="{00000000-0005-0000-0000-0000D12E0000}"/>
    <cellStyle name="Percent 3 9 11 7" xfId="11984" xr:uid="{00000000-0005-0000-0000-0000D22E0000}"/>
    <cellStyle name="Percent 3 9 11 7 2" xfId="11985" xr:uid="{00000000-0005-0000-0000-0000D32E0000}"/>
    <cellStyle name="Percent 3 9 11 7 3" xfId="11986" xr:uid="{00000000-0005-0000-0000-0000D42E0000}"/>
    <cellStyle name="Percent 3 9 11 8" xfId="11987" xr:uid="{00000000-0005-0000-0000-0000D52E0000}"/>
    <cellStyle name="Percent 3 9 11 8 2" xfId="11988" xr:uid="{00000000-0005-0000-0000-0000D62E0000}"/>
    <cellStyle name="Percent 3 9 11 8 3" xfId="11989" xr:uid="{00000000-0005-0000-0000-0000D72E0000}"/>
    <cellStyle name="Percent 3 9 11 9" xfId="11990" xr:uid="{00000000-0005-0000-0000-0000D82E0000}"/>
    <cellStyle name="Percent 3 9 11 9 2" xfId="11991" xr:uid="{00000000-0005-0000-0000-0000D92E0000}"/>
    <cellStyle name="Percent 3 9 11 9 3" xfId="11992" xr:uid="{00000000-0005-0000-0000-0000DA2E0000}"/>
    <cellStyle name="Percent 3 9 12" xfId="11993" xr:uid="{00000000-0005-0000-0000-0000DB2E0000}"/>
    <cellStyle name="Percent 3 9 12 10" xfId="11994" xr:uid="{00000000-0005-0000-0000-0000DC2E0000}"/>
    <cellStyle name="Percent 3 9 12 11" xfId="11995" xr:uid="{00000000-0005-0000-0000-0000DD2E0000}"/>
    <cellStyle name="Percent 3 9 12 12" xfId="11996" xr:uid="{00000000-0005-0000-0000-0000DE2E0000}"/>
    <cellStyle name="Percent 3 9 12 13" xfId="11997" xr:uid="{00000000-0005-0000-0000-0000DF2E0000}"/>
    <cellStyle name="Percent 3 9 12 14" xfId="11998" xr:uid="{00000000-0005-0000-0000-0000E02E0000}"/>
    <cellStyle name="Percent 3 9 12 15" xfId="11999" xr:uid="{00000000-0005-0000-0000-0000E12E0000}"/>
    <cellStyle name="Percent 3 9 12 2" xfId="12000" xr:uid="{00000000-0005-0000-0000-0000E22E0000}"/>
    <cellStyle name="Percent 3 9 12 2 2" xfId="12001" xr:uid="{00000000-0005-0000-0000-0000E32E0000}"/>
    <cellStyle name="Percent 3 9 12 2 2 2" xfId="12002" xr:uid="{00000000-0005-0000-0000-0000E42E0000}"/>
    <cellStyle name="Percent 3 9 12 2 2 3" xfId="12003" xr:uid="{00000000-0005-0000-0000-0000E52E0000}"/>
    <cellStyle name="Percent 3 9 12 2 3" xfId="12004" xr:uid="{00000000-0005-0000-0000-0000E62E0000}"/>
    <cellStyle name="Percent 3 9 12 2 3 2" xfId="12005" xr:uid="{00000000-0005-0000-0000-0000E72E0000}"/>
    <cellStyle name="Percent 3 9 12 2 3 3" xfId="12006" xr:uid="{00000000-0005-0000-0000-0000E82E0000}"/>
    <cellStyle name="Percent 3 9 12 2 4" xfId="12007" xr:uid="{00000000-0005-0000-0000-0000E92E0000}"/>
    <cellStyle name="Percent 3 9 12 2 5" xfId="12008" xr:uid="{00000000-0005-0000-0000-0000EA2E0000}"/>
    <cellStyle name="Percent 3 9 12 2 6" xfId="12009" xr:uid="{00000000-0005-0000-0000-0000EB2E0000}"/>
    <cellStyle name="Percent 3 9 12 3" xfId="12010" xr:uid="{00000000-0005-0000-0000-0000EC2E0000}"/>
    <cellStyle name="Percent 3 9 12 3 2" xfId="12011" xr:uid="{00000000-0005-0000-0000-0000ED2E0000}"/>
    <cellStyle name="Percent 3 9 12 3 2 2" xfId="12012" xr:uid="{00000000-0005-0000-0000-0000EE2E0000}"/>
    <cellStyle name="Percent 3 9 12 3 2 3" xfId="12013" xr:uid="{00000000-0005-0000-0000-0000EF2E0000}"/>
    <cellStyle name="Percent 3 9 12 3 3" xfId="12014" xr:uid="{00000000-0005-0000-0000-0000F02E0000}"/>
    <cellStyle name="Percent 3 9 12 3 3 2" xfId="12015" xr:uid="{00000000-0005-0000-0000-0000F12E0000}"/>
    <cellStyle name="Percent 3 9 12 3 3 3" xfId="12016" xr:uid="{00000000-0005-0000-0000-0000F22E0000}"/>
    <cellStyle name="Percent 3 9 12 3 4" xfId="12017" xr:uid="{00000000-0005-0000-0000-0000F32E0000}"/>
    <cellStyle name="Percent 3 9 12 3 5" xfId="12018" xr:uid="{00000000-0005-0000-0000-0000F42E0000}"/>
    <cellStyle name="Percent 3 9 12 4" xfId="12019" xr:uid="{00000000-0005-0000-0000-0000F52E0000}"/>
    <cellStyle name="Percent 3 9 12 4 2" xfId="12020" xr:uid="{00000000-0005-0000-0000-0000F62E0000}"/>
    <cellStyle name="Percent 3 9 12 4 2 2" xfId="12021" xr:uid="{00000000-0005-0000-0000-0000F72E0000}"/>
    <cellStyle name="Percent 3 9 12 4 2 3" xfId="12022" xr:uid="{00000000-0005-0000-0000-0000F82E0000}"/>
    <cellStyle name="Percent 3 9 12 4 3" xfId="12023" xr:uid="{00000000-0005-0000-0000-0000F92E0000}"/>
    <cellStyle name="Percent 3 9 12 4 3 2" xfId="12024" xr:uid="{00000000-0005-0000-0000-0000FA2E0000}"/>
    <cellStyle name="Percent 3 9 12 4 3 3" xfId="12025" xr:uid="{00000000-0005-0000-0000-0000FB2E0000}"/>
    <cellStyle name="Percent 3 9 12 4 4" xfId="12026" xr:uid="{00000000-0005-0000-0000-0000FC2E0000}"/>
    <cellStyle name="Percent 3 9 12 4 5" xfId="12027" xr:uid="{00000000-0005-0000-0000-0000FD2E0000}"/>
    <cellStyle name="Percent 3 9 12 5" xfId="12028" xr:uid="{00000000-0005-0000-0000-0000FE2E0000}"/>
    <cellStyle name="Percent 3 9 12 5 2" xfId="12029" xr:uid="{00000000-0005-0000-0000-0000FF2E0000}"/>
    <cellStyle name="Percent 3 9 12 5 2 2" xfId="12030" xr:uid="{00000000-0005-0000-0000-0000002F0000}"/>
    <cellStyle name="Percent 3 9 12 5 2 3" xfId="12031" xr:uid="{00000000-0005-0000-0000-0000012F0000}"/>
    <cellStyle name="Percent 3 9 12 5 3" xfId="12032" xr:uid="{00000000-0005-0000-0000-0000022F0000}"/>
    <cellStyle name="Percent 3 9 12 5 3 2" xfId="12033" xr:uid="{00000000-0005-0000-0000-0000032F0000}"/>
    <cellStyle name="Percent 3 9 12 5 3 3" xfId="12034" xr:uid="{00000000-0005-0000-0000-0000042F0000}"/>
    <cellStyle name="Percent 3 9 12 5 4" xfId="12035" xr:uid="{00000000-0005-0000-0000-0000052F0000}"/>
    <cellStyle name="Percent 3 9 12 5 4 2" xfId="12036" xr:uid="{00000000-0005-0000-0000-0000062F0000}"/>
    <cellStyle name="Percent 3 9 12 5 4 3" xfId="12037" xr:uid="{00000000-0005-0000-0000-0000072F0000}"/>
    <cellStyle name="Percent 3 9 12 5 5" xfId="12038" xr:uid="{00000000-0005-0000-0000-0000082F0000}"/>
    <cellStyle name="Percent 3 9 12 5 6" xfId="12039" xr:uid="{00000000-0005-0000-0000-0000092F0000}"/>
    <cellStyle name="Percent 3 9 12 6" xfId="12040" xr:uid="{00000000-0005-0000-0000-00000A2F0000}"/>
    <cellStyle name="Percent 3 9 12 6 2" xfId="12041" xr:uid="{00000000-0005-0000-0000-00000B2F0000}"/>
    <cellStyle name="Percent 3 9 12 6 2 2" xfId="12042" xr:uid="{00000000-0005-0000-0000-00000C2F0000}"/>
    <cellStyle name="Percent 3 9 12 6 2 3" xfId="12043" xr:uid="{00000000-0005-0000-0000-00000D2F0000}"/>
    <cellStyle name="Percent 3 9 12 6 3" xfId="12044" xr:uid="{00000000-0005-0000-0000-00000E2F0000}"/>
    <cellStyle name="Percent 3 9 12 6 3 2" xfId="12045" xr:uid="{00000000-0005-0000-0000-00000F2F0000}"/>
    <cellStyle name="Percent 3 9 12 6 3 3" xfId="12046" xr:uid="{00000000-0005-0000-0000-0000102F0000}"/>
    <cellStyle name="Percent 3 9 12 6 4" xfId="12047" xr:uid="{00000000-0005-0000-0000-0000112F0000}"/>
    <cellStyle name="Percent 3 9 12 6 5" xfId="12048" xr:uid="{00000000-0005-0000-0000-0000122F0000}"/>
    <cellStyle name="Percent 3 9 12 7" xfId="12049" xr:uid="{00000000-0005-0000-0000-0000132F0000}"/>
    <cellStyle name="Percent 3 9 12 7 2" xfId="12050" xr:uid="{00000000-0005-0000-0000-0000142F0000}"/>
    <cellStyle name="Percent 3 9 12 7 3" xfId="12051" xr:uid="{00000000-0005-0000-0000-0000152F0000}"/>
    <cellStyle name="Percent 3 9 12 8" xfId="12052" xr:uid="{00000000-0005-0000-0000-0000162F0000}"/>
    <cellStyle name="Percent 3 9 12 8 2" xfId="12053" xr:uid="{00000000-0005-0000-0000-0000172F0000}"/>
    <cellStyle name="Percent 3 9 12 8 3" xfId="12054" xr:uid="{00000000-0005-0000-0000-0000182F0000}"/>
    <cellStyle name="Percent 3 9 12 9" xfId="12055" xr:uid="{00000000-0005-0000-0000-0000192F0000}"/>
    <cellStyle name="Percent 3 9 12 9 2" xfId="12056" xr:uid="{00000000-0005-0000-0000-00001A2F0000}"/>
    <cellStyle name="Percent 3 9 12 9 3" xfId="12057" xr:uid="{00000000-0005-0000-0000-00001B2F0000}"/>
    <cellStyle name="Percent 3 9 13" xfId="12058" xr:uid="{00000000-0005-0000-0000-00001C2F0000}"/>
    <cellStyle name="Percent 3 9 13 10" xfId="12059" xr:uid="{00000000-0005-0000-0000-00001D2F0000}"/>
    <cellStyle name="Percent 3 9 13 11" xfId="12060" xr:uid="{00000000-0005-0000-0000-00001E2F0000}"/>
    <cellStyle name="Percent 3 9 13 12" xfId="12061" xr:uid="{00000000-0005-0000-0000-00001F2F0000}"/>
    <cellStyle name="Percent 3 9 13 13" xfId="12062" xr:uid="{00000000-0005-0000-0000-0000202F0000}"/>
    <cellStyle name="Percent 3 9 13 14" xfId="12063" xr:uid="{00000000-0005-0000-0000-0000212F0000}"/>
    <cellStyle name="Percent 3 9 13 15" xfId="12064" xr:uid="{00000000-0005-0000-0000-0000222F0000}"/>
    <cellStyle name="Percent 3 9 13 2" xfId="12065" xr:uid="{00000000-0005-0000-0000-0000232F0000}"/>
    <cellStyle name="Percent 3 9 13 2 2" xfId="12066" xr:uid="{00000000-0005-0000-0000-0000242F0000}"/>
    <cellStyle name="Percent 3 9 13 2 2 2" xfId="12067" xr:uid="{00000000-0005-0000-0000-0000252F0000}"/>
    <cellStyle name="Percent 3 9 13 2 2 3" xfId="12068" xr:uid="{00000000-0005-0000-0000-0000262F0000}"/>
    <cellStyle name="Percent 3 9 13 2 3" xfId="12069" xr:uid="{00000000-0005-0000-0000-0000272F0000}"/>
    <cellStyle name="Percent 3 9 13 2 3 2" xfId="12070" xr:uid="{00000000-0005-0000-0000-0000282F0000}"/>
    <cellStyle name="Percent 3 9 13 2 3 3" xfId="12071" xr:uid="{00000000-0005-0000-0000-0000292F0000}"/>
    <cellStyle name="Percent 3 9 13 2 4" xfId="12072" xr:uid="{00000000-0005-0000-0000-00002A2F0000}"/>
    <cellStyle name="Percent 3 9 13 2 5" xfId="12073" xr:uid="{00000000-0005-0000-0000-00002B2F0000}"/>
    <cellStyle name="Percent 3 9 13 2 6" xfId="12074" xr:uid="{00000000-0005-0000-0000-00002C2F0000}"/>
    <cellStyle name="Percent 3 9 13 3" xfId="12075" xr:uid="{00000000-0005-0000-0000-00002D2F0000}"/>
    <cellStyle name="Percent 3 9 13 3 2" xfId="12076" xr:uid="{00000000-0005-0000-0000-00002E2F0000}"/>
    <cellStyle name="Percent 3 9 13 3 2 2" xfId="12077" xr:uid="{00000000-0005-0000-0000-00002F2F0000}"/>
    <cellStyle name="Percent 3 9 13 3 2 3" xfId="12078" xr:uid="{00000000-0005-0000-0000-0000302F0000}"/>
    <cellStyle name="Percent 3 9 13 3 3" xfId="12079" xr:uid="{00000000-0005-0000-0000-0000312F0000}"/>
    <cellStyle name="Percent 3 9 13 3 3 2" xfId="12080" xr:uid="{00000000-0005-0000-0000-0000322F0000}"/>
    <cellStyle name="Percent 3 9 13 3 3 3" xfId="12081" xr:uid="{00000000-0005-0000-0000-0000332F0000}"/>
    <cellStyle name="Percent 3 9 13 3 4" xfId="12082" xr:uid="{00000000-0005-0000-0000-0000342F0000}"/>
    <cellStyle name="Percent 3 9 13 3 5" xfId="12083" xr:uid="{00000000-0005-0000-0000-0000352F0000}"/>
    <cellStyle name="Percent 3 9 13 4" xfId="12084" xr:uid="{00000000-0005-0000-0000-0000362F0000}"/>
    <cellStyle name="Percent 3 9 13 4 2" xfId="12085" xr:uid="{00000000-0005-0000-0000-0000372F0000}"/>
    <cellStyle name="Percent 3 9 13 4 2 2" xfId="12086" xr:uid="{00000000-0005-0000-0000-0000382F0000}"/>
    <cellStyle name="Percent 3 9 13 4 2 3" xfId="12087" xr:uid="{00000000-0005-0000-0000-0000392F0000}"/>
    <cellStyle name="Percent 3 9 13 4 3" xfId="12088" xr:uid="{00000000-0005-0000-0000-00003A2F0000}"/>
    <cellStyle name="Percent 3 9 13 4 3 2" xfId="12089" xr:uid="{00000000-0005-0000-0000-00003B2F0000}"/>
    <cellStyle name="Percent 3 9 13 4 3 3" xfId="12090" xr:uid="{00000000-0005-0000-0000-00003C2F0000}"/>
    <cellStyle name="Percent 3 9 13 4 4" xfId="12091" xr:uid="{00000000-0005-0000-0000-00003D2F0000}"/>
    <cellStyle name="Percent 3 9 13 4 5" xfId="12092" xr:uid="{00000000-0005-0000-0000-00003E2F0000}"/>
    <cellStyle name="Percent 3 9 13 5" xfId="12093" xr:uid="{00000000-0005-0000-0000-00003F2F0000}"/>
    <cellStyle name="Percent 3 9 13 5 2" xfId="12094" xr:uid="{00000000-0005-0000-0000-0000402F0000}"/>
    <cellStyle name="Percent 3 9 13 5 2 2" xfId="12095" xr:uid="{00000000-0005-0000-0000-0000412F0000}"/>
    <cellStyle name="Percent 3 9 13 5 2 3" xfId="12096" xr:uid="{00000000-0005-0000-0000-0000422F0000}"/>
    <cellStyle name="Percent 3 9 13 5 3" xfId="12097" xr:uid="{00000000-0005-0000-0000-0000432F0000}"/>
    <cellStyle name="Percent 3 9 13 5 3 2" xfId="12098" xr:uid="{00000000-0005-0000-0000-0000442F0000}"/>
    <cellStyle name="Percent 3 9 13 5 3 3" xfId="12099" xr:uid="{00000000-0005-0000-0000-0000452F0000}"/>
    <cellStyle name="Percent 3 9 13 5 4" xfId="12100" xr:uid="{00000000-0005-0000-0000-0000462F0000}"/>
    <cellStyle name="Percent 3 9 13 5 4 2" xfId="12101" xr:uid="{00000000-0005-0000-0000-0000472F0000}"/>
    <cellStyle name="Percent 3 9 13 5 4 3" xfId="12102" xr:uid="{00000000-0005-0000-0000-0000482F0000}"/>
    <cellStyle name="Percent 3 9 13 5 5" xfId="12103" xr:uid="{00000000-0005-0000-0000-0000492F0000}"/>
    <cellStyle name="Percent 3 9 13 5 6" xfId="12104" xr:uid="{00000000-0005-0000-0000-00004A2F0000}"/>
    <cellStyle name="Percent 3 9 13 6" xfId="12105" xr:uid="{00000000-0005-0000-0000-00004B2F0000}"/>
    <cellStyle name="Percent 3 9 13 6 2" xfId="12106" xr:uid="{00000000-0005-0000-0000-00004C2F0000}"/>
    <cellStyle name="Percent 3 9 13 6 2 2" xfId="12107" xr:uid="{00000000-0005-0000-0000-00004D2F0000}"/>
    <cellStyle name="Percent 3 9 13 6 2 3" xfId="12108" xr:uid="{00000000-0005-0000-0000-00004E2F0000}"/>
    <cellStyle name="Percent 3 9 13 6 3" xfId="12109" xr:uid="{00000000-0005-0000-0000-00004F2F0000}"/>
    <cellStyle name="Percent 3 9 13 6 3 2" xfId="12110" xr:uid="{00000000-0005-0000-0000-0000502F0000}"/>
    <cellStyle name="Percent 3 9 13 6 3 3" xfId="12111" xr:uid="{00000000-0005-0000-0000-0000512F0000}"/>
    <cellStyle name="Percent 3 9 13 6 4" xfId="12112" xr:uid="{00000000-0005-0000-0000-0000522F0000}"/>
    <cellStyle name="Percent 3 9 13 6 5" xfId="12113" xr:uid="{00000000-0005-0000-0000-0000532F0000}"/>
    <cellStyle name="Percent 3 9 13 7" xfId="12114" xr:uid="{00000000-0005-0000-0000-0000542F0000}"/>
    <cellStyle name="Percent 3 9 13 7 2" xfId="12115" xr:uid="{00000000-0005-0000-0000-0000552F0000}"/>
    <cellStyle name="Percent 3 9 13 7 3" xfId="12116" xr:uid="{00000000-0005-0000-0000-0000562F0000}"/>
    <cellStyle name="Percent 3 9 13 8" xfId="12117" xr:uid="{00000000-0005-0000-0000-0000572F0000}"/>
    <cellStyle name="Percent 3 9 13 8 2" xfId="12118" xr:uid="{00000000-0005-0000-0000-0000582F0000}"/>
    <cellStyle name="Percent 3 9 13 8 3" xfId="12119" xr:uid="{00000000-0005-0000-0000-0000592F0000}"/>
    <cellStyle name="Percent 3 9 13 9" xfId="12120" xr:uid="{00000000-0005-0000-0000-00005A2F0000}"/>
    <cellStyle name="Percent 3 9 13 9 2" xfId="12121" xr:uid="{00000000-0005-0000-0000-00005B2F0000}"/>
    <cellStyle name="Percent 3 9 13 9 3" xfId="12122" xr:uid="{00000000-0005-0000-0000-00005C2F0000}"/>
    <cellStyle name="Percent 3 9 14" xfId="12123" xr:uid="{00000000-0005-0000-0000-00005D2F0000}"/>
    <cellStyle name="Percent 3 9 14 10" xfId="12124" xr:uid="{00000000-0005-0000-0000-00005E2F0000}"/>
    <cellStyle name="Percent 3 9 14 11" xfId="12125" xr:uid="{00000000-0005-0000-0000-00005F2F0000}"/>
    <cellStyle name="Percent 3 9 14 12" xfId="12126" xr:uid="{00000000-0005-0000-0000-0000602F0000}"/>
    <cellStyle name="Percent 3 9 14 13" xfId="12127" xr:uid="{00000000-0005-0000-0000-0000612F0000}"/>
    <cellStyle name="Percent 3 9 14 14" xfId="12128" xr:uid="{00000000-0005-0000-0000-0000622F0000}"/>
    <cellStyle name="Percent 3 9 14 15" xfId="12129" xr:uid="{00000000-0005-0000-0000-0000632F0000}"/>
    <cellStyle name="Percent 3 9 14 2" xfId="12130" xr:uid="{00000000-0005-0000-0000-0000642F0000}"/>
    <cellStyle name="Percent 3 9 14 2 2" xfId="12131" xr:uid="{00000000-0005-0000-0000-0000652F0000}"/>
    <cellStyle name="Percent 3 9 14 2 2 2" xfId="12132" xr:uid="{00000000-0005-0000-0000-0000662F0000}"/>
    <cellStyle name="Percent 3 9 14 2 2 3" xfId="12133" xr:uid="{00000000-0005-0000-0000-0000672F0000}"/>
    <cellStyle name="Percent 3 9 14 2 3" xfId="12134" xr:uid="{00000000-0005-0000-0000-0000682F0000}"/>
    <cellStyle name="Percent 3 9 14 2 3 2" xfId="12135" xr:uid="{00000000-0005-0000-0000-0000692F0000}"/>
    <cellStyle name="Percent 3 9 14 2 3 3" xfId="12136" xr:uid="{00000000-0005-0000-0000-00006A2F0000}"/>
    <cellStyle name="Percent 3 9 14 2 4" xfId="12137" xr:uid="{00000000-0005-0000-0000-00006B2F0000}"/>
    <cellStyle name="Percent 3 9 14 2 5" xfId="12138" xr:uid="{00000000-0005-0000-0000-00006C2F0000}"/>
    <cellStyle name="Percent 3 9 14 2 6" xfId="12139" xr:uid="{00000000-0005-0000-0000-00006D2F0000}"/>
    <cellStyle name="Percent 3 9 14 3" xfId="12140" xr:uid="{00000000-0005-0000-0000-00006E2F0000}"/>
    <cellStyle name="Percent 3 9 14 3 2" xfId="12141" xr:uid="{00000000-0005-0000-0000-00006F2F0000}"/>
    <cellStyle name="Percent 3 9 14 3 2 2" xfId="12142" xr:uid="{00000000-0005-0000-0000-0000702F0000}"/>
    <cellStyle name="Percent 3 9 14 3 2 3" xfId="12143" xr:uid="{00000000-0005-0000-0000-0000712F0000}"/>
    <cellStyle name="Percent 3 9 14 3 3" xfId="12144" xr:uid="{00000000-0005-0000-0000-0000722F0000}"/>
    <cellStyle name="Percent 3 9 14 3 3 2" xfId="12145" xr:uid="{00000000-0005-0000-0000-0000732F0000}"/>
    <cellStyle name="Percent 3 9 14 3 3 3" xfId="12146" xr:uid="{00000000-0005-0000-0000-0000742F0000}"/>
    <cellStyle name="Percent 3 9 14 3 4" xfId="12147" xr:uid="{00000000-0005-0000-0000-0000752F0000}"/>
    <cellStyle name="Percent 3 9 14 3 5" xfId="12148" xr:uid="{00000000-0005-0000-0000-0000762F0000}"/>
    <cellStyle name="Percent 3 9 14 4" xfId="12149" xr:uid="{00000000-0005-0000-0000-0000772F0000}"/>
    <cellStyle name="Percent 3 9 14 4 2" xfId="12150" xr:uid="{00000000-0005-0000-0000-0000782F0000}"/>
    <cellStyle name="Percent 3 9 14 4 2 2" xfId="12151" xr:uid="{00000000-0005-0000-0000-0000792F0000}"/>
    <cellStyle name="Percent 3 9 14 4 2 3" xfId="12152" xr:uid="{00000000-0005-0000-0000-00007A2F0000}"/>
    <cellStyle name="Percent 3 9 14 4 3" xfId="12153" xr:uid="{00000000-0005-0000-0000-00007B2F0000}"/>
    <cellStyle name="Percent 3 9 14 4 3 2" xfId="12154" xr:uid="{00000000-0005-0000-0000-00007C2F0000}"/>
    <cellStyle name="Percent 3 9 14 4 3 3" xfId="12155" xr:uid="{00000000-0005-0000-0000-00007D2F0000}"/>
    <cellStyle name="Percent 3 9 14 4 4" xfId="12156" xr:uid="{00000000-0005-0000-0000-00007E2F0000}"/>
    <cellStyle name="Percent 3 9 14 4 5" xfId="12157" xr:uid="{00000000-0005-0000-0000-00007F2F0000}"/>
    <cellStyle name="Percent 3 9 14 5" xfId="12158" xr:uid="{00000000-0005-0000-0000-0000802F0000}"/>
    <cellStyle name="Percent 3 9 14 5 2" xfId="12159" xr:uid="{00000000-0005-0000-0000-0000812F0000}"/>
    <cellStyle name="Percent 3 9 14 5 2 2" xfId="12160" xr:uid="{00000000-0005-0000-0000-0000822F0000}"/>
    <cellStyle name="Percent 3 9 14 5 2 3" xfId="12161" xr:uid="{00000000-0005-0000-0000-0000832F0000}"/>
    <cellStyle name="Percent 3 9 14 5 3" xfId="12162" xr:uid="{00000000-0005-0000-0000-0000842F0000}"/>
    <cellStyle name="Percent 3 9 14 5 3 2" xfId="12163" xr:uid="{00000000-0005-0000-0000-0000852F0000}"/>
    <cellStyle name="Percent 3 9 14 5 3 3" xfId="12164" xr:uid="{00000000-0005-0000-0000-0000862F0000}"/>
    <cellStyle name="Percent 3 9 14 5 4" xfId="12165" xr:uid="{00000000-0005-0000-0000-0000872F0000}"/>
    <cellStyle name="Percent 3 9 14 5 4 2" xfId="12166" xr:uid="{00000000-0005-0000-0000-0000882F0000}"/>
    <cellStyle name="Percent 3 9 14 5 4 3" xfId="12167" xr:uid="{00000000-0005-0000-0000-0000892F0000}"/>
    <cellStyle name="Percent 3 9 14 5 5" xfId="12168" xr:uid="{00000000-0005-0000-0000-00008A2F0000}"/>
    <cellStyle name="Percent 3 9 14 5 6" xfId="12169" xr:uid="{00000000-0005-0000-0000-00008B2F0000}"/>
    <cellStyle name="Percent 3 9 14 6" xfId="12170" xr:uid="{00000000-0005-0000-0000-00008C2F0000}"/>
    <cellStyle name="Percent 3 9 14 6 2" xfId="12171" xr:uid="{00000000-0005-0000-0000-00008D2F0000}"/>
    <cellStyle name="Percent 3 9 14 6 2 2" xfId="12172" xr:uid="{00000000-0005-0000-0000-00008E2F0000}"/>
    <cellStyle name="Percent 3 9 14 6 2 3" xfId="12173" xr:uid="{00000000-0005-0000-0000-00008F2F0000}"/>
    <cellStyle name="Percent 3 9 14 6 3" xfId="12174" xr:uid="{00000000-0005-0000-0000-0000902F0000}"/>
    <cellStyle name="Percent 3 9 14 6 3 2" xfId="12175" xr:uid="{00000000-0005-0000-0000-0000912F0000}"/>
    <cellStyle name="Percent 3 9 14 6 3 3" xfId="12176" xr:uid="{00000000-0005-0000-0000-0000922F0000}"/>
    <cellStyle name="Percent 3 9 14 6 4" xfId="12177" xr:uid="{00000000-0005-0000-0000-0000932F0000}"/>
    <cellStyle name="Percent 3 9 14 6 5" xfId="12178" xr:uid="{00000000-0005-0000-0000-0000942F0000}"/>
    <cellStyle name="Percent 3 9 14 7" xfId="12179" xr:uid="{00000000-0005-0000-0000-0000952F0000}"/>
    <cellStyle name="Percent 3 9 14 7 2" xfId="12180" xr:uid="{00000000-0005-0000-0000-0000962F0000}"/>
    <cellStyle name="Percent 3 9 14 7 3" xfId="12181" xr:uid="{00000000-0005-0000-0000-0000972F0000}"/>
    <cellStyle name="Percent 3 9 14 8" xfId="12182" xr:uid="{00000000-0005-0000-0000-0000982F0000}"/>
    <cellStyle name="Percent 3 9 14 8 2" xfId="12183" xr:uid="{00000000-0005-0000-0000-0000992F0000}"/>
    <cellStyle name="Percent 3 9 14 8 3" xfId="12184" xr:uid="{00000000-0005-0000-0000-00009A2F0000}"/>
    <cellStyle name="Percent 3 9 14 9" xfId="12185" xr:uid="{00000000-0005-0000-0000-00009B2F0000}"/>
    <cellStyle name="Percent 3 9 14 9 2" xfId="12186" xr:uid="{00000000-0005-0000-0000-00009C2F0000}"/>
    <cellStyle name="Percent 3 9 14 9 3" xfId="12187" xr:uid="{00000000-0005-0000-0000-00009D2F0000}"/>
    <cellStyle name="Percent 3 9 15" xfId="12188" xr:uid="{00000000-0005-0000-0000-00009E2F0000}"/>
    <cellStyle name="Percent 3 9 15 10" xfId="12189" xr:uid="{00000000-0005-0000-0000-00009F2F0000}"/>
    <cellStyle name="Percent 3 9 15 11" xfId="12190" xr:uid="{00000000-0005-0000-0000-0000A02F0000}"/>
    <cellStyle name="Percent 3 9 15 12" xfId="12191" xr:uid="{00000000-0005-0000-0000-0000A12F0000}"/>
    <cellStyle name="Percent 3 9 15 13" xfId="12192" xr:uid="{00000000-0005-0000-0000-0000A22F0000}"/>
    <cellStyle name="Percent 3 9 15 14" xfId="12193" xr:uid="{00000000-0005-0000-0000-0000A32F0000}"/>
    <cellStyle name="Percent 3 9 15 15" xfId="12194" xr:uid="{00000000-0005-0000-0000-0000A42F0000}"/>
    <cellStyle name="Percent 3 9 15 2" xfId="12195" xr:uid="{00000000-0005-0000-0000-0000A52F0000}"/>
    <cellStyle name="Percent 3 9 15 2 2" xfId="12196" xr:uid="{00000000-0005-0000-0000-0000A62F0000}"/>
    <cellStyle name="Percent 3 9 15 2 2 2" xfId="12197" xr:uid="{00000000-0005-0000-0000-0000A72F0000}"/>
    <cellStyle name="Percent 3 9 15 2 2 3" xfId="12198" xr:uid="{00000000-0005-0000-0000-0000A82F0000}"/>
    <cellStyle name="Percent 3 9 15 2 3" xfId="12199" xr:uid="{00000000-0005-0000-0000-0000A92F0000}"/>
    <cellStyle name="Percent 3 9 15 2 3 2" xfId="12200" xr:uid="{00000000-0005-0000-0000-0000AA2F0000}"/>
    <cellStyle name="Percent 3 9 15 2 3 3" xfId="12201" xr:uid="{00000000-0005-0000-0000-0000AB2F0000}"/>
    <cellStyle name="Percent 3 9 15 2 4" xfId="12202" xr:uid="{00000000-0005-0000-0000-0000AC2F0000}"/>
    <cellStyle name="Percent 3 9 15 2 5" xfId="12203" xr:uid="{00000000-0005-0000-0000-0000AD2F0000}"/>
    <cellStyle name="Percent 3 9 15 2 6" xfId="12204" xr:uid="{00000000-0005-0000-0000-0000AE2F0000}"/>
    <cellStyle name="Percent 3 9 15 3" xfId="12205" xr:uid="{00000000-0005-0000-0000-0000AF2F0000}"/>
    <cellStyle name="Percent 3 9 15 3 2" xfId="12206" xr:uid="{00000000-0005-0000-0000-0000B02F0000}"/>
    <cellStyle name="Percent 3 9 15 3 2 2" xfId="12207" xr:uid="{00000000-0005-0000-0000-0000B12F0000}"/>
    <cellStyle name="Percent 3 9 15 3 2 3" xfId="12208" xr:uid="{00000000-0005-0000-0000-0000B22F0000}"/>
    <cellStyle name="Percent 3 9 15 3 3" xfId="12209" xr:uid="{00000000-0005-0000-0000-0000B32F0000}"/>
    <cellStyle name="Percent 3 9 15 3 3 2" xfId="12210" xr:uid="{00000000-0005-0000-0000-0000B42F0000}"/>
    <cellStyle name="Percent 3 9 15 3 3 3" xfId="12211" xr:uid="{00000000-0005-0000-0000-0000B52F0000}"/>
    <cellStyle name="Percent 3 9 15 3 4" xfId="12212" xr:uid="{00000000-0005-0000-0000-0000B62F0000}"/>
    <cellStyle name="Percent 3 9 15 3 5" xfId="12213" xr:uid="{00000000-0005-0000-0000-0000B72F0000}"/>
    <cellStyle name="Percent 3 9 15 4" xfId="12214" xr:uid="{00000000-0005-0000-0000-0000B82F0000}"/>
    <cellStyle name="Percent 3 9 15 4 2" xfId="12215" xr:uid="{00000000-0005-0000-0000-0000B92F0000}"/>
    <cellStyle name="Percent 3 9 15 4 2 2" xfId="12216" xr:uid="{00000000-0005-0000-0000-0000BA2F0000}"/>
    <cellStyle name="Percent 3 9 15 4 2 3" xfId="12217" xr:uid="{00000000-0005-0000-0000-0000BB2F0000}"/>
    <cellStyle name="Percent 3 9 15 4 3" xfId="12218" xr:uid="{00000000-0005-0000-0000-0000BC2F0000}"/>
    <cellStyle name="Percent 3 9 15 4 3 2" xfId="12219" xr:uid="{00000000-0005-0000-0000-0000BD2F0000}"/>
    <cellStyle name="Percent 3 9 15 4 3 3" xfId="12220" xr:uid="{00000000-0005-0000-0000-0000BE2F0000}"/>
    <cellStyle name="Percent 3 9 15 4 4" xfId="12221" xr:uid="{00000000-0005-0000-0000-0000BF2F0000}"/>
    <cellStyle name="Percent 3 9 15 4 5" xfId="12222" xr:uid="{00000000-0005-0000-0000-0000C02F0000}"/>
    <cellStyle name="Percent 3 9 15 5" xfId="12223" xr:uid="{00000000-0005-0000-0000-0000C12F0000}"/>
    <cellStyle name="Percent 3 9 15 5 2" xfId="12224" xr:uid="{00000000-0005-0000-0000-0000C22F0000}"/>
    <cellStyle name="Percent 3 9 15 5 2 2" xfId="12225" xr:uid="{00000000-0005-0000-0000-0000C32F0000}"/>
    <cellStyle name="Percent 3 9 15 5 2 3" xfId="12226" xr:uid="{00000000-0005-0000-0000-0000C42F0000}"/>
    <cellStyle name="Percent 3 9 15 5 3" xfId="12227" xr:uid="{00000000-0005-0000-0000-0000C52F0000}"/>
    <cellStyle name="Percent 3 9 15 5 3 2" xfId="12228" xr:uid="{00000000-0005-0000-0000-0000C62F0000}"/>
    <cellStyle name="Percent 3 9 15 5 3 3" xfId="12229" xr:uid="{00000000-0005-0000-0000-0000C72F0000}"/>
    <cellStyle name="Percent 3 9 15 5 4" xfId="12230" xr:uid="{00000000-0005-0000-0000-0000C82F0000}"/>
    <cellStyle name="Percent 3 9 15 5 4 2" xfId="12231" xr:uid="{00000000-0005-0000-0000-0000C92F0000}"/>
    <cellStyle name="Percent 3 9 15 5 4 3" xfId="12232" xr:uid="{00000000-0005-0000-0000-0000CA2F0000}"/>
    <cellStyle name="Percent 3 9 15 5 5" xfId="12233" xr:uid="{00000000-0005-0000-0000-0000CB2F0000}"/>
    <cellStyle name="Percent 3 9 15 5 6" xfId="12234" xr:uid="{00000000-0005-0000-0000-0000CC2F0000}"/>
    <cellStyle name="Percent 3 9 15 6" xfId="12235" xr:uid="{00000000-0005-0000-0000-0000CD2F0000}"/>
    <cellStyle name="Percent 3 9 15 6 2" xfId="12236" xr:uid="{00000000-0005-0000-0000-0000CE2F0000}"/>
    <cellStyle name="Percent 3 9 15 6 2 2" xfId="12237" xr:uid="{00000000-0005-0000-0000-0000CF2F0000}"/>
    <cellStyle name="Percent 3 9 15 6 2 3" xfId="12238" xr:uid="{00000000-0005-0000-0000-0000D02F0000}"/>
    <cellStyle name="Percent 3 9 15 6 3" xfId="12239" xr:uid="{00000000-0005-0000-0000-0000D12F0000}"/>
    <cellStyle name="Percent 3 9 15 6 3 2" xfId="12240" xr:uid="{00000000-0005-0000-0000-0000D22F0000}"/>
    <cellStyle name="Percent 3 9 15 6 3 3" xfId="12241" xr:uid="{00000000-0005-0000-0000-0000D32F0000}"/>
    <cellStyle name="Percent 3 9 15 6 4" xfId="12242" xr:uid="{00000000-0005-0000-0000-0000D42F0000}"/>
    <cellStyle name="Percent 3 9 15 6 5" xfId="12243" xr:uid="{00000000-0005-0000-0000-0000D52F0000}"/>
    <cellStyle name="Percent 3 9 15 7" xfId="12244" xr:uid="{00000000-0005-0000-0000-0000D62F0000}"/>
    <cellStyle name="Percent 3 9 15 7 2" xfId="12245" xr:uid="{00000000-0005-0000-0000-0000D72F0000}"/>
    <cellStyle name="Percent 3 9 15 7 3" xfId="12246" xr:uid="{00000000-0005-0000-0000-0000D82F0000}"/>
    <cellStyle name="Percent 3 9 15 8" xfId="12247" xr:uid="{00000000-0005-0000-0000-0000D92F0000}"/>
    <cellStyle name="Percent 3 9 15 8 2" xfId="12248" xr:uid="{00000000-0005-0000-0000-0000DA2F0000}"/>
    <cellStyle name="Percent 3 9 15 8 3" xfId="12249" xr:uid="{00000000-0005-0000-0000-0000DB2F0000}"/>
    <cellStyle name="Percent 3 9 15 9" xfId="12250" xr:uid="{00000000-0005-0000-0000-0000DC2F0000}"/>
    <cellStyle name="Percent 3 9 15 9 2" xfId="12251" xr:uid="{00000000-0005-0000-0000-0000DD2F0000}"/>
    <cellStyle name="Percent 3 9 15 9 3" xfId="12252" xr:uid="{00000000-0005-0000-0000-0000DE2F0000}"/>
    <cellStyle name="Percent 3 9 16" xfId="12253" xr:uid="{00000000-0005-0000-0000-0000DF2F0000}"/>
    <cellStyle name="Percent 3 9 16 2" xfId="12254" xr:uid="{00000000-0005-0000-0000-0000E02F0000}"/>
    <cellStyle name="Percent 3 9 16 2 2" xfId="12255" xr:uid="{00000000-0005-0000-0000-0000E12F0000}"/>
    <cellStyle name="Percent 3 9 16 2 3" xfId="12256" xr:uid="{00000000-0005-0000-0000-0000E22F0000}"/>
    <cellStyle name="Percent 3 9 16 3" xfId="12257" xr:uid="{00000000-0005-0000-0000-0000E32F0000}"/>
    <cellStyle name="Percent 3 9 16 3 2" xfId="12258" xr:uid="{00000000-0005-0000-0000-0000E42F0000}"/>
    <cellStyle name="Percent 3 9 16 3 3" xfId="12259" xr:uid="{00000000-0005-0000-0000-0000E52F0000}"/>
    <cellStyle name="Percent 3 9 16 4" xfId="12260" xr:uid="{00000000-0005-0000-0000-0000E62F0000}"/>
    <cellStyle name="Percent 3 9 16 5" xfId="12261" xr:uid="{00000000-0005-0000-0000-0000E72F0000}"/>
    <cellStyle name="Percent 3 9 16 6" xfId="12262" xr:uid="{00000000-0005-0000-0000-0000E82F0000}"/>
    <cellStyle name="Percent 3 9 17" xfId="12263" xr:uid="{00000000-0005-0000-0000-0000E92F0000}"/>
    <cellStyle name="Percent 3 9 17 2" xfId="12264" xr:uid="{00000000-0005-0000-0000-0000EA2F0000}"/>
    <cellStyle name="Percent 3 9 17 2 2" xfId="12265" xr:uid="{00000000-0005-0000-0000-0000EB2F0000}"/>
    <cellStyle name="Percent 3 9 17 2 3" xfId="12266" xr:uid="{00000000-0005-0000-0000-0000EC2F0000}"/>
    <cellStyle name="Percent 3 9 17 3" xfId="12267" xr:uid="{00000000-0005-0000-0000-0000ED2F0000}"/>
    <cellStyle name="Percent 3 9 17 3 2" xfId="12268" xr:uid="{00000000-0005-0000-0000-0000EE2F0000}"/>
    <cellStyle name="Percent 3 9 17 3 3" xfId="12269" xr:uid="{00000000-0005-0000-0000-0000EF2F0000}"/>
    <cellStyle name="Percent 3 9 17 4" xfId="12270" xr:uid="{00000000-0005-0000-0000-0000F02F0000}"/>
    <cellStyle name="Percent 3 9 17 5" xfId="12271" xr:uid="{00000000-0005-0000-0000-0000F12F0000}"/>
    <cellStyle name="Percent 3 9 18" xfId="12272" xr:uid="{00000000-0005-0000-0000-0000F22F0000}"/>
    <cellStyle name="Percent 3 9 18 2" xfId="12273" xr:uid="{00000000-0005-0000-0000-0000F32F0000}"/>
    <cellStyle name="Percent 3 9 18 2 2" xfId="12274" xr:uid="{00000000-0005-0000-0000-0000F42F0000}"/>
    <cellStyle name="Percent 3 9 18 2 3" xfId="12275" xr:uid="{00000000-0005-0000-0000-0000F52F0000}"/>
    <cellStyle name="Percent 3 9 18 3" xfId="12276" xr:uid="{00000000-0005-0000-0000-0000F62F0000}"/>
    <cellStyle name="Percent 3 9 18 3 2" xfId="12277" xr:uid="{00000000-0005-0000-0000-0000F72F0000}"/>
    <cellStyle name="Percent 3 9 18 3 3" xfId="12278" xr:uid="{00000000-0005-0000-0000-0000F82F0000}"/>
    <cellStyle name="Percent 3 9 18 4" xfId="12279" xr:uid="{00000000-0005-0000-0000-0000F92F0000}"/>
    <cellStyle name="Percent 3 9 18 5" xfId="12280" xr:uid="{00000000-0005-0000-0000-0000FA2F0000}"/>
    <cellStyle name="Percent 3 9 19" xfId="12281" xr:uid="{00000000-0005-0000-0000-0000FB2F0000}"/>
    <cellStyle name="Percent 3 9 19 2" xfId="12282" xr:uid="{00000000-0005-0000-0000-0000FC2F0000}"/>
    <cellStyle name="Percent 3 9 19 2 2" xfId="12283" xr:uid="{00000000-0005-0000-0000-0000FD2F0000}"/>
    <cellStyle name="Percent 3 9 19 2 3" xfId="12284" xr:uid="{00000000-0005-0000-0000-0000FE2F0000}"/>
    <cellStyle name="Percent 3 9 19 3" xfId="12285" xr:uid="{00000000-0005-0000-0000-0000FF2F0000}"/>
    <cellStyle name="Percent 3 9 19 3 2" xfId="12286" xr:uid="{00000000-0005-0000-0000-000000300000}"/>
    <cellStyle name="Percent 3 9 19 3 3" xfId="12287" xr:uid="{00000000-0005-0000-0000-000001300000}"/>
    <cellStyle name="Percent 3 9 19 4" xfId="12288" xr:uid="{00000000-0005-0000-0000-000002300000}"/>
    <cellStyle name="Percent 3 9 19 4 2" xfId="12289" xr:uid="{00000000-0005-0000-0000-000003300000}"/>
    <cellStyle name="Percent 3 9 19 4 3" xfId="12290" xr:uid="{00000000-0005-0000-0000-000004300000}"/>
    <cellStyle name="Percent 3 9 19 5" xfId="12291" xr:uid="{00000000-0005-0000-0000-000005300000}"/>
    <cellStyle name="Percent 3 9 19 6" xfId="12292" xr:uid="{00000000-0005-0000-0000-000006300000}"/>
    <cellStyle name="Percent 3 9 2" xfId="12293" xr:uid="{00000000-0005-0000-0000-000007300000}"/>
    <cellStyle name="Percent 3 9 2 10" xfId="12294" xr:uid="{00000000-0005-0000-0000-000008300000}"/>
    <cellStyle name="Percent 3 9 2 11" xfId="12295" xr:uid="{00000000-0005-0000-0000-000009300000}"/>
    <cellStyle name="Percent 3 9 2 12" xfId="12296" xr:uid="{00000000-0005-0000-0000-00000A300000}"/>
    <cellStyle name="Percent 3 9 2 13" xfId="12297" xr:uid="{00000000-0005-0000-0000-00000B300000}"/>
    <cellStyle name="Percent 3 9 2 14" xfId="12298" xr:uid="{00000000-0005-0000-0000-00000C300000}"/>
    <cellStyle name="Percent 3 9 2 15" xfId="12299" xr:uid="{00000000-0005-0000-0000-00000D300000}"/>
    <cellStyle name="Percent 3 9 2 2" xfId="12300" xr:uid="{00000000-0005-0000-0000-00000E300000}"/>
    <cellStyle name="Percent 3 9 2 2 2" xfId="12301" xr:uid="{00000000-0005-0000-0000-00000F300000}"/>
    <cellStyle name="Percent 3 9 2 2 2 2" xfId="12302" xr:uid="{00000000-0005-0000-0000-000010300000}"/>
    <cellStyle name="Percent 3 9 2 2 2 3" xfId="12303" xr:uid="{00000000-0005-0000-0000-000011300000}"/>
    <cellStyle name="Percent 3 9 2 2 3" xfId="12304" xr:uid="{00000000-0005-0000-0000-000012300000}"/>
    <cellStyle name="Percent 3 9 2 2 3 2" xfId="12305" xr:uid="{00000000-0005-0000-0000-000013300000}"/>
    <cellStyle name="Percent 3 9 2 2 3 3" xfId="12306" xr:uid="{00000000-0005-0000-0000-000014300000}"/>
    <cellStyle name="Percent 3 9 2 2 4" xfId="12307" xr:uid="{00000000-0005-0000-0000-000015300000}"/>
    <cellStyle name="Percent 3 9 2 2 5" xfId="12308" xr:uid="{00000000-0005-0000-0000-000016300000}"/>
    <cellStyle name="Percent 3 9 2 2 6" xfId="12309" xr:uid="{00000000-0005-0000-0000-000017300000}"/>
    <cellStyle name="Percent 3 9 2 3" xfId="12310" xr:uid="{00000000-0005-0000-0000-000018300000}"/>
    <cellStyle name="Percent 3 9 2 3 2" xfId="12311" xr:uid="{00000000-0005-0000-0000-000019300000}"/>
    <cellStyle name="Percent 3 9 2 3 2 2" xfId="12312" xr:uid="{00000000-0005-0000-0000-00001A300000}"/>
    <cellStyle name="Percent 3 9 2 3 2 3" xfId="12313" xr:uid="{00000000-0005-0000-0000-00001B300000}"/>
    <cellStyle name="Percent 3 9 2 3 3" xfId="12314" xr:uid="{00000000-0005-0000-0000-00001C300000}"/>
    <cellStyle name="Percent 3 9 2 3 3 2" xfId="12315" xr:uid="{00000000-0005-0000-0000-00001D300000}"/>
    <cellStyle name="Percent 3 9 2 3 3 3" xfId="12316" xr:uid="{00000000-0005-0000-0000-00001E300000}"/>
    <cellStyle name="Percent 3 9 2 3 4" xfId="12317" xr:uid="{00000000-0005-0000-0000-00001F300000}"/>
    <cellStyle name="Percent 3 9 2 3 5" xfId="12318" xr:uid="{00000000-0005-0000-0000-000020300000}"/>
    <cellStyle name="Percent 3 9 2 4" xfId="12319" xr:uid="{00000000-0005-0000-0000-000021300000}"/>
    <cellStyle name="Percent 3 9 2 4 2" xfId="12320" xr:uid="{00000000-0005-0000-0000-000022300000}"/>
    <cellStyle name="Percent 3 9 2 4 2 2" xfId="12321" xr:uid="{00000000-0005-0000-0000-000023300000}"/>
    <cellStyle name="Percent 3 9 2 4 2 3" xfId="12322" xr:uid="{00000000-0005-0000-0000-000024300000}"/>
    <cellStyle name="Percent 3 9 2 4 3" xfId="12323" xr:uid="{00000000-0005-0000-0000-000025300000}"/>
    <cellStyle name="Percent 3 9 2 4 3 2" xfId="12324" xr:uid="{00000000-0005-0000-0000-000026300000}"/>
    <cellStyle name="Percent 3 9 2 4 3 3" xfId="12325" xr:uid="{00000000-0005-0000-0000-000027300000}"/>
    <cellStyle name="Percent 3 9 2 4 4" xfId="12326" xr:uid="{00000000-0005-0000-0000-000028300000}"/>
    <cellStyle name="Percent 3 9 2 4 5" xfId="12327" xr:uid="{00000000-0005-0000-0000-000029300000}"/>
    <cellStyle name="Percent 3 9 2 5" xfId="12328" xr:uid="{00000000-0005-0000-0000-00002A300000}"/>
    <cellStyle name="Percent 3 9 2 5 2" xfId="12329" xr:uid="{00000000-0005-0000-0000-00002B300000}"/>
    <cellStyle name="Percent 3 9 2 5 2 2" xfId="12330" xr:uid="{00000000-0005-0000-0000-00002C300000}"/>
    <cellStyle name="Percent 3 9 2 5 2 3" xfId="12331" xr:uid="{00000000-0005-0000-0000-00002D300000}"/>
    <cellStyle name="Percent 3 9 2 5 3" xfId="12332" xr:uid="{00000000-0005-0000-0000-00002E300000}"/>
    <cellStyle name="Percent 3 9 2 5 3 2" xfId="12333" xr:uid="{00000000-0005-0000-0000-00002F300000}"/>
    <cellStyle name="Percent 3 9 2 5 3 3" xfId="12334" xr:uid="{00000000-0005-0000-0000-000030300000}"/>
    <cellStyle name="Percent 3 9 2 5 4" xfId="12335" xr:uid="{00000000-0005-0000-0000-000031300000}"/>
    <cellStyle name="Percent 3 9 2 5 4 2" xfId="12336" xr:uid="{00000000-0005-0000-0000-000032300000}"/>
    <cellStyle name="Percent 3 9 2 5 4 3" xfId="12337" xr:uid="{00000000-0005-0000-0000-000033300000}"/>
    <cellStyle name="Percent 3 9 2 5 5" xfId="12338" xr:uid="{00000000-0005-0000-0000-000034300000}"/>
    <cellStyle name="Percent 3 9 2 5 6" xfId="12339" xr:uid="{00000000-0005-0000-0000-000035300000}"/>
    <cellStyle name="Percent 3 9 2 6" xfId="12340" xr:uid="{00000000-0005-0000-0000-000036300000}"/>
    <cellStyle name="Percent 3 9 2 6 2" xfId="12341" xr:uid="{00000000-0005-0000-0000-000037300000}"/>
    <cellStyle name="Percent 3 9 2 6 2 2" xfId="12342" xr:uid="{00000000-0005-0000-0000-000038300000}"/>
    <cellStyle name="Percent 3 9 2 6 2 3" xfId="12343" xr:uid="{00000000-0005-0000-0000-000039300000}"/>
    <cellStyle name="Percent 3 9 2 6 3" xfId="12344" xr:uid="{00000000-0005-0000-0000-00003A300000}"/>
    <cellStyle name="Percent 3 9 2 6 3 2" xfId="12345" xr:uid="{00000000-0005-0000-0000-00003B300000}"/>
    <cellStyle name="Percent 3 9 2 6 3 3" xfId="12346" xr:uid="{00000000-0005-0000-0000-00003C300000}"/>
    <cellStyle name="Percent 3 9 2 6 4" xfId="12347" xr:uid="{00000000-0005-0000-0000-00003D300000}"/>
    <cellStyle name="Percent 3 9 2 6 5" xfId="12348" xr:uid="{00000000-0005-0000-0000-00003E300000}"/>
    <cellStyle name="Percent 3 9 2 7" xfId="12349" xr:uid="{00000000-0005-0000-0000-00003F300000}"/>
    <cellStyle name="Percent 3 9 2 7 2" xfId="12350" xr:uid="{00000000-0005-0000-0000-000040300000}"/>
    <cellStyle name="Percent 3 9 2 7 3" xfId="12351" xr:uid="{00000000-0005-0000-0000-000041300000}"/>
    <cellStyle name="Percent 3 9 2 8" xfId="12352" xr:uid="{00000000-0005-0000-0000-000042300000}"/>
    <cellStyle name="Percent 3 9 2 8 2" xfId="12353" xr:uid="{00000000-0005-0000-0000-000043300000}"/>
    <cellStyle name="Percent 3 9 2 8 3" xfId="12354" xr:uid="{00000000-0005-0000-0000-000044300000}"/>
    <cellStyle name="Percent 3 9 2 9" xfId="12355" xr:uid="{00000000-0005-0000-0000-000045300000}"/>
    <cellStyle name="Percent 3 9 2 9 2" xfId="12356" xr:uid="{00000000-0005-0000-0000-000046300000}"/>
    <cellStyle name="Percent 3 9 2 9 3" xfId="12357" xr:uid="{00000000-0005-0000-0000-000047300000}"/>
    <cellStyle name="Percent 3 9 20" xfId="12358" xr:uid="{00000000-0005-0000-0000-000048300000}"/>
    <cellStyle name="Percent 3 9 20 2" xfId="12359" xr:uid="{00000000-0005-0000-0000-000049300000}"/>
    <cellStyle name="Percent 3 9 20 2 2" xfId="12360" xr:uid="{00000000-0005-0000-0000-00004A300000}"/>
    <cellStyle name="Percent 3 9 20 2 3" xfId="12361" xr:uid="{00000000-0005-0000-0000-00004B300000}"/>
    <cellStyle name="Percent 3 9 20 3" xfId="12362" xr:uid="{00000000-0005-0000-0000-00004C300000}"/>
    <cellStyle name="Percent 3 9 20 3 2" xfId="12363" xr:uid="{00000000-0005-0000-0000-00004D300000}"/>
    <cellStyle name="Percent 3 9 20 3 3" xfId="12364" xr:uid="{00000000-0005-0000-0000-00004E300000}"/>
    <cellStyle name="Percent 3 9 20 4" xfId="12365" xr:uid="{00000000-0005-0000-0000-00004F300000}"/>
    <cellStyle name="Percent 3 9 20 5" xfId="12366" xr:uid="{00000000-0005-0000-0000-000050300000}"/>
    <cellStyle name="Percent 3 9 21" xfId="12367" xr:uid="{00000000-0005-0000-0000-000051300000}"/>
    <cellStyle name="Percent 3 9 21 2" xfId="12368" xr:uid="{00000000-0005-0000-0000-000052300000}"/>
    <cellStyle name="Percent 3 9 21 3" xfId="12369" xr:uid="{00000000-0005-0000-0000-000053300000}"/>
    <cellStyle name="Percent 3 9 22" xfId="12370" xr:uid="{00000000-0005-0000-0000-000054300000}"/>
    <cellStyle name="Percent 3 9 22 2" xfId="12371" xr:uid="{00000000-0005-0000-0000-000055300000}"/>
    <cellStyle name="Percent 3 9 22 3" xfId="12372" xr:uid="{00000000-0005-0000-0000-000056300000}"/>
    <cellStyle name="Percent 3 9 23" xfId="12373" xr:uid="{00000000-0005-0000-0000-000057300000}"/>
    <cellStyle name="Percent 3 9 23 2" xfId="12374" xr:uid="{00000000-0005-0000-0000-000058300000}"/>
    <cellStyle name="Percent 3 9 23 3" xfId="12375" xr:uid="{00000000-0005-0000-0000-000059300000}"/>
    <cellStyle name="Percent 3 9 24" xfId="12376" xr:uid="{00000000-0005-0000-0000-00005A300000}"/>
    <cellStyle name="Percent 3 9 25" xfId="12377" xr:uid="{00000000-0005-0000-0000-00005B300000}"/>
    <cellStyle name="Percent 3 9 26" xfId="12378" xr:uid="{00000000-0005-0000-0000-00005C300000}"/>
    <cellStyle name="Percent 3 9 27" xfId="12379" xr:uid="{00000000-0005-0000-0000-00005D300000}"/>
    <cellStyle name="Percent 3 9 28" xfId="12380" xr:uid="{00000000-0005-0000-0000-00005E300000}"/>
    <cellStyle name="Percent 3 9 29" xfId="12381" xr:uid="{00000000-0005-0000-0000-00005F300000}"/>
    <cellStyle name="Percent 3 9 3" xfId="12382" xr:uid="{00000000-0005-0000-0000-000060300000}"/>
    <cellStyle name="Percent 3 9 3 10" xfId="12383" xr:uid="{00000000-0005-0000-0000-000061300000}"/>
    <cellStyle name="Percent 3 9 3 11" xfId="12384" xr:uid="{00000000-0005-0000-0000-000062300000}"/>
    <cellStyle name="Percent 3 9 3 12" xfId="12385" xr:uid="{00000000-0005-0000-0000-000063300000}"/>
    <cellStyle name="Percent 3 9 3 13" xfId="12386" xr:uid="{00000000-0005-0000-0000-000064300000}"/>
    <cellStyle name="Percent 3 9 3 14" xfId="12387" xr:uid="{00000000-0005-0000-0000-000065300000}"/>
    <cellStyle name="Percent 3 9 3 15" xfId="12388" xr:uid="{00000000-0005-0000-0000-000066300000}"/>
    <cellStyle name="Percent 3 9 3 2" xfId="12389" xr:uid="{00000000-0005-0000-0000-000067300000}"/>
    <cellStyle name="Percent 3 9 3 2 2" xfId="12390" xr:uid="{00000000-0005-0000-0000-000068300000}"/>
    <cellStyle name="Percent 3 9 3 2 2 2" xfId="12391" xr:uid="{00000000-0005-0000-0000-000069300000}"/>
    <cellStyle name="Percent 3 9 3 2 2 3" xfId="12392" xr:uid="{00000000-0005-0000-0000-00006A300000}"/>
    <cellStyle name="Percent 3 9 3 2 3" xfId="12393" xr:uid="{00000000-0005-0000-0000-00006B300000}"/>
    <cellStyle name="Percent 3 9 3 2 3 2" xfId="12394" xr:uid="{00000000-0005-0000-0000-00006C300000}"/>
    <cellStyle name="Percent 3 9 3 2 3 3" xfId="12395" xr:uid="{00000000-0005-0000-0000-00006D300000}"/>
    <cellStyle name="Percent 3 9 3 2 4" xfId="12396" xr:uid="{00000000-0005-0000-0000-00006E300000}"/>
    <cellStyle name="Percent 3 9 3 2 5" xfId="12397" xr:uid="{00000000-0005-0000-0000-00006F300000}"/>
    <cellStyle name="Percent 3 9 3 2 6" xfId="12398" xr:uid="{00000000-0005-0000-0000-000070300000}"/>
    <cellStyle name="Percent 3 9 3 3" xfId="12399" xr:uid="{00000000-0005-0000-0000-000071300000}"/>
    <cellStyle name="Percent 3 9 3 3 2" xfId="12400" xr:uid="{00000000-0005-0000-0000-000072300000}"/>
    <cellStyle name="Percent 3 9 3 3 2 2" xfId="12401" xr:uid="{00000000-0005-0000-0000-000073300000}"/>
    <cellStyle name="Percent 3 9 3 3 2 3" xfId="12402" xr:uid="{00000000-0005-0000-0000-000074300000}"/>
    <cellStyle name="Percent 3 9 3 3 3" xfId="12403" xr:uid="{00000000-0005-0000-0000-000075300000}"/>
    <cellStyle name="Percent 3 9 3 3 3 2" xfId="12404" xr:uid="{00000000-0005-0000-0000-000076300000}"/>
    <cellStyle name="Percent 3 9 3 3 3 3" xfId="12405" xr:uid="{00000000-0005-0000-0000-000077300000}"/>
    <cellStyle name="Percent 3 9 3 3 4" xfId="12406" xr:uid="{00000000-0005-0000-0000-000078300000}"/>
    <cellStyle name="Percent 3 9 3 3 5" xfId="12407" xr:uid="{00000000-0005-0000-0000-000079300000}"/>
    <cellStyle name="Percent 3 9 3 4" xfId="12408" xr:uid="{00000000-0005-0000-0000-00007A300000}"/>
    <cellStyle name="Percent 3 9 3 4 2" xfId="12409" xr:uid="{00000000-0005-0000-0000-00007B300000}"/>
    <cellStyle name="Percent 3 9 3 4 2 2" xfId="12410" xr:uid="{00000000-0005-0000-0000-00007C300000}"/>
    <cellStyle name="Percent 3 9 3 4 2 3" xfId="12411" xr:uid="{00000000-0005-0000-0000-00007D300000}"/>
    <cellStyle name="Percent 3 9 3 4 3" xfId="12412" xr:uid="{00000000-0005-0000-0000-00007E300000}"/>
    <cellStyle name="Percent 3 9 3 4 3 2" xfId="12413" xr:uid="{00000000-0005-0000-0000-00007F300000}"/>
    <cellStyle name="Percent 3 9 3 4 3 3" xfId="12414" xr:uid="{00000000-0005-0000-0000-000080300000}"/>
    <cellStyle name="Percent 3 9 3 4 4" xfId="12415" xr:uid="{00000000-0005-0000-0000-000081300000}"/>
    <cellStyle name="Percent 3 9 3 4 5" xfId="12416" xr:uid="{00000000-0005-0000-0000-000082300000}"/>
    <cellStyle name="Percent 3 9 3 5" xfId="12417" xr:uid="{00000000-0005-0000-0000-000083300000}"/>
    <cellStyle name="Percent 3 9 3 5 2" xfId="12418" xr:uid="{00000000-0005-0000-0000-000084300000}"/>
    <cellStyle name="Percent 3 9 3 5 2 2" xfId="12419" xr:uid="{00000000-0005-0000-0000-000085300000}"/>
    <cellStyle name="Percent 3 9 3 5 2 3" xfId="12420" xr:uid="{00000000-0005-0000-0000-000086300000}"/>
    <cellStyle name="Percent 3 9 3 5 3" xfId="12421" xr:uid="{00000000-0005-0000-0000-000087300000}"/>
    <cellStyle name="Percent 3 9 3 5 3 2" xfId="12422" xr:uid="{00000000-0005-0000-0000-000088300000}"/>
    <cellStyle name="Percent 3 9 3 5 3 3" xfId="12423" xr:uid="{00000000-0005-0000-0000-000089300000}"/>
    <cellStyle name="Percent 3 9 3 5 4" xfId="12424" xr:uid="{00000000-0005-0000-0000-00008A300000}"/>
    <cellStyle name="Percent 3 9 3 5 4 2" xfId="12425" xr:uid="{00000000-0005-0000-0000-00008B300000}"/>
    <cellStyle name="Percent 3 9 3 5 4 3" xfId="12426" xr:uid="{00000000-0005-0000-0000-00008C300000}"/>
    <cellStyle name="Percent 3 9 3 5 5" xfId="12427" xr:uid="{00000000-0005-0000-0000-00008D300000}"/>
    <cellStyle name="Percent 3 9 3 5 6" xfId="12428" xr:uid="{00000000-0005-0000-0000-00008E300000}"/>
    <cellStyle name="Percent 3 9 3 6" xfId="12429" xr:uid="{00000000-0005-0000-0000-00008F300000}"/>
    <cellStyle name="Percent 3 9 3 6 2" xfId="12430" xr:uid="{00000000-0005-0000-0000-000090300000}"/>
    <cellStyle name="Percent 3 9 3 6 2 2" xfId="12431" xr:uid="{00000000-0005-0000-0000-000091300000}"/>
    <cellStyle name="Percent 3 9 3 6 2 3" xfId="12432" xr:uid="{00000000-0005-0000-0000-000092300000}"/>
    <cellStyle name="Percent 3 9 3 6 3" xfId="12433" xr:uid="{00000000-0005-0000-0000-000093300000}"/>
    <cellStyle name="Percent 3 9 3 6 3 2" xfId="12434" xr:uid="{00000000-0005-0000-0000-000094300000}"/>
    <cellStyle name="Percent 3 9 3 6 3 3" xfId="12435" xr:uid="{00000000-0005-0000-0000-000095300000}"/>
    <cellStyle name="Percent 3 9 3 6 4" xfId="12436" xr:uid="{00000000-0005-0000-0000-000096300000}"/>
    <cellStyle name="Percent 3 9 3 6 5" xfId="12437" xr:uid="{00000000-0005-0000-0000-000097300000}"/>
    <cellStyle name="Percent 3 9 3 7" xfId="12438" xr:uid="{00000000-0005-0000-0000-000098300000}"/>
    <cellStyle name="Percent 3 9 3 7 2" xfId="12439" xr:uid="{00000000-0005-0000-0000-000099300000}"/>
    <cellStyle name="Percent 3 9 3 7 3" xfId="12440" xr:uid="{00000000-0005-0000-0000-00009A300000}"/>
    <cellStyle name="Percent 3 9 3 8" xfId="12441" xr:uid="{00000000-0005-0000-0000-00009B300000}"/>
    <cellStyle name="Percent 3 9 3 8 2" xfId="12442" xr:uid="{00000000-0005-0000-0000-00009C300000}"/>
    <cellStyle name="Percent 3 9 3 8 3" xfId="12443" xr:uid="{00000000-0005-0000-0000-00009D300000}"/>
    <cellStyle name="Percent 3 9 3 9" xfId="12444" xr:uid="{00000000-0005-0000-0000-00009E300000}"/>
    <cellStyle name="Percent 3 9 3 9 2" xfId="12445" xr:uid="{00000000-0005-0000-0000-00009F300000}"/>
    <cellStyle name="Percent 3 9 3 9 3" xfId="12446" xr:uid="{00000000-0005-0000-0000-0000A0300000}"/>
    <cellStyle name="Percent 3 9 4" xfId="12447" xr:uid="{00000000-0005-0000-0000-0000A1300000}"/>
    <cellStyle name="Percent 3 9 4 10" xfId="12448" xr:uid="{00000000-0005-0000-0000-0000A2300000}"/>
    <cellStyle name="Percent 3 9 4 11" xfId="12449" xr:uid="{00000000-0005-0000-0000-0000A3300000}"/>
    <cellStyle name="Percent 3 9 4 12" xfId="12450" xr:uid="{00000000-0005-0000-0000-0000A4300000}"/>
    <cellStyle name="Percent 3 9 4 13" xfId="12451" xr:uid="{00000000-0005-0000-0000-0000A5300000}"/>
    <cellStyle name="Percent 3 9 4 14" xfId="12452" xr:uid="{00000000-0005-0000-0000-0000A6300000}"/>
    <cellStyle name="Percent 3 9 4 15" xfId="12453" xr:uid="{00000000-0005-0000-0000-0000A7300000}"/>
    <cellStyle name="Percent 3 9 4 2" xfId="12454" xr:uid="{00000000-0005-0000-0000-0000A8300000}"/>
    <cellStyle name="Percent 3 9 4 2 2" xfId="12455" xr:uid="{00000000-0005-0000-0000-0000A9300000}"/>
    <cellStyle name="Percent 3 9 4 2 2 2" xfId="12456" xr:uid="{00000000-0005-0000-0000-0000AA300000}"/>
    <cellStyle name="Percent 3 9 4 2 2 3" xfId="12457" xr:uid="{00000000-0005-0000-0000-0000AB300000}"/>
    <cellStyle name="Percent 3 9 4 2 3" xfId="12458" xr:uid="{00000000-0005-0000-0000-0000AC300000}"/>
    <cellStyle name="Percent 3 9 4 2 3 2" xfId="12459" xr:uid="{00000000-0005-0000-0000-0000AD300000}"/>
    <cellStyle name="Percent 3 9 4 2 3 3" xfId="12460" xr:uid="{00000000-0005-0000-0000-0000AE300000}"/>
    <cellStyle name="Percent 3 9 4 2 4" xfId="12461" xr:uid="{00000000-0005-0000-0000-0000AF300000}"/>
    <cellStyle name="Percent 3 9 4 2 5" xfId="12462" xr:uid="{00000000-0005-0000-0000-0000B0300000}"/>
    <cellStyle name="Percent 3 9 4 2 6" xfId="12463" xr:uid="{00000000-0005-0000-0000-0000B1300000}"/>
    <cellStyle name="Percent 3 9 4 3" xfId="12464" xr:uid="{00000000-0005-0000-0000-0000B2300000}"/>
    <cellStyle name="Percent 3 9 4 3 2" xfId="12465" xr:uid="{00000000-0005-0000-0000-0000B3300000}"/>
    <cellStyle name="Percent 3 9 4 3 2 2" xfId="12466" xr:uid="{00000000-0005-0000-0000-0000B4300000}"/>
    <cellStyle name="Percent 3 9 4 3 2 3" xfId="12467" xr:uid="{00000000-0005-0000-0000-0000B5300000}"/>
    <cellStyle name="Percent 3 9 4 3 3" xfId="12468" xr:uid="{00000000-0005-0000-0000-0000B6300000}"/>
    <cellStyle name="Percent 3 9 4 3 3 2" xfId="12469" xr:uid="{00000000-0005-0000-0000-0000B7300000}"/>
    <cellStyle name="Percent 3 9 4 3 3 3" xfId="12470" xr:uid="{00000000-0005-0000-0000-0000B8300000}"/>
    <cellStyle name="Percent 3 9 4 3 4" xfId="12471" xr:uid="{00000000-0005-0000-0000-0000B9300000}"/>
    <cellStyle name="Percent 3 9 4 3 5" xfId="12472" xr:uid="{00000000-0005-0000-0000-0000BA300000}"/>
    <cellStyle name="Percent 3 9 4 4" xfId="12473" xr:uid="{00000000-0005-0000-0000-0000BB300000}"/>
    <cellStyle name="Percent 3 9 4 4 2" xfId="12474" xr:uid="{00000000-0005-0000-0000-0000BC300000}"/>
    <cellStyle name="Percent 3 9 4 4 2 2" xfId="12475" xr:uid="{00000000-0005-0000-0000-0000BD300000}"/>
    <cellStyle name="Percent 3 9 4 4 2 3" xfId="12476" xr:uid="{00000000-0005-0000-0000-0000BE300000}"/>
    <cellStyle name="Percent 3 9 4 4 3" xfId="12477" xr:uid="{00000000-0005-0000-0000-0000BF300000}"/>
    <cellStyle name="Percent 3 9 4 4 3 2" xfId="12478" xr:uid="{00000000-0005-0000-0000-0000C0300000}"/>
    <cellStyle name="Percent 3 9 4 4 3 3" xfId="12479" xr:uid="{00000000-0005-0000-0000-0000C1300000}"/>
    <cellStyle name="Percent 3 9 4 4 4" xfId="12480" xr:uid="{00000000-0005-0000-0000-0000C2300000}"/>
    <cellStyle name="Percent 3 9 4 4 5" xfId="12481" xr:uid="{00000000-0005-0000-0000-0000C3300000}"/>
    <cellStyle name="Percent 3 9 4 5" xfId="12482" xr:uid="{00000000-0005-0000-0000-0000C4300000}"/>
    <cellStyle name="Percent 3 9 4 5 2" xfId="12483" xr:uid="{00000000-0005-0000-0000-0000C5300000}"/>
    <cellStyle name="Percent 3 9 4 5 2 2" xfId="12484" xr:uid="{00000000-0005-0000-0000-0000C6300000}"/>
    <cellStyle name="Percent 3 9 4 5 2 3" xfId="12485" xr:uid="{00000000-0005-0000-0000-0000C7300000}"/>
    <cellStyle name="Percent 3 9 4 5 3" xfId="12486" xr:uid="{00000000-0005-0000-0000-0000C8300000}"/>
    <cellStyle name="Percent 3 9 4 5 3 2" xfId="12487" xr:uid="{00000000-0005-0000-0000-0000C9300000}"/>
    <cellStyle name="Percent 3 9 4 5 3 3" xfId="12488" xr:uid="{00000000-0005-0000-0000-0000CA300000}"/>
    <cellStyle name="Percent 3 9 4 5 4" xfId="12489" xr:uid="{00000000-0005-0000-0000-0000CB300000}"/>
    <cellStyle name="Percent 3 9 4 5 4 2" xfId="12490" xr:uid="{00000000-0005-0000-0000-0000CC300000}"/>
    <cellStyle name="Percent 3 9 4 5 4 3" xfId="12491" xr:uid="{00000000-0005-0000-0000-0000CD300000}"/>
    <cellStyle name="Percent 3 9 4 5 5" xfId="12492" xr:uid="{00000000-0005-0000-0000-0000CE300000}"/>
    <cellStyle name="Percent 3 9 4 5 6" xfId="12493" xr:uid="{00000000-0005-0000-0000-0000CF300000}"/>
    <cellStyle name="Percent 3 9 4 6" xfId="12494" xr:uid="{00000000-0005-0000-0000-0000D0300000}"/>
    <cellStyle name="Percent 3 9 4 6 2" xfId="12495" xr:uid="{00000000-0005-0000-0000-0000D1300000}"/>
    <cellStyle name="Percent 3 9 4 6 2 2" xfId="12496" xr:uid="{00000000-0005-0000-0000-0000D2300000}"/>
    <cellStyle name="Percent 3 9 4 6 2 3" xfId="12497" xr:uid="{00000000-0005-0000-0000-0000D3300000}"/>
    <cellStyle name="Percent 3 9 4 6 3" xfId="12498" xr:uid="{00000000-0005-0000-0000-0000D4300000}"/>
    <cellStyle name="Percent 3 9 4 6 3 2" xfId="12499" xr:uid="{00000000-0005-0000-0000-0000D5300000}"/>
    <cellStyle name="Percent 3 9 4 6 3 3" xfId="12500" xr:uid="{00000000-0005-0000-0000-0000D6300000}"/>
    <cellStyle name="Percent 3 9 4 6 4" xfId="12501" xr:uid="{00000000-0005-0000-0000-0000D7300000}"/>
    <cellStyle name="Percent 3 9 4 6 5" xfId="12502" xr:uid="{00000000-0005-0000-0000-0000D8300000}"/>
    <cellStyle name="Percent 3 9 4 7" xfId="12503" xr:uid="{00000000-0005-0000-0000-0000D9300000}"/>
    <cellStyle name="Percent 3 9 4 7 2" xfId="12504" xr:uid="{00000000-0005-0000-0000-0000DA300000}"/>
    <cellStyle name="Percent 3 9 4 7 3" xfId="12505" xr:uid="{00000000-0005-0000-0000-0000DB300000}"/>
    <cellStyle name="Percent 3 9 4 8" xfId="12506" xr:uid="{00000000-0005-0000-0000-0000DC300000}"/>
    <cellStyle name="Percent 3 9 4 8 2" xfId="12507" xr:uid="{00000000-0005-0000-0000-0000DD300000}"/>
    <cellStyle name="Percent 3 9 4 8 3" xfId="12508" xr:uid="{00000000-0005-0000-0000-0000DE300000}"/>
    <cellStyle name="Percent 3 9 4 9" xfId="12509" xr:uid="{00000000-0005-0000-0000-0000DF300000}"/>
    <cellStyle name="Percent 3 9 4 9 2" xfId="12510" xr:uid="{00000000-0005-0000-0000-0000E0300000}"/>
    <cellStyle name="Percent 3 9 4 9 3" xfId="12511" xr:uid="{00000000-0005-0000-0000-0000E1300000}"/>
    <cellStyle name="Percent 3 9 5" xfId="12512" xr:uid="{00000000-0005-0000-0000-0000E2300000}"/>
    <cellStyle name="Percent 3 9 5 10" xfId="12513" xr:uid="{00000000-0005-0000-0000-0000E3300000}"/>
    <cellStyle name="Percent 3 9 5 11" xfId="12514" xr:uid="{00000000-0005-0000-0000-0000E4300000}"/>
    <cellStyle name="Percent 3 9 5 12" xfId="12515" xr:uid="{00000000-0005-0000-0000-0000E5300000}"/>
    <cellStyle name="Percent 3 9 5 13" xfId="12516" xr:uid="{00000000-0005-0000-0000-0000E6300000}"/>
    <cellStyle name="Percent 3 9 5 14" xfId="12517" xr:uid="{00000000-0005-0000-0000-0000E7300000}"/>
    <cellStyle name="Percent 3 9 5 15" xfId="12518" xr:uid="{00000000-0005-0000-0000-0000E8300000}"/>
    <cellStyle name="Percent 3 9 5 2" xfId="12519" xr:uid="{00000000-0005-0000-0000-0000E9300000}"/>
    <cellStyle name="Percent 3 9 5 2 2" xfId="12520" xr:uid="{00000000-0005-0000-0000-0000EA300000}"/>
    <cellStyle name="Percent 3 9 5 2 2 2" xfId="12521" xr:uid="{00000000-0005-0000-0000-0000EB300000}"/>
    <cellStyle name="Percent 3 9 5 2 2 3" xfId="12522" xr:uid="{00000000-0005-0000-0000-0000EC300000}"/>
    <cellStyle name="Percent 3 9 5 2 3" xfId="12523" xr:uid="{00000000-0005-0000-0000-0000ED300000}"/>
    <cellStyle name="Percent 3 9 5 2 3 2" xfId="12524" xr:uid="{00000000-0005-0000-0000-0000EE300000}"/>
    <cellStyle name="Percent 3 9 5 2 3 3" xfId="12525" xr:uid="{00000000-0005-0000-0000-0000EF300000}"/>
    <cellStyle name="Percent 3 9 5 2 4" xfId="12526" xr:uid="{00000000-0005-0000-0000-0000F0300000}"/>
    <cellStyle name="Percent 3 9 5 2 5" xfId="12527" xr:uid="{00000000-0005-0000-0000-0000F1300000}"/>
    <cellStyle name="Percent 3 9 5 2 6" xfId="12528" xr:uid="{00000000-0005-0000-0000-0000F2300000}"/>
    <cellStyle name="Percent 3 9 5 3" xfId="12529" xr:uid="{00000000-0005-0000-0000-0000F3300000}"/>
    <cellStyle name="Percent 3 9 5 3 2" xfId="12530" xr:uid="{00000000-0005-0000-0000-0000F4300000}"/>
    <cellStyle name="Percent 3 9 5 3 2 2" xfId="12531" xr:uid="{00000000-0005-0000-0000-0000F5300000}"/>
    <cellStyle name="Percent 3 9 5 3 2 3" xfId="12532" xr:uid="{00000000-0005-0000-0000-0000F6300000}"/>
    <cellStyle name="Percent 3 9 5 3 3" xfId="12533" xr:uid="{00000000-0005-0000-0000-0000F7300000}"/>
    <cellStyle name="Percent 3 9 5 3 3 2" xfId="12534" xr:uid="{00000000-0005-0000-0000-0000F8300000}"/>
    <cellStyle name="Percent 3 9 5 3 3 3" xfId="12535" xr:uid="{00000000-0005-0000-0000-0000F9300000}"/>
    <cellStyle name="Percent 3 9 5 3 4" xfId="12536" xr:uid="{00000000-0005-0000-0000-0000FA300000}"/>
    <cellStyle name="Percent 3 9 5 3 5" xfId="12537" xr:uid="{00000000-0005-0000-0000-0000FB300000}"/>
    <cellStyle name="Percent 3 9 5 4" xfId="12538" xr:uid="{00000000-0005-0000-0000-0000FC300000}"/>
    <cellStyle name="Percent 3 9 5 4 2" xfId="12539" xr:uid="{00000000-0005-0000-0000-0000FD300000}"/>
    <cellStyle name="Percent 3 9 5 4 2 2" xfId="12540" xr:uid="{00000000-0005-0000-0000-0000FE300000}"/>
    <cellStyle name="Percent 3 9 5 4 2 3" xfId="12541" xr:uid="{00000000-0005-0000-0000-0000FF300000}"/>
    <cellStyle name="Percent 3 9 5 4 3" xfId="12542" xr:uid="{00000000-0005-0000-0000-000000310000}"/>
    <cellStyle name="Percent 3 9 5 4 3 2" xfId="12543" xr:uid="{00000000-0005-0000-0000-000001310000}"/>
    <cellStyle name="Percent 3 9 5 4 3 3" xfId="12544" xr:uid="{00000000-0005-0000-0000-000002310000}"/>
    <cellStyle name="Percent 3 9 5 4 4" xfId="12545" xr:uid="{00000000-0005-0000-0000-000003310000}"/>
    <cellStyle name="Percent 3 9 5 4 5" xfId="12546" xr:uid="{00000000-0005-0000-0000-000004310000}"/>
    <cellStyle name="Percent 3 9 5 5" xfId="12547" xr:uid="{00000000-0005-0000-0000-000005310000}"/>
    <cellStyle name="Percent 3 9 5 5 2" xfId="12548" xr:uid="{00000000-0005-0000-0000-000006310000}"/>
    <cellStyle name="Percent 3 9 5 5 2 2" xfId="12549" xr:uid="{00000000-0005-0000-0000-000007310000}"/>
    <cellStyle name="Percent 3 9 5 5 2 3" xfId="12550" xr:uid="{00000000-0005-0000-0000-000008310000}"/>
    <cellStyle name="Percent 3 9 5 5 3" xfId="12551" xr:uid="{00000000-0005-0000-0000-000009310000}"/>
    <cellStyle name="Percent 3 9 5 5 3 2" xfId="12552" xr:uid="{00000000-0005-0000-0000-00000A310000}"/>
    <cellStyle name="Percent 3 9 5 5 3 3" xfId="12553" xr:uid="{00000000-0005-0000-0000-00000B310000}"/>
    <cellStyle name="Percent 3 9 5 5 4" xfId="12554" xr:uid="{00000000-0005-0000-0000-00000C310000}"/>
    <cellStyle name="Percent 3 9 5 5 4 2" xfId="12555" xr:uid="{00000000-0005-0000-0000-00000D310000}"/>
    <cellStyle name="Percent 3 9 5 5 4 3" xfId="12556" xr:uid="{00000000-0005-0000-0000-00000E310000}"/>
    <cellStyle name="Percent 3 9 5 5 5" xfId="12557" xr:uid="{00000000-0005-0000-0000-00000F310000}"/>
    <cellStyle name="Percent 3 9 5 5 6" xfId="12558" xr:uid="{00000000-0005-0000-0000-000010310000}"/>
    <cellStyle name="Percent 3 9 5 6" xfId="12559" xr:uid="{00000000-0005-0000-0000-000011310000}"/>
    <cellStyle name="Percent 3 9 5 6 2" xfId="12560" xr:uid="{00000000-0005-0000-0000-000012310000}"/>
    <cellStyle name="Percent 3 9 5 6 2 2" xfId="12561" xr:uid="{00000000-0005-0000-0000-000013310000}"/>
    <cellStyle name="Percent 3 9 5 6 2 3" xfId="12562" xr:uid="{00000000-0005-0000-0000-000014310000}"/>
    <cellStyle name="Percent 3 9 5 6 3" xfId="12563" xr:uid="{00000000-0005-0000-0000-000015310000}"/>
    <cellStyle name="Percent 3 9 5 6 3 2" xfId="12564" xr:uid="{00000000-0005-0000-0000-000016310000}"/>
    <cellStyle name="Percent 3 9 5 6 3 3" xfId="12565" xr:uid="{00000000-0005-0000-0000-000017310000}"/>
    <cellStyle name="Percent 3 9 5 6 4" xfId="12566" xr:uid="{00000000-0005-0000-0000-000018310000}"/>
    <cellStyle name="Percent 3 9 5 6 5" xfId="12567" xr:uid="{00000000-0005-0000-0000-000019310000}"/>
    <cellStyle name="Percent 3 9 5 7" xfId="12568" xr:uid="{00000000-0005-0000-0000-00001A310000}"/>
    <cellStyle name="Percent 3 9 5 7 2" xfId="12569" xr:uid="{00000000-0005-0000-0000-00001B310000}"/>
    <cellStyle name="Percent 3 9 5 7 3" xfId="12570" xr:uid="{00000000-0005-0000-0000-00001C310000}"/>
    <cellStyle name="Percent 3 9 5 8" xfId="12571" xr:uid="{00000000-0005-0000-0000-00001D310000}"/>
    <cellStyle name="Percent 3 9 5 8 2" xfId="12572" xr:uid="{00000000-0005-0000-0000-00001E310000}"/>
    <cellStyle name="Percent 3 9 5 8 3" xfId="12573" xr:uid="{00000000-0005-0000-0000-00001F310000}"/>
    <cellStyle name="Percent 3 9 5 9" xfId="12574" xr:uid="{00000000-0005-0000-0000-000020310000}"/>
    <cellStyle name="Percent 3 9 5 9 2" xfId="12575" xr:uid="{00000000-0005-0000-0000-000021310000}"/>
    <cellStyle name="Percent 3 9 5 9 3" xfId="12576" xr:uid="{00000000-0005-0000-0000-000022310000}"/>
    <cellStyle name="Percent 3 9 6" xfId="12577" xr:uid="{00000000-0005-0000-0000-000023310000}"/>
    <cellStyle name="Percent 3 9 6 10" xfId="12578" xr:uid="{00000000-0005-0000-0000-000024310000}"/>
    <cellStyle name="Percent 3 9 6 11" xfId="12579" xr:uid="{00000000-0005-0000-0000-000025310000}"/>
    <cellStyle name="Percent 3 9 6 12" xfId="12580" xr:uid="{00000000-0005-0000-0000-000026310000}"/>
    <cellStyle name="Percent 3 9 6 13" xfId="12581" xr:uid="{00000000-0005-0000-0000-000027310000}"/>
    <cellStyle name="Percent 3 9 6 14" xfId="12582" xr:uid="{00000000-0005-0000-0000-000028310000}"/>
    <cellStyle name="Percent 3 9 6 15" xfId="12583" xr:uid="{00000000-0005-0000-0000-000029310000}"/>
    <cellStyle name="Percent 3 9 6 2" xfId="12584" xr:uid="{00000000-0005-0000-0000-00002A310000}"/>
    <cellStyle name="Percent 3 9 6 2 2" xfId="12585" xr:uid="{00000000-0005-0000-0000-00002B310000}"/>
    <cellStyle name="Percent 3 9 6 2 2 2" xfId="12586" xr:uid="{00000000-0005-0000-0000-00002C310000}"/>
    <cellStyle name="Percent 3 9 6 2 2 3" xfId="12587" xr:uid="{00000000-0005-0000-0000-00002D310000}"/>
    <cellStyle name="Percent 3 9 6 2 3" xfId="12588" xr:uid="{00000000-0005-0000-0000-00002E310000}"/>
    <cellStyle name="Percent 3 9 6 2 3 2" xfId="12589" xr:uid="{00000000-0005-0000-0000-00002F310000}"/>
    <cellStyle name="Percent 3 9 6 2 3 3" xfId="12590" xr:uid="{00000000-0005-0000-0000-000030310000}"/>
    <cellStyle name="Percent 3 9 6 2 4" xfId="12591" xr:uid="{00000000-0005-0000-0000-000031310000}"/>
    <cellStyle name="Percent 3 9 6 2 5" xfId="12592" xr:uid="{00000000-0005-0000-0000-000032310000}"/>
    <cellStyle name="Percent 3 9 6 2 6" xfId="12593" xr:uid="{00000000-0005-0000-0000-000033310000}"/>
    <cellStyle name="Percent 3 9 6 3" xfId="12594" xr:uid="{00000000-0005-0000-0000-000034310000}"/>
    <cellStyle name="Percent 3 9 6 3 2" xfId="12595" xr:uid="{00000000-0005-0000-0000-000035310000}"/>
    <cellStyle name="Percent 3 9 6 3 2 2" xfId="12596" xr:uid="{00000000-0005-0000-0000-000036310000}"/>
    <cellStyle name="Percent 3 9 6 3 2 3" xfId="12597" xr:uid="{00000000-0005-0000-0000-000037310000}"/>
    <cellStyle name="Percent 3 9 6 3 3" xfId="12598" xr:uid="{00000000-0005-0000-0000-000038310000}"/>
    <cellStyle name="Percent 3 9 6 3 3 2" xfId="12599" xr:uid="{00000000-0005-0000-0000-000039310000}"/>
    <cellStyle name="Percent 3 9 6 3 3 3" xfId="12600" xr:uid="{00000000-0005-0000-0000-00003A310000}"/>
    <cellStyle name="Percent 3 9 6 3 4" xfId="12601" xr:uid="{00000000-0005-0000-0000-00003B310000}"/>
    <cellStyle name="Percent 3 9 6 3 5" xfId="12602" xr:uid="{00000000-0005-0000-0000-00003C310000}"/>
    <cellStyle name="Percent 3 9 6 4" xfId="12603" xr:uid="{00000000-0005-0000-0000-00003D310000}"/>
    <cellStyle name="Percent 3 9 6 4 2" xfId="12604" xr:uid="{00000000-0005-0000-0000-00003E310000}"/>
    <cellStyle name="Percent 3 9 6 4 2 2" xfId="12605" xr:uid="{00000000-0005-0000-0000-00003F310000}"/>
    <cellStyle name="Percent 3 9 6 4 2 3" xfId="12606" xr:uid="{00000000-0005-0000-0000-000040310000}"/>
    <cellStyle name="Percent 3 9 6 4 3" xfId="12607" xr:uid="{00000000-0005-0000-0000-000041310000}"/>
    <cellStyle name="Percent 3 9 6 4 3 2" xfId="12608" xr:uid="{00000000-0005-0000-0000-000042310000}"/>
    <cellStyle name="Percent 3 9 6 4 3 3" xfId="12609" xr:uid="{00000000-0005-0000-0000-000043310000}"/>
    <cellStyle name="Percent 3 9 6 4 4" xfId="12610" xr:uid="{00000000-0005-0000-0000-000044310000}"/>
    <cellStyle name="Percent 3 9 6 4 5" xfId="12611" xr:uid="{00000000-0005-0000-0000-000045310000}"/>
    <cellStyle name="Percent 3 9 6 5" xfId="12612" xr:uid="{00000000-0005-0000-0000-000046310000}"/>
    <cellStyle name="Percent 3 9 6 5 2" xfId="12613" xr:uid="{00000000-0005-0000-0000-000047310000}"/>
    <cellStyle name="Percent 3 9 6 5 2 2" xfId="12614" xr:uid="{00000000-0005-0000-0000-000048310000}"/>
    <cellStyle name="Percent 3 9 6 5 2 3" xfId="12615" xr:uid="{00000000-0005-0000-0000-000049310000}"/>
    <cellStyle name="Percent 3 9 6 5 3" xfId="12616" xr:uid="{00000000-0005-0000-0000-00004A310000}"/>
    <cellStyle name="Percent 3 9 6 5 3 2" xfId="12617" xr:uid="{00000000-0005-0000-0000-00004B310000}"/>
    <cellStyle name="Percent 3 9 6 5 3 3" xfId="12618" xr:uid="{00000000-0005-0000-0000-00004C310000}"/>
    <cellStyle name="Percent 3 9 6 5 4" xfId="12619" xr:uid="{00000000-0005-0000-0000-00004D310000}"/>
    <cellStyle name="Percent 3 9 6 5 4 2" xfId="12620" xr:uid="{00000000-0005-0000-0000-00004E310000}"/>
    <cellStyle name="Percent 3 9 6 5 4 3" xfId="12621" xr:uid="{00000000-0005-0000-0000-00004F310000}"/>
    <cellStyle name="Percent 3 9 6 5 5" xfId="12622" xr:uid="{00000000-0005-0000-0000-000050310000}"/>
    <cellStyle name="Percent 3 9 6 5 6" xfId="12623" xr:uid="{00000000-0005-0000-0000-000051310000}"/>
    <cellStyle name="Percent 3 9 6 6" xfId="12624" xr:uid="{00000000-0005-0000-0000-000052310000}"/>
    <cellStyle name="Percent 3 9 6 6 2" xfId="12625" xr:uid="{00000000-0005-0000-0000-000053310000}"/>
    <cellStyle name="Percent 3 9 6 6 2 2" xfId="12626" xr:uid="{00000000-0005-0000-0000-000054310000}"/>
    <cellStyle name="Percent 3 9 6 6 2 3" xfId="12627" xr:uid="{00000000-0005-0000-0000-000055310000}"/>
    <cellStyle name="Percent 3 9 6 6 3" xfId="12628" xr:uid="{00000000-0005-0000-0000-000056310000}"/>
    <cellStyle name="Percent 3 9 6 6 3 2" xfId="12629" xr:uid="{00000000-0005-0000-0000-000057310000}"/>
    <cellStyle name="Percent 3 9 6 6 3 3" xfId="12630" xr:uid="{00000000-0005-0000-0000-000058310000}"/>
    <cellStyle name="Percent 3 9 6 6 4" xfId="12631" xr:uid="{00000000-0005-0000-0000-000059310000}"/>
    <cellStyle name="Percent 3 9 6 6 5" xfId="12632" xr:uid="{00000000-0005-0000-0000-00005A310000}"/>
    <cellStyle name="Percent 3 9 6 7" xfId="12633" xr:uid="{00000000-0005-0000-0000-00005B310000}"/>
    <cellStyle name="Percent 3 9 6 7 2" xfId="12634" xr:uid="{00000000-0005-0000-0000-00005C310000}"/>
    <cellStyle name="Percent 3 9 6 7 3" xfId="12635" xr:uid="{00000000-0005-0000-0000-00005D310000}"/>
    <cellStyle name="Percent 3 9 6 8" xfId="12636" xr:uid="{00000000-0005-0000-0000-00005E310000}"/>
    <cellStyle name="Percent 3 9 6 8 2" xfId="12637" xr:uid="{00000000-0005-0000-0000-00005F310000}"/>
    <cellStyle name="Percent 3 9 6 8 3" xfId="12638" xr:uid="{00000000-0005-0000-0000-000060310000}"/>
    <cellStyle name="Percent 3 9 6 9" xfId="12639" xr:uid="{00000000-0005-0000-0000-000061310000}"/>
    <cellStyle name="Percent 3 9 6 9 2" xfId="12640" xr:uid="{00000000-0005-0000-0000-000062310000}"/>
    <cellStyle name="Percent 3 9 6 9 3" xfId="12641" xr:uid="{00000000-0005-0000-0000-000063310000}"/>
    <cellStyle name="Percent 3 9 7" xfId="12642" xr:uid="{00000000-0005-0000-0000-000064310000}"/>
    <cellStyle name="Percent 3 9 7 10" xfId="12643" xr:uid="{00000000-0005-0000-0000-000065310000}"/>
    <cellStyle name="Percent 3 9 7 11" xfId="12644" xr:uid="{00000000-0005-0000-0000-000066310000}"/>
    <cellStyle name="Percent 3 9 7 12" xfId="12645" xr:uid="{00000000-0005-0000-0000-000067310000}"/>
    <cellStyle name="Percent 3 9 7 13" xfId="12646" xr:uid="{00000000-0005-0000-0000-000068310000}"/>
    <cellStyle name="Percent 3 9 7 14" xfId="12647" xr:uid="{00000000-0005-0000-0000-000069310000}"/>
    <cellStyle name="Percent 3 9 7 15" xfId="12648" xr:uid="{00000000-0005-0000-0000-00006A310000}"/>
    <cellStyle name="Percent 3 9 7 2" xfId="12649" xr:uid="{00000000-0005-0000-0000-00006B310000}"/>
    <cellStyle name="Percent 3 9 7 2 2" xfId="12650" xr:uid="{00000000-0005-0000-0000-00006C310000}"/>
    <cellStyle name="Percent 3 9 7 2 2 2" xfId="12651" xr:uid="{00000000-0005-0000-0000-00006D310000}"/>
    <cellStyle name="Percent 3 9 7 2 2 3" xfId="12652" xr:uid="{00000000-0005-0000-0000-00006E310000}"/>
    <cellStyle name="Percent 3 9 7 2 3" xfId="12653" xr:uid="{00000000-0005-0000-0000-00006F310000}"/>
    <cellStyle name="Percent 3 9 7 2 3 2" xfId="12654" xr:uid="{00000000-0005-0000-0000-000070310000}"/>
    <cellStyle name="Percent 3 9 7 2 3 3" xfId="12655" xr:uid="{00000000-0005-0000-0000-000071310000}"/>
    <cellStyle name="Percent 3 9 7 2 4" xfId="12656" xr:uid="{00000000-0005-0000-0000-000072310000}"/>
    <cellStyle name="Percent 3 9 7 2 5" xfId="12657" xr:uid="{00000000-0005-0000-0000-000073310000}"/>
    <cellStyle name="Percent 3 9 7 2 6" xfId="12658" xr:uid="{00000000-0005-0000-0000-000074310000}"/>
    <cellStyle name="Percent 3 9 7 3" xfId="12659" xr:uid="{00000000-0005-0000-0000-000075310000}"/>
    <cellStyle name="Percent 3 9 7 3 2" xfId="12660" xr:uid="{00000000-0005-0000-0000-000076310000}"/>
    <cellStyle name="Percent 3 9 7 3 2 2" xfId="12661" xr:uid="{00000000-0005-0000-0000-000077310000}"/>
    <cellStyle name="Percent 3 9 7 3 2 3" xfId="12662" xr:uid="{00000000-0005-0000-0000-000078310000}"/>
    <cellStyle name="Percent 3 9 7 3 3" xfId="12663" xr:uid="{00000000-0005-0000-0000-000079310000}"/>
    <cellStyle name="Percent 3 9 7 3 3 2" xfId="12664" xr:uid="{00000000-0005-0000-0000-00007A310000}"/>
    <cellStyle name="Percent 3 9 7 3 3 3" xfId="12665" xr:uid="{00000000-0005-0000-0000-00007B310000}"/>
    <cellStyle name="Percent 3 9 7 3 4" xfId="12666" xr:uid="{00000000-0005-0000-0000-00007C310000}"/>
    <cellStyle name="Percent 3 9 7 3 5" xfId="12667" xr:uid="{00000000-0005-0000-0000-00007D310000}"/>
    <cellStyle name="Percent 3 9 7 4" xfId="12668" xr:uid="{00000000-0005-0000-0000-00007E310000}"/>
    <cellStyle name="Percent 3 9 7 4 2" xfId="12669" xr:uid="{00000000-0005-0000-0000-00007F310000}"/>
    <cellStyle name="Percent 3 9 7 4 2 2" xfId="12670" xr:uid="{00000000-0005-0000-0000-000080310000}"/>
    <cellStyle name="Percent 3 9 7 4 2 3" xfId="12671" xr:uid="{00000000-0005-0000-0000-000081310000}"/>
    <cellStyle name="Percent 3 9 7 4 3" xfId="12672" xr:uid="{00000000-0005-0000-0000-000082310000}"/>
    <cellStyle name="Percent 3 9 7 4 3 2" xfId="12673" xr:uid="{00000000-0005-0000-0000-000083310000}"/>
    <cellStyle name="Percent 3 9 7 4 3 3" xfId="12674" xr:uid="{00000000-0005-0000-0000-000084310000}"/>
    <cellStyle name="Percent 3 9 7 4 4" xfId="12675" xr:uid="{00000000-0005-0000-0000-000085310000}"/>
    <cellStyle name="Percent 3 9 7 4 5" xfId="12676" xr:uid="{00000000-0005-0000-0000-000086310000}"/>
    <cellStyle name="Percent 3 9 7 5" xfId="12677" xr:uid="{00000000-0005-0000-0000-000087310000}"/>
    <cellStyle name="Percent 3 9 7 5 2" xfId="12678" xr:uid="{00000000-0005-0000-0000-000088310000}"/>
    <cellStyle name="Percent 3 9 7 5 2 2" xfId="12679" xr:uid="{00000000-0005-0000-0000-000089310000}"/>
    <cellStyle name="Percent 3 9 7 5 2 3" xfId="12680" xr:uid="{00000000-0005-0000-0000-00008A310000}"/>
    <cellStyle name="Percent 3 9 7 5 3" xfId="12681" xr:uid="{00000000-0005-0000-0000-00008B310000}"/>
    <cellStyle name="Percent 3 9 7 5 3 2" xfId="12682" xr:uid="{00000000-0005-0000-0000-00008C310000}"/>
    <cellStyle name="Percent 3 9 7 5 3 3" xfId="12683" xr:uid="{00000000-0005-0000-0000-00008D310000}"/>
    <cellStyle name="Percent 3 9 7 5 4" xfId="12684" xr:uid="{00000000-0005-0000-0000-00008E310000}"/>
    <cellStyle name="Percent 3 9 7 5 4 2" xfId="12685" xr:uid="{00000000-0005-0000-0000-00008F310000}"/>
    <cellStyle name="Percent 3 9 7 5 4 3" xfId="12686" xr:uid="{00000000-0005-0000-0000-000090310000}"/>
    <cellStyle name="Percent 3 9 7 5 5" xfId="12687" xr:uid="{00000000-0005-0000-0000-000091310000}"/>
    <cellStyle name="Percent 3 9 7 5 6" xfId="12688" xr:uid="{00000000-0005-0000-0000-000092310000}"/>
    <cellStyle name="Percent 3 9 7 6" xfId="12689" xr:uid="{00000000-0005-0000-0000-000093310000}"/>
    <cellStyle name="Percent 3 9 7 6 2" xfId="12690" xr:uid="{00000000-0005-0000-0000-000094310000}"/>
    <cellStyle name="Percent 3 9 7 6 2 2" xfId="12691" xr:uid="{00000000-0005-0000-0000-000095310000}"/>
    <cellStyle name="Percent 3 9 7 6 2 3" xfId="12692" xr:uid="{00000000-0005-0000-0000-000096310000}"/>
    <cellStyle name="Percent 3 9 7 6 3" xfId="12693" xr:uid="{00000000-0005-0000-0000-000097310000}"/>
    <cellStyle name="Percent 3 9 7 6 3 2" xfId="12694" xr:uid="{00000000-0005-0000-0000-000098310000}"/>
    <cellStyle name="Percent 3 9 7 6 3 3" xfId="12695" xr:uid="{00000000-0005-0000-0000-000099310000}"/>
    <cellStyle name="Percent 3 9 7 6 4" xfId="12696" xr:uid="{00000000-0005-0000-0000-00009A310000}"/>
    <cellStyle name="Percent 3 9 7 6 5" xfId="12697" xr:uid="{00000000-0005-0000-0000-00009B310000}"/>
    <cellStyle name="Percent 3 9 7 7" xfId="12698" xr:uid="{00000000-0005-0000-0000-00009C310000}"/>
    <cellStyle name="Percent 3 9 7 7 2" xfId="12699" xr:uid="{00000000-0005-0000-0000-00009D310000}"/>
    <cellStyle name="Percent 3 9 7 7 3" xfId="12700" xr:uid="{00000000-0005-0000-0000-00009E310000}"/>
    <cellStyle name="Percent 3 9 7 8" xfId="12701" xr:uid="{00000000-0005-0000-0000-00009F310000}"/>
    <cellStyle name="Percent 3 9 7 8 2" xfId="12702" xr:uid="{00000000-0005-0000-0000-0000A0310000}"/>
    <cellStyle name="Percent 3 9 7 8 3" xfId="12703" xr:uid="{00000000-0005-0000-0000-0000A1310000}"/>
    <cellStyle name="Percent 3 9 7 9" xfId="12704" xr:uid="{00000000-0005-0000-0000-0000A2310000}"/>
    <cellStyle name="Percent 3 9 7 9 2" xfId="12705" xr:uid="{00000000-0005-0000-0000-0000A3310000}"/>
    <cellStyle name="Percent 3 9 7 9 3" xfId="12706" xr:uid="{00000000-0005-0000-0000-0000A4310000}"/>
    <cellStyle name="Percent 3 9 8" xfId="12707" xr:uid="{00000000-0005-0000-0000-0000A5310000}"/>
    <cellStyle name="Percent 3 9 8 10" xfId="12708" xr:uid="{00000000-0005-0000-0000-0000A6310000}"/>
    <cellStyle name="Percent 3 9 8 11" xfId="12709" xr:uid="{00000000-0005-0000-0000-0000A7310000}"/>
    <cellStyle name="Percent 3 9 8 12" xfId="12710" xr:uid="{00000000-0005-0000-0000-0000A8310000}"/>
    <cellStyle name="Percent 3 9 8 13" xfId="12711" xr:uid="{00000000-0005-0000-0000-0000A9310000}"/>
    <cellStyle name="Percent 3 9 8 14" xfId="12712" xr:uid="{00000000-0005-0000-0000-0000AA310000}"/>
    <cellStyle name="Percent 3 9 8 15" xfId="12713" xr:uid="{00000000-0005-0000-0000-0000AB310000}"/>
    <cellStyle name="Percent 3 9 8 2" xfId="12714" xr:uid="{00000000-0005-0000-0000-0000AC310000}"/>
    <cellStyle name="Percent 3 9 8 2 2" xfId="12715" xr:uid="{00000000-0005-0000-0000-0000AD310000}"/>
    <cellStyle name="Percent 3 9 8 2 2 2" xfId="12716" xr:uid="{00000000-0005-0000-0000-0000AE310000}"/>
    <cellStyle name="Percent 3 9 8 2 2 3" xfId="12717" xr:uid="{00000000-0005-0000-0000-0000AF310000}"/>
    <cellStyle name="Percent 3 9 8 2 3" xfId="12718" xr:uid="{00000000-0005-0000-0000-0000B0310000}"/>
    <cellStyle name="Percent 3 9 8 2 3 2" xfId="12719" xr:uid="{00000000-0005-0000-0000-0000B1310000}"/>
    <cellStyle name="Percent 3 9 8 2 3 3" xfId="12720" xr:uid="{00000000-0005-0000-0000-0000B2310000}"/>
    <cellStyle name="Percent 3 9 8 2 4" xfId="12721" xr:uid="{00000000-0005-0000-0000-0000B3310000}"/>
    <cellStyle name="Percent 3 9 8 2 5" xfId="12722" xr:uid="{00000000-0005-0000-0000-0000B4310000}"/>
    <cellStyle name="Percent 3 9 8 2 6" xfId="12723" xr:uid="{00000000-0005-0000-0000-0000B5310000}"/>
    <cellStyle name="Percent 3 9 8 3" xfId="12724" xr:uid="{00000000-0005-0000-0000-0000B6310000}"/>
    <cellStyle name="Percent 3 9 8 3 2" xfId="12725" xr:uid="{00000000-0005-0000-0000-0000B7310000}"/>
    <cellStyle name="Percent 3 9 8 3 2 2" xfId="12726" xr:uid="{00000000-0005-0000-0000-0000B8310000}"/>
    <cellStyle name="Percent 3 9 8 3 2 3" xfId="12727" xr:uid="{00000000-0005-0000-0000-0000B9310000}"/>
    <cellStyle name="Percent 3 9 8 3 3" xfId="12728" xr:uid="{00000000-0005-0000-0000-0000BA310000}"/>
    <cellStyle name="Percent 3 9 8 3 3 2" xfId="12729" xr:uid="{00000000-0005-0000-0000-0000BB310000}"/>
    <cellStyle name="Percent 3 9 8 3 3 3" xfId="12730" xr:uid="{00000000-0005-0000-0000-0000BC310000}"/>
    <cellStyle name="Percent 3 9 8 3 4" xfId="12731" xr:uid="{00000000-0005-0000-0000-0000BD310000}"/>
    <cellStyle name="Percent 3 9 8 3 5" xfId="12732" xr:uid="{00000000-0005-0000-0000-0000BE310000}"/>
    <cellStyle name="Percent 3 9 8 4" xfId="12733" xr:uid="{00000000-0005-0000-0000-0000BF310000}"/>
    <cellStyle name="Percent 3 9 8 4 2" xfId="12734" xr:uid="{00000000-0005-0000-0000-0000C0310000}"/>
    <cellStyle name="Percent 3 9 8 4 2 2" xfId="12735" xr:uid="{00000000-0005-0000-0000-0000C1310000}"/>
    <cellStyle name="Percent 3 9 8 4 2 3" xfId="12736" xr:uid="{00000000-0005-0000-0000-0000C2310000}"/>
    <cellStyle name="Percent 3 9 8 4 3" xfId="12737" xr:uid="{00000000-0005-0000-0000-0000C3310000}"/>
    <cellStyle name="Percent 3 9 8 4 3 2" xfId="12738" xr:uid="{00000000-0005-0000-0000-0000C4310000}"/>
    <cellStyle name="Percent 3 9 8 4 3 3" xfId="12739" xr:uid="{00000000-0005-0000-0000-0000C5310000}"/>
    <cellStyle name="Percent 3 9 8 4 4" xfId="12740" xr:uid="{00000000-0005-0000-0000-0000C6310000}"/>
    <cellStyle name="Percent 3 9 8 4 5" xfId="12741" xr:uid="{00000000-0005-0000-0000-0000C7310000}"/>
    <cellStyle name="Percent 3 9 8 5" xfId="12742" xr:uid="{00000000-0005-0000-0000-0000C8310000}"/>
    <cellStyle name="Percent 3 9 8 5 2" xfId="12743" xr:uid="{00000000-0005-0000-0000-0000C9310000}"/>
    <cellStyle name="Percent 3 9 8 5 2 2" xfId="12744" xr:uid="{00000000-0005-0000-0000-0000CA310000}"/>
    <cellStyle name="Percent 3 9 8 5 2 3" xfId="12745" xr:uid="{00000000-0005-0000-0000-0000CB310000}"/>
    <cellStyle name="Percent 3 9 8 5 3" xfId="12746" xr:uid="{00000000-0005-0000-0000-0000CC310000}"/>
    <cellStyle name="Percent 3 9 8 5 3 2" xfId="12747" xr:uid="{00000000-0005-0000-0000-0000CD310000}"/>
    <cellStyle name="Percent 3 9 8 5 3 3" xfId="12748" xr:uid="{00000000-0005-0000-0000-0000CE310000}"/>
    <cellStyle name="Percent 3 9 8 5 4" xfId="12749" xr:uid="{00000000-0005-0000-0000-0000CF310000}"/>
    <cellStyle name="Percent 3 9 8 5 4 2" xfId="12750" xr:uid="{00000000-0005-0000-0000-0000D0310000}"/>
    <cellStyle name="Percent 3 9 8 5 4 3" xfId="12751" xr:uid="{00000000-0005-0000-0000-0000D1310000}"/>
    <cellStyle name="Percent 3 9 8 5 5" xfId="12752" xr:uid="{00000000-0005-0000-0000-0000D2310000}"/>
    <cellStyle name="Percent 3 9 8 5 6" xfId="12753" xr:uid="{00000000-0005-0000-0000-0000D3310000}"/>
    <cellStyle name="Percent 3 9 8 6" xfId="12754" xr:uid="{00000000-0005-0000-0000-0000D4310000}"/>
    <cellStyle name="Percent 3 9 8 6 2" xfId="12755" xr:uid="{00000000-0005-0000-0000-0000D5310000}"/>
    <cellStyle name="Percent 3 9 8 6 2 2" xfId="12756" xr:uid="{00000000-0005-0000-0000-0000D6310000}"/>
    <cellStyle name="Percent 3 9 8 6 2 3" xfId="12757" xr:uid="{00000000-0005-0000-0000-0000D7310000}"/>
    <cellStyle name="Percent 3 9 8 6 3" xfId="12758" xr:uid="{00000000-0005-0000-0000-0000D8310000}"/>
    <cellStyle name="Percent 3 9 8 6 3 2" xfId="12759" xr:uid="{00000000-0005-0000-0000-0000D9310000}"/>
    <cellStyle name="Percent 3 9 8 6 3 3" xfId="12760" xr:uid="{00000000-0005-0000-0000-0000DA310000}"/>
    <cellStyle name="Percent 3 9 8 6 4" xfId="12761" xr:uid="{00000000-0005-0000-0000-0000DB310000}"/>
    <cellStyle name="Percent 3 9 8 6 5" xfId="12762" xr:uid="{00000000-0005-0000-0000-0000DC310000}"/>
    <cellStyle name="Percent 3 9 8 7" xfId="12763" xr:uid="{00000000-0005-0000-0000-0000DD310000}"/>
    <cellStyle name="Percent 3 9 8 7 2" xfId="12764" xr:uid="{00000000-0005-0000-0000-0000DE310000}"/>
    <cellStyle name="Percent 3 9 8 7 3" xfId="12765" xr:uid="{00000000-0005-0000-0000-0000DF310000}"/>
    <cellStyle name="Percent 3 9 8 8" xfId="12766" xr:uid="{00000000-0005-0000-0000-0000E0310000}"/>
    <cellStyle name="Percent 3 9 8 8 2" xfId="12767" xr:uid="{00000000-0005-0000-0000-0000E1310000}"/>
    <cellStyle name="Percent 3 9 8 8 3" xfId="12768" xr:uid="{00000000-0005-0000-0000-0000E2310000}"/>
    <cellStyle name="Percent 3 9 8 9" xfId="12769" xr:uid="{00000000-0005-0000-0000-0000E3310000}"/>
    <cellStyle name="Percent 3 9 8 9 2" xfId="12770" xr:uid="{00000000-0005-0000-0000-0000E4310000}"/>
    <cellStyle name="Percent 3 9 8 9 3" xfId="12771" xr:uid="{00000000-0005-0000-0000-0000E5310000}"/>
    <cellStyle name="Percent 3 9 9" xfId="12772" xr:uid="{00000000-0005-0000-0000-0000E6310000}"/>
    <cellStyle name="Percent 3 9 9 10" xfId="12773" xr:uid="{00000000-0005-0000-0000-0000E7310000}"/>
    <cellStyle name="Percent 3 9 9 11" xfId="12774" xr:uid="{00000000-0005-0000-0000-0000E8310000}"/>
    <cellStyle name="Percent 3 9 9 12" xfId="12775" xr:uid="{00000000-0005-0000-0000-0000E9310000}"/>
    <cellStyle name="Percent 3 9 9 13" xfId="12776" xr:uid="{00000000-0005-0000-0000-0000EA310000}"/>
    <cellStyle name="Percent 3 9 9 14" xfId="12777" xr:uid="{00000000-0005-0000-0000-0000EB310000}"/>
    <cellStyle name="Percent 3 9 9 15" xfId="12778" xr:uid="{00000000-0005-0000-0000-0000EC310000}"/>
    <cellStyle name="Percent 3 9 9 2" xfId="12779" xr:uid="{00000000-0005-0000-0000-0000ED310000}"/>
    <cellStyle name="Percent 3 9 9 2 2" xfId="12780" xr:uid="{00000000-0005-0000-0000-0000EE310000}"/>
    <cellStyle name="Percent 3 9 9 2 2 2" xfId="12781" xr:uid="{00000000-0005-0000-0000-0000EF310000}"/>
    <cellStyle name="Percent 3 9 9 2 2 3" xfId="12782" xr:uid="{00000000-0005-0000-0000-0000F0310000}"/>
    <cellStyle name="Percent 3 9 9 2 3" xfId="12783" xr:uid="{00000000-0005-0000-0000-0000F1310000}"/>
    <cellStyle name="Percent 3 9 9 2 3 2" xfId="12784" xr:uid="{00000000-0005-0000-0000-0000F2310000}"/>
    <cellStyle name="Percent 3 9 9 2 3 3" xfId="12785" xr:uid="{00000000-0005-0000-0000-0000F3310000}"/>
    <cellStyle name="Percent 3 9 9 2 4" xfId="12786" xr:uid="{00000000-0005-0000-0000-0000F4310000}"/>
    <cellStyle name="Percent 3 9 9 2 5" xfId="12787" xr:uid="{00000000-0005-0000-0000-0000F5310000}"/>
    <cellStyle name="Percent 3 9 9 2 6" xfId="12788" xr:uid="{00000000-0005-0000-0000-0000F6310000}"/>
    <cellStyle name="Percent 3 9 9 3" xfId="12789" xr:uid="{00000000-0005-0000-0000-0000F7310000}"/>
    <cellStyle name="Percent 3 9 9 3 2" xfId="12790" xr:uid="{00000000-0005-0000-0000-0000F8310000}"/>
    <cellStyle name="Percent 3 9 9 3 2 2" xfId="12791" xr:uid="{00000000-0005-0000-0000-0000F9310000}"/>
    <cellStyle name="Percent 3 9 9 3 2 3" xfId="12792" xr:uid="{00000000-0005-0000-0000-0000FA310000}"/>
    <cellStyle name="Percent 3 9 9 3 3" xfId="12793" xr:uid="{00000000-0005-0000-0000-0000FB310000}"/>
    <cellStyle name="Percent 3 9 9 3 3 2" xfId="12794" xr:uid="{00000000-0005-0000-0000-0000FC310000}"/>
    <cellStyle name="Percent 3 9 9 3 3 3" xfId="12795" xr:uid="{00000000-0005-0000-0000-0000FD310000}"/>
    <cellStyle name="Percent 3 9 9 3 4" xfId="12796" xr:uid="{00000000-0005-0000-0000-0000FE310000}"/>
    <cellStyle name="Percent 3 9 9 3 5" xfId="12797" xr:uid="{00000000-0005-0000-0000-0000FF310000}"/>
    <cellStyle name="Percent 3 9 9 4" xfId="12798" xr:uid="{00000000-0005-0000-0000-000000320000}"/>
    <cellStyle name="Percent 3 9 9 4 2" xfId="12799" xr:uid="{00000000-0005-0000-0000-000001320000}"/>
    <cellStyle name="Percent 3 9 9 4 2 2" xfId="12800" xr:uid="{00000000-0005-0000-0000-000002320000}"/>
    <cellStyle name="Percent 3 9 9 4 2 3" xfId="12801" xr:uid="{00000000-0005-0000-0000-000003320000}"/>
    <cellStyle name="Percent 3 9 9 4 3" xfId="12802" xr:uid="{00000000-0005-0000-0000-000004320000}"/>
    <cellStyle name="Percent 3 9 9 4 3 2" xfId="12803" xr:uid="{00000000-0005-0000-0000-000005320000}"/>
    <cellStyle name="Percent 3 9 9 4 3 3" xfId="12804" xr:uid="{00000000-0005-0000-0000-000006320000}"/>
    <cellStyle name="Percent 3 9 9 4 4" xfId="12805" xr:uid="{00000000-0005-0000-0000-000007320000}"/>
    <cellStyle name="Percent 3 9 9 4 5" xfId="12806" xr:uid="{00000000-0005-0000-0000-000008320000}"/>
    <cellStyle name="Percent 3 9 9 5" xfId="12807" xr:uid="{00000000-0005-0000-0000-000009320000}"/>
    <cellStyle name="Percent 3 9 9 5 2" xfId="12808" xr:uid="{00000000-0005-0000-0000-00000A320000}"/>
    <cellStyle name="Percent 3 9 9 5 2 2" xfId="12809" xr:uid="{00000000-0005-0000-0000-00000B320000}"/>
    <cellStyle name="Percent 3 9 9 5 2 3" xfId="12810" xr:uid="{00000000-0005-0000-0000-00000C320000}"/>
    <cellStyle name="Percent 3 9 9 5 3" xfId="12811" xr:uid="{00000000-0005-0000-0000-00000D320000}"/>
    <cellStyle name="Percent 3 9 9 5 3 2" xfId="12812" xr:uid="{00000000-0005-0000-0000-00000E320000}"/>
    <cellStyle name="Percent 3 9 9 5 3 3" xfId="12813" xr:uid="{00000000-0005-0000-0000-00000F320000}"/>
    <cellStyle name="Percent 3 9 9 5 4" xfId="12814" xr:uid="{00000000-0005-0000-0000-000010320000}"/>
    <cellStyle name="Percent 3 9 9 5 4 2" xfId="12815" xr:uid="{00000000-0005-0000-0000-000011320000}"/>
    <cellStyle name="Percent 3 9 9 5 4 3" xfId="12816" xr:uid="{00000000-0005-0000-0000-000012320000}"/>
    <cellStyle name="Percent 3 9 9 5 5" xfId="12817" xr:uid="{00000000-0005-0000-0000-000013320000}"/>
    <cellStyle name="Percent 3 9 9 5 6" xfId="12818" xr:uid="{00000000-0005-0000-0000-000014320000}"/>
    <cellStyle name="Percent 3 9 9 6" xfId="12819" xr:uid="{00000000-0005-0000-0000-000015320000}"/>
    <cellStyle name="Percent 3 9 9 6 2" xfId="12820" xr:uid="{00000000-0005-0000-0000-000016320000}"/>
    <cellStyle name="Percent 3 9 9 6 2 2" xfId="12821" xr:uid="{00000000-0005-0000-0000-000017320000}"/>
    <cellStyle name="Percent 3 9 9 6 2 3" xfId="12822" xr:uid="{00000000-0005-0000-0000-000018320000}"/>
    <cellStyle name="Percent 3 9 9 6 3" xfId="12823" xr:uid="{00000000-0005-0000-0000-000019320000}"/>
    <cellStyle name="Percent 3 9 9 6 3 2" xfId="12824" xr:uid="{00000000-0005-0000-0000-00001A320000}"/>
    <cellStyle name="Percent 3 9 9 6 3 3" xfId="12825" xr:uid="{00000000-0005-0000-0000-00001B320000}"/>
    <cellStyle name="Percent 3 9 9 6 4" xfId="12826" xr:uid="{00000000-0005-0000-0000-00001C320000}"/>
    <cellStyle name="Percent 3 9 9 6 5" xfId="12827" xr:uid="{00000000-0005-0000-0000-00001D320000}"/>
    <cellStyle name="Percent 3 9 9 7" xfId="12828" xr:uid="{00000000-0005-0000-0000-00001E320000}"/>
    <cellStyle name="Percent 3 9 9 7 2" xfId="12829" xr:uid="{00000000-0005-0000-0000-00001F320000}"/>
    <cellStyle name="Percent 3 9 9 7 3" xfId="12830" xr:uid="{00000000-0005-0000-0000-000020320000}"/>
    <cellStyle name="Percent 3 9 9 8" xfId="12831" xr:uid="{00000000-0005-0000-0000-000021320000}"/>
    <cellStyle name="Percent 3 9 9 8 2" xfId="12832" xr:uid="{00000000-0005-0000-0000-000022320000}"/>
    <cellStyle name="Percent 3 9 9 8 3" xfId="12833" xr:uid="{00000000-0005-0000-0000-000023320000}"/>
    <cellStyle name="Percent 3 9 9 9" xfId="12834" xr:uid="{00000000-0005-0000-0000-000024320000}"/>
    <cellStyle name="Percent 3 9 9 9 2" xfId="12835" xr:uid="{00000000-0005-0000-0000-000025320000}"/>
    <cellStyle name="Percent 3 9 9 9 3" xfId="12836" xr:uid="{00000000-0005-0000-0000-000026320000}"/>
    <cellStyle name="Percent 30" xfId="12837" xr:uid="{00000000-0005-0000-0000-000027320000}"/>
    <cellStyle name="Percent 31" xfId="12838" xr:uid="{00000000-0005-0000-0000-000028320000}"/>
    <cellStyle name="Percent 31 10" xfId="12839" xr:uid="{00000000-0005-0000-0000-000029320000}"/>
    <cellStyle name="Percent 31 11" xfId="12840" xr:uid="{00000000-0005-0000-0000-00002A320000}"/>
    <cellStyle name="Percent 31 12" xfId="12841" xr:uid="{00000000-0005-0000-0000-00002B320000}"/>
    <cellStyle name="Percent 31 13" xfId="12842" xr:uid="{00000000-0005-0000-0000-00002C320000}"/>
    <cellStyle name="Percent 31 14" xfId="12843" xr:uid="{00000000-0005-0000-0000-00002D320000}"/>
    <cellStyle name="Percent 31 15" xfId="12844" xr:uid="{00000000-0005-0000-0000-00002E320000}"/>
    <cellStyle name="Percent 31 2" xfId="12845" xr:uid="{00000000-0005-0000-0000-00002F320000}"/>
    <cellStyle name="Percent 31 2 2" xfId="12846" xr:uid="{00000000-0005-0000-0000-000030320000}"/>
    <cellStyle name="Percent 31 2 2 2" xfId="12847" xr:uid="{00000000-0005-0000-0000-000031320000}"/>
    <cellStyle name="Percent 31 2 2 3" xfId="12848" xr:uid="{00000000-0005-0000-0000-000032320000}"/>
    <cellStyle name="Percent 31 2 3" xfId="12849" xr:uid="{00000000-0005-0000-0000-000033320000}"/>
    <cellStyle name="Percent 31 2 3 2" xfId="12850" xr:uid="{00000000-0005-0000-0000-000034320000}"/>
    <cellStyle name="Percent 31 2 3 3" xfId="12851" xr:uid="{00000000-0005-0000-0000-000035320000}"/>
    <cellStyle name="Percent 31 2 4" xfId="12852" xr:uid="{00000000-0005-0000-0000-000036320000}"/>
    <cellStyle name="Percent 31 2 5" xfId="12853" xr:uid="{00000000-0005-0000-0000-000037320000}"/>
    <cellStyle name="Percent 31 2 6" xfId="12854" xr:uid="{00000000-0005-0000-0000-000038320000}"/>
    <cellStyle name="Percent 31 3" xfId="12855" xr:uid="{00000000-0005-0000-0000-000039320000}"/>
    <cellStyle name="Percent 31 3 2" xfId="12856" xr:uid="{00000000-0005-0000-0000-00003A320000}"/>
    <cellStyle name="Percent 31 3 2 2" xfId="12857" xr:uid="{00000000-0005-0000-0000-00003B320000}"/>
    <cellStyle name="Percent 31 3 2 3" xfId="12858" xr:uid="{00000000-0005-0000-0000-00003C320000}"/>
    <cellStyle name="Percent 31 3 3" xfId="12859" xr:uid="{00000000-0005-0000-0000-00003D320000}"/>
    <cellStyle name="Percent 31 3 3 2" xfId="12860" xr:uid="{00000000-0005-0000-0000-00003E320000}"/>
    <cellStyle name="Percent 31 3 3 3" xfId="12861" xr:uid="{00000000-0005-0000-0000-00003F320000}"/>
    <cellStyle name="Percent 31 3 4" xfId="12862" xr:uid="{00000000-0005-0000-0000-000040320000}"/>
    <cellStyle name="Percent 31 3 5" xfId="12863" xr:uid="{00000000-0005-0000-0000-000041320000}"/>
    <cellStyle name="Percent 31 4" xfId="12864" xr:uid="{00000000-0005-0000-0000-000042320000}"/>
    <cellStyle name="Percent 31 4 2" xfId="12865" xr:uid="{00000000-0005-0000-0000-000043320000}"/>
    <cellStyle name="Percent 31 4 2 2" xfId="12866" xr:uid="{00000000-0005-0000-0000-000044320000}"/>
    <cellStyle name="Percent 31 4 2 3" xfId="12867" xr:uid="{00000000-0005-0000-0000-000045320000}"/>
    <cellStyle name="Percent 31 4 3" xfId="12868" xr:uid="{00000000-0005-0000-0000-000046320000}"/>
    <cellStyle name="Percent 31 4 3 2" xfId="12869" xr:uid="{00000000-0005-0000-0000-000047320000}"/>
    <cellStyle name="Percent 31 4 3 3" xfId="12870" xr:uid="{00000000-0005-0000-0000-000048320000}"/>
    <cellStyle name="Percent 31 4 4" xfId="12871" xr:uid="{00000000-0005-0000-0000-000049320000}"/>
    <cellStyle name="Percent 31 4 5" xfId="12872" xr:uid="{00000000-0005-0000-0000-00004A320000}"/>
    <cellStyle name="Percent 31 5" xfId="12873" xr:uid="{00000000-0005-0000-0000-00004B320000}"/>
    <cellStyle name="Percent 31 5 2" xfId="12874" xr:uid="{00000000-0005-0000-0000-00004C320000}"/>
    <cellStyle name="Percent 31 5 2 2" xfId="12875" xr:uid="{00000000-0005-0000-0000-00004D320000}"/>
    <cellStyle name="Percent 31 5 2 3" xfId="12876" xr:uid="{00000000-0005-0000-0000-00004E320000}"/>
    <cellStyle name="Percent 31 5 3" xfId="12877" xr:uid="{00000000-0005-0000-0000-00004F320000}"/>
    <cellStyle name="Percent 31 5 3 2" xfId="12878" xr:uid="{00000000-0005-0000-0000-000050320000}"/>
    <cellStyle name="Percent 31 5 3 3" xfId="12879" xr:uid="{00000000-0005-0000-0000-000051320000}"/>
    <cellStyle name="Percent 31 5 4" xfId="12880" xr:uid="{00000000-0005-0000-0000-000052320000}"/>
    <cellStyle name="Percent 31 5 4 2" xfId="12881" xr:uid="{00000000-0005-0000-0000-000053320000}"/>
    <cellStyle name="Percent 31 5 4 3" xfId="12882" xr:uid="{00000000-0005-0000-0000-000054320000}"/>
    <cellStyle name="Percent 31 5 5" xfId="12883" xr:uid="{00000000-0005-0000-0000-000055320000}"/>
    <cellStyle name="Percent 31 5 6" xfId="12884" xr:uid="{00000000-0005-0000-0000-000056320000}"/>
    <cellStyle name="Percent 31 6" xfId="12885" xr:uid="{00000000-0005-0000-0000-000057320000}"/>
    <cellStyle name="Percent 31 6 2" xfId="12886" xr:uid="{00000000-0005-0000-0000-000058320000}"/>
    <cellStyle name="Percent 31 6 2 2" xfId="12887" xr:uid="{00000000-0005-0000-0000-000059320000}"/>
    <cellStyle name="Percent 31 6 2 3" xfId="12888" xr:uid="{00000000-0005-0000-0000-00005A320000}"/>
    <cellStyle name="Percent 31 6 3" xfId="12889" xr:uid="{00000000-0005-0000-0000-00005B320000}"/>
    <cellStyle name="Percent 31 6 3 2" xfId="12890" xr:uid="{00000000-0005-0000-0000-00005C320000}"/>
    <cellStyle name="Percent 31 6 3 3" xfId="12891" xr:uid="{00000000-0005-0000-0000-00005D320000}"/>
    <cellStyle name="Percent 31 6 4" xfId="12892" xr:uid="{00000000-0005-0000-0000-00005E320000}"/>
    <cellStyle name="Percent 31 6 5" xfId="12893" xr:uid="{00000000-0005-0000-0000-00005F320000}"/>
    <cellStyle name="Percent 31 7" xfId="12894" xr:uid="{00000000-0005-0000-0000-000060320000}"/>
    <cellStyle name="Percent 31 7 2" xfId="12895" xr:uid="{00000000-0005-0000-0000-000061320000}"/>
    <cellStyle name="Percent 31 7 3" xfId="12896" xr:uid="{00000000-0005-0000-0000-000062320000}"/>
    <cellStyle name="Percent 31 8" xfId="12897" xr:uid="{00000000-0005-0000-0000-000063320000}"/>
    <cellStyle name="Percent 31 8 2" xfId="12898" xr:uid="{00000000-0005-0000-0000-000064320000}"/>
    <cellStyle name="Percent 31 8 3" xfId="12899" xr:uid="{00000000-0005-0000-0000-000065320000}"/>
    <cellStyle name="Percent 31 9" xfId="12900" xr:uid="{00000000-0005-0000-0000-000066320000}"/>
    <cellStyle name="Percent 31 9 2" xfId="12901" xr:uid="{00000000-0005-0000-0000-000067320000}"/>
    <cellStyle name="Percent 31 9 3" xfId="12902" xr:uid="{00000000-0005-0000-0000-000068320000}"/>
    <cellStyle name="Percent 4" xfId="12903" xr:uid="{00000000-0005-0000-0000-000069320000}"/>
    <cellStyle name="Percent 4 10" xfId="12904" xr:uid="{00000000-0005-0000-0000-00006A320000}"/>
    <cellStyle name="Percent 4 10 10" xfId="12905" xr:uid="{00000000-0005-0000-0000-00006B320000}"/>
    <cellStyle name="Percent 4 10 11" xfId="12906" xr:uid="{00000000-0005-0000-0000-00006C320000}"/>
    <cellStyle name="Percent 4 10 12" xfId="12907" xr:uid="{00000000-0005-0000-0000-00006D320000}"/>
    <cellStyle name="Percent 4 10 13" xfId="12908" xr:uid="{00000000-0005-0000-0000-00006E320000}"/>
    <cellStyle name="Percent 4 10 14" xfId="12909" xr:uid="{00000000-0005-0000-0000-00006F320000}"/>
    <cellStyle name="Percent 4 10 15" xfId="12910" xr:uid="{00000000-0005-0000-0000-000070320000}"/>
    <cellStyle name="Percent 4 10 2" xfId="12911" xr:uid="{00000000-0005-0000-0000-000071320000}"/>
    <cellStyle name="Percent 4 10 2 2" xfId="12912" xr:uid="{00000000-0005-0000-0000-000072320000}"/>
    <cellStyle name="Percent 4 10 2 2 2" xfId="12913" xr:uid="{00000000-0005-0000-0000-000073320000}"/>
    <cellStyle name="Percent 4 10 2 2 3" xfId="12914" xr:uid="{00000000-0005-0000-0000-000074320000}"/>
    <cellStyle name="Percent 4 10 2 3" xfId="12915" xr:uid="{00000000-0005-0000-0000-000075320000}"/>
    <cellStyle name="Percent 4 10 2 3 2" xfId="12916" xr:uid="{00000000-0005-0000-0000-000076320000}"/>
    <cellStyle name="Percent 4 10 2 3 3" xfId="12917" xr:uid="{00000000-0005-0000-0000-000077320000}"/>
    <cellStyle name="Percent 4 10 2 4" xfId="12918" xr:uid="{00000000-0005-0000-0000-000078320000}"/>
    <cellStyle name="Percent 4 10 2 5" xfId="12919" xr:uid="{00000000-0005-0000-0000-000079320000}"/>
    <cellStyle name="Percent 4 10 2 6" xfId="12920" xr:uid="{00000000-0005-0000-0000-00007A320000}"/>
    <cellStyle name="Percent 4 10 3" xfId="12921" xr:uid="{00000000-0005-0000-0000-00007B320000}"/>
    <cellStyle name="Percent 4 10 3 2" xfId="12922" xr:uid="{00000000-0005-0000-0000-00007C320000}"/>
    <cellStyle name="Percent 4 10 3 2 2" xfId="12923" xr:uid="{00000000-0005-0000-0000-00007D320000}"/>
    <cellStyle name="Percent 4 10 3 2 3" xfId="12924" xr:uid="{00000000-0005-0000-0000-00007E320000}"/>
    <cellStyle name="Percent 4 10 3 3" xfId="12925" xr:uid="{00000000-0005-0000-0000-00007F320000}"/>
    <cellStyle name="Percent 4 10 3 3 2" xfId="12926" xr:uid="{00000000-0005-0000-0000-000080320000}"/>
    <cellStyle name="Percent 4 10 3 3 3" xfId="12927" xr:uid="{00000000-0005-0000-0000-000081320000}"/>
    <cellStyle name="Percent 4 10 3 4" xfId="12928" xr:uid="{00000000-0005-0000-0000-000082320000}"/>
    <cellStyle name="Percent 4 10 3 5" xfId="12929" xr:uid="{00000000-0005-0000-0000-000083320000}"/>
    <cellStyle name="Percent 4 10 4" xfId="12930" xr:uid="{00000000-0005-0000-0000-000084320000}"/>
    <cellStyle name="Percent 4 10 4 2" xfId="12931" xr:uid="{00000000-0005-0000-0000-000085320000}"/>
    <cellStyle name="Percent 4 10 4 2 2" xfId="12932" xr:uid="{00000000-0005-0000-0000-000086320000}"/>
    <cellStyle name="Percent 4 10 4 2 3" xfId="12933" xr:uid="{00000000-0005-0000-0000-000087320000}"/>
    <cellStyle name="Percent 4 10 4 3" xfId="12934" xr:uid="{00000000-0005-0000-0000-000088320000}"/>
    <cellStyle name="Percent 4 10 4 3 2" xfId="12935" xr:uid="{00000000-0005-0000-0000-000089320000}"/>
    <cellStyle name="Percent 4 10 4 3 3" xfId="12936" xr:uid="{00000000-0005-0000-0000-00008A320000}"/>
    <cellStyle name="Percent 4 10 4 4" xfId="12937" xr:uid="{00000000-0005-0000-0000-00008B320000}"/>
    <cellStyle name="Percent 4 10 4 5" xfId="12938" xr:uid="{00000000-0005-0000-0000-00008C320000}"/>
    <cellStyle name="Percent 4 10 5" xfId="12939" xr:uid="{00000000-0005-0000-0000-00008D320000}"/>
    <cellStyle name="Percent 4 10 5 2" xfId="12940" xr:uid="{00000000-0005-0000-0000-00008E320000}"/>
    <cellStyle name="Percent 4 10 5 2 2" xfId="12941" xr:uid="{00000000-0005-0000-0000-00008F320000}"/>
    <cellStyle name="Percent 4 10 5 2 3" xfId="12942" xr:uid="{00000000-0005-0000-0000-000090320000}"/>
    <cellStyle name="Percent 4 10 5 3" xfId="12943" xr:uid="{00000000-0005-0000-0000-000091320000}"/>
    <cellStyle name="Percent 4 10 5 3 2" xfId="12944" xr:uid="{00000000-0005-0000-0000-000092320000}"/>
    <cellStyle name="Percent 4 10 5 3 3" xfId="12945" xr:uid="{00000000-0005-0000-0000-000093320000}"/>
    <cellStyle name="Percent 4 10 5 4" xfId="12946" xr:uid="{00000000-0005-0000-0000-000094320000}"/>
    <cellStyle name="Percent 4 10 5 4 2" xfId="12947" xr:uid="{00000000-0005-0000-0000-000095320000}"/>
    <cellStyle name="Percent 4 10 5 4 3" xfId="12948" xr:uid="{00000000-0005-0000-0000-000096320000}"/>
    <cellStyle name="Percent 4 10 5 5" xfId="12949" xr:uid="{00000000-0005-0000-0000-000097320000}"/>
    <cellStyle name="Percent 4 10 5 6" xfId="12950" xr:uid="{00000000-0005-0000-0000-000098320000}"/>
    <cellStyle name="Percent 4 10 6" xfId="12951" xr:uid="{00000000-0005-0000-0000-000099320000}"/>
    <cellStyle name="Percent 4 10 6 2" xfId="12952" xr:uid="{00000000-0005-0000-0000-00009A320000}"/>
    <cellStyle name="Percent 4 10 6 2 2" xfId="12953" xr:uid="{00000000-0005-0000-0000-00009B320000}"/>
    <cellStyle name="Percent 4 10 6 2 3" xfId="12954" xr:uid="{00000000-0005-0000-0000-00009C320000}"/>
    <cellStyle name="Percent 4 10 6 3" xfId="12955" xr:uid="{00000000-0005-0000-0000-00009D320000}"/>
    <cellStyle name="Percent 4 10 6 3 2" xfId="12956" xr:uid="{00000000-0005-0000-0000-00009E320000}"/>
    <cellStyle name="Percent 4 10 6 3 3" xfId="12957" xr:uid="{00000000-0005-0000-0000-00009F320000}"/>
    <cellStyle name="Percent 4 10 6 4" xfId="12958" xr:uid="{00000000-0005-0000-0000-0000A0320000}"/>
    <cellStyle name="Percent 4 10 6 5" xfId="12959" xr:uid="{00000000-0005-0000-0000-0000A1320000}"/>
    <cellStyle name="Percent 4 10 7" xfId="12960" xr:uid="{00000000-0005-0000-0000-0000A2320000}"/>
    <cellStyle name="Percent 4 10 7 2" xfId="12961" xr:uid="{00000000-0005-0000-0000-0000A3320000}"/>
    <cellStyle name="Percent 4 10 7 3" xfId="12962" xr:uid="{00000000-0005-0000-0000-0000A4320000}"/>
    <cellStyle name="Percent 4 10 8" xfId="12963" xr:uid="{00000000-0005-0000-0000-0000A5320000}"/>
    <cellStyle name="Percent 4 10 8 2" xfId="12964" xr:uid="{00000000-0005-0000-0000-0000A6320000}"/>
    <cellStyle name="Percent 4 10 8 3" xfId="12965" xr:uid="{00000000-0005-0000-0000-0000A7320000}"/>
    <cellStyle name="Percent 4 10 9" xfId="12966" xr:uid="{00000000-0005-0000-0000-0000A8320000}"/>
    <cellStyle name="Percent 4 10 9 2" xfId="12967" xr:uid="{00000000-0005-0000-0000-0000A9320000}"/>
    <cellStyle name="Percent 4 10 9 3" xfId="12968" xr:uid="{00000000-0005-0000-0000-0000AA320000}"/>
    <cellStyle name="Percent 4 11" xfId="12969" xr:uid="{00000000-0005-0000-0000-0000AB320000}"/>
    <cellStyle name="Percent 4 11 10" xfId="12970" xr:uid="{00000000-0005-0000-0000-0000AC320000}"/>
    <cellStyle name="Percent 4 11 11" xfId="12971" xr:uid="{00000000-0005-0000-0000-0000AD320000}"/>
    <cellStyle name="Percent 4 11 12" xfId="12972" xr:uid="{00000000-0005-0000-0000-0000AE320000}"/>
    <cellStyle name="Percent 4 11 13" xfId="12973" xr:uid="{00000000-0005-0000-0000-0000AF320000}"/>
    <cellStyle name="Percent 4 11 14" xfId="12974" xr:uid="{00000000-0005-0000-0000-0000B0320000}"/>
    <cellStyle name="Percent 4 11 15" xfId="12975" xr:uid="{00000000-0005-0000-0000-0000B1320000}"/>
    <cellStyle name="Percent 4 11 2" xfId="12976" xr:uid="{00000000-0005-0000-0000-0000B2320000}"/>
    <cellStyle name="Percent 4 11 2 2" xfId="12977" xr:uid="{00000000-0005-0000-0000-0000B3320000}"/>
    <cellStyle name="Percent 4 11 2 2 2" xfId="12978" xr:uid="{00000000-0005-0000-0000-0000B4320000}"/>
    <cellStyle name="Percent 4 11 2 2 3" xfId="12979" xr:uid="{00000000-0005-0000-0000-0000B5320000}"/>
    <cellStyle name="Percent 4 11 2 3" xfId="12980" xr:uid="{00000000-0005-0000-0000-0000B6320000}"/>
    <cellStyle name="Percent 4 11 2 3 2" xfId="12981" xr:uid="{00000000-0005-0000-0000-0000B7320000}"/>
    <cellStyle name="Percent 4 11 2 3 3" xfId="12982" xr:uid="{00000000-0005-0000-0000-0000B8320000}"/>
    <cellStyle name="Percent 4 11 2 4" xfId="12983" xr:uid="{00000000-0005-0000-0000-0000B9320000}"/>
    <cellStyle name="Percent 4 11 2 5" xfId="12984" xr:uid="{00000000-0005-0000-0000-0000BA320000}"/>
    <cellStyle name="Percent 4 11 2 6" xfId="12985" xr:uid="{00000000-0005-0000-0000-0000BB320000}"/>
    <cellStyle name="Percent 4 11 3" xfId="12986" xr:uid="{00000000-0005-0000-0000-0000BC320000}"/>
    <cellStyle name="Percent 4 11 3 2" xfId="12987" xr:uid="{00000000-0005-0000-0000-0000BD320000}"/>
    <cellStyle name="Percent 4 11 3 2 2" xfId="12988" xr:uid="{00000000-0005-0000-0000-0000BE320000}"/>
    <cellStyle name="Percent 4 11 3 2 3" xfId="12989" xr:uid="{00000000-0005-0000-0000-0000BF320000}"/>
    <cellStyle name="Percent 4 11 3 3" xfId="12990" xr:uid="{00000000-0005-0000-0000-0000C0320000}"/>
    <cellStyle name="Percent 4 11 3 3 2" xfId="12991" xr:uid="{00000000-0005-0000-0000-0000C1320000}"/>
    <cellStyle name="Percent 4 11 3 3 3" xfId="12992" xr:uid="{00000000-0005-0000-0000-0000C2320000}"/>
    <cellStyle name="Percent 4 11 3 4" xfId="12993" xr:uid="{00000000-0005-0000-0000-0000C3320000}"/>
    <cellStyle name="Percent 4 11 3 5" xfId="12994" xr:uid="{00000000-0005-0000-0000-0000C4320000}"/>
    <cellStyle name="Percent 4 11 4" xfId="12995" xr:uid="{00000000-0005-0000-0000-0000C5320000}"/>
    <cellStyle name="Percent 4 11 4 2" xfId="12996" xr:uid="{00000000-0005-0000-0000-0000C6320000}"/>
    <cellStyle name="Percent 4 11 4 2 2" xfId="12997" xr:uid="{00000000-0005-0000-0000-0000C7320000}"/>
    <cellStyle name="Percent 4 11 4 2 3" xfId="12998" xr:uid="{00000000-0005-0000-0000-0000C8320000}"/>
    <cellStyle name="Percent 4 11 4 3" xfId="12999" xr:uid="{00000000-0005-0000-0000-0000C9320000}"/>
    <cellStyle name="Percent 4 11 4 3 2" xfId="13000" xr:uid="{00000000-0005-0000-0000-0000CA320000}"/>
    <cellStyle name="Percent 4 11 4 3 3" xfId="13001" xr:uid="{00000000-0005-0000-0000-0000CB320000}"/>
    <cellStyle name="Percent 4 11 4 4" xfId="13002" xr:uid="{00000000-0005-0000-0000-0000CC320000}"/>
    <cellStyle name="Percent 4 11 4 5" xfId="13003" xr:uid="{00000000-0005-0000-0000-0000CD320000}"/>
    <cellStyle name="Percent 4 11 5" xfId="13004" xr:uid="{00000000-0005-0000-0000-0000CE320000}"/>
    <cellStyle name="Percent 4 11 5 2" xfId="13005" xr:uid="{00000000-0005-0000-0000-0000CF320000}"/>
    <cellStyle name="Percent 4 11 5 2 2" xfId="13006" xr:uid="{00000000-0005-0000-0000-0000D0320000}"/>
    <cellStyle name="Percent 4 11 5 2 3" xfId="13007" xr:uid="{00000000-0005-0000-0000-0000D1320000}"/>
    <cellStyle name="Percent 4 11 5 3" xfId="13008" xr:uid="{00000000-0005-0000-0000-0000D2320000}"/>
    <cellStyle name="Percent 4 11 5 3 2" xfId="13009" xr:uid="{00000000-0005-0000-0000-0000D3320000}"/>
    <cellStyle name="Percent 4 11 5 3 3" xfId="13010" xr:uid="{00000000-0005-0000-0000-0000D4320000}"/>
    <cellStyle name="Percent 4 11 5 4" xfId="13011" xr:uid="{00000000-0005-0000-0000-0000D5320000}"/>
    <cellStyle name="Percent 4 11 5 4 2" xfId="13012" xr:uid="{00000000-0005-0000-0000-0000D6320000}"/>
    <cellStyle name="Percent 4 11 5 4 3" xfId="13013" xr:uid="{00000000-0005-0000-0000-0000D7320000}"/>
    <cellStyle name="Percent 4 11 5 5" xfId="13014" xr:uid="{00000000-0005-0000-0000-0000D8320000}"/>
    <cellStyle name="Percent 4 11 5 6" xfId="13015" xr:uid="{00000000-0005-0000-0000-0000D9320000}"/>
    <cellStyle name="Percent 4 11 6" xfId="13016" xr:uid="{00000000-0005-0000-0000-0000DA320000}"/>
    <cellStyle name="Percent 4 11 6 2" xfId="13017" xr:uid="{00000000-0005-0000-0000-0000DB320000}"/>
    <cellStyle name="Percent 4 11 6 2 2" xfId="13018" xr:uid="{00000000-0005-0000-0000-0000DC320000}"/>
    <cellStyle name="Percent 4 11 6 2 3" xfId="13019" xr:uid="{00000000-0005-0000-0000-0000DD320000}"/>
    <cellStyle name="Percent 4 11 6 3" xfId="13020" xr:uid="{00000000-0005-0000-0000-0000DE320000}"/>
    <cellStyle name="Percent 4 11 6 3 2" xfId="13021" xr:uid="{00000000-0005-0000-0000-0000DF320000}"/>
    <cellStyle name="Percent 4 11 6 3 3" xfId="13022" xr:uid="{00000000-0005-0000-0000-0000E0320000}"/>
    <cellStyle name="Percent 4 11 6 4" xfId="13023" xr:uid="{00000000-0005-0000-0000-0000E1320000}"/>
    <cellStyle name="Percent 4 11 6 5" xfId="13024" xr:uid="{00000000-0005-0000-0000-0000E2320000}"/>
    <cellStyle name="Percent 4 11 7" xfId="13025" xr:uid="{00000000-0005-0000-0000-0000E3320000}"/>
    <cellStyle name="Percent 4 11 7 2" xfId="13026" xr:uid="{00000000-0005-0000-0000-0000E4320000}"/>
    <cellStyle name="Percent 4 11 7 3" xfId="13027" xr:uid="{00000000-0005-0000-0000-0000E5320000}"/>
    <cellStyle name="Percent 4 11 8" xfId="13028" xr:uid="{00000000-0005-0000-0000-0000E6320000}"/>
    <cellStyle name="Percent 4 11 8 2" xfId="13029" xr:uid="{00000000-0005-0000-0000-0000E7320000}"/>
    <cellStyle name="Percent 4 11 8 3" xfId="13030" xr:uid="{00000000-0005-0000-0000-0000E8320000}"/>
    <cellStyle name="Percent 4 11 9" xfId="13031" xr:uid="{00000000-0005-0000-0000-0000E9320000}"/>
    <cellStyle name="Percent 4 11 9 2" xfId="13032" xr:uid="{00000000-0005-0000-0000-0000EA320000}"/>
    <cellStyle name="Percent 4 11 9 3" xfId="13033" xr:uid="{00000000-0005-0000-0000-0000EB320000}"/>
    <cellStyle name="Percent 4 12" xfId="13034" xr:uid="{00000000-0005-0000-0000-0000EC320000}"/>
    <cellStyle name="Percent 4 12 10" xfId="13035" xr:uid="{00000000-0005-0000-0000-0000ED320000}"/>
    <cellStyle name="Percent 4 12 11" xfId="13036" xr:uid="{00000000-0005-0000-0000-0000EE320000}"/>
    <cellStyle name="Percent 4 12 12" xfId="13037" xr:uid="{00000000-0005-0000-0000-0000EF320000}"/>
    <cellStyle name="Percent 4 12 13" xfId="13038" xr:uid="{00000000-0005-0000-0000-0000F0320000}"/>
    <cellStyle name="Percent 4 12 14" xfId="13039" xr:uid="{00000000-0005-0000-0000-0000F1320000}"/>
    <cellStyle name="Percent 4 12 15" xfId="13040" xr:uid="{00000000-0005-0000-0000-0000F2320000}"/>
    <cellStyle name="Percent 4 12 2" xfId="13041" xr:uid="{00000000-0005-0000-0000-0000F3320000}"/>
    <cellStyle name="Percent 4 12 2 2" xfId="13042" xr:uid="{00000000-0005-0000-0000-0000F4320000}"/>
    <cellStyle name="Percent 4 12 2 2 2" xfId="13043" xr:uid="{00000000-0005-0000-0000-0000F5320000}"/>
    <cellStyle name="Percent 4 12 2 2 3" xfId="13044" xr:uid="{00000000-0005-0000-0000-0000F6320000}"/>
    <cellStyle name="Percent 4 12 2 3" xfId="13045" xr:uid="{00000000-0005-0000-0000-0000F7320000}"/>
    <cellStyle name="Percent 4 12 2 3 2" xfId="13046" xr:uid="{00000000-0005-0000-0000-0000F8320000}"/>
    <cellStyle name="Percent 4 12 2 3 3" xfId="13047" xr:uid="{00000000-0005-0000-0000-0000F9320000}"/>
    <cellStyle name="Percent 4 12 2 4" xfId="13048" xr:uid="{00000000-0005-0000-0000-0000FA320000}"/>
    <cellStyle name="Percent 4 12 2 5" xfId="13049" xr:uid="{00000000-0005-0000-0000-0000FB320000}"/>
    <cellStyle name="Percent 4 12 2 6" xfId="13050" xr:uid="{00000000-0005-0000-0000-0000FC320000}"/>
    <cellStyle name="Percent 4 12 3" xfId="13051" xr:uid="{00000000-0005-0000-0000-0000FD320000}"/>
    <cellStyle name="Percent 4 12 3 2" xfId="13052" xr:uid="{00000000-0005-0000-0000-0000FE320000}"/>
    <cellStyle name="Percent 4 12 3 2 2" xfId="13053" xr:uid="{00000000-0005-0000-0000-0000FF320000}"/>
    <cellStyle name="Percent 4 12 3 2 3" xfId="13054" xr:uid="{00000000-0005-0000-0000-000000330000}"/>
    <cellStyle name="Percent 4 12 3 3" xfId="13055" xr:uid="{00000000-0005-0000-0000-000001330000}"/>
    <cellStyle name="Percent 4 12 3 3 2" xfId="13056" xr:uid="{00000000-0005-0000-0000-000002330000}"/>
    <cellStyle name="Percent 4 12 3 3 3" xfId="13057" xr:uid="{00000000-0005-0000-0000-000003330000}"/>
    <cellStyle name="Percent 4 12 3 4" xfId="13058" xr:uid="{00000000-0005-0000-0000-000004330000}"/>
    <cellStyle name="Percent 4 12 3 5" xfId="13059" xr:uid="{00000000-0005-0000-0000-000005330000}"/>
    <cellStyle name="Percent 4 12 4" xfId="13060" xr:uid="{00000000-0005-0000-0000-000006330000}"/>
    <cellStyle name="Percent 4 12 4 2" xfId="13061" xr:uid="{00000000-0005-0000-0000-000007330000}"/>
    <cellStyle name="Percent 4 12 4 2 2" xfId="13062" xr:uid="{00000000-0005-0000-0000-000008330000}"/>
    <cellStyle name="Percent 4 12 4 2 3" xfId="13063" xr:uid="{00000000-0005-0000-0000-000009330000}"/>
    <cellStyle name="Percent 4 12 4 3" xfId="13064" xr:uid="{00000000-0005-0000-0000-00000A330000}"/>
    <cellStyle name="Percent 4 12 4 3 2" xfId="13065" xr:uid="{00000000-0005-0000-0000-00000B330000}"/>
    <cellStyle name="Percent 4 12 4 3 3" xfId="13066" xr:uid="{00000000-0005-0000-0000-00000C330000}"/>
    <cellStyle name="Percent 4 12 4 4" xfId="13067" xr:uid="{00000000-0005-0000-0000-00000D330000}"/>
    <cellStyle name="Percent 4 12 4 5" xfId="13068" xr:uid="{00000000-0005-0000-0000-00000E330000}"/>
    <cellStyle name="Percent 4 12 5" xfId="13069" xr:uid="{00000000-0005-0000-0000-00000F330000}"/>
    <cellStyle name="Percent 4 12 5 2" xfId="13070" xr:uid="{00000000-0005-0000-0000-000010330000}"/>
    <cellStyle name="Percent 4 12 5 2 2" xfId="13071" xr:uid="{00000000-0005-0000-0000-000011330000}"/>
    <cellStyle name="Percent 4 12 5 2 3" xfId="13072" xr:uid="{00000000-0005-0000-0000-000012330000}"/>
    <cellStyle name="Percent 4 12 5 3" xfId="13073" xr:uid="{00000000-0005-0000-0000-000013330000}"/>
    <cellStyle name="Percent 4 12 5 3 2" xfId="13074" xr:uid="{00000000-0005-0000-0000-000014330000}"/>
    <cellStyle name="Percent 4 12 5 3 3" xfId="13075" xr:uid="{00000000-0005-0000-0000-000015330000}"/>
    <cellStyle name="Percent 4 12 5 4" xfId="13076" xr:uid="{00000000-0005-0000-0000-000016330000}"/>
    <cellStyle name="Percent 4 12 5 4 2" xfId="13077" xr:uid="{00000000-0005-0000-0000-000017330000}"/>
    <cellStyle name="Percent 4 12 5 4 3" xfId="13078" xr:uid="{00000000-0005-0000-0000-000018330000}"/>
    <cellStyle name="Percent 4 12 5 5" xfId="13079" xr:uid="{00000000-0005-0000-0000-000019330000}"/>
    <cellStyle name="Percent 4 12 5 6" xfId="13080" xr:uid="{00000000-0005-0000-0000-00001A330000}"/>
    <cellStyle name="Percent 4 12 6" xfId="13081" xr:uid="{00000000-0005-0000-0000-00001B330000}"/>
    <cellStyle name="Percent 4 12 6 2" xfId="13082" xr:uid="{00000000-0005-0000-0000-00001C330000}"/>
    <cellStyle name="Percent 4 12 6 2 2" xfId="13083" xr:uid="{00000000-0005-0000-0000-00001D330000}"/>
    <cellStyle name="Percent 4 12 6 2 3" xfId="13084" xr:uid="{00000000-0005-0000-0000-00001E330000}"/>
    <cellStyle name="Percent 4 12 6 3" xfId="13085" xr:uid="{00000000-0005-0000-0000-00001F330000}"/>
    <cellStyle name="Percent 4 12 6 3 2" xfId="13086" xr:uid="{00000000-0005-0000-0000-000020330000}"/>
    <cellStyle name="Percent 4 12 6 3 3" xfId="13087" xr:uid="{00000000-0005-0000-0000-000021330000}"/>
    <cellStyle name="Percent 4 12 6 4" xfId="13088" xr:uid="{00000000-0005-0000-0000-000022330000}"/>
    <cellStyle name="Percent 4 12 6 5" xfId="13089" xr:uid="{00000000-0005-0000-0000-000023330000}"/>
    <cellStyle name="Percent 4 12 7" xfId="13090" xr:uid="{00000000-0005-0000-0000-000024330000}"/>
    <cellStyle name="Percent 4 12 7 2" xfId="13091" xr:uid="{00000000-0005-0000-0000-000025330000}"/>
    <cellStyle name="Percent 4 12 7 3" xfId="13092" xr:uid="{00000000-0005-0000-0000-000026330000}"/>
    <cellStyle name="Percent 4 12 8" xfId="13093" xr:uid="{00000000-0005-0000-0000-000027330000}"/>
    <cellStyle name="Percent 4 12 8 2" xfId="13094" xr:uid="{00000000-0005-0000-0000-000028330000}"/>
    <cellStyle name="Percent 4 12 8 3" xfId="13095" xr:uid="{00000000-0005-0000-0000-000029330000}"/>
    <cellStyle name="Percent 4 12 9" xfId="13096" xr:uid="{00000000-0005-0000-0000-00002A330000}"/>
    <cellStyle name="Percent 4 12 9 2" xfId="13097" xr:uid="{00000000-0005-0000-0000-00002B330000}"/>
    <cellStyle name="Percent 4 12 9 3" xfId="13098" xr:uid="{00000000-0005-0000-0000-00002C330000}"/>
    <cellStyle name="Percent 4 13" xfId="13099" xr:uid="{00000000-0005-0000-0000-00002D330000}"/>
    <cellStyle name="Percent 4 13 10" xfId="13100" xr:uid="{00000000-0005-0000-0000-00002E330000}"/>
    <cellStyle name="Percent 4 13 11" xfId="13101" xr:uid="{00000000-0005-0000-0000-00002F330000}"/>
    <cellStyle name="Percent 4 13 12" xfId="13102" xr:uid="{00000000-0005-0000-0000-000030330000}"/>
    <cellStyle name="Percent 4 13 13" xfId="13103" xr:uid="{00000000-0005-0000-0000-000031330000}"/>
    <cellStyle name="Percent 4 13 14" xfId="13104" xr:uid="{00000000-0005-0000-0000-000032330000}"/>
    <cellStyle name="Percent 4 13 15" xfId="13105" xr:uid="{00000000-0005-0000-0000-000033330000}"/>
    <cellStyle name="Percent 4 13 2" xfId="13106" xr:uid="{00000000-0005-0000-0000-000034330000}"/>
    <cellStyle name="Percent 4 13 2 2" xfId="13107" xr:uid="{00000000-0005-0000-0000-000035330000}"/>
    <cellStyle name="Percent 4 13 2 2 2" xfId="13108" xr:uid="{00000000-0005-0000-0000-000036330000}"/>
    <cellStyle name="Percent 4 13 2 2 3" xfId="13109" xr:uid="{00000000-0005-0000-0000-000037330000}"/>
    <cellStyle name="Percent 4 13 2 3" xfId="13110" xr:uid="{00000000-0005-0000-0000-000038330000}"/>
    <cellStyle name="Percent 4 13 2 3 2" xfId="13111" xr:uid="{00000000-0005-0000-0000-000039330000}"/>
    <cellStyle name="Percent 4 13 2 3 3" xfId="13112" xr:uid="{00000000-0005-0000-0000-00003A330000}"/>
    <cellStyle name="Percent 4 13 2 4" xfId="13113" xr:uid="{00000000-0005-0000-0000-00003B330000}"/>
    <cellStyle name="Percent 4 13 2 5" xfId="13114" xr:uid="{00000000-0005-0000-0000-00003C330000}"/>
    <cellStyle name="Percent 4 13 2 6" xfId="13115" xr:uid="{00000000-0005-0000-0000-00003D330000}"/>
    <cellStyle name="Percent 4 13 3" xfId="13116" xr:uid="{00000000-0005-0000-0000-00003E330000}"/>
    <cellStyle name="Percent 4 13 3 2" xfId="13117" xr:uid="{00000000-0005-0000-0000-00003F330000}"/>
    <cellStyle name="Percent 4 13 3 2 2" xfId="13118" xr:uid="{00000000-0005-0000-0000-000040330000}"/>
    <cellStyle name="Percent 4 13 3 2 3" xfId="13119" xr:uid="{00000000-0005-0000-0000-000041330000}"/>
    <cellStyle name="Percent 4 13 3 3" xfId="13120" xr:uid="{00000000-0005-0000-0000-000042330000}"/>
    <cellStyle name="Percent 4 13 3 3 2" xfId="13121" xr:uid="{00000000-0005-0000-0000-000043330000}"/>
    <cellStyle name="Percent 4 13 3 3 3" xfId="13122" xr:uid="{00000000-0005-0000-0000-000044330000}"/>
    <cellStyle name="Percent 4 13 3 4" xfId="13123" xr:uid="{00000000-0005-0000-0000-000045330000}"/>
    <cellStyle name="Percent 4 13 3 5" xfId="13124" xr:uid="{00000000-0005-0000-0000-000046330000}"/>
    <cellStyle name="Percent 4 13 4" xfId="13125" xr:uid="{00000000-0005-0000-0000-000047330000}"/>
    <cellStyle name="Percent 4 13 4 2" xfId="13126" xr:uid="{00000000-0005-0000-0000-000048330000}"/>
    <cellStyle name="Percent 4 13 4 2 2" xfId="13127" xr:uid="{00000000-0005-0000-0000-000049330000}"/>
    <cellStyle name="Percent 4 13 4 2 3" xfId="13128" xr:uid="{00000000-0005-0000-0000-00004A330000}"/>
    <cellStyle name="Percent 4 13 4 3" xfId="13129" xr:uid="{00000000-0005-0000-0000-00004B330000}"/>
    <cellStyle name="Percent 4 13 4 3 2" xfId="13130" xr:uid="{00000000-0005-0000-0000-00004C330000}"/>
    <cellStyle name="Percent 4 13 4 3 3" xfId="13131" xr:uid="{00000000-0005-0000-0000-00004D330000}"/>
    <cellStyle name="Percent 4 13 4 4" xfId="13132" xr:uid="{00000000-0005-0000-0000-00004E330000}"/>
    <cellStyle name="Percent 4 13 4 5" xfId="13133" xr:uid="{00000000-0005-0000-0000-00004F330000}"/>
    <cellStyle name="Percent 4 13 5" xfId="13134" xr:uid="{00000000-0005-0000-0000-000050330000}"/>
    <cellStyle name="Percent 4 13 5 2" xfId="13135" xr:uid="{00000000-0005-0000-0000-000051330000}"/>
    <cellStyle name="Percent 4 13 5 2 2" xfId="13136" xr:uid="{00000000-0005-0000-0000-000052330000}"/>
    <cellStyle name="Percent 4 13 5 2 3" xfId="13137" xr:uid="{00000000-0005-0000-0000-000053330000}"/>
    <cellStyle name="Percent 4 13 5 3" xfId="13138" xr:uid="{00000000-0005-0000-0000-000054330000}"/>
    <cellStyle name="Percent 4 13 5 3 2" xfId="13139" xr:uid="{00000000-0005-0000-0000-000055330000}"/>
    <cellStyle name="Percent 4 13 5 3 3" xfId="13140" xr:uid="{00000000-0005-0000-0000-000056330000}"/>
    <cellStyle name="Percent 4 13 5 4" xfId="13141" xr:uid="{00000000-0005-0000-0000-000057330000}"/>
    <cellStyle name="Percent 4 13 5 4 2" xfId="13142" xr:uid="{00000000-0005-0000-0000-000058330000}"/>
    <cellStyle name="Percent 4 13 5 4 3" xfId="13143" xr:uid="{00000000-0005-0000-0000-000059330000}"/>
    <cellStyle name="Percent 4 13 5 5" xfId="13144" xr:uid="{00000000-0005-0000-0000-00005A330000}"/>
    <cellStyle name="Percent 4 13 5 6" xfId="13145" xr:uid="{00000000-0005-0000-0000-00005B330000}"/>
    <cellStyle name="Percent 4 13 6" xfId="13146" xr:uid="{00000000-0005-0000-0000-00005C330000}"/>
    <cellStyle name="Percent 4 13 6 2" xfId="13147" xr:uid="{00000000-0005-0000-0000-00005D330000}"/>
    <cellStyle name="Percent 4 13 6 2 2" xfId="13148" xr:uid="{00000000-0005-0000-0000-00005E330000}"/>
    <cellStyle name="Percent 4 13 6 2 3" xfId="13149" xr:uid="{00000000-0005-0000-0000-00005F330000}"/>
    <cellStyle name="Percent 4 13 6 3" xfId="13150" xr:uid="{00000000-0005-0000-0000-000060330000}"/>
    <cellStyle name="Percent 4 13 6 3 2" xfId="13151" xr:uid="{00000000-0005-0000-0000-000061330000}"/>
    <cellStyle name="Percent 4 13 6 3 3" xfId="13152" xr:uid="{00000000-0005-0000-0000-000062330000}"/>
    <cellStyle name="Percent 4 13 6 4" xfId="13153" xr:uid="{00000000-0005-0000-0000-000063330000}"/>
    <cellStyle name="Percent 4 13 6 5" xfId="13154" xr:uid="{00000000-0005-0000-0000-000064330000}"/>
    <cellStyle name="Percent 4 13 7" xfId="13155" xr:uid="{00000000-0005-0000-0000-000065330000}"/>
    <cellStyle name="Percent 4 13 7 2" xfId="13156" xr:uid="{00000000-0005-0000-0000-000066330000}"/>
    <cellStyle name="Percent 4 13 7 3" xfId="13157" xr:uid="{00000000-0005-0000-0000-000067330000}"/>
    <cellStyle name="Percent 4 13 8" xfId="13158" xr:uid="{00000000-0005-0000-0000-000068330000}"/>
    <cellStyle name="Percent 4 13 8 2" xfId="13159" xr:uid="{00000000-0005-0000-0000-000069330000}"/>
    <cellStyle name="Percent 4 13 8 3" xfId="13160" xr:uid="{00000000-0005-0000-0000-00006A330000}"/>
    <cellStyle name="Percent 4 13 9" xfId="13161" xr:uid="{00000000-0005-0000-0000-00006B330000}"/>
    <cellStyle name="Percent 4 13 9 2" xfId="13162" xr:uid="{00000000-0005-0000-0000-00006C330000}"/>
    <cellStyle name="Percent 4 13 9 3" xfId="13163" xr:uid="{00000000-0005-0000-0000-00006D330000}"/>
    <cellStyle name="Percent 4 14" xfId="13164" xr:uid="{00000000-0005-0000-0000-00006E330000}"/>
    <cellStyle name="Percent 4 14 10" xfId="13165" xr:uid="{00000000-0005-0000-0000-00006F330000}"/>
    <cellStyle name="Percent 4 14 10 2" xfId="13166" xr:uid="{00000000-0005-0000-0000-000070330000}"/>
    <cellStyle name="Percent 4 14 10 3" xfId="13167" xr:uid="{00000000-0005-0000-0000-000071330000}"/>
    <cellStyle name="Percent 4 14 11" xfId="13168" xr:uid="{00000000-0005-0000-0000-000072330000}"/>
    <cellStyle name="Percent 4 14 12" xfId="13169" xr:uid="{00000000-0005-0000-0000-000073330000}"/>
    <cellStyle name="Percent 4 14 13" xfId="13170" xr:uid="{00000000-0005-0000-0000-000074330000}"/>
    <cellStyle name="Percent 4 14 14" xfId="13171" xr:uid="{00000000-0005-0000-0000-000075330000}"/>
    <cellStyle name="Percent 4 14 15" xfId="13172" xr:uid="{00000000-0005-0000-0000-000076330000}"/>
    <cellStyle name="Percent 4 14 16" xfId="13173" xr:uid="{00000000-0005-0000-0000-000077330000}"/>
    <cellStyle name="Percent 4 14 2" xfId="13174" xr:uid="{00000000-0005-0000-0000-000078330000}"/>
    <cellStyle name="Percent 4 14 2 10" xfId="13175" xr:uid="{00000000-0005-0000-0000-000079330000}"/>
    <cellStyle name="Percent 4 14 2 11" xfId="13176" xr:uid="{00000000-0005-0000-0000-00007A330000}"/>
    <cellStyle name="Percent 4 14 2 2" xfId="13177" xr:uid="{00000000-0005-0000-0000-00007B330000}"/>
    <cellStyle name="Percent 4 14 2 2 2" xfId="13178" xr:uid="{00000000-0005-0000-0000-00007C330000}"/>
    <cellStyle name="Percent 4 14 2 2 2 2" xfId="13179" xr:uid="{00000000-0005-0000-0000-00007D330000}"/>
    <cellStyle name="Percent 4 14 2 2 2 3" xfId="13180" xr:uid="{00000000-0005-0000-0000-00007E330000}"/>
    <cellStyle name="Percent 4 14 2 2 3" xfId="13181" xr:uid="{00000000-0005-0000-0000-00007F330000}"/>
    <cellStyle name="Percent 4 14 2 2 3 2" xfId="13182" xr:uid="{00000000-0005-0000-0000-000080330000}"/>
    <cellStyle name="Percent 4 14 2 2 3 3" xfId="13183" xr:uid="{00000000-0005-0000-0000-000081330000}"/>
    <cellStyle name="Percent 4 14 2 2 4" xfId="13184" xr:uid="{00000000-0005-0000-0000-000082330000}"/>
    <cellStyle name="Percent 4 14 2 2 5" xfId="13185" xr:uid="{00000000-0005-0000-0000-000083330000}"/>
    <cellStyle name="Percent 4 14 2 3" xfId="13186" xr:uid="{00000000-0005-0000-0000-000084330000}"/>
    <cellStyle name="Percent 4 14 2 3 2" xfId="13187" xr:uid="{00000000-0005-0000-0000-000085330000}"/>
    <cellStyle name="Percent 4 14 2 3 2 2" xfId="13188" xr:uid="{00000000-0005-0000-0000-000086330000}"/>
    <cellStyle name="Percent 4 14 2 3 2 3" xfId="13189" xr:uid="{00000000-0005-0000-0000-000087330000}"/>
    <cellStyle name="Percent 4 14 2 3 3" xfId="13190" xr:uid="{00000000-0005-0000-0000-000088330000}"/>
    <cellStyle name="Percent 4 14 2 3 3 2" xfId="13191" xr:uid="{00000000-0005-0000-0000-000089330000}"/>
    <cellStyle name="Percent 4 14 2 3 3 3" xfId="13192" xr:uid="{00000000-0005-0000-0000-00008A330000}"/>
    <cellStyle name="Percent 4 14 2 3 4" xfId="13193" xr:uid="{00000000-0005-0000-0000-00008B330000}"/>
    <cellStyle name="Percent 4 14 2 3 5" xfId="13194" xr:uid="{00000000-0005-0000-0000-00008C330000}"/>
    <cellStyle name="Percent 4 14 2 4" xfId="13195" xr:uid="{00000000-0005-0000-0000-00008D330000}"/>
    <cellStyle name="Percent 4 14 2 4 2" xfId="13196" xr:uid="{00000000-0005-0000-0000-00008E330000}"/>
    <cellStyle name="Percent 4 14 2 4 2 2" xfId="13197" xr:uid="{00000000-0005-0000-0000-00008F330000}"/>
    <cellStyle name="Percent 4 14 2 4 2 3" xfId="13198" xr:uid="{00000000-0005-0000-0000-000090330000}"/>
    <cellStyle name="Percent 4 14 2 4 3" xfId="13199" xr:uid="{00000000-0005-0000-0000-000091330000}"/>
    <cellStyle name="Percent 4 14 2 4 3 2" xfId="13200" xr:uid="{00000000-0005-0000-0000-000092330000}"/>
    <cellStyle name="Percent 4 14 2 4 3 3" xfId="13201" xr:uid="{00000000-0005-0000-0000-000093330000}"/>
    <cellStyle name="Percent 4 14 2 4 4" xfId="13202" xr:uid="{00000000-0005-0000-0000-000094330000}"/>
    <cellStyle name="Percent 4 14 2 4 4 2" xfId="13203" xr:uid="{00000000-0005-0000-0000-000095330000}"/>
    <cellStyle name="Percent 4 14 2 4 4 3" xfId="13204" xr:uid="{00000000-0005-0000-0000-000096330000}"/>
    <cellStyle name="Percent 4 14 2 4 5" xfId="13205" xr:uid="{00000000-0005-0000-0000-000097330000}"/>
    <cellStyle name="Percent 4 14 2 4 6" xfId="13206" xr:uid="{00000000-0005-0000-0000-000098330000}"/>
    <cellStyle name="Percent 4 14 2 5" xfId="13207" xr:uid="{00000000-0005-0000-0000-000099330000}"/>
    <cellStyle name="Percent 4 14 2 5 2" xfId="13208" xr:uid="{00000000-0005-0000-0000-00009A330000}"/>
    <cellStyle name="Percent 4 14 2 5 2 2" xfId="13209" xr:uid="{00000000-0005-0000-0000-00009B330000}"/>
    <cellStyle name="Percent 4 14 2 5 2 3" xfId="13210" xr:uid="{00000000-0005-0000-0000-00009C330000}"/>
    <cellStyle name="Percent 4 14 2 5 3" xfId="13211" xr:uid="{00000000-0005-0000-0000-00009D330000}"/>
    <cellStyle name="Percent 4 14 2 5 3 2" xfId="13212" xr:uid="{00000000-0005-0000-0000-00009E330000}"/>
    <cellStyle name="Percent 4 14 2 5 3 3" xfId="13213" xr:uid="{00000000-0005-0000-0000-00009F330000}"/>
    <cellStyle name="Percent 4 14 2 5 4" xfId="13214" xr:uid="{00000000-0005-0000-0000-0000A0330000}"/>
    <cellStyle name="Percent 4 14 2 5 5" xfId="13215" xr:uid="{00000000-0005-0000-0000-0000A1330000}"/>
    <cellStyle name="Percent 4 14 2 6" xfId="13216" xr:uid="{00000000-0005-0000-0000-0000A2330000}"/>
    <cellStyle name="Percent 4 14 2 6 2" xfId="13217" xr:uid="{00000000-0005-0000-0000-0000A3330000}"/>
    <cellStyle name="Percent 4 14 2 6 3" xfId="13218" xr:uid="{00000000-0005-0000-0000-0000A4330000}"/>
    <cellStyle name="Percent 4 14 2 7" xfId="13219" xr:uid="{00000000-0005-0000-0000-0000A5330000}"/>
    <cellStyle name="Percent 4 14 2 7 2" xfId="13220" xr:uid="{00000000-0005-0000-0000-0000A6330000}"/>
    <cellStyle name="Percent 4 14 2 7 3" xfId="13221" xr:uid="{00000000-0005-0000-0000-0000A7330000}"/>
    <cellStyle name="Percent 4 14 2 8" xfId="13222" xr:uid="{00000000-0005-0000-0000-0000A8330000}"/>
    <cellStyle name="Percent 4 14 2 8 2" xfId="13223" xr:uid="{00000000-0005-0000-0000-0000A9330000}"/>
    <cellStyle name="Percent 4 14 2 8 3" xfId="13224" xr:uid="{00000000-0005-0000-0000-0000AA330000}"/>
    <cellStyle name="Percent 4 14 2 9" xfId="13225" xr:uid="{00000000-0005-0000-0000-0000AB330000}"/>
    <cellStyle name="Percent 4 14 3" xfId="13226" xr:uid="{00000000-0005-0000-0000-0000AC330000}"/>
    <cellStyle name="Percent 4 14 3 2" xfId="13227" xr:uid="{00000000-0005-0000-0000-0000AD330000}"/>
    <cellStyle name="Percent 4 14 3 2 2" xfId="13228" xr:uid="{00000000-0005-0000-0000-0000AE330000}"/>
    <cellStyle name="Percent 4 14 3 2 3" xfId="13229" xr:uid="{00000000-0005-0000-0000-0000AF330000}"/>
    <cellStyle name="Percent 4 14 3 3" xfId="13230" xr:uid="{00000000-0005-0000-0000-0000B0330000}"/>
    <cellStyle name="Percent 4 14 3 3 2" xfId="13231" xr:uid="{00000000-0005-0000-0000-0000B1330000}"/>
    <cellStyle name="Percent 4 14 3 3 3" xfId="13232" xr:uid="{00000000-0005-0000-0000-0000B2330000}"/>
    <cellStyle name="Percent 4 14 3 4" xfId="13233" xr:uid="{00000000-0005-0000-0000-0000B3330000}"/>
    <cellStyle name="Percent 4 14 3 5" xfId="13234" xr:uid="{00000000-0005-0000-0000-0000B4330000}"/>
    <cellStyle name="Percent 4 14 3 6" xfId="13235" xr:uid="{00000000-0005-0000-0000-0000B5330000}"/>
    <cellStyle name="Percent 4 14 4" xfId="13236" xr:uid="{00000000-0005-0000-0000-0000B6330000}"/>
    <cellStyle name="Percent 4 14 4 2" xfId="13237" xr:uid="{00000000-0005-0000-0000-0000B7330000}"/>
    <cellStyle name="Percent 4 14 4 2 2" xfId="13238" xr:uid="{00000000-0005-0000-0000-0000B8330000}"/>
    <cellStyle name="Percent 4 14 4 2 3" xfId="13239" xr:uid="{00000000-0005-0000-0000-0000B9330000}"/>
    <cellStyle name="Percent 4 14 4 3" xfId="13240" xr:uid="{00000000-0005-0000-0000-0000BA330000}"/>
    <cellStyle name="Percent 4 14 4 3 2" xfId="13241" xr:uid="{00000000-0005-0000-0000-0000BB330000}"/>
    <cellStyle name="Percent 4 14 4 3 3" xfId="13242" xr:uid="{00000000-0005-0000-0000-0000BC330000}"/>
    <cellStyle name="Percent 4 14 4 4" xfId="13243" xr:uid="{00000000-0005-0000-0000-0000BD330000}"/>
    <cellStyle name="Percent 4 14 4 5" xfId="13244" xr:uid="{00000000-0005-0000-0000-0000BE330000}"/>
    <cellStyle name="Percent 4 14 5" xfId="13245" xr:uid="{00000000-0005-0000-0000-0000BF330000}"/>
    <cellStyle name="Percent 4 14 5 2" xfId="13246" xr:uid="{00000000-0005-0000-0000-0000C0330000}"/>
    <cellStyle name="Percent 4 14 5 2 2" xfId="13247" xr:uid="{00000000-0005-0000-0000-0000C1330000}"/>
    <cellStyle name="Percent 4 14 5 2 3" xfId="13248" xr:uid="{00000000-0005-0000-0000-0000C2330000}"/>
    <cellStyle name="Percent 4 14 5 3" xfId="13249" xr:uid="{00000000-0005-0000-0000-0000C3330000}"/>
    <cellStyle name="Percent 4 14 5 3 2" xfId="13250" xr:uid="{00000000-0005-0000-0000-0000C4330000}"/>
    <cellStyle name="Percent 4 14 5 3 3" xfId="13251" xr:uid="{00000000-0005-0000-0000-0000C5330000}"/>
    <cellStyle name="Percent 4 14 5 4" xfId="13252" xr:uid="{00000000-0005-0000-0000-0000C6330000}"/>
    <cellStyle name="Percent 4 14 5 5" xfId="13253" xr:uid="{00000000-0005-0000-0000-0000C7330000}"/>
    <cellStyle name="Percent 4 14 6" xfId="13254" xr:uid="{00000000-0005-0000-0000-0000C8330000}"/>
    <cellStyle name="Percent 4 14 6 2" xfId="13255" xr:uid="{00000000-0005-0000-0000-0000C9330000}"/>
    <cellStyle name="Percent 4 14 6 2 2" xfId="13256" xr:uid="{00000000-0005-0000-0000-0000CA330000}"/>
    <cellStyle name="Percent 4 14 6 2 3" xfId="13257" xr:uid="{00000000-0005-0000-0000-0000CB330000}"/>
    <cellStyle name="Percent 4 14 6 3" xfId="13258" xr:uid="{00000000-0005-0000-0000-0000CC330000}"/>
    <cellStyle name="Percent 4 14 6 3 2" xfId="13259" xr:uid="{00000000-0005-0000-0000-0000CD330000}"/>
    <cellStyle name="Percent 4 14 6 3 3" xfId="13260" xr:uid="{00000000-0005-0000-0000-0000CE330000}"/>
    <cellStyle name="Percent 4 14 6 4" xfId="13261" xr:uid="{00000000-0005-0000-0000-0000CF330000}"/>
    <cellStyle name="Percent 4 14 6 4 2" xfId="13262" xr:uid="{00000000-0005-0000-0000-0000D0330000}"/>
    <cellStyle name="Percent 4 14 6 4 3" xfId="13263" xr:uid="{00000000-0005-0000-0000-0000D1330000}"/>
    <cellStyle name="Percent 4 14 6 5" xfId="13264" xr:uid="{00000000-0005-0000-0000-0000D2330000}"/>
    <cellStyle name="Percent 4 14 6 6" xfId="13265" xr:uid="{00000000-0005-0000-0000-0000D3330000}"/>
    <cellStyle name="Percent 4 14 7" xfId="13266" xr:uid="{00000000-0005-0000-0000-0000D4330000}"/>
    <cellStyle name="Percent 4 14 7 2" xfId="13267" xr:uid="{00000000-0005-0000-0000-0000D5330000}"/>
    <cellStyle name="Percent 4 14 7 2 2" xfId="13268" xr:uid="{00000000-0005-0000-0000-0000D6330000}"/>
    <cellStyle name="Percent 4 14 7 2 3" xfId="13269" xr:uid="{00000000-0005-0000-0000-0000D7330000}"/>
    <cellStyle name="Percent 4 14 7 3" xfId="13270" xr:uid="{00000000-0005-0000-0000-0000D8330000}"/>
    <cellStyle name="Percent 4 14 7 3 2" xfId="13271" xr:uid="{00000000-0005-0000-0000-0000D9330000}"/>
    <cellStyle name="Percent 4 14 7 3 3" xfId="13272" xr:uid="{00000000-0005-0000-0000-0000DA330000}"/>
    <cellStyle name="Percent 4 14 7 4" xfId="13273" xr:uid="{00000000-0005-0000-0000-0000DB330000}"/>
    <cellStyle name="Percent 4 14 7 5" xfId="13274" xr:uid="{00000000-0005-0000-0000-0000DC330000}"/>
    <cellStyle name="Percent 4 14 8" xfId="13275" xr:uid="{00000000-0005-0000-0000-0000DD330000}"/>
    <cellStyle name="Percent 4 14 8 2" xfId="13276" xr:uid="{00000000-0005-0000-0000-0000DE330000}"/>
    <cellStyle name="Percent 4 14 8 3" xfId="13277" xr:uid="{00000000-0005-0000-0000-0000DF330000}"/>
    <cellStyle name="Percent 4 14 9" xfId="13278" xr:uid="{00000000-0005-0000-0000-0000E0330000}"/>
    <cellStyle name="Percent 4 14 9 2" xfId="13279" xr:uid="{00000000-0005-0000-0000-0000E1330000}"/>
    <cellStyle name="Percent 4 14 9 3" xfId="13280" xr:uid="{00000000-0005-0000-0000-0000E2330000}"/>
    <cellStyle name="Percent 4 15" xfId="13281" xr:uid="{00000000-0005-0000-0000-0000E3330000}"/>
    <cellStyle name="Percent 4 15 10" xfId="13282" xr:uid="{00000000-0005-0000-0000-0000E4330000}"/>
    <cellStyle name="Percent 4 15 11" xfId="13283" xr:uid="{00000000-0005-0000-0000-0000E5330000}"/>
    <cellStyle name="Percent 4 15 12" xfId="13284" xr:uid="{00000000-0005-0000-0000-0000E6330000}"/>
    <cellStyle name="Percent 4 15 13" xfId="13285" xr:uid="{00000000-0005-0000-0000-0000E7330000}"/>
    <cellStyle name="Percent 4 15 14" xfId="13286" xr:uid="{00000000-0005-0000-0000-0000E8330000}"/>
    <cellStyle name="Percent 4 15 15" xfId="13287" xr:uid="{00000000-0005-0000-0000-0000E9330000}"/>
    <cellStyle name="Percent 4 15 2" xfId="13288" xr:uid="{00000000-0005-0000-0000-0000EA330000}"/>
    <cellStyle name="Percent 4 15 2 2" xfId="13289" xr:uid="{00000000-0005-0000-0000-0000EB330000}"/>
    <cellStyle name="Percent 4 15 2 2 2" xfId="13290" xr:uid="{00000000-0005-0000-0000-0000EC330000}"/>
    <cellStyle name="Percent 4 15 2 2 3" xfId="13291" xr:uid="{00000000-0005-0000-0000-0000ED330000}"/>
    <cellStyle name="Percent 4 15 2 3" xfId="13292" xr:uid="{00000000-0005-0000-0000-0000EE330000}"/>
    <cellStyle name="Percent 4 15 2 3 2" xfId="13293" xr:uid="{00000000-0005-0000-0000-0000EF330000}"/>
    <cellStyle name="Percent 4 15 2 3 3" xfId="13294" xr:uid="{00000000-0005-0000-0000-0000F0330000}"/>
    <cellStyle name="Percent 4 15 2 4" xfId="13295" xr:uid="{00000000-0005-0000-0000-0000F1330000}"/>
    <cellStyle name="Percent 4 15 2 5" xfId="13296" xr:uid="{00000000-0005-0000-0000-0000F2330000}"/>
    <cellStyle name="Percent 4 15 2 6" xfId="13297" xr:uid="{00000000-0005-0000-0000-0000F3330000}"/>
    <cellStyle name="Percent 4 15 3" xfId="13298" xr:uid="{00000000-0005-0000-0000-0000F4330000}"/>
    <cellStyle name="Percent 4 15 3 2" xfId="13299" xr:uid="{00000000-0005-0000-0000-0000F5330000}"/>
    <cellStyle name="Percent 4 15 3 2 2" xfId="13300" xr:uid="{00000000-0005-0000-0000-0000F6330000}"/>
    <cellStyle name="Percent 4 15 3 2 3" xfId="13301" xr:uid="{00000000-0005-0000-0000-0000F7330000}"/>
    <cellStyle name="Percent 4 15 3 3" xfId="13302" xr:uid="{00000000-0005-0000-0000-0000F8330000}"/>
    <cellStyle name="Percent 4 15 3 3 2" xfId="13303" xr:uid="{00000000-0005-0000-0000-0000F9330000}"/>
    <cellStyle name="Percent 4 15 3 3 3" xfId="13304" xr:uid="{00000000-0005-0000-0000-0000FA330000}"/>
    <cellStyle name="Percent 4 15 3 4" xfId="13305" xr:uid="{00000000-0005-0000-0000-0000FB330000}"/>
    <cellStyle name="Percent 4 15 3 5" xfId="13306" xr:uid="{00000000-0005-0000-0000-0000FC330000}"/>
    <cellStyle name="Percent 4 15 4" xfId="13307" xr:uid="{00000000-0005-0000-0000-0000FD330000}"/>
    <cellStyle name="Percent 4 15 4 2" xfId="13308" xr:uid="{00000000-0005-0000-0000-0000FE330000}"/>
    <cellStyle name="Percent 4 15 4 2 2" xfId="13309" xr:uid="{00000000-0005-0000-0000-0000FF330000}"/>
    <cellStyle name="Percent 4 15 4 2 3" xfId="13310" xr:uid="{00000000-0005-0000-0000-000000340000}"/>
    <cellStyle name="Percent 4 15 4 3" xfId="13311" xr:uid="{00000000-0005-0000-0000-000001340000}"/>
    <cellStyle name="Percent 4 15 4 3 2" xfId="13312" xr:uid="{00000000-0005-0000-0000-000002340000}"/>
    <cellStyle name="Percent 4 15 4 3 3" xfId="13313" xr:uid="{00000000-0005-0000-0000-000003340000}"/>
    <cellStyle name="Percent 4 15 4 4" xfId="13314" xr:uid="{00000000-0005-0000-0000-000004340000}"/>
    <cellStyle name="Percent 4 15 4 5" xfId="13315" xr:uid="{00000000-0005-0000-0000-000005340000}"/>
    <cellStyle name="Percent 4 15 5" xfId="13316" xr:uid="{00000000-0005-0000-0000-000006340000}"/>
    <cellStyle name="Percent 4 15 5 2" xfId="13317" xr:uid="{00000000-0005-0000-0000-000007340000}"/>
    <cellStyle name="Percent 4 15 5 2 2" xfId="13318" xr:uid="{00000000-0005-0000-0000-000008340000}"/>
    <cellStyle name="Percent 4 15 5 2 3" xfId="13319" xr:uid="{00000000-0005-0000-0000-000009340000}"/>
    <cellStyle name="Percent 4 15 5 3" xfId="13320" xr:uid="{00000000-0005-0000-0000-00000A340000}"/>
    <cellStyle name="Percent 4 15 5 3 2" xfId="13321" xr:uid="{00000000-0005-0000-0000-00000B340000}"/>
    <cellStyle name="Percent 4 15 5 3 3" xfId="13322" xr:uid="{00000000-0005-0000-0000-00000C340000}"/>
    <cellStyle name="Percent 4 15 5 4" xfId="13323" xr:uid="{00000000-0005-0000-0000-00000D340000}"/>
    <cellStyle name="Percent 4 15 5 4 2" xfId="13324" xr:uid="{00000000-0005-0000-0000-00000E340000}"/>
    <cellStyle name="Percent 4 15 5 4 3" xfId="13325" xr:uid="{00000000-0005-0000-0000-00000F340000}"/>
    <cellStyle name="Percent 4 15 5 5" xfId="13326" xr:uid="{00000000-0005-0000-0000-000010340000}"/>
    <cellStyle name="Percent 4 15 5 6" xfId="13327" xr:uid="{00000000-0005-0000-0000-000011340000}"/>
    <cellStyle name="Percent 4 15 6" xfId="13328" xr:uid="{00000000-0005-0000-0000-000012340000}"/>
    <cellStyle name="Percent 4 15 6 2" xfId="13329" xr:uid="{00000000-0005-0000-0000-000013340000}"/>
    <cellStyle name="Percent 4 15 6 2 2" xfId="13330" xr:uid="{00000000-0005-0000-0000-000014340000}"/>
    <cellStyle name="Percent 4 15 6 2 3" xfId="13331" xr:uid="{00000000-0005-0000-0000-000015340000}"/>
    <cellStyle name="Percent 4 15 6 3" xfId="13332" xr:uid="{00000000-0005-0000-0000-000016340000}"/>
    <cellStyle name="Percent 4 15 6 3 2" xfId="13333" xr:uid="{00000000-0005-0000-0000-000017340000}"/>
    <cellStyle name="Percent 4 15 6 3 3" xfId="13334" xr:uid="{00000000-0005-0000-0000-000018340000}"/>
    <cellStyle name="Percent 4 15 6 4" xfId="13335" xr:uid="{00000000-0005-0000-0000-000019340000}"/>
    <cellStyle name="Percent 4 15 6 5" xfId="13336" xr:uid="{00000000-0005-0000-0000-00001A340000}"/>
    <cellStyle name="Percent 4 15 7" xfId="13337" xr:uid="{00000000-0005-0000-0000-00001B340000}"/>
    <cellStyle name="Percent 4 15 7 2" xfId="13338" xr:uid="{00000000-0005-0000-0000-00001C340000}"/>
    <cellStyle name="Percent 4 15 7 3" xfId="13339" xr:uid="{00000000-0005-0000-0000-00001D340000}"/>
    <cellStyle name="Percent 4 15 8" xfId="13340" xr:uid="{00000000-0005-0000-0000-00001E340000}"/>
    <cellStyle name="Percent 4 15 8 2" xfId="13341" xr:uid="{00000000-0005-0000-0000-00001F340000}"/>
    <cellStyle name="Percent 4 15 8 3" xfId="13342" xr:uid="{00000000-0005-0000-0000-000020340000}"/>
    <cellStyle name="Percent 4 15 9" xfId="13343" xr:uid="{00000000-0005-0000-0000-000021340000}"/>
    <cellStyle name="Percent 4 15 9 2" xfId="13344" xr:uid="{00000000-0005-0000-0000-000022340000}"/>
    <cellStyle name="Percent 4 15 9 3" xfId="13345" xr:uid="{00000000-0005-0000-0000-000023340000}"/>
    <cellStyle name="Percent 4 16" xfId="13346" xr:uid="{00000000-0005-0000-0000-000024340000}"/>
    <cellStyle name="Percent 4 16 10" xfId="13347" xr:uid="{00000000-0005-0000-0000-000025340000}"/>
    <cellStyle name="Percent 4 16 11" xfId="13348" xr:uid="{00000000-0005-0000-0000-000026340000}"/>
    <cellStyle name="Percent 4 16 12" xfId="13349" xr:uid="{00000000-0005-0000-0000-000027340000}"/>
    <cellStyle name="Percent 4 16 13" xfId="13350" xr:uid="{00000000-0005-0000-0000-000028340000}"/>
    <cellStyle name="Percent 4 16 14" xfId="13351" xr:uid="{00000000-0005-0000-0000-000029340000}"/>
    <cellStyle name="Percent 4 16 15" xfId="13352" xr:uid="{00000000-0005-0000-0000-00002A340000}"/>
    <cellStyle name="Percent 4 16 2" xfId="13353" xr:uid="{00000000-0005-0000-0000-00002B340000}"/>
    <cellStyle name="Percent 4 16 2 2" xfId="13354" xr:uid="{00000000-0005-0000-0000-00002C340000}"/>
    <cellStyle name="Percent 4 16 2 2 2" xfId="13355" xr:uid="{00000000-0005-0000-0000-00002D340000}"/>
    <cellStyle name="Percent 4 16 2 2 3" xfId="13356" xr:uid="{00000000-0005-0000-0000-00002E340000}"/>
    <cellStyle name="Percent 4 16 2 3" xfId="13357" xr:uid="{00000000-0005-0000-0000-00002F340000}"/>
    <cellStyle name="Percent 4 16 2 3 2" xfId="13358" xr:uid="{00000000-0005-0000-0000-000030340000}"/>
    <cellStyle name="Percent 4 16 2 3 3" xfId="13359" xr:uid="{00000000-0005-0000-0000-000031340000}"/>
    <cellStyle name="Percent 4 16 2 4" xfId="13360" xr:uid="{00000000-0005-0000-0000-000032340000}"/>
    <cellStyle name="Percent 4 16 2 5" xfId="13361" xr:uid="{00000000-0005-0000-0000-000033340000}"/>
    <cellStyle name="Percent 4 16 2 6" xfId="13362" xr:uid="{00000000-0005-0000-0000-000034340000}"/>
    <cellStyle name="Percent 4 16 2 7" xfId="13363" xr:uid="{00000000-0005-0000-0000-000035340000}"/>
    <cellStyle name="Percent 4 16 2 8" xfId="13364" xr:uid="{00000000-0005-0000-0000-000036340000}"/>
    <cellStyle name="Percent 4 16 2 9" xfId="13365" xr:uid="{00000000-0005-0000-0000-000037340000}"/>
    <cellStyle name="Percent 4 16 3" xfId="13366" xr:uid="{00000000-0005-0000-0000-000038340000}"/>
    <cellStyle name="Percent 4 16 3 2" xfId="13367" xr:uid="{00000000-0005-0000-0000-000039340000}"/>
    <cellStyle name="Percent 4 16 3 2 2" xfId="13368" xr:uid="{00000000-0005-0000-0000-00003A340000}"/>
    <cellStyle name="Percent 4 16 3 2 3" xfId="13369" xr:uid="{00000000-0005-0000-0000-00003B340000}"/>
    <cellStyle name="Percent 4 16 3 3" xfId="13370" xr:uid="{00000000-0005-0000-0000-00003C340000}"/>
    <cellStyle name="Percent 4 16 3 3 2" xfId="13371" xr:uid="{00000000-0005-0000-0000-00003D340000}"/>
    <cellStyle name="Percent 4 16 3 3 3" xfId="13372" xr:uid="{00000000-0005-0000-0000-00003E340000}"/>
    <cellStyle name="Percent 4 16 3 4" xfId="13373" xr:uid="{00000000-0005-0000-0000-00003F340000}"/>
    <cellStyle name="Percent 4 16 3 5" xfId="13374" xr:uid="{00000000-0005-0000-0000-000040340000}"/>
    <cellStyle name="Percent 4 16 4" xfId="13375" xr:uid="{00000000-0005-0000-0000-000041340000}"/>
    <cellStyle name="Percent 4 16 4 2" xfId="13376" xr:uid="{00000000-0005-0000-0000-000042340000}"/>
    <cellStyle name="Percent 4 16 4 2 2" xfId="13377" xr:uid="{00000000-0005-0000-0000-000043340000}"/>
    <cellStyle name="Percent 4 16 4 2 3" xfId="13378" xr:uid="{00000000-0005-0000-0000-000044340000}"/>
    <cellStyle name="Percent 4 16 4 3" xfId="13379" xr:uid="{00000000-0005-0000-0000-000045340000}"/>
    <cellStyle name="Percent 4 16 4 3 2" xfId="13380" xr:uid="{00000000-0005-0000-0000-000046340000}"/>
    <cellStyle name="Percent 4 16 4 3 3" xfId="13381" xr:uid="{00000000-0005-0000-0000-000047340000}"/>
    <cellStyle name="Percent 4 16 4 4" xfId="13382" xr:uid="{00000000-0005-0000-0000-000048340000}"/>
    <cellStyle name="Percent 4 16 4 5" xfId="13383" xr:uid="{00000000-0005-0000-0000-000049340000}"/>
    <cellStyle name="Percent 4 16 5" xfId="13384" xr:uid="{00000000-0005-0000-0000-00004A340000}"/>
    <cellStyle name="Percent 4 16 5 2" xfId="13385" xr:uid="{00000000-0005-0000-0000-00004B340000}"/>
    <cellStyle name="Percent 4 16 5 2 2" xfId="13386" xr:uid="{00000000-0005-0000-0000-00004C340000}"/>
    <cellStyle name="Percent 4 16 5 2 3" xfId="13387" xr:uid="{00000000-0005-0000-0000-00004D340000}"/>
    <cellStyle name="Percent 4 16 5 3" xfId="13388" xr:uid="{00000000-0005-0000-0000-00004E340000}"/>
    <cellStyle name="Percent 4 16 5 3 2" xfId="13389" xr:uid="{00000000-0005-0000-0000-00004F340000}"/>
    <cellStyle name="Percent 4 16 5 3 3" xfId="13390" xr:uid="{00000000-0005-0000-0000-000050340000}"/>
    <cellStyle name="Percent 4 16 5 4" xfId="13391" xr:uid="{00000000-0005-0000-0000-000051340000}"/>
    <cellStyle name="Percent 4 16 5 4 2" xfId="13392" xr:uid="{00000000-0005-0000-0000-000052340000}"/>
    <cellStyle name="Percent 4 16 5 4 3" xfId="13393" xr:uid="{00000000-0005-0000-0000-000053340000}"/>
    <cellStyle name="Percent 4 16 5 5" xfId="13394" xr:uid="{00000000-0005-0000-0000-000054340000}"/>
    <cellStyle name="Percent 4 16 5 6" xfId="13395" xr:uid="{00000000-0005-0000-0000-000055340000}"/>
    <cellStyle name="Percent 4 16 6" xfId="13396" xr:uid="{00000000-0005-0000-0000-000056340000}"/>
    <cellStyle name="Percent 4 16 6 2" xfId="13397" xr:uid="{00000000-0005-0000-0000-000057340000}"/>
    <cellStyle name="Percent 4 16 6 2 2" xfId="13398" xr:uid="{00000000-0005-0000-0000-000058340000}"/>
    <cellStyle name="Percent 4 16 6 2 3" xfId="13399" xr:uid="{00000000-0005-0000-0000-000059340000}"/>
    <cellStyle name="Percent 4 16 6 3" xfId="13400" xr:uid="{00000000-0005-0000-0000-00005A340000}"/>
    <cellStyle name="Percent 4 16 6 3 2" xfId="13401" xr:uid="{00000000-0005-0000-0000-00005B340000}"/>
    <cellStyle name="Percent 4 16 6 3 3" xfId="13402" xr:uid="{00000000-0005-0000-0000-00005C340000}"/>
    <cellStyle name="Percent 4 16 6 4" xfId="13403" xr:uid="{00000000-0005-0000-0000-00005D340000}"/>
    <cellStyle name="Percent 4 16 6 5" xfId="13404" xr:uid="{00000000-0005-0000-0000-00005E340000}"/>
    <cellStyle name="Percent 4 16 7" xfId="13405" xr:uid="{00000000-0005-0000-0000-00005F340000}"/>
    <cellStyle name="Percent 4 16 7 2" xfId="13406" xr:uid="{00000000-0005-0000-0000-000060340000}"/>
    <cellStyle name="Percent 4 16 7 3" xfId="13407" xr:uid="{00000000-0005-0000-0000-000061340000}"/>
    <cellStyle name="Percent 4 16 8" xfId="13408" xr:uid="{00000000-0005-0000-0000-000062340000}"/>
    <cellStyle name="Percent 4 16 8 2" xfId="13409" xr:uid="{00000000-0005-0000-0000-000063340000}"/>
    <cellStyle name="Percent 4 16 8 3" xfId="13410" xr:uid="{00000000-0005-0000-0000-000064340000}"/>
    <cellStyle name="Percent 4 16 9" xfId="13411" xr:uid="{00000000-0005-0000-0000-000065340000}"/>
    <cellStyle name="Percent 4 16 9 2" xfId="13412" xr:uid="{00000000-0005-0000-0000-000066340000}"/>
    <cellStyle name="Percent 4 16 9 3" xfId="13413" xr:uid="{00000000-0005-0000-0000-000067340000}"/>
    <cellStyle name="Percent 4 17" xfId="13414" xr:uid="{00000000-0005-0000-0000-000068340000}"/>
    <cellStyle name="Percent 4 17 10" xfId="13415" xr:uid="{00000000-0005-0000-0000-000069340000}"/>
    <cellStyle name="Percent 4 17 11" xfId="13416" xr:uid="{00000000-0005-0000-0000-00006A340000}"/>
    <cellStyle name="Percent 4 17 12" xfId="13417" xr:uid="{00000000-0005-0000-0000-00006B340000}"/>
    <cellStyle name="Percent 4 17 13" xfId="13418" xr:uid="{00000000-0005-0000-0000-00006C340000}"/>
    <cellStyle name="Percent 4 17 14" xfId="13419" xr:uid="{00000000-0005-0000-0000-00006D340000}"/>
    <cellStyle name="Percent 4 17 15" xfId="13420" xr:uid="{00000000-0005-0000-0000-00006E340000}"/>
    <cellStyle name="Percent 4 17 2" xfId="13421" xr:uid="{00000000-0005-0000-0000-00006F340000}"/>
    <cellStyle name="Percent 4 17 2 2" xfId="13422" xr:uid="{00000000-0005-0000-0000-000070340000}"/>
    <cellStyle name="Percent 4 17 2 2 2" xfId="13423" xr:uid="{00000000-0005-0000-0000-000071340000}"/>
    <cellStyle name="Percent 4 17 2 2 3" xfId="13424" xr:uid="{00000000-0005-0000-0000-000072340000}"/>
    <cellStyle name="Percent 4 17 2 3" xfId="13425" xr:uid="{00000000-0005-0000-0000-000073340000}"/>
    <cellStyle name="Percent 4 17 2 3 2" xfId="13426" xr:uid="{00000000-0005-0000-0000-000074340000}"/>
    <cellStyle name="Percent 4 17 2 3 3" xfId="13427" xr:uid="{00000000-0005-0000-0000-000075340000}"/>
    <cellStyle name="Percent 4 17 2 4" xfId="13428" xr:uid="{00000000-0005-0000-0000-000076340000}"/>
    <cellStyle name="Percent 4 17 2 5" xfId="13429" xr:uid="{00000000-0005-0000-0000-000077340000}"/>
    <cellStyle name="Percent 4 17 2 6" xfId="13430" xr:uid="{00000000-0005-0000-0000-000078340000}"/>
    <cellStyle name="Percent 4 17 3" xfId="13431" xr:uid="{00000000-0005-0000-0000-000079340000}"/>
    <cellStyle name="Percent 4 17 3 2" xfId="13432" xr:uid="{00000000-0005-0000-0000-00007A340000}"/>
    <cellStyle name="Percent 4 17 3 2 2" xfId="13433" xr:uid="{00000000-0005-0000-0000-00007B340000}"/>
    <cellStyle name="Percent 4 17 3 2 3" xfId="13434" xr:uid="{00000000-0005-0000-0000-00007C340000}"/>
    <cellStyle name="Percent 4 17 3 3" xfId="13435" xr:uid="{00000000-0005-0000-0000-00007D340000}"/>
    <cellStyle name="Percent 4 17 3 3 2" xfId="13436" xr:uid="{00000000-0005-0000-0000-00007E340000}"/>
    <cellStyle name="Percent 4 17 3 3 3" xfId="13437" xr:uid="{00000000-0005-0000-0000-00007F340000}"/>
    <cellStyle name="Percent 4 17 3 4" xfId="13438" xr:uid="{00000000-0005-0000-0000-000080340000}"/>
    <cellStyle name="Percent 4 17 3 5" xfId="13439" xr:uid="{00000000-0005-0000-0000-000081340000}"/>
    <cellStyle name="Percent 4 17 4" xfId="13440" xr:uid="{00000000-0005-0000-0000-000082340000}"/>
    <cellStyle name="Percent 4 17 4 2" xfId="13441" xr:uid="{00000000-0005-0000-0000-000083340000}"/>
    <cellStyle name="Percent 4 17 4 2 2" xfId="13442" xr:uid="{00000000-0005-0000-0000-000084340000}"/>
    <cellStyle name="Percent 4 17 4 2 3" xfId="13443" xr:uid="{00000000-0005-0000-0000-000085340000}"/>
    <cellStyle name="Percent 4 17 4 3" xfId="13444" xr:uid="{00000000-0005-0000-0000-000086340000}"/>
    <cellStyle name="Percent 4 17 4 3 2" xfId="13445" xr:uid="{00000000-0005-0000-0000-000087340000}"/>
    <cellStyle name="Percent 4 17 4 3 3" xfId="13446" xr:uid="{00000000-0005-0000-0000-000088340000}"/>
    <cellStyle name="Percent 4 17 4 4" xfId="13447" xr:uid="{00000000-0005-0000-0000-000089340000}"/>
    <cellStyle name="Percent 4 17 4 5" xfId="13448" xr:uid="{00000000-0005-0000-0000-00008A340000}"/>
    <cellStyle name="Percent 4 17 5" xfId="13449" xr:uid="{00000000-0005-0000-0000-00008B340000}"/>
    <cellStyle name="Percent 4 17 5 2" xfId="13450" xr:uid="{00000000-0005-0000-0000-00008C340000}"/>
    <cellStyle name="Percent 4 17 5 2 2" xfId="13451" xr:uid="{00000000-0005-0000-0000-00008D340000}"/>
    <cellStyle name="Percent 4 17 5 2 3" xfId="13452" xr:uid="{00000000-0005-0000-0000-00008E340000}"/>
    <cellStyle name="Percent 4 17 5 3" xfId="13453" xr:uid="{00000000-0005-0000-0000-00008F340000}"/>
    <cellStyle name="Percent 4 17 5 3 2" xfId="13454" xr:uid="{00000000-0005-0000-0000-000090340000}"/>
    <cellStyle name="Percent 4 17 5 3 3" xfId="13455" xr:uid="{00000000-0005-0000-0000-000091340000}"/>
    <cellStyle name="Percent 4 17 5 4" xfId="13456" xr:uid="{00000000-0005-0000-0000-000092340000}"/>
    <cellStyle name="Percent 4 17 5 4 2" xfId="13457" xr:uid="{00000000-0005-0000-0000-000093340000}"/>
    <cellStyle name="Percent 4 17 5 4 3" xfId="13458" xr:uid="{00000000-0005-0000-0000-000094340000}"/>
    <cellStyle name="Percent 4 17 5 5" xfId="13459" xr:uid="{00000000-0005-0000-0000-000095340000}"/>
    <cellStyle name="Percent 4 17 5 6" xfId="13460" xr:uid="{00000000-0005-0000-0000-000096340000}"/>
    <cellStyle name="Percent 4 17 6" xfId="13461" xr:uid="{00000000-0005-0000-0000-000097340000}"/>
    <cellStyle name="Percent 4 17 6 2" xfId="13462" xr:uid="{00000000-0005-0000-0000-000098340000}"/>
    <cellStyle name="Percent 4 17 6 2 2" xfId="13463" xr:uid="{00000000-0005-0000-0000-000099340000}"/>
    <cellStyle name="Percent 4 17 6 2 3" xfId="13464" xr:uid="{00000000-0005-0000-0000-00009A340000}"/>
    <cellStyle name="Percent 4 17 6 3" xfId="13465" xr:uid="{00000000-0005-0000-0000-00009B340000}"/>
    <cellStyle name="Percent 4 17 6 3 2" xfId="13466" xr:uid="{00000000-0005-0000-0000-00009C340000}"/>
    <cellStyle name="Percent 4 17 6 3 3" xfId="13467" xr:uid="{00000000-0005-0000-0000-00009D340000}"/>
    <cellStyle name="Percent 4 17 6 4" xfId="13468" xr:uid="{00000000-0005-0000-0000-00009E340000}"/>
    <cellStyle name="Percent 4 17 6 5" xfId="13469" xr:uid="{00000000-0005-0000-0000-00009F340000}"/>
    <cellStyle name="Percent 4 17 7" xfId="13470" xr:uid="{00000000-0005-0000-0000-0000A0340000}"/>
    <cellStyle name="Percent 4 17 7 2" xfId="13471" xr:uid="{00000000-0005-0000-0000-0000A1340000}"/>
    <cellStyle name="Percent 4 17 7 3" xfId="13472" xr:uid="{00000000-0005-0000-0000-0000A2340000}"/>
    <cellStyle name="Percent 4 17 8" xfId="13473" xr:uid="{00000000-0005-0000-0000-0000A3340000}"/>
    <cellStyle name="Percent 4 17 8 2" xfId="13474" xr:uid="{00000000-0005-0000-0000-0000A4340000}"/>
    <cellStyle name="Percent 4 17 8 3" xfId="13475" xr:uid="{00000000-0005-0000-0000-0000A5340000}"/>
    <cellStyle name="Percent 4 17 9" xfId="13476" xr:uid="{00000000-0005-0000-0000-0000A6340000}"/>
    <cellStyle name="Percent 4 17 9 2" xfId="13477" xr:uid="{00000000-0005-0000-0000-0000A7340000}"/>
    <cellStyle name="Percent 4 17 9 3" xfId="13478" xr:uid="{00000000-0005-0000-0000-0000A8340000}"/>
    <cellStyle name="Percent 4 18" xfId="13479" xr:uid="{00000000-0005-0000-0000-0000A9340000}"/>
    <cellStyle name="Percent 4 18 10" xfId="13480" xr:uid="{00000000-0005-0000-0000-0000AA340000}"/>
    <cellStyle name="Percent 4 18 11" xfId="13481" xr:uid="{00000000-0005-0000-0000-0000AB340000}"/>
    <cellStyle name="Percent 4 18 12" xfId="13482" xr:uid="{00000000-0005-0000-0000-0000AC340000}"/>
    <cellStyle name="Percent 4 18 13" xfId="13483" xr:uid="{00000000-0005-0000-0000-0000AD340000}"/>
    <cellStyle name="Percent 4 18 14" xfId="13484" xr:uid="{00000000-0005-0000-0000-0000AE340000}"/>
    <cellStyle name="Percent 4 18 15" xfId="13485" xr:uid="{00000000-0005-0000-0000-0000AF340000}"/>
    <cellStyle name="Percent 4 18 2" xfId="13486" xr:uid="{00000000-0005-0000-0000-0000B0340000}"/>
    <cellStyle name="Percent 4 18 2 2" xfId="13487" xr:uid="{00000000-0005-0000-0000-0000B1340000}"/>
    <cellStyle name="Percent 4 18 2 2 2" xfId="13488" xr:uid="{00000000-0005-0000-0000-0000B2340000}"/>
    <cellStyle name="Percent 4 18 2 2 3" xfId="13489" xr:uid="{00000000-0005-0000-0000-0000B3340000}"/>
    <cellStyle name="Percent 4 18 2 3" xfId="13490" xr:uid="{00000000-0005-0000-0000-0000B4340000}"/>
    <cellStyle name="Percent 4 18 2 3 2" xfId="13491" xr:uid="{00000000-0005-0000-0000-0000B5340000}"/>
    <cellStyle name="Percent 4 18 2 3 3" xfId="13492" xr:uid="{00000000-0005-0000-0000-0000B6340000}"/>
    <cellStyle name="Percent 4 18 2 4" xfId="13493" xr:uid="{00000000-0005-0000-0000-0000B7340000}"/>
    <cellStyle name="Percent 4 18 2 5" xfId="13494" xr:uid="{00000000-0005-0000-0000-0000B8340000}"/>
    <cellStyle name="Percent 4 18 2 6" xfId="13495" xr:uid="{00000000-0005-0000-0000-0000B9340000}"/>
    <cellStyle name="Percent 4 18 3" xfId="13496" xr:uid="{00000000-0005-0000-0000-0000BA340000}"/>
    <cellStyle name="Percent 4 18 3 2" xfId="13497" xr:uid="{00000000-0005-0000-0000-0000BB340000}"/>
    <cellStyle name="Percent 4 18 3 2 2" xfId="13498" xr:uid="{00000000-0005-0000-0000-0000BC340000}"/>
    <cellStyle name="Percent 4 18 3 2 3" xfId="13499" xr:uid="{00000000-0005-0000-0000-0000BD340000}"/>
    <cellStyle name="Percent 4 18 3 3" xfId="13500" xr:uid="{00000000-0005-0000-0000-0000BE340000}"/>
    <cellStyle name="Percent 4 18 3 3 2" xfId="13501" xr:uid="{00000000-0005-0000-0000-0000BF340000}"/>
    <cellStyle name="Percent 4 18 3 3 3" xfId="13502" xr:uid="{00000000-0005-0000-0000-0000C0340000}"/>
    <cellStyle name="Percent 4 18 3 4" xfId="13503" xr:uid="{00000000-0005-0000-0000-0000C1340000}"/>
    <cellStyle name="Percent 4 18 3 5" xfId="13504" xr:uid="{00000000-0005-0000-0000-0000C2340000}"/>
    <cellStyle name="Percent 4 18 4" xfId="13505" xr:uid="{00000000-0005-0000-0000-0000C3340000}"/>
    <cellStyle name="Percent 4 18 4 2" xfId="13506" xr:uid="{00000000-0005-0000-0000-0000C4340000}"/>
    <cellStyle name="Percent 4 18 4 2 2" xfId="13507" xr:uid="{00000000-0005-0000-0000-0000C5340000}"/>
    <cellStyle name="Percent 4 18 4 2 3" xfId="13508" xr:uid="{00000000-0005-0000-0000-0000C6340000}"/>
    <cellStyle name="Percent 4 18 4 3" xfId="13509" xr:uid="{00000000-0005-0000-0000-0000C7340000}"/>
    <cellStyle name="Percent 4 18 4 3 2" xfId="13510" xr:uid="{00000000-0005-0000-0000-0000C8340000}"/>
    <cellStyle name="Percent 4 18 4 3 3" xfId="13511" xr:uid="{00000000-0005-0000-0000-0000C9340000}"/>
    <cellStyle name="Percent 4 18 4 4" xfId="13512" xr:uid="{00000000-0005-0000-0000-0000CA340000}"/>
    <cellStyle name="Percent 4 18 4 5" xfId="13513" xr:uid="{00000000-0005-0000-0000-0000CB340000}"/>
    <cellStyle name="Percent 4 18 5" xfId="13514" xr:uid="{00000000-0005-0000-0000-0000CC340000}"/>
    <cellStyle name="Percent 4 18 5 2" xfId="13515" xr:uid="{00000000-0005-0000-0000-0000CD340000}"/>
    <cellStyle name="Percent 4 18 5 2 2" xfId="13516" xr:uid="{00000000-0005-0000-0000-0000CE340000}"/>
    <cellStyle name="Percent 4 18 5 2 3" xfId="13517" xr:uid="{00000000-0005-0000-0000-0000CF340000}"/>
    <cellStyle name="Percent 4 18 5 3" xfId="13518" xr:uid="{00000000-0005-0000-0000-0000D0340000}"/>
    <cellStyle name="Percent 4 18 5 3 2" xfId="13519" xr:uid="{00000000-0005-0000-0000-0000D1340000}"/>
    <cellStyle name="Percent 4 18 5 3 3" xfId="13520" xr:uid="{00000000-0005-0000-0000-0000D2340000}"/>
    <cellStyle name="Percent 4 18 5 4" xfId="13521" xr:uid="{00000000-0005-0000-0000-0000D3340000}"/>
    <cellStyle name="Percent 4 18 5 4 2" xfId="13522" xr:uid="{00000000-0005-0000-0000-0000D4340000}"/>
    <cellStyle name="Percent 4 18 5 4 3" xfId="13523" xr:uid="{00000000-0005-0000-0000-0000D5340000}"/>
    <cellStyle name="Percent 4 18 5 5" xfId="13524" xr:uid="{00000000-0005-0000-0000-0000D6340000}"/>
    <cellStyle name="Percent 4 18 5 6" xfId="13525" xr:uid="{00000000-0005-0000-0000-0000D7340000}"/>
    <cellStyle name="Percent 4 18 6" xfId="13526" xr:uid="{00000000-0005-0000-0000-0000D8340000}"/>
    <cellStyle name="Percent 4 18 6 2" xfId="13527" xr:uid="{00000000-0005-0000-0000-0000D9340000}"/>
    <cellStyle name="Percent 4 18 6 2 2" xfId="13528" xr:uid="{00000000-0005-0000-0000-0000DA340000}"/>
    <cellStyle name="Percent 4 18 6 2 3" xfId="13529" xr:uid="{00000000-0005-0000-0000-0000DB340000}"/>
    <cellStyle name="Percent 4 18 6 3" xfId="13530" xr:uid="{00000000-0005-0000-0000-0000DC340000}"/>
    <cellStyle name="Percent 4 18 6 3 2" xfId="13531" xr:uid="{00000000-0005-0000-0000-0000DD340000}"/>
    <cellStyle name="Percent 4 18 6 3 3" xfId="13532" xr:uid="{00000000-0005-0000-0000-0000DE340000}"/>
    <cellStyle name="Percent 4 18 6 4" xfId="13533" xr:uid="{00000000-0005-0000-0000-0000DF340000}"/>
    <cellStyle name="Percent 4 18 6 5" xfId="13534" xr:uid="{00000000-0005-0000-0000-0000E0340000}"/>
    <cellStyle name="Percent 4 18 7" xfId="13535" xr:uid="{00000000-0005-0000-0000-0000E1340000}"/>
    <cellStyle name="Percent 4 18 7 2" xfId="13536" xr:uid="{00000000-0005-0000-0000-0000E2340000}"/>
    <cellStyle name="Percent 4 18 7 3" xfId="13537" xr:uid="{00000000-0005-0000-0000-0000E3340000}"/>
    <cellStyle name="Percent 4 18 8" xfId="13538" xr:uid="{00000000-0005-0000-0000-0000E4340000}"/>
    <cellStyle name="Percent 4 18 8 2" xfId="13539" xr:uid="{00000000-0005-0000-0000-0000E5340000}"/>
    <cellStyle name="Percent 4 18 8 3" xfId="13540" xr:uid="{00000000-0005-0000-0000-0000E6340000}"/>
    <cellStyle name="Percent 4 18 9" xfId="13541" xr:uid="{00000000-0005-0000-0000-0000E7340000}"/>
    <cellStyle name="Percent 4 18 9 2" xfId="13542" xr:uid="{00000000-0005-0000-0000-0000E8340000}"/>
    <cellStyle name="Percent 4 18 9 3" xfId="13543" xr:uid="{00000000-0005-0000-0000-0000E9340000}"/>
    <cellStyle name="Percent 4 19" xfId="13544" xr:uid="{00000000-0005-0000-0000-0000EA340000}"/>
    <cellStyle name="Percent 4 19 10" xfId="13545" xr:uid="{00000000-0005-0000-0000-0000EB340000}"/>
    <cellStyle name="Percent 4 19 11" xfId="13546" xr:uid="{00000000-0005-0000-0000-0000EC340000}"/>
    <cellStyle name="Percent 4 19 12" xfId="13547" xr:uid="{00000000-0005-0000-0000-0000ED340000}"/>
    <cellStyle name="Percent 4 19 13" xfId="13548" xr:uid="{00000000-0005-0000-0000-0000EE340000}"/>
    <cellStyle name="Percent 4 19 14" xfId="13549" xr:uid="{00000000-0005-0000-0000-0000EF340000}"/>
    <cellStyle name="Percent 4 19 15" xfId="13550" xr:uid="{00000000-0005-0000-0000-0000F0340000}"/>
    <cellStyle name="Percent 4 19 2" xfId="13551" xr:uid="{00000000-0005-0000-0000-0000F1340000}"/>
    <cellStyle name="Percent 4 19 2 2" xfId="13552" xr:uid="{00000000-0005-0000-0000-0000F2340000}"/>
    <cellStyle name="Percent 4 19 2 2 2" xfId="13553" xr:uid="{00000000-0005-0000-0000-0000F3340000}"/>
    <cellStyle name="Percent 4 19 2 2 3" xfId="13554" xr:uid="{00000000-0005-0000-0000-0000F4340000}"/>
    <cellStyle name="Percent 4 19 2 3" xfId="13555" xr:uid="{00000000-0005-0000-0000-0000F5340000}"/>
    <cellStyle name="Percent 4 19 2 3 2" xfId="13556" xr:uid="{00000000-0005-0000-0000-0000F6340000}"/>
    <cellStyle name="Percent 4 19 2 3 3" xfId="13557" xr:uid="{00000000-0005-0000-0000-0000F7340000}"/>
    <cellStyle name="Percent 4 19 2 4" xfId="13558" xr:uid="{00000000-0005-0000-0000-0000F8340000}"/>
    <cellStyle name="Percent 4 19 2 5" xfId="13559" xr:uid="{00000000-0005-0000-0000-0000F9340000}"/>
    <cellStyle name="Percent 4 19 2 6" xfId="13560" xr:uid="{00000000-0005-0000-0000-0000FA340000}"/>
    <cellStyle name="Percent 4 19 3" xfId="13561" xr:uid="{00000000-0005-0000-0000-0000FB340000}"/>
    <cellStyle name="Percent 4 19 3 2" xfId="13562" xr:uid="{00000000-0005-0000-0000-0000FC340000}"/>
    <cellStyle name="Percent 4 19 3 2 2" xfId="13563" xr:uid="{00000000-0005-0000-0000-0000FD340000}"/>
    <cellStyle name="Percent 4 19 3 2 3" xfId="13564" xr:uid="{00000000-0005-0000-0000-0000FE340000}"/>
    <cellStyle name="Percent 4 19 3 3" xfId="13565" xr:uid="{00000000-0005-0000-0000-0000FF340000}"/>
    <cellStyle name="Percent 4 19 3 3 2" xfId="13566" xr:uid="{00000000-0005-0000-0000-000000350000}"/>
    <cellStyle name="Percent 4 19 3 3 3" xfId="13567" xr:uid="{00000000-0005-0000-0000-000001350000}"/>
    <cellStyle name="Percent 4 19 3 4" xfId="13568" xr:uid="{00000000-0005-0000-0000-000002350000}"/>
    <cellStyle name="Percent 4 19 3 5" xfId="13569" xr:uid="{00000000-0005-0000-0000-000003350000}"/>
    <cellStyle name="Percent 4 19 4" xfId="13570" xr:uid="{00000000-0005-0000-0000-000004350000}"/>
    <cellStyle name="Percent 4 19 4 2" xfId="13571" xr:uid="{00000000-0005-0000-0000-000005350000}"/>
    <cellStyle name="Percent 4 19 4 2 2" xfId="13572" xr:uid="{00000000-0005-0000-0000-000006350000}"/>
    <cellStyle name="Percent 4 19 4 2 3" xfId="13573" xr:uid="{00000000-0005-0000-0000-000007350000}"/>
    <cellStyle name="Percent 4 19 4 3" xfId="13574" xr:uid="{00000000-0005-0000-0000-000008350000}"/>
    <cellStyle name="Percent 4 19 4 3 2" xfId="13575" xr:uid="{00000000-0005-0000-0000-000009350000}"/>
    <cellStyle name="Percent 4 19 4 3 3" xfId="13576" xr:uid="{00000000-0005-0000-0000-00000A350000}"/>
    <cellStyle name="Percent 4 19 4 4" xfId="13577" xr:uid="{00000000-0005-0000-0000-00000B350000}"/>
    <cellStyle name="Percent 4 19 4 5" xfId="13578" xr:uid="{00000000-0005-0000-0000-00000C350000}"/>
    <cellStyle name="Percent 4 19 5" xfId="13579" xr:uid="{00000000-0005-0000-0000-00000D350000}"/>
    <cellStyle name="Percent 4 19 5 2" xfId="13580" xr:uid="{00000000-0005-0000-0000-00000E350000}"/>
    <cellStyle name="Percent 4 19 5 2 2" xfId="13581" xr:uid="{00000000-0005-0000-0000-00000F350000}"/>
    <cellStyle name="Percent 4 19 5 2 3" xfId="13582" xr:uid="{00000000-0005-0000-0000-000010350000}"/>
    <cellStyle name="Percent 4 19 5 3" xfId="13583" xr:uid="{00000000-0005-0000-0000-000011350000}"/>
    <cellStyle name="Percent 4 19 5 3 2" xfId="13584" xr:uid="{00000000-0005-0000-0000-000012350000}"/>
    <cellStyle name="Percent 4 19 5 3 3" xfId="13585" xr:uid="{00000000-0005-0000-0000-000013350000}"/>
    <cellStyle name="Percent 4 19 5 4" xfId="13586" xr:uid="{00000000-0005-0000-0000-000014350000}"/>
    <cellStyle name="Percent 4 19 5 4 2" xfId="13587" xr:uid="{00000000-0005-0000-0000-000015350000}"/>
    <cellStyle name="Percent 4 19 5 4 3" xfId="13588" xr:uid="{00000000-0005-0000-0000-000016350000}"/>
    <cellStyle name="Percent 4 19 5 5" xfId="13589" xr:uid="{00000000-0005-0000-0000-000017350000}"/>
    <cellStyle name="Percent 4 19 5 6" xfId="13590" xr:uid="{00000000-0005-0000-0000-000018350000}"/>
    <cellStyle name="Percent 4 19 6" xfId="13591" xr:uid="{00000000-0005-0000-0000-000019350000}"/>
    <cellStyle name="Percent 4 19 6 2" xfId="13592" xr:uid="{00000000-0005-0000-0000-00001A350000}"/>
    <cellStyle name="Percent 4 19 6 2 2" xfId="13593" xr:uid="{00000000-0005-0000-0000-00001B350000}"/>
    <cellStyle name="Percent 4 19 6 2 3" xfId="13594" xr:uid="{00000000-0005-0000-0000-00001C350000}"/>
    <cellStyle name="Percent 4 19 6 3" xfId="13595" xr:uid="{00000000-0005-0000-0000-00001D350000}"/>
    <cellStyle name="Percent 4 19 6 3 2" xfId="13596" xr:uid="{00000000-0005-0000-0000-00001E350000}"/>
    <cellStyle name="Percent 4 19 6 3 3" xfId="13597" xr:uid="{00000000-0005-0000-0000-00001F350000}"/>
    <cellStyle name="Percent 4 19 6 4" xfId="13598" xr:uid="{00000000-0005-0000-0000-000020350000}"/>
    <cellStyle name="Percent 4 19 6 5" xfId="13599" xr:uid="{00000000-0005-0000-0000-000021350000}"/>
    <cellStyle name="Percent 4 19 7" xfId="13600" xr:uid="{00000000-0005-0000-0000-000022350000}"/>
    <cellStyle name="Percent 4 19 7 2" xfId="13601" xr:uid="{00000000-0005-0000-0000-000023350000}"/>
    <cellStyle name="Percent 4 19 7 3" xfId="13602" xr:uid="{00000000-0005-0000-0000-000024350000}"/>
    <cellStyle name="Percent 4 19 8" xfId="13603" xr:uid="{00000000-0005-0000-0000-000025350000}"/>
    <cellStyle name="Percent 4 19 8 2" xfId="13604" xr:uid="{00000000-0005-0000-0000-000026350000}"/>
    <cellStyle name="Percent 4 19 8 3" xfId="13605" xr:uid="{00000000-0005-0000-0000-000027350000}"/>
    <cellStyle name="Percent 4 19 9" xfId="13606" xr:uid="{00000000-0005-0000-0000-000028350000}"/>
    <cellStyle name="Percent 4 19 9 2" xfId="13607" xr:uid="{00000000-0005-0000-0000-000029350000}"/>
    <cellStyle name="Percent 4 19 9 3" xfId="13608" xr:uid="{00000000-0005-0000-0000-00002A350000}"/>
    <cellStyle name="Percent 4 2" xfId="13609" xr:uid="{00000000-0005-0000-0000-00002B350000}"/>
    <cellStyle name="Percent 4 2 10" xfId="13610" xr:uid="{00000000-0005-0000-0000-00002C350000}"/>
    <cellStyle name="Percent 4 2 10 2" xfId="13611" xr:uid="{00000000-0005-0000-0000-00002D350000}"/>
    <cellStyle name="Percent 4 2 10 2 2" xfId="13612" xr:uid="{00000000-0005-0000-0000-00002E350000}"/>
    <cellStyle name="Percent 4 2 10 2 3" xfId="13613" xr:uid="{00000000-0005-0000-0000-00002F350000}"/>
    <cellStyle name="Percent 4 2 10 3" xfId="13614" xr:uid="{00000000-0005-0000-0000-000030350000}"/>
    <cellStyle name="Percent 4 2 10 3 2" xfId="13615" xr:uid="{00000000-0005-0000-0000-000031350000}"/>
    <cellStyle name="Percent 4 2 10 3 3" xfId="13616" xr:uid="{00000000-0005-0000-0000-000032350000}"/>
    <cellStyle name="Percent 4 2 10 4" xfId="13617" xr:uid="{00000000-0005-0000-0000-000033350000}"/>
    <cellStyle name="Percent 4 2 10 5" xfId="13618" xr:uid="{00000000-0005-0000-0000-000034350000}"/>
    <cellStyle name="Percent 4 2 11" xfId="13619" xr:uid="{00000000-0005-0000-0000-000035350000}"/>
    <cellStyle name="Percent 4 2 11 2" xfId="13620" xr:uid="{00000000-0005-0000-0000-000036350000}"/>
    <cellStyle name="Percent 4 2 11 2 2" xfId="13621" xr:uid="{00000000-0005-0000-0000-000037350000}"/>
    <cellStyle name="Percent 4 2 11 2 3" xfId="13622" xr:uid="{00000000-0005-0000-0000-000038350000}"/>
    <cellStyle name="Percent 4 2 11 3" xfId="13623" xr:uid="{00000000-0005-0000-0000-000039350000}"/>
    <cellStyle name="Percent 4 2 11 3 2" xfId="13624" xr:uid="{00000000-0005-0000-0000-00003A350000}"/>
    <cellStyle name="Percent 4 2 11 3 3" xfId="13625" xr:uid="{00000000-0005-0000-0000-00003B350000}"/>
    <cellStyle name="Percent 4 2 11 4" xfId="13626" xr:uid="{00000000-0005-0000-0000-00003C350000}"/>
    <cellStyle name="Percent 4 2 11 5" xfId="13627" xr:uid="{00000000-0005-0000-0000-00003D350000}"/>
    <cellStyle name="Percent 4 2 12" xfId="13628" xr:uid="{00000000-0005-0000-0000-00003E350000}"/>
    <cellStyle name="Percent 4 2 12 2" xfId="13629" xr:uid="{00000000-0005-0000-0000-00003F350000}"/>
    <cellStyle name="Percent 4 2 12 2 2" xfId="13630" xr:uid="{00000000-0005-0000-0000-000040350000}"/>
    <cellStyle name="Percent 4 2 12 2 3" xfId="13631" xr:uid="{00000000-0005-0000-0000-000041350000}"/>
    <cellStyle name="Percent 4 2 12 3" xfId="13632" xr:uid="{00000000-0005-0000-0000-000042350000}"/>
    <cellStyle name="Percent 4 2 12 3 2" xfId="13633" xr:uid="{00000000-0005-0000-0000-000043350000}"/>
    <cellStyle name="Percent 4 2 12 3 3" xfId="13634" xr:uid="{00000000-0005-0000-0000-000044350000}"/>
    <cellStyle name="Percent 4 2 12 4" xfId="13635" xr:uid="{00000000-0005-0000-0000-000045350000}"/>
    <cellStyle name="Percent 4 2 12 4 2" xfId="13636" xr:uid="{00000000-0005-0000-0000-000046350000}"/>
    <cellStyle name="Percent 4 2 12 4 3" xfId="13637" xr:uid="{00000000-0005-0000-0000-000047350000}"/>
    <cellStyle name="Percent 4 2 12 5" xfId="13638" xr:uid="{00000000-0005-0000-0000-000048350000}"/>
    <cellStyle name="Percent 4 2 12 6" xfId="13639" xr:uid="{00000000-0005-0000-0000-000049350000}"/>
    <cellStyle name="Percent 4 2 13" xfId="13640" xr:uid="{00000000-0005-0000-0000-00004A350000}"/>
    <cellStyle name="Percent 4 2 13 2" xfId="13641" xr:uid="{00000000-0005-0000-0000-00004B350000}"/>
    <cellStyle name="Percent 4 2 13 2 2" xfId="13642" xr:uid="{00000000-0005-0000-0000-00004C350000}"/>
    <cellStyle name="Percent 4 2 13 2 3" xfId="13643" xr:uid="{00000000-0005-0000-0000-00004D350000}"/>
    <cellStyle name="Percent 4 2 13 3" xfId="13644" xr:uid="{00000000-0005-0000-0000-00004E350000}"/>
    <cellStyle name="Percent 4 2 13 3 2" xfId="13645" xr:uid="{00000000-0005-0000-0000-00004F350000}"/>
    <cellStyle name="Percent 4 2 13 3 3" xfId="13646" xr:uid="{00000000-0005-0000-0000-000050350000}"/>
    <cellStyle name="Percent 4 2 13 4" xfId="13647" xr:uid="{00000000-0005-0000-0000-000051350000}"/>
    <cellStyle name="Percent 4 2 13 5" xfId="13648" xr:uid="{00000000-0005-0000-0000-000052350000}"/>
    <cellStyle name="Percent 4 2 14" xfId="13649" xr:uid="{00000000-0005-0000-0000-000053350000}"/>
    <cellStyle name="Percent 4 2 14 2" xfId="13650" xr:uid="{00000000-0005-0000-0000-000054350000}"/>
    <cellStyle name="Percent 4 2 14 3" xfId="13651" xr:uid="{00000000-0005-0000-0000-000055350000}"/>
    <cellStyle name="Percent 4 2 15" xfId="13652" xr:uid="{00000000-0005-0000-0000-000056350000}"/>
    <cellStyle name="Percent 4 2 15 2" xfId="13653" xr:uid="{00000000-0005-0000-0000-000057350000}"/>
    <cellStyle name="Percent 4 2 15 3" xfId="13654" xr:uid="{00000000-0005-0000-0000-000058350000}"/>
    <cellStyle name="Percent 4 2 16" xfId="13655" xr:uid="{00000000-0005-0000-0000-000059350000}"/>
    <cellStyle name="Percent 4 2 16 2" xfId="13656" xr:uid="{00000000-0005-0000-0000-00005A350000}"/>
    <cellStyle name="Percent 4 2 16 3" xfId="13657" xr:uid="{00000000-0005-0000-0000-00005B350000}"/>
    <cellStyle name="Percent 4 2 17" xfId="13658" xr:uid="{00000000-0005-0000-0000-00005C350000}"/>
    <cellStyle name="Percent 4 2 18" xfId="13659" xr:uid="{00000000-0005-0000-0000-00005D350000}"/>
    <cellStyle name="Percent 4 2 19" xfId="13660" xr:uid="{00000000-0005-0000-0000-00005E350000}"/>
    <cellStyle name="Percent 4 2 2" xfId="13661" xr:uid="{00000000-0005-0000-0000-00005F350000}"/>
    <cellStyle name="Percent 4 2 2 10" xfId="13662" xr:uid="{00000000-0005-0000-0000-000060350000}"/>
    <cellStyle name="Percent 4 2 2 11" xfId="13663" xr:uid="{00000000-0005-0000-0000-000061350000}"/>
    <cellStyle name="Percent 4 2 2 12" xfId="13664" xr:uid="{00000000-0005-0000-0000-000062350000}"/>
    <cellStyle name="Percent 4 2 2 13" xfId="13665" xr:uid="{00000000-0005-0000-0000-000063350000}"/>
    <cellStyle name="Percent 4 2 2 14" xfId="13666" xr:uid="{00000000-0005-0000-0000-000064350000}"/>
    <cellStyle name="Percent 4 2 2 2" xfId="13667" xr:uid="{00000000-0005-0000-0000-000065350000}"/>
    <cellStyle name="Percent 4 2 2 2 2" xfId="13668" xr:uid="{00000000-0005-0000-0000-000066350000}"/>
    <cellStyle name="Percent 4 2 2 2 2 2" xfId="13669" xr:uid="{00000000-0005-0000-0000-000067350000}"/>
    <cellStyle name="Percent 4 2 2 2 2 3" xfId="13670" xr:uid="{00000000-0005-0000-0000-000068350000}"/>
    <cellStyle name="Percent 4 2 2 2 3" xfId="13671" xr:uid="{00000000-0005-0000-0000-000069350000}"/>
    <cellStyle name="Percent 4 2 2 2 3 2" xfId="13672" xr:uid="{00000000-0005-0000-0000-00006A350000}"/>
    <cellStyle name="Percent 4 2 2 2 3 3" xfId="13673" xr:uid="{00000000-0005-0000-0000-00006B350000}"/>
    <cellStyle name="Percent 4 2 2 2 4" xfId="13674" xr:uid="{00000000-0005-0000-0000-00006C350000}"/>
    <cellStyle name="Percent 4 2 2 2 5" xfId="13675" xr:uid="{00000000-0005-0000-0000-00006D350000}"/>
    <cellStyle name="Percent 4 2 2 2 6" xfId="13676" xr:uid="{00000000-0005-0000-0000-00006E350000}"/>
    <cellStyle name="Percent 4 2 2 3" xfId="13677" xr:uid="{00000000-0005-0000-0000-00006F350000}"/>
    <cellStyle name="Percent 4 2 2 3 2" xfId="13678" xr:uid="{00000000-0005-0000-0000-000070350000}"/>
    <cellStyle name="Percent 4 2 2 3 2 2" xfId="13679" xr:uid="{00000000-0005-0000-0000-000071350000}"/>
    <cellStyle name="Percent 4 2 2 3 2 3" xfId="13680" xr:uid="{00000000-0005-0000-0000-000072350000}"/>
    <cellStyle name="Percent 4 2 2 3 3" xfId="13681" xr:uid="{00000000-0005-0000-0000-000073350000}"/>
    <cellStyle name="Percent 4 2 2 3 3 2" xfId="13682" xr:uid="{00000000-0005-0000-0000-000074350000}"/>
    <cellStyle name="Percent 4 2 2 3 3 3" xfId="13683" xr:uid="{00000000-0005-0000-0000-000075350000}"/>
    <cellStyle name="Percent 4 2 2 3 4" xfId="13684" xr:uid="{00000000-0005-0000-0000-000076350000}"/>
    <cellStyle name="Percent 4 2 2 3 5" xfId="13685" xr:uid="{00000000-0005-0000-0000-000077350000}"/>
    <cellStyle name="Percent 4 2 2 4" xfId="13686" xr:uid="{00000000-0005-0000-0000-000078350000}"/>
    <cellStyle name="Percent 4 2 2 4 2" xfId="13687" xr:uid="{00000000-0005-0000-0000-000079350000}"/>
    <cellStyle name="Percent 4 2 2 4 2 2" xfId="13688" xr:uid="{00000000-0005-0000-0000-00007A350000}"/>
    <cellStyle name="Percent 4 2 2 4 2 3" xfId="13689" xr:uid="{00000000-0005-0000-0000-00007B350000}"/>
    <cellStyle name="Percent 4 2 2 4 3" xfId="13690" xr:uid="{00000000-0005-0000-0000-00007C350000}"/>
    <cellStyle name="Percent 4 2 2 4 3 2" xfId="13691" xr:uid="{00000000-0005-0000-0000-00007D350000}"/>
    <cellStyle name="Percent 4 2 2 4 3 3" xfId="13692" xr:uid="{00000000-0005-0000-0000-00007E350000}"/>
    <cellStyle name="Percent 4 2 2 4 4" xfId="13693" xr:uid="{00000000-0005-0000-0000-00007F350000}"/>
    <cellStyle name="Percent 4 2 2 4 4 2" xfId="13694" xr:uid="{00000000-0005-0000-0000-000080350000}"/>
    <cellStyle name="Percent 4 2 2 4 4 3" xfId="13695" xr:uid="{00000000-0005-0000-0000-000081350000}"/>
    <cellStyle name="Percent 4 2 2 4 5" xfId="13696" xr:uid="{00000000-0005-0000-0000-000082350000}"/>
    <cellStyle name="Percent 4 2 2 4 6" xfId="13697" xr:uid="{00000000-0005-0000-0000-000083350000}"/>
    <cellStyle name="Percent 4 2 2 5" xfId="13698" xr:uid="{00000000-0005-0000-0000-000084350000}"/>
    <cellStyle name="Percent 4 2 2 5 2" xfId="13699" xr:uid="{00000000-0005-0000-0000-000085350000}"/>
    <cellStyle name="Percent 4 2 2 5 2 2" xfId="13700" xr:uid="{00000000-0005-0000-0000-000086350000}"/>
    <cellStyle name="Percent 4 2 2 5 2 3" xfId="13701" xr:uid="{00000000-0005-0000-0000-000087350000}"/>
    <cellStyle name="Percent 4 2 2 5 3" xfId="13702" xr:uid="{00000000-0005-0000-0000-000088350000}"/>
    <cellStyle name="Percent 4 2 2 5 3 2" xfId="13703" xr:uid="{00000000-0005-0000-0000-000089350000}"/>
    <cellStyle name="Percent 4 2 2 5 3 3" xfId="13704" xr:uid="{00000000-0005-0000-0000-00008A350000}"/>
    <cellStyle name="Percent 4 2 2 5 4" xfId="13705" xr:uid="{00000000-0005-0000-0000-00008B350000}"/>
    <cellStyle name="Percent 4 2 2 5 5" xfId="13706" xr:uid="{00000000-0005-0000-0000-00008C350000}"/>
    <cellStyle name="Percent 4 2 2 6" xfId="13707" xr:uid="{00000000-0005-0000-0000-00008D350000}"/>
    <cellStyle name="Percent 4 2 2 6 2" xfId="13708" xr:uid="{00000000-0005-0000-0000-00008E350000}"/>
    <cellStyle name="Percent 4 2 2 6 3" xfId="13709" xr:uid="{00000000-0005-0000-0000-00008F350000}"/>
    <cellStyle name="Percent 4 2 2 7" xfId="13710" xr:uid="{00000000-0005-0000-0000-000090350000}"/>
    <cellStyle name="Percent 4 2 2 7 2" xfId="13711" xr:uid="{00000000-0005-0000-0000-000091350000}"/>
    <cellStyle name="Percent 4 2 2 7 3" xfId="13712" xr:uid="{00000000-0005-0000-0000-000092350000}"/>
    <cellStyle name="Percent 4 2 2 8" xfId="13713" xr:uid="{00000000-0005-0000-0000-000093350000}"/>
    <cellStyle name="Percent 4 2 2 8 2" xfId="13714" xr:uid="{00000000-0005-0000-0000-000094350000}"/>
    <cellStyle name="Percent 4 2 2 8 3" xfId="13715" xr:uid="{00000000-0005-0000-0000-000095350000}"/>
    <cellStyle name="Percent 4 2 2 9" xfId="13716" xr:uid="{00000000-0005-0000-0000-000096350000}"/>
    <cellStyle name="Percent 4 2 20" xfId="13717" xr:uid="{00000000-0005-0000-0000-000097350000}"/>
    <cellStyle name="Percent 4 2 21" xfId="13718" xr:uid="{00000000-0005-0000-0000-000098350000}"/>
    <cellStyle name="Percent 4 2 22" xfId="13719" xr:uid="{00000000-0005-0000-0000-000099350000}"/>
    <cellStyle name="Percent 4 2 3" xfId="13720" xr:uid="{00000000-0005-0000-0000-00009A350000}"/>
    <cellStyle name="Percent 4 2 3 10" xfId="13721" xr:uid="{00000000-0005-0000-0000-00009B350000}"/>
    <cellStyle name="Percent 4 2 3 11" xfId="13722" xr:uid="{00000000-0005-0000-0000-00009C350000}"/>
    <cellStyle name="Percent 4 2 3 12" xfId="13723" xr:uid="{00000000-0005-0000-0000-00009D350000}"/>
    <cellStyle name="Percent 4 2 3 13" xfId="13724" xr:uid="{00000000-0005-0000-0000-00009E350000}"/>
    <cellStyle name="Percent 4 2 3 14" xfId="13725" xr:uid="{00000000-0005-0000-0000-00009F350000}"/>
    <cellStyle name="Percent 4 2 3 2" xfId="13726" xr:uid="{00000000-0005-0000-0000-0000A0350000}"/>
    <cellStyle name="Percent 4 2 3 2 2" xfId="13727" xr:uid="{00000000-0005-0000-0000-0000A1350000}"/>
    <cellStyle name="Percent 4 2 3 2 2 2" xfId="13728" xr:uid="{00000000-0005-0000-0000-0000A2350000}"/>
    <cellStyle name="Percent 4 2 3 2 2 3" xfId="13729" xr:uid="{00000000-0005-0000-0000-0000A3350000}"/>
    <cellStyle name="Percent 4 2 3 2 3" xfId="13730" xr:uid="{00000000-0005-0000-0000-0000A4350000}"/>
    <cellStyle name="Percent 4 2 3 2 3 2" xfId="13731" xr:uid="{00000000-0005-0000-0000-0000A5350000}"/>
    <cellStyle name="Percent 4 2 3 2 3 3" xfId="13732" xr:uid="{00000000-0005-0000-0000-0000A6350000}"/>
    <cellStyle name="Percent 4 2 3 2 4" xfId="13733" xr:uid="{00000000-0005-0000-0000-0000A7350000}"/>
    <cellStyle name="Percent 4 2 3 2 5" xfId="13734" xr:uid="{00000000-0005-0000-0000-0000A8350000}"/>
    <cellStyle name="Percent 4 2 3 2 6" xfId="13735" xr:uid="{00000000-0005-0000-0000-0000A9350000}"/>
    <cellStyle name="Percent 4 2 3 3" xfId="13736" xr:uid="{00000000-0005-0000-0000-0000AA350000}"/>
    <cellStyle name="Percent 4 2 3 3 2" xfId="13737" xr:uid="{00000000-0005-0000-0000-0000AB350000}"/>
    <cellStyle name="Percent 4 2 3 3 2 2" xfId="13738" xr:uid="{00000000-0005-0000-0000-0000AC350000}"/>
    <cellStyle name="Percent 4 2 3 3 2 3" xfId="13739" xr:uid="{00000000-0005-0000-0000-0000AD350000}"/>
    <cellStyle name="Percent 4 2 3 3 3" xfId="13740" xr:uid="{00000000-0005-0000-0000-0000AE350000}"/>
    <cellStyle name="Percent 4 2 3 3 3 2" xfId="13741" xr:uid="{00000000-0005-0000-0000-0000AF350000}"/>
    <cellStyle name="Percent 4 2 3 3 3 3" xfId="13742" xr:uid="{00000000-0005-0000-0000-0000B0350000}"/>
    <cellStyle name="Percent 4 2 3 3 4" xfId="13743" xr:uid="{00000000-0005-0000-0000-0000B1350000}"/>
    <cellStyle name="Percent 4 2 3 3 5" xfId="13744" xr:uid="{00000000-0005-0000-0000-0000B2350000}"/>
    <cellStyle name="Percent 4 2 3 4" xfId="13745" xr:uid="{00000000-0005-0000-0000-0000B3350000}"/>
    <cellStyle name="Percent 4 2 3 4 2" xfId="13746" xr:uid="{00000000-0005-0000-0000-0000B4350000}"/>
    <cellStyle name="Percent 4 2 3 4 2 2" xfId="13747" xr:uid="{00000000-0005-0000-0000-0000B5350000}"/>
    <cellStyle name="Percent 4 2 3 4 2 3" xfId="13748" xr:uid="{00000000-0005-0000-0000-0000B6350000}"/>
    <cellStyle name="Percent 4 2 3 4 3" xfId="13749" xr:uid="{00000000-0005-0000-0000-0000B7350000}"/>
    <cellStyle name="Percent 4 2 3 4 3 2" xfId="13750" xr:uid="{00000000-0005-0000-0000-0000B8350000}"/>
    <cellStyle name="Percent 4 2 3 4 3 3" xfId="13751" xr:uid="{00000000-0005-0000-0000-0000B9350000}"/>
    <cellStyle name="Percent 4 2 3 4 4" xfId="13752" xr:uid="{00000000-0005-0000-0000-0000BA350000}"/>
    <cellStyle name="Percent 4 2 3 4 4 2" xfId="13753" xr:uid="{00000000-0005-0000-0000-0000BB350000}"/>
    <cellStyle name="Percent 4 2 3 4 4 3" xfId="13754" xr:uid="{00000000-0005-0000-0000-0000BC350000}"/>
    <cellStyle name="Percent 4 2 3 4 5" xfId="13755" xr:uid="{00000000-0005-0000-0000-0000BD350000}"/>
    <cellStyle name="Percent 4 2 3 4 6" xfId="13756" xr:uid="{00000000-0005-0000-0000-0000BE350000}"/>
    <cellStyle name="Percent 4 2 3 5" xfId="13757" xr:uid="{00000000-0005-0000-0000-0000BF350000}"/>
    <cellStyle name="Percent 4 2 3 5 2" xfId="13758" xr:uid="{00000000-0005-0000-0000-0000C0350000}"/>
    <cellStyle name="Percent 4 2 3 5 2 2" xfId="13759" xr:uid="{00000000-0005-0000-0000-0000C1350000}"/>
    <cellStyle name="Percent 4 2 3 5 2 3" xfId="13760" xr:uid="{00000000-0005-0000-0000-0000C2350000}"/>
    <cellStyle name="Percent 4 2 3 5 3" xfId="13761" xr:uid="{00000000-0005-0000-0000-0000C3350000}"/>
    <cellStyle name="Percent 4 2 3 5 3 2" xfId="13762" xr:uid="{00000000-0005-0000-0000-0000C4350000}"/>
    <cellStyle name="Percent 4 2 3 5 3 3" xfId="13763" xr:uid="{00000000-0005-0000-0000-0000C5350000}"/>
    <cellStyle name="Percent 4 2 3 5 4" xfId="13764" xr:uid="{00000000-0005-0000-0000-0000C6350000}"/>
    <cellStyle name="Percent 4 2 3 5 5" xfId="13765" xr:uid="{00000000-0005-0000-0000-0000C7350000}"/>
    <cellStyle name="Percent 4 2 3 6" xfId="13766" xr:uid="{00000000-0005-0000-0000-0000C8350000}"/>
    <cellStyle name="Percent 4 2 3 6 2" xfId="13767" xr:uid="{00000000-0005-0000-0000-0000C9350000}"/>
    <cellStyle name="Percent 4 2 3 6 3" xfId="13768" xr:uid="{00000000-0005-0000-0000-0000CA350000}"/>
    <cellStyle name="Percent 4 2 3 7" xfId="13769" xr:uid="{00000000-0005-0000-0000-0000CB350000}"/>
    <cellStyle name="Percent 4 2 3 7 2" xfId="13770" xr:uid="{00000000-0005-0000-0000-0000CC350000}"/>
    <cellStyle name="Percent 4 2 3 7 3" xfId="13771" xr:uid="{00000000-0005-0000-0000-0000CD350000}"/>
    <cellStyle name="Percent 4 2 3 8" xfId="13772" xr:uid="{00000000-0005-0000-0000-0000CE350000}"/>
    <cellStyle name="Percent 4 2 3 8 2" xfId="13773" xr:uid="{00000000-0005-0000-0000-0000CF350000}"/>
    <cellStyle name="Percent 4 2 3 8 3" xfId="13774" xr:uid="{00000000-0005-0000-0000-0000D0350000}"/>
    <cellStyle name="Percent 4 2 3 9" xfId="13775" xr:uid="{00000000-0005-0000-0000-0000D1350000}"/>
    <cellStyle name="Percent 4 2 4" xfId="13776" xr:uid="{00000000-0005-0000-0000-0000D2350000}"/>
    <cellStyle name="Percent 4 2 4 10" xfId="13777" xr:uid="{00000000-0005-0000-0000-0000D3350000}"/>
    <cellStyle name="Percent 4 2 4 11" xfId="13778" xr:uid="{00000000-0005-0000-0000-0000D4350000}"/>
    <cellStyle name="Percent 4 2 4 12" xfId="13779" xr:uid="{00000000-0005-0000-0000-0000D5350000}"/>
    <cellStyle name="Percent 4 2 4 13" xfId="13780" xr:uid="{00000000-0005-0000-0000-0000D6350000}"/>
    <cellStyle name="Percent 4 2 4 14" xfId="13781" xr:uid="{00000000-0005-0000-0000-0000D7350000}"/>
    <cellStyle name="Percent 4 2 4 2" xfId="13782" xr:uid="{00000000-0005-0000-0000-0000D8350000}"/>
    <cellStyle name="Percent 4 2 4 2 2" xfId="13783" xr:uid="{00000000-0005-0000-0000-0000D9350000}"/>
    <cellStyle name="Percent 4 2 4 2 2 2" xfId="13784" xr:uid="{00000000-0005-0000-0000-0000DA350000}"/>
    <cellStyle name="Percent 4 2 4 2 2 3" xfId="13785" xr:uid="{00000000-0005-0000-0000-0000DB350000}"/>
    <cellStyle name="Percent 4 2 4 2 3" xfId="13786" xr:uid="{00000000-0005-0000-0000-0000DC350000}"/>
    <cellStyle name="Percent 4 2 4 2 3 2" xfId="13787" xr:uid="{00000000-0005-0000-0000-0000DD350000}"/>
    <cellStyle name="Percent 4 2 4 2 3 3" xfId="13788" xr:uid="{00000000-0005-0000-0000-0000DE350000}"/>
    <cellStyle name="Percent 4 2 4 2 4" xfId="13789" xr:uid="{00000000-0005-0000-0000-0000DF350000}"/>
    <cellStyle name="Percent 4 2 4 2 5" xfId="13790" xr:uid="{00000000-0005-0000-0000-0000E0350000}"/>
    <cellStyle name="Percent 4 2 4 2 6" xfId="13791" xr:uid="{00000000-0005-0000-0000-0000E1350000}"/>
    <cellStyle name="Percent 4 2 4 2 7" xfId="13792" xr:uid="{00000000-0005-0000-0000-0000E2350000}"/>
    <cellStyle name="Percent 4 2 4 2 8" xfId="13793" xr:uid="{00000000-0005-0000-0000-0000E3350000}"/>
    <cellStyle name="Percent 4 2 4 2 9" xfId="13794" xr:uid="{00000000-0005-0000-0000-0000E4350000}"/>
    <cellStyle name="Percent 4 2 4 3" xfId="13795" xr:uid="{00000000-0005-0000-0000-0000E5350000}"/>
    <cellStyle name="Percent 4 2 4 3 2" xfId="13796" xr:uid="{00000000-0005-0000-0000-0000E6350000}"/>
    <cellStyle name="Percent 4 2 4 3 2 2" xfId="13797" xr:uid="{00000000-0005-0000-0000-0000E7350000}"/>
    <cellStyle name="Percent 4 2 4 3 2 3" xfId="13798" xr:uid="{00000000-0005-0000-0000-0000E8350000}"/>
    <cellStyle name="Percent 4 2 4 3 3" xfId="13799" xr:uid="{00000000-0005-0000-0000-0000E9350000}"/>
    <cellStyle name="Percent 4 2 4 3 3 2" xfId="13800" xr:uid="{00000000-0005-0000-0000-0000EA350000}"/>
    <cellStyle name="Percent 4 2 4 3 3 3" xfId="13801" xr:uid="{00000000-0005-0000-0000-0000EB350000}"/>
    <cellStyle name="Percent 4 2 4 3 4" xfId="13802" xr:uid="{00000000-0005-0000-0000-0000EC350000}"/>
    <cellStyle name="Percent 4 2 4 3 5" xfId="13803" xr:uid="{00000000-0005-0000-0000-0000ED350000}"/>
    <cellStyle name="Percent 4 2 4 3 6" xfId="13804" xr:uid="{00000000-0005-0000-0000-0000EE350000}"/>
    <cellStyle name="Percent 4 2 4 3 7" xfId="13805" xr:uid="{00000000-0005-0000-0000-0000EF350000}"/>
    <cellStyle name="Percent 4 2 4 3 8" xfId="13806" xr:uid="{00000000-0005-0000-0000-0000F0350000}"/>
    <cellStyle name="Percent 4 2 4 4" xfId="13807" xr:uid="{00000000-0005-0000-0000-0000F1350000}"/>
    <cellStyle name="Percent 4 2 4 4 2" xfId="13808" xr:uid="{00000000-0005-0000-0000-0000F2350000}"/>
    <cellStyle name="Percent 4 2 4 4 2 2" xfId="13809" xr:uid="{00000000-0005-0000-0000-0000F3350000}"/>
    <cellStyle name="Percent 4 2 4 4 2 3" xfId="13810" xr:uid="{00000000-0005-0000-0000-0000F4350000}"/>
    <cellStyle name="Percent 4 2 4 4 3" xfId="13811" xr:uid="{00000000-0005-0000-0000-0000F5350000}"/>
    <cellStyle name="Percent 4 2 4 4 3 2" xfId="13812" xr:uid="{00000000-0005-0000-0000-0000F6350000}"/>
    <cellStyle name="Percent 4 2 4 4 3 3" xfId="13813" xr:uid="{00000000-0005-0000-0000-0000F7350000}"/>
    <cellStyle name="Percent 4 2 4 4 4" xfId="13814" xr:uid="{00000000-0005-0000-0000-0000F8350000}"/>
    <cellStyle name="Percent 4 2 4 4 4 2" xfId="13815" xr:uid="{00000000-0005-0000-0000-0000F9350000}"/>
    <cellStyle name="Percent 4 2 4 4 4 3" xfId="13816" xr:uid="{00000000-0005-0000-0000-0000FA350000}"/>
    <cellStyle name="Percent 4 2 4 4 5" xfId="13817" xr:uid="{00000000-0005-0000-0000-0000FB350000}"/>
    <cellStyle name="Percent 4 2 4 4 6" xfId="13818" xr:uid="{00000000-0005-0000-0000-0000FC350000}"/>
    <cellStyle name="Percent 4 2 4 5" xfId="13819" xr:uid="{00000000-0005-0000-0000-0000FD350000}"/>
    <cellStyle name="Percent 4 2 4 5 2" xfId="13820" xr:uid="{00000000-0005-0000-0000-0000FE350000}"/>
    <cellStyle name="Percent 4 2 4 5 2 2" xfId="13821" xr:uid="{00000000-0005-0000-0000-0000FF350000}"/>
    <cellStyle name="Percent 4 2 4 5 2 3" xfId="13822" xr:uid="{00000000-0005-0000-0000-000000360000}"/>
    <cellStyle name="Percent 4 2 4 5 3" xfId="13823" xr:uid="{00000000-0005-0000-0000-000001360000}"/>
    <cellStyle name="Percent 4 2 4 5 3 2" xfId="13824" xr:uid="{00000000-0005-0000-0000-000002360000}"/>
    <cellStyle name="Percent 4 2 4 5 3 3" xfId="13825" xr:uid="{00000000-0005-0000-0000-000003360000}"/>
    <cellStyle name="Percent 4 2 4 5 4" xfId="13826" xr:uid="{00000000-0005-0000-0000-000004360000}"/>
    <cellStyle name="Percent 4 2 4 5 5" xfId="13827" xr:uid="{00000000-0005-0000-0000-000005360000}"/>
    <cellStyle name="Percent 4 2 4 6" xfId="13828" xr:uid="{00000000-0005-0000-0000-000006360000}"/>
    <cellStyle name="Percent 4 2 4 6 2" xfId="13829" xr:uid="{00000000-0005-0000-0000-000007360000}"/>
    <cellStyle name="Percent 4 2 4 6 3" xfId="13830" xr:uid="{00000000-0005-0000-0000-000008360000}"/>
    <cellStyle name="Percent 4 2 4 7" xfId="13831" xr:uid="{00000000-0005-0000-0000-000009360000}"/>
    <cellStyle name="Percent 4 2 4 7 2" xfId="13832" xr:uid="{00000000-0005-0000-0000-00000A360000}"/>
    <cellStyle name="Percent 4 2 4 7 3" xfId="13833" xr:uid="{00000000-0005-0000-0000-00000B360000}"/>
    <cellStyle name="Percent 4 2 4 8" xfId="13834" xr:uid="{00000000-0005-0000-0000-00000C360000}"/>
    <cellStyle name="Percent 4 2 4 8 2" xfId="13835" xr:uid="{00000000-0005-0000-0000-00000D360000}"/>
    <cellStyle name="Percent 4 2 4 8 3" xfId="13836" xr:uid="{00000000-0005-0000-0000-00000E360000}"/>
    <cellStyle name="Percent 4 2 4 9" xfId="13837" xr:uid="{00000000-0005-0000-0000-00000F360000}"/>
    <cellStyle name="Percent 4 2 5" xfId="13838" xr:uid="{00000000-0005-0000-0000-000010360000}"/>
    <cellStyle name="Percent 4 2 5 10" xfId="13839" xr:uid="{00000000-0005-0000-0000-000011360000}"/>
    <cellStyle name="Percent 4 2 5 11" xfId="13840" xr:uid="{00000000-0005-0000-0000-000012360000}"/>
    <cellStyle name="Percent 4 2 5 12" xfId="13841" xr:uid="{00000000-0005-0000-0000-000013360000}"/>
    <cellStyle name="Percent 4 2 5 13" xfId="13842" xr:uid="{00000000-0005-0000-0000-000014360000}"/>
    <cellStyle name="Percent 4 2 5 14" xfId="13843" xr:uid="{00000000-0005-0000-0000-000015360000}"/>
    <cellStyle name="Percent 4 2 5 2" xfId="13844" xr:uid="{00000000-0005-0000-0000-000016360000}"/>
    <cellStyle name="Percent 4 2 5 2 2" xfId="13845" xr:uid="{00000000-0005-0000-0000-000017360000}"/>
    <cellStyle name="Percent 4 2 5 2 2 2" xfId="13846" xr:uid="{00000000-0005-0000-0000-000018360000}"/>
    <cellStyle name="Percent 4 2 5 2 2 3" xfId="13847" xr:uid="{00000000-0005-0000-0000-000019360000}"/>
    <cellStyle name="Percent 4 2 5 2 3" xfId="13848" xr:uid="{00000000-0005-0000-0000-00001A360000}"/>
    <cellStyle name="Percent 4 2 5 2 3 2" xfId="13849" xr:uid="{00000000-0005-0000-0000-00001B360000}"/>
    <cellStyle name="Percent 4 2 5 2 3 3" xfId="13850" xr:uid="{00000000-0005-0000-0000-00001C360000}"/>
    <cellStyle name="Percent 4 2 5 2 4" xfId="13851" xr:uid="{00000000-0005-0000-0000-00001D360000}"/>
    <cellStyle name="Percent 4 2 5 2 5" xfId="13852" xr:uid="{00000000-0005-0000-0000-00001E360000}"/>
    <cellStyle name="Percent 4 2 5 3" xfId="13853" xr:uid="{00000000-0005-0000-0000-00001F360000}"/>
    <cellStyle name="Percent 4 2 5 3 2" xfId="13854" xr:uid="{00000000-0005-0000-0000-000020360000}"/>
    <cellStyle name="Percent 4 2 5 3 2 2" xfId="13855" xr:uid="{00000000-0005-0000-0000-000021360000}"/>
    <cellStyle name="Percent 4 2 5 3 2 3" xfId="13856" xr:uid="{00000000-0005-0000-0000-000022360000}"/>
    <cellStyle name="Percent 4 2 5 3 3" xfId="13857" xr:uid="{00000000-0005-0000-0000-000023360000}"/>
    <cellStyle name="Percent 4 2 5 3 3 2" xfId="13858" xr:uid="{00000000-0005-0000-0000-000024360000}"/>
    <cellStyle name="Percent 4 2 5 3 3 3" xfId="13859" xr:uid="{00000000-0005-0000-0000-000025360000}"/>
    <cellStyle name="Percent 4 2 5 3 4" xfId="13860" xr:uid="{00000000-0005-0000-0000-000026360000}"/>
    <cellStyle name="Percent 4 2 5 3 5" xfId="13861" xr:uid="{00000000-0005-0000-0000-000027360000}"/>
    <cellStyle name="Percent 4 2 5 4" xfId="13862" xr:uid="{00000000-0005-0000-0000-000028360000}"/>
    <cellStyle name="Percent 4 2 5 4 2" xfId="13863" xr:uid="{00000000-0005-0000-0000-000029360000}"/>
    <cellStyle name="Percent 4 2 5 4 2 2" xfId="13864" xr:uid="{00000000-0005-0000-0000-00002A360000}"/>
    <cellStyle name="Percent 4 2 5 4 2 3" xfId="13865" xr:uid="{00000000-0005-0000-0000-00002B360000}"/>
    <cellStyle name="Percent 4 2 5 4 3" xfId="13866" xr:uid="{00000000-0005-0000-0000-00002C360000}"/>
    <cellStyle name="Percent 4 2 5 4 3 2" xfId="13867" xr:uid="{00000000-0005-0000-0000-00002D360000}"/>
    <cellStyle name="Percent 4 2 5 4 3 3" xfId="13868" xr:uid="{00000000-0005-0000-0000-00002E360000}"/>
    <cellStyle name="Percent 4 2 5 4 4" xfId="13869" xr:uid="{00000000-0005-0000-0000-00002F360000}"/>
    <cellStyle name="Percent 4 2 5 4 4 2" xfId="13870" xr:uid="{00000000-0005-0000-0000-000030360000}"/>
    <cellStyle name="Percent 4 2 5 4 4 3" xfId="13871" xr:uid="{00000000-0005-0000-0000-000031360000}"/>
    <cellStyle name="Percent 4 2 5 4 5" xfId="13872" xr:uid="{00000000-0005-0000-0000-000032360000}"/>
    <cellStyle name="Percent 4 2 5 4 6" xfId="13873" xr:uid="{00000000-0005-0000-0000-000033360000}"/>
    <cellStyle name="Percent 4 2 5 5" xfId="13874" xr:uid="{00000000-0005-0000-0000-000034360000}"/>
    <cellStyle name="Percent 4 2 5 5 2" xfId="13875" xr:uid="{00000000-0005-0000-0000-000035360000}"/>
    <cellStyle name="Percent 4 2 5 5 2 2" xfId="13876" xr:uid="{00000000-0005-0000-0000-000036360000}"/>
    <cellStyle name="Percent 4 2 5 5 2 3" xfId="13877" xr:uid="{00000000-0005-0000-0000-000037360000}"/>
    <cellStyle name="Percent 4 2 5 5 3" xfId="13878" xr:uid="{00000000-0005-0000-0000-000038360000}"/>
    <cellStyle name="Percent 4 2 5 5 3 2" xfId="13879" xr:uid="{00000000-0005-0000-0000-000039360000}"/>
    <cellStyle name="Percent 4 2 5 5 3 3" xfId="13880" xr:uid="{00000000-0005-0000-0000-00003A360000}"/>
    <cellStyle name="Percent 4 2 5 5 4" xfId="13881" xr:uid="{00000000-0005-0000-0000-00003B360000}"/>
    <cellStyle name="Percent 4 2 5 5 5" xfId="13882" xr:uid="{00000000-0005-0000-0000-00003C360000}"/>
    <cellStyle name="Percent 4 2 5 6" xfId="13883" xr:uid="{00000000-0005-0000-0000-00003D360000}"/>
    <cellStyle name="Percent 4 2 5 6 2" xfId="13884" xr:uid="{00000000-0005-0000-0000-00003E360000}"/>
    <cellStyle name="Percent 4 2 5 6 3" xfId="13885" xr:uid="{00000000-0005-0000-0000-00003F360000}"/>
    <cellStyle name="Percent 4 2 5 7" xfId="13886" xr:uid="{00000000-0005-0000-0000-000040360000}"/>
    <cellStyle name="Percent 4 2 5 7 2" xfId="13887" xr:uid="{00000000-0005-0000-0000-000041360000}"/>
    <cellStyle name="Percent 4 2 5 7 3" xfId="13888" xr:uid="{00000000-0005-0000-0000-000042360000}"/>
    <cellStyle name="Percent 4 2 5 8" xfId="13889" xr:uid="{00000000-0005-0000-0000-000043360000}"/>
    <cellStyle name="Percent 4 2 5 8 2" xfId="13890" xr:uid="{00000000-0005-0000-0000-000044360000}"/>
    <cellStyle name="Percent 4 2 5 8 3" xfId="13891" xr:uid="{00000000-0005-0000-0000-000045360000}"/>
    <cellStyle name="Percent 4 2 5 9" xfId="13892" xr:uid="{00000000-0005-0000-0000-000046360000}"/>
    <cellStyle name="Percent 4 2 6" xfId="13893" xr:uid="{00000000-0005-0000-0000-000047360000}"/>
    <cellStyle name="Percent 4 2 6 10" xfId="13894" xr:uid="{00000000-0005-0000-0000-000048360000}"/>
    <cellStyle name="Percent 4 2 6 11" xfId="13895" xr:uid="{00000000-0005-0000-0000-000049360000}"/>
    <cellStyle name="Percent 4 2 6 12" xfId="13896" xr:uid="{00000000-0005-0000-0000-00004A360000}"/>
    <cellStyle name="Percent 4 2 6 13" xfId="13897" xr:uid="{00000000-0005-0000-0000-00004B360000}"/>
    <cellStyle name="Percent 4 2 6 14" xfId="13898" xr:uid="{00000000-0005-0000-0000-00004C360000}"/>
    <cellStyle name="Percent 4 2 6 2" xfId="13899" xr:uid="{00000000-0005-0000-0000-00004D360000}"/>
    <cellStyle name="Percent 4 2 6 2 2" xfId="13900" xr:uid="{00000000-0005-0000-0000-00004E360000}"/>
    <cellStyle name="Percent 4 2 6 2 2 2" xfId="13901" xr:uid="{00000000-0005-0000-0000-00004F360000}"/>
    <cellStyle name="Percent 4 2 6 2 2 3" xfId="13902" xr:uid="{00000000-0005-0000-0000-000050360000}"/>
    <cellStyle name="Percent 4 2 6 2 3" xfId="13903" xr:uid="{00000000-0005-0000-0000-000051360000}"/>
    <cellStyle name="Percent 4 2 6 2 3 2" xfId="13904" xr:uid="{00000000-0005-0000-0000-000052360000}"/>
    <cellStyle name="Percent 4 2 6 2 3 3" xfId="13905" xr:uid="{00000000-0005-0000-0000-000053360000}"/>
    <cellStyle name="Percent 4 2 6 2 4" xfId="13906" xr:uid="{00000000-0005-0000-0000-000054360000}"/>
    <cellStyle name="Percent 4 2 6 2 5" xfId="13907" xr:uid="{00000000-0005-0000-0000-000055360000}"/>
    <cellStyle name="Percent 4 2 6 2 6" xfId="13908" xr:uid="{00000000-0005-0000-0000-000056360000}"/>
    <cellStyle name="Percent 4 2 6 2 7" xfId="13909" xr:uid="{00000000-0005-0000-0000-000057360000}"/>
    <cellStyle name="Percent 4 2 6 2 8" xfId="13910" xr:uid="{00000000-0005-0000-0000-000058360000}"/>
    <cellStyle name="Percent 4 2 6 3" xfId="13911" xr:uid="{00000000-0005-0000-0000-000059360000}"/>
    <cellStyle name="Percent 4 2 6 3 2" xfId="13912" xr:uid="{00000000-0005-0000-0000-00005A360000}"/>
    <cellStyle name="Percent 4 2 6 3 2 2" xfId="13913" xr:uid="{00000000-0005-0000-0000-00005B360000}"/>
    <cellStyle name="Percent 4 2 6 3 2 3" xfId="13914" xr:uid="{00000000-0005-0000-0000-00005C360000}"/>
    <cellStyle name="Percent 4 2 6 3 3" xfId="13915" xr:uid="{00000000-0005-0000-0000-00005D360000}"/>
    <cellStyle name="Percent 4 2 6 3 3 2" xfId="13916" xr:uid="{00000000-0005-0000-0000-00005E360000}"/>
    <cellStyle name="Percent 4 2 6 3 3 3" xfId="13917" xr:uid="{00000000-0005-0000-0000-00005F360000}"/>
    <cellStyle name="Percent 4 2 6 3 4" xfId="13918" xr:uid="{00000000-0005-0000-0000-000060360000}"/>
    <cellStyle name="Percent 4 2 6 3 5" xfId="13919" xr:uid="{00000000-0005-0000-0000-000061360000}"/>
    <cellStyle name="Percent 4 2 6 4" xfId="13920" xr:uid="{00000000-0005-0000-0000-000062360000}"/>
    <cellStyle name="Percent 4 2 6 4 2" xfId="13921" xr:uid="{00000000-0005-0000-0000-000063360000}"/>
    <cellStyle name="Percent 4 2 6 4 2 2" xfId="13922" xr:uid="{00000000-0005-0000-0000-000064360000}"/>
    <cellStyle name="Percent 4 2 6 4 2 3" xfId="13923" xr:uid="{00000000-0005-0000-0000-000065360000}"/>
    <cellStyle name="Percent 4 2 6 4 3" xfId="13924" xr:uid="{00000000-0005-0000-0000-000066360000}"/>
    <cellStyle name="Percent 4 2 6 4 3 2" xfId="13925" xr:uid="{00000000-0005-0000-0000-000067360000}"/>
    <cellStyle name="Percent 4 2 6 4 3 3" xfId="13926" xr:uid="{00000000-0005-0000-0000-000068360000}"/>
    <cellStyle name="Percent 4 2 6 4 4" xfId="13927" xr:uid="{00000000-0005-0000-0000-000069360000}"/>
    <cellStyle name="Percent 4 2 6 4 4 2" xfId="13928" xr:uid="{00000000-0005-0000-0000-00006A360000}"/>
    <cellStyle name="Percent 4 2 6 4 4 3" xfId="13929" xr:uid="{00000000-0005-0000-0000-00006B360000}"/>
    <cellStyle name="Percent 4 2 6 4 5" xfId="13930" xr:uid="{00000000-0005-0000-0000-00006C360000}"/>
    <cellStyle name="Percent 4 2 6 4 6" xfId="13931" xr:uid="{00000000-0005-0000-0000-00006D360000}"/>
    <cellStyle name="Percent 4 2 6 5" xfId="13932" xr:uid="{00000000-0005-0000-0000-00006E360000}"/>
    <cellStyle name="Percent 4 2 6 5 2" xfId="13933" xr:uid="{00000000-0005-0000-0000-00006F360000}"/>
    <cellStyle name="Percent 4 2 6 5 2 2" xfId="13934" xr:uid="{00000000-0005-0000-0000-000070360000}"/>
    <cellStyle name="Percent 4 2 6 5 2 3" xfId="13935" xr:uid="{00000000-0005-0000-0000-000071360000}"/>
    <cellStyle name="Percent 4 2 6 5 3" xfId="13936" xr:uid="{00000000-0005-0000-0000-000072360000}"/>
    <cellStyle name="Percent 4 2 6 5 3 2" xfId="13937" xr:uid="{00000000-0005-0000-0000-000073360000}"/>
    <cellStyle name="Percent 4 2 6 5 3 3" xfId="13938" xr:uid="{00000000-0005-0000-0000-000074360000}"/>
    <cellStyle name="Percent 4 2 6 5 4" xfId="13939" xr:uid="{00000000-0005-0000-0000-000075360000}"/>
    <cellStyle name="Percent 4 2 6 5 5" xfId="13940" xr:uid="{00000000-0005-0000-0000-000076360000}"/>
    <cellStyle name="Percent 4 2 6 6" xfId="13941" xr:uid="{00000000-0005-0000-0000-000077360000}"/>
    <cellStyle name="Percent 4 2 6 6 2" xfId="13942" xr:uid="{00000000-0005-0000-0000-000078360000}"/>
    <cellStyle name="Percent 4 2 6 6 3" xfId="13943" xr:uid="{00000000-0005-0000-0000-000079360000}"/>
    <cellStyle name="Percent 4 2 6 7" xfId="13944" xr:uid="{00000000-0005-0000-0000-00007A360000}"/>
    <cellStyle name="Percent 4 2 6 7 2" xfId="13945" xr:uid="{00000000-0005-0000-0000-00007B360000}"/>
    <cellStyle name="Percent 4 2 6 7 3" xfId="13946" xr:uid="{00000000-0005-0000-0000-00007C360000}"/>
    <cellStyle name="Percent 4 2 6 8" xfId="13947" xr:uid="{00000000-0005-0000-0000-00007D360000}"/>
    <cellStyle name="Percent 4 2 6 8 2" xfId="13948" xr:uid="{00000000-0005-0000-0000-00007E360000}"/>
    <cellStyle name="Percent 4 2 6 8 3" xfId="13949" xr:uid="{00000000-0005-0000-0000-00007F360000}"/>
    <cellStyle name="Percent 4 2 6 9" xfId="13950" xr:uid="{00000000-0005-0000-0000-000080360000}"/>
    <cellStyle name="Percent 4 2 7" xfId="13951" xr:uid="{00000000-0005-0000-0000-000081360000}"/>
    <cellStyle name="Percent 4 2 7 10" xfId="13952" xr:uid="{00000000-0005-0000-0000-000082360000}"/>
    <cellStyle name="Percent 4 2 7 11" xfId="13953" xr:uid="{00000000-0005-0000-0000-000083360000}"/>
    <cellStyle name="Percent 4 2 7 12" xfId="13954" xr:uid="{00000000-0005-0000-0000-000084360000}"/>
    <cellStyle name="Percent 4 2 7 13" xfId="13955" xr:uid="{00000000-0005-0000-0000-000085360000}"/>
    <cellStyle name="Percent 4 2 7 14" xfId="13956" xr:uid="{00000000-0005-0000-0000-000086360000}"/>
    <cellStyle name="Percent 4 2 7 2" xfId="13957" xr:uid="{00000000-0005-0000-0000-000087360000}"/>
    <cellStyle name="Percent 4 2 7 2 2" xfId="13958" xr:uid="{00000000-0005-0000-0000-000088360000}"/>
    <cellStyle name="Percent 4 2 7 2 2 2" xfId="13959" xr:uid="{00000000-0005-0000-0000-000089360000}"/>
    <cellStyle name="Percent 4 2 7 2 2 3" xfId="13960" xr:uid="{00000000-0005-0000-0000-00008A360000}"/>
    <cellStyle name="Percent 4 2 7 2 3" xfId="13961" xr:uid="{00000000-0005-0000-0000-00008B360000}"/>
    <cellStyle name="Percent 4 2 7 2 3 2" xfId="13962" xr:uid="{00000000-0005-0000-0000-00008C360000}"/>
    <cellStyle name="Percent 4 2 7 2 3 3" xfId="13963" xr:uid="{00000000-0005-0000-0000-00008D360000}"/>
    <cellStyle name="Percent 4 2 7 2 4" xfId="13964" xr:uid="{00000000-0005-0000-0000-00008E360000}"/>
    <cellStyle name="Percent 4 2 7 2 5" xfId="13965" xr:uid="{00000000-0005-0000-0000-00008F360000}"/>
    <cellStyle name="Percent 4 2 7 3" xfId="13966" xr:uid="{00000000-0005-0000-0000-000090360000}"/>
    <cellStyle name="Percent 4 2 7 3 2" xfId="13967" xr:uid="{00000000-0005-0000-0000-000091360000}"/>
    <cellStyle name="Percent 4 2 7 3 2 2" xfId="13968" xr:uid="{00000000-0005-0000-0000-000092360000}"/>
    <cellStyle name="Percent 4 2 7 3 2 3" xfId="13969" xr:uid="{00000000-0005-0000-0000-000093360000}"/>
    <cellStyle name="Percent 4 2 7 3 3" xfId="13970" xr:uid="{00000000-0005-0000-0000-000094360000}"/>
    <cellStyle name="Percent 4 2 7 3 3 2" xfId="13971" xr:uid="{00000000-0005-0000-0000-000095360000}"/>
    <cellStyle name="Percent 4 2 7 3 3 3" xfId="13972" xr:uid="{00000000-0005-0000-0000-000096360000}"/>
    <cellStyle name="Percent 4 2 7 3 4" xfId="13973" xr:uid="{00000000-0005-0000-0000-000097360000}"/>
    <cellStyle name="Percent 4 2 7 3 5" xfId="13974" xr:uid="{00000000-0005-0000-0000-000098360000}"/>
    <cellStyle name="Percent 4 2 7 4" xfId="13975" xr:uid="{00000000-0005-0000-0000-000099360000}"/>
    <cellStyle name="Percent 4 2 7 4 2" xfId="13976" xr:uid="{00000000-0005-0000-0000-00009A360000}"/>
    <cellStyle name="Percent 4 2 7 4 2 2" xfId="13977" xr:uid="{00000000-0005-0000-0000-00009B360000}"/>
    <cellStyle name="Percent 4 2 7 4 2 3" xfId="13978" xr:uid="{00000000-0005-0000-0000-00009C360000}"/>
    <cellStyle name="Percent 4 2 7 4 3" xfId="13979" xr:uid="{00000000-0005-0000-0000-00009D360000}"/>
    <cellStyle name="Percent 4 2 7 4 3 2" xfId="13980" xr:uid="{00000000-0005-0000-0000-00009E360000}"/>
    <cellStyle name="Percent 4 2 7 4 3 3" xfId="13981" xr:uid="{00000000-0005-0000-0000-00009F360000}"/>
    <cellStyle name="Percent 4 2 7 4 4" xfId="13982" xr:uid="{00000000-0005-0000-0000-0000A0360000}"/>
    <cellStyle name="Percent 4 2 7 4 4 2" xfId="13983" xr:uid="{00000000-0005-0000-0000-0000A1360000}"/>
    <cellStyle name="Percent 4 2 7 4 4 3" xfId="13984" xr:uid="{00000000-0005-0000-0000-0000A2360000}"/>
    <cellStyle name="Percent 4 2 7 4 5" xfId="13985" xr:uid="{00000000-0005-0000-0000-0000A3360000}"/>
    <cellStyle name="Percent 4 2 7 4 6" xfId="13986" xr:uid="{00000000-0005-0000-0000-0000A4360000}"/>
    <cellStyle name="Percent 4 2 7 5" xfId="13987" xr:uid="{00000000-0005-0000-0000-0000A5360000}"/>
    <cellStyle name="Percent 4 2 7 5 2" xfId="13988" xr:uid="{00000000-0005-0000-0000-0000A6360000}"/>
    <cellStyle name="Percent 4 2 7 5 2 2" xfId="13989" xr:uid="{00000000-0005-0000-0000-0000A7360000}"/>
    <cellStyle name="Percent 4 2 7 5 2 3" xfId="13990" xr:uid="{00000000-0005-0000-0000-0000A8360000}"/>
    <cellStyle name="Percent 4 2 7 5 3" xfId="13991" xr:uid="{00000000-0005-0000-0000-0000A9360000}"/>
    <cellStyle name="Percent 4 2 7 5 3 2" xfId="13992" xr:uid="{00000000-0005-0000-0000-0000AA360000}"/>
    <cellStyle name="Percent 4 2 7 5 3 3" xfId="13993" xr:uid="{00000000-0005-0000-0000-0000AB360000}"/>
    <cellStyle name="Percent 4 2 7 5 4" xfId="13994" xr:uid="{00000000-0005-0000-0000-0000AC360000}"/>
    <cellStyle name="Percent 4 2 7 5 5" xfId="13995" xr:uid="{00000000-0005-0000-0000-0000AD360000}"/>
    <cellStyle name="Percent 4 2 7 6" xfId="13996" xr:uid="{00000000-0005-0000-0000-0000AE360000}"/>
    <cellStyle name="Percent 4 2 7 6 2" xfId="13997" xr:uid="{00000000-0005-0000-0000-0000AF360000}"/>
    <cellStyle name="Percent 4 2 7 6 3" xfId="13998" xr:uid="{00000000-0005-0000-0000-0000B0360000}"/>
    <cellStyle name="Percent 4 2 7 7" xfId="13999" xr:uid="{00000000-0005-0000-0000-0000B1360000}"/>
    <cellStyle name="Percent 4 2 7 7 2" xfId="14000" xr:uid="{00000000-0005-0000-0000-0000B2360000}"/>
    <cellStyle name="Percent 4 2 7 7 3" xfId="14001" xr:uid="{00000000-0005-0000-0000-0000B3360000}"/>
    <cellStyle name="Percent 4 2 7 8" xfId="14002" xr:uid="{00000000-0005-0000-0000-0000B4360000}"/>
    <cellStyle name="Percent 4 2 7 8 2" xfId="14003" xr:uid="{00000000-0005-0000-0000-0000B5360000}"/>
    <cellStyle name="Percent 4 2 7 8 3" xfId="14004" xr:uid="{00000000-0005-0000-0000-0000B6360000}"/>
    <cellStyle name="Percent 4 2 7 9" xfId="14005" xr:uid="{00000000-0005-0000-0000-0000B7360000}"/>
    <cellStyle name="Percent 4 2 8" xfId="14006" xr:uid="{00000000-0005-0000-0000-0000B8360000}"/>
    <cellStyle name="Percent 4 2 8 10" xfId="14007" xr:uid="{00000000-0005-0000-0000-0000B9360000}"/>
    <cellStyle name="Percent 4 2 8 11" xfId="14008" xr:uid="{00000000-0005-0000-0000-0000BA360000}"/>
    <cellStyle name="Percent 4 2 8 12" xfId="14009" xr:uid="{00000000-0005-0000-0000-0000BB360000}"/>
    <cellStyle name="Percent 4 2 8 13" xfId="14010" xr:uid="{00000000-0005-0000-0000-0000BC360000}"/>
    <cellStyle name="Percent 4 2 8 14" xfId="14011" xr:uid="{00000000-0005-0000-0000-0000BD360000}"/>
    <cellStyle name="Percent 4 2 8 2" xfId="14012" xr:uid="{00000000-0005-0000-0000-0000BE360000}"/>
    <cellStyle name="Percent 4 2 8 2 2" xfId="14013" xr:uid="{00000000-0005-0000-0000-0000BF360000}"/>
    <cellStyle name="Percent 4 2 8 2 2 2" xfId="14014" xr:uid="{00000000-0005-0000-0000-0000C0360000}"/>
    <cellStyle name="Percent 4 2 8 2 2 3" xfId="14015" xr:uid="{00000000-0005-0000-0000-0000C1360000}"/>
    <cellStyle name="Percent 4 2 8 2 3" xfId="14016" xr:uid="{00000000-0005-0000-0000-0000C2360000}"/>
    <cellStyle name="Percent 4 2 8 2 3 2" xfId="14017" xr:uid="{00000000-0005-0000-0000-0000C3360000}"/>
    <cellStyle name="Percent 4 2 8 2 3 3" xfId="14018" xr:uid="{00000000-0005-0000-0000-0000C4360000}"/>
    <cellStyle name="Percent 4 2 8 2 4" xfId="14019" xr:uid="{00000000-0005-0000-0000-0000C5360000}"/>
    <cellStyle name="Percent 4 2 8 2 5" xfId="14020" xr:uid="{00000000-0005-0000-0000-0000C6360000}"/>
    <cellStyle name="Percent 4 2 8 3" xfId="14021" xr:uid="{00000000-0005-0000-0000-0000C7360000}"/>
    <cellStyle name="Percent 4 2 8 3 2" xfId="14022" xr:uid="{00000000-0005-0000-0000-0000C8360000}"/>
    <cellStyle name="Percent 4 2 8 3 2 2" xfId="14023" xr:uid="{00000000-0005-0000-0000-0000C9360000}"/>
    <cellStyle name="Percent 4 2 8 3 2 3" xfId="14024" xr:uid="{00000000-0005-0000-0000-0000CA360000}"/>
    <cellStyle name="Percent 4 2 8 3 3" xfId="14025" xr:uid="{00000000-0005-0000-0000-0000CB360000}"/>
    <cellStyle name="Percent 4 2 8 3 3 2" xfId="14026" xr:uid="{00000000-0005-0000-0000-0000CC360000}"/>
    <cellStyle name="Percent 4 2 8 3 3 3" xfId="14027" xr:uid="{00000000-0005-0000-0000-0000CD360000}"/>
    <cellStyle name="Percent 4 2 8 3 4" xfId="14028" xr:uid="{00000000-0005-0000-0000-0000CE360000}"/>
    <cellStyle name="Percent 4 2 8 3 5" xfId="14029" xr:uid="{00000000-0005-0000-0000-0000CF360000}"/>
    <cellStyle name="Percent 4 2 8 4" xfId="14030" xr:uid="{00000000-0005-0000-0000-0000D0360000}"/>
    <cellStyle name="Percent 4 2 8 4 2" xfId="14031" xr:uid="{00000000-0005-0000-0000-0000D1360000}"/>
    <cellStyle name="Percent 4 2 8 4 2 2" xfId="14032" xr:uid="{00000000-0005-0000-0000-0000D2360000}"/>
    <cellStyle name="Percent 4 2 8 4 2 3" xfId="14033" xr:uid="{00000000-0005-0000-0000-0000D3360000}"/>
    <cellStyle name="Percent 4 2 8 4 3" xfId="14034" xr:uid="{00000000-0005-0000-0000-0000D4360000}"/>
    <cellStyle name="Percent 4 2 8 4 3 2" xfId="14035" xr:uid="{00000000-0005-0000-0000-0000D5360000}"/>
    <cellStyle name="Percent 4 2 8 4 3 3" xfId="14036" xr:uid="{00000000-0005-0000-0000-0000D6360000}"/>
    <cellStyle name="Percent 4 2 8 4 4" xfId="14037" xr:uid="{00000000-0005-0000-0000-0000D7360000}"/>
    <cellStyle name="Percent 4 2 8 4 4 2" xfId="14038" xr:uid="{00000000-0005-0000-0000-0000D8360000}"/>
    <cellStyle name="Percent 4 2 8 4 4 3" xfId="14039" xr:uid="{00000000-0005-0000-0000-0000D9360000}"/>
    <cellStyle name="Percent 4 2 8 4 5" xfId="14040" xr:uid="{00000000-0005-0000-0000-0000DA360000}"/>
    <cellStyle name="Percent 4 2 8 4 6" xfId="14041" xr:uid="{00000000-0005-0000-0000-0000DB360000}"/>
    <cellStyle name="Percent 4 2 8 5" xfId="14042" xr:uid="{00000000-0005-0000-0000-0000DC360000}"/>
    <cellStyle name="Percent 4 2 8 5 2" xfId="14043" xr:uid="{00000000-0005-0000-0000-0000DD360000}"/>
    <cellStyle name="Percent 4 2 8 5 2 2" xfId="14044" xr:uid="{00000000-0005-0000-0000-0000DE360000}"/>
    <cellStyle name="Percent 4 2 8 5 2 3" xfId="14045" xr:uid="{00000000-0005-0000-0000-0000DF360000}"/>
    <cellStyle name="Percent 4 2 8 5 3" xfId="14046" xr:uid="{00000000-0005-0000-0000-0000E0360000}"/>
    <cellStyle name="Percent 4 2 8 5 3 2" xfId="14047" xr:uid="{00000000-0005-0000-0000-0000E1360000}"/>
    <cellStyle name="Percent 4 2 8 5 3 3" xfId="14048" xr:uid="{00000000-0005-0000-0000-0000E2360000}"/>
    <cellStyle name="Percent 4 2 8 5 4" xfId="14049" xr:uid="{00000000-0005-0000-0000-0000E3360000}"/>
    <cellStyle name="Percent 4 2 8 5 5" xfId="14050" xr:uid="{00000000-0005-0000-0000-0000E4360000}"/>
    <cellStyle name="Percent 4 2 8 6" xfId="14051" xr:uid="{00000000-0005-0000-0000-0000E5360000}"/>
    <cellStyle name="Percent 4 2 8 6 2" xfId="14052" xr:uid="{00000000-0005-0000-0000-0000E6360000}"/>
    <cellStyle name="Percent 4 2 8 6 3" xfId="14053" xr:uid="{00000000-0005-0000-0000-0000E7360000}"/>
    <cellStyle name="Percent 4 2 8 7" xfId="14054" xr:uid="{00000000-0005-0000-0000-0000E8360000}"/>
    <cellStyle name="Percent 4 2 8 7 2" xfId="14055" xr:uid="{00000000-0005-0000-0000-0000E9360000}"/>
    <cellStyle name="Percent 4 2 8 7 3" xfId="14056" xr:uid="{00000000-0005-0000-0000-0000EA360000}"/>
    <cellStyle name="Percent 4 2 8 8" xfId="14057" xr:uid="{00000000-0005-0000-0000-0000EB360000}"/>
    <cellStyle name="Percent 4 2 8 8 2" xfId="14058" xr:uid="{00000000-0005-0000-0000-0000EC360000}"/>
    <cellStyle name="Percent 4 2 8 8 3" xfId="14059" xr:uid="{00000000-0005-0000-0000-0000ED360000}"/>
    <cellStyle name="Percent 4 2 8 9" xfId="14060" xr:uid="{00000000-0005-0000-0000-0000EE360000}"/>
    <cellStyle name="Percent 4 2 9" xfId="14061" xr:uid="{00000000-0005-0000-0000-0000EF360000}"/>
    <cellStyle name="Percent 4 2 9 2" xfId="14062" xr:uid="{00000000-0005-0000-0000-0000F0360000}"/>
    <cellStyle name="Percent 4 2 9 2 2" xfId="14063" xr:uid="{00000000-0005-0000-0000-0000F1360000}"/>
    <cellStyle name="Percent 4 2 9 2 3" xfId="14064" xr:uid="{00000000-0005-0000-0000-0000F2360000}"/>
    <cellStyle name="Percent 4 2 9 3" xfId="14065" xr:uid="{00000000-0005-0000-0000-0000F3360000}"/>
    <cellStyle name="Percent 4 2 9 3 2" xfId="14066" xr:uid="{00000000-0005-0000-0000-0000F4360000}"/>
    <cellStyle name="Percent 4 2 9 3 3" xfId="14067" xr:uid="{00000000-0005-0000-0000-0000F5360000}"/>
    <cellStyle name="Percent 4 2 9 4" xfId="14068" xr:uid="{00000000-0005-0000-0000-0000F6360000}"/>
    <cellStyle name="Percent 4 2 9 5" xfId="14069" xr:uid="{00000000-0005-0000-0000-0000F7360000}"/>
    <cellStyle name="Percent 4 2 9 6" xfId="14070" xr:uid="{00000000-0005-0000-0000-0000F8360000}"/>
    <cellStyle name="Percent 4 2 9 7" xfId="14071" xr:uid="{00000000-0005-0000-0000-0000F9360000}"/>
    <cellStyle name="Percent 4 2 9 8" xfId="14072" xr:uid="{00000000-0005-0000-0000-0000FA360000}"/>
    <cellStyle name="Percent 4 2 9 9" xfId="14073" xr:uid="{00000000-0005-0000-0000-0000FB360000}"/>
    <cellStyle name="Percent 4 20" xfId="14074" xr:uid="{00000000-0005-0000-0000-0000FC360000}"/>
    <cellStyle name="Percent 4 20 10" xfId="14075" xr:uid="{00000000-0005-0000-0000-0000FD360000}"/>
    <cellStyle name="Percent 4 20 11" xfId="14076" xr:uid="{00000000-0005-0000-0000-0000FE360000}"/>
    <cellStyle name="Percent 4 20 12" xfId="14077" xr:uid="{00000000-0005-0000-0000-0000FF360000}"/>
    <cellStyle name="Percent 4 20 13" xfId="14078" xr:uid="{00000000-0005-0000-0000-000000370000}"/>
    <cellStyle name="Percent 4 20 14" xfId="14079" xr:uid="{00000000-0005-0000-0000-000001370000}"/>
    <cellStyle name="Percent 4 20 15" xfId="14080" xr:uid="{00000000-0005-0000-0000-000002370000}"/>
    <cellStyle name="Percent 4 20 2" xfId="14081" xr:uid="{00000000-0005-0000-0000-000003370000}"/>
    <cellStyle name="Percent 4 20 2 2" xfId="14082" xr:uid="{00000000-0005-0000-0000-000004370000}"/>
    <cellStyle name="Percent 4 20 2 2 2" xfId="14083" xr:uid="{00000000-0005-0000-0000-000005370000}"/>
    <cellStyle name="Percent 4 20 2 2 3" xfId="14084" xr:uid="{00000000-0005-0000-0000-000006370000}"/>
    <cellStyle name="Percent 4 20 2 3" xfId="14085" xr:uid="{00000000-0005-0000-0000-000007370000}"/>
    <cellStyle name="Percent 4 20 2 3 2" xfId="14086" xr:uid="{00000000-0005-0000-0000-000008370000}"/>
    <cellStyle name="Percent 4 20 2 3 3" xfId="14087" xr:uid="{00000000-0005-0000-0000-000009370000}"/>
    <cellStyle name="Percent 4 20 2 4" xfId="14088" xr:uid="{00000000-0005-0000-0000-00000A370000}"/>
    <cellStyle name="Percent 4 20 2 5" xfId="14089" xr:uid="{00000000-0005-0000-0000-00000B370000}"/>
    <cellStyle name="Percent 4 20 2 6" xfId="14090" xr:uid="{00000000-0005-0000-0000-00000C370000}"/>
    <cellStyle name="Percent 4 20 3" xfId="14091" xr:uid="{00000000-0005-0000-0000-00000D370000}"/>
    <cellStyle name="Percent 4 20 3 2" xfId="14092" xr:uid="{00000000-0005-0000-0000-00000E370000}"/>
    <cellStyle name="Percent 4 20 3 2 2" xfId="14093" xr:uid="{00000000-0005-0000-0000-00000F370000}"/>
    <cellStyle name="Percent 4 20 3 2 3" xfId="14094" xr:uid="{00000000-0005-0000-0000-000010370000}"/>
    <cellStyle name="Percent 4 20 3 3" xfId="14095" xr:uid="{00000000-0005-0000-0000-000011370000}"/>
    <cellStyle name="Percent 4 20 3 3 2" xfId="14096" xr:uid="{00000000-0005-0000-0000-000012370000}"/>
    <cellStyle name="Percent 4 20 3 3 3" xfId="14097" xr:uid="{00000000-0005-0000-0000-000013370000}"/>
    <cellStyle name="Percent 4 20 3 4" xfId="14098" xr:uid="{00000000-0005-0000-0000-000014370000}"/>
    <cellStyle name="Percent 4 20 3 5" xfId="14099" xr:uid="{00000000-0005-0000-0000-000015370000}"/>
    <cellStyle name="Percent 4 20 4" xfId="14100" xr:uid="{00000000-0005-0000-0000-000016370000}"/>
    <cellStyle name="Percent 4 20 4 2" xfId="14101" xr:uid="{00000000-0005-0000-0000-000017370000}"/>
    <cellStyle name="Percent 4 20 4 2 2" xfId="14102" xr:uid="{00000000-0005-0000-0000-000018370000}"/>
    <cellStyle name="Percent 4 20 4 2 3" xfId="14103" xr:uid="{00000000-0005-0000-0000-000019370000}"/>
    <cellStyle name="Percent 4 20 4 3" xfId="14104" xr:uid="{00000000-0005-0000-0000-00001A370000}"/>
    <cellStyle name="Percent 4 20 4 3 2" xfId="14105" xr:uid="{00000000-0005-0000-0000-00001B370000}"/>
    <cellStyle name="Percent 4 20 4 3 3" xfId="14106" xr:uid="{00000000-0005-0000-0000-00001C370000}"/>
    <cellStyle name="Percent 4 20 4 4" xfId="14107" xr:uid="{00000000-0005-0000-0000-00001D370000}"/>
    <cellStyle name="Percent 4 20 4 5" xfId="14108" xr:uid="{00000000-0005-0000-0000-00001E370000}"/>
    <cellStyle name="Percent 4 20 5" xfId="14109" xr:uid="{00000000-0005-0000-0000-00001F370000}"/>
    <cellStyle name="Percent 4 20 5 2" xfId="14110" xr:uid="{00000000-0005-0000-0000-000020370000}"/>
    <cellStyle name="Percent 4 20 5 2 2" xfId="14111" xr:uid="{00000000-0005-0000-0000-000021370000}"/>
    <cellStyle name="Percent 4 20 5 2 3" xfId="14112" xr:uid="{00000000-0005-0000-0000-000022370000}"/>
    <cellStyle name="Percent 4 20 5 3" xfId="14113" xr:uid="{00000000-0005-0000-0000-000023370000}"/>
    <cellStyle name="Percent 4 20 5 3 2" xfId="14114" xr:uid="{00000000-0005-0000-0000-000024370000}"/>
    <cellStyle name="Percent 4 20 5 3 3" xfId="14115" xr:uid="{00000000-0005-0000-0000-000025370000}"/>
    <cellStyle name="Percent 4 20 5 4" xfId="14116" xr:uid="{00000000-0005-0000-0000-000026370000}"/>
    <cellStyle name="Percent 4 20 5 4 2" xfId="14117" xr:uid="{00000000-0005-0000-0000-000027370000}"/>
    <cellStyle name="Percent 4 20 5 4 3" xfId="14118" xr:uid="{00000000-0005-0000-0000-000028370000}"/>
    <cellStyle name="Percent 4 20 5 5" xfId="14119" xr:uid="{00000000-0005-0000-0000-000029370000}"/>
    <cellStyle name="Percent 4 20 5 6" xfId="14120" xr:uid="{00000000-0005-0000-0000-00002A370000}"/>
    <cellStyle name="Percent 4 20 6" xfId="14121" xr:uid="{00000000-0005-0000-0000-00002B370000}"/>
    <cellStyle name="Percent 4 20 6 2" xfId="14122" xr:uid="{00000000-0005-0000-0000-00002C370000}"/>
    <cellStyle name="Percent 4 20 6 2 2" xfId="14123" xr:uid="{00000000-0005-0000-0000-00002D370000}"/>
    <cellStyle name="Percent 4 20 6 2 3" xfId="14124" xr:uid="{00000000-0005-0000-0000-00002E370000}"/>
    <cellStyle name="Percent 4 20 6 3" xfId="14125" xr:uid="{00000000-0005-0000-0000-00002F370000}"/>
    <cellStyle name="Percent 4 20 6 3 2" xfId="14126" xr:uid="{00000000-0005-0000-0000-000030370000}"/>
    <cellStyle name="Percent 4 20 6 3 3" xfId="14127" xr:uid="{00000000-0005-0000-0000-000031370000}"/>
    <cellStyle name="Percent 4 20 6 4" xfId="14128" xr:uid="{00000000-0005-0000-0000-000032370000}"/>
    <cellStyle name="Percent 4 20 6 5" xfId="14129" xr:uid="{00000000-0005-0000-0000-000033370000}"/>
    <cellStyle name="Percent 4 20 7" xfId="14130" xr:uid="{00000000-0005-0000-0000-000034370000}"/>
    <cellStyle name="Percent 4 20 7 2" xfId="14131" xr:uid="{00000000-0005-0000-0000-000035370000}"/>
    <cellStyle name="Percent 4 20 7 3" xfId="14132" xr:uid="{00000000-0005-0000-0000-000036370000}"/>
    <cellStyle name="Percent 4 20 8" xfId="14133" xr:uid="{00000000-0005-0000-0000-000037370000}"/>
    <cellStyle name="Percent 4 20 8 2" xfId="14134" xr:uid="{00000000-0005-0000-0000-000038370000}"/>
    <cellStyle name="Percent 4 20 8 3" xfId="14135" xr:uid="{00000000-0005-0000-0000-000039370000}"/>
    <cellStyle name="Percent 4 20 9" xfId="14136" xr:uid="{00000000-0005-0000-0000-00003A370000}"/>
    <cellStyle name="Percent 4 20 9 2" xfId="14137" xr:uid="{00000000-0005-0000-0000-00003B370000}"/>
    <cellStyle name="Percent 4 20 9 3" xfId="14138" xr:uid="{00000000-0005-0000-0000-00003C370000}"/>
    <cellStyle name="Percent 4 21" xfId="14139" xr:uid="{00000000-0005-0000-0000-00003D370000}"/>
    <cellStyle name="Percent 4 21 10" xfId="14140" xr:uid="{00000000-0005-0000-0000-00003E370000}"/>
    <cellStyle name="Percent 4 21 11" xfId="14141" xr:uid="{00000000-0005-0000-0000-00003F370000}"/>
    <cellStyle name="Percent 4 21 12" xfId="14142" xr:uid="{00000000-0005-0000-0000-000040370000}"/>
    <cellStyle name="Percent 4 21 13" xfId="14143" xr:uid="{00000000-0005-0000-0000-000041370000}"/>
    <cellStyle name="Percent 4 21 14" xfId="14144" xr:uid="{00000000-0005-0000-0000-000042370000}"/>
    <cellStyle name="Percent 4 21 15" xfId="14145" xr:uid="{00000000-0005-0000-0000-000043370000}"/>
    <cellStyle name="Percent 4 21 2" xfId="14146" xr:uid="{00000000-0005-0000-0000-000044370000}"/>
    <cellStyle name="Percent 4 21 2 2" xfId="14147" xr:uid="{00000000-0005-0000-0000-000045370000}"/>
    <cellStyle name="Percent 4 21 2 2 2" xfId="14148" xr:uid="{00000000-0005-0000-0000-000046370000}"/>
    <cellStyle name="Percent 4 21 2 2 3" xfId="14149" xr:uid="{00000000-0005-0000-0000-000047370000}"/>
    <cellStyle name="Percent 4 21 2 3" xfId="14150" xr:uid="{00000000-0005-0000-0000-000048370000}"/>
    <cellStyle name="Percent 4 21 2 3 2" xfId="14151" xr:uid="{00000000-0005-0000-0000-000049370000}"/>
    <cellStyle name="Percent 4 21 2 3 3" xfId="14152" xr:uid="{00000000-0005-0000-0000-00004A370000}"/>
    <cellStyle name="Percent 4 21 2 4" xfId="14153" xr:uid="{00000000-0005-0000-0000-00004B370000}"/>
    <cellStyle name="Percent 4 21 2 5" xfId="14154" xr:uid="{00000000-0005-0000-0000-00004C370000}"/>
    <cellStyle name="Percent 4 21 2 6" xfId="14155" xr:uid="{00000000-0005-0000-0000-00004D370000}"/>
    <cellStyle name="Percent 4 21 3" xfId="14156" xr:uid="{00000000-0005-0000-0000-00004E370000}"/>
    <cellStyle name="Percent 4 21 3 2" xfId="14157" xr:uid="{00000000-0005-0000-0000-00004F370000}"/>
    <cellStyle name="Percent 4 21 3 2 2" xfId="14158" xr:uid="{00000000-0005-0000-0000-000050370000}"/>
    <cellStyle name="Percent 4 21 3 2 3" xfId="14159" xr:uid="{00000000-0005-0000-0000-000051370000}"/>
    <cellStyle name="Percent 4 21 3 3" xfId="14160" xr:uid="{00000000-0005-0000-0000-000052370000}"/>
    <cellStyle name="Percent 4 21 3 3 2" xfId="14161" xr:uid="{00000000-0005-0000-0000-000053370000}"/>
    <cellStyle name="Percent 4 21 3 3 3" xfId="14162" xr:uid="{00000000-0005-0000-0000-000054370000}"/>
    <cellStyle name="Percent 4 21 3 4" xfId="14163" xr:uid="{00000000-0005-0000-0000-000055370000}"/>
    <cellStyle name="Percent 4 21 3 5" xfId="14164" xr:uid="{00000000-0005-0000-0000-000056370000}"/>
    <cellStyle name="Percent 4 21 4" xfId="14165" xr:uid="{00000000-0005-0000-0000-000057370000}"/>
    <cellStyle name="Percent 4 21 4 2" xfId="14166" xr:uid="{00000000-0005-0000-0000-000058370000}"/>
    <cellStyle name="Percent 4 21 4 2 2" xfId="14167" xr:uid="{00000000-0005-0000-0000-000059370000}"/>
    <cellStyle name="Percent 4 21 4 2 3" xfId="14168" xr:uid="{00000000-0005-0000-0000-00005A370000}"/>
    <cellStyle name="Percent 4 21 4 3" xfId="14169" xr:uid="{00000000-0005-0000-0000-00005B370000}"/>
    <cellStyle name="Percent 4 21 4 3 2" xfId="14170" xr:uid="{00000000-0005-0000-0000-00005C370000}"/>
    <cellStyle name="Percent 4 21 4 3 3" xfId="14171" xr:uid="{00000000-0005-0000-0000-00005D370000}"/>
    <cellStyle name="Percent 4 21 4 4" xfId="14172" xr:uid="{00000000-0005-0000-0000-00005E370000}"/>
    <cellStyle name="Percent 4 21 4 5" xfId="14173" xr:uid="{00000000-0005-0000-0000-00005F370000}"/>
    <cellStyle name="Percent 4 21 5" xfId="14174" xr:uid="{00000000-0005-0000-0000-000060370000}"/>
    <cellStyle name="Percent 4 21 5 2" xfId="14175" xr:uid="{00000000-0005-0000-0000-000061370000}"/>
    <cellStyle name="Percent 4 21 5 2 2" xfId="14176" xr:uid="{00000000-0005-0000-0000-000062370000}"/>
    <cellStyle name="Percent 4 21 5 2 3" xfId="14177" xr:uid="{00000000-0005-0000-0000-000063370000}"/>
    <cellStyle name="Percent 4 21 5 3" xfId="14178" xr:uid="{00000000-0005-0000-0000-000064370000}"/>
    <cellStyle name="Percent 4 21 5 3 2" xfId="14179" xr:uid="{00000000-0005-0000-0000-000065370000}"/>
    <cellStyle name="Percent 4 21 5 3 3" xfId="14180" xr:uid="{00000000-0005-0000-0000-000066370000}"/>
    <cellStyle name="Percent 4 21 5 4" xfId="14181" xr:uid="{00000000-0005-0000-0000-000067370000}"/>
    <cellStyle name="Percent 4 21 5 4 2" xfId="14182" xr:uid="{00000000-0005-0000-0000-000068370000}"/>
    <cellStyle name="Percent 4 21 5 4 3" xfId="14183" xr:uid="{00000000-0005-0000-0000-000069370000}"/>
    <cellStyle name="Percent 4 21 5 5" xfId="14184" xr:uid="{00000000-0005-0000-0000-00006A370000}"/>
    <cellStyle name="Percent 4 21 5 6" xfId="14185" xr:uid="{00000000-0005-0000-0000-00006B370000}"/>
    <cellStyle name="Percent 4 21 6" xfId="14186" xr:uid="{00000000-0005-0000-0000-00006C370000}"/>
    <cellStyle name="Percent 4 21 6 2" xfId="14187" xr:uid="{00000000-0005-0000-0000-00006D370000}"/>
    <cellStyle name="Percent 4 21 6 2 2" xfId="14188" xr:uid="{00000000-0005-0000-0000-00006E370000}"/>
    <cellStyle name="Percent 4 21 6 2 3" xfId="14189" xr:uid="{00000000-0005-0000-0000-00006F370000}"/>
    <cellStyle name="Percent 4 21 6 3" xfId="14190" xr:uid="{00000000-0005-0000-0000-000070370000}"/>
    <cellStyle name="Percent 4 21 6 3 2" xfId="14191" xr:uid="{00000000-0005-0000-0000-000071370000}"/>
    <cellStyle name="Percent 4 21 6 3 3" xfId="14192" xr:uid="{00000000-0005-0000-0000-000072370000}"/>
    <cellStyle name="Percent 4 21 6 4" xfId="14193" xr:uid="{00000000-0005-0000-0000-000073370000}"/>
    <cellStyle name="Percent 4 21 6 5" xfId="14194" xr:uid="{00000000-0005-0000-0000-000074370000}"/>
    <cellStyle name="Percent 4 21 7" xfId="14195" xr:uid="{00000000-0005-0000-0000-000075370000}"/>
    <cellStyle name="Percent 4 21 7 2" xfId="14196" xr:uid="{00000000-0005-0000-0000-000076370000}"/>
    <cellStyle name="Percent 4 21 7 3" xfId="14197" xr:uid="{00000000-0005-0000-0000-000077370000}"/>
    <cellStyle name="Percent 4 21 8" xfId="14198" xr:uid="{00000000-0005-0000-0000-000078370000}"/>
    <cellStyle name="Percent 4 21 8 2" xfId="14199" xr:uid="{00000000-0005-0000-0000-000079370000}"/>
    <cellStyle name="Percent 4 21 8 3" xfId="14200" xr:uid="{00000000-0005-0000-0000-00007A370000}"/>
    <cellStyle name="Percent 4 21 9" xfId="14201" xr:uid="{00000000-0005-0000-0000-00007B370000}"/>
    <cellStyle name="Percent 4 21 9 2" xfId="14202" xr:uid="{00000000-0005-0000-0000-00007C370000}"/>
    <cellStyle name="Percent 4 21 9 3" xfId="14203" xr:uid="{00000000-0005-0000-0000-00007D370000}"/>
    <cellStyle name="Percent 4 22" xfId="14204" xr:uid="{00000000-0005-0000-0000-00007E370000}"/>
    <cellStyle name="Percent 4 22 10" xfId="14205" xr:uid="{00000000-0005-0000-0000-00007F370000}"/>
    <cellStyle name="Percent 4 22 11" xfId="14206" xr:uid="{00000000-0005-0000-0000-000080370000}"/>
    <cellStyle name="Percent 4 22 12" xfId="14207" xr:uid="{00000000-0005-0000-0000-000081370000}"/>
    <cellStyle name="Percent 4 22 13" xfId="14208" xr:uid="{00000000-0005-0000-0000-000082370000}"/>
    <cellStyle name="Percent 4 22 14" xfId="14209" xr:uid="{00000000-0005-0000-0000-000083370000}"/>
    <cellStyle name="Percent 4 22 15" xfId="14210" xr:uid="{00000000-0005-0000-0000-000084370000}"/>
    <cellStyle name="Percent 4 22 2" xfId="14211" xr:uid="{00000000-0005-0000-0000-000085370000}"/>
    <cellStyle name="Percent 4 22 2 2" xfId="14212" xr:uid="{00000000-0005-0000-0000-000086370000}"/>
    <cellStyle name="Percent 4 22 2 2 2" xfId="14213" xr:uid="{00000000-0005-0000-0000-000087370000}"/>
    <cellStyle name="Percent 4 22 2 2 3" xfId="14214" xr:uid="{00000000-0005-0000-0000-000088370000}"/>
    <cellStyle name="Percent 4 22 2 3" xfId="14215" xr:uid="{00000000-0005-0000-0000-000089370000}"/>
    <cellStyle name="Percent 4 22 2 3 2" xfId="14216" xr:uid="{00000000-0005-0000-0000-00008A370000}"/>
    <cellStyle name="Percent 4 22 2 3 3" xfId="14217" xr:uid="{00000000-0005-0000-0000-00008B370000}"/>
    <cellStyle name="Percent 4 22 2 4" xfId="14218" xr:uid="{00000000-0005-0000-0000-00008C370000}"/>
    <cellStyle name="Percent 4 22 2 5" xfId="14219" xr:uid="{00000000-0005-0000-0000-00008D370000}"/>
    <cellStyle name="Percent 4 22 2 6" xfId="14220" xr:uid="{00000000-0005-0000-0000-00008E370000}"/>
    <cellStyle name="Percent 4 22 3" xfId="14221" xr:uid="{00000000-0005-0000-0000-00008F370000}"/>
    <cellStyle name="Percent 4 22 3 2" xfId="14222" xr:uid="{00000000-0005-0000-0000-000090370000}"/>
    <cellStyle name="Percent 4 22 3 2 2" xfId="14223" xr:uid="{00000000-0005-0000-0000-000091370000}"/>
    <cellStyle name="Percent 4 22 3 2 3" xfId="14224" xr:uid="{00000000-0005-0000-0000-000092370000}"/>
    <cellStyle name="Percent 4 22 3 3" xfId="14225" xr:uid="{00000000-0005-0000-0000-000093370000}"/>
    <cellStyle name="Percent 4 22 3 3 2" xfId="14226" xr:uid="{00000000-0005-0000-0000-000094370000}"/>
    <cellStyle name="Percent 4 22 3 3 3" xfId="14227" xr:uid="{00000000-0005-0000-0000-000095370000}"/>
    <cellStyle name="Percent 4 22 3 4" xfId="14228" xr:uid="{00000000-0005-0000-0000-000096370000}"/>
    <cellStyle name="Percent 4 22 3 5" xfId="14229" xr:uid="{00000000-0005-0000-0000-000097370000}"/>
    <cellStyle name="Percent 4 22 4" xfId="14230" xr:uid="{00000000-0005-0000-0000-000098370000}"/>
    <cellStyle name="Percent 4 22 4 2" xfId="14231" xr:uid="{00000000-0005-0000-0000-000099370000}"/>
    <cellStyle name="Percent 4 22 4 2 2" xfId="14232" xr:uid="{00000000-0005-0000-0000-00009A370000}"/>
    <cellStyle name="Percent 4 22 4 2 3" xfId="14233" xr:uid="{00000000-0005-0000-0000-00009B370000}"/>
    <cellStyle name="Percent 4 22 4 3" xfId="14234" xr:uid="{00000000-0005-0000-0000-00009C370000}"/>
    <cellStyle name="Percent 4 22 4 3 2" xfId="14235" xr:uid="{00000000-0005-0000-0000-00009D370000}"/>
    <cellStyle name="Percent 4 22 4 3 3" xfId="14236" xr:uid="{00000000-0005-0000-0000-00009E370000}"/>
    <cellStyle name="Percent 4 22 4 4" xfId="14237" xr:uid="{00000000-0005-0000-0000-00009F370000}"/>
    <cellStyle name="Percent 4 22 4 5" xfId="14238" xr:uid="{00000000-0005-0000-0000-0000A0370000}"/>
    <cellStyle name="Percent 4 22 5" xfId="14239" xr:uid="{00000000-0005-0000-0000-0000A1370000}"/>
    <cellStyle name="Percent 4 22 5 2" xfId="14240" xr:uid="{00000000-0005-0000-0000-0000A2370000}"/>
    <cellStyle name="Percent 4 22 5 2 2" xfId="14241" xr:uid="{00000000-0005-0000-0000-0000A3370000}"/>
    <cellStyle name="Percent 4 22 5 2 3" xfId="14242" xr:uid="{00000000-0005-0000-0000-0000A4370000}"/>
    <cellStyle name="Percent 4 22 5 3" xfId="14243" xr:uid="{00000000-0005-0000-0000-0000A5370000}"/>
    <cellStyle name="Percent 4 22 5 3 2" xfId="14244" xr:uid="{00000000-0005-0000-0000-0000A6370000}"/>
    <cellStyle name="Percent 4 22 5 3 3" xfId="14245" xr:uid="{00000000-0005-0000-0000-0000A7370000}"/>
    <cellStyle name="Percent 4 22 5 4" xfId="14246" xr:uid="{00000000-0005-0000-0000-0000A8370000}"/>
    <cellStyle name="Percent 4 22 5 4 2" xfId="14247" xr:uid="{00000000-0005-0000-0000-0000A9370000}"/>
    <cellStyle name="Percent 4 22 5 4 3" xfId="14248" xr:uid="{00000000-0005-0000-0000-0000AA370000}"/>
    <cellStyle name="Percent 4 22 5 5" xfId="14249" xr:uid="{00000000-0005-0000-0000-0000AB370000}"/>
    <cellStyle name="Percent 4 22 5 6" xfId="14250" xr:uid="{00000000-0005-0000-0000-0000AC370000}"/>
    <cellStyle name="Percent 4 22 6" xfId="14251" xr:uid="{00000000-0005-0000-0000-0000AD370000}"/>
    <cellStyle name="Percent 4 22 6 2" xfId="14252" xr:uid="{00000000-0005-0000-0000-0000AE370000}"/>
    <cellStyle name="Percent 4 22 6 2 2" xfId="14253" xr:uid="{00000000-0005-0000-0000-0000AF370000}"/>
    <cellStyle name="Percent 4 22 6 2 3" xfId="14254" xr:uid="{00000000-0005-0000-0000-0000B0370000}"/>
    <cellStyle name="Percent 4 22 6 3" xfId="14255" xr:uid="{00000000-0005-0000-0000-0000B1370000}"/>
    <cellStyle name="Percent 4 22 6 3 2" xfId="14256" xr:uid="{00000000-0005-0000-0000-0000B2370000}"/>
    <cellStyle name="Percent 4 22 6 3 3" xfId="14257" xr:uid="{00000000-0005-0000-0000-0000B3370000}"/>
    <cellStyle name="Percent 4 22 6 4" xfId="14258" xr:uid="{00000000-0005-0000-0000-0000B4370000}"/>
    <cellStyle name="Percent 4 22 6 5" xfId="14259" xr:uid="{00000000-0005-0000-0000-0000B5370000}"/>
    <cellStyle name="Percent 4 22 7" xfId="14260" xr:uid="{00000000-0005-0000-0000-0000B6370000}"/>
    <cellStyle name="Percent 4 22 7 2" xfId="14261" xr:uid="{00000000-0005-0000-0000-0000B7370000}"/>
    <cellStyle name="Percent 4 22 7 3" xfId="14262" xr:uid="{00000000-0005-0000-0000-0000B8370000}"/>
    <cellStyle name="Percent 4 22 8" xfId="14263" xr:uid="{00000000-0005-0000-0000-0000B9370000}"/>
    <cellStyle name="Percent 4 22 8 2" xfId="14264" xr:uid="{00000000-0005-0000-0000-0000BA370000}"/>
    <cellStyle name="Percent 4 22 8 3" xfId="14265" xr:uid="{00000000-0005-0000-0000-0000BB370000}"/>
    <cellStyle name="Percent 4 22 9" xfId="14266" xr:uid="{00000000-0005-0000-0000-0000BC370000}"/>
    <cellStyle name="Percent 4 22 9 2" xfId="14267" xr:uid="{00000000-0005-0000-0000-0000BD370000}"/>
    <cellStyle name="Percent 4 22 9 3" xfId="14268" xr:uid="{00000000-0005-0000-0000-0000BE370000}"/>
    <cellStyle name="Percent 4 23" xfId="14269" xr:uid="{00000000-0005-0000-0000-0000BF370000}"/>
    <cellStyle name="Percent 4 23 10" xfId="14270" xr:uid="{00000000-0005-0000-0000-0000C0370000}"/>
    <cellStyle name="Percent 4 23 11" xfId="14271" xr:uid="{00000000-0005-0000-0000-0000C1370000}"/>
    <cellStyle name="Percent 4 23 12" xfId="14272" xr:uid="{00000000-0005-0000-0000-0000C2370000}"/>
    <cellStyle name="Percent 4 23 13" xfId="14273" xr:uid="{00000000-0005-0000-0000-0000C3370000}"/>
    <cellStyle name="Percent 4 23 14" xfId="14274" xr:uid="{00000000-0005-0000-0000-0000C4370000}"/>
    <cellStyle name="Percent 4 23 15" xfId="14275" xr:uid="{00000000-0005-0000-0000-0000C5370000}"/>
    <cellStyle name="Percent 4 23 2" xfId="14276" xr:uid="{00000000-0005-0000-0000-0000C6370000}"/>
    <cellStyle name="Percent 4 23 2 2" xfId="14277" xr:uid="{00000000-0005-0000-0000-0000C7370000}"/>
    <cellStyle name="Percent 4 23 2 2 2" xfId="14278" xr:uid="{00000000-0005-0000-0000-0000C8370000}"/>
    <cellStyle name="Percent 4 23 2 2 3" xfId="14279" xr:uid="{00000000-0005-0000-0000-0000C9370000}"/>
    <cellStyle name="Percent 4 23 2 3" xfId="14280" xr:uid="{00000000-0005-0000-0000-0000CA370000}"/>
    <cellStyle name="Percent 4 23 2 3 2" xfId="14281" xr:uid="{00000000-0005-0000-0000-0000CB370000}"/>
    <cellStyle name="Percent 4 23 2 3 3" xfId="14282" xr:uid="{00000000-0005-0000-0000-0000CC370000}"/>
    <cellStyle name="Percent 4 23 2 4" xfId="14283" xr:uid="{00000000-0005-0000-0000-0000CD370000}"/>
    <cellStyle name="Percent 4 23 2 5" xfId="14284" xr:uid="{00000000-0005-0000-0000-0000CE370000}"/>
    <cellStyle name="Percent 4 23 2 6" xfId="14285" xr:uid="{00000000-0005-0000-0000-0000CF370000}"/>
    <cellStyle name="Percent 4 23 3" xfId="14286" xr:uid="{00000000-0005-0000-0000-0000D0370000}"/>
    <cellStyle name="Percent 4 23 3 2" xfId="14287" xr:uid="{00000000-0005-0000-0000-0000D1370000}"/>
    <cellStyle name="Percent 4 23 3 2 2" xfId="14288" xr:uid="{00000000-0005-0000-0000-0000D2370000}"/>
    <cellStyle name="Percent 4 23 3 2 3" xfId="14289" xr:uid="{00000000-0005-0000-0000-0000D3370000}"/>
    <cellStyle name="Percent 4 23 3 3" xfId="14290" xr:uid="{00000000-0005-0000-0000-0000D4370000}"/>
    <cellStyle name="Percent 4 23 3 3 2" xfId="14291" xr:uid="{00000000-0005-0000-0000-0000D5370000}"/>
    <cellStyle name="Percent 4 23 3 3 3" xfId="14292" xr:uid="{00000000-0005-0000-0000-0000D6370000}"/>
    <cellStyle name="Percent 4 23 3 4" xfId="14293" xr:uid="{00000000-0005-0000-0000-0000D7370000}"/>
    <cellStyle name="Percent 4 23 3 5" xfId="14294" xr:uid="{00000000-0005-0000-0000-0000D8370000}"/>
    <cellStyle name="Percent 4 23 4" xfId="14295" xr:uid="{00000000-0005-0000-0000-0000D9370000}"/>
    <cellStyle name="Percent 4 23 4 2" xfId="14296" xr:uid="{00000000-0005-0000-0000-0000DA370000}"/>
    <cellStyle name="Percent 4 23 4 2 2" xfId="14297" xr:uid="{00000000-0005-0000-0000-0000DB370000}"/>
    <cellStyle name="Percent 4 23 4 2 3" xfId="14298" xr:uid="{00000000-0005-0000-0000-0000DC370000}"/>
    <cellStyle name="Percent 4 23 4 3" xfId="14299" xr:uid="{00000000-0005-0000-0000-0000DD370000}"/>
    <cellStyle name="Percent 4 23 4 3 2" xfId="14300" xr:uid="{00000000-0005-0000-0000-0000DE370000}"/>
    <cellStyle name="Percent 4 23 4 3 3" xfId="14301" xr:uid="{00000000-0005-0000-0000-0000DF370000}"/>
    <cellStyle name="Percent 4 23 4 4" xfId="14302" xr:uid="{00000000-0005-0000-0000-0000E0370000}"/>
    <cellStyle name="Percent 4 23 4 5" xfId="14303" xr:uid="{00000000-0005-0000-0000-0000E1370000}"/>
    <cellStyle name="Percent 4 23 5" xfId="14304" xr:uid="{00000000-0005-0000-0000-0000E2370000}"/>
    <cellStyle name="Percent 4 23 5 2" xfId="14305" xr:uid="{00000000-0005-0000-0000-0000E3370000}"/>
    <cellStyle name="Percent 4 23 5 2 2" xfId="14306" xr:uid="{00000000-0005-0000-0000-0000E4370000}"/>
    <cellStyle name="Percent 4 23 5 2 3" xfId="14307" xr:uid="{00000000-0005-0000-0000-0000E5370000}"/>
    <cellStyle name="Percent 4 23 5 3" xfId="14308" xr:uid="{00000000-0005-0000-0000-0000E6370000}"/>
    <cellStyle name="Percent 4 23 5 3 2" xfId="14309" xr:uid="{00000000-0005-0000-0000-0000E7370000}"/>
    <cellStyle name="Percent 4 23 5 3 3" xfId="14310" xr:uid="{00000000-0005-0000-0000-0000E8370000}"/>
    <cellStyle name="Percent 4 23 5 4" xfId="14311" xr:uid="{00000000-0005-0000-0000-0000E9370000}"/>
    <cellStyle name="Percent 4 23 5 4 2" xfId="14312" xr:uid="{00000000-0005-0000-0000-0000EA370000}"/>
    <cellStyle name="Percent 4 23 5 4 3" xfId="14313" xr:uid="{00000000-0005-0000-0000-0000EB370000}"/>
    <cellStyle name="Percent 4 23 5 5" xfId="14314" xr:uid="{00000000-0005-0000-0000-0000EC370000}"/>
    <cellStyle name="Percent 4 23 5 6" xfId="14315" xr:uid="{00000000-0005-0000-0000-0000ED370000}"/>
    <cellStyle name="Percent 4 23 6" xfId="14316" xr:uid="{00000000-0005-0000-0000-0000EE370000}"/>
    <cellStyle name="Percent 4 23 6 2" xfId="14317" xr:uid="{00000000-0005-0000-0000-0000EF370000}"/>
    <cellStyle name="Percent 4 23 6 2 2" xfId="14318" xr:uid="{00000000-0005-0000-0000-0000F0370000}"/>
    <cellStyle name="Percent 4 23 6 2 3" xfId="14319" xr:uid="{00000000-0005-0000-0000-0000F1370000}"/>
    <cellStyle name="Percent 4 23 6 3" xfId="14320" xr:uid="{00000000-0005-0000-0000-0000F2370000}"/>
    <cellStyle name="Percent 4 23 6 3 2" xfId="14321" xr:uid="{00000000-0005-0000-0000-0000F3370000}"/>
    <cellStyle name="Percent 4 23 6 3 3" xfId="14322" xr:uid="{00000000-0005-0000-0000-0000F4370000}"/>
    <cellStyle name="Percent 4 23 6 4" xfId="14323" xr:uid="{00000000-0005-0000-0000-0000F5370000}"/>
    <cellStyle name="Percent 4 23 6 5" xfId="14324" xr:uid="{00000000-0005-0000-0000-0000F6370000}"/>
    <cellStyle name="Percent 4 23 7" xfId="14325" xr:uid="{00000000-0005-0000-0000-0000F7370000}"/>
    <cellStyle name="Percent 4 23 7 2" xfId="14326" xr:uid="{00000000-0005-0000-0000-0000F8370000}"/>
    <cellStyle name="Percent 4 23 7 3" xfId="14327" xr:uid="{00000000-0005-0000-0000-0000F9370000}"/>
    <cellStyle name="Percent 4 23 8" xfId="14328" xr:uid="{00000000-0005-0000-0000-0000FA370000}"/>
    <cellStyle name="Percent 4 23 8 2" xfId="14329" xr:uid="{00000000-0005-0000-0000-0000FB370000}"/>
    <cellStyle name="Percent 4 23 8 3" xfId="14330" xr:uid="{00000000-0005-0000-0000-0000FC370000}"/>
    <cellStyle name="Percent 4 23 9" xfId="14331" xr:uid="{00000000-0005-0000-0000-0000FD370000}"/>
    <cellStyle name="Percent 4 23 9 2" xfId="14332" xr:uid="{00000000-0005-0000-0000-0000FE370000}"/>
    <cellStyle name="Percent 4 23 9 3" xfId="14333" xr:uid="{00000000-0005-0000-0000-0000FF370000}"/>
    <cellStyle name="Percent 4 24" xfId="14334" xr:uid="{00000000-0005-0000-0000-000000380000}"/>
    <cellStyle name="Percent 4 24 10" xfId="14335" xr:uid="{00000000-0005-0000-0000-000001380000}"/>
    <cellStyle name="Percent 4 24 11" xfId="14336" xr:uid="{00000000-0005-0000-0000-000002380000}"/>
    <cellStyle name="Percent 4 24 12" xfId="14337" xr:uid="{00000000-0005-0000-0000-000003380000}"/>
    <cellStyle name="Percent 4 24 13" xfId="14338" xr:uid="{00000000-0005-0000-0000-000004380000}"/>
    <cellStyle name="Percent 4 24 14" xfId="14339" xr:uid="{00000000-0005-0000-0000-000005380000}"/>
    <cellStyle name="Percent 4 24 15" xfId="14340" xr:uid="{00000000-0005-0000-0000-000006380000}"/>
    <cellStyle name="Percent 4 24 2" xfId="14341" xr:uid="{00000000-0005-0000-0000-000007380000}"/>
    <cellStyle name="Percent 4 24 2 2" xfId="14342" xr:uid="{00000000-0005-0000-0000-000008380000}"/>
    <cellStyle name="Percent 4 24 2 2 2" xfId="14343" xr:uid="{00000000-0005-0000-0000-000009380000}"/>
    <cellStyle name="Percent 4 24 2 2 3" xfId="14344" xr:uid="{00000000-0005-0000-0000-00000A380000}"/>
    <cellStyle name="Percent 4 24 2 3" xfId="14345" xr:uid="{00000000-0005-0000-0000-00000B380000}"/>
    <cellStyle name="Percent 4 24 2 3 2" xfId="14346" xr:uid="{00000000-0005-0000-0000-00000C380000}"/>
    <cellStyle name="Percent 4 24 2 3 3" xfId="14347" xr:uid="{00000000-0005-0000-0000-00000D380000}"/>
    <cellStyle name="Percent 4 24 2 4" xfId="14348" xr:uid="{00000000-0005-0000-0000-00000E380000}"/>
    <cellStyle name="Percent 4 24 2 5" xfId="14349" xr:uid="{00000000-0005-0000-0000-00000F380000}"/>
    <cellStyle name="Percent 4 24 2 6" xfId="14350" xr:uid="{00000000-0005-0000-0000-000010380000}"/>
    <cellStyle name="Percent 4 24 3" xfId="14351" xr:uid="{00000000-0005-0000-0000-000011380000}"/>
    <cellStyle name="Percent 4 24 3 2" xfId="14352" xr:uid="{00000000-0005-0000-0000-000012380000}"/>
    <cellStyle name="Percent 4 24 3 2 2" xfId="14353" xr:uid="{00000000-0005-0000-0000-000013380000}"/>
    <cellStyle name="Percent 4 24 3 2 3" xfId="14354" xr:uid="{00000000-0005-0000-0000-000014380000}"/>
    <cellStyle name="Percent 4 24 3 3" xfId="14355" xr:uid="{00000000-0005-0000-0000-000015380000}"/>
    <cellStyle name="Percent 4 24 3 3 2" xfId="14356" xr:uid="{00000000-0005-0000-0000-000016380000}"/>
    <cellStyle name="Percent 4 24 3 3 3" xfId="14357" xr:uid="{00000000-0005-0000-0000-000017380000}"/>
    <cellStyle name="Percent 4 24 3 4" xfId="14358" xr:uid="{00000000-0005-0000-0000-000018380000}"/>
    <cellStyle name="Percent 4 24 3 5" xfId="14359" xr:uid="{00000000-0005-0000-0000-000019380000}"/>
    <cellStyle name="Percent 4 24 4" xfId="14360" xr:uid="{00000000-0005-0000-0000-00001A380000}"/>
    <cellStyle name="Percent 4 24 4 2" xfId="14361" xr:uid="{00000000-0005-0000-0000-00001B380000}"/>
    <cellStyle name="Percent 4 24 4 2 2" xfId="14362" xr:uid="{00000000-0005-0000-0000-00001C380000}"/>
    <cellStyle name="Percent 4 24 4 2 3" xfId="14363" xr:uid="{00000000-0005-0000-0000-00001D380000}"/>
    <cellStyle name="Percent 4 24 4 3" xfId="14364" xr:uid="{00000000-0005-0000-0000-00001E380000}"/>
    <cellStyle name="Percent 4 24 4 3 2" xfId="14365" xr:uid="{00000000-0005-0000-0000-00001F380000}"/>
    <cellStyle name="Percent 4 24 4 3 3" xfId="14366" xr:uid="{00000000-0005-0000-0000-000020380000}"/>
    <cellStyle name="Percent 4 24 4 4" xfId="14367" xr:uid="{00000000-0005-0000-0000-000021380000}"/>
    <cellStyle name="Percent 4 24 4 5" xfId="14368" xr:uid="{00000000-0005-0000-0000-000022380000}"/>
    <cellStyle name="Percent 4 24 5" xfId="14369" xr:uid="{00000000-0005-0000-0000-000023380000}"/>
    <cellStyle name="Percent 4 24 5 2" xfId="14370" xr:uid="{00000000-0005-0000-0000-000024380000}"/>
    <cellStyle name="Percent 4 24 5 2 2" xfId="14371" xr:uid="{00000000-0005-0000-0000-000025380000}"/>
    <cellStyle name="Percent 4 24 5 2 3" xfId="14372" xr:uid="{00000000-0005-0000-0000-000026380000}"/>
    <cellStyle name="Percent 4 24 5 3" xfId="14373" xr:uid="{00000000-0005-0000-0000-000027380000}"/>
    <cellStyle name="Percent 4 24 5 3 2" xfId="14374" xr:uid="{00000000-0005-0000-0000-000028380000}"/>
    <cellStyle name="Percent 4 24 5 3 3" xfId="14375" xr:uid="{00000000-0005-0000-0000-000029380000}"/>
    <cellStyle name="Percent 4 24 5 4" xfId="14376" xr:uid="{00000000-0005-0000-0000-00002A380000}"/>
    <cellStyle name="Percent 4 24 5 4 2" xfId="14377" xr:uid="{00000000-0005-0000-0000-00002B380000}"/>
    <cellStyle name="Percent 4 24 5 4 3" xfId="14378" xr:uid="{00000000-0005-0000-0000-00002C380000}"/>
    <cellStyle name="Percent 4 24 5 5" xfId="14379" xr:uid="{00000000-0005-0000-0000-00002D380000}"/>
    <cellStyle name="Percent 4 24 5 6" xfId="14380" xr:uid="{00000000-0005-0000-0000-00002E380000}"/>
    <cellStyle name="Percent 4 24 6" xfId="14381" xr:uid="{00000000-0005-0000-0000-00002F380000}"/>
    <cellStyle name="Percent 4 24 6 2" xfId="14382" xr:uid="{00000000-0005-0000-0000-000030380000}"/>
    <cellStyle name="Percent 4 24 6 2 2" xfId="14383" xr:uid="{00000000-0005-0000-0000-000031380000}"/>
    <cellStyle name="Percent 4 24 6 2 3" xfId="14384" xr:uid="{00000000-0005-0000-0000-000032380000}"/>
    <cellStyle name="Percent 4 24 6 3" xfId="14385" xr:uid="{00000000-0005-0000-0000-000033380000}"/>
    <cellStyle name="Percent 4 24 6 3 2" xfId="14386" xr:uid="{00000000-0005-0000-0000-000034380000}"/>
    <cellStyle name="Percent 4 24 6 3 3" xfId="14387" xr:uid="{00000000-0005-0000-0000-000035380000}"/>
    <cellStyle name="Percent 4 24 6 4" xfId="14388" xr:uid="{00000000-0005-0000-0000-000036380000}"/>
    <cellStyle name="Percent 4 24 6 5" xfId="14389" xr:uid="{00000000-0005-0000-0000-000037380000}"/>
    <cellStyle name="Percent 4 24 7" xfId="14390" xr:uid="{00000000-0005-0000-0000-000038380000}"/>
    <cellStyle name="Percent 4 24 7 2" xfId="14391" xr:uid="{00000000-0005-0000-0000-000039380000}"/>
    <cellStyle name="Percent 4 24 7 3" xfId="14392" xr:uid="{00000000-0005-0000-0000-00003A380000}"/>
    <cellStyle name="Percent 4 24 8" xfId="14393" xr:uid="{00000000-0005-0000-0000-00003B380000}"/>
    <cellStyle name="Percent 4 24 8 2" xfId="14394" xr:uid="{00000000-0005-0000-0000-00003C380000}"/>
    <cellStyle name="Percent 4 24 8 3" xfId="14395" xr:uid="{00000000-0005-0000-0000-00003D380000}"/>
    <cellStyle name="Percent 4 24 9" xfId="14396" xr:uid="{00000000-0005-0000-0000-00003E380000}"/>
    <cellStyle name="Percent 4 24 9 2" xfId="14397" xr:uid="{00000000-0005-0000-0000-00003F380000}"/>
    <cellStyle name="Percent 4 24 9 3" xfId="14398" xr:uid="{00000000-0005-0000-0000-000040380000}"/>
    <cellStyle name="Percent 4 25" xfId="14399" xr:uid="{00000000-0005-0000-0000-000041380000}"/>
    <cellStyle name="Percent 4 25 10" xfId="14400" xr:uid="{00000000-0005-0000-0000-000042380000}"/>
    <cellStyle name="Percent 4 25 11" xfId="14401" xr:uid="{00000000-0005-0000-0000-000043380000}"/>
    <cellStyle name="Percent 4 25 12" xfId="14402" xr:uid="{00000000-0005-0000-0000-000044380000}"/>
    <cellStyle name="Percent 4 25 13" xfId="14403" xr:uid="{00000000-0005-0000-0000-000045380000}"/>
    <cellStyle name="Percent 4 25 14" xfId="14404" xr:uid="{00000000-0005-0000-0000-000046380000}"/>
    <cellStyle name="Percent 4 25 15" xfId="14405" xr:uid="{00000000-0005-0000-0000-000047380000}"/>
    <cellStyle name="Percent 4 25 2" xfId="14406" xr:uid="{00000000-0005-0000-0000-000048380000}"/>
    <cellStyle name="Percent 4 25 2 2" xfId="14407" xr:uid="{00000000-0005-0000-0000-000049380000}"/>
    <cellStyle name="Percent 4 25 2 2 2" xfId="14408" xr:uid="{00000000-0005-0000-0000-00004A380000}"/>
    <cellStyle name="Percent 4 25 2 2 3" xfId="14409" xr:uid="{00000000-0005-0000-0000-00004B380000}"/>
    <cellStyle name="Percent 4 25 2 3" xfId="14410" xr:uid="{00000000-0005-0000-0000-00004C380000}"/>
    <cellStyle name="Percent 4 25 2 3 2" xfId="14411" xr:uid="{00000000-0005-0000-0000-00004D380000}"/>
    <cellStyle name="Percent 4 25 2 3 3" xfId="14412" xr:uid="{00000000-0005-0000-0000-00004E380000}"/>
    <cellStyle name="Percent 4 25 2 4" xfId="14413" xr:uid="{00000000-0005-0000-0000-00004F380000}"/>
    <cellStyle name="Percent 4 25 2 5" xfId="14414" xr:uid="{00000000-0005-0000-0000-000050380000}"/>
    <cellStyle name="Percent 4 25 2 6" xfId="14415" xr:uid="{00000000-0005-0000-0000-000051380000}"/>
    <cellStyle name="Percent 4 25 3" xfId="14416" xr:uid="{00000000-0005-0000-0000-000052380000}"/>
    <cellStyle name="Percent 4 25 3 2" xfId="14417" xr:uid="{00000000-0005-0000-0000-000053380000}"/>
    <cellStyle name="Percent 4 25 3 2 2" xfId="14418" xr:uid="{00000000-0005-0000-0000-000054380000}"/>
    <cellStyle name="Percent 4 25 3 2 3" xfId="14419" xr:uid="{00000000-0005-0000-0000-000055380000}"/>
    <cellStyle name="Percent 4 25 3 3" xfId="14420" xr:uid="{00000000-0005-0000-0000-000056380000}"/>
    <cellStyle name="Percent 4 25 3 3 2" xfId="14421" xr:uid="{00000000-0005-0000-0000-000057380000}"/>
    <cellStyle name="Percent 4 25 3 3 3" xfId="14422" xr:uid="{00000000-0005-0000-0000-000058380000}"/>
    <cellStyle name="Percent 4 25 3 4" xfId="14423" xr:uid="{00000000-0005-0000-0000-000059380000}"/>
    <cellStyle name="Percent 4 25 3 5" xfId="14424" xr:uid="{00000000-0005-0000-0000-00005A380000}"/>
    <cellStyle name="Percent 4 25 4" xfId="14425" xr:uid="{00000000-0005-0000-0000-00005B380000}"/>
    <cellStyle name="Percent 4 25 4 2" xfId="14426" xr:uid="{00000000-0005-0000-0000-00005C380000}"/>
    <cellStyle name="Percent 4 25 4 2 2" xfId="14427" xr:uid="{00000000-0005-0000-0000-00005D380000}"/>
    <cellStyle name="Percent 4 25 4 2 3" xfId="14428" xr:uid="{00000000-0005-0000-0000-00005E380000}"/>
    <cellStyle name="Percent 4 25 4 3" xfId="14429" xr:uid="{00000000-0005-0000-0000-00005F380000}"/>
    <cellStyle name="Percent 4 25 4 3 2" xfId="14430" xr:uid="{00000000-0005-0000-0000-000060380000}"/>
    <cellStyle name="Percent 4 25 4 3 3" xfId="14431" xr:uid="{00000000-0005-0000-0000-000061380000}"/>
    <cellStyle name="Percent 4 25 4 4" xfId="14432" xr:uid="{00000000-0005-0000-0000-000062380000}"/>
    <cellStyle name="Percent 4 25 4 5" xfId="14433" xr:uid="{00000000-0005-0000-0000-000063380000}"/>
    <cellStyle name="Percent 4 25 5" xfId="14434" xr:uid="{00000000-0005-0000-0000-000064380000}"/>
    <cellStyle name="Percent 4 25 5 2" xfId="14435" xr:uid="{00000000-0005-0000-0000-000065380000}"/>
    <cellStyle name="Percent 4 25 5 2 2" xfId="14436" xr:uid="{00000000-0005-0000-0000-000066380000}"/>
    <cellStyle name="Percent 4 25 5 2 3" xfId="14437" xr:uid="{00000000-0005-0000-0000-000067380000}"/>
    <cellStyle name="Percent 4 25 5 3" xfId="14438" xr:uid="{00000000-0005-0000-0000-000068380000}"/>
    <cellStyle name="Percent 4 25 5 3 2" xfId="14439" xr:uid="{00000000-0005-0000-0000-000069380000}"/>
    <cellStyle name="Percent 4 25 5 3 3" xfId="14440" xr:uid="{00000000-0005-0000-0000-00006A380000}"/>
    <cellStyle name="Percent 4 25 5 4" xfId="14441" xr:uid="{00000000-0005-0000-0000-00006B380000}"/>
    <cellStyle name="Percent 4 25 5 4 2" xfId="14442" xr:uid="{00000000-0005-0000-0000-00006C380000}"/>
    <cellStyle name="Percent 4 25 5 4 3" xfId="14443" xr:uid="{00000000-0005-0000-0000-00006D380000}"/>
    <cellStyle name="Percent 4 25 5 5" xfId="14444" xr:uid="{00000000-0005-0000-0000-00006E380000}"/>
    <cellStyle name="Percent 4 25 5 6" xfId="14445" xr:uid="{00000000-0005-0000-0000-00006F380000}"/>
    <cellStyle name="Percent 4 25 6" xfId="14446" xr:uid="{00000000-0005-0000-0000-000070380000}"/>
    <cellStyle name="Percent 4 25 6 2" xfId="14447" xr:uid="{00000000-0005-0000-0000-000071380000}"/>
    <cellStyle name="Percent 4 25 6 2 2" xfId="14448" xr:uid="{00000000-0005-0000-0000-000072380000}"/>
    <cellStyle name="Percent 4 25 6 2 3" xfId="14449" xr:uid="{00000000-0005-0000-0000-000073380000}"/>
    <cellStyle name="Percent 4 25 6 3" xfId="14450" xr:uid="{00000000-0005-0000-0000-000074380000}"/>
    <cellStyle name="Percent 4 25 6 3 2" xfId="14451" xr:uid="{00000000-0005-0000-0000-000075380000}"/>
    <cellStyle name="Percent 4 25 6 3 3" xfId="14452" xr:uid="{00000000-0005-0000-0000-000076380000}"/>
    <cellStyle name="Percent 4 25 6 4" xfId="14453" xr:uid="{00000000-0005-0000-0000-000077380000}"/>
    <cellStyle name="Percent 4 25 6 5" xfId="14454" xr:uid="{00000000-0005-0000-0000-000078380000}"/>
    <cellStyle name="Percent 4 25 7" xfId="14455" xr:uid="{00000000-0005-0000-0000-000079380000}"/>
    <cellStyle name="Percent 4 25 7 2" xfId="14456" xr:uid="{00000000-0005-0000-0000-00007A380000}"/>
    <cellStyle name="Percent 4 25 7 3" xfId="14457" xr:uid="{00000000-0005-0000-0000-00007B380000}"/>
    <cellStyle name="Percent 4 25 8" xfId="14458" xr:uid="{00000000-0005-0000-0000-00007C380000}"/>
    <cellStyle name="Percent 4 25 8 2" xfId="14459" xr:uid="{00000000-0005-0000-0000-00007D380000}"/>
    <cellStyle name="Percent 4 25 8 3" xfId="14460" xr:uid="{00000000-0005-0000-0000-00007E380000}"/>
    <cellStyle name="Percent 4 25 9" xfId="14461" xr:uid="{00000000-0005-0000-0000-00007F380000}"/>
    <cellStyle name="Percent 4 25 9 2" xfId="14462" xr:uid="{00000000-0005-0000-0000-000080380000}"/>
    <cellStyle name="Percent 4 25 9 3" xfId="14463" xr:uid="{00000000-0005-0000-0000-000081380000}"/>
    <cellStyle name="Percent 4 26" xfId="14464" xr:uid="{00000000-0005-0000-0000-000082380000}"/>
    <cellStyle name="Percent 4 26 10" xfId="14465" xr:uid="{00000000-0005-0000-0000-000083380000}"/>
    <cellStyle name="Percent 4 26 11" xfId="14466" xr:uid="{00000000-0005-0000-0000-000084380000}"/>
    <cellStyle name="Percent 4 26 12" xfId="14467" xr:uid="{00000000-0005-0000-0000-000085380000}"/>
    <cellStyle name="Percent 4 26 13" xfId="14468" xr:uid="{00000000-0005-0000-0000-000086380000}"/>
    <cellStyle name="Percent 4 26 14" xfId="14469" xr:uid="{00000000-0005-0000-0000-000087380000}"/>
    <cellStyle name="Percent 4 26 15" xfId="14470" xr:uid="{00000000-0005-0000-0000-000088380000}"/>
    <cellStyle name="Percent 4 26 2" xfId="14471" xr:uid="{00000000-0005-0000-0000-000089380000}"/>
    <cellStyle name="Percent 4 26 2 2" xfId="14472" xr:uid="{00000000-0005-0000-0000-00008A380000}"/>
    <cellStyle name="Percent 4 26 2 2 2" xfId="14473" xr:uid="{00000000-0005-0000-0000-00008B380000}"/>
    <cellStyle name="Percent 4 26 2 2 3" xfId="14474" xr:uid="{00000000-0005-0000-0000-00008C380000}"/>
    <cellStyle name="Percent 4 26 2 3" xfId="14475" xr:uid="{00000000-0005-0000-0000-00008D380000}"/>
    <cellStyle name="Percent 4 26 2 3 2" xfId="14476" xr:uid="{00000000-0005-0000-0000-00008E380000}"/>
    <cellStyle name="Percent 4 26 2 3 3" xfId="14477" xr:uid="{00000000-0005-0000-0000-00008F380000}"/>
    <cellStyle name="Percent 4 26 2 4" xfId="14478" xr:uid="{00000000-0005-0000-0000-000090380000}"/>
    <cellStyle name="Percent 4 26 2 5" xfId="14479" xr:uid="{00000000-0005-0000-0000-000091380000}"/>
    <cellStyle name="Percent 4 26 2 6" xfId="14480" xr:uid="{00000000-0005-0000-0000-000092380000}"/>
    <cellStyle name="Percent 4 26 3" xfId="14481" xr:uid="{00000000-0005-0000-0000-000093380000}"/>
    <cellStyle name="Percent 4 26 3 2" xfId="14482" xr:uid="{00000000-0005-0000-0000-000094380000}"/>
    <cellStyle name="Percent 4 26 3 2 2" xfId="14483" xr:uid="{00000000-0005-0000-0000-000095380000}"/>
    <cellStyle name="Percent 4 26 3 2 3" xfId="14484" xr:uid="{00000000-0005-0000-0000-000096380000}"/>
    <cellStyle name="Percent 4 26 3 3" xfId="14485" xr:uid="{00000000-0005-0000-0000-000097380000}"/>
    <cellStyle name="Percent 4 26 3 3 2" xfId="14486" xr:uid="{00000000-0005-0000-0000-000098380000}"/>
    <cellStyle name="Percent 4 26 3 3 3" xfId="14487" xr:uid="{00000000-0005-0000-0000-000099380000}"/>
    <cellStyle name="Percent 4 26 3 4" xfId="14488" xr:uid="{00000000-0005-0000-0000-00009A380000}"/>
    <cellStyle name="Percent 4 26 3 5" xfId="14489" xr:uid="{00000000-0005-0000-0000-00009B380000}"/>
    <cellStyle name="Percent 4 26 4" xfId="14490" xr:uid="{00000000-0005-0000-0000-00009C380000}"/>
    <cellStyle name="Percent 4 26 4 2" xfId="14491" xr:uid="{00000000-0005-0000-0000-00009D380000}"/>
    <cellStyle name="Percent 4 26 4 2 2" xfId="14492" xr:uid="{00000000-0005-0000-0000-00009E380000}"/>
    <cellStyle name="Percent 4 26 4 2 3" xfId="14493" xr:uid="{00000000-0005-0000-0000-00009F380000}"/>
    <cellStyle name="Percent 4 26 4 3" xfId="14494" xr:uid="{00000000-0005-0000-0000-0000A0380000}"/>
    <cellStyle name="Percent 4 26 4 3 2" xfId="14495" xr:uid="{00000000-0005-0000-0000-0000A1380000}"/>
    <cellStyle name="Percent 4 26 4 3 3" xfId="14496" xr:uid="{00000000-0005-0000-0000-0000A2380000}"/>
    <cellStyle name="Percent 4 26 4 4" xfId="14497" xr:uid="{00000000-0005-0000-0000-0000A3380000}"/>
    <cellStyle name="Percent 4 26 4 5" xfId="14498" xr:uid="{00000000-0005-0000-0000-0000A4380000}"/>
    <cellStyle name="Percent 4 26 5" xfId="14499" xr:uid="{00000000-0005-0000-0000-0000A5380000}"/>
    <cellStyle name="Percent 4 26 5 2" xfId="14500" xr:uid="{00000000-0005-0000-0000-0000A6380000}"/>
    <cellStyle name="Percent 4 26 5 2 2" xfId="14501" xr:uid="{00000000-0005-0000-0000-0000A7380000}"/>
    <cellStyle name="Percent 4 26 5 2 3" xfId="14502" xr:uid="{00000000-0005-0000-0000-0000A8380000}"/>
    <cellStyle name="Percent 4 26 5 3" xfId="14503" xr:uid="{00000000-0005-0000-0000-0000A9380000}"/>
    <cellStyle name="Percent 4 26 5 3 2" xfId="14504" xr:uid="{00000000-0005-0000-0000-0000AA380000}"/>
    <cellStyle name="Percent 4 26 5 3 3" xfId="14505" xr:uid="{00000000-0005-0000-0000-0000AB380000}"/>
    <cellStyle name="Percent 4 26 5 4" xfId="14506" xr:uid="{00000000-0005-0000-0000-0000AC380000}"/>
    <cellStyle name="Percent 4 26 5 4 2" xfId="14507" xr:uid="{00000000-0005-0000-0000-0000AD380000}"/>
    <cellStyle name="Percent 4 26 5 4 3" xfId="14508" xr:uid="{00000000-0005-0000-0000-0000AE380000}"/>
    <cellStyle name="Percent 4 26 5 5" xfId="14509" xr:uid="{00000000-0005-0000-0000-0000AF380000}"/>
    <cellStyle name="Percent 4 26 5 6" xfId="14510" xr:uid="{00000000-0005-0000-0000-0000B0380000}"/>
    <cellStyle name="Percent 4 26 6" xfId="14511" xr:uid="{00000000-0005-0000-0000-0000B1380000}"/>
    <cellStyle name="Percent 4 26 6 2" xfId="14512" xr:uid="{00000000-0005-0000-0000-0000B2380000}"/>
    <cellStyle name="Percent 4 26 6 2 2" xfId="14513" xr:uid="{00000000-0005-0000-0000-0000B3380000}"/>
    <cellStyle name="Percent 4 26 6 2 3" xfId="14514" xr:uid="{00000000-0005-0000-0000-0000B4380000}"/>
    <cellStyle name="Percent 4 26 6 3" xfId="14515" xr:uid="{00000000-0005-0000-0000-0000B5380000}"/>
    <cellStyle name="Percent 4 26 6 3 2" xfId="14516" xr:uid="{00000000-0005-0000-0000-0000B6380000}"/>
    <cellStyle name="Percent 4 26 6 3 3" xfId="14517" xr:uid="{00000000-0005-0000-0000-0000B7380000}"/>
    <cellStyle name="Percent 4 26 6 4" xfId="14518" xr:uid="{00000000-0005-0000-0000-0000B8380000}"/>
    <cellStyle name="Percent 4 26 6 5" xfId="14519" xr:uid="{00000000-0005-0000-0000-0000B9380000}"/>
    <cellStyle name="Percent 4 26 7" xfId="14520" xr:uid="{00000000-0005-0000-0000-0000BA380000}"/>
    <cellStyle name="Percent 4 26 7 2" xfId="14521" xr:uid="{00000000-0005-0000-0000-0000BB380000}"/>
    <cellStyle name="Percent 4 26 7 3" xfId="14522" xr:uid="{00000000-0005-0000-0000-0000BC380000}"/>
    <cellStyle name="Percent 4 26 8" xfId="14523" xr:uid="{00000000-0005-0000-0000-0000BD380000}"/>
    <cellStyle name="Percent 4 26 8 2" xfId="14524" xr:uid="{00000000-0005-0000-0000-0000BE380000}"/>
    <cellStyle name="Percent 4 26 8 3" xfId="14525" xr:uid="{00000000-0005-0000-0000-0000BF380000}"/>
    <cellStyle name="Percent 4 26 9" xfId="14526" xr:uid="{00000000-0005-0000-0000-0000C0380000}"/>
    <cellStyle name="Percent 4 26 9 2" xfId="14527" xr:uid="{00000000-0005-0000-0000-0000C1380000}"/>
    <cellStyle name="Percent 4 26 9 3" xfId="14528" xr:uid="{00000000-0005-0000-0000-0000C2380000}"/>
    <cellStyle name="Percent 4 27" xfId="14529" xr:uid="{00000000-0005-0000-0000-0000C3380000}"/>
    <cellStyle name="Percent 4 27 10" xfId="14530" xr:uid="{00000000-0005-0000-0000-0000C4380000}"/>
    <cellStyle name="Percent 4 27 11" xfId="14531" xr:uid="{00000000-0005-0000-0000-0000C5380000}"/>
    <cellStyle name="Percent 4 27 12" xfId="14532" xr:uid="{00000000-0005-0000-0000-0000C6380000}"/>
    <cellStyle name="Percent 4 27 13" xfId="14533" xr:uid="{00000000-0005-0000-0000-0000C7380000}"/>
    <cellStyle name="Percent 4 27 14" xfId="14534" xr:uid="{00000000-0005-0000-0000-0000C8380000}"/>
    <cellStyle name="Percent 4 27 15" xfId="14535" xr:uid="{00000000-0005-0000-0000-0000C9380000}"/>
    <cellStyle name="Percent 4 27 2" xfId="14536" xr:uid="{00000000-0005-0000-0000-0000CA380000}"/>
    <cellStyle name="Percent 4 27 2 2" xfId="14537" xr:uid="{00000000-0005-0000-0000-0000CB380000}"/>
    <cellStyle name="Percent 4 27 2 2 2" xfId="14538" xr:uid="{00000000-0005-0000-0000-0000CC380000}"/>
    <cellStyle name="Percent 4 27 2 2 3" xfId="14539" xr:uid="{00000000-0005-0000-0000-0000CD380000}"/>
    <cellStyle name="Percent 4 27 2 3" xfId="14540" xr:uid="{00000000-0005-0000-0000-0000CE380000}"/>
    <cellStyle name="Percent 4 27 2 3 2" xfId="14541" xr:uid="{00000000-0005-0000-0000-0000CF380000}"/>
    <cellStyle name="Percent 4 27 2 3 3" xfId="14542" xr:uid="{00000000-0005-0000-0000-0000D0380000}"/>
    <cellStyle name="Percent 4 27 2 4" xfId="14543" xr:uid="{00000000-0005-0000-0000-0000D1380000}"/>
    <cellStyle name="Percent 4 27 2 5" xfId="14544" xr:uid="{00000000-0005-0000-0000-0000D2380000}"/>
    <cellStyle name="Percent 4 27 2 6" xfId="14545" xr:uid="{00000000-0005-0000-0000-0000D3380000}"/>
    <cellStyle name="Percent 4 27 3" xfId="14546" xr:uid="{00000000-0005-0000-0000-0000D4380000}"/>
    <cellStyle name="Percent 4 27 3 2" xfId="14547" xr:uid="{00000000-0005-0000-0000-0000D5380000}"/>
    <cellStyle name="Percent 4 27 3 2 2" xfId="14548" xr:uid="{00000000-0005-0000-0000-0000D6380000}"/>
    <cellStyle name="Percent 4 27 3 2 3" xfId="14549" xr:uid="{00000000-0005-0000-0000-0000D7380000}"/>
    <cellStyle name="Percent 4 27 3 3" xfId="14550" xr:uid="{00000000-0005-0000-0000-0000D8380000}"/>
    <cellStyle name="Percent 4 27 3 3 2" xfId="14551" xr:uid="{00000000-0005-0000-0000-0000D9380000}"/>
    <cellStyle name="Percent 4 27 3 3 3" xfId="14552" xr:uid="{00000000-0005-0000-0000-0000DA380000}"/>
    <cellStyle name="Percent 4 27 3 4" xfId="14553" xr:uid="{00000000-0005-0000-0000-0000DB380000}"/>
    <cellStyle name="Percent 4 27 3 5" xfId="14554" xr:uid="{00000000-0005-0000-0000-0000DC380000}"/>
    <cellStyle name="Percent 4 27 4" xfId="14555" xr:uid="{00000000-0005-0000-0000-0000DD380000}"/>
    <cellStyle name="Percent 4 27 4 2" xfId="14556" xr:uid="{00000000-0005-0000-0000-0000DE380000}"/>
    <cellStyle name="Percent 4 27 4 2 2" xfId="14557" xr:uid="{00000000-0005-0000-0000-0000DF380000}"/>
    <cellStyle name="Percent 4 27 4 2 3" xfId="14558" xr:uid="{00000000-0005-0000-0000-0000E0380000}"/>
    <cellStyle name="Percent 4 27 4 3" xfId="14559" xr:uid="{00000000-0005-0000-0000-0000E1380000}"/>
    <cellStyle name="Percent 4 27 4 3 2" xfId="14560" xr:uid="{00000000-0005-0000-0000-0000E2380000}"/>
    <cellStyle name="Percent 4 27 4 3 3" xfId="14561" xr:uid="{00000000-0005-0000-0000-0000E3380000}"/>
    <cellStyle name="Percent 4 27 4 4" xfId="14562" xr:uid="{00000000-0005-0000-0000-0000E4380000}"/>
    <cellStyle name="Percent 4 27 4 5" xfId="14563" xr:uid="{00000000-0005-0000-0000-0000E5380000}"/>
    <cellStyle name="Percent 4 27 5" xfId="14564" xr:uid="{00000000-0005-0000-0000-0000E6380000}"/>
    <cellStyle name="Percent 4 27 5 2" xfId="14565" xr:uid="{00000000-0005-0000-0000-0000E7380000}"/>
    <cellStyle name="Percent 4 27 5 2 2" xfId="14566" xr:uid="{00000000-0005-0000-0000-0000E8380000}"/>
    <cellStyle name="Percent 4 27 5 2 3" xfId="14567" xr:uid="{00000000-0005-0000-0000-0000E9380000}"/>
    <cellStyle name="Percent 4 27 5 3" xfId="14568" xr:uid="{00000000-0005-0000-0000-0000EA380000}"/>
    <cellStyle name="Percent 4 27 5 3 2" xfId="14569" xr:uid="{00000000-0005-0000-0000-0000EB380000}"/>
    <cellStyle name="Percent 4 27 5 3 3" xfId="14570" xr:uid="{00000000-0005-0000-0000-0000EC380000}"/>
    <cellStyle name="Percent 4 27 5 4" xfId="14571" xr:uid="{00000000-0005-0000-0000-0000ED380000}"/>
    <cellStyle name="Percent 4 27 5 4 2" xfId="14572" xr:uid="{00000000-0005-0000-0000-0000EE380000}"/>
    <cellStyle name="Percent 4 27 5 4 3" xfId="14573" xr:uid="{00000000-0005-0000-0000-0000EF380000}"/>
    <cellStyle name="Percent 4 27 5 5" xfId="14574" xr:uid="{00000000-0005-0000-0000-0000F0380000}"/>
    <cellStyle name="Percent 4 27 5 6" xfId="14575" xr:uid="{00000000-0005-0000-0000-0000F1380000}"/>
    <cellStyle name="Percent 4 27 6" xfId="14576" xr:uid="{00000000-0005-0000-0000-0000F2380000}"/>
    <cellStyle name="Percent 4 27 6 2" xfId="14577" xr:uid="{00000000-0005-0000-0000-0000F3380000}"/>
    <cellStyle name="Percent 4 27 6 2 2" xfId="14578" xr:uid="{00000000-0005-0000-0000-0000F4380000}"/>
    <cellStyle name="Percent 4 27 6 2 3" xfId="14579" xr:uid="{00000000-0005-0000-0000-0000F5380000}"/>
    <cellStyle name="Percent 4 27 6 3" xfId="14580" xr:uid="{00000000-0005-0000-0000-0000F6380000}"/>
    <cellStyle name="Percent 4 27 6 3 2" xfId="14581" xr:uid="{00000000-0005-0000-0000-0000F7380000}"/>
    <cellStyle name="Percent 4 27 6 3 3" xfId="14582" xr:uid="{00000000-0005-0000-0000-0000F8380000}"/>
    <cellStyle name="Percent 4 27 6 4" xfId="14583" xr:uid="{00000000-0005-0000-0000-0000F9380000}"/>
    <cellStyle name="Percent 4 27 6 5" xfId="14584" xr:uid="{00000000-0005-0000-0000-0000FA380000}"/>
    <cellStyle name="Percent 4 27 7" xfId="14585" xr:uid="{00000000-0005-0000-0000-0000FB380000}"/>
    <cellStyle name="Percent 4 27 7 2" xfId="14586" xr:uid="{00000000-0005-0000-0000-0000FC380000}"/>
    <cellStyle name="Percent 4 27 7 3" xfId="14587" xr:uid="{00000000-0005-0000-0000-0000FD380000}"/>
    <cellStyle name="Percent 4 27 8" xfId="14588" xr:uid="{00000000-0005-0000-0000-0000FE380000}"/>
    <cellStyle name="Percent 4 27 8 2" xfId="14589" xr:uid="{00000000-0005-0000-0000-0000FF380000}"/>
    <cellStyle name="Percent 4 27 8 3" xfId="14590" xr:uid="{00000000-0005-0000-0000-000000390000}"/>
    <cellStyle name="Percent 4 27 9" xfId="14591" xr:uid="{00000000-0005-0000-0000-000001390000}"/>
    <cellStyle name="Percent 4 27 9 2" xfId="14592" xr:uid="{00000000-0005-0000-0000-000002390000}"/>
    <cellStyle name="Percent 4 27 9 3" xfId="14593" xr:uid="{00000000-0005-0000-0000-000003390000}"/>
    <cellStyle name="Percent 4 28" xfId="14594" xr:uid="{00000000-0005-0000-0000-000004390000}"/>
    <cellStyle name="Percent 4 28 10" xfId="14595" xr:uid="{00000000-0005-0000-0000-000005390000}"/>
    <cellStyle name="Percent 4 28 11" xfId="14596" xr:uid="{00000000-0005-0000-0000-000006390000}"/>
    <cellStyle name="Percent 4 28 12" xfId="14597" xr:uid="{00000000-0005-0000-0000-000007390000}"/>
    <cellStyle name="Percent 4 28 13" xfId="14598" xr:uid="{00000000-0005-0000-0000-000008390000}"/>
    <cellStyle name="Percent 4 28 14" xfId="14599" xr:uid="{00000000-0005-0000-0000-000009390000}"/>
    <cellStyle name="Percent 4 28 15" xfId="14600" xr:uid="{00000000-0005-0000-0000-00000A390000}"/>
    <cellStyle name="Percent 4 28 2" xfId="14601" xr:uid="{00000000-0005-0000-0000-00000B390000}"/>
    <cellStyle name="Percent 4 28 2 2" xfId="14602" xr:uid="{00000000-0005-0000-0000-00000C390000}"/>
    <cellStyle name="Percent 4 28 2 2 2" xfId="14603" xr:uid="{00000000-0005-0000-0000-00000D390000}"/>
    <cellStyle name="Percent 4 28 2 2 3" xfId="14604" xr:uid="{00000000-0005-0000-0000-00000E390000}"/>
    <cellStyle name="Percent 4 28 2 3" xfId="14605" xr:uid="{00000000-0005-0000-0000-00000F390000}"/>
    <cellStyle name="Percent 4 28 2 3 2" xfId="14606" xr:uid="{00000000-0005-0000-0000-000010390000}"/>
    <cellStyle name="Percent 4 28 2 3 3" xfId="14607" xr:uid="{00000000-0005-0000-0000-000011390000}"/>
    <cellStyle name="Percent 4 28 2 4" xfId="14608" xr:uid="{00000000-0005-0000-0000-000012390000}"/>
    <cellStyle name="Percent 4 28 2 5" xfId="14609" xr:uid="{00000000-0005-0000-0000-000013390000}"/>
    <cellStyle name="Percent 4 28 2 6" xfId="14610" xr:uid="{00000000-0005-0000-0000-000014390000}"/>
    <cellStyle name="Percent 4 28 3" xfId="14611" xr:uid="{00000000-0005-0000-0000-000015390000}"/>
    <cellStyle name="Percent 4 28 3 2" xfId="14612" xr:uid="{00000000-0005-0000-0000-000016390000}"/>
    <cellStyle name="Percent 4 28 3 2 2" xfId="14613" xr:uid="{00000000-0005-0000-0000-000017390000}"/>
    <cellStyle name="Percent 4 28 3 2 3" xfId="14614" xr:uid="{00000000-0005-0000-0000-000018390000}"/>
    <cellStyle name="Percent 4 28 3 3" xfId="14615" xr:uid="{00000000-0005-0000-0000-000019390000}"/>
    <cellStyle name="Percent 4 28 3 3 2" xfId="14616" xr:uid="{00000000-0005-0000-0000-00001A390000}"/>
    <cellStyle name="Percent 4 28 3 3 3" xfId="14617" xr:uid="{00000000-0005-0000-0000-00001B390000}"/>
    <cellStyle name="Percent 4 28 3 4" xfId="14618" xr:uid="{00000000-0005-0000-0000-00001C390000}"/>
    <cellStyle name="Percent 4 28 3 5" xfId="14619" xr:uid="{00000000-0005-0000-0000-00001D390000}"/>
    <cellStyle name="Percent 4 28 4" xfId="14620" xr:uid="{00000000-0005-0000-0000-00001E390000}"/>
    <cellStyle name="Percent 4 28 4 2" xfId="14621" xr:uid="{00000000-0005-0000-0000-00001F390000}"/>
    <cellStyle name="Percent 4 28 4 2 2" xfId="14622" xr:uid="{00000000-0005-0000-0000-000020390000}"/>
    <cellStyle name="Percent 4 28 4 2 3" xfId="14623" xr:uid="{00000000-0005-0000-0000-000021390000}"/>
    <cellStyle name="Percent 4 28 4 3" xfId="14624" xr:uid="{00000000-0005-0000-0000-000022390000}"/>
    <cellStyle name="Percent 4 28 4 3 2" xfId="14625" xr:uid="{00000000-0005-0000-0000-000023390000}"/>
    <cellStyle name="Percent 4 28 4 3 3" xfId="14626" xr:uid="{00000000-0005-0000-0000-000024390000}"/>
    <cellStyle name="Percent 4 28 4 4" xfId="14627" xr:uid="{00000000-0005-0000-0000-000025390000}"/>
    <cellStyle name="Percent 4 28 4 5" xfId="14628" xr:uid="{00000000-0005-0000-0000-000026390000}"/>
    <cellStyle name="Percent 4 28 5" xfId="14629" xr:uid="{00000000-0005-0000-0000-000027390000}"/>
    <cellStyle name="Percent 4 28 5 2" xfId="14630" xr:uid="{00000000-0005-0000-0000-000028390000}"/>
    <cellStyle name="Percent 4 28 5 2 2" xfId="14631" xr:uid="{00000000-0005-0000-0000-000029390000}"/>
    <cellStyle name="Percent 4 28 5 2 3" xfId="14632" xr:uid="{00000000-0005-0000-0000-00002A390000}"/>
    <cellStyle name="Percent 4 28 5 3" xfId="14633" xr:uid="{00000000-0005-0000-0000-00002B390000}"/>
    <cellStyle name="Percent 4 28 5 3 2" xfId="14634" xr:uid="{00000000-0005-0000-0000-00002C390000}"/>
    <cellStyle name="Percent 4 28 5 3 3" xfId="14635" xr:uid="{00000000-0005-0000-0000-00002D390000}"/>
    <cellStyle name="Percent 4 28 5 4" xfId="14636" xr:uid="{00000000-0005-0000-0000-00002E390000}"/>
    <cellStyle name="Percent 4 28 5 4 2" xfId="14637" xr:uid="{00000000-0005-0000-0000-00002F390000}"/>
    <cellStyle name="Percent 4 28 5 4 3" xfId="14638" xr:uid="{00000000-0005-0000-0000-000030390000}"/>
    <cellStyle name="Percent 4 28 5 5" xfId="14639" xr:uid="{00000000-0005-0000-0000-000031390000}"/>
    <cellStyle name="Percent 4 28 5 6" xfId="14640" xr:uid="{00000000-0005-0000-0000-000032390000}"/>
    <cellStyle name="Percent 4 28 6" xfId="14641" xr:uid="{00000000-0005-0000-0000-000033390000}"/>
    <cellStyle name="Percent 4 28 6 2" xfId="14642" xr:uid="{00000000-0005-0000-0000-000034390000}"/>
    <cellStyle name="Percent 4 28 6 2 2" xfId="14643" xr:uid="{00000000-0005-0000-0000-000035390000}"/>
    <cellStyle name="Percent 4 28 6 2 3" xfId="14644" xr:uid="{00000000-0005-0000-0000-000036390000}"/>
    <cellStyle name="Percent 4 28 6 3" xfId="14645" xr:uid="{00000000-0005-0000-0000-000037390000}"/>
    <cellStyle name="Percent 4 28 6 3 2" xfId="14646" xr:uid="{00000000-0005-0000-0000-000038390000}"/>
    <cellStyle name="Percent 4 28 6 3 3" xfId="14647" xr:uid="{00000000-0005-0000-0000-000039390000}"/>
    <cellStyle name="Percent 4 28 6 4" xfId="14648" xr:uid="{00000000-0005-0000-0000-00003A390000}"/>
    <cellStyle name="Percent 4 28 6 5" xfId="14649" xr:uid="{00000000-0005-0000-0000-00003B390000}"/>
    <cellStyle name="Percent 4 28 7" xfId="14650" xr:uid="{00000000-0005-0000-0000-00003C390000}"/>
    <cellStyle name="Percent 4 28 7 2" xfId="14651" xr:uid="{00000000-0005-0000-0000-00003D390000}"/>
    <cellStyle name="Percent 4 28 7 3" xfId="14652" xr:uid="{00000000-0005-0000-0000-00003E390000}"/>
    <cellStyle name="Percent 4 28 8" xfId="14653" xr:uid="{00000000-0005-0000-0000-00003F390000}"/>
    <cellStyle name="Percent 4 28 8 2" xfId="14654" xr:uid="{00000000-0005-0000-0000-000040390000}"/>
    <cellStyle name="Percent 4 28 8 3" xfId="14655" xr:uid="{00000000-0005-0000-0000-000041390000}"/>
    <cellStyle name="Percent 4 28 9" xfId="14656" xr:uid="{00000000-0005-0000-0000-000042390000}"/>
    <cellStyle name="Percent 4 28 9 2" xfId="14657" xr:uid="{00000000-0005-0000-0000-000043390000}"/>
    <cellStyle name="Percent 4 28 9 3" xfId="14658" xr:uid="{00000000-0005-0000-0000-000044390000}"/>
    <cellStyle name="Percent 4 29" xfId="14659" xr:uid="{00000000-0005-0000-0000-000045390000}"/>
    <cellStyle name="Percent 4 29 10" xfId="14660" xr:uid="{00000000-0005-0000-0000-000046390000}"/>
    <cellStyle name="Percent 4 29 11" xfId="14661" xr:uid="{00000000-0005-0000-0000-000047390000}"/>
    <cellStyle name="Percent 4 29 12" xfId="14662" xr:uid="{00000000-0005-0000-0000-000048390000}"/>
    <cellStyle name="Percent 4 29 13" xfId="14663" xr:uid="{00000000-0005-0000-0000-000049390000}"/>
    <cellStyle name="Percent 4 29 14" xfId="14664" xr:uid="{00000000-0005-0000-0000-00004A390000}"/>
    <cellStyle name="Percent 4 29 15" xfId="14665" xr:uid="{00000000-0005-0000-0000-00004B390000}"/>
    <cellStyle name="Percent 4 29 2" xfId="14666" xr:uid="{00000000-0005-0000-0000-00004C390000}"/>
    <cellStyle name="Percent 4 29 2 2" xfId="14667" xr:uid="{00000000-0005-0000-0000-00004D390000}"/>
    <cellStyle name="Percent 4 29 2 2 2" xfId="14668" xr:uid="{00000000-0005-0000-0000-00004E390000}"/>
    <cellStyle name="Percent 4 29 2 2 3" xfId="14669" xr:uid="{00000000-0005-0000-0000-00004F390000}"/>
    <cellStyle name="Percent 4 29 2 2 4" xfId="14670" xr:uid="{00000000-0005-0000-0000-000050390000}"/>
    <cellStyle name="Percent 4 29 2 3" xfId="14671" xr:uid="{00000000-0005-0000-0000-000051390000}"/>
    <cellStyle name="Percent 4 29 2 3 2" xfId="14672" xr:uid="{00000000-0005-0000-0000-000052390000}"/>
    <cellStyle name="Percent 4 29 2 3 3" xfId="14673" xr:uid="{00000000-0005-0000-0000-000053390000}"/>
    <cellStyle name="Percent 4 29 2 4" xfId="14674" xr:uid="{00000000-0005-0000-0000-000054390000}"/>
    <cellStyle name="Percent 4 29 2 5" xfId="14675" xr:uid="{00000000-0005-0000-0000-000055390000}"/>
    <cellStyle name="Percent 4 29 2 6" xfId="14676" xr:uid="{00000000-0005-0000-0000-000056390000}"/>
    <cellStyle name="Percent 4 29 2 7" xfId="14677" xr:uid="{00000000-0005-0000-0000-000057390000}"/>
    <cellStyle name="Percent 4 29 2 8" xfId="14678" xr:uid="{00000000-0005-0000-0000-000058390000}"/>
    <cellStyle name="Percent 4 29 2 9" xfId="14679" xr:uid="{00000000-0005-0000-0000-000059390000}"/>
    <cellStyle name="Percent 4 29 3" xfId="14680" xr:uid="{00000000-0005-0000-0000-00005A390000}"/>
    <cellStyle name="Percent 4 29 3 2" xfId="14681" xr:uid="{00000000-0005-0000-0000-00005B390000}"/>
    <cellStyle name="Percent 4 29 3 2 2" xfId="14682" xr:uid="{00000000-0005-0000-0000-00005C390000}"/>
    <cellStyle name="Percent 4 29 3 2 3" xfId="14683" xr:uid="{00000000-0005-0000-0000-00005D390000}"/>
    <cellStyle name="Percent 4 29 3 3" xfId="14684" xr:uid="{00000000-0005-0000-0000-00005E390000}"/>
    <cellStyle name="Percent 4 29 3 3 2" xfId="14685" xr:uid="{00000000-0005-0000-0000-00005F390000}"/>
    <cellStyle name="Percent 4 29 3 3 3" xfId="14686" xr:uid="{00000000-0005-0000-0000-000060390000}"/>
    <cellStyle name="Percent 4 29 3 4" xfId="14687" xr:uid="{00000000-0005-0000-0000-000061390000}"/>
    <cellStyle name="Percent 4 29 3 5" xfId="14688" xr:uid="{00000000-0005-0000-0000-000062390000}"/>
    <cellStyle name="Percent 4 29 3 6" xfId="14689" xr:uid="{00000000-0005-0000-0000-000063390000}"/>
    <cellStyle name="Percent 4 29 4" xfId="14690" xr:uid="{00000000-0005-0000-0000-000064390000}"/>
    <cellStyle name="Percent 4 29 4 2" xfId="14691" xr:uid="{00000000-0005-0000-0000-000065390000}"/>
    <cellStyle name="Percent 4 29 4 2 2" xfId="14692" xr:uid="{00000000-0005-0000-0000-000066390000}"/>
    <cellStyle name="Percent 4 29 4 2 3" xfId="14693" xr:uid="{00000000-0005-0000-0000-000067390000}"/>
    <cellStyle name="Percent 4 29 4 3" xfId="14694" xr:uid="{00000000-0005-0000-0000-000068390000}"/>
    <cellStyle name="Percent 4 29 4 3 2" xfId="14695" xr:uid="{00000000-0005-0000-0000-000069390000}"/>
    <cellStyle name="Percent 4 29 4 3 3" xfId="14696" xr:uid="{00000000-0005-0000-0000-00006A390000}"/>
    <cellStyle name="Percent 4 29 4 4" xfId="14697" xr:uid="{00000000-0005-0000-0000-00006B390000}"/>
    <cellStyle name="Percent 4 29 4 5" xfId="14698" xr:uid="{00000000-0005-0000-0000-00006C390000}"/>
    <cellStyle name="Percent 4 29 4 6" xfId="14699" xr:uid="{00000000-0005-0000-0000-00006D390000}"/>
    <cellStyle name="Percent 4 29 5" xfId="14700" xr:uid="{00000000-0005-0000-0000-00006E390000}"/>
    <cellStyle name="Percent 4 29 5 2" xfId="14701" xr:uid="{00000000-0005-0000-0000-00006F390000}"/>
    <cellStyle name="Percent 4 29 5 2 2" xfId="14702" xr:uid="{00000000-0005-0000-0000-000070390000}"/>
    <cellStyle name="Percent 4 29 5 2 3" xfId="14703" xr:uid="{00000000-0005-0000-0000-000071390000}"/>
    <cellStyle name="Percent 4 29 5 3" xfId="14704" xr:uid="{00000000-0005-0000-0000-000072390000}"/>
    <cellStyle name="Percent 4 29 5 3 2" xfId="14705" xr:uid="{00000000-0005-0000-0000-000073390000}"/>
    <cellStyle name="Percent 4 29 5 3 3" xfId="14706" xr:uid="{00000000-0005-0000-0000-000074390000}"/>
    <cellStyle name="Percent 4 29 5 4" xfId="14707" xr:uid="{00000000-0005-0000-0000-000075390000}"/>
    <cellStyle name="Percent 4 29 5 4 2" xfId="14708" xr:uid="{00000000-0005-0000-0000-000076390000}"/>
    <cellStyle name="Percent 4 29 5 4 3" xfId="14709" xr:uid="{00000000-0005-0000-0000-000077390000}"/>
    <cellStyle name="Percent 4 29 5 5" xfId="14710" xr:uid="{00000000-0005-0000-0000-000078390000}"/>
    <cellStyle name="Percent 4 29 5 6" xfId="14711" xr:uid="{00000000-0005-0000-0000-000079390000}"/>
    <cellStyle name="Percent 4 29 6" xfId="14712" xr:uid="{00000000-0005-0000-0000-00007A390000}"/>
    <cellStyle name="Percent 4 29 6 2" xfId="14713" xr:uid="{00000000-0005-0000-0000-00007B390000}"/>
    <cellStyle name="Percent 4 29 6 2 2" xfId="14714" xr:uid="{00000000-0005-0000-0000-00007C390000}"/>
    <cellStyle name="Percent 4 29 6 2 3" xfId="14715" xr:uid="{00000000-0005-0000-0000-00007D390000}"/>
    <cellStyle name="Percent 4 29 6 3" xfId="14716" xr:uid="{00000000-0005-0000-0000-00007E390000}"/>
    <cellStyle name="Percent 4 29 6 3 2" xfId="14717" xr:uid="{00000000-0005-0000-0000-00007F390000}"/>
    <cellStyle name="Percent 4 29 6 3 3" xfId="14718" xr:uid="{00000000-0005-0000-0000-000080390000}"/>
    <cellStyle name="Percent 4 29 6 4" xfId="14719" xr:uid="{00000000-0005-0000-0000-000081390000}"/>
    <cellStyle name="Percent 4 29 6 5" xfId="14720" xr:uid="{00000000-0005-0000-0000-000082390000}"/>
    <cellStyle name="Percent 4 29 7" xfId="14721" xr:uid="{00000000-0005-0000-0000-000083390000}"/>
    <cellStyle name="Percent 4 29 7 2" xfId="14722" xr:uid="{00000000-0005-0000-0000-000084390000}"/>
    <cellStyle name="Percent 4 29 7 3" xfId="14723" xr:uid="{00000000-0005-0000-0000-000085390000}"/>
    <cellStyle name="Percent 4 29 8" xfId="14724" xr:uid="{00000000-0005-0000-0000-000086390000}"/>
    <cellStyle name="Percent 4 29 8 2" xfId="14725" xr:uid="{00000000-0005-0000-0000-000087390000}"/>
    <cellStyle name="Percent 4 29 8 3" xfId="14726" xr:uid="{00000000-0005-0000-0000-000088390000}"/>
    <cellStyle name="Percent 4 29 9" xfId="14727" xr:uid="{00000000-0005-0000-0000-000089390000}"/>
    <cellStyle name="Percent 4 29 9 2" xfId="14728" xr:uid="{00000000-0005-0000-0000-00008A390000}"/>
    <cellStyle name="Percent 4 29 9 3" xfId="14729" xr:uid="{00000000-0005-0000-0000-00008B390000}"/>
    <cellStyle name="Percent 4 3" xfId="14730" xr:uid="{00000000-0005-0000-0000-00008C390000}"/>
    <cellStyle name="Percent 4 3 10" xfId="14731" xr:uid="{00000000-0005-0000-0000-00008D390000}"/>
    <cellStyle name="Percent 4 3 10 2" xfId="14732" xr:uid="{00000000-0005-0000-0000-00008E390000}"/>
    <cellStyle name="Percent 4 3 10 2 2" xfId="14733" xr:uid="{00000000-0005-0000-0000-00008F390000}"/>
    <cellStyle name="Percent 4 3 10 2 3" xfId="14734" xr:uid="{00000000-0005-0000-0000-000090390000}"/>
    <cellStyle name="Percent 4 3 10 3" xfId="14735" xr:uid="{00000000-0005-0000-0000-000091390000}"/>
    <cellStyle name="Percent 4 3 10 3 2" xfId="14736" xr:uid="{00000000-0005-0000-0000-000092390000}"/>
    <cellStyle name="Percent 4 3 10 3 3" xfId="14737" xr:uid="{00000000-0005-0000-0000-000093390000}"/>
    <cellStyle name="Percent 4 3 10 4" xfId="14738" xr:uid="{00000000-0005-0000-0000-000094390000}"/>
    <cellStyle name="Percent 4 3 10 5" xfId="14739" xr:uid="{00000000-0005-0000-0000-000095390000}"/>
    <cellStyle name="Percent 4 3 11" xfId="14740" xr:uid="{00000000-0005-0000-0000-000096390000}"/>
    <cellStyle name="Percent 4 3 11 2" xfId="14741" xr:uid="{00000000-0005-0000-0000-000097390000}"/>
    <cellStyle name="Percent 4 3 11 2 2" xfId="14742" xr:uid="{00000000-0005-0000-0000-000098390000}"/>
    <cellStyle name="Percent 4 3 11 2 3" xfId="14743" xr:uid="{00000000-0005-0000-0000-000099390000}"/>
    <cellStyle name="Percent 4 3 11 3" xfId="14744" xr:uid="{00000000-0005-0000-0000-00009A390000}"/>
    <cellStyle name="Percent 4 3 11 3 2" xfId="14745" xr:uid="{00000000-0005-0000-0000-00009B390000}"/>
    <cellStyle name="Percent 4 3 11 3 3" xfId="14746" xr:uid="{00000000-0005-0000-0000-00009C390000}"/>
    <cellStyle name="Percent 4 3 11 4" xfId="14747" xr:uid="{00000000-0005-0000-0000-00009D390000}"/>
    <cellStyle name="Percent 4 3 11 5" xfId="14748" xr:uid="{00000000-0005-0000-0000-00009E390000}"/>
    <cellStyle name="Percent 4 3 12" xfId="14749" xr:uid="{00000000-0005-0000-0000-00009F390000}"/>
    <cellStyle name="Percent 4 3 12 2" xfId="14750" xr:uid="{00000000-0005-0000-0000-0000A0390000}"/>
    <cellStyle name="Percent 4 3 12 2 2" xfId="14751" xr:uid="{00000000-0005-0000-0000-0000A1390000}"/>
    <cellStyle name="Percent 4 3 12 2 3" xfId="14752" xr:uid="{00000000-0005-0000-0000-0000A2390000}"/>
    <cellStyle name="Percent 4 3 12 3" xfId="14753" xr:uid="{00000000-0005-0000-0000-0000A3390000}"/>
    <cellStyle name="Percent 4 3 12 3 2" xfId="14754" xr:uid="{00000000-0005-0000-0000-0000A4390000}"/>
    <cellStyle name="Percent 4 3 12 3 3" xfId="14755" xr:uid="{00000000-0005-0000-0000-0000A5390000}"/>
    <cellStyle name="Percent 4 3 12 4" xfId="14756" xr:uid="{00000000-0005-0000-0000-0000A6390000}"/>
    <cellStyle name="Percent 4 3 12 4 2" xfId="14757" xr:uid="{00000000-0005-0000-0000-0000A7390000}"/>
    <cellStyle name="Percent 4 3 12 4 3" xfId="14758" xr:uid="{00000000-0005-0000-0000-0000A8390000}"/>
    <cellStyle name="Percent 4 3 12 5" xfId="14759" xr:uid="{00000000-0005-0000-0000-0000A9390000}"/>
    <cellStyle name="Percent 4 3 12 6" xfId="14760" xr:uid="{00000000-0005-0000-0000-0000AA390000}"/>
    <cellStyle name="Percent 4 3 13" xfId="14761" xr:uid="{00000000-0005-0000-0000-0000AB390000}"/>
    <cellStyle name="Percent 4 3 13 2" xfId="14762" xr:uid="{00000000-0005-0000-0000-0000AC390000}"/>
    <cellStyle name="Percent 4 3 13 2 2" xfId="14763" xr:uid="{00000000-0005-0000-0000-0000AD390000}"/>
    <cellStyle name="Percent 4 3 13 2 3" xfId="14764" xr:uid="{00000000-0005-0000-0000-0000AE390000}"/>
    <cellStyle name="Percent 4 3 13 3" xfId="14765" xr:uid="{00000000-0005-0000-0000-0000AF390000}"/>
    <cellStyle name="Percent 4 3 13 3 2" xfId="14766" xr:uid="{00000000-0005-0000-0000-0000B0390000}"/>
    <cellStyle name="Percent 4 3 13 3 3" xfId="14767" xr:uid="{00000000-0005-0000-0000-0000B1390000}"/>
    <cellStyle name="Percent 4 3 13 4" xfId="14768" xr:uid="{00000000-0005-0000-0000-0000B2390000}"/>
    <cellStyle name="Percent 4 3 13 5" xfId="14769" xr:uid="{00000000-0005-0000-0000-0000B3390000}"/>
    <cellStyle name="Percent 4 3 14" xfId="14770" xr:uid="{00000000-0005-0000-0000-0000B4390000}"/>
    <cellStyle name="Percent 4 3 14 2" xfId="14771" xr:uid="{00000000-0005-0000-0000-0000B5390000}"/>
    <cellStyle name="Percent 4 3 14 3" xfId="14772" xr:uid="{00000000-0005-0000-0000-0000B6390000}"/>
    <cellStyle name="Percent 4 3 15" xfId="14773" xr:uid="{00000000-0005-0000-0000-0000B7390000}"/>
    <cellStyle name="Percent 4 3 15 2" xfId="14774" xr:uid="{00000000-0005-0000-0000-0000B8390000}"/>
    <cellStyle name="Percent 4 3 15 3" xfId="14775" xr:uid="{00000000-0005-0000-0000-0000B9390000}"/>
    <cellStyle name="Percent 4 3 16" xfId="14776" xr:uid="{00000000-0005-0000-0000-0000BA390000}"/>
    <cellStyle name="Percent 4 3 16 2" xfId="14777" xr:uid="{00000000-0005-0000-0000-0000BB390000}"/>
    <cellStyle name="Percent 4 3 16 3" xfId="14778" xr:uid="{00000000-0005-0000-0000-0000BC390000}"/>
    <cellStyle name="Percent 4 3 17" xfId="14779" xr:uid="{00000000-0005-0000-0000-0000BD390000}"/>
    <cellStyle name="Percent 4 3 18" xfId="14780" xr:uid="{00000000-0005-0000-0000-0000BE390000}"/>
    <cellStyle name="Percent 4 3 19" xfId="14781" xr:uid="{00000000-0005-0000-0000-0000BF390000}"/>
    <cellStyle name="Percent 4 3 2" xfId="14782" xr:uid="{00000000-0005-0000-0000-0000C0390000}"/>
    <cellStyle name="Percent 4 3 2 10" xfId="14783" xr:uid="{00000000-0005-0000-0000-0000C1390000}"/>
    <cellStyle name="Percent 4 3 2 11" xfId="14784" xr:uid="{00000000-0005-0000-0000-0000C2390000}"/>
    <cellStyle name="Percent 4 3 2 12" xfId="14785" xr:uid="{00000000-0005-0000-0000-0000C3390000}"/>
    <cellStyle name="Percent 4 3 2 13" xfId="14786" xr:uid="{00000000-0005-0000-0000-0000C4390000}"/>
    <cellStyle name="Percent 4 3 2 14" xfId="14787" xr:uid="{00000000-0005-0000-0000-0000C5390000}"/>
    <cellStyle name="Percent 4 3 2 2" xfId="14788" xr:uid="{00000000-0005-0000-0000-0000C6390000}"/>
    <cellStyle name="Percent 4 3 2 2 2" xfId="14789" xr:uid="{00000000-0005-0000-0000-0000C7390000}"/>
    <cellStyle name="Percent 4 3 2 2 2 2" xfId="14790" xr:uid="{00000000-0005-0000-0000-0000C8390000}"/>
    <cellStyle name="Percent 4 3 2 2 2 3" xfId="14791" xr:uid="{00000000-0005-0000-0000-0000C9390000}"/>
    <cellStyle name="Percent 4 3 2 2 3" xfId="14792" xr:uid="{00000000-0005-0000-0000-0000CA390000}"/>
    <cellStyle name="Percent 4 3 2 2 3 2" xfId="14793" xr:uid="{00000000-0005-0000-0000-0000CB390000}"/>
    <cellStyle name="Percent 4 3 2 2 3 3" xfId="14794" xr:uid="{00000000-0005-0000-0000-0000CC390000}"/>
    <cellStyle name="Percent 4 3 2 2 4" xfId="14795" xr:uid="{00000000-0005-0000-0000-0000CD390000}"/>
    <cellStyle name="Percent 4 3 2 2 5" xfId="14796" xr:uid="{00000000-0005-0000-0000-0000CE390000}"/>
    <cellStyle name="Percent 4 3 2 3" xfId="14797" xr:uid="{00000000-0005-0000-0000-0000CF390000}"/>
    <cellStyle name="Percent 4 3 2 3 2" xfId="14798" xr:uid="{00000000-0005-0000-0000-0000D0390000}"/>
    <cellStyle name="Percent 4 3 2 3 2 2" xfId="14799" xr:uid="{00000000-0005-0000-0000-0000D1390000}"/>
    <cellStyle name="Percent 4 3 2 3 2 3" xfId="14800" xr:uid="{00000000-0005-0000-0000-0000D2390000}"/>
    <cellStyle name="Percent 4 3 2 3 3" xfId="14801" xr:uid="{00000000-0005-0000-0000-0000D3390000}"/>
    <cellStyle name="Percent 4 3 2 3 3 2" xfId="14802" xr:uid="{00000000-0005-0000-0000-0000D4390000}"/>
    <cellStyle name="Percent 4 3 2 3 3 3" xfId="14803" xr:uid="{00000000-0005-0000-0000-0000D5390000}"/>
    <cellStyle name="Percent 4 3 2 3 4" xfId="14804" xr:uid="{00000000-0005-0000-0000-0000D6390000}"/>
    <cellStyle name="Percent 4 3 2 3 5" xfId="14805" xr:uid="{00000000-0005-0000-0000-0000D7390000}"/>
    <cellStyle name="Percent 4 3 2 4" xfId="14806" xr:uid="{00000000-0005-0000-0000-0000D8390000}"/>
    <cellStyle name="Percent 4 3 2 4 2" xfId="14807" xr:uid="{00000000-0005-0000-0000-0000D9390000}"/>
    <cellStyle name="Percent 4 3 2 4 2 2" xfId="14808" xr:uid="{00000000-0005-0000-0000-0000DA390000}"/>
    <cellStyle name="Percent 4 3 2 4 2 3" xfId="14809" xr:uid="{00000000-0005-0000-0000-0000DB390000}"/>
    <cellStyle name="Percent 4 3 2 4 3" xfId="14810" xr:uid="{00000000-0005-0000-0000-0000DC390000}"/>
    <cellStyle name="Percent 4 3 2 4 3 2" xfId="14811" xr:uid="{00000000-0005-0000-0000-0000DD390000}"/>
    <cellStyle name="Percent 4 3 2 4 3 3" xfId="14812" xr:uid="{00000000-0005-0000-0000-0000DE390000}"/>
    <cellStyle name="Percent 4 3 2 4 4" xfId="14813" xr:uid="{00000000-0005-0000-0000-0000DF390000}"/>
    <cellStyle name="Percent 4 3 2 4 4 2" xfId="14814" xr:uid="{00000000-0005-0000-0000-0000E0390000}"/>
    <cellStyle name="Percent 4 3 2 4 4 3" xfId="14815" xr:uid="{00000000-0005-0000-0000-0000E1390000}"/>
    <cellStyle name="Percent 4 3 2 4 5" xfId="14816" xr:uid="{00000000-0005-0000-0000-0000E2390000}"/>
    <cellStyle name="Percent 4 3 2 4 6" xfId="14817" xr:uid="{00000000-0005-0000-0000-0000E3390000}"/>
    <cellStyle name="Percent 4 3 2 5" xfId="14818" xr:uid="{00000000-0005-0000-0000-0000E4390000}"/>
    <cellStyle name="Percent 4 3 2 5 2" xfId="14819" xr:uid="{00000000-0005-0000-0000-0000E5390000}"/>
    <cellStyle name="Percent 4 3 2 5 2 2" xfId="14820" xr:uid="{00000000-0005-0000-0000-0000E6390000}"/>
    <cellStyle name="Percent 4 3 2 5 2 3" xfId="14821" xr:uid="{00000000-0005-0000-0000-0000E7390000}"/>
    <cellStyle name="Percent 4 3 2 5 3" xfId="14822" xr:uid="{00000000-0005-0000-0000-0000E8390000}"/>
    <cellStyle name="Percent 4 3 2 5 3 2" xfId="14823" xr:uid="{00000000-0005-0000-0000-0000E9390000}"/>
    <cellStyle name="Percent 4 3 2 5 3 3" xfId="14824" xr:uid="{00000000-0005-0000-0000-0000EA390000}"/>
    <cellStyle name="Percent 4 3 2 5 4" xfId="14825" xr:uid="{00000000-0005-0000-0000-0000EB390000}"/>
    <cellStyle name="Percent 4 3 2 5 5" xfId="14826" xr:uid="{00000000-0005-0000-0000-0000EC390000}"/>
    <cellStyle name="Percent 4 3 2 6" xfId="14827" xr:uid="{00000000-0005-0000-0000-0000ED390000}"/>
    <cellStyle name="Percent 4 3 2 6 2" xfId="14828" xr:uid="{00000000-0005-0000-0000-0000EE390000}"/>
    <cellStyle name="Percent 4 3 2 6 3" xfId="14829" xr:uid="{00000000-0005-0000-0000-0000EF390000}"/>
    <cellStyle name="Percent 4 3 2 7" xfId="14830" xr:uid="{00000000-0005-0000-0000-0000F0390000}"/>
    <cellStyle name="Percent 4 3 2 7 2" xfId="14831" xr:uid="{00000000-0005-0000-0000-0000F1390000}"/>
    <cellStyle name="Percent 4 3 2 7 3" xfId="14832" xr:uid="{00000000-0005-0000-0000-0000F2390000}"/>
    <cellStyle name="Percent 4 3 2 8" xfId="14833" xr:uid="{00000000-0005-0000-0000-0000F3390000}"/>
    <cellStyle name="Percent 4 3 2 8 2" xfId="14834" xr:uid="{00000000-0005-0000-0000-0000F4390000}"/>
    <cellStyle name="Percent 4 3 2 8 3" xfId="14835" xr:uid="{00000000-0005-0000-0000-0000F5390000}"/>
    <cellStyle name="Percent 4 3 2 9" xfId="14836" xr:uid="{00000000-0005-0000-0000-0000F6390000}"/>
    <cellStyle name="Percent 4 3 20" xfId="14837" xr:uid="{00000000-0005-0000-0000-0000F7390000}"/>
    <cellStyle name="Percent 4 3 21" xfId="14838" xr:uid="{00000000-0005-0000-0000-0000F8390000}"/>
    <cellStyle name="Percent 4 3 22" xfId="14839" xr:uid="{00000000-0005-0000-0000-0000F9390000}"/>
    <cellStyle name="Percent 4 3 3" xfId="14840" xr:uid="{00000000-0005-0000-0000-0000FA390000}"/>
    <cellStyle name="Percent 4 3 3 10" xfId="14841" xr:uid="{00000000-0005-0000-0000-0000FB390000}"/>
    <cellStyle name="Percent 4 3 3 11" xfId="14842" xr:uid="{00000000-0005-0000-0000-0000FC390000}"/>
    <cellStyle name="Percent 4 3 3 12" xfId="14843" xr:uid="{00000000-0005-0000-0000-0000FD390000}"/>
    <cellStyle name="Percent 4 3 3 13" xfId="14844" xr:uid="{00000000-0005-0000-0000-0000FE390000}"/>
    <cellStyle name="Percent 4 3 3 14" xfId="14845" xr:uid="{00000000-0005-0000-0000-0000FF390000}"/>
    <cellStyle name="Percent 4 3 3 2" xfId="14846" xr:uid="{00000000-0005-0000-0000-0000003A0000}"/>
    <cellStyle name="Percent 4 3 3 2 2" xfId="14847" xr:uid="{00000000-0005-0000-0000-0000013A0000}"/>
    <cellStyle name="Percent 4 3 3 2 2 2" xfId="14848" xr:uid="{00000000-0005-0000-0000-0000023A0000}"/>
    <cellStyle name="Percent 4 3 3 2 2 3" xfId="14849" xr:uid="{00000000-0005-0000-0000-0000033A0000}"/>
    <cellStyle name="Percent 4 3 3 2 3" xfId="14850" xr:uid="{00000000-0005-0000-0000-0000043A0000}"/>
    <cellStyle name="Percent 4 3 3 2 3 2" xfId="14851" xr:uid="{00000000-0005-0000-0000-0000053A0000}"/>
    <cellStyle name="Percent 4 3 3 2 3 3" xfId="14852" xr:uid="{00000000-0005-0000-0000-0000063A0000}"/>
    <cellStyle name="Percent 4 3 3 2 4" xfId="14853" xr:uid="{00000000-0005-0000-0000-0000073A0000}"/>
    <cellStyle name="Percent 4 3 3 2 5" xfId="14854" xr:uid="{00000000-0005-0000-0000-0000083A0000}"/>
    <cellStyle name="Percent 4 3 3 3" xfId="14855" xr:uid="{00000000-0005-0000-0000-0000093A0000}"/>
    <cellStyle name="Percent 4 3 3 3 2" xfId="14856" xr:uid="{00000000-0005-0000-0000-00000A3A0000}"/>
    <cellStyle name="Percent 4 3 3 3 2 2" xfId="14857" xr:uid="{00000000-0005-0000-0000-00000B3A0000}"/>
    <cellStyle name="Percent 4 3 3 3 2 3" xfId="14858" xr:uid="{00000000-0005-0000-0000-00000C3A0000}"/>
    <cellStyle name="Percent 4 3 3 3 3" xfId="14859" xr:uid="{00000000-0005-0000-0000-00000D3A0000}"/>
    <cellStyle name="Percent 4 3 3 3 3 2" xfId="14860" xr:uid="{00000000-0005-0000-0000-00000E3A0000}"/>
    <cellStyle name="Percent 4 3 3 3 3 3" xfId="14861" xr:uid="{00000000-0005-0000-0000-00000F3A0000}"/>
    <cellStyle name="Percent 4 3 3 3 4" xfId="14862" xr:uid="{00000000-0005-0000-0000-0000103A0000}"/>
    <cellStyle name="Percent 4 3 3 3 5" xfId="14863" xr:uid="{00000000-0005-0000-0000-0000113A0000}"/>
    <cellStyle name="Percent 4 3 3 4" xfId="14864" xr:uid="{00000000-0005-0000-0000-0000123A0000}"/>
    <cellStyle name="Percent 4 3 3 4 2" xfId="14865" xr:uid="{00000000-0005-0000-0000-0000133A0000}"/>
    <cellStyle name="Percent 4 3 3 4 2 2" xfId="14866" xr:uid="{00000000-0005-0000-0000-0000143A0000}"/>
    <cellStyle name="Percent 4 3 3 4 2 3" xfId="14867" xr:uid="{00000000-0005-0000-0000-0000153A0000}"/>
    <cellStyle name="Percent 4 3 3 4 3" xfId="14868" xr:uid="{00000000-0005-0000-0000-0000163A0000}"/>
    <cellStyle name="Percent 4 3 3 4 3 2" xfId="14869" xr:uid="{00000000-0005-0000-0000-0000173A0000}"/>
    <cellStyle name="Percent 4 3 3 4 3 3" xfId="14870" xr:uid="{00000000-0005-0000-0000-0000183A0000}"/>
    <cellStyle name="Percent 4 3 3 4 4" xfId="14871" xr:uid="{00000000-0005-0000-0000-0000193A0000}"/>
    <cellStyle name="Percent 4 3 3 4 4 2" xfId="14872" xr:uid="{00000000-0005-0000-0000-00001A3A0000}"/>
    <cellStyle name="Percent 4 3 3 4 4 3" xfId="14873" xr:uid="{00000000-0005-0000-0000-00001B3A0000}"/>
    <cellStyle name="Percent 4 3 3 4 5" xfId="14874" xr:uid="{00000000-0005-0000-0000-00001C3A0000}"/>
    <cellStyle name="Percent 4 3 3 4 6" xfId="14875" xr:uid="{00000000-0005-0000-0000-00001D3A0000}"/>
    <cellStyle name="Percent 4 3 3 5" xfId="14876" xr:uid="{00000000-0005-0000-0000-00001E3A0000}"/>
    <cellStyle name="Percent 4 3 3 5 2" xfId="14877" xr:uid="{00000000-0005-0000-0000-00001F3A0000}"/>
    <cellStyle name="Percent 4 3 3 5 2 2" xfId="14878" xr:uid="{00000000-0005-0000-0000-0000203A0000}"/>
    <cellStyle name="Percent 4 3 3 5 2 3" xfId="14879" xr:uid="{00000000-0005-0000-0000-0000213A0000}"/>
    <cellStyle name="Percent 4 3 3 5 3" xfId="14880" xr:uid="{00000000-0005-0000-0000-0000223A0000}"/>
    <cellStyle name="Percent 4 3 3 5 3 2" xfId="14881" xr:uid="{00000000-0005-0000-0000-0000233A0000}"/>
    <cellStyle name="Percent 4 3 3 5 3 3" xfId="14882" xr:uid="{00000000-0005-0000-0000-0000243A0000}"/>
    <cellStyle name="Percent 4 3 3 5 4" xfId="14883" xr:uid="{00000000-0005-0000-0000-0000253A0000}"/>
    <cellStyle name="Percent 4 3 3 5 5" xfId="14884" xr:uid="{00000000-0005-0000-0000-0000263A0000}"/>
    <cellStyle name="Percent 4 3 3 6" xfId="14885" xr:uid="{00000000-0005-0000-0000-0000273A0000}"/>
    <cellStyle name="Percent 4 3 3 6 2" xfId="14886" xr:uid="{00000000-0005-0000-0000-0000283A0000}"/>
    <cellStyle name="Percent 4 3 3 6 3" xfId="14887" xr:uid="{00000000-0005-0000-0000-0000293A0000}"/>
    <cellStyle name="Percent 4 3 3 7" xfId="14888" xr:uid="{00000000-0005-0000-0000-00002A3A0000}"/>
    <cellStyle name="Percent 4 3 3 7 2" xfId="14889" xr:uid="{00000000-0005-0000-0000-00002B3A0000}"/>
    <cellStyle name="Percent 4 3 3 7 3" xfId="14890" xr:uid="{00000000-0005-0000-0000-00002C3A0000}"/>
    <cellStyle name="Percent 4 3 3 8" xfId="14891" xr:uid="{00000000-0005-0000-0000-00002D3A0000}"/>
    <cellStyle name="Percent 4 3 3 8 2" xfId="14892" xr:uid="{00000000-0005-0000-0000-00002E3A0000}"/>
    <cellStyle name="Percent 4 3 3 8 3" xfId="14893" xr:uid="{00000000-0005-0000-0000-00002F3A0000}"/>
    <cellStyle name="Percent 4 3 3 9" xfId="14894" xr:uid="{00000000-0005-0000-0000-0000303A0000}"/>
    <cellStyle name="Percent 4 3 4" xfId="14895" xr:uid="{00000000-0005-0000-0000-0000313A0000}"/>
    <cellStyle name="Percent 4 3 4 10" xfId="14896" xr:uid="{00000000-0005-0000-0000-0000323A0000}"/>
    <cellStyle name="Percent 4 3 4 11" xfId="14897" xr:uid="{00000000-0005-0000-0000-0000333A0000}"/>
    <cellStyle name="Percent 4 3 4 12" xfId="14898" xr:uid="{00000000-0005-0000-0000-0000343A0000}"/>
    <cellStyle name="Percent 4 3 4 13" xfId="14899" xr:uid="{00000000-0005-0000-0000-0000353A0000}"/>
    <cellStyle name="Percent 4 3 4 14" xfId="14900" xr:uid="{00000000-0005-0000-0000-0000363A0000}"/>
    <cellStyle name="Percent 4 3 4 2" xfId="14901" xr:uid="{00000000-0005-0000-0000-0000373A0000}"/>
    <cellStyle name="Percent 4 3 4 2 2" xfId="14902" xr:uid="{00000000-0005-0000-0000-0000383A0000}"/>
    <cellStyle name="Percent 4 3 4 2 2 2" xfId="14903" xr:uid="{00000000-0005-0000-0000-0000393A0000}"/>
    <cellStyle name="Percent 4 3 4 2 2 3" xfId="14904" xr:uid="{00000000-0005-0000-0000-00003A3A0000}"/>
    <cellStyle name="Percent 4 3 4 2 3" xfId="14905" xr:uid="{00000000-0005-0000-0000-00003B3A0000}"/>
    <cellStyle name="Percent 4 3 4 2 3 2" xfId="14906" xr:uid="{00000000-0005-0000-0000-00003C3A0000}"/>
    <cellStyle name="Percent 4 3 4 2 3 3" xfId="14907" xr:uid="{00000000-0005-0000-0000-00003D3A0000}"/>
    <cellStyle name="Percent 4 3 4 2 4" xfId="14908" xr:uid="{00000000-0005-0000-0000-00003E3A0000}"/>
    <cellStyle name="Percent 4 3 4 2 5" xfId="14909" xr:uid="{00000000-0005-0000-0000-00003F3A0000}"/>
    <cellStyle name="Percent 4 3 4 3" xfId="14910" xr:uid="{00000000-0005-0000-0000-0000403A0000}"/>
    <cellStyle name="Percent 4 3 4 3 2" xfId="14911" xr:uid="{00000000-0005-0000-0000-0000413A0000}"/>
    <cellStyle name="Percent 4 3 4 3 2 2" xfId="14912" xr:uid="{00000000-0005-0000-0000-0000423A0000}"/>
    <cellStyle name="Percent 4 3 4 3 2 3" xfId="14913" xr:uid="{00000000-0005-0000-0000-0000433A0000}"/>
    <cellStyle name="Percent 4 3 4 3 3" xfId="14914" xr:uid="{00000000-0005-0000-0000-0000443A0000}"/>
    <cellStyle name="Percent 4 3 4 3 3 2" xfId="14915" xr:uid="{00000000-0005-0000-0000-0000453A0000}"/>
    <cellStyle name="Percent 4 3 4 3 3 3" xfId="14916" xr:uid="{00000000-0005-0000-0000-0000463A0000}"/>
    <cellStyle name="Percent 4 3 4 3 4" xfId="14917" xr:uid="{00000000-0005-0000-0000-0000473A0000}"/>
    <cellStyle name="Percent 4 3 4 3 5" xfId="14918" xr:uid="{00000000-0005-0000-0000-0000483A0000}"/>
    <cellStyle name="Percent 4 3 4 4" xfId="14919" xr:uid="{00000000-0005-0000-0000-0000493A0000}"/>
    <cellStyle name="Percent 4 3 4 4 2" xfId="14920" xr:uid="{00000000-0005-0000-0000-00004A3A0000}"/>
    <cellStyle name="Percent 4 3 4 4 2 2" xfId="14921" xr:uid="{00000000-0005-0000-0000-00004B3A0000}"/>
    <cellStyle name="Percent 4 3 4 4 2 3" xfId="14922" xr:uid="{00000000-0005-0000-0000-00004C3A0000}"/>
    <cellStyle name="Percent 4 3 4 4 3" xfId="14923" xr:uid="{00000000-0005-0000-0000-00004D3A0000}"/>
    <cellStyle name="Percent 4 3 4 4 3 2" xfId="14924" xr:uid="{00000000-0005-0000-0000-00004E3A0000}"/>
    <cellStyle name="Percent 4 3 4 4 3 3" xfId="14925" xr:uid="{00000000-0005-0000-0000-00004F3A0000}"/>
    <cellStyle name="Percent 4 3 4 4 4" xfId="14926" xr:uid="{00000000-0005-0000-0000-0000503A0000}"/>
    <cellStyle name="Percent 4 3 4 4 4 2" xfId="14927" xr:uid="{00000000-0005-0000-0000-0000513A0000}"/>
    <cellStyle name="Percent 4 3 4 4 4 3" xfId="14928" xr:uid="{00000000-0005-0000-0000-0000523A0000}"/>
    <cellStyle name="Percent 4 3 4 4 5" xfId="14929" xr:uid="{00000000-0005-0000-0000-0000533A0000}"/>
    <cellStyle name="Percent 4 3 4 4 6" xfId="14930" xr:uid="{00000000-0005-0000-0000-0000543A0000}"/>
    <cellStyle name="Percent 4 3 4 5" xfId="14931" xr:uid="{00000000-0005-0000-0000-0000553A0000}"/>
    <cellStyle name="Percent 4 3 4 5 2" xfId="14932" xr:uid="{00000000-0005-0000-0000-0000563A0000}"/>
    <cellStyle name="Percent 4 3 4 5 2 2" xfId="14933" xr:uid="{00000000-0005-0000-0000-0000573A0000}"/>
    <cellStyle name="Percent 4 3 4 5 2 3" xfId="14934" xr:uid="{00000000-0005-0000-0000-0000583A0000}"/>
    <cellStyle name="Percent 4 3 4 5 3" xfId="14935" xr:uid="{00000000-0005-0000-0000-0000593A0000}"/>
    <cellStyle name="Percent 4 3 4 5 3 2" xfId="14936" xr:uid="{00000000-0005-0000-0000-00005A3A0000}"/>
    <cellStyle name="Percent 4 3 4 5 3 3" xfId="14937" xr:uid="{00000000-0005-0000-0000-00005B3A0000}"/>
    <cellStyle name="Percent 4 3 4 5 4" xfId="14938" xr:uid="{00000000-0005-0000-0000-00005C3A0000}"/>
    <cellStyle name="Percent 4 3 4 5 5" xfId="14939" xr:uid="{00000000-0005-0000-0000-00005D3A0000}"/>
    <cellStyle name="Percent 4 3 4 6" xfId="14940" xr:uid="{00000000-0005-0000-0000-00005E3A0000}"/>
    <cellStyle name="Percent 4 3 4 6 2" xfId="14941" xr:uid="{00000000-0005-0000-0000-00005F3A0000}"/>
    <cellStyle name="Percent 4 3 4 6 3" xfId="14942" xr:uid="{00000000-0005-0000-0000-0000603A0000}"/>
    <cellStyle name="Percent 4 3 4 7" xfId="14943" xr:uid="{00000000-0005-0000-0000-0000613A0000}"/>
    <cellStyle name="Percent 4 3 4 7 2" xfId="14944" xr:uid="{00000000-0005-0000-0000-0000623A0000}"/>
    <cellStyle name="Percent 4 3 4 7 3" xfId="14945" xr:uid="{00000000-0005-0000-0000-0000633A0000}"/>
    <cellStyle name="Percent 4 3 4 8" xfId="14946" xr:uid="{00000000-0005-0000-0000-0000643A0000}"/>
    <cellStyle name="Percent 4 3 4 8 2" xfId="14947" xr:uid="{00000000-0005-0000-0000-0000653A0000}"/>
    <cellStyle name="Percent 4 3 4 8 3" xfId="14948" xr:uid="{00000000-0005-0000-0000-0000663A0000}"/>
    <cellStyle name="Percent 4 3 4 9" xfId="14949" xr:uid="{00000000-0005-0000-0000-0000673A0000}"/>
    <cellStyle name="Percent 4 3 5" xfId="14950" xr:uid="{00000000-0005-0000-0000-0000683A0000}"/>
    <cellStyle name="Percent 4 3 5 10" xfId="14951" xr:uid="{00000000-0005-0000-0000-0000693A0000}"/>
    <cellStyle name="Percent 4 3 5 11" xfId="14952" xr:uid="{00000000-0005-0000-0000-00006A3A0000}"/>
    <cellStyle name="Percent 4 3 5 12" xfId="14953" xr:uid="{00000000-0005-0000-0000-00006B3A0000}"/>
    <cellStyle name="Percent 4 3 5 13" xfId="14954" xr:uid="{00000000-0005-0000-0000-00006C3A0000}"/>
    <cellStyle name="Percent 4 3 5 14" xfId="14955" xr:uid="{00000000-0005-0000-0000-00006D3A0000}"/>
    <cellStyle name="Percent 4 3 5 2" xfId="14956" xr:uid="{00000000-0005-0000-0000-00006E3A0000}"/>
    <cellStyle name="Percent 4 3 5 2 2" xfId="14957" xr:uid="{00000000-0005-0000-0000-00006F3A0000}"/>
    <cellStyle name="Percent 4 3 5 2 2 2" xfId="14958" xr:uid="{00000000-0005-0000-0000-0000703A0000}"/>
    <cellStyle name="Percent 4 3 5 2 2 3" xfId="14959" xr:uid="{00000000-0005-0000-0000-0000713A0000}"/>
    <cellStyle name="Percent 4 3 5 2 3" xfId="14960" xr:uid="{00000000-0005-0000-0000-0000723A0000}"/>
    <cellStyle name="Percent 4 3 5 2 3 2" xfId="14961" xr:uid="{00000000-0005-0000-0000-0000733A0000}"/>
    <cellStyle name="Percent 4 3 5 2 3 3" xfId="14962" xr:uid="{00000000-0005-0000-0000-0000743A0000}"/>
    <cellStyle name="Percent 4 3 5 2 4" xfId="14963" xr:uid="{00000000-0005-0000-0000-0000753A0000}"/>
    <cellStyle name="Percent 4 3 5 2 5" xfId="14964" xr:uid="{00000000-0005-0000-0000-0000763A0000}"/>
    <cellStyle name="Percent 4 3 5 3" xfId="14965" xr:uid="{00000000-0005-0000-0000-0000773A0000}"/>
    <cellStyle name="Percent 4 3 5 3 2" xfId="14966" xr:uid="{00000000-0005-0000-0000-0000783A0000}"/>
    <cellStyle name="Percent 4 3 5 3 2 2" xfId="14967" xr:uid="{00000000-0005-0000-0000-0000793A0000}"/>
    <cellStyle name="Percent 4 3 5 3 2 3" xfId="14968" xr:uid="{00000000-0005-0000-0000-00007A3A0000}"/>
    <cellStyle name="Percent 4 3 5 3 3" xfId="14969" xr:uid="{00000000-0005-0000-0000-00007B3A0000}"/>
    <cellStyle name="Percent 4 3 5 3 3 2" xfId="14970" xr:uid="{00000000-0005-0000-0000-00007C3A0000}"/>
    <cellStyle name="Percent 4 3 5 3 3 3" xfId="14971" xr:uid="{00000000-0005-0000-0000-00007D3A0000}"/>
    <cellStyle name="Percent 4 3 5 3 4" xfId="14972" xr:uid="{00000000-0005-0000-0000-00007E3A0000}"/>
    <cellStyle name="Percent 4 3 5 3 5" xfId="14973" xr:uid="{00000000-0005-0000-0000-00007F3A0000}"/>
    <cellStyle name="Percent 4 3 5 4" xfId="14974" xr:uid="{00000000-0005-0000-0000-0000803A0000}"/>
    <cellStyle name="Percent 4 3 5 4 2" xfId="14975" xr:uid="{00000000-0005-0000-0000-0000813A0000}"/>
    <cellStyle name="Percent 4 3 5 4 2 2" xfId="14976" xr:uid="{00000000-0005-0000-0000-0000823A0000}"/>
    <cellStyle name="Percent 4 3 5 4 2 3" xfId="14977" xr:uid="{00000000-0005-0000-0000-0000833A0000}"/>
    <cellStyle name="Percent 4 3 5 4 3" xfId="14978" xr:uid="{00000000-0005-0000-0000-0000843A0000}"/>
    <cellStyle name="Percent 4 3 5 4 3 2" xfId="14979" xr:uid="{00000000-0005-0000-0000-0000853A0000}"/>
    <cellStyle name="Percent 4 3 5 4 3 3" xfId="14980" xr:uid="{00000000-0005-0000-0000-0000863A0000}"/>
    <cellStyle name="Percent 4 3 5 4 4" xfId="14981" xr:uid="{00000000-0005-0000-0000-0000873A0000}"/>
    <cellStyle name="Percent 4 3 5 4 4 2" xfId="14982" xr:uid="{00000000-0005-0000-0000-0000883A0000}"/>
    <cellStyle name="Percent 4 3 5 4 4 3" xfId="14983" xr:uid="{00000000-0005-0000-0000-0000893A0000}"/>
    <cellStyle name="Percent 4 3 5 4 5" xfId="14984" xr:uid="{00000000-0005-0000-0000-00008A3A0000}"/>
    <cellStyle name="Percent 4 3 5 4 6" xfId="14985" xr:uid="{00000000-0005-0000-0000-00008B3A0000}"/>
    <cellStyle name="Percent 4 3 5 5" xfId="14986" xr:uid="{00000000-0005-0000-0000-00008C3A0000}"/>
    <cellStyle name="Percent 4 3 5 5 2" xfId="14987" xr:uid="{00000000-0005-0000-0000-00008D3A0000}"/>
    <cellStyle name="Percent 4 3 5 5 2 2" xfId="14988" xr:uid="{00000000-0005-0000-0000-00008E3A0000}"/>
    <cellStyle name="Percent 4 3 5 5 2 3" xfId="14989" xr:uid="{00000000-0005-0000-0000-00008F3A0000}"/>
    <cellStyle name="Percent 4 3 5 5 3" xfId="14990" xr:uid="{00000000-0005-0000-0000-0000903A0000}"/>
    <cellStyle name="Percent 4 3 5 5 3 2" xfId="14991" xr:uid="{00000000-0005-0000-0000-0000913A0000}"/>
    <cellStyle name="Percent 4 3 5 5 3 3" xfId="14992" xr:uid="{00000000-0005-0000-0000-0000923A0000}"/>
    <cellStyle name="Percent 4 3 5 5 4" xfId="14993" xr:uid="{00000000-0005-0000-0000-0000933A0000}"/>
    <cellStyle name="Percent 4 3 5 5 5" xfId="14994" xr:uid="{00000000-0005-0000-0000-0000943A0000}"/>
    <cellStyle name="Percent 4 3 5 6" xfId="14995" xr:uid="{00000000-0005-0000-0000-0000953A0000}"/>
    <cellStyle name="Percent 4 3 5 6 2" xfId="14996" xr:uid="{00000000-0005-0000-0000-0000963A0000}"/>
    <cellStyle name="Percent 4 3 5 6 3" xfId="14997" xr:uid="{00000000-0005-0000-0000-0000973A0000}"/>
    <cellStyle name="Percent 4 3 5 7" xfId="14998" xr:uid="{00000000-0005-0000-0000-0000983A0000}"/>
    <cellStyle name="Percent 4 3 5 7 2" xfId="14999" xr:uid="{00000000-0005-0000-0000-0000993A0000}"/>
    <cellStyle name="Percent 4 3 5 7 3" xfId="15000" xr:uid="{00000000-0005-0000-0000-00009A3A0000}"/>
    <cellStyle name="Percent 4 3 5 8" xfId="15001" xr:uid="{00000000-0005-0000-0000-00009B3A0000}"/>
    <cellStyle name="Percent 4 3 5 8 2" xfId="15002" xr:uid="{00000000-0005-0000-0000-00009C3A0000}"/>
    <cellStyle name="Percent 4 3 5 8 3" xfId="15003" xr:uid="{00000000-0005-0000-0000-00009D3A0000}"/>
    <cellStyle name="Percent 4 3 5 9" xfId="15004" xr:uid="{00000000-0005-0000-0000-00009E3A0000}"/>
    <cellStyle name="Percent 4 3 6" xfId="15005" xr:uid="{00000000-0005-0000-0000-00009F3A0000}"/>
    <cellStyle name="Percent 4 3 6 10" xfId="15006" xr:uid="{00000000-0005-0000-0000-0000A03A0000}"/>
    <cellStyle name="Percent 4 3 6 11" xfId="15007" xr:uid="{00000000-0005-0000-0000-0000A13A0000}"/>
    <cellStyle name="Percent 4 3 6 12" xfId="15008" xr:uid="{00000000-0005-0000-0000-0000A23A0000}"/>
    <cellStyle name="Percent 4 3 6 13" xfId="15009" xr:uid="{00000000-0005-0000-0000-0000A33A0000}"/>
    <cellStyle name="Percent 4 3 6 14" xfId="15010" xr:uid="{00000000-0005-0000-0000-0000A43A0000}"/>
    <cellStyle name="Percent 4 3 6 2" xfId="15011" xr:uid="{00000000-0005-0000-0000-0000A53A0000}"/>
    <cellStyle name="Percent 4 3 6 2 2" xfId="15012" xr:uid="{00000000-0005-0000-0000-0000A63A0000}"/>
    <cellStyle name="Percent 4 3 6 2 2 2" xfId="15013" xr:uid="{00000000-0005-0000-0000-0000A73A0000}"/>
    <cellStyle name="Percent 4 3 6 2 2 3" xfId="15014" xr:uid="{00000000-0005-0000-0000-0000A83A0000}"/>
    <cellStyle name="Percent 4 3 6 2 3" xfId="15015" xr:uid="{00000000-0005-0000-0000-0000A93A0000}"/>
    <cellStyle name="Percent 4 3 6 2 3 2" xfId="15016" xr:uid="{00000000-0005-0000-0000-0000AA3A0000}"/>
    <cellStyle name="Percent 4 3 6 2 3 3" xfId="15017" xr:uid="{00000000-0005-0000-0000-0000AB3A0000}"/>
    <cellStyle name="Percent 4 3 6 2 4" xfId="15018" xr:uid="{00000000-0005-0000-0000-0000AC3A0000}"/>
    <cellStyle name="Percent 4 3 6 2 5" xfId="15019" xr:uid="{00000000-0005-0000-0000-0000AD3A0000}"/>
    <cellStyle name="Percent 4 3 6 3" xfId="15020" xr:uid="{00000000-0005-0000-0000-0000AE3A0000}"/>
    <cellStyle name="Percent 4 3 6 3 2" xfId="15021" xr:uid="{00000000-0005-0000-0000-0000AF3A0000}"/>
    <cellStyle name="Percent 4 3 6 3 2 2" xfId="15022" xr:uid="{00000000-0005-0000-0000-0000B03A0000}"/>
    <cellStyle name="Percent 4 3 6 3 2 3" xfId="15023" xr:uid="{00000000-0005-0000-0000-0000B13A0000}"/>
    <cellStyle name="Percent 4 3 6 3 3" xfId="15024" xr:uid="{00000000-0005-0000-0000-0000B23A0000}"/>
    <cellStyle name="Percent 4 3 6 3 3 2" xfId="15025" xr:uid="{00000000-0005-0000-0000-0000B33A0000}"/>
    <cellStyle name="Percent 4 3 6 3 3 3" xfId="15026" xr:uid="{00000000-0005-0000-0000-0000B43A0000}"/>
    <cellStyle name="Percent 4 3 6 3 4" xfId="15027" xr:uid="{00000000-0005-0000-0000-0000B53A0000}"/>
    <cellStyle name="Percent 4 3 6 3 5" xfId="15028" xr:uid="{00000000-0005-0000-0000-0000B63A0000}"/>
    <cellStyle name="Percent 4 3 6 4" xfId="15029" xr:uid="{00000000-0005-0000-0000-0000B73A0000}"/>
    <cellStyle name="Percent 4 3 6 4 2" xfId="15030" xr:uid="{00000000-0005-0000-0000-0000B83A0000}"/>
    <cellStyle name="Percent 4 3 6 4 2 2" xfId="15031" xr:uid="{00000000-0005-0000-0000-0000B93A0000}"/>
    <cellStyle name="Percent 4 3 6 4 2 3" xfId="15032" xr:uid="{00000000-0005-0000-0000-0000BA3A0000}"/>
    <cellStyle name="Percent 4 3 6 4 3" xfId="15033" xr:uid="{00000000-0005-0000-0000-0000BB3A0000}"/>
    <cellStyle name="Percent 4 3 6 4 3 2" xfId="15034" xr:uid="{00000000-0005-0000-0000-0000BC3A0000}"/>
    <cellStyle name="Percent 4 3 6 4 3 3" xfId="15035" xr:uid="{00000000-0005-0000-0000-0000BD3A0000}"/>
    <cellStyle name="Percent 4 3 6 4 4" xfId="15036" xr:uid="{00000000-0005-0000-0000-0000BE3A0000}"/>
    <cellStyle name="Percent 4 3 6 4 4 2" xfId="15037" xr:uid="{00000000-0005-0000-0000-0000BF3A0000}"/>
    <cellStyle name="Percent 4 3 6 4 4 3" xfId="15038" xr:uid="{00000000-0005-0000-0000-0000C03A0000}"/>
    <cellStyle name="Percent 4 3 6 4 5" xfId="15039" xr:uid="{00000000-0005-0000-0000-0000C13A0000}"/>
    <cellStyle name="Percent 4 3 6 4 6" xfId="15040" xr:uid="{00000000-0005-0000-0000-0000C23A0000}"/>
    <cellStyle name="Percent 4 3 6 5" xfId="15041" xr:uid="{00000000-0005-0000-0000-0000C33A0000}"/>
    <cellStyle name="Percent 4 3 6 5 2" xfId="15042" xr:uid="{00000000-0005-0000-0000-0000C43A0000}"/>
    <cellStyle name="Percent 4 3 6 5 2 2" xfId="15043" xr:uid="{00000000-0005-0000-0000-0000C53A0000}"/>
    <cellStyle name="Percent 4 3 6 5 2 3" xfId="15044" xr:uid="{00000000-0005-0000-0000-0000C63A0000}"/>
    <cellStyle name="Percent 4 3 6 5 3" xfId="15045" xr:uid="{00000000-0005-0000-0000-0000C73A0000}"/>
    <cellStyle name="Percent 4 3 6 5 3 2" xfId="15046" xr:uid="{00000000-0005-0000-0000-0000C83A0000}"/>
    <cellStyle name="Percent 4 3 6 5 3 3" xfId="15047" xr:uid="{00000000-0005-0000-0000-0000C93A0000}"/>
    <cellStyle name="Percent 4 3 6 5 4" xfId="15048" xr:uid="{00000000-0005-0000-0000-0000CA3A0000}"/>
    <cellStyle name="Percent 4 3 6 5 5" xfId="15049" xr:uid="{00000000-0005-0000-0000-0000CB3A0000}"/>
    <cellStyle name="Percent 4 3 6 6" xfId="15050" xr:uid="{00000000-0005-0000-0000-0000CC3A0000}"/>
    <cellStyle name="Percent 4 3 6 6 2" xfId="15051" xr:uid="{00000000-0005-0000-0000-0000CD3A0000}"/>
    <cellStyle name="Percent 4 3 6 6 3" xfId="15052" xr:uid="{00000000-0005-0000-0000-0000CE3A0000}"/>
    <cellStyle name="Percent 4 3 6 7" xfId="15053" xr:uid="{00000000-0005-0000-0000-0000CF3A0000}"/>
    <cellStyle name="Percent 4 3 6 7 2" xfId="15054" xr:uid="{00000000-0005-0000-0000-0000D03A0000}"/>
    <cellStyle name="Percent 4 3 6 7 3" xfId="15055" xr:uid="{00000000-0005-0000-0000-0000D13A0000}"/>
    <cellStyle name="Percent 4 3 6 8" xfId="15056" xr:uid="{00000000-0005-0000-0000-0000D23A0000}"/>
    <cellStyle name="Percent 4 3 6 8 2" xfId="15057" xr:uid="{00000000-0005-0000-0000-0000D33A0000}"/>
    <cellStyle name="Percent 4 3 6 8 3" xfId="15058" xr:uid="{00000000-0005-0000-0000-0000D43A0000}"/>
    <cellStyle name="Percent 4 3 6 9" xfId="15059" xr:uid="{00000000-0005-0000-0000-0000D53A0000}"/>
    <cellStyle name="Percent 4 3 7" xfId="15060" xr:uid="{00000000-0005-0000-0000-0000D63A0000}"/>
    <cellStyle name="Percent 4 3 7 10" xfId="15061" xr:uid="{00000000-0005-0000-0000-0000D73A0000}"/>
    <cellStyle name="Percent 4 3 7 11" xfId="15062" xr:uid="{00000000-0005-0000-0000-0000D83A0000}"/>
    <cellStyle name="Percent 4 3 7 12" xfId="15063" xr:uid="{00000000-0005-0000-0000-0000D93A0000}"/>
    <cellStyle name="Percent 4 3 7 13" xfId="15064" xr:uid="{00000000-0005-0000-0000-0000DA3A0000}"/>
    <cellStyle name="Percent 4 3 7 14" xfId="15065" xr:uid="{00000000-0005-0000-0000-0000DB3A0000}"/>
    <cellStyle name="Percent 4 3 7 2" xfId="15066" xr:uid="{00000000-0005-0000-0000-0000DC3A0000}"/>
    <cellStyle name="Percent 4 3 7 2 2" xfId="15067" xr:uid="{00000000-0005-0000-0000-0000DD3A0000}"/>
    <cellStyle name="Percent 4 3 7 2 2 2" xfId="15068" xr:uid="{00000000-0005-0000-0000-0000DE3A0000}"/>
    <cellStyle name="Percent 4 3 7 2 2 3" xfId="15069" xr:uid="{00000000-0005-0000-0000-0000DF3A0000}"/>
    <cellStyle name="Percent 4 3 7 2 3" xfId="15070" xr:uid="{00000000-0005-0000-0000-0000E03A0000}"/>
    <cellStyle name="Percent 4 3 7 2 3 2" xfId="15071" xr:uid="{00000000-0005-0000-0000-0000E13A0000}"/>
    <cellStyle name="Percent 4 3 7 2 3 3" xfId="15072" xr:uid="{00000000-0005-0000-0000-0000E23A0000}"/>
    <cellStyle name="Percent 4 3 7 2 4" xfId="15073" xr:uid="{00000000-0005-0000-0000-0000E33A0000}"/>
    <cellStyle name="Percent 4 3 7 2 5" xfId="15074" xr:uid="{00000000-0005-0000-0000-0000E43A0000}"/>
    <cellStyle name="Percent 4 3 7 3" xfId="15075" xr:uid="{00000000-0005-0000-0000-0000E53A0000}"/>
    <cellStyle name="Percent 4 3 7 3 2" xfId="15076" xr:uid="{00000000-0005-0000-0000-0000E63A0000}"/>
    <cellStyle name="Percent 4 3 7 3 2 2" xfId="15077" xr:uid="{00000000-0005-0000-0000-0000E73A0000}"/>
    <cellStyle name="Percent 4 3 7 3 2 3" xfId="15078" xr:uid="{00000000-0005-0000-0000-0000E83A0000}"/>
    <cellStyle name="Percent 4 3 7 3 3" xfId="15079" xr:uid="{00000000-0005-0000-0000-0000E93A0000}"/>
    <cellStyle name="Percent 4 3 7 3 3 2" xfId="15080" xr:uid="{00000000-0005-0000-0000-0000EA3A0000}"/>
    <cellStyle name="Percent 4 3 7 3 3 3" xfId="15081" xr:uid="{00000000-0005-0000-0000-0000EB3A0000}"/>
    <cellStyle name="Percent 4 3 7 3 4" xfId="15082" xr:uid="{00000000-0005-0000-0000-0000EC3A0000}"/>
    <cellStyle name="Percent 4 3 7 3 5" xfId="15083" xr:uid="{00000000-0005-0000-0000-0000ED3A0000}"/>
    <cellStyle name="Percent 4 3 7 4" xfId="15084" xr:uid="{00000000-0005-0000-0000-0000EE3A0000}"/>
    <cellStyle name="Percent 4 3 7 4 2" xfId="15085" xr:uid="{00000000-0005-0000-0000-0000EF3A0000}"/>
    <cellStyle name="Percent 4 3 7 4 2 2" xfId="15086" xr:uid="{00000000-0005-0000-0000-0000F03A0000}"/>
    <cellStyle name="Percent 4 3 7 4 2 3" xfId="15087" xr:uid="{00000000-0005-0000-0000-0000F13A0000}"/>
    <cellStyle name="Percent 4 3 7 4 3" xfId="15088" xr:uid="{00000000-0005-0000-0000-0000F23A0000}"/>
    <cellStyle name="Percent 4 3 7 4 3 2" xfId="15089" xr:uid="{00000000-0005-0000-0000-0000F33A0000}"/>
    <cellStyle name="Percent 4 3 7 4 3 3" xfId="15090" xr:uid="{00000000-0005-0000-0000-0000F43A0000}"/>
    <cellStyle name="Percent 4 3 7 4 4" xfId="15091" xr:uid="{00000000-0005-0000-0000-0000F53A0000}"/>
    <cellStyle name="Percent 4 3 7 4 4 2" xfId="15092" xr:uid="{00000000-0005-0000-0000-0000F63A0000}"/>
    <cellStyle name="Percent 4 3 7 4 4 3" xfId="15093" xr:uid="{00000000-0005-0000-0000-0000F73A0000}"/>
    <cellStyle name="Percent 4 3 7 4 5" xfId="15094" xr:uid="{00000000-0005-0000-0000-0000F83A0000}"/>
    <cellStyle name="Percent 4 3 7 4 6" xfId="15095" xr:uid="{00000000-0005-0000-0000-0000F93A0000}"/>
    <cellStyle name="Percent 4 3 7 5" xfId="15096" xr:uid="{00000000-0005-0000-0000-0000FA3A0000}"/>
    <cellStyle name="Percent 4 3 7 5 2" xfId="15097" xr:uid="{00000000-0005-0000-0000-0000FB3A0000}"/>
    <cellStyle name="Percent 4 3 7 5 2 2" xfId="15098" xr:uid="{00000000-0005-0000-0000-0000FC3A0000}"/>
    <cellStyle name="Percent 4 3 7 5 2 3" xfId="15099" xr:uid="{00000000-0005-0000-0000-0000FD3A0000}"/>
    <cellStyle name="Percent 4 3 7 5 3" xfId="15100" xr:uid="{00000000-0005-0000-0000-0000FE3A0000}"/>
    <cellStyle name="Percent 4 3 7 5 3 2" xfId="15101" xr:uid="{00000000-0005-0000-0000-0000FF3A0000}"/>
    <cellStyle name="Percent 4 3 7 5 3 3" xfId="15102" xr:uid="{00000000-0005-0000-0000-0000003B0000}"/>
    <cellStyle name="Percent 4 3 7 5 4" xfId="15103" xr:uid="{00000000-0005-0000-0000-0000013B0000}"/>
    <cellStyle name="Percent 4 3 7 5 5" xfId="15104" xr:uid="{00000000-0005-0000-0000-0000023B0000}"/>
    <cellStyle name="Percent 4 3 7 6" xfId="15105" xr:uid="{00000000-0005-0000-0000-0000033B0000}"/>
    <cellStyle name="Percent 4 3 7 6 2" xfId="15106" xr:uid="{00000000-0005-0000-0000-0000043B0000}"/>
    <cellStyle name="Percent 4 3 7 6 3" xfId="15107" xr:uid="{00000000-0005-0000-0000-0000053B0000}"/>
    <cellStyle name="Percent 4 3 7 7" xfId="15108" xr:uid="{00000000-0005-0000-0000-0000063B0000}"/>
    <cellStyle name="Percent 4 3 7 7 2" xfId="15109" xr:uid="{00000000-0005-0000-0000-0000073B0000}"/>
    <cellStyle name="Percent 4 3 7 7 3" xfId="15110" xr:uid="{00000000-0005-0000-0000-0000083B0000}"/>
    <cellStyle name="Percent 4 3 7 8" xfId="15111" xr:uid="{00000000-0005-0000-0000-0000093B0000}"/>
    <cellStyle name="Percent 4 3 7 8 2" xfId="15112" xr:uid="{00000000-0005-0000-0000-00000A3B0000}"/>
    <cellStyle name="Percent 4 3 7 8 3" xfId="15113" xr:uid="{00000000-0005-0000-0000-00000B3B0000}"/>
    <cellStyle name="Percent 4 3 7 9" xfId="15114" xr:uid="{00000000-0005-0000-0000-00000C3B0000}"/>
    <cellStyle name="Percent 4 3 8" xfId="15115" xr:uid="{00000000-0005-0000-0000-00000D3B0000}"/>
    <cellStyle name="Percent 4 3 8 10" xfId="15116" xr:uid="{00000000-0005-0000-0000-00000E3B0000}"/>
    <cellStyle name="Percent 4 3 8 11" xfId="15117" xr:uid="{00000000-0005-0000-0000-00000F3B0000}"/>
    <cellStyle name="Percent 4 3 8 12" xfId="15118" xr:uid="{00000000-0005-0000-0000-0000103B0000}"/>
    <cellStyle name="Percent 4 3 8 13" xfId="15119" xr:uid="{00000000-0005-0000-0000-0000113B0000}"/>
    <cellStyle name="Percent 4 3 8 14" xfId="15120" xr:uid="{00000000-0005-0000-0000-0000123B0000}"/>
    <cellStyle name="Percent 4 3 8 2" xfId="15121" xr:uid="{00000000-0005-0000-0000-0000133B0000}"/>
    <cellStyle name="Percent 4 3 8 2 2" xfId="15122" xr:uid="{00000000-0005-0000-0000-0000143B0000}"/>
    <cellStyle name="Percent 4 3 8 2 2 2" xfId="15123" xr:uid="{00000000-0005-0000-0000-0000153B0000}"/>
    <cellStyle name="Percent 4 3 8 2 2 3" xfId="15124" xr:uid="{00000000-0005-0000-0000-0000163B0000}"/>
    <cellStyle name="Percent 4 3 8 2 3" xfId="15125" xr:uid="{00000000-0005-0000-0000-0000173B0000}"/>
    <cellStyle name="Percent 4 3 8 2 3 2" xfId="15126" xr:uid="{00000000-0005-0000-0000-0000183B0000}"/>
    <cellStyle name="Percent 4 3 8 2 3 3" xfId="15127" xr:uid="{00000000-0005-0000-0000-0000193B0000}"/>
    <cellStyle name="Percent 4 3 8 2 4" xfId="15128" xr:uid="{00000000-0005-0000-0000-00001A3B0000}"/>
    <cellStyle name="Percent 4 3 8 2 5" xfId="15129" xr:uid="{00000000-0005-0000-0000-00001B3B0000}"/>
    <cellStyle name="Percent 4 3 8 3" xfId="15130" xr:uid="{00000000-0005-0000-0000-00001C3B0000}"/>
    <cellStyle name="Percent 4 3 8 3 2" xfId="15131" xr:uid="{00000000-0005-0000-0000-00001D3B0000}"/>
    <cellStyle name="Percent 4 3 8 3 2 2" xfId="15132" xr:uid="{00000000-0005-0000-0000-00001E3B0000}"/>
    <cellStyle name="Percent 4 3 8 3 2 3" xfId="15133" xr:uid="{00000000-0005-0000-0000-00001F3B0000}"/>
    <cellStyle name="Percent 4 3 8 3 3" xfId="15134" xr:uid="{00000000-0005-0000-0000-0000203B0000}"/>
    <cellStyle name="Percent 4 3 8 3 3 2" xfId="15135" xr:uid="{00000000-0005-0000-0000-0000213B0000}"/>
    <cellStyle name="Percent 4 3 8 3 3 3" xfId="15136" xr:uid="{00000000-0005-0000-0000-0000223B0000}"/>
    <cellStyle name="Percent 4 3 8 3 4" xfId="15137" xr:uid="{00000000-0005-0000-0000-0000233B0000}"/>
    <cellStyle name="Percent 4 3 8 3 5" xfId="15138" xr:uid="{00000000-0005-0000-0000-0000243B0000}"/>
    <cellStyle name="Percent 4 3 8 4" xfId="15139" xr:uid="{00000000-0005-0000-0000-0000253B0000}"/>
    <cellStyle name="Percent 4 3 8 4 2" xfId="15140" xr:uid="{00000000-0005-0000-0000-0000263B0000}"/>
    <cellStyle name="Percent 4 3 8 4 2 2" xfId="15141" xr:uid="{00000000-0005-0000-0000-0000273B0000}"/>
    <cellStyle name="Percent 4 3 8 4 2 3" xfId="15142" xr:uid="{00000000-0005-0000-0000-0000283B0000}"/>
    <cellStyle name="Percent 4 3 8 4 3" xfId="15143" xr:uid="{00000000-0005-0000-0000-0000293B0000}"/>
    <cellStyle name="Percent 4 3 8 4 3 2" xfId="15144" xr:uid="{00000000-0005-0000-0000-00002A3B0000}"/>
    <cellStyle name="Percent 4 3 8 4 3 3" xfId="15145" xr:uid="{00000000-0005-0000-0000-00002B3B0000}"/>
    <cellStyle name="Percent 4 3 8 4 4" xfId="15146" xr:uid="{00000000-0005-0000-0000-00002C3B0000}"/>
    <cellStyle name="Percent 4 3 8 4 4 2" xfId="15147" xr:uid="{00000000-0005-0000-0000-00002D3B0000}"/>
    <cellStyle name="Percent 4 3 8 4 4 3" xfId="15148" xr:uid="{00000000-0005-0000-0000-00002E3B0000}"/>
    <cellStyle name="Percent 4 3 8 4 5" xfId="15149" xr:uid="{00000000-0005-0000-0000-00002F3B0000}"/>
    <cellStyle name="Percent 4 3 8 4 6" xfId="15150" xr:uid="{00000000-0005-0000-0000-0000303B0000}"/>
    <cellStyle name="Percent 4 3 8 5" xfId="15151" xr:uid="{00000000-0005-0000-0000-0000313B0000}"/>
    <cellStyle name="Percent 4 3 8 5 2" xfId="15152" xr:uid="{00000000-0005-0000-0000-0000323B0000}"/>
    <cellStyle name="Percent 4 3 8 5 2 2" xfId="15153" xr:uid="{00000000-0005-0000-0000-0000333B0000}"/>
    <cellStyle name="Percent 4 3 8 5 2 3" xfId="15154" xr:uid="{00000000-0005-0000-0000-0000343B0000}"/>
    <cellStyle name="Percent 4 3 8 5 3" xfId="15155" xr:uid="{00000000-0005-0000-0000-0000353B0000}"/>
    <cellStyle name="Percent 4 3 8 5 3 2" xfId="15156" xr:uid="{00000000-0005-0000-0000-0000363B0000}"/>
    <cellStyle name="Percent 4 3 8 5 3 3" xfId="15157" xr:uid="{00000000-0005-0000-0000-0000373B0000}"/>
    <cellStyle name="Percent 4 3 8 5 4" xfId="15158" xr:uid="{00000000-0005-0000-0000-0000383B0000}"/>
    <cellStyle name="Percent 4 3 8 5 5" xfId="15159" xr:uid="{00000000-0005-0000-0000-0000393B0000}"/>
    <cellStyle name="Percent 4 3 8 6" xfId="15160" xr:uid="{00000000-0005-0000-0000-00003A3B0000}"/>
    <cellStyle name="Percent 4 3 8 6 2" xfId="15161" xr:uid="{00000000-0005-0000-0000-00003B3B0000}"/>
    <cellStyle name="Percent 4 3 8 6 3" xfId="15162" xr:uid="{00000000-0005-0000-0000-00003C3B0000}"/>
    <cellStyle name="Percent 4 3 8 7" xfId="15163" xr:uid="{00000000-0005-0000-0000-00003D3B0000}"/>
    <cellStyle name="Percent 4 3 8 7 2" xfId="15164" xr:uid="{00000000-0005-0000-0000-00003E3B0000}"/>
    <cellStyle name="Percent 4 3 8 7 3" xfId="15165" xr:uid="{00000000-0005-0000-0000-00003F3B0000}"/>
    <cellStyle name="Percent 4 3 8 8" xfId="15166" xr:uid="{00000000-0005-0000-0000-0000403B0000}"/>
    <cellStyle name="Percent 4 3 8 8 2" xfId="15167" xr:uid="{00000000-0005-0000-0000-0000413B0000}"/>
    <cellStyle name="Percent 4 3 8 8 3" xfId="15168" xr:uid="{00000000-0005-0000-0000-0000423B0000}"/>
    <cellStyle name="Percent 4 3 8 9" xfId="15169" xr:uid="{00000000-0005-0000-0000-0000433B0000}"/>
    <cellStyle name="Percent 4 3 9" xfId="15170" xr:uid="{00000000-0005-0000-0000-0000443B0000}"/>
    <cellStyle name="Percent 4 3 9 2" xfId="15171" xr:uid="{00000000-0005-0000-0000-0000453B0000}"/>
    <cellStyle name="Percent 4 3 9 2 2" xfId="15172" xr:uid="{00000000-0005-0000-0000-0000463B0000}"/>
    <cellStyle name="Percent 4 3 9 2 3" xfId="15173" xr:uid="{00000000-0005-0000-0000-0000473B0000}"/>
    <cellStyle name="Percent 4 3 9 3" xfId="15174" xr:uid="{00000000-0005-0000-0000-0000483B0000}"/>
    <cellStyle name="Percent 4 3 9 3 2" xfId="15175" xr:uid="{00000000-0005-0000-0000-0000493B0000}"/>
    <cellStyle name="Percent 4 3 9 3 3" xfId="15176" xr:uid="{00000000-0005-0000-0000-00004A3B0000}"/>
    <cellStyle name="Percent 4 3 9 4" xfId="15177" xr:uid="{00000000-0005-0000-0000-00004B3B0000}"/>
    <cellStyle name="Percent 4 3 9 5" xfId="15178" xr:uid="{00000000-0005-0000-0000-00004C3B0000}"/>
    <cellStyle name="Percent 4 3 9 6" xfId="15179" xr:uid="{00000000-0005-0000-0000-00004D3B0000}"/>
    <cellStyle name="Percent 4 30" xfId="15180" xr:uid="{00000000-0005-0000-0000-00004E3B0000}"/>
    <cellStyle name="Percent 4 30 2" xfId="15181" xr:uid="{00000000-0005-0000-0000-00004F3B0000}"/>
    <cellStyle name="Percent 4 30 2 2" xfId="15182" xr:uid="{00000000-0005-0000-0000-0000503B0000}"/>
    <cellStyle name="Percent 4 30 2 3" xfId="15183" xr:uid="{00000000-0005-0000-0000-0000513B0000}"/>
    <cellStyle name="Percent 4 30 3" xfId="15184" xr:uid="{00000000-0005-0000-0000-0000523B0000}"/>
    <cellStyle name="Percent 4 30 3 2" xfId="15185" xr:uid="{00000000-0005-0000-0000-0000533B0000}"/>
    <cellStyle name="Percent 4 30 3 3" xfId="15186" xr:uid="{00000000-0005-0000-0000-0000543B0000}"/>
    <cellStyle name="Percent 4 30 4" xfId="15187" xr:uid="{00000000-0005-0000-0000-0000553B0000}"/>
    <cellStyle name="Percent 4 30 5" xfId="15188" xr:uid="{00000000-0005-0000-0000-0000563B0000}"/>
    <cellStyle name="Percent 4 30 6" xfId="15189" xr:uid="{00000000-0005-0000-0000-0000573B0000}"/>
    <cellStyle name="Percent 4 30 7" xfId="15190" xr:uid="{00000000-0005-0000-0000-0000583B0000}"/>
    <cellStyle name="Percent 4 30 8" xfId="15191" xr:uid="{00000000-0005-0000-0000-0000593B0000}"/>
    <cellStyle name="Percent 4 30 9" xfId="15192" xr:uid="{00000000-0005-0000-0000-00005A3B0000}"/>
    <cellStyle name="Percent 4 31" xfId="15193" xr:uid="{00000000-0005-0000-0000-00005B3B0000}"/>
    <cellStyle name="Percent 4 31 2" xfId="15194" xr:uid="{00000000-0005-0000-0000-00005C3B0000}"/>
    <cellStyle name="Percent 4 31 2 2" xfId="15195" xr:uid="{00000000-0005-0000-0000-00005D3B0000}"/>
    <cellStyle name="Percent 4 31 2 3" xfId="15196" xr:uid="{00000000-0005-0000-0000-00005E3B0000}"/>
    <cellStyle name="Percent 4 31 3" xfId="15197" xr:uid="{00000000-0005-0000-0000-00005F3B0000}"/>
    <cellStyle name="Percent 4 31 3 2" xfId="15198" xr:uid="{00000000-0005-0000-0000-0000603B0000}"/>
    <cellStyle name="Percent 4 31 3 3" xfId="15199" xr:uid="{00000000-0005-0000-0000-0000613B0000}"/>
    <cellStyle name="Percent 4 31 4" xfId="15200" xr:uid="{00000000-0005-0000-0000-0000623B0000}"/>
    <cellStyle name="Percent 4 31 5" xfId="15201" xr:uid="{00000000-0005-0000-0000-0000633B0000}"/>
    <cellStyle name="Percent 4 31 6" xfId="15202" xr:uid="{00000000-0005-0000-0000-0000643B0000}"/>
    <cellStyle name="Percent 4 32" xfId="15203" xr:uid="{00000000-0005-0000-0000-0000653B0000}"/>
    <cellStyle name="Percent 4 32 2" xfId="15204" xr:uid="{00000000-0005-0000-0000-0000663B0000}"/>
    <cellStyle name="Percent 4 32 2 2" xfId="15205" xr:uid="{00000000-0005-0000-0000-0000673B0000}"/>
    <cellStyle name="Percent 4 32 2 3" xfId="15206" xr:uid="{00000000-0005-0000-0000-0000683B0000}"/>
    <cellStyle name="Percent 4 32 3" xfId="15207" xr:uid="{00000000-0005-0000-0000-0000693B0000}"/>
    <cellStyle name="Percent 4 32 3 2" xfId="15208" xr:uid="{00000000-0005-0000-0000-00006A3B0000}"/>
    <cellStyle name="Percent 4 32 3 3" xfId="15209" xr:uid="{00000000-0005-0000-0000-00006B3B0000}"/>
    <cellStyle name="Percent 4 32 4" xfId="15210" xr:uid="{00000000-0005-0000-0000-00006C3B0000}"/>
    <cellStyle name="Percent 4 32 5" xfId="15211" xr:uid="{00000000-0005-0000-0000-00006D3B0000}"/>
    <cellStyle name="Percent 4 33" xfId="15212" xr:uid="{00000000-0005-0000-0000-00006E3B0000}"/>
    <cellStyle name="Percent 4 33 2" xfId="15213" xr:uid="{00000000-0005-0000-0000-00006F3B0000}"/>
    <cellStyle name="Percent 4 33 2 2" xfId="15214" xr:uid="{00000000-0005-0000-0000-0000703B0000}"/>
    <cellStyle name="Percent 4 33 2 3" xfId="15215" xr:uid="{00000000-0005-0000-0000-0000713B0000}"/>
    <cellStyle name="Percent 4 33 3" xfId="15216" xr:uid="{00000000-0005-0000-0000-0000723B0000}"/>
    <cellStyle name="Percent 4 33 3 2" xfId="15217" xr:uid="{00000000-0005-0000-0000-0000733B0000}"/>
    <cellStyle name="Percent 4 33 3 3" xfId="15218" xr:uid="{00000000-0005-0000-0000-0000743B0000}"/>
    <cellStyle name="Percent 4 33 4" xfId="15219" xr:uid="{00000000-0005-0000-0000-0000753B0000}"/>
    <cellStyle name="Percent 4 33 4 2" xfId="15220" xr:uid="{00000000-0005-0000-0000-0000763B0000}"/>
    <cellStyle name="Percent 4 33 4 3" xfId="15221" xr:uid="{00000000-0005-0000-0000-0000773B0000}"/>
    <cellStyle name="Percent 4 33 5" xfId="15222" xr:uid="{00000000-0005-0000-0000-0000783B0000}"/>
    <cellStyle name="Percent 4 33 6" xfId="15223" xr:uid="{00000000-0005-0000-0000-0000793B0000}"/>
    <cellStyle name="Percent 4 34" xfId="15224" xr:uid="{00000000-0005-0000-0000-00007A3B0000}"/>
    <cellStyle name="Percent 4 34 2" xfId="15225" xr:uid="{00000000-0005-0000-0000-00007B3B0000}"/>
    <cellStyle name="Percent 4 34 2 2" xfId="15226" xr:uid="{00000000-0005-0000-0000-00007C3B0000}"/>
    <cellStyle name="Percent 4 34 2 3" xfId="15227" xr:uid="{00000000-0005-0000-0000-00007D3B0000}"/>
    <cellStyle name="Percent 4 34 3" xfId="15228" xr:uid="{00000000-0005-0000-0000-00007E3B0000}"/>
    <cellStyle name="Percent 4 34 3 2" xfId="15229" xr:uid="{00000000-0005-0000-0000-00007F3B0000}"/>
    <cellStyle name="Percent 4 34 3 3" xfId="15230" xr:uid="{00000000-0005-0000-0000-0000803B0000}"/>
    <cellStyle name="Percent 4 34 4" xfId="15231" xr:uid="{00000000-0005-0000-0000-0000813B0000}"/>
    <cellStyle name="Percent 4 34 5" xfId="15232" xr:uid="{00000000-0005-0000-0000-0000823B0000}"/>
    <cellStyle name="Percent 4 35" xfId="15233" xr:uid="{00000000-0005-0000-0000-0000833B0000}"/>
    <cellStyle name="Percent 4 35 2" xfId="15234" xr:uid="{00000000-0005-0000-0000-0000843B0000}"/>
    <cellStyle name="Percent 4 35 3" xfId="15235" xr:uid="{00000000-0005-0000-0000-0000853B0000}"/>
    <cellStyle name="Percent 4 36" xfId="15236" xr:uid="{00000000-0005-0000-0000-0000863B0000}"/>
    <cellStyle name="Percent 4 36 2" xfId="15237" xr:uid="{00000000-0005-0000-0000-0000873B0000}"/>
    <cellStyle name="Percent 4 36 3" xfId="15238" xr:uid="{00000000-0005-0000-0000-0000883B0000}"/>
    <cellStyle name="Percent 4 37" xfId="15239" xr:uid="{00000000-0005-0000-0000-0000893B0000}"/>
    <cellStyle name="Percent 4 37 2" xfId="15240" xr:uid="{00000000-0005-0000-0000-00008A3B0000}"/>
    <cellStyle name="Percent 4 37 3" xfId="15241" xr:uid="{00000000-0005-0000-0000-00008B3B0000}"/>
    <cellStyle name="Percent 4 38" xfId="15242" xr:uid="{00000000-0005-0000-0000-00008C3B0000}"/>
    <cellStyle name="Percent 4 39" xfId="15243" xr:uid="{00000000-0005-0000-0000-00008D3B0000}"/>
    <cellStyle name="Percent 4 4" xfId="15244" xr:uid="{00000000-0005-0000-0000-00008E3B0000}"/>
    <cellStyle name="Percent 4 4 10" xfId="15245" xr:uid="{00000000-0005-0000-0000-00008F3B0000}"/>
    <cellStyle name="Percent 4 4 10 2" xfId="15246" xr:uid="{00000000-0005-0000-0000-0000903B0000}"/>
    <cellStyle name="Percent 4 4 10 2 2" xfId="15247" xr:uid="{00000000-0005-0000-0000-0000913B0000}"/>
    <cellStyle name="Percent 4 4 10 2 3" xfId="15248" xr:uid="{00000000-0005-0000-0000-0000923B0000}"/>
    <cellStyle name="Percent 4 4 10 3" xfId="15249" xr:uid="{00000000-0005-0000-0000-0000933B0000}"/>
    <cellStyle name="Percent 4 4 10 3 2" xfId="15250" xr:uid="{00000000-0005-0000-0000-0000943B0000}"/>
    <cellStyle name="Percent 4 4 10 3 3" xfId="15251" xr:uid="{00000000-0005-0000-0000-0000953B0000}"/>
    <cellStyle name="Percent 4 4 10 4" xfId="15252" xr:uid="{00000000-0005-0000-0000-0000963B0000}"/>
    <cellStyle name="Percent 4 4 10 5" xfId="15253" xr:uid="{00000000-0005-0000-0000-0000973B0000}"/>
    <cellStyle name="Percent 4 4 11" xfId="15254" xr:uid="{00000000-0005-0000-0000-0000983B0000}"/>
    <cellStyle name="Percent 4 4 11 2" xfId="15255" xr:uid="{00000000-0005-0000-0000-0000993B0000}"/>
    <cellStyle name="Percent 4 4 11 2 2" xfId="15256" xr:uid="{00000000-0005-0000-0000-00009A3B0000}"/>
    <cellStyle name="Percent 4 4 11 2 3" xfId="15257" xr:uid="{00000000-0005-0000-0000-00009B3B0000}"/>
    <cellStyle name="Percent 4 4 11 3" xfId="15258" xr:uid="{00000000-0005-0000-0000-00009C3B0000}"/>
    <cellStyle name="Percent 4 4 11 3 2" xfId="15259" xr:uid="{00000000-0005-0000-0000-00009D3B0000}"/>
    <cellStyle name="Percent 4 4 11 3 3" xfId="15260" xr:uid="{00000000-0005-0000-0000-00009E3B0000}"/>
    <cellStyle name="Percent 4 4 11 4" xfId="15261" xr:uid="{00000000-0005-0000-0000-00009F3B0000}"/>
    <cellStyle name="Percent 4 4 11 5" xfId="15262" xr:uid="{00000000-0005-0000-0000-0000A03B0000}"/>
    <cellStyle name="Percent 4 4 12" xfId="15263" xr:uid="{00000000-0005-0000-0000-0000A13B0000}"/>
    <cellStyle name="Percent 4 4 12 2" xfId="15264" xr:uid="{00000000-0005-0000-0000-0000A23B0000}"/>
    <cellStyle name="Percent 4 4 12 2 2" xfId="15265" xr:uid="{00000000-0005-0000-0000-0000A33B0000}"/>
    <cellStyle name="Percent 4 4 12 2 3" xfId="15266" xr:uid="{00000000-0005-0000-0000-0000A43B0000}"/>
    <cellStyle name="Percent 4 4 12 3" xfId="15267" xr:uid="{00000000-0005-0000-0000-0000A53B0000}"/>
    <cellStyle name="Percent 4 4 12 3 2" xfId="15268" xr:uid="{00000000-0005-0000-0000-0000A63B0000}"/>
    <cellStyle name="Percent 4 4 12 3 3" xfId="15269" xr:uid="{00000000-0005-0000-0000-0000A73B0000}"/>
    <cellStyle name="Percent 4 4 12 4" xfId="15270" xr:uid="{00000000-0005-0000-0000-0000A83B0000}"/>
    <cellStyle name="Percent 4 4 12 4 2" xfId="15271" xr:uid="{00000000-0005-0000-0000-0000A93B0000}"/>
    <cellStyle name="Percent 4 4 12 4 3" xfId="15272" xr:uid="{00000000-0005-0000-0000-0000AA3B0000}"/>
    <cellStyle name="Percent 4 4 12 5" xfId="15273" xr:uid="{00000000-0005-0000-0000-0000AB3B0000}"/>
    <cellStyle name="Percent 4 4 12 6" xfId="15274" xr:uid="{00000000-0005-0000-0000-0000AC3B0000}"/>
    <cellStyle name="Percent 4 4 13" xfId="15275" xr:uid="{00000000-0005-0000-0000-0000AD3B0000}"/>
    <cellStyle name="Percent 4 4 13 2" xfId="15276" xr:uid="{00000000-0005-0000-0000-0000AE3B0000}"/>
    <cellStyle name="Percent 4 4 13 2 2" xfId="15277" xr:uid="{00000000-0005-0000-0000-0000AF3B0000}"/>
    <cellStyle name="Percent 4 4 13 2 3" xfId="15278" xr:uid="{00000000-0005-0000-0000-0000B03B0000}"/>
    <cellStyle name="Percent 4 4 13 3" xfId="15279" xr:uid="{00000000-0005-0000-0000-0000B13B0000}"/>
    <cellStyle name="Percent 4 4 13 3 2" xfId="15280" xr:uid="{00000000-0005-0000-0000-0000B23B0000}"/>
    <cellStyle name="Percent 4 4 13 3 3" xfId="15281" xr:uid="{00000000-0005-0000-0000-0000B33B0000}"/>
    <cellStyle name="Percent 4 4 13 4" xfId="15282" xr:uid="{00000000-0005-0000-0000-0000B43B0000}"/>
    <cellStyle name="Percent 4 4 13 5" xfId="15283" xr:uid="{00000000-0005-0000-0000-0000B53B0000}"/>
    <cellStyle name="Percent 4 4 14" xfId="15284" xr:uid="{00000000-0005-0000-0000-0000B63B0000}"/>
    <cellStyle name="Percent 4 4 14 2" xfId="15285" xr:uid="{00000000-0005-0000-0000-0000B73B0000}"/>
    <cellStyle name="Percent 4 4 14 3" xfId="15286" xr:uid="{00000000-0005-0000-0000-0000B83B0000}"/>
    <cellStyle name="Percent 4 4 15" xfId="15287" xr:uid="{00000000-0005-0000-0000-0000B93B0000}"/>
    <cellStyle name="Percent 4 4 15 2" xfId="15288" xr:uid="{00000000-0005-0000-0000-0000BA3B0000}"/>
    <cellStyle name="Percent 4 4 15 3" xfId="15289" xr:uid="{00000000-0005-0000-0000-0000BB3B0000}"/>
    <cellStyle name="Percent 4 4 16" xfId="15290" xr:uid="{00000000-0005-0000-0000-0000BC3B0000}"/>
    <cellStyle name="Percent 4 4 16 2" xfId="15291" xr:uid="{00000000-0005-0000-0000-0000BD3B0000}"/>
    <cellStyle name="Percent 4 4 16 3" xfId="15292" xr:uid="{00000000-0005-0000-0000-0000BE3B0000}"/>
    <cellStyle name="Percent 4 4 17" xfId="15293" xr:uid="{00000000-0005-0000-0000-0000BF3B0000}"/>
    <cellStyle name="Percent 4 4 18" xfId="15294" xr:uid="{00000000-0005-0000-0000-0000C03B0000}"/>
    <cellStyle name="Percent 4 4 19" xfId="15295" xr:uid="{00000000-0005-0000-0000-0000C13B0000}"/>
    <cellStyle name="Percent 4 4 2" xfId="15296" xr:uid="{00000000-0005-0000-0000-0000C23B0000}"/>
    <cellStyle name="Percent 4 4 2 10" xfId="15297" xr:uid="{00000000-0005-0000-0000-0000C33B0000}"/>
    <cellStyle name="Percent 4 4 2 11" xfId="15298" xr:uid="{00000000-0005-0000-0000-0000C43B0000}"/>
    <cellStyle name="Percent 4 4 2 12" xfId="15299" xr:uid="{00000000-0005-0000-0000-0000C53B0000}"/>
    <cellStyle name="Percent 4 4 2 13" xfId="15300" xr:uid="{00000000-0005-0000-0000-0000C63B0000}"/>
    <cellStyle name="Percent 4 4 2 14" xfId="15301" xr:uid="{00000000-0005-0000-0000-0000C73B0000}"/>
    <cellStyle name="Percent 4 4 2 2" xfId="15302" xr:uid="{00000000-0005-0000-0000-0000C83B0000}"/>
    <cellStyle name="Percent 4 4 2 2 2" xfId="15303" xr:uid="{00000000-0005-0000-0000-0000C93B0000}"/>
    <cellStyle name="Percent 4 4 2 2 2 2" xfId="15304" xr:uid="{00000000-0005-0000-0000-0000CA3B0000}"/>
    <cellStyle name="Percent 4 4 2 2 2 3" xfId="15305" xr:uid="{00000000-0005-0000-0000-0000CB3B0000}"/>
    <cellStyle name="Percent 4 4 2 2 3" xfId="15306" xr:uid="{00000000-0005-0000-0000-0000CC3B0000}"/>
    <cellStyle name="Percent 4 4 2 2 3 2" xfId="15307" xr:uid="{00000000-0005-0000-0000-0000CD3B0000}"/>
    <cellStyle name="Percent 4 4 2 2 3 3" xfId="15308" xr:uid="{00000000-0005-0000-0000-0000CE3B0000}"/>
    <cellStyle name="Percent 4 4 2 2 4" xfId="15309" xr:uid="{00000000-0005-0000-0000-0000CF3B0000}"/>
    <cellStyle name="Percent 4 4 2 2 5" xfId="15310" xr:uid="{00000000-0005-0000-0000-0000D03B0000}"/>
    <cellStyle name="Percent 4 4 2 2 6" xfId="15311" xr:uid="{00000000-0005-0000-0000-0000D13B0000}"/>
    <cellStyle name="Percent 4 4 2 3" xfId="15312" xr:uid="{00000000-0005-0000-0000-0000D23B0000}"/>
    <cellStyle name="Percent 4 4 2 3 2" xfId="15313" xr:uid="{00000000-0005-0000-0000-0000D33B0000}"/>
    <cellStyle name="Percent 4 4 2 3 2 2" xfId="15314" xr:uid="{00000000-0005-0000-0000-0000D43B0000}"/>
    <cellStyle name="Percent 4 4 2 3 2 3" xfId="15315" xr:uid="{00000000-0005-0000-0000-0000D53B0000}"/>
    <cellStyle name="Percent 4 4 2 3 3" xfId="15316" xr:uid="{00000000-0005-0000-0000-0000D63B0000}"/>
    <cellStyle name="Percent 4 4 2 3 3 2" xfId="15317" xr:uid="{00000000-0005-0000-0000-0000D73B0000}"/>
    <cellStyle name="Percent 4 4 2 3 3 3" xfId="15318" xr:uid="{00000000-0005-0000-0000-0000D83B0000}"/>
    <cellStyle name="Percent 4 4 2 3 4" xfId="15319" xr:uid="{00000000-0005-0000-0000-0000D93B0000}"/>
    <cellStyle name="Percent 4 4 2 3 5" xfId="15320" xr:uid="{00000000-0005-0000-0000-0000DA3B0000}"/>
    <cellStyle name="Percent 4 4 2 4" xfId="15321" xr:uid="{00000000-0005-0000-0000-0000DB3B0000}"/>
    <cellStyle name="Percent 4 4 2 4 2" xfId="15322" xr:uid="{00000000-0005-0000-0000-0000DC3B0000}"/>
    <cellStyle name="Percent 4 4 2 4 2 2" xfId="15323" xr:uid="{00000000-0005-0000-0000-0000DD3B0000}"/>
    <cellStyle name="Percent 4 4 2 4 2 3" xfId="15324" xr:uid="{00000000-0005-0000-0000-0000DE3B0000}"/>
    <cellStyle name="Percent 4 4 2 4 3" xfId="15325" xr:uid="{00000000-0005-0000-0000-0000DF3B0000}"/>
    <cellStyle name="Percent 4 4 2 4 3 2" xfId="15326" xr:uid="{00000000-0005-0000-0000-0000E03B0000}"/>
    <cellStyle name="Percent 4 4 2 4 3 3" xfId="15327" xr:uid="{00000000-0005-0000-0000-0000E13B0000}"/>
    <cellStyle name="Percent 4 4 2 4 4" xfId="15328" xr:uid="{00000000-0005-0000-0000-0000E23B0000}"/>
    <cellStyle name="Percent 4 4 2 4 4 2" xfId="15329" xr:uid="{00000000-0005-0000-0000-0000E33B0000}"/>
    <cellStyle name="Percent 4 4 2 4 4 3" xfId="15330" xr:uid="{00000000-0005-0000-0000-0000E43B0000}"/>
    <cellStyle name="Percent 4 4 2 4 5" xfId="15331" xr:uid="{00000000-0005-0000-0000-0000E53B0000}"/>
    <cellStyle name="Percent 4 4 2 4 6" xfId="15332" xr:uid="{00000000-0005-0000-0000-0000E63B0000}"/>
    <cellStyle name="Percent 4 4 2 5" xfId="15333" xr:uid="{00000000-0005-0000-0000-0000E73B0000}"/>
    <cellStyle name="Percent 4 4 2 5 2" xfId="15334" xr:uid="{00000000-0005-0000-0000-0000E83B0000}"/>
    <cellStyle name="Percent 4 4 2 5 2 2" xfId="15335" xr:uid="{00000000-0005-0000-0000-0000E93B0000}"/>
    <cellStyle name="Percent 4 4 2 5 2 3" xfId="15336" xr:uid="{00000000-0005-0000-0000-0000EA3B0000}"/>
    <cellStyle name="Percent 4 4 2 5 3" xfId="15337" xr:uid="{00000000-0005-0000-0000-0000EB3B0000}"/>
    <cellStyle name="Percent 4 4 2 5 3 2" xfId="15338" xr:uid="{00000000-0005-0000-0000-0000EC3B0000}"/>
    <cellStyle name="Percent 4 4 2 5 3 3" xfId="15339" xr:uid="{00000000-0005-0000-0000-0000ED3B0000}"/>
    <cellStyle name="Percent 4 4 2 5 4" xfId="15340" xr:uid="{00000000-0005-0000-0000-0000EE3B0000}"/>
    <cellStyle name="Percent 4 4 2 5 5" xfId="15341" xr:uid="{00000000-0005-0000-0000-0000EF3B0000}"/>
    <cellStyle name="Percent 4 4 2 6" xfId="15342" xr:uid="{00000000-0005-0000-0000-0000F03B0000}"/>
    <cellStyle name="Percent 4 4 2 6 2" xfId="15343" xr:uid="{00000000-0005-0000-0000-0000F13B0000}"/>
    <cellStyle name="Percent 4 4 2 6 3" xfId="15344" xr:uid="{00000000-0005-0000-0000-0000F23B0000}"/>
    <cellStyle name="Percent 4 4 2 7" xfId="15345" xr:uid="{00000000-0005-0000-0000-0000F33B0000}"/>
    <cellStyle name="Percent 4 4 2 7 2" xfId="15346" xr:uid="{00000000-0005-0000-0000-0000F43B0000}"/>
    <cellStyle name="Percent 4 4 2 7 3" xfId="15347" xr:uid="{00000000-0005-0000-0000-0000F53B0000}"/>
    <cellStyle name="Percent 4 4 2 8" xfId="15348" xr:uid="{00000000-0005-0000-0000-0000F63B0000}"/>
    <cellStyle name="Percent 4 4 2 8 2" xfId="15349" xr:uid="{00000000-0005-0000-0000-0000F73B0000}"/>
    <cellStyle name="Percent 4 4 2 8 3" xfId="15350" xr:uid="{00000000-0005-0000-0000-0000F83B0000}"/>
    <cellStyle name="Percent 4 4 2 9" xfId="15351" xr:uid="{00000000-0005-0000-0000-0000F93B0000}"/>
    <cellStyle name="Percent 4 4 20" xfId="15352" xr:uid="{00000000-0005-0000-0000-0000FA3B0000}"/>
    <cellStyle name="Percent 4 4 21" xfId="15353" xr:uid="{00000000-0005-0000-0000-0000FB3B0000}"/>
    <cellStyle name="Percent 4 4 22" xfId="15354" xr:uid="{00000000-0005-0000-0000-0000FC3B0000}"/>
    <cellStyle name="Percent 4 4 3" xfId="15355" xr:uid="{00000000-0005-0000-0000-0000FD3B0000}"/>
    <cellStyle name="Percent 4 4 3 10" xfId="15356" xr:uid="{00000000-0005-0000-0000-0000FE3B0000}"/>
    <cellStyle name="Percent 4 4 3 11" xfId="15357" xr:uid="{00000000-0005-0000-0000-0000FF3B0000}"/>
    <cellStyle name="Percent 4 4 3 12" xfId="15358" xr:uid="{00000000-0005-0000-0000-0000003C0000}"/>
    <cellStyle name="Percent 4 4 3 13" xfId="15359" xr:uid="{00000000-0005-0000-0000-0000013C0000}"/>
    <cellStyle name="Percent 4 4 3 14" xfId="15360" xr:uid="{00000000-0005-0000-0000-0000023C0000}"/>
    <cellStyle name="Percent 4 4 3 2" xfId="15361" xr:uid="{00000000-0005-0000-0000-0000033C0000}"/>
    <cellStyle name="Percent 4 4 3 2 2" xfId="15362" xr:uid="{00000000-0005-0000-0000-0000043C0000}"/>
    <cellStyle name="Percent 4 4 3 2 2 2" xfId="15363" xr:uid="{00000000-0005-0000-0000-0000053C0000}"/>
    <cellStyle name="Percent 4 4 3 2 2 3" xfId="15364" xr:uid="{00000000-0005-0000-0000-0000063C0000}"/>
    <cellStyle name="Percent 4 4 3 2 3" xfId="15365" xr:uid="{00000000-0005-0000-0000-0000073C0000}"/>
    <cellStyle name="Percent 4 4 3 2 3 2" xfId="15366" xr:uid="{00000000-0005-0000-0000-0000083C0000}"/>
    <cellStyle name="Percent 4 4 3 2 3 3" xfId="15367" xr:uid="{00000000-0005-0000-0000-0000093C0000}"/>
    <cellStyle name="Percent 4 4 3 2 4" xfId="15368" xr:uid="{00000000-0005-0000-0000-00000A3C0000}"/>
    <cellStyle name="Percent 4 4 3 2 5" xfId="15369" xr:uid="{00000000-0005-0000-0000-00000B3C0000}"/>
    <cellStyle name="Percent 4 4 3 3" xfId="15370" xr:uid="{00000000-0005-0000-0000-00000C3C0000}"/>
    <cellStyle name="Percent 4 4 3 3 2" xfId="15371" xr:uid="{00000000-0005-0000-0000-00000D3C0000}"/>
    <cellStyle name="Percent 4 4 3 3 2 2" xfId="15372" xr:uid="{00000000-0005-0000-0000-00000E3C0000}"/>
    <cellStyle name="Percent 4 4 3 3 2 3" xfId="15373" xr:uid="{00000000-0005-0000-0000-00000F3C0000}"/>
    <cellStyle name="Percent 4 4 3 3 3" xfId="15374" xr:uid="{00000000-0005-0000-0000-0000103C0000}"/>
    <cellStyle name="Percent 4 4 3 3 3 2" xfId="15375" xr:uid="{00000000-0005-0000-0000-0000113C0000}"/>
    <cellStyle name="Percent 4 4 3 3 3 3" xfId="15376" xr:uid="{00000000-0005-0000-0000-0000123C0000}"/>
    <cellStyle name="Percent 4 4 3 3 4" xfId="15377" xr:uid="{00000000-0005-0000-0000-0000133C0000}"/>
    <cellStyle name="Percent 4 4 3 3 5" xfId="15378" xr:uid="{00000000-0005-0000-0000-0000143C0000}"/>
    <cellStyle name="Percent 4 4 3 4" xfId="15379" xr:uid="{00000000-0005-0000-0000-0000153C0000}"/>
    <cellStyle name="Percent 4 4 3 4 2" xfId="15380" xr:uid="{00000000-0005-0000-0000-0000163C0000}"/>
    <cellStyle name="Percent 4 4 3 4 2 2" xfId="15381" xr:uid="{00000000-0005-0000-0000-0000173C0000}"/>
    <cellStyle name="Percent 4 4 3 4 2 3" xfId="15382" xr:uid="{00000000-0005-0000-0000-0000183C0000}"/>
    <cellStyle name="Percent 4 4 3 4 3" xfId="15383" xr:uid="{00000000-0005-0000-0000-0000193C0000}"/>
    <cellStyle name="Percent 4 4 3 4 3 2" xfId="15384" xr:uid="{00000000-0005-0000-0000-00001A3C0000}"/>
    <cellStyle name="Percent 4 4 3 4 3 3" xfId="15385" xr:uid="{00000000-0005-0000-0000-00001B3C0000}"/>
    <cellStyle name="Percent 4 4 3 4 4" xfId="15386" xr:uid="{00000000-0005-0000-0000-00001C3C0000}"/>
    <cellStyle name="Percent 4 4 3 4 4 2" xfId="15387" xr:uid="{00000000-0005-0000-0000-00001D3C0000}"/>
    <cellStyle name="Percent 4 4 3 4 4 3" xfId="15388" xr:uid="{00000000-0005-0000-0000-00001E3C0000}"/>
    <cellStyle name="Percent 4 4 3 4 5" xfId="15389" xr:uid="{00000000-0005-0000-0000-00001F3C0000}"/>
    <cellStyle name="Percent 4 4 3 4 6" xfId="15390" xr:uid="{00000000-0005-0000-0000-0000203C0000}"/>
    <cellStyle name="Percent 4 4 3 5" xfId="15391" xr:uid="{00000000-0005-0000-0000-0000213C0000}"/>
    <cellStyle name="Percent 4 4 3 5 2" xfId="15392" xr:uid="{00000000-0005-0000-0000-0000223C0000}"/>
    <cellStyle name="Percent 4 4 3 5 2 2" xfId="15393" xr:uid="{00000000-0005-0000-0000-0000233C0000}"/>
    <cellStyle name="Percent 4 4 3 5 2 3" xfId="15394" xr:uid="{00000000-0005-0000-0000-0000243C0000}"/>
    <cellStyle name="Percent 4 4 3 5 3" xfId="15395" xr:uid="{00000000-0005-0000-0000-0000253C0000}"/>
    <cellStyle name="Percent 4 4 3 5 3 2" xfId="15396" xr:uid="{00000000-0005-0000-0000-0000263C0000}"/>
    <cellStyle name="Percent 4 4 3 5 3 3" xfId="15397" xr:uid="{00000000-0005-0000-0000-0000273C0000}"/>
    <cellStyle name="Percent 4 4 3 5 4" xfId="15398" xr:uid="{00000000-0005-0000-0000-0000283C0000}"/>
    <cellStyle name="Percent 4 4 3 5 5" xfId="15399" xr:uid="{00000000-0005-0000-0000-0000293C0000}"/>
    <cellStyle name="Percent 4 4 3 6" xfId="15400" xr:uid="{00000000-0005-0000-0000-00002A3C0000}"/>
    <cellStyle name="Percent 4 4 3 6 2" xfId="15401" xr:uid="{00000000-0005-0000-0000-00002B3C0000}"/>
    <cellStyle name="Percent 4 4 3 6 3" xfId="15402" xr:uid="{00000000-0005-0000-0000-00002C3C0000}"/>
    <cellStyle name="Percent 4 4 3 7" xfId="15403" xr:uid="{00000000-0005-0000-0000-00002D3C0000}"/>
    <cellStyle name="Percent 4 4 3 7 2" xfId="15404" xr:uid="{00000000-0005-0000-0000-00002E3C0000}"/>
    <cellStyle name="Percent 4 4 3 7 3" xfId="15405" xr:uid="{00000000-0005-0000-0000-00002F3C0000}"/>
    <cellStyle name="Percent 4 4 3 8" xfId="15406" xr:uid="{00000000-0005-0000-0000-0000303C0000}"/>
    <cellStyle name="Percent 4 4 3 8 2" xfId="15407" xr:uid="{00000000-0005-0000-0000-0000313C0000}"/>
    <cellStyle name="Percent 4 4 3 8 3" xfId="15408" xr:uid="{00000000-0005-0000-0000-0000323C0000}"/>
    <cellStyle name="Percent 4 4 3 9" xfId="15409" xr:uid="{00000000-0005-0000-0000-0000333C0000}"/>
    <cellStyle name="Percent 4 4 4" xfId="15410" xr:uid="{00000000-0005-0000-0000-0000343C0000}"/>
    <cellStyle name="Percent 4 4 4 10" xfId="15411" xr:uid="{00000000-0005-0000-0000-0000353C0000}"/>
    <cellStyle name="Percent 4 4 4 11" xfId="15412" xr:uid="{00000000-0005-0000-0000-0000363C0000}"/>
    <cellStyle name="Percent 4 4 4 12" xfId="15413" xr:uid="{00000000-0005-0000-0000-0000373C0000}"/>
    <cellStyle name="Percent 4 4 4 13" xfId="15414" xr:uid="{00000000-0005-0000-0000-0000383C0000}"/>
    <cellStyle name="Percent 4 4 4 14" xfId="15415" xr:uid="{00000000-0005-0000-0000-0000393C0000}"/>
    <cellStyle name="Percent 4 4 4 2" xfId="15416" xr:uid="{00000000-0005-0000-0000-00003A3C0000}"/>
    <cellStyle name="Percent 4 4 4 2 2" xfId="15417" xr:uid="{00000000-0005-0000-0000-00003B3C0000}"/>
    <cellStyle name="Percent 4 4 4 2 2 2" xfId="15418" xr:uid="{00000000-0005-0000-0000-00003C3C0000}"/>
    <cellStyle name="Percent 4 4 4 2 2 3" xfId="15419" xr:uid="{00000000-0005-0000-0000-00003D3C0000}"/>
    <cellStyle name="Percent 4 4 4 2 3" xfId="15420" xr:uid="{00000000-0005-0000-0000-00003E3C0000}"/>
    <cellStyle name="Percent 4 4 4 2 3 2" xfId="15421" xr:uid="{00000000-0005-0000-0000-00003F3C0000}"/>
    <cellStyle name="Percent 4 4 4 2 3 3" xfId="15422" xr:uid="{00000000-0005-0000-0000-0000403C0000}"/>
    <cellStyle name="Percent 4 4 4 2 4" xfId="15423" xr:uid="{00000000-0005-0000-0000-0000413C0000}"/>
    <cellStyle name="Percent 4 4 4 2 5" xfId="15424" xr:uid="{00000000-0005-0000-0000-0000423C0000}"/>
    <cellStyle name="Percent 4 4 4 3" xfId="15425" xr:uid="{00000000-0005-0000-0000-0000433C0000}"/>
    <cellStyle name="Percent 4 4 4 3 2" xfId="15426" xr:uid="{00000000-0005-0000-0000-0000443C0000}"/>
    <cellStyle name="Percent 4 4 4 3 2 2" xfId="15427" xr:uid="{00000000-0005-0000-0000-0000453C0000}"/>
    <cellStyle name="Percent 4 4 4 3 2 3" xfId="15428" xr:uid="{00000000-0005-0000-0000-0000463C0000}"/>
    <cellStyle name="Percent 4 4 4 3 3" xfId="15429" xr:uid="{00000000-0005-0000-0000-0000473C0000}"/>
    <cellStyle name="Percent 4 4 4 3 3 2" xfId="15430" xr:uid="{00000000-0005-0000-0000-0000483C0000}"/>
    <cellStyle name="Percent 4 4 4 3 3 3" xfId="15431" xr:uid="{00000000-0005-0000-0000-0000493C0000}"/>
    <cellStyle name="Percent 4 4 4 3 4" xfId="15432" xr:uid="{00000000-0005-0000-0000-00004A3C0000}"/>
    <cellStyle name="Percent 4 4 4 3 5" xfId="15433" xr:uid="{00000000-0005-0000-0000-00004B3C0000}"/>
    <cellStyle name="Percent 4 4 4 4" xfId="15434" xr:uid="{00000000-0005-0000-0000-00004C3C0000}"/>
    <cellStyle name="Percent 4 4 4 4 2" xfId="15435" xr:uid="{00000000-0005-0000-0000-00004D3C0000}"/>
    <cellStyle name="Percent 4 4 4 4 2 2" xfId="15436" xr:uid="{00000000-0005-0000-0000-00004E3C0000}"/>
    <cellStyle name="Percent 4 4 4 4 2 3" xfId="15437" xr:uid="{00000000-0005-0000-0000-00004F3C0000}"/>
    <cellStyle name="Percent 4 4 4 4 3" xfId="15438" xr:uid="{00000000-0005-0000-0000-0000503C0000}"/>
    <cellStyle name="Percent 4 4 4 4 3 2" xfId="15439" xr:uid="{00000000-0005-0000-0000-0000513C0000}"/>
    <cellStyle name="Percent 4 4 4 4 3 3" xfId="15440" xr:uid="{00000000-0005-0000-0000-0000523C0000}"/>
    <cellStyle name="Percent 4 4 4 4 4" xfId="15441" xr:uid="{00000000-0005-0000-0000-0000533C0000}"/>
    <cellStyle name="Percent 4 4 4 4 4 2" xfId="15442" xr:uid="{00000000-0005-0000-0000-0000543C0000}"/>
    <cellStyle name="Percent 4 4 4 4 4 3" xfId="15443" xr:uid="{00000000-0005-0000-0000-0000553C0000}"/>
    <cellStyle name="Percent 4 4 4 4 5" xfId="15444" xr:uid="{00000000-0005-0000-0000-0000563C0000}"/>
    <cellStyle name="Percent 4 4 4 4 6" xfId="15445" xr:uid="{00000000-0005-0000-0000-0000573C0000}"/>
    <cellStyle name="Percent 4 4 4 5" xfId="15446" xr:uid="{00000000-0005-0000-0000-0000583C0000}"/>
    <cellStyle name="Percent 4 4 4 5 2" xfId="15447" xr:uid="{00000000-0005-0000-0000-0000593C0000}"/>
    <cellStyle name="Percent 4 4 4 5 2 2" xfId="15448" xr:uid="{00000000-0005-0000-0000-00005A3C0000}"/>
    <cellStyle name="Percent 4 4 4 5 2 3" xfId="15449" xr:uid="{00000000-0005-0000-0000-00005B3C0000}"/>
    <cellStyle name="Percent 4 4 4 5 3" xfId="15450" xr:uid="{00000000-0005-0000-0000-00005C3C0000}"/>
    <cellStyle name="Percent 4 4 4 5 3 2" xfId="15451" xr:uid="{00000000-0005-0000-0000-00005D3C0000}"/>
    <cellStyle name="Percent 4 4 4 5 3 3" xfId="15452" xr:uid="{00000000-0005-0000-0000-00005E3C0000}"/>
    <cellStyle name="Percent 4 4 4 5 4" xfId="15453" xr:uid="{00000000-0005-0000-0000-00005F3C0000}"/>
    <cellStyle name="Percent 4 4 4 5 5" xfId="15454" xr:uid="{00000000-0005-0000-0000-0000603C0000}"/>
    <cellStyle name="Percent 4 4 4 6" xfId="15455" xr:uid="{00000000-0005-0000-0000-0000613C0000}"/>
    <cellStyle name="Percent 4 4 4 6 2" xfId="15456" xr:uid="{00000000-0005-0000-0000-0000623C0000}"/>
    <cellStyle name="Percent 4 4 4 6 3" xfId="15457" xr:uid="{00000000-0005-0000-0000-0000633C0000}"/>
    <cellStyle name="Percent 4 4 4 7" xfId="15458" xr:uid="{00000000-0005-0000-0000-0000643C0000}"/>
    <cellStyle name="Percent 4 4 4 7 2" xfId="15459" xr:uid="{00000000-0005-0000-0000-0000653C0000}"/>
    <cellStyle name="Percent 4 4 4 7 3" xfId="15460" xr:uid="{00000000-0005-0000-0000-0000663C0000}"/>
    <cellStyle name="Percent 4 4 4 8" xfId="15461" xr:uid="{00000000-0005-0000-0000-0000673C0000}"/>
    <cellStyle name="Percent 4 4 4 8 2" xfId="15462" xr:uid="{00000000-0005-0000-0000-0000683C0000}"/>
    <cellStyle name="Percent 4 4 4 8 3" xfId="15463" xr:uid="{00000000-0005-0000-0000-0000693C0000}"/>
    <cellStyle name="Percent 4 4 4 9" xfId="15464" xr:uid="{00000000-0005-0000-0000-00006A3C0000}"/>
    <cellStyle name="Percent 4 4 5" xfId="15465" xr:uid="{00000000-0005-0000-0000-00006B3C0000}"/>
    <cellStyle name="Percent 4 4 5 10" xfId="15466" xr:uid="{00000000-0005-0000-0000-00006C3C0000}"/>
    <cellStyle name="Percent 4 4 5 11" xfId="15467" xr:uid="{00000000-0005-0000-0000-00006D3C0000}"/>
    <cellStyle name="Percent 4 4 5 12" xfId="15468" xr:uid="{00000000-0005-0000-0000-00006E3C0000}"/>
    <cellStyle name="Percent 4 4 5 13" xfId="15469" xr:uid="{00000000-0005-0000-0000-00006F3C0000}"/>
    <cellStyle name="Percent 4 4 5 14" xfId="15470" xr:uid="{00000000-0005-0000-0000-0000703C0000}"/>
    <cellStyle name="Percent 4 4 5 2" xfId="15471" xr:uid="{00000000-0005-0000-0000-0000713C0000}"/>
    <cellStyle name="Percent 4 4 5 2 2" xfId="15472" xr:uid="{00000000-0005-0000-0000-0000723C0000}"/>
    <cellStyle name="Percent 4 4 5 2 2 2" xfId="15473" xr:uid="{00000000-0005-0000-0000-0000733C0000}"/>
    <cellStyle name="Percent 4 4 5 2 2 3" xfId="15474" xr:uid="{00000000-0005-0000-0000-0000743C0000}"/>
    <cellStyle name="Percent 4 4 5 2 3" xfId="15475" xr:uid="{00000000-0005-0000-0000-0000753C0000}"/>
    <cellStyle name="Percent 4 4 5 2 3 2" xfId="15476" xr:uid="{00000000-0005-0000-0000-0000763C0000}"/>
    <cellStyle name="Percent 4 4 5 2 3 3" xfId="15477" xr:uid="{00000000-0005-0000-0000-0000773C0000}"/>
    <cellStyle name="Percent 4 4 5 2 4" xfId="15478" xr:uid="{00000000-0005-0000-0000-0000783C0000}"/>
    <cellStyle name="Percent 4 4 5 2 5" xfId="15479" xr:uid="{00000000-0005-0000-0000-0000793C0000}"/>
    <cellStyle name="Percent 4 4 5 3" xfId="15480" xr:uid="{00000000-0005-0000-0000-00007A3C0000}"/>
    <cellStyle name="Percent 4 4 5 3 2" xfId="15481" xr:uid="{00000000-0005-0000-0000-00007B3C0000}"/>
    <cellStyle name="Percent 4 4 5 3 2 2" xfId="15482" xr:uid="{00000000-0005-0000-0000-00007C3C0000}"/>
    <cellStyle name="Percent 4 4 5 3 2 3" xfId="15483" xr:uid="{00000000-0005-0000-0000-00007D3C0000}"/>
    <cellStyle name="Percent 4 4 5 3 3" xfId="15484" xr:uid="{00000000-0005-0000-0000-00007E3C0000}"/>
    <cellStyle name="Percent 4 4 5 3 3 2" xfId="15485" xr:uid="{00000000-0005-0000-0000-00007F3C0000}"/>
    <cellStyle name="Percent 4 4 5 3 3 3" xfId="15486" xr:uid="{00000000-0005-0000-0000-0000803C0000}"/>
    <cellStyle name="Percent 4 4 5 3 4" xfId="15487" xr:uid="{00000000-0005-0000-0000-0000813C0000}"/>
    <cellStyle name="Percent 4 4 5 3 5" xfId="15488" xr:uid="{00000000-0005-0000-0000-0000823C0000}"/>
    <cellStyle name="Percent 4 4 5 4" xfId="15489" xr:uid="{00000000-0005-0000-0000-0000833C0000}"/>
    <cellStyle name="Percent 4 4 5 4 2" xfId="15490" xr:uid="{00000000-0005-0000-0000-0000843C0000}"/>
    <cellStyle name="Percent 4 4 5 4 2 2" xfId="15491" xr:uid="{00000000-0005-0000-0000-0000853C0000}"/>
    <cellStyle name="Percent 4 4 5 4 2 3" xfId="15492" xr:uid="{00000000-0005-0000-0000-0000863C0000}"/>
    <cellStyle name="Percent 4 4 5 4 3" xfId="15493" xr:uid="{00000000-0005-0000-0000-0000873C0000}"/>
    <cellStyle name="Percent 4 4 5 4 3 2" xfId="15494" xr:uid="{00000000-0005-0000-0000-0000883C0000}"/>
    <cellStyle name="Percent 4 4 5 4 3 3" xfId="15495" xr:uid="{00000000-0005-0000-0000-0000893C0000}"/>
    <cellStyle name="Percent 4 4 5 4 4" xfId="15496" xr:uid="{00000000-0005-0000-0000-00008A3C0000}"/>
    <cellStyle name="Percent 4 4 5 4 4 2" xfId="15497" xr:uid="{00000000-0005-0000-0000-00008B3C0000}"/>
    <cellStyle name="Percent 4 4 5 4 4 3" xfId="15498" xr:uid="{00000000-0005-0000-0000-00008C3C0000}"/>
    <cellStyle name="Percent 4 4 5 4 5" xfId="15499" xr:uid="{00000000-0005-0000-0000-00008D3C0000}"/>
    <cellStyle name="Percent 4 4 5 4 6" xfId="15500" xr:uid="{00000000-0005-0000-0000-00008E3C0000}"/>
    <cellStyle name="Percent 4 4 5 5" xfId="15501" xr:uid="{00000000-0005-0000-0000-00008F3C0000}"/>
    <cellStyle name="Percent 4 4 5 5 2" xfId="15502" xr:uid="{00000000-0005-0000-0000-0000903C0000}"/>
    <cellStyle name="Percent 4 4 5 5 2 2" xfId="15503" xr:uid="{00000000-0005-0000-0000-0000913C0000}"/>
    <cellStyle name="Percent 4 4 5 5 2 3" xfId="15504" xr:uid="{00000000-0005-0000-0000-0000923C0000}"/>
    <cellStyle name="Percent 4 4 5 5 3" xfId="15505" xr:uid="{00000000-0005-0000-0000-0000933C0000}"/>
    <cellStyle name="Percent 4 4 5 5 3 2" xfId="15506" xr:uid="{00000000-0005-0000-0000-0000943C0000}"/>
    <cellStyle name="Percent 4 4 5 5 3 3" xfId="15507" xr:uid="{00000000-0005-0000-0000-0000953C0000}"/>
    <cellStyle name="Percent 4 4 5 5 4" xfId="15508" xr:uid="{00000000-0005-0000-0000-0000963C0000}"/>
    <cellStyle name="Percent 4 4 5 5 5" xfId="15509" xr:uid="{00000000-0005-0000-0000-0000973C0000}"/>
    <cellStyle name="Percent 4 4 5 6" xfId="15510" xr:uid="{00000000-0005-0000-0000-0000983C0000}"/>
    <cellStyle name="Percent 4 4 5 6 2" xfId="15511" xr:uid="{00000000-0005-0000-0000-0000993C0000}"/>
    <cellStyle name="Percent 4 4 5 6 3" xfId="15512" xr:uid="{00000000-0005-0000-0000-00009A3C0000}"/>
    <cellStyle name="Percent 4 4 5 7" xfId="15513" xr:uid="{00000000-0005-0000-0000-00009B3C0000}"/>
    <cellStyle name="Percent 4 4 5 7 2" xfId="15514" xr:uid="{00000000-0005-0000-0000-00009C3C0000}"/>
    <cellStyle name="Percent 4 4 5 7 3" xfId="15515" xr:uid="{00000000-0005-0000-0000-00009D3C0000}"/>
    <cellStyle name="Percent 4 4 5 8" xfId="15516" xr:uid="{00000000-0005-0000-0000-00009E3C0000}"/>
    <cellStyle name="Percent 4 4 5 8 2" xfId="15517" xr:uid="{00000000-0005-0000-0000-00009F3C0000}"/>
    <cellStyle name="Percent 4 4 5 8 3" xfId="15518" xr:uid="{00000000-0005-0000-0000-0000A03C0000}"/>
    <cellStyle name="Percent 4 4 5 9" xfId="15519" xr:uid="{00000000-0005-0000-0000-0000A13C0000}"/>
    <cellStyle name="Percent 4 4 6" xfId="15520" xr:uid="{00000000-0005-0000-0000-0000A23C0000}"/>
    <cellStyle name="Percent 4 4 6 10" xfId="15521" xr:uid="{00000000-0005-0000-0000-0000A33C0000}"/>
    <cellStyle name="Percent 4 4 6 11" xfId="15522" xr:uid="{00000000-0005-0000-0000-0000A43C0000}"/>
    <cellStyle name="Percent 4 4 6 12" xfId="15523" xr:uid="{00000000-0005-0000-0000-0000A53C0000}"/>
    <cellStyle name="Percent 4 4 6 13" xfId="15524" xr:uid="{00000000-0005-0000-0000-0000A63C0000}"/>
    <cellStyle name="Percent 4 4 6 14" xfId="15525" xr:uid="{00000000-0005-0000-0000-0000A73C0000}"/>
    <cellStyle name="Percent 4 4 6 2" xfId="15526" xr:uid="{00000000-0005-0000-0000-0000A83C0000}"/>
    <cellStyle name="Percent 4 4 6 2 2" xfId="15527" xr:uid="{00000000-0005-0000-0000-0000A93C0000}"/>
    <cellStyle name="Percent 4 4 6 2 2 2" xfId="15528" xr:uid="{00000000-0005-0000-0000-0000AA3C0000}"/>
    <cellStyle name="Percent 4 4 6 2 2 3" xfId="15529" xr:uid="{00000000-0005-0000-0000-0000AB3C0000}"/>
    <cellStyle name="Percent 4 4 6 2 3" xfId="15530" xr:uid="{00000000-0005-0000-0000-0000AC3C0000}"/>
    <cellStyle name="Percent 4 4 6 2 3 2" xfId="15531" xr:uid="{00000000-0005-0000-0000-0000AD3C0000}"/>
    <cellStyle name="Percent 4 4 6 2 3 3" xfId="15532" xr:uid="{00000000-0005-0000-0000-0000AE3C0000}"/>
    <cellStyle name="Percent 4 4 6 2 4" xfId="15533" xr:uid="{00000000-0005-0000-0000-0000AF3C0000}"/>
    <cellStyle name="Percent 4 4 6 2 5" xfId="15534" xr:uid="{00000000-0005-0000-0000-0000B03C0000}"/>
    <cellStyle name="Percent 4 4 6 3" xfId="15535" xr:uid="{00000000-0005-0000-0000-0000B13C0000}"/>
    <cellStyle name="Percent 4 4 6 3 2" xfId="15536" xr:uid="{00000000-0005-0000-0000-0000B23C0000}"/>
    <cellStyle name="Percent 4 4 6 3 2 2" xfId="15537" xr:uid="{00000000-0005-0000-0000-0000B33C0000}"/>
    <cellStyle name="Percent 4 4 6 3 2 3" xfId="15538" xr:uid="{00000000-0005-0000-0000-0000B43C0000}"/>
    <cellStyle name="Percent 4 4 6 3 3" xfId="15539" xr:uid="{00000000-0005-0000-0000-0000B53C0000}"/>
    <cellStyle name="Percent 4 4 6 3 3 2" xfId="15540" xr:uid="{00000000-0005-0000-0000-0000B63C0000}"/>
    <cellStyle name="Percent 4 4 6 3 3 3" xfId="15541" xr:uid="{00000000-0005-0000-0000-0000B73C0000}"/>
    <cellStyle name="Percent 4 4 6 3 4" xfId="15542" xr:uid="{00000000-0005-0000-0000-0000B83C0000}"/>
    <cellStyle name="Percent 4 4 6 3 5" xfId="15543" xr:uid="{00000000-0005-0000-0000-0000B93C0000}"/>
    <cellStyle name="Percent 4 4 6 4" xfId="15544" xr:uid="{00000000-0005-0000-0000-0000BA3C0000}"/>
    <cellStyle name="Percent 4 4 6 4 2" xfId="15545" xr:uid="{00000000-0005-0000-0000-0000BB3C0000}"/>
    <cellStyle name="Percent 4 4 6 4 2 2" xfId="15546" xr:uid="{00000000-0005-0000-0000-0000BC3C0000}"/>
    <cellStyle name="Percent 4 4 6 4 2 3" xfId="15547" xr:uid="{00000000-0005-0000-0000-0000BD3C0000}"/>
    <cellStyle name="Percent 4 4 6 4 3" xfId="15548" xr:uid="{00000000-0005-0000-0000-0000BE3C0000}"/>
    <cellStyle name="Percent 4 4 6 4 3 2" xfId="15549" xr:uid="{00000000-0005-0000-0000-0000BF3C0000}"/>
    <cellStyle name="Percent 4 4 6 4 3 3" xfId="15550" xr:uid="{00000000-0005-0000-0000-0000C03C0000}"/>
    <cellStyle name="Percent 4 4 6 4 4" xfId="15551" xr:uid="{00000000-0005-0000-0000-0000C13C0000}"/>
    <cellStyle name="Percent 4 4 6 4 4 2" xfId="15552" xr:uid="{00000000-0005-0000-0000-0000C23C0000}"/>
    <cellStyle name="Percent 4 4 6 4 4 3" xfId="15553" xr:uid="{00000000-0005-0000-0000-0000C33C0000}"/>
    <cellStyle name="Percent 4 4 6 4 5" xfId="15554" xr:uid="{00000000-0005-0000-0000-0000C43C0000}"/>
    <cellStyle name="Percent 4 4 6 4 6" xfId="15555" xr:uid="{00000000-0005-0000-0000-0000C53C0000}"/>
    <cellStyle name="Percent 4 4 6 5" xfId="15556" xr:uid="{00000000-0005-0000-0000-0000C63C0000}"/>
    <cellStyle name="Percent 4 4 6 5 2" xfId="15557" xr:uid="{00000000-0005-0000-0000-0000C73C0000}"/>
    <cellStyle name="Percent 4 4 6 5 2 2" xfId="15558" xr:uid="{00000000-0005-0000-0000-0000C83C0000}"/>
    <cellStyle name="Percent 4 4 6 5 2 3" xfId="15559" xr:uid="{00000000-0005-0000-0000-0000C93C0000}"/>
    <cellStyle name="Percent 4 4 6 5 3" xfId="15560" xr:uid="{00000000-0005-0000-0000-0000CA3C0000}"/>
    <cellStyle name="Percent 4 4 6 5 3 2" xfId="15561" xr:uid="{00000000-0005-0000-0000-0000CB3C0000}"/>
    <cellStyle name="Percent 4 4 6 5 3 3" xfId="15562" xr:uid="{00000000-0005-0000-0000-0000CC3C0000}"/>
    <cellStyle name="Percent 4 4 6 5 4" xfId="15563" xr:uid="{00000000-0005-0000-0000-0000CD3C0000}"/>
    <cellStyle name="Percent 4 4 6 5 5" xfId="15564" xr:uid="{00000000-0005-0000-0000-0000CE3C0000}"/>
    <cellStyle name="Percent 4 4 6 6" xfId="15565" xr:uid="{00000000-0005-0000-0000-0000CF3C0000}"/>
    <cellStyle name="Percent 4 4 6 6 2" xfId="15566" xr:uid="{00000000-0005-0000-0000-0000D03C0000}"/>
    <cellStyle name="Percent 4 4 6 6 3" xfId="15567" xr:uid="{00000000-0005-0000-0000-0000D13C0000}"/>
    <cellStyle name="Percent 4 4 6 7" xfId="15568" xr:uid="{00000000-0005-0000-0000-0000D23C0000}"/>
    <cellStyle name="Percent 4 4 6 7 2" xfId="15569" xr:uid="{00000000-0005-0000-0000-0000D33C0000}"/>
    <cellStyle name="Percent 4 4 6 7 3" xfId="15570" xr:uid="{00000000-0005-0000-0000-0000D43C0000}"/>
    <cellStyle name="Percent 4 4 6 8" xfId="15571" xr:uid="{00000000-0005-0000-0000-0000D53C0000}"/>
    <cellStyle name="Percent 4 4 6 8 2" xfId="15572" xr:uid="{00000000-0005-0000-0000-0000D63C0000}"/>
    <cellStyle name="Percent 4 4 6 8 3" xfId="15573" xr:uid="{00000000-0005-0000-0000-0000D73C0000}"/>
    <cellStyle name="Percent 4 4 6 9" xfId="15574" xr:uid="{00000000-0005-0000-0000-0000D83C0000}"/>
    <cellStyle name="Percent 4 4 7" xfId="15575" xr:uid="{00000000-0005-0000-0000-0000D93C0000}"/>
    <cellStyle name="Percent 4 4 7 10" xfId="15576" xr:uid="{00000000-0005-0000-0000-0000DA3C0000}"/>
    <cellStyle name="Percent 4 4 7 11" xfId="15577" xr:uid="{00000000-0005-0000-0000-0000DB3C0000}"/>
    <cellStyle name="Percent 4 4 7 12" xfId="15578" xr:uid="{00000000-0005-0000-0000-0000DC3C0000}"/>
    <cellStyle name="Percent 4 4 7 13" xfId="15579" xr:uid="{00000000-0005-0000-0000-0000DD3C0000}"/>
    <cellStyle name="Percent 4 4 7 14" xfId="15580" xr:uid="{00000000-0005-0000-0000-0000DE3C0000}"/>
    <cellStyle name="Percent 4 4 7 2" xfId="15581" xr:uid="{00000000-0005-0000-0000-0000DF3C0000}"/>
    <cellStyle name="Percent 4 4 7 2 2" xfId="15582" xr:uid="{00000000-0005-0000-0000-0000E03C0000}"/>
    <cellStyle name="Percent 4 4 7 2 2 2" xfId="15583" xr:uid="{00000000-0005-0000-0000-0000E13C0000}"/>
    <cellStyle name="Percent 4 4 7 2 2 3" xfId="15584" xr:uid="{00000000-0005-0000-0000-0000E23C0000}"/>
    <cellStyle name="Percent 4 4 7 2 3" xfId="15585" xr:uid="{00000000-0005-0000-0000-0000E33C0000}"/>
    <cellStyle name="Percent 4 4 7 2 3 2" xfId="15586" xr:uid="{00000000-0005-0000-0000-0000E43C0000}"/>
    <cellStyle name="Percent 4 4 7 2 3 3" xfId="15587" xr:uid="{00000000-0005-0000-0000-0000E53C0000}"/>
    <cellStyle name="Percent 4 4 7 2 4" xfId="15588" xr:uid="{00000000-0005-0000-0000-0000E63C0000}"/>
    <cellStyle name="Percent 4 4 7 2 5" xfId="15589" xr:uid="{00000000-0005-0000-0000-0000E73C0000}"/>
    <cellStyle name="Percent 4 4 7 3" xfId="15590" xr:uid="{00000000-0005-0000-0000-0000E83C0000}"/>
    <cellStyle name="Percent 4 4 7 3 2" xfId="15591" xr:uid="{00000000-0005-0000-0000-0000E93C0000}"/>
    <cellStyle name="Percent 4 4 7 3 2 2" xfId="15592" xr:uid="{00000000-0005-0000-0000-0000EA3C0000}"/>
    <cellStyle name="Percent 4 4 7 3 2 3" xfId="15593" xr:uid="{00000000-0005-0000-0000-0000EB3C0000}"/>
    <cellStyle name="Percent 4 4 7 3 3" xfId="15594" xr:uid="{00000000-0005-0000-0000-0000EC3C0000}"/>
    <cellStyle name="Percent 4 4 7 3 3 2" xfId="15595" xr:uid="{00000000-0005-0000-0000-0000ED3C0000}"/>
    <cellStyle name="Percent 4 4 7 3 3 3" xfId="15596" xr:uid="{00000000-0005-0000-0000-0000EE3C0000}"/>
    <cellStyle name="Percent 4 4 7 3 4" xfId="15597" xr:uid="{00000000-0005-0000-0000-0000EF3C0000}"/>
    <cellStyle name="Percent 4 4 7 3 5" xfId="15598" xr:uid="{00000000-0005-0000-0000-0000F03C0000}"/>
    <cellStyle name="Percent 4 4 7 4" xfId="15599" xr:uid="{00000000-0005-0000-0000-0000F13C0000}"/>
    <cellStyle name="Percent 4 4 7 4 2" xfId="15600" xr:uid="{00000000-0005-0000-0000-0000F23C0000}"/>
    <cellStyle name="Percent 4 4 7 4 2 2" xfId="15601" xr:uid="{00000000-0005-0000-0000-0000F33C0000}"/>
    <cellStyle name="Percent 4 4 7 4 2 3" xfId="15602" xr:uid="{00000000-0005-0000-0000-0000F43C0000}"/>
    <cellStyle name="Percent 4 4 7 4 3" xfId="15603" xr:uid="{00000000-0005-0000-0000-0000F53C0000}"/>
    <cellStyle name="Percent 4 4 7 4 3 2" xfId="15604" xr:uid="{00000000-0005-0000-0000-0000F63C0000}"/>
    <cellStyle name="Percent 4 4 7 4 3 3" xfId="15605" xr:uid="{00000000-0005-0000-0000-0000F73C0000}"/>
    <cellStyle name="Percent 4 4 7 4 4" xfId="15606" xr:uid="{00000000-0005-0000-0000-0000F83C0000}"/>
    <cellStyle name="Percent 4 4 7 4 4 2" xfId="15607" xr:uid="{00000000-0005-0000-0000-0000F93C0000}"/>
    <cellStyle name="Percent 4 4 7 4 4 3" xfId="15608" xr:uid="{00000000-0005-0000-0000-0000FA3C0000}"/>
    <cellStyle name="Percent 4 4 7 4 5" xfId="15609" xr:uid="{00000000-0005-0000-0000-0000FB3C0000}"/>
    <cellStyle name="Percent 4 4 7 4 6" xfId="15610" xr:uid="{00000000-0005-0000-0000-0000FC3C0000}"/>
    <cellStyle name="Percent 4 4 7 5" xfId="15611" xr:uid="{00000000-0005-0000-0000-0000FD3C0000}"/>
    <cellStyle name="Percent 4 4 7 5 2" xfId="15612" xr:uid="{00000000-0005-0000-0000-0000FE3C0000}"/>
    <cellStyle name="Percent 4 4 7 5 2 2" xfId="15613" xr:uid="{00000000-0005-0000-0000-0000FF3C0000}"/>
    <cellStyle name="Percent 4 4 7 5 2 3" xfId="15614" xr:uid="{00000000-0005-0000-0000-0000003D0000}"/>
    <cellStyle name="Percent 4 4 7 5 3" xfId="15615" xr:uid="{00000000-0005-0000-0000-0000013D0000}"/>
    <cellStyle name="Percent 4 4 7 5 3 2" xfId="15616" xr:uid="{00000000-0005-0000-0000-0000023D0000}"/>
    <cellStyle name="Percent 4 4 7 5 3 3" xfId="15617" xr:uid="{00000000-0005-0000-0000-0000033D0000}"/>
    <cellStyle name="Percent 4 4 7 5 4" xfId="15618" xr:uid="{00000000-0005-0000-0000-0000043D0000}"/>
    <cellStyle name="Percent 4 4 7 5 5" xfId="15619" xr:uid="{00000000-0005-0000-0000-0000053D0000}"/>
    <cellStyle name="Percent 4 4 7 6" xfId="15620" xr:uid="{00000000-0005-0000-0000-0000063D0000}"/>
    <cellStyle name="Percent 4 4 7 6 2" xfId="15621" xr:uid="{00000000-0005-0000-0000-0000073D0000}"/>
    <cellStyle name="Percent 4 4 7 6 3" xfId="15622" xr:uid="{00000000-0005-0000-0000-0000083D0000}"/>
    <cellStyle name="Percent 4 4 7 7" xfId="15623" xr:uid="{00000000-0005-0000-0000-0000093D0000}"/>
    <cellStyle name="Percent 4 4 7 7 2" xfId="15624" xr:uid="{00000000-0005-0000-0000-00000A3D0000}"/>
    <cellStyle name="Percent 4 4 7 7 3" xfId="15625" xr:uid="{00000000-0005-0000-0000-00000B3D0000}"/>
    <cellStyle name="Percent 4 4 7 8" xfId="15626" xr:uid="{00000000-0005-0000-0000-00000C3D0000}"/>
    <cellStyle name="Percent 4 4 7 8 2" xfId="15627" xr:uid="{00000000-0005-0000-0000-00000D3D0000}"/>
    <cellStyle name="Percent 4 4 7 8 3" xfId="15628" xr:uid="{00000000-0005-0000-0000-00000E3D0000}"/>
    <cellStyle name="Percent 4 4 7 9" xfId="15629" xr:uid="{00000000-0005-0000-0000-00000F3D0000}"/>
    <cellStyle name="Percent 4 4 8" xfId="15630" xr:uid="{00000000-0005-0000-0000-0000103D0000}"/>
    <cellStyle name="Percent 4 4 8 10" xfId="15631" xr:uid="{00000000-0005-0000-0000-0000113D0000}"/>
    <cellStyle name="Percent 4 4 8 11" xfId="15632" xr:uid="{00000000-0005-0000-0000-0000123D0000}"/>
    <cellStyle name="Percent 4 4 8 12" xfId="15633" xr:uid="{00000000-0005-0000-0000-0000133D0000}"/>
    <cellStyle name="Percent 4 4 8 13" xfId="15634" xr:uid="{00000000-0005-0000-0000-0000143D0000}"/>
    <cellStyle name="Percent 4 4 8 14" xfId="15635" xr:uid="{00000000-0005-0000-0000-0000153D0000}"/>
    <cellStyle name="Percent 4 4 8 2" xfId="15636" xr:uid="{00000000-0005-0000-0000-0000163D0000}"/>
    <cellStyle name="Percent 4 4 8 2 2" xfId="15637" xr:uid="{00000000-0005-0000-0000-0000173D0000}"/>
    <cellStyle name="Percent 4 4 8 2 2 2" xfId="15638" xr:uid="{00000000-0005-0000-0000-0000183D0000}"/>
    <cellStyle name="Percent 4 4 8 2 2 3" xfId="15639" xr:uid="{00000000-0005-0000-0000-0000193D0000}"/>
    <cellStyle name="Percent 4 4 8 2 3" xfId="15640" xr:uid="{00000000-0005-0000-0000-00001A3D0000}"/>
    <cellStyle name="Percent 4 4 8 2 3 2" xfId="15641" xr:uid="{00000000-0005-0000-0000-00001B3D0000}"/>
    <cellStyle name="Percent 4 4 8 2 3 3" xfId="15642" xr:uid="{00000000-0005-0000-0000-00001C3D0000}"/>
    <cellStyle name="Percent 4 4 8 2 4" xfId="15643" xr:uid="{00000000-0005-0000-0000-00001D3D0000}"/>
    <cellStyle name="Percent 4 4 8 2 5" xfId="15644" xr:uid="{00000000-0005-0000-0000-00001E3D0000}"/>
    <cellStyle name="Percent 4 4 8 3" xfId="15645" xr:uid="{00000000-0005-0000-0000-00001F3D0000}"/>
    <cellStyle name="Percent 4 4 8 3 2" xfId="15646" xr:uid="{00000000-0005-0000-0000-0000203D0000}"/>
    <cellStyle name="Percent 4 4 8 3 2 2" xfId="15647" xr:uid="{00000000-0005-0000-0000-0000213D0000}"/>
    <cellStyle name="Percent 4 4 8 3 2 3" xfId="15648" xr:uid="{00000000-0005-0000-0000-0000223D0000}"/>
    <cellStyle name="Percent 4 4 8 3 3" xfId="15649" xr:uid="{00000000-0005-0000-0000-0000233D0000}"/>
    <cellStyle name="Percent 4 4 8 3 3 2" xfId="15650" xr:uid="{00000000-0005-0000-0000-0000243D0000}"/>
    <cellStyle name="Percent 4 4 8 3 3 3" xfId="15651" xr:uid="{00000000-0005-0000-0000-0000253D0000}"/>
    <cellStyle name="Percent 4 4 8 3 4" xfId="15652" xr:uid="{00000000-0005-0000-0000-0000263D0000}"/>
    <cellStyle name="Percent 4 4 8 3 5" xfId="15653" xr:uid="{00000000-0005-0000-0000-0000273D0000}"/>
    <cellStyle name="Percent 4 4 8 4" xfId="15654" xr:uid="{00000000-0005-0000-0000-0000283D0000}"/>
    <cellStyle name="Percent 4 4 8 4 2" xfId="15655" xr:uid="{00000000-0005-0000-0000-0000293D0000}"/>
    <cellStyle name="Percent 4 4 8 4 2 2" xfId="15656" xr:uid="{00000000-0005-0000-0000-00002A3D0000}"/>
    <cellStyle name="Percent 4 4 8 4 2 3" xfId="15657" xr:uid="{00000000-0005-0000-0000-00002B3D0000}"/>
    <cellStyle name="Percent 4 4 8 4 3" xfId="15658" xr:uid="{00000000-0005-0000-0000-00002C3D0000}"/>
    <cellStyle name="Percent 4 4 8 4 3 2" xfId="15659" xr:uid="{00000000-0005-0000-0000-00002D3D0000}"/>
    <cellStyle name="Percent 4 4 8 4 3 3" xfId="15660" xr:uid="{00000000-0005-0000-0000-00002E3D0000}"/>
    <cellStyle name="Percent 4 4 8 4 4" xfId="15661" xr:uid="{00000000-0005-0000-0000-00002F3D0000}"/>
    <cellStyle name="Percent 4 4 8 4 4 2" xfId="15662" xr:uid="{00000000-0005-0000-0000-0000303D0000}"/>
    <cellStyle name="Percent 4 4 8 4 4 3" xfId="15663" xr:uid="{00000000-0005-0000-0000-0000313D0000}"/>
    <cellStyle name="Percent 4 4 8 4 5" xfId="15664" xr:uid="{00000000-0005-0000-0000-0000323D0000}"/>
    <cellStyle name="Percent 4 4 8 4 6" xfId="15665" xr:uid="{00000000-0005-0000-0000-0000333D0000}"/>
    <cellStyle name="Percent 4 4 8 5" xfId="15666" xr:uid="{00000000-0005-0000-0000-0000343D0000}"/>
    <cellStyle name="Percent 4 4 8 5 2" xfId="15667" xr:uid="{00000000-0005-0000-0000-0000353D0000}"/>
    <cellStyle name="Percent 4 4 8 5 2 2" xfId="15668" xr:uid="{00000000-0005-0000-0000-0000363D0000}"/>
    <cellStyle name="Percent 4 4 8 5 2 3" xfId="15669" xr:uid="{00000000-0005-0000-0000-0000373D0000}"/>
    <cellStyle name="Percent 4 4 8 5 3" xfId="15670" xr:uid="{00000000-0005-0000-0000-0000383D0000}"/>
    <cellStyle name="Percent 4 4 8 5 3 2" xfId="15671" xr:uid="{00000000-0005-0000-0000-0000393D0000}"/>
    <cellStyle name="Percent 4 4 8 5 3 3" xfId="15672" xr:uid="{00000000-0005-0000-0000-00003A3D0000}"/>
    <cellStyle name="Percent 4 4 8 5 4" xfId="15673" xr:uid="{00000000-0005-0000-0000-00003B3D0000}"/>
    <cellStyle name="Percent 4 4 8 5 5" xfId="15674" xr:uid="{00000000-0005-0000-0000-00003C3D0000}"/>
    <cellStyle name="Percent 4 4 8 6" xfId="15675" xr:uid="{00000000-0005-0000-0000-00003D3D0000}"/>
    <cellStyle name="Percent 4 4 8 6 2" xfId="15676" xr:uid="{00000000-0005-0000-0000-00003E3D0000}"/>
    <cellStyle name="Percent 4 4 8 6 3" xfId="15677" xr:uid="{00000000-0005-0000-0000-00003F3D0000}"/>
    <cellStyle name="Percent 4 4 8 7" xfId="15678" xr:uid="{00000000-0005-0000-0000-0000403D0000}"/>
    <cellStyle name="Percent 4 4 8 7 2" xfId="15679" xr:uid="{00000000-0005-0000-0000-0000413D0000}"/>
    <cellStyle name="Percent 4 4 8 7 3" xfId="15680" xr:uid="{00000000-0005-0000-0000-0000423D0000}"/>
    <cellStyle name="Percent 4 4 8 8" xfId="15681" xr:uid="{00000000-0005-0000-0000-0000433D0000}"/>
    <cellStyle name="Percent 4 4 8 8 2" xfId="15682" xr:uid="{00000000-0005-0000-0000-0000443D0000}"/>
    <cellStyle name="Percent 4 4 8 8 3" xfId="15683" xr:uid="{00000000-0005-0000-0000-0000453D0000}"/>
    <cellStyle name="Percent 4 4 8 9" xfId="15684" xr:uid="{00000000-0005-0000-0000-0000463D0000}"/>
    <cellStyle name="Percent 4 4 9" xfId="15685" xr:uid="{00000000-0005-0000-0000-0000473D0000}"/>
    <cellStyle name="Percent 4 4 9 2" xfId="15686" xr:uid="{00000000-0005-0000-0000-0000483D0000}"/>
    <cellStyle name="Percent 4 4 9 2 2" xfId="15687" xr:uid="{00000000-0005-0000-0000-0000493D0000}"/>
    <cellStyle name="Percent 4 4 9 2 3" xfId="15688" xr:uid="{00000000-0005-0000-0000-00004A3D0000}"/>
    <cellStyle name="Percent 4 4 9 3" xfId="15689" xr:uid="{00000000-0005-0000-0000-00004B3D0000}"/>
    <cellStyle name="Percent 4 4 9 3 2" xfId="15690" xr:uid="{00000000-0005-0000-0000-00004C3D0000}"/>
    <cellStyle name="Percent 4 4 9 3 3" xfId="15691" xr:uid="{00000000-0005-0000-0000-00004D3D0000}"/>
    <cellStyle name="Percent 4 4 9 4" xfId="15692" xr:uid="{00000000-0005-0000-0000-00004E3D0000}"/>
    <cellStyle name="Percent 4 4 9 5" xfId="15693" xr:uid="{00000000-0005-0000-0000-00004F3D0000}"/>
    <cellStyle name="Percent 4 4 9 6" xfId="15694" xr:uid="{00000000-0005-0000-0000-0000503D0000}"/>
    <cellStyle name="Percent 4 40" xfId="15695" xr:uid="{00000000-0005-0000-0000-0000513D0000}"/>
    <cellStyle name="Percent 4 41" xfId="15696" xr:uid="{00000000-0005-0000-0000-0000523D0000}"/>
    <cellStyle name="Percent 4 42" xfId="15697" xr:uid="{00000000-0005-0000-0000-0000533D0000}"/>
    <cellStyle name="Percent 4 43" xfId="15698" xr:uid="{00000000-0005-0000-0000-0000543D0000}"/>
    <cellStyle name="Percent 4 44" xfId="15699" xr:uid="{00000000-0005-0000-0000-0000553D0000}"/>
    <cellStyle name="Percent 4 45" xfId="15700" xr:uid="{00000000-0005-0000-0000-0000563D0000}"/>
    <cellStyle name="Percent 4 5" xfId="15701" xr:uid="{00000000-0005-0000-0000-0000573D0000}"/>
    <cellStyle name="Percent 4 5 10" xfId="15702" xr:uid="{00000000-0005-0000-0000-0000583D0000}"/>
    <cellStyle name="Percent 4 5 10 2" xfId="15703" xr:uid="{00000000-0005-0000-0000-0000593D0000}"/>
    <cellStyle name="Percent 4 5 10 2 2" xfId="15704" xr:uid="{00000000-0005-0000-0000-00005A3D0000}"/>
    <cellStyle name="Percent 4 5 10 2 3" xfId="15705" xr:uid="{00000000-0005-0000-0000-00005B3D0000}"/>
    <cellStyle name="Percent 4 5 10 3" xfId="15706" xr:uid="{00000000-0005-0000-0000-00005C3D0000}"/>
    <cellStyle name="Percent 4 5 10 3 2" xfId="15707" xr:uid="{00000000-0005-0000-0000-00005D3D0000}"/>
    <cellStyle name="Percent 4 5 10 3 3" xfId="15708" xr:uid="{00000000-0005-0000-0000-00005E3D0000}"/>
    <cellStyle name="Percent 4 5 10 4" xfId="15709" xr:uid="{00000000-0005-0000-0000-00005F3D0000}"/>
    <cellStyle name="Percent 4 5 10 5" xfId="15710" xr:uid="{00000000-0005-0000-0000-0000603D0000}"/>
    <cellStyle name="Percent 4 5 11" xfId="15711" xr:uid="{00000000-0005-0000-0000-0000613D0000}"/>
    <cellStyle name="Percent 4 5 11 2" xfId="15712" xr:uid="{00000000-0005-0000-0000-0000623D0000}"/>
    <cellStyle name="Percent 4 5 11 2 2" xfId="15713" xr:uid="{00000000-0005-0000-0000-0000633D0000}"/>
    <cellStyle name="Percent 4 5 11 2 3" xfId="15714" xr:uid="{00000000-0005-0000-0000-0000643D0000}"/>
    <cellStyle name="Percent 4 5 11 3" xfId="15715" xr:uid="{00000000-0005-0000-0000-0000653D0000}"/>
    <cellStyle name="Percent 4 5 11 3 2" xfId="15716" xr:uid="{00000000-0005-0000-0000-0000663D0000}"/>
    <cellStyle name="Percent 4 5 11 3 3" xfId="15717" xr:uid="{00000000-0005-0000-0000-0000673D0000}"/>
    <cellStyle name="Percent 4 5 11 4" xfId="15718" xr:uid="{00000000-0005-0000-0000-0000683D0000}"/>
    <cellStyle name="Percent 4 5 11 5" xfId="15719" xr:uid="{00000000-0005-0000-0000-0000693D0000}"/>
    <cellStyle name="Percent 4 5 12" xfId="15720" xr:uid="{00000000-0005-0000-0000-00006A3D0000}"/>
    <cellStyle name="Percent 4 5 12 2" xfId="15721" xr:uid="{00000000-0005-0000-0000-00006B3D0000}"/>
    <cellStyle name="Percent 4 5 12 2 2" xfId="15722" xr:uid="{00000000-0005-0000-0000-00006C3D0000}"/>
    <cellStyle name="Percent 4 5 12 2 3" xfId="15723" xr:uid="{00000000-0005-0000-0000-00006D3D0000}"/>
    <cellStyle name="Percent 4 5 12 3" xfId="15724" xr:uid="{00000000-0005-0000-0000-00006E3D0000}"/>
    <cellStyle name="Percent 4 5 12 3 2" xfId="15725" xr:uid="{00000000-0005-0000-0000-00006F3D0000}"/>
    <cellStyle name="Percent 4 5 12 3 3" xfId="15726" xr:uid="{00000000-0005-0000-0000-0000703D0000}"/>
    <cellStyle name="Percent 4 5 12 4" xfId="15727" xr:uid="{00000000-0005-0000-0000-0000713D0000}"/>
    <cellStyle name="Percent 4 5 12 4 2" xfId="15728" xr:uid="{00000000-0005-0000-0000-0000723D0000}"/>
    <cellStyle name="Percent 4 5 12 4 3" xfId="15729" xr:uid="{00000000-0005-0000-0000-0000733D0000}"/>
    <cellStyle name="Percent 4 5 12 5" xfId="15730" xr:uid="{00000000-0005-0000-0000-0000743D0000}"/>
    <cellStyle name="Percent 4 5 12 6" xfId="15731" xr:uid="{00000000-0005-0000-0000-0000753D0000}"/>
    <cellStyle name="Percent 4 5 13" xfId="15732" xr:uid="{00000000-0005-0000-0000-0000763D0000}"/>
    <cellStyle name="Percent 4 5 13 2" xfId="15733" xr:uid="{00000000-0005-0000-0000-0000773D0000}"/>
    <cellStyle name="Percent 4 5 13 2 2" xfId="15734" xr:uid="{00000000-0005-0000-0000-0000783D0000}"/>
    <cellStyle name="Percent 4 5 13 2 3" xfId="15735" xr:uid="{00000000-0005-0000-0000-0000793D0000}"/>
    <cellStyle name="Percent 4 5 13 3" xfId="15736" xr:uid="{00000000-0005-0000-0000-00007A3D0000}"/>
    <cellStyle name="Percent 4 5 13 3 2" xfId="15737" xr:uid="{00000000-0005-0000-0000-00007B3D0000}"/>
    <cellStyle name="Percent 4 5 13 3 3" xfId="15738" xr:uid="{00000000-0005-0000-0000-00007C3D0000}"/>
    <cellStyle name="Percent 4 5 13 4" xfId="15739" xr:uid="{00000000-0005-0000-0000-00007D3D0000}"/>
    <cellStyle name="Percent 4 5 13 5" xfId="15740" xr:uid="{00000000-0005-0000-0000-00007E3D0000}"/>
    <cellStyle name="Percent 4 5 14" xfId="15741" xr:uid="{00000000-0005-0000-0000-00007F3D0000}"/>
    <cellStyle name="Percent 4 5 14 2" xfId="15742" xr:uid="{00000000-0005-0000-0000-0000803D0000}"/>
    <cellStyle name="Percent 4 5 14 3" xfId="15743" xr:uid="{00000000-0005-0000-0000-0000813D0000}"/>
    <cellStyle name="Percent 4 5 15" xfId="15744" xr:uid="{00000000-0005-0000-0000-0000823D0000}"/>
    <cellStyle name="Percent 4 5 15 2" xfId="15745" xr:uid="{00000000-0005-0000-0000-0000833D0000}"/>
    <cellStyle name="Percent 4 5 15 3" xfId="15746" xr:uid="{00000000-0005-0000-0000-0000843D0000}"/>
    <cellStyle name="Percent 4 5 16" xfId="15747" xr:uid="{00000000-0005-0000-0000-0000853D0000}"/>
    <cellStyle name="Percent 4 5 16 2" xfId="15748" xr:uid="{00000000-0005-0000-0000-0000863D0000}"/>
    <cellStyle name="Percent 4 5 16 3" xfId="15749" xr:uid="{00000000-0005-0000-0000-0000873D0000}"/>
    <cellStyle name="Percent 4 5 17" xfId="15750" xr:uid="{00000000-0005-0000-0000-0000883D0000}"/>
    <cellStyle name="Percent 4 5 18" xfId="15751" xr:uid="{00000000-0005-0000-0000-0000893D0000}"/>
    <cellStyle name="Percent 4 5 19" xfId="15752" xr:uid="{00000000-0005-0000-0000-00008A3D0000}"/>
    <cellStyle name="Percent 4 5 2" xfId="15753" xr:uid="{00000000-0005-0000-0000-00008B3D0000}"/>
    <cellStyle name="Percent 4 5 2 10" xfId="15754" xr:uid="{00000000-0005-0000-0000-00008C3D0000}"/>
    <cellStyle name="Percent 4 5 2 11" xfId="15755" xr:uid="{00000000-0005-0000-0000-00008D3D0000}"/>
    <cellStyle name="Percent 4 5 2 12" xfId="15756" xr:uid="{00000000-0005-0000-0000-00008E3D0000}"/>
    <cellStyle name="Percent 4 5 2 13" xfId="15757" xr:uid="{00000000-0005-0000-0000-00008F3D0000}"/>
    <cellStyle name="Percent 4 5 2 14" xfId="15758" xr:uid="{00000000-0005-0000-0000-0000903D0000}"/>
    <cellStyle name="Percent 4 5 2 2" xfId="15759" xr:uid="{00000000-0005-0000-0000-0000913D0000}"/>
    <cellStyle name="Percent 4 5 2 2 2" xfId="15760" xr:uid="{00000000-0005-0000-0000-0000923D0000}"/>
    <cellStyle name="Percent 4 5 2 2 2 2" xfId="15761" xr:uid="{00000000-0005-0000-0000-0000933D0000}"/>
    <cellStyle name="Percent 4 5 2 2 2 3" xfId="15762" xr:uid="{00000000-0005-0000-0000-0000943D0000}"/>
    <cellStyle name="Percent 4 5 2 2 3" xfId="15763" xr:uid="{00000000-0005-0000-0000-0000953D0000}"/>
    <cellStyle name="Percent 4 5 2 2 3 2" xfId="15764" xr:uid="{00000000-0005-0000-0000-0000963D0000}"/>
    <cellStyle name="Percent 4 5 2 2 3 3" xfId="15765" xr:uid="{00000000-0005-0000-0000-0000973D0000}"/>
    <cellStyle name="Percent 4 5 2 2 4" xfId="15766" xr:uid="{00000000-0005-0000-0000-0000983D0000}"/>
    <cellStyle name="Percent 4 5 2 2 5" xfId="15767" xr:uid="{00000000-0005-0000-0000-0000993D0000}"/>
    <cellStyle name="Percent 4 5 2 2 6" xfId="15768" xr:uid="{00000000-0005-0000-0000-00009A3D0000}"/>
    <cellStyle name="Percent 4 5 2 3" xfId="15769" xr:uid="{00000000-0005-0000-0000-00009B3D0000}"/>
    <cellStyle name="Percent 4 5 2 3 2" xfId="15770" xr:uid="{00000000-0005-0000-0000-00009C3D0000}"/>
    <cellStyle name="Percent 4 5 2 3 2 2" xfId="15771" xr:uid="{00000000-0005-0000-0000-00009D3D0000}"/>
    <cellStyle name="Percent 4 5 2 3 2 3" xfId="15772" xr:uid="{00000000-0005-0000-0000-00009E3D0000}"/>
    <cellStyle name="Percent 4 5 2 3 3" xfId="15773" xr:uid="{00000000-0005-0000-0000-00009F3D0000}"/>
    <cellStyle name="Percent 4 5 2 3 3 2" xfId="15774" xr:uid="{00000000-0005-0000-0000-0000A03D0000}"/>
    <cellStyle name="Percent 4 5 2 3 3 3" xfId="15775" xr:uid="{00000000-0005-0000-0000-0000A13D0000}"/>
    <cellStyle name="Percent 4 5 2 3 4" xfId="15776" xr:uid="{00000000-0005-0000-0000-0000A23D0000}"/>
    <cellStyle name="Percent 4 5 2 3 5" xfId="15777" xr:uid="{00000000-0005-0000-0000-0000A33D0000}"/>
    <cellStyle name="Percent 4 5 2 4" xfId="15778" xr:uid="{00000000-0005-0000-0000-0000A43D0000}"/>
    <cellStyle name="Percent 4 5 2 4 2" xfId="15779" xr:uid="{00000000-0005-0000-0000-0000A53D0000}"/>
    <cellStyle name="Percent 4 5 2 4 2 2" xfId="15780" xr:uid="{00000000-0005-0000-0000-0000A63D0000}"/>
    <cellStyle name="Percent 4 5 2 4 2 3" xfId="15781" xr:uid="{00000000-0005-0000-0000-0000A73D0000}"/>
    <cellStyle name="Percent 4 5 2 4 3" xfId="15782" xr:uid="{00000000-0005-0000-0000-0000A83D0000}"/>
    <cellStyle name="Percent 4 5 2 4 3 2" xfId="15783" xr:uid="{00000000-0005-0000-0000-0000A93D0000}"/>
    <cellStyle name="Percent 4 5 2 4 3 3" xfId="15784" xr:uid="{00000000-0005-0000-0000-0000AA3D0000}"/>
    <cellStyle name="Percent 4 5 2 4 4" xfId="15785" xr:uid="{00000000-0005-0000-0000-0000AB3D0000}"/>
    <cellStyle name="Percent 4 5 2 4 4 2" xfId="15786" xr:uid="{00000000-0005-0000-0000-0000AC3D0000}"/>
    <cellStyle name="Percent 4 5 2 4 4 3" xfId="15787" xr:uid="{00000000-0005-0000-0000-0000AD3D0000}"/>
    <cellStyle name="Percent 4 5 2 4 5" xfId="15788" xr:uid="{00000000-0005-0000-0000-0000AE3D0000}"/>
    <cellStyle name="Percent 4 5 2 4 6" xfId="15789" xr:uid="{00000000-0005-0000-0000-0000AF3D0000}"/>
    <cellStyle name="Percent 4 5 2 5" xfId="15790" xr:uid="{00000000-0005-0000-0000-0000B03D0000}"/>
    <cellStyle name="Percent 4 5 2 5 2" xfId="15791" xr:uid="{00000000-0005-0000-0000-0000B13D0000}"/>
    <cellStyle name="Percent 4 5 2 5 2 2" xfId="15792" xr:uid="{00000000-0005-0000-0000-0000B23D0000}"/>
    <cellStyle name="Percent 4 5 2 5 2 3" xfId="15793" xr:uid="{00000000-0005-0000-0000-0000B33D0000}"/>
    <cellStyle name="Percent 4 5 2 5 3" xfId="15794" xr:uid="{00000000-0005-0000-0000-0000B43D0000}"/>
    <cellStyle name="Percent 4 5 2 5 3 2" xfId="15795" xr:uid="{00000000-0005-0000-0000-0000B53D0000}"/>
    <cellStyle name="Percent 4 5 2 5 3 3" xfId="15796" xr:uid="{00000000-0005-0000-0000-0000B63D0000}"/>
    <cellStyle name="Percent 4 5 2 5 4" xfId="15797" xr:uid="{00000000-0005-0000-0000-0000B73D0000}"/>
    <cellStyle name="Percent 4 5 2 5 5" xfId="15798" xr:uid="{00000000-0005-0000-0000-0000B83D0000}"/>
    <cellStyle name="Percent 4 5 2 6" xfId="15799" xr:uid="{00000000-0005-0000-0000-0000B93D0000}"/>
    <cellStyle name="Percent 4 5 2 6 2" xfId="15800" xr:uid="{00000000-0005-0000-0000-0000BA3D0000}"/>
    <cellStyle name="Percent 4 5 2 6 3" xfId="15801" xr:uid="{00000000-0005-0000-0000-0000BB3D0000}"/>
    <cellStyle name="Percent 4 5 2 7" xfId="15802" xr:uid="{00000000-0005-0000-0000-0000BC3D0000}"/>
    <cellStyle name="Percent 4 5 2 7 2" xfId="15803" xr:uid="{00000000-0005-0000-0000-0000BD3D0000}"/>
    <cellStyle name="Percent 4 5 2 7 3" xfId="15804" xr:uid="{00000000-0005-0000-0000-0000BE3D0000}"/>
    <cellStyle name="Percent 4 5 2 8" xfId="15805" xr:uid="{00000000-0005-0000-0000-0000BF3D0000}"/>
    <cellStyle name="Percent 4 5 2 8 2" xfId="15806" xr:uid="{00000000-0005-0000-0000-0000C03D0000}"/>
    <cellStyle name="Percent 4 5 2 8 3" xfId="15807" xr:uid="{00000000-0005-0000-0000-0000C13D0000}"/>
    <cellStyle name="Percent 4 5 2 9" xfId="15808" xr:uid="{00000000-0005-0000-0000-0000C23D0000}"/>
    <cellStyle name="Percent 4 5 20" xfId="15809" xr:uid="{00000000-0005-0000-0000-0000C33D0000}"/>
    <cellStyle name="Percent 4 5 21" xfId="15810" xr:uid="{00000000-0005-0000-0000-0000C43D0000}"/>
    <cellStyle name="Percent 4 5 22" xfId="15811" xr:uid="{00000000-0005-0000-0000-0000C53D0000}"/>
    <cellStyle name="Percent 4 5 3" xfId="15812" xr:uid="{00000000-0005-0000-0000-0000C63D0000}"/>
    <cellStyle name="Percent 4 5 3 10" xfId="15813" xr:uid="{00000000-0005-0000-0000-0000C73D0000}"/>
    <cellStyle name="Percent 4 5 3 11" xfId="15814" xr:uid="{00000000-0005-0000-0000-0000C83D0000}"/>
    <cellStyle name="Percent 4 5 3 12" xfId="15815" xr:uid="{00000000-0005-0000-0000-0000C93D0000}"/>
    <cellStyle name="Percent 4 5 3 13" xfId="15816" xr:uid="{00000000-0005-0000-0000-0000CA3D0000}"/>
    <cellStyle name="Percent 4 5 3 14" xfId="15817" xr:uid="{00000000-0005-0000-0000-0000CB3D0000}"/>
    <cellStyle name="Percent 4 5 3 2" xfId="15818" xr:uid="{00000000-0005-0000-0000-0000CC3D0000}"/>
    <cellStyle name="Percent 4 5 3 2 2" xfId="15819" xr:uid="{00000000-0005-0000-0000-0000CD3D0000}"/>
    <cellStyle name="Percent 4 5 3 2 2 2" xfId="15820" xr:uid="{00000000-0005-0000-0000-0000CE3D0000}"/>
    <cellStyle name="Percent 4 5 3 2 2 3" xfId="15821" xr:uid="{00000000-0005-0000-0000-0000CF3D0000}"/>
    <cellStyle name="Percent 4 5 3 2 3" xfId="15822" xr:uid="{00000000-0005-0000-0000-0000D03D0000}"/>
    <cellStyle name="Percent 4 5 3 2 3 2" xfId="15823" xr:uid="{00000000-0005-0000-0000-0000D13D0000}"/>
    <cellStyle name="Percent 4 5 3 2 3 3" xfId="15824" xr:uid="{00000000-0005-0000-0000-0000D23D0000}"/>
    <cellStyle name="Percent 4 5 3 2 4" xfId="15825" xr:uid="{00000000-0005-0000-0000-0000D33D0000}"/>
    <cellStyle name="Percent 4 5 3 2 5" xfId="15826" xr:uid="{00000000-0005-0000-0000-0000D43D0000}"/>
    <cellStyle name="Percent 4 5 3 2 6" xfId="15827" xr:uid="{00000000-0005-0000-0000-0000D53D0000}"/>
    <cellStyle name="Percent 4 5 3 3" xfId="15828" xr:uid="{00000000-0005-0000-0000-0000D63D0000}"/>
    <cellStyle name="Percent 4 5 3 3 2" xfId="15829" xr:uid="{00000000-0005-0000-0000-0000D73D0000}"/>
    <cellStyle name="Percent 4 5 3 3 2 2" xfId="15830" xr:uid="{00000000-0005-0000-0000-0000D83D0000}"/>
    <cellStyle name="Percent 4 5 3 3 2 3" xfId="15831" xr:uid="{00000000-0005-0000-0000-0000D93D0000}"/>
    <cellStyle name="Percent 4 5 3 3 3" xfId="15832" xr:uid="{00000000-0005-0000-0000-0000DA3D0000}"/>
    <cellStyle name="Percent 4 5 3 3 3 2" xfId="15833" xr:uid="{00000000-0005-0000-0000-0000DB3D0000}"/>
    <cellStyle name="Percent 4 5 3 3 3 3" xfId="15834" xr:uid="{00000000-0005-0000-0000-0000DC3D0000}"/>
    <cellStyle name="Percent 4 5 3 3 4" xfId="15835" xr:uid="{00000000-0005-0000-0000-0000DD3D0000}"/>
    <cellStyle name="Percent 4 5 3 3 5" xfId="15836" xr:uid="{00000000-0005-0000-0000-0000DE3D0000}"/>
    <cellStyle name="Percent 4 5 3 4" xfId="15837" xr:uid="{00000000-0005-0000-0000-0000DF3D0000}"/>
    <cellStyle name="Percent 4 5 3 4 2" xfId="15838" xr:uid="{00000000-0005-0000-0000-0000E03D0000}"/>
    <cellStyle name="Percent 4 5 3 4 2 2" xfId="15839" xr:uid="{00000000-0005-0000-0000-0000E13D0000}"/>
    <cellStyle name="Percent 4 5 3 4 2 3" xfId="15840" xr:uid="{00000000-0005-0000-0000-0000E23D0000}"/>
    <cellStyle name="Percent 4 5 3 4 3" xfId="15841" xr:uid="{00000000-0005-0000-0000-0000E33D0000}"/>
    <cellStyle name="Percent 4 5 3 4 3 2" xfId="15842" xr:uid="{00000000-0005-0000-0000-0000E43D0000}"/>
    <cellStyle name="Percent 4 5 3 4 3 3" xfId="15843" xr:uid="{00000000-0005-0000-0000-0000E53D0000}"/>
    <cellStyle name="Percent 4 5 3 4 4" xfId="15844" xr:uid="{00000000-0005-0000-0000-0000E63D0000}"/>
    <cellStyle name="Percent 4 5 3 4 4 2" xfId="15845" xr:uid="{00000000-0005-0000-0000-0000E73D0000}"/>
    <cellStyle name="Percent 4 5 3 4 4 3" xfId="15846" xr:uid="{00000000-0005-0000-0000-0000E83D0000}"/>
    <cellStyle name="Percent 4 5 3 4 5" xfId="15847" xr:uid="{00000000-0005-0000-0000-0000E93D0000}"/>
    <cellStyle name="Percent 4 5 3 4 6" xfId="15848" xr:uid="{00000000-0005-0000-0000-0000EA3D0000}"/>
    <cellStyle name="Percent 4 5 3 5" xfId="15849" xr:uid="{00000000-0005-0000-0000-0000EB3D0000}"/>
    <cellStyle name="Percent 4 5 3 5 2" xfId="15850" xr:uid="{00000000-0005-0000-0000-0000EC3D0000}"/>
    <cellStyle name="Percent 4 5 3 5 2 2" xfId="15851" xr:uid="{00000000-0005-0000-0000-0000ED3D0000}"/>
    <cellStyle name="Percent 4 5 3 5 2 3" xfId="15852" xr:uid="{00000000-0005-0000-0000-0000EE3D0000}"/>
    <cellStyle name="Percent 4 5 3 5 3" xfId="15853" xr:uid="{00000000-0005-0000-0000-0000EF3D0000}"/>
    <cellStyle name="Percent 4 5 3 5 3 2" xfId="15854" xr:uid="{00000000-0005-0000-0000-0000F03D0000}"/>
    <cellStyle name="Percent 4 5 3 5 3 3" xfId="15855" xr:uid="{00000000-0005-0000-0000-0000F13D0000}"/>
    <cellStyle name="Percent 4 5 3 5 4" xfId="15856" xr:uid="{00000000-0005-0000-0000-0000F23D0000}"/>
    <cellStyle name="Percent 4 5 3 5 5" xfId="15857" xr:uid="{00000000-0005-0000-0000-0000F33D0000}"/>
    <cellStyle name="Percent 4 5 3 6" xfId="15858" xr:uid="{00000000-0005-0000-0000-0000F43D0000}"/>
    <cellStyle name="Percent 4 5 3 6 2" xfId="15859" xr:uid="{00000000-0005-0000-0000-0000F53D0000}"/>
    <cellStyle name="Percent 4 5 3 6 3" xfId="15860" xr:uid="{00000000-0005-0000-0000-0000F63D0000}"/>
    <cellStyle name="Percent 4 5 3 7" xfId="15861" xr:uid="{00000000-0005-0000-0000-0000F73D0000}"/>
    <cellStyle name="Percent 4 5 3 7 2" xfId="15862" xr:uid="{00000000-0005-0000-0000-0000F83D0000}"/>
    <cellStyle name="Percent 4 5 3 7 3" xfId="15863" xr:uid="{00000000-0005-0000-0000-0000F93D0000}"/>
    <cellStyle name="Percent 4 5 3 8" xfId="15864" xr:uid="{00000000-0005-0000-0000-0000FA3D0000}"/>
    <cellStyle name="Percent 4 5 3 8 2" xfId="15865" xr:uid="{00000000-0005-0000-0000-0000FB3D0000}"/>
    <cellStyle name="Percent 4 5 3 8 3" xfId="15866" xr:uid="{00000000-0005-0000-0000-0000FC3D0000}"/>
    <cellStyle name="Percent 4 5 3 9" xfId="15867" xr:uid="{00000000-0005-0000-0000-0000FD3D0000}"/>
    <cellStyle name="Percent 4 5 4" xfId="15868" xr:uid="{00000000-0005-0000-0000-0000FE3D0000}"/>
    <cellStyle name="Percent 4 5 4 10" xfId="15869" xr:uid="{00000000-0005-0000-0000-0000FF3D0000}"/>
    <cellStyle name="Percent 4 5 4 11" xfId="15870" xr:uid="{00000000-0005-0000-0000-0000003E0000}"/>
    <cellStyle name="Percent 4 5 4 12" xfId="15871" xr:uid="{00000000-0005-0000-0000-0000013E0000}"/>
    <cellStyle name="Percent 4 5 4 13" xfId="15872" xr:uid="{00000000-0005-0000-0000-0000023E0000}"/>
    <cellStyle name="Percent 4 5 4 14" xfId="15873" xr:uid="{00000000-0005-0000-0000-0000033E0000}"/>
    <cellStyle name="Percent 4 5 4 2" xfId="15874" xr:uid="{00000000-0005-0000-0000-0000043E0000}"/>
    <cellStyle name="Percent 4 5 4 2 2" xfId="15875" xr:uid="{00000000-0005-0000-0000-0000053E0000}"/>
    <cellStyle name="Percent 4 5 4 2 2 2" xfId="15876" xr:uid="{00000000-0005-0000-0000-0000063E0000}"/>
    <cellStyle name="Percent 4 5 4 2 2 3" xfId="15877" xr:uid="{00000000-0005-0000-0000-0000073E0000}"/>
    <cellStyle name="Percent 4 5 4 2 3" xfId="15878" xr:uid="{00000000-0005-0000-0000-0000083E0000}"/>
    <cellStyle name="Percent 4 5 4 2 3 2" xfId="15879" xr:uid="{00000000-0005-0000-0000-0000093E0000}"/>
    <cellStyle name="Percent 4 5 4 2 3 3" xfId="15880" xr:uid="{00000000-0005-0000-0000-00000A3E0000}"/>
    <cellStyle name="Percent 4 5 4 2 4" xfId="15881" xr:uid="{00000000-0005-0000-0000-00000B3E0000}"/>
    <cellStyle name="Percent 4 5 4 2 5" xfId="15882" xr:uid="{00000000-0005-0000-0000-00000C3E0000}"/>
    <cellStyle name="Percent 4 5 4 3" xfId="15883" xr:uid="{00000000-0005-0000-0000-00000D3E0000}"/>
    <cellStyle name="Percent 4 5 4 3 2" xfId="15884" xr:uid="{00000000-0005-0000-0000-00000E3E0000}"/>
    <cellStyle name="Percent 4 5 4 3 2 2" xfId="15885" xr:uid="{00000000-0005-0000-0000-00000F3E0000}"/>
    <cellStyle name="Percent 4 5 4 3 2 3" xfId="15886" xr:uid="{00000000-0005-0000-0000-0000103E0000}"/>
    <cellStyle name="Percent 4 5 4 3 3" xfId="15887" xr:uid="{00000000-0005-0000-0000-0000113E0000}"/>
    <cellStyle name="Percent 4 5 4 3 3 2" xfId="15888" xr:uid="{00000000-0005-0000-0000-0000123E0000}"/>
    <cellStyle name="Percent 4 5 4 3 3 3" xfId="15889" xr:uid="{00000000-0005-0000-0000-0000133E0000}"/>
    <cellStyle name="Percent 4 5 4 3 4" xfId="15890" xr:uid="{00000000-0005-0000-0000-0000143E0000}"/>
    <cellStyle name="Percent 4 5 4 3 5" xfId="15891" xr:uid="{00000000-0005-0000-0000-0000153E0000}"/>
    <cellStyle name="Percent 4 5 4 4" xfId="15892" xr:uid="{00000000-0005-0000-0000-0000163E0000}"/>
    <cellStyle name="Percent 4 5 4 4 2" xfId="15893" xr:uid="{00000000-0005-0000-0000-0000173E0000}"/>
    <cellStyle name="Percent 4 5 4 4 2 2" xfId="15894" xr:uid="{00000000-0005-0000-0000-0000183E0000}"/>
    <cellStyle name="Percent 4 5 4 4 2 3" xfId="15895" xr:uid="{00000000-0005-0000-0000-0000193E0000}"/>
    <cellStyle name="Percent 4 5 4 4 3" xfId="15896" xr:uid="{00000000-0005-0000-0000-00001A3E0000}"/>
    <cellStyle name="Percent 4 5 4 4 3 2" xfId="15897" xr:uid="{00000000-0005-0000-0000-00001B3E0000}"/>
    <cellStyle name="Percent 4 5 4 4 3 3" xfId="15898" xr:uid="{00000000-0005-0000-0000-00001C3E0000}"/>
    <cellStyle name="Percent 4 5 4 4 4" xfId="15899" xr:uid="{00000000-0005-0000-0000-00001D3E0000}"/>
    <cellStyle name="Percent 4 5 4 4 4 2" xfId="15900" xr:uid="{00000000-0005-0000-0000-00001E3E0000}"/>
    <cellStyle name="Percent 4 5 4 4 4 3" xfId="15901" xr:uid="{00000000-0005-0000-0000-00001F3E0000}"/>
    <cellStyle name="Percent 4 5 4 4 5" xfId="15902" xr:uid="{00000000-0005-0000-0000-0000203E0000}"/>
    <cellStyle name="Percent 4 5 4 4 6" xfId="15903" xr:uid="{00000000-0005-0000-0000-0000213E0000}"/>
    <cellStyle name="Percent 4 5 4 5" xfId="15904" xr:uid="{00000000-0005-0000-0000-0000223E0000}"/>
    <cellStyle name="Percent 4 5 4 5 2" xfId="15905" xr:uid="{00000000-0005-0000-0000-0000233E0000}"/>
    <cellStyle name="Percent 4 5 4 5 2 2" xfId="15906" xr:uid="{00000000-0005-0000-0000-0000243E0000}"/>
    <cellStyle name="Percent 4 5 4 5 2 3" xfId="15907" xr:uid="{00000000-0005-0000-0000-0000253E0000}"/>
    <cellStyle name="Percent 4 5 4 5 3" xfId="15908" xr:uid="{00000000-0005-0000-0000-0000263E0000}"/>
    <cellStyle name="Percent 4 5 4 5 3 2" xfId="15909" xr:uid="{00000000-0005-0000-0000-0000273E0000}"/>
    <cellStyle name="Percent 4 5 4 5 3 3" xfId="15910" xr:uid="{00000000-0005-0000-0000-0000283E0000}"/>
    <cellStyle name="Percent 4 5 4 5 4" xfId="15911" xr:uid="{00000000-0005-0000-0000-0000293E0000}"/>
    <cellStyle name="Percent 4 5 4 5 5" xfId="15912" xr:uid="{00000000-0005-0000-0000-00002A3E0000}"/>
    <cellStyle name="Percent 4 5 4 6" xfId="15913" xr:uid="{00000000-0005-0000-0000-00002B3E0000}"/>
    <cellStyle name="Percent 4 5 4 6 2" xfId="15914" xr:uid="{00000000-0005-0000-0000-00002C3E0000}"/>
    <cellStyle name="Percent 4 5 4 6 3" xfId="15915" xr:uid="{00000000-0005-0000-0000-00002D3E0000}"/>
    <cellStyle name="Percent 4 5 4 7" xfId="15916" xr:uid="{00000000-0005-0000-0000-00002E3E0000}"/>
    <cellStyle name="Percent 4 5 4 7 2" xfId="15917" xr:uid="{00000000-0005-0000-0000-00002F3E0000}"/>
    <cellStyle name="Percent 4 5 4 7 3" xfId="15918" xr:uid="{00000000-0005-0000-0000-0000303E0000}"/>
    <cellStyle name="Percent 4 5 4 8" xfId="15919" xr:uid="{00000000-0005-0000-0000-0000313E0000}"/>
    <cellStyle name="Percent 4 5 4 8 2" xfId="15920" xr:uid="{00000000-0005-0000-0000-0000323E0000}"/>
    <cellStyle name="Percent 4 5 4 8 3" xfId="15921" xr:uid="{00000000-0005-0000-0000-0000333E0000}"/>
    <cellStyle name="Percent 4 5 4 9" xfId="15922" xr:uid="{00000000-0005-0000-0000-0000343E0000}"/>
    <cellStyle name="Percent 4 5 5" xfId="15923" xr:uid="{00000000-0005-0000-0000-0000353E0000}"/>
    <cellStyle name="Percent 4 5 5 10" xfId="15924" xr:uid="{00000000-0005-0000-0000-0000363E0000}"/>
    <cellStyle name="Percent 4 5 5 11" xfId="15925" xr:uid="{00000000-0005-0000-0000-0000373E0000}"/>
    <cellStyle name="Percent 4 5 5 12" xfId="15926" xr:uid="{00000000-0005-0000-0000-0000383E0000}"/>
    <cellStyle name="Percent 4 5 5 13" xfId="15927" xr:uid="{00000000-0005-0000-0000-0000393E0000}"/>
    <cellStyle name="Percent 4 5 5 14" xfId="15928" xr:uid="{00000000-0005-0000-0000-00003A3E0000}"/>
    <cellStyle name="Percent 4 5 5 2" xfId="15929" xr:uid="{00000000-0005-0000-0000-00003B3E0000}"/>
    <cellStyle name="Percent 4 5 5 2 2" xfId="15930" xr:uid="{00000000-0005-0000-0000-00003C3E0000}"/>
    <cellStyle name="Percent 4 5 5 2 2 2" xfId="15931" xr:uid="{00000000-0005-0000-0000-00003D3E0000}"/>
    <cellStyle name="Percent 4 5 5 2 2 3" xfId="15932" xr:uid="{00000000-0005-0000-0000-00003E3E0000}"/>
    <cellStyle name="Percent 4 5 5 2 3" xfId="15933" xr:uid="{00000000-0005-0000-0000-00003F3E0000}"/>
    <cellStyle name="Percent 4 5 5 2 3 2" xfId="15934" xr:uid="{00000000-0005-0000-0000-0000403E0000}"/>
    <cellStyle name="Percent 4 5 5 2 3 3" xfId="15935" xr:uid="{00000000-0005-0000-0000-0000413E0000}"/>
    <cellStyle name="Percent 4 5 5 2 4" xfId="15936" xr:uid="{00000000-0005-0000-0000-0000423E0000}"/>
    <cellStyle name="Percent 4 5 5 2 5" xfId="15937" xr:uid="{00000000-0005-0000-0000-0000433E0000}"/>
    <cellStyle name="Percent 4 5 5 3" xfId="15938" xr:uid="{00000000-0005-0000-0000-0000443E0000}"/>
    <cellStyle name="Percent 4 5 5 3 2" xfId="15939" xr:uid="{00000000-0005-0000-0000-0000453E0000}"/>
    <cellStyle name="Percent 4 5 5 3 2 2" xfId="15940" xr:uid="{00000000-0005-0000-0000-0000463E0000}"/>
    <cellStyle name="Percent 4 5 5 3 2 3" xfId="15941" xr:uid="{00000000-0005-0000-0000-0000473E0000}"/>
    <cellStyle name="Percent 4 5 5 3 3" xfId="15942" xr:uid="{00000000-0005-0000-0000-0000483E0000}"/>
    <cellStyle name="Percent 4 5 5 3 3 2" xfId="15943" xr:uid="{00000000-0005-0000-0000-0000493E0000}"/>
    <cellStyle name="Percent 4 5 5 3 3 3" xfId="15944" xr:uid="{00000000-0005-0000-0000-00004A3E0000}"/>
    <cellStyle name="Percent 4 5 5 3 4" xfId="15945" xr:uid="{00000000-0005-0000-0000-00004B3E0000}"/>
    <cellStyle name="Percent 4 5 5 3 5" xfId="15946" xr:uid="{00000000-0005-0000-0000-00004C3E0000}"/>
    <cellStyle name="Percent 4 5 5 4" xfId="15947" xr:uid="{00000000-0005-0000-0000-00004D3E0000}"/>
    <cellStyle name="Percent 4 5 5 4 2" xfId="15948" xr:uid="{00000000-0005-0000-0000-00004E3E0000}"/>
    <cellStyle name="Percent 4 5 5 4 2 2" xfId="15949" xr:uid="{00000000-0005-0000-0000-00004F3E0000}"/>
    <cellStyle name="Percent 4 5 5 4 2 3" xfId="15950" xr:uid="{00000000-0005-0000-0000-0000503E0000}"/>
    <cellStyle name="Percent 4 5 5 4 3" xfId="15951" xr:uid="{00000000-0005-0000-0000-0000513E0000}"/>
    <cellStyle name="Percent 4 5 5 4 3 2" xfId="15952" xr:uid="{00000000-0005-0000-0000-0000523E0000}"/>
    <cellStyle name="Percent 4 5 5 4 3 3" xfId="15953" xr:uid="{00000000-0005-0000-0000-0000533E0000}"/>
    <cellStyle name="Percent 4 5 5 4 4" xfId="15954" xr:uid="{00000000-0005-0000-0000-0000543E0000}"/>
    <cellStyle name="Percent 4 5 5 4 4 2" xfId="15955" xr:uid="{00000000-0005-0000-0000-0000553E0000}"/>
    <cellStyle name="Percent 4 5 5 4 4 3" xfId="15956" xr:uid="{00000000-0005-0000-0000-0000563E0000}"/>
    <cellStyle name="Percent 4 5 5 4 5" xfId="15957" xr:uid="{00000000-0005-0000-0000-0000573E0000}"/>
    <cellStyle name="Percent 4 5 5 4 6" xfId="15958" xr:uid="{00000000-0005-0000-0000-0000583E0000}"/>
    <cellStyle name="Percent 4 5 5 5" xfId="15959" xr:uid="{00000000-0005-0000-0000-0000593E0000}"/>
    <cellStyle name="Percent 4 5 5 5 2" xfId="15960" xr:uid="{00000000-0005-0000-0000-00005A3E0000}"/>
    <cellStyle name="Percent 4 5 5 5 2 2" xfId="15961" xr:uid="{00000000-0005-0000-0000-00005B3E0000}"/>
    <cellStyle name="Percent 4 5 5 5 2 3" xfId="15962" xr:uid="{00000000-0005-0000-0000-00005C3E0000}"/>
    <cellStyle name="Percent 4 5 5 5 3" xfId="15963" xr:uid="{00000000-0005-0000-0000-00005D3E0000}"/>
    <cellStyle name="Percent 4 5 5 5 3 2" xfId="15964" xr:uid="{00000000-0005-0000-0000-00005E3E0000}"/>
    <cellStyle name="Percent 4 5 5 5 3 3" xfId="15965" xr:uid="{00000000-0005-0000-0000-00005F3E0000}"/>
    <cellStyle name="Percent 4 5 5 5 4" xfId="15966" xr:uid="{00000000-0005-0000-0000-0000603E0000}"/>
    <cellStyle name="Percent 4 5 5 5 5" xfId="15967" xr:uid="{00000000-0005-0000-0000-0000613E0000}"/>
    <cellStyle name="Percent 4 5 5 6" xfId="15968" xr:uid="{00000000-0005-0000-0000-0000623E0000}"/>
    <cellStyle name="Percent 4 5 5 6 2" xfId="15969" xr:uid="{00000000-0005-0000-0000-0000633E0000}"/>
    <cellStyle name="Percent 4 5 5 6 3" xfId="15970" xr:uid="{00000000-0005-0000-0000-0000643E0000}"/>
    <cellStyle name="Percent 4 5 5 7" xfId="15971" xr:uid="{00000000-0005-0000-0000-0000653E0000}"/>
    <cellStyle name="Percent 4 5 5 7 2" xfId="15972" xr:uid="{00000000-0005-0000-0000-0000663E0000}"/>
    <cellStyle name="Percent 4 5 5 7 3" xfId="15973" xr:uid="{00000000-0005-0000-0000-0000673E0000}"/>
    <cellStyle name="Percent 4 5 5 8" xfId="15974" xr:uid="{00000000-0005-0000-0000-0000683E0000}"/>
    <cellStyle name="Percent 4 5 5 8 2" xfId="15975" xr:uid="{00000000-0005-0000-0000-0000693E0000}"/>
    <cellStyle name="Percent 4 5 5 8 3" xfId="15976" xr:uid="{00000000-0005-0000-0000-00006A3E0000}"/>
    <cellStyle name="Percent 4 5 5 9" xfId="15977" xr:uid="{00000000-0005-0000-0000-00006B3E0000}"/>
    <cellStyle name="Percent 4 5 6" xfId="15978" xr:uid="{00000000-0005-0000-0000-00006C3E0000}"/>
    <cellStyle name="Percent 4 5 6 10" xfId="15979" xr:uid="{00000000-0005-0000-0000-00006D3E0000}"/>
    <cellStyle name="Percent 4 5 6 11" xfId="15980" xr:uid="{00000000-0005-0000-0000-00006E3E0000}"/>
    <cellStyle name="Percent 4 5 6 12" xfId="15981" xr:uid="{00000000-0005-0000-0000-00006F3E0000}"/>
    <cellStyle name="Percent 4 5 6 13" xfId="15982" xr:uid="{00000000-0005-0000-0000-0000703E0000}"/>
    <cellStyle name="Percent 4 5 6 14" xfId="15983" xr:uid="{00000000-0005-0000-0000-0000713E0000}"/>
    <cellStyle name="Percent 4 5 6 2" xfId="15984" xr:uid="{00000000-0005-0000-0000-0000723E0000}"/>
    <cellStyle name="Percent 4 5 6 2 2" xfId="15985" xr:uid="{00000000-0005-0000-0000-0000733E0000}"/>
    <cellStyle name="Percent 4 5 6 2 2 2" xfId="15986" xr:uid="{00000000-0005-0000-0000-0000743E0000}"/>
    <cellStyle name="Percent 4 5 6 2 2 3" xfId="15987" xr:uid="{00000000-0005-0000-0000-0000753E0000}"/>
    <cellStyle name="Percent 4 5 6 2 3" xfId="15988" xr:uid="{00000000-0005-0000-0000-0000763E0000}"/>
    <cellStyle name="Percent 4 5 6 2 3 2" xfId="15989" xr:uid="{00000000-0005-0000-0000-0000773E0000}"/>
    <cellStyle name="Percent 4 5 6 2 3 3" xfId="15990" xr:uid="{00000000-0005-0000-0000-0000783E0000}"/>
    <cellStyle name="Percent 4 5 6 2 4" xfId="15991" xr:uid="{00000000-0005-0000-0000-0000793E0000}"/>
    <cellStyle name="Percent 4 5 6 2 5" xfId="15992" xr:uid="{00000000-0005-0000-0000-00007A3E0000}"/>
    <cellStyle name="Percent 4 5 6 3" xfId="15993" xr:uid="{00000000-0005-0000-0000-00007B3E0000}"/>
    <cellStyle name="Percent 4 5 6 3 2" xfId="15994" xr:uid="{00000000-0005-0000-0000-00007C3E0000}"/>
    <cellStyle name="Percent 4 5 6 3 2 2" xfId="15995" xr:uid="{00000000-0005-0000-0000-00007D3E0000}"/>
    <cellStyle name="Percent 4 5 6 3 2 3" xfId="15996" xr:uid="{00000000-0005-0000-0000-00007E3E0000}"/>
    <cellStyle name="Percent 4 5 6 3 3" xfId="15997" xr:uid="{00000000-0005-0000-0000-00007F3E0000}"/>
    <cellStyle name="Percent 4 5 6 3 3 2" xfId="15998" xr:uid="{00000000-0005-0000-0000-0000803E0000}"/>
    <cellStyle name="Percent 4 5 6 3 3 3" xfId="15999" xr:uid="{00000000-0005-0000-0000-0000813E0000}"/>
    <cellStyle name="Percent 4 5 6 3 4" xfId="16000" xr:uid="{00000000-0005-0000-0000-0000823E0000}"/>
    <cellStyle name="Percent 4 5 6 3 5" xfId="16001" xr:uid="{00000000-0005-0000-0000-0000833E0000}"/>
    <cellStyle name="Percent 4 5 6 4" xfId="16002" xr:uid="{00000000-0005-0000-0000-0000843E0000}"/>
    <cellStyle name="Percent 4 5 6 4 2" xfId="16003" xr:uid="{00000000-0005-0000-0000-0000853E0000}"/>
    <cellStyle name="Percent 4 5 6 4 2 2" xfId="16004" xr:uid="{00000000-0005-0000-0000-0000863E0000}"/>
    <cellStyle name="Percent 4 5 6 4 2 3" xfId="16005" xr:uid="{00000000-0005-0000-0000-0000873E0000}"/>
    <cellStyle name="Percent 4 5 6 4 3" xfId="16006" xr:uid="{00000000-0005-0000-0000-0000883E0000}"/>
    <cellStyle name="Percent 4 5 6 4 3 2" xfId="16007" xr:uid="{00000000-0005-0000-0000-0000893E0000}"/>
    <cellStyle name="Percent 4 5 6 4 3 3" xfId="16008" xr:uid="{00000000-0005-0000-0000-00008A3E0000}"/>
    <cellStyle name="Percent 4 5 6 4 4" xfId="16009" xr:uid="{00000000-0005-0000-0000-00008B3E0000}"/>
    <cellStyle name="Percent 4 5 6 4 4 2" xfId="16010" xr:uid="{00000000-0005-0000-0000-00008C3E0000}"/>
    <cellStyle name="Percent 4 5 6 4 4 3" xfId="16011" xr:uid="{00000000-0005-0000-0000-00008D3E0000}"/>
    <cellStyle name="Percent 4 5 6 4 5" xfId="16012" xr:uid="{00000000-0005-0000-0000-00008E3E0000}"/>
    <cellStyle name="Percent 4 5 6 4 6" xfId="16013" xr:uid="{00000000-0005-0000-0000-00008F3E0000}"/>
    <cellStyle name="Percent 4 5 6 5" xfId="16014" xr:uid="{00000000-0005-0000-0000-0000903E0000}"/>
    <cellStyle name="Percent 4 5 6 5 2" xfId="16015" xr:uid="{00000000-0005-0000-0000-0000913E0000}"/>
    <cellStyle name="Percent 4 5 6 5 2 2" xfId="16016" xr:uid="{00000000-0005-0000-0000-0000923E0000}"/>
    <cellStyle name="Percent 4 5 6 5 2 3" xfId="16017" xr:uid="{00000000-0005-0000-0000-0000933E0000}"/>
    <cellStyle name="Percent 4 5 6 5 3" xfId="16018" xr:uid="{00000000-0005-0000-0000-0000943E0000}"/>
    <cellStyle name="Percent 4 5 6 5 3 2" xfId="16019" xr:uid="{00000000-0005-0000-0000-0000953E0000}"/>
    <cellStyle name="Percent 4 5 6 5 3 3" xfId="16020" xr:uid="{00000000-0005-0000-0000-0000963E0000}"/>
    <cellStyle name="Percent 4 5 6 5 4" xfId="16021" xr:uid="{00000000-0005-0000-0000-0000973E0000}"/>
    <cellStyle name="Percent 4 5 6 5 5" xfId="16022" xr:uid="{00000000-0005-0000-0000-0000983E0000}"/>
    <cellStyle name="Percent 4 5 6 6" xfId="16023" xr:uid="{00000000-0005-0000-0000-0000993E0000}"/>
    <cellStyle name="Percent 4 5 6 6 2" xfId="16024" xr:uid="{00000000-0005-0000-0000-00009A3E0000}"/>
    <cellStyle name="Percent 4 5 6 6 3" xfId="16025" xr:uid="{00000000-0005-0000-0000-00009B3E0000}"/>
    <cellStyle name="Percent 4 5 6 7" xfId="16026" xr:uid="{00000000-0005-0000-0000-00009C3E0000}"/>
    <cellStyle name="Percent 4 5 6 7 2" xfId="16027" xr:uid="{00000000-0005-0000-0000-00009D3E0000}"/>
    <cellStyle name="Percent 4 5 6 7 3" xfId="16028" xr:uid="{00000000-0005-0000-0000-00009E3E0000}"/>
    <cellStyle name="Percent 4 5 6 8" xfId="16029" xr:uid="{00000000-0005-0000-0000-00009F3E0000}"/>
    <cellStyle name="Percent 4 5 6 8 2" xfId="16030" xr:uid="{00000000-0005-0000-0000-0000A03E0000}"/>
    <cellStyle name="Percent 4 5 6 8 3" xfId="16031" xr:uid="{00000000-0005-0000-0000-0000A13E0000}"/>
    <cellStyle name="Percent 4 5 6 9" xfId="16032" xr:uid="{00000000-0005-0000-0000-0000A23E0000}"/>
    <cellStyle name="Percent 4 5 7" xfId="16033" xr:uid="{00000000-0005-0000-0000-0000A33E0000}"/>
    <cellStyle name="Percent 4 5 7 10" xfId="16034" xr:uid="{00000000-0005-0000-0000-0000A43E0000}"/>
    <cellStyle name="Percent 4 5 7 11" xfId="16035" xr:uid="{00000000-0005-0000-0000-0000A53E0000}"/>
    <cellStyle name="Percent 4 5 7 12" xfId="16036" xr:uid="{00000000-0005-0000-0000-0000A63E0000}"/>
    <cellStyle name="Percent 4 5 7 13" xfId="16037" xr:uid="{00000000-0005-0000-0000-0000A73E0000}"/>
    <cellStyle name="Percent 4 5 7 14" xfId="16038" xr:uid="{00000000-0005-0000-0000-0000A83E0000}"/>
    <cellStyle name="Percent 4 5 7 2" xfId="16039" xr:uid="{00000000-0005-0000-0000-0000A93E0000}"/>
    <cellStyle name="Percent 4 5 7 2 2" xfId="16040" xr:uid="{00000000-0005-0000-0000-0000AA3E0000}"/>
    <cellStyle name="Percent 4 5 7 2 2 2" xfId="16041" xr:uid="{00000000-0005-0000-0000-0000AB3E0000}"/>
    <cellStyle name="Percent 4 5 7 2 2 3" xfId="16042" xr:uid="{00000000-0005-0000-0000-0000AC3E0000}"/>
    <cellStyle name="Percent 4 5 7 2 3" xfId="16043" xr:uid="{00000000-0005-0000-0000-0000AD3E0000}"/>
    <cellStyle name="Percent 4 5 7 2 3 2" xfId="16044" xr:uid="{00000000-0005-0000-0000-0000AE3E0000}"/>
    <cellStyle name="Percent 4 5 7 2 3 3" xfId="16045" xr:uid="{00000000-0005-0000-0000-0000AF3E0000}"/>
    <cellStyle name="Percent 4 5 7 2 4" xfId="16046" xr:uid="{00000000-0005-0000-0000-0000B03E0000}"/>
    <cellStyle name="Percent 4 5 7 2 5" xfId="16047" xr:uid="{00000000-0005-0000-0000-0000B13E0000}"/>
    <cellStyle name="Percent 4 5 7 3" xfId="16048" xr:uid="{00000000-0005-0000-0000-0000B23E0000}"/>
    <cellStyle name="Percent 4 5 7 3 2" xfId="16049" xr:uid="{00000000-0005-0000-0000-0000B33E0000}"/>
    <cellStyle name="Percent 4 5 7 3 2 2" xfId="16050" xr:uid="{00000000-0005-0000-0000-0000B43E0000}"/>
    <cellStyle name="Percent 4 5 7 3 2 3" xfId="16051" xr:uid="{00000000-0005-0000-0000-0000B53E0000}"/>
    <cellStyle name="Percent 4 5 7 3 3" xfId="16052" xr:uid="{00000000-0005-0000-0000-0000B63E0000}"/>
    <cellStyle name="Percent 4 5 7 3 3 2" xfId="16053" xr:uid="{00000000-0005-0000-0000-0000B73E0000}"/>
    <cellStyle name="Percent 4 5 7 3 3 3" xfId="16054" xr:uid="{00000000-0005-0000-0000-0000B83E0000}"/>
    <cellStyle name="Percent 4 5 7 3 4" xfId="16055" xr:uid="{00000000-0005-0000-0000-0000B93E0000}"/>
    <cellStyle name="Percent 4 5 7 3 5" xfId="16056" xr:uid="{00000000-0005-0000-0000-0000BA3E0000}"/>
    <cellStyle name="Percent 4 5 7 4" xfId="16057" xr:uid="{00000000-0005-0000-0000-0000BB3E0000}"/>
    <cellStyle name="Percent 4 5 7 4 2" xfId="16058" xr:uid="{00000000-0005-0000-0000-0000BC3E0000}"/>
    <cellStyle name="Percent 4 5 7 4 2 2" xfId="16059" xr:uid="{00000000-0005-0000-0000-0000BD3E0000}"/>
    <cellStyle name="Percent 4 5 7 4 2 3" xfId="16060" xr:uid="{00000000-0005-0000-0000-0000BE3E0000}"/>
    <cellStyle name="Percent 4 5 7 4 3" xfId="16061" xr:uid="{00000000-0005-0000-0000-0000BF3E0000}"/>
    <cellStyle name="Percent 4 5 7 4 3 2" xfId="16062" xr:uid="{00000000-0005-0000-0000-0000C03E0000}"/>
    <cellStyle name="Percent 4 5 7 4 3 3" xfId="16063" xr:uid="{00000000-0005-0000-0000-0000C13E0000}"/>
    <cellStyle name="Percent 4 5 7 4 4" xfId="16064" xr:uid="{00000000-0005-0000-0000-0000C23E0000}"/>
    <cellStyle name="Percent 4 5 7 4 4 2" xfId="16065" xr:uid="{00000000-0005-0000-0000-0000C33E0000}"/>
    <cellStyle name="Percent 4 5 7 4 4 3" xfId="16066" xr:uid="{00000000-0005-0000-0000-0000C43E0000}"/>
    <cellStyle name="Percent 4 5 7 4 5" xfId="16067" xr:uid="{00000000-0005-0000-0000-0000C53E0000}"/>
    <cellStyle name="Percent 4 5 7 4 6" xfId="16068" xr:uid="{00000000-0005-0000-0000-0000C63E0000}"/>
    <cellStyle name="Percent 4 5 7 5" xfId="16069" xr:uid="{00000000-0005-0000-0000-0000C73E0000}"/>
    <cellStyle name="Percent 4 5 7 5 2" xfId="16070" xr:uid="{00000000-0005-0000-0000-0000C83E0000}"/>
    <cellStyle name="Percent 4 5 7 5 2 2" xfId="16071" xr:uid="{00000000-0005-0000-0000-0000C93E0000}"/>
    <cellStyle name="Percent 4 5 7 5 2 3" xfId="16072" xr:uid="{00000000-0005-0000-0000-0000CA3E0000}"/>
    <cellStyle name="Percent 4 5 7 5 3" xfId="16073" xr:uid="{00000000-0005-0000-0000-0000CB3E0000}"/>
    <cellStyle name="Percent 4 5 7 5 3 2" xfId="16074" xr:uid="{00000000-0005-0000-0000-0000CC3E0000}"/>
    <cellStyle name="Percent 4 5 7 5 3 3" xfId="16075" xr:uid="{00000000-0005-0000-0000-0000CD3E0000}"/>
    <cellStyle name="Percent 4 5 7 5 4" xfId="16076" xr:uid="{00000000-0005-0000-0000-0000CE3E0000}"/>
    <cellStyle name="Percent 4 5 7 5 5" xfId="16077" xr:uid="{00000000-0005-0000-0000-0000CF3E0000}"/>
    <cellStyle name="Percent 4 5 7 6" xfId="16078" xr:uid="{00000000-0005-0000-0000-0000D03E0000}"/>
    <cellStyle name="Percent 4 5 7 6 2" xfId="16079" xr:uid="{00000000-0005-0000-0000-0000D13E0000}"/>
    <cellStyle name="Percent 4 5 7 6 3" xfId="16080" xr:uid="{00000000-0005-0000-0000-0000D23E0000}"/>
    <cellStyle name="Percent 4 5 7 7" xfId="16081" xr:uid="{00000000-0005-0000-0000-0000D33E0000}"/>
    <cellStyle name="Percent 4 5 7 7 2" xfId="16082" xr:uid="{00000000-0005-0000-0000-0000D43E0000}"/>
    <cellStyle name="Percent 4 5 7 7 3" xfId="16083" xr:uid="{00000000-0005-0000-0000-0000D53E0000}"/>
    <cellStyle name="Percent 4 5 7 8" xfId="16084" xr:uid="{00000000-0005-0000-0000-0000D63E0000}"/>
    <cellStyle name="Percent 4 5 7 8 2" xfId="16085" xr:uid="{00000000-0005-0000-0000-0000D73E0000}"/>
    <cellStyle name="Percent 4 5 7 8 3" xfId="16086" xr:uid="{00000000-0005-0000-0000-0000D83E0000}"/>
    <cellStyle name="Percent 4 5 7 9" xfId="16087" xr:uid="{00000000-0005-0000-0000-0000D93E0000}"/>
    <cellStyle name="Percent 4 5 8" xfId="16088" xr:uid="{00000000-0005-0000-0000-0000DA3E0000}"/>
    <cellStyle name="Percent 4 5 8 10" xfId="16089" xr:uid="{00000000-0005-0000-0000-0000DB3E0000}"/>
    <cellStyle name="Percent 4 5 8 11" xfId="16090" xr:uid="{00000000-0005-0000-0000-0000DC3E0000}"/>
    <cellStyle name="Percent 4 5 8 12" xfId="16091" xr:uid="{00000000-0005-0000-0000-0000DD3E0000}"/>
    <cellStyle name="Percent 4 5 8 13" xfId="16092" xr:uid="{00000000-0005-0000-0000-0000DE3E0000}"/>
    <cellStyle name="Percent 4 5 8 14" xfId="16093" xr:uid="{00000000-0005-0000-0000-0000DF3E0000}"/>
    <cellStyle name="Percent 4 5 8 2" xfId="16094" xr:uid="{00000000-0005-0000-0000-0000E03E0000}"/>
    <cellStyle name="Percent 4 5 8 2 2" xfId="16095" xr:uid="{00000000-0005-0000-0000-0000E13E0000}"/>
    <cellStyle name="Percent 4 5 8 2 2 2" xfId="16096" xr:uid="{00000000-0005-0000-0000-0000E23E0000}"/>
    <cellStyle name="Percent 4 5 8 2 2 3" xfId="16097" xr:uid="{00000000-0005-0000-0000-0000E33E0000}"/>
    <cellStyle name="Percent 4 5 8 2 3" xfId="16098" xr:uid="{00000000-0005-0000-0000-0000E43E0000}"/>
    <cellStyle name="Percent 4 5 8 2 3 2" xfId="16099" xr:uid="{00000000-0005-0000-0000-0000E53E0000}"/>
    <cellStyle name="Percent 4 5 8 2 3 3" xfId="16100" xr:uid="{00000000-0005-0000-0000-0000E63E0000}"/>
    <cellStyle name="Percent 4 5 8 2 4" xfId="16101" xr:uid="{00000000-0005-0000-0000-0000E73E0000}"/>
    <cellStyle name="Percent 4 5 8 2 5" xfId="16102" xr:uid="{00000000-0005-0000-0000-0000E83E0000}"/>
    <cellStyle name="Percent 4 5 8 3" xfId="16103" xr:uid="{00000000-0005-0000-0000-0000E93E0000}"/>
    <cellStyle name="Percent 4 5 8 3 2" xfId="16104" xr:uid="{00000000-0005-0000-0000-0000EA3E0000}"/>
    <cellStyle name="Percent 4 5 8 3 2 2" xfId="16105" xr:uid="{00000000-0005-0000-0000-0000EB3E0000}"/>
    <cellStyle name="Percent 4 5 8 3 2 3" xfId="16106" xr:uid="{00000000-0005-0000-0000-0000EC3E0000}"/>
    <cellStyle name="Percent 4 5 8 3 3" xfId="16107" xr:uid="{00000000-0005-0000-0000-0000ED3E0000}"/>
    <cellStyle name="Percent 4 5 8 3 3 2" xfId="16108" xr:uid="{00000000-0005-0000-0000-0000EE3E0000}"/>
    <cellStyle name="Percent 4 5 8 3 3 3" xfId="16109" xr:uid="{00000000-0005-0000-0000-0000EF3E0000}"/>
    <cellStyle name="Percent 4 5 8 3 4" xfId="16110" xr:uid="{00000000-0005-0000-0000-0000F03E0000}"/>
    <cellStyle name="Percent 4 5 8 3 5" xfId="16111" xr:uid="{00000000-0005-0000-0000-0000F13E0000}"/>
    <cellStyle name="Percent 4 5 8 4" xfId="16112" xr:uid="{00000000-0005-0000-0000-0000F23E0000}"/>
    <cellStyle name="Percent 4 5 8 4 2" xfId="16113" xr:uid="{00000000-0005-0000-0000-0000F33E0000}"/>
    <cellStyle name="Percent 4 5 8 4 2 2" xfId="16114" xr:uid="{00000000-0005-0000-0000-0000F43E0000}"/>
    <cellStyle name="Percent 4 5 8 4 2 3" xfId="16115" xr:uid="{00000000-0005-0000-0000-0000F53E0000}"/>
    <cellStyle name="Percent 4 5 8 4 3" xfId="16116" xr:uid="{00000000-0005-0000-0000-0000F63E0000}"/>
    <cellStyle name="Percent 4 5 8 4 3 2" xfId="16117" xr:uid="{00000000-0005-0000-0000-0000F73E0000}"/>
    <cellStyle name="Percent 4 5 8 4 3 3" xfId="16118" xr:uid="{00000000-0005-0000-0000-0000F83E0000}"/>
    <cellStyle name="Percent 4 5 8 4 4" xfId="16119" xr:uid="{00000000-0005-0000-0000-0000F93E0000}"/>
    <cellStyle name="Percent 4 5 8 4 4 2" xfId="16120" xr:uid="{00000000-0005-0000-0000-0000FA3E0000}"/>
    <cellStyle name="Percent 4 5 8 4 4 3" xfId="16121" xr:uid="{00000000-0005-0000-0000-0000FB3E0000}"/>
    <cellStyle name="Percent 4 5 8 4 5" xfId="16122" xr:uid="{00000000-0005-0000-0000-0000FC3E0000}"/>
    <cellStyle name="Percent 4 5 8 4 6" xfId="16123" xr:uid="{00000000-0005-0000-0000-0000FD3E0000}"/>
    <cellStyle name="Percent 4 5 8 5" xfId="16124" xr:uid="{00000000-0005-0000-0000-0000FE3E0000}"/>
    <cellStyle name="Percent 4 5 8 5 2" xfId="16125" xr:uid="{00000000-0005-0000-0000-0000FF3E0000}"/>
    <cellStyle name="Percent 4 5 8 5 2 2" xfId="16126" xr:uid="{00000000-0005-0000-0000-0000003F0000}"/>
    <cellStyle name="Percent 4 5 8 5 2 3" xfId="16127" xr:uid="{00000000-0005-0000-0000-0000013F0000}"/>
    <cellStyle name="Percent 4 5 8 5 3" xfId="16128" xr:uid="{00000000-0005-0000-0000-0000023F0000}"/>
    <cellStyle name="Percent 4 5 8 5 3 2" xfId="16129" xr:uid="{00000000-0005-0000-0000-0000033F0000}"/>
    <cellStyle name="Percent 4 5 8 5 3 3" xfId="16130" xr:uid="{00000000-0005-0000-0000-0000043F0000}"/>
    <cellStyle name="Percent 4 5 8 5 4" xfId="16131" xr:uid="{00000000-0005-0000-0000-0000053F0000}"/>
    <cellStyle name="Percent 4 5 8 5 5" xfId="16132" xr:uid="{00000000-0005-0000-0000-0000063F0000}"/>
    <cellStyle name="Percent 4 5 8 6" xfId="16133" xr:uid="{00000000-0005-0000-0000-0000073F0000}"/>
    <cellStyle name="Percent 4 5 8 6 2" xfId="16134" xr:uid="{00000000-0005-0000-0000-0000083F0000}"/>
    <cellStyle name="Percent 4 5 8 6 3" xfId="16135" xr:uid="{00000000-0005-0000-0000-0000093F0000}"/>
    <cellStyle name="Percent 4 5 8 7" xfId="16136" xr:uid="{00000000-0005-0000-0000-00000A3F0000}"/>
    <cellStyle name="Percent 4 5 8 7 2" xfId="16137" xr:uid="{00000000-0005-0000-0000-00000B3F0000}"/>
    <cellStyle name="Percent 4 5 8 7 3" xfId="16138" xr:uid="{00000000-0005-0000-0000-00000C3F0000}"/>
    <cellStyle name="Percent 4 5 8 8" xfId="16139" xr:uid="{00000000-0005-0000-0000-00000D3F0000}"/>
    <cellStyle name="Percent 4 5 8 8 2" xfId="16140" xr:uid="{00000000-0005-0000-0000-00000E3F0000}"/>
    <cellStyle name="Percent 4 5 8 8 3" xfId="16141" xr:uid="{00000000-0005-0000-0000-00000F3F0000}"/>
    <cellStyle name="Percent 4 5 8 9" xfId="16142" xr:uid="{00000000-0005-0000-0000-0000103F0000}"/>
    <cellStyle name="Percent 4 5 9" xfId="16143" xr:uid="{00000000-0005-0000-0000-0000113F0000}"/>
    <cellStyle name="Percent 4 5 9 2" xfId="16144" xr:uid="{00000000-0005-0000-0000-0000123F0000}"/>
    <cellStyle name="Percent 4 5 9 2 2" xfId="16145" xr:uid="{00000000-0005-0000-0000-0000133F0000}"/>
    <cellStyle name="Percent 4 5 9 2 3" xfId="16146" xr:uid="{00000000-0005-0000-0000-0000143F0000}"/>
    <cellStyle name="Percent 4 5 9 3" xfId="16147" xr:uid="{00000000-0005-0000-0000-0000153F0000}"/>
    <cellStyle name="Percent 4 5 9 3 2" xfId="16148" xr:uid="{00000000-0005-0000-0000-0000163F0000}"/>
    <cellStyle name="Percent 4 5 9 3 3" xfId="16149" xr:uid="{00000000-0005-0000-0000-0000173F0000}"/>
    <cellStyle name="Percent 4 5 9 4" xfId="16150" xr:uid="{00000000-0005-0000-0000-0000183F0000}"/>
    <cellStyle name="Percent 4 5 9 5" xfId="16151" xr:uid="{00000000-0005-0000-0000-0000193F0000}"/>
    <cellStyle name="Percent 4 5 9 6" xfId="16152" xr:uid="{00000000-0005-0000-0000-00001A3F0000}"/>
    <cellStyle name="Percent 4 5 9 7" xfId="16153" xr:uid="{00000000-0005-0000-0000-00001B3F0000}"/>
    <cellStyle name="Percent 4 5 9 8" xfId="16154" xr:uid="{00000000-0005-0000-0000-00001C3F0000}"/>
    <cellStyle name="Percent 4 6" xfId="16155" xr:uid="{00000000-0005-0000-0000-00001D3F0000}"/>
    <cellStyle name="Percent 4 6 10" xfId="16156" xr:uid="{00000000-0005-0000-0000-00001E3F0000}"/>
    <cellStyle name="Percent 4 6 10 2" xfId="16157" xr:uid="{00000000-0005-0000-0000-00001F3F0000}"/>
    <cellStyle name="Percent 4 6 10 2 2" xfId="16158" xr:uid="{00000000-0005-0000-0000-0000203F0000}"/>
    <cellStyle name="Percent 4 6 10 2 3" xfId="16159" xr:uid="{00000000-0005-0000-0000-0000213F0000}"/>
    <cellStyle name="Percent 4 6 10 3" xfId="16160" xr:uid="{00000000-0005-0000-0000-0000223F0000}"/>
    <cellStyle name="Percent 4 6 10 3 2" xfId="16161" xr:uid="{00000000-0005-0000-0000-0000233F0000}"/>
    <cellStyle name="Percent 4 6 10 3 3" xfId="16162" xr:uid="{00000000-0005-0000-0000-0000243F0000}"/>
    <cellStyle name="Percent 4 6 10 4" xfId="16163" xr:uid="{00000000-0005-0000-0000-0000253F0000}"/>
    <cellStyle name="Percent 4 6 10 5" xfId="16164" xr:uid="{00000000-0005-0000-0000-0000263F0000}"/>
    <cellStyle name="Percent 4 6 11" xfId="16165" xr:uid="{00000000-0005-0000-0000-0000273F0000}"/>
    <cellStyle name="Percent 4 6 11 2" xfId="16166" xr:uid="{00000000-0005-0000-0000-0000283F0000}"/>
    <cellStyle name="Percent 4 6 11 2 2" xfId="16167" xr:uid="{00000000-0005-0000-0000-0000293F0000}"/>
    <cellStyle name="Percent 4 6 11 2 3" xfId="16168" xr:uid="{00000000-0005-0000-0000-00002A3F0000}"/>
    <cellStyle name="Percent 4 6 11 3" xfId="16169" xr:uid="{00000000-0005-0000-0000-00002B3F0000}"/>
    <cellStyle name="Percent 4 6 11 3 2" xfId="16170" xr:uid="{00000000-0005-0000-0000-00002C3F0000}"/>
    <cellStyle name="Percent 4 6 11 3 3" xfId="16171" xr:uid="{00000000-0005-0000-0000-00002D3F0000}"/>
    <cellStyle name="Percent 4 6 11 4" xfId="16172" xr:uid="{00000000-0005-0000-0000-00002E3F0000}"/>
    <cellStyle name="Percent 4 6 11 5" xfId="16173" xr:uid="{00000000-0005-0000-0000-00002F3F0000}"/>
    <cellStyle name="Percent 4 6 12" xfId="16174" xr:uid="{00000000-0005-0000-0000-0000303F0000}"/>
    <cellStyle name="Percent 4 6 12 2" xfId="16175" xr:uid="{00000000-0005-0000-0000-0000313F0000}"/>
    <cellStyle name="Percent 4 6 12 2 2" xfId="16176" xr:uid="{00000000-0005-0000-0000-0000323F0000}"/>
    <cellStyle name="Percent 4 6 12 2 3" xfId="16177" xr:uid="{00000000-0005-0000-0000-0000333F0000}"/>
    <cellStyle name="Percent 4 6 12 3" xfId="16178" xr:uid="{00000000-0005-0000-0000-0000343F0000}"/>
    <cellStyle name="Percent 4 6 12 3 2" xfId="16179" xr:uid="{00000000-0005-0000-0000-0000353F0000}"/>
    <cellStyle name="Percent 4 6 12 3 3" xfId="16180" xr:uid="{00000000-0005-0000-0000-0000363F0000}"/>
    <cellStyle name="Percent 4 6 12 4" xfId="16181" xr:uid="{00000000-0005-0000-0000-0000373F0000}"/>
    <cellStyle name="Percent 4 6 12 4 2" xfId="16182" xr:uid="{00000000-0005-0000-0000-0000383F0000}"/>
    <cellStyle name="Percent 4 6 12 4 3" xfId="16183" xr:uid="{00000000-0005-0000-0000-0000393F0000}"/>
    <cellStyle name="Percent 4 6 12 5" xfId="16184" xr:uid="{00000000-0005-0000-0000-00003A3F0000}"/>
    <cellStyle name="Percent 4 6 12 6" xfId="16185" xr:uid="{00000000-0005-0000-0000-00003B3F0000}"/>
    <cellStyle name="Percent 4 6 13" xfId="16186" xr:uid="{00000000-0005-0000-0000-00003C3F0000}"/>
    <cellStyle name="Percent 4 6 13 2" xfId="16187" xr:uid="{00000000-0005-0000-0000-00003D3F0000}"/>
    <cellStyle name="Percent 4 6 13 2 2" xfId="16188" xr:uid="{00000000-0005-0000-0000-00003E3F0000}"/>
    <cellStyle name="Percent 4 6 13 2 3" xfId="16189" xr:uid="{00000000-0005-0000-0000-00003F3F0000}"/>
    <cellStyle name="Percent 4 6 13 3" xfId="16190" xr:uid="{00000000-0005-0000-0000-0000403F0000}"/>
    <cellStyle name="Percent 4 6 13 3 2" xfId="16191" xr:uid="{00000000-0005-0000-0000-0000413F0000}"/>
    <cellStyle name="Percent 4 6 13 3 3" xfId="16192" xr:uid="{00000000-0005-0000-0000-0000423F0000}"/>
    <cellStyle name="Percent 4 6 13 4" xfId="16193" xr:uid="{00000000-0005-0000-0000-0000433F0000}"/>
    <cellStyle name="Percent 4 6 13 5" xfId="16194" xr:uid="{00000000-0005-0000-0000-0000443F0000}"/>
    <cellStyle name="Percent 4 6 14" xfId="16195" xr:uid="{00000000-0005-0000-0000-0000453F0000}"/>
    <cellStyle name="Percent 4 6 14 2" xfId="16196" xr:uid="{00000000-0005-0000-0000-0000463F0000}"/>
    <cellStyle name="Percent 4 6 14 3" xfId="16197" xr:uid="{00000000-0005-0000-0000-0000473F0000}"/>
    <cellStyle name="Percent 4 6 15" xfId="16198" xr:uid="{00000000-0005-0000-0000-0000483F0000}"/>
    <cellStyle name="Percent 4 6 15 2" xfId="16199" xr:uid="{00000000-0005-0000-0000-0000493F0000}"/>
    <cellStyle name="Percent 4 6 15 3" xfId="16200" xr:uid="{00000000-0005-0000-0000-00004A3F0000}"/>
    <cellStyle name="Percent 4 6 16" xfId="16201" xr:uid="{00000000-0005-0000-0000-00004B3F0000}"/>
    <cellStyle name="Percent 4 6 16 2" xfId="16202" xr:uid="{00000000-0005-0000-0000-00004C3F0000}"/>
    <cellStyle name="Percent 4 6 16 3" xfId="16203" xr:uid="{00000000-0005-0000-0000-00004D3F0000}"/>
    <cellStyle name="Percent 4 6 17" xfId="16204" xr:uid="{00000000-0005-0000-0000-00004E3F0000}"/>
    <cellStyle name="Percent 4 6 18" xfId="16205" xr:uid="{00000000-0005-0000-0000-00004F3F0000}"/>
    <cellStyle name="Percent 4 6 19" xfId="16206" xr:uid="{00000000-0005-0000-0000-0000503F0000}"/>
    <cellStyle name="Percent 4 6 2" xfId="16207" xr:uid="{00000000-0005-0000-0000-0000513F0000}"/>
    <cellStyle name="Percent 4 6 2 10" xfId="16208" xr:uid="{00000000-0005-0000-0000-0000523F0000}"/>
    <cellStyle name="Percent 4 6 2 11" xfId="16209" xr:uid="{00000000-0005-0000-0000-0000533F0000}"/>
    <cellStyle name="Percent 4 6 2 12" xfId="16210" xr:uid="{00000000-0005-0000-0000-0000543F0000}"/>
    <cellStyle name="Percent 4 6 2 13" xfId="16211" xr:uid="{00000000-0005-0000-0000-0000553F0000}"/>
    <cellStyle name="Percent 4 6 2 14" xfId="16212" xr:uid="{00000000-0005-0000-0000-0000563F0000}"/>
    <cellStyle name="Percent 4 6 2 2" xfId="16213" xr:uid="{00000000-0005-0000-0000-0000573F0000}"/>
    <cellStyle name="Percent 4 6 2 2 2" xfId="16214" xr:uid="{00000000-0005-0000-0000-0000583F0000}"/>
    <cellStyle name="Percent 4 6 2 2 2 2" xfId="16215" xr:uid="{00000000-0005-0000-0000-0000593F0000}"/>
    <cellStyle name="Percent 4 6 2 2 2 3" xfId="16216" xr:uid="{00000000-0005-0000-0000-00005A3F0000}"/>
    <cellStyle name="Percent 4 6 2 2 3" xfId="16217" xr:uid="{00000000-0005-0000-0000-00005B3F0000}"/>
    <cellStyle name="Percent 4 6 2 2 3 2" xfId="16218" xr:uid="{00000000-0005-0000-0000-00005C3F0000}"/>
    <cellStyle name="Percent 4 6 2 2 3 3" xfId="16219" xr:uid="{00000000-0005-0000-0000-00005D3F0000}"/>
    <cellStyle name="Percent 4 6 2 2 4" xfId="16220" xr:uid="{00000000-0005-0000-0000-00005E3F0000}"/>
    <cellStyle name="Percent 4 6 2 2 5" xfId="16221" xr:uid="{00000000-0005-0000-0000-00005F3F0000}"/>
    <cellStyle name="Percent 4 6 2 3" xfId="16222" xr:uid="{00000000-0005-0000-0000-0000603F0000}"/>
    <cellStyle name="Percent 4 6 2 3 2" xfId="16223" xr:uid="{00000000-0005-0000-0000-0000613F0000}"/>
    <cellStyle name="Percent 4 6 2 3 2 2" xfId="16224" xr:uid="{00000000-0005-0000-0000-0000623F0000}"/>
    <cellStyle name="Percent 4 6 2 3 2 3" xfId="16225" xr:uid="{00000000-0005-0000-0000-0000633F0000}"/>
    <cellStyle name="Percent 4 6 2 3 3" xfId="16226" xr:uid="{00000000-0005-0000-0000-0000643F0000}"/>
    <cellStyle name="Percent 4 6 2 3 3 2" xfId="16227" xr:uid="{00000000-0005-0000-0000-0000653F0000}"/>
    <cellStyle name="Percent 4 6 2 3 3 3" xfId="16228" xr:uid="{00000000-0005-0000-0000-0000663F0000}"/>
    <cellStyle name="Percent 4 6 2 3 4" xfId="16229" xr:uid="{00000000-0005-0000-0000-0000673F0000}"/>
    <cellStyle name="Percent 4 6 2 3 5" xfId="16230" xr:uid="{00000000-0005-0000-0000-0000683F0000}"/>
    <cellStyle name="Percent 4 6 2 4" xfId="16231" xr:uid="{00000000-0005-0000-0000-0000693F0000}"/>
    <cellStyle name="Percent 4 6 2 4 2" xfId="16232" xr:uid="{00000000-0005-0000-0000-00006A3F0000}"/>
    <cellStyle name="Percent 4 6 2 4 2 2" xfId="16233" xr:uid="{00000000-0005-0000-0000-00006B3F0000}"/>
    <cellStyle name="Percent 4 6 2 4 2 3" xfId="16234" xr:uid="{00000000-0005-0000-0000-00006C3F0000}"/>
    <cellStyle name="Percent 4 6 2 4 3" xfId="16235" xr:uid="{00000000-0005-0000-0000-00006D3F0000}"/>
    <cellStyle name="Percent 4 6 2 4 3 2" xfId="16236" xr:uid="{00000000-0005-0000-0000-00006E3F0000}"/>
    <cellStyle name="Percent 4 6 2 4 3 3" xfId="16237" xr:uid="{00000000-0005-0000-0000-00006F3F0000}"/>
    <cellStyle name="Percent 4 6 2 4 4" xfId="16238" xr:uid="{00000000-0005-0000-0000-0000703F0000}"/>
    <cellStyle name="Percent 4 6 2 4 4 2" xfId="16239" xr:uid="{00000000-0005-0000-0000-0000713F0000}"/>
    <cellStyle name="Percent 4 6 2 4 4 3" xfId="16240" xr:uid="{00000000-0005-0000-0000-0000723F0000}"/>
    <cellStyle name="Percent 4 6 2 4 5" xfId="16241" xr:uid="{00000000-0005-0000-0000-0000733F0000}"/>
    <cellStyle name="Percent 4 6 2 4 6" xfId="16242" xr:uid="{00000000-0005-0000-0000-0000743F0000}"/>
    <cellStyle name="Percent 4 6 2 5" xfId="16243" xr:uid="{00000000-0005-0000-0000-0000753F0000}"/>
    <cellStyle name="Percent 4 6 2 5 2" xfId="16244" xr:uid="{00000000-0005-0000-0000-0000763F0000}"/>
    <cellStyle name="Percent 4 6 2 5 2 2" xfId="16245" xr:uid="{00000000-0005-0000-0000-0000773F0000}"/>
    <cellStyle name="Percent 4 6 2 5 2 3" xfId="16246" xr:uid="{00000000-0005-0000-0000-0000783F0000}"/>
    <cellStyle name="Percent 4 6 2 5 3" xfId="16247" xr:uid="{00000000-0005-0000-0000-0000793F0000}"/>
    <cellStyle name="Percent 4 6 2 5 3 2" xfId="16248" xr:uid="{00000000-0005-0000-0000-00007A3F0000}"/>
    <cellStyle name="Percent 4 6 2 5 3 3" xfId="16249" xr:uid="{00000000-0005-0000-0000-00007B3F0000}"/>
    <cellStyle name="Percent 4 6 2 5 4" xfId="16250" xr:uid="{00000000-0005-0000-0000-00007C3F0000}"/>
    <cellStyle name="Percent 4 6 2 5 5" xfId="16251" xr:uid="{00000000-0005-0000-0000-00007D3F0000}"/>
    <cellStyle name="Percent 4 6 2 6" xfId="16252" xr:uid="{00000000-0005-0000-0000-00007E3F0000}"/>
    <cellStyle name="Percent 4 6 2 6 2" xfId="16253" xr:uid="{00000000-0005-0000-0000-00007F3F0000}"/>
    <cellStyle name="Percent 4 6 2 6 3" xfId="16254" xr:uid="{00000000-0005-0000-0000-0000803F0000}"/>
    <cellStyle name="Percent 4 6 2 7" xfId="16255" xr:uid="{00000000-0005-0000-0000-0000813F0000}"/>
    <cellStyle name="Percent 4 6 2 7 2" xfId="16256" xr:uid="{00000000-0005-0000-0000-0000823F0000}"/>
    <cellStyle name="Percent 4 6 2 7 3" xfId="16257" xr:uid="{00000000-0005-0000-0000-0000833F0000}"/>
    <cellStyle name="Percent 4 6 2 8" xfId="16258" xr:uid="{00000000-0005-0000-0000-0000843F0000}"/>
    <cellStyle name="Percent 4 6 2 8 2" xfId="16259" xr:uid="{00000000-0005-0000-0000-0000853F0000}"/>
    <cellStyle name="Percent 4 6 2 8 3" xfId="16260" xr:uid="{00000000-0005-0000-0000-0000863F0000}"/>
    <cellStyle name="Percent 4 6 2 9" xfId="16261" xr:uid="{00000000-0005-0000-0000-0000873F0000}"/>
    <cellStyle name="Percent 4 6 20" xfId="16262" xr:uid="{00000000-0005-0000-0000-0000883F0000}"/>
    <cellStyle name="Percent 4 6 21" xfId="16263" xr:uid="{00000000-0005-0000-0000-0000893F0000}"/>
    <cellStyle name="Percent 4 6 22" xfId="16264" xr:uid="{00000000-0005-0000-0000-00008A3F0000}"/>
    <cellStyle name="Percent 4 6 3" xfId="16265" xr:uid="{00000000-0005-0000-0000-00008B3F0000}"/>
    <cellStyle name="Percent 4 6 3 10" xfId="16266" xr:uid="{00000000-0005-0000-0000-00008C3F0000}"/>
    <cellStyle name="Percent 4 6 3 11" xfId="16267" xr:uid="{00000000-0005-0000-0000-00008D3F0000}"/>
    <cellStyle name="Percent 4 6 3 12" xfId="16268" xr:uid="{00000000-0005-0000-0000-00008E3F0000}"/>
    <cellStyle name="Percent 4 6 3 13" xfId="16269" xr:uid="{00000000-0005-0000-0000-00008F3F0000}"/>
    <cellStyle name="Percent 4 6 3 14" xfId="16270" xr:uid="{00000000-0005-0000-0000-0000903F0000}"/>
    <cellStyle name="Percent 4 6 3 2" xfId="16271" xr:uid="{00000000-0005-0000-0000-0000913F0000}"/>
    <cellStyle name="Percent 4 6 3 2 2" xfId="16272" xr:uid="{00000000-0005-0000-0000-0000923F0000}"/>
    <cellStyle name="Percent 4 6 3 2 2 2" xfId="16273" xr:uid="{00000000-0005-0000-0000-0000933F0000}"/>
    <cellStyle name="Percent 4 6 3 2 2 3" xfId="16274" xr:uid="{00000000-0005-0000-0000-0000943F0000}"/>
    <cellStyle name="Percent 4 6 3 2 3" xfId="16275" xr:uid="{00000000-0005-0000-0000-0000953F0000}"/>
    <cellStyle name="Percent 4 6 3 2 3 2" xfId="16276" xr:uid="{00000000-0005-0000-0000-0000963F0000}"/>
    <cellStyle name="Percent 4 6 3 2 3 3" xfId="16277" xr:uid="{00000000-0005-0000-0000-0000973F0000}"/>
    <cellStyle name="Percent 4 6 3 2 4" xfId="16278" xr:uid="{00000000-0005-0000-0000-0000983F0000}"/>
    <cellStyle name="Percent 4 6 3 2 5" xfId="16279" xr:uid="{00000000-0005-0000-0000-0000993F0000}"/>
    <cellStyle name="Percent 4 6 3 3" xfId="16280" xr:uid="{00000000-0005-0000-0000-00009A3F0000}"/>
    <cellStyle name="Percent 4 6 3 3 2" xfId="16281" xr:uid="{00000000-0005-0000-0000-00009B3F0000}"/>
    <cellStyle name="Percent 4 6 3 3 2 2" xfId="16282" xr:uid="{00000000-0005-0000-0000-00009C3F0000}"/>
    <cellStyle name="Percent 4 6 3 3 2 3" xfId="16283" xr:uid="{00000000-0005-0000-0000-00009D3F0000}"/>
    <cellStyle name="Percent 4 6 3 3 3" xfId="16284" xr:uid="{00000000-0005-0000-0000-00009E3F0000}"/>
    <cellStyle name="Percent 4 6 3 3 3 2" xfId="16285" xr:uid="{00000000-0005-0000-0000-00009F3F0000}"/>
    <cellStyle name="Percent 4 6 3 3 3 3" xfId="16286" xr:uid="{00000000-0005-0000-0000-0000A03F0000}"/>
    <cellStyle name="Percent 4 6 3 3 4" xfId="16287" xr:uid="{00000000-0005-0000-0000-0000A13F0000}"/>
    <cellStyle name="Percent 4 6 3 3 5" xfId="16288" xr:uid="{00000000-0005-0000-0000-0000A23F0000}"/>
    <cellStyle name="Percent 4 6 3 4" xfId="16289" xr:uid="{00000000-0005-0000-0000-0000A33F0000}"/>
    <cellStyle name="Percent 4 6 3 4 2" xfId="16290" xr:uid="{00000000-0005-0000-0000-0000A43F0000}"/>
    <cellStyle name="Percent 4 6 3 4 2 2" xfId="16291" xr:uid="{00000000-0005-0000-0000-0000A53F0000}"/>
    <cellStyle name="Percent 4 6 3 4 2 3" xfId="16292" xr:uid="{00000000-0005-0000-0000-0000A63F0000}"/>
    <cellStyle name="Percent 4 6 3 4 3" xfId="16293" xr:uid="{00000000-0005-0000-0000-0000A73F0000}"/>
    <cellStyle name="Percent 4 6 3 4 3 2" xfId="16294" xr:uid="{00000000-0005-0000-0000-0000A83F0000}"/>
    <cellStyle name="Percent 4 6 3 4 3 3" xfId="16295" xr:uid="{00000000-0005-0000-0000-0000A93F0000}"/>
    <cellStyle name="Percent 4 6 3 4 4" xfId="16296" xr:uid="{00000000-0005-0000-0000-0000AA3F0000}"/>
    <cellStyle name="Percent 4 6 3 4 4 2" xfId="16297" xr:uid="{00000000-0005-0000-0000-0000AB3F0000}"/>
    <cellStyle name="Percent 4 6 3 4 4 3" xfId="16298" xr:uid="{00000000-0005-0000-0000-0000AC3F0000}"/>
    <cellStyle name="Percent 4 6 3 4 5" xfId="16299" xr:uid="{00000000-0005-0000-0000-0000AD3F0000}"/>
    <cellStyle name="Percent 4 6 3 4 6" xfId="16300" xr:uid="{00000000-0005-0000-0000-0000AE3F0000}"/>
    <cellStyle name="Percent 4 6 3 5" xfId="16301" xr:uid="{00000000-0005-0000-0000-0000AF3F0000}"/>
    <cellStyle name="Percent 4 6 3 5 2" xfId="16302" xr:uid="{00000000-0005-0000-0000-0000B03F0000}"/>
    <cellStyle name="Percent 4 6 3 5 2 2" xfId="16303" xr:uid="{00000000-0005-0000-0000-0000B13F0000}"/>
    <cellStyle name="Percent 4 6 3 5 2 3" xfId="16304" xr:uid="{00000000-0005-0000-0000-0000B23F0000}"/>
    <cellStyle name="Percent 4 6 3 5 3" xfId="16305" xr:uid="{00000000-0005-0000-0000-0000B33F0000}"/>
    <cellStyle name="Percent 4 6 3 5 3 2" xfId="16306" xr:uid="{00000000-0005-0000-0000-0000B43F0000}"/>
    <cellStyle name="Percent 4 6 3 5 3 3" xfId="16307" xr:uid="{00000000-0005-0000-0000-0000B53F0000}"/>
    <cellStyle name="Percent 4 6 3 5 4" xfId="16308" xr:uid="{00000000-0005-0000-0000-0000B63F0000}"/>
    <cellStyle name="Percent 4 6 3 5 5" xfId="16309" xr:uid="{00000000-0005-0000-0000-0000B73F0000}"/>
    <cellStyle name="Percent 4 6 3 6" xfId="16310" xr:uid="{00000000-0005-0000-0000-0000B83F0000}"/>
    <cellStyle name="Percent 4 6 3 6 2" xfId="16311" xr:uid="{00000000-0005-0000-0000-0000B93F0000}"/>
    <cellStyle name="Percent 4 6 3 6 3" xfId="16312" xr:uid="{00000000-0005-0000-0000-0000BA3F0000}"/>
    <cellStyle name="Percent 4 6 3 7" xfId="16313" xr:uid="{00000000-0005-0000-0000-0000BB3F0000}"/>
    <cellStyle name="Percent 4 6 3 7 2" xfId="16314" xr:uid="{00000000-0005-0000-0000-0000BC3F0000}"/>
    <cellStyle name="Percent 4 6 3 7 3" xfId="16315" xr:uid="{00000000-0005-0000-0000-0000BD3F0000}"/>
    <cellStyle name="Percent 4 6 3 8" xfId="16316" xr:uid="{00000000-0005-0000-0000-0000BE3F0000}"/>
    <cellStyle name="Percent 4 6 3 8 2" xfId="16317" xr:uid="{00000000-0005-0000-0000-0000BF3F0000}"/>
    <cellStyle name="Percent 4 6 3 8 3" xfId="16318" xr:uid="{00000000-0005-0000-0000-0000C03F0000}"/>
    <cellStyle name="Percent 4 6 3 9" xfId="16319" xr:uid="{00000000-0005-0000-0000-0000C13F0000}"/>
    <cellStyle name="Percent 4 6 4" xfId="16320" xr:uid="{00000000-0005-0000-0000-0000C23F0000}"/>
    <cellStyle name="Percent 4 6 4 10" xfId="16321" xr:uid="{00000000-0005-0000-0000-0000C33F0000}"/>
    <cellStyle name="Percent 4 6 4 11" xfId="16322" xr:uid="{00000000-0005-0000-0000-0000C43F0000}"/>
    <cellStyle name="Percent 4 6 4 12" xfId="16323" xr:uid="{00000000-0005-0000-0000-0000C53F0000}"/>
    <cellStyle name="Percent 4 6 4 13" xfId="16324" xr:uid="{00000000-0005-0000-0000-0000C63F0000}"/>
    <cellStyle name="Percent 4 6 4 14" xfId="16325" xr:uid="{00000000-0005-0000-0000-0000C73F0000}"/>
    <cellStyle name="Percent 4 6 4 2" xfId="16326" xr:uid="{00000000-0005-0000-0000-0000C83F0000}"/>
    <cellStyle name="Percent 4 6 4 2 2" xfId="16327" xr:uid="{00000000-0005-0000-0000-0000C93F0000}"/>
    <cellStyle name="Percent 4 6 4 2 2 2" xfId="16328" xr:uid="{00000000-0005-0000-0000-0000CA3F0000}"/>
    <cellStyle name="Percent 4 6 4 2 2 3" xfId="16329" xr:uid="{00000000-0005-0000-0000-0000CB3F0000}"/>
    <cellStyle name="Percent 4 6 4 2 3" xfId="16330" xr:uid="{00000000-0005-0000-0000-0000CC3F0000}"/>
    <cellStyle name="Percent 4 6 4 2 3 2" xfId="16331" xr:uid="{00000000-0005-0000-0000-0000CD3F0000}"/>
    <cellStyle name="Percent 4 6 4 2 3 3" xfId="16332" xr:uid="{00000000-0005-0000-0000-0000CE3F0000}"/>
    <cellStyle name="Percent 4 6 4 2 4" xfId="16333" xr:uid="{00000000-0005-0000-0000-0000CF3F0000}"/>
    <cellStyle name="Percent 4 6 4 2 5" xfId="16334" xr:uid="{00000000-0005-0000-0000-0000D03F0000}"/>
    <cellStyle name="Percent 4 6 4 3" xfId="16335" xr:uid="{00000000-0005-0000-0000-0000D13F0000}"/>
    <cellStyle name="Percent 4 6 4 3 2" xfId="16336" xr:uid="{00000000-0005-0000-0000-0000D23F0000}"/>
    <cellStyle name="Percent 4 6 4 3 2 2" xfId="16337" xr:uid="{00000000-0005-0000-0000-0000D33F0000}"/>
    <cellStyle name="Percent 4 6 4 3 2 3" xfId="16338" xr:uid="{00000000-0005-0000-0000-0000D43F0000}"/>
    <cellStyle name="Percent 4 6 4 3 3" xfId="16339" xr:uid="{00000000-0005-0000-0000-0000D53F0000}"/>
    <cellStyle name="Percent 4 6 4 3 3 2" xfId="16340" xr:uid="{00000000-0005-0000-0000-0000D63F0000}"/>
    <cellStyle name="Percent 4 6 4 3 3 3" xfId="16341" xr:uid="{00000000-0005-0000-0000-0000D73F0000}"/>
    <cellStyle name="Percent 4 6 4 3 4" xfId="16342" xr:uid="{00000000-0005-0000-0000-0000D83F0000}"/>
    <cellStyle name="Percent 4 6 4 3 5" xfId="16343" xr:uid="{00000000-0005-0000-0000-0000D93F0000}"/>
    <cellStyle name="Percent 4 6 4 4" xfId="16344" xr:uid="{00000000-0005-0000-0000-0000DA3F0000}"/>
    <cellStyle name="Percent 4 6 4 4 2" xfId="16345" xr:uid="{00000000-0005-0000-0000-0000DB3F0000}"/>
    <cellStyle name="Percent 4 6 4 4 2 2" xfId="16346" xr:uid="{00000000-0005-0000-0000-0000DC3F0000}"/>
    <cellStyle name="Percent 4 6 4 4 2 3" xfId="16347" xr:uid="{00000000-0005-0000-0000-0000DD3F0000}"/>
    <cellStyle name="Percent 4 6 4 4 3" xfId="16348" xr:uid="{00000000-0005-0000-0000-0000DE3F0000}"/>
    <cellStyle name="Percent 4 6 4 4 3 2" xfId="16349" xr:uid="{00000000-0005-0000-0000-0000DF3F0000}"/>
    <cellStyle name="Percent 4 6 4 4 3 3" xfId="16350" xr:uid="{00000000-0005-0000-0000-0000E03F0000}"/>
    <cellStyle name="Percent 4 6 4 4 4" xfId="16351" xr:uid="{00000000-0005-0000-0000-0000E13F0000}"/>
    <cellStyle name="Percent 4 6 4 4 4 2" xfId="16352" xr:uid="{00000000-0005-0000-0000-0000E23F0000}"/>
    <cellStyle name="Percent 4 6 4 4 4 3" xfId="16353" xr:uid="{00000000-0005-0000-0000-0000E33F0000}"/>
    <cellStyle name="Percent 4 6 4 4 5" xfId="16354" xr:uid="{00000000-0005-0000-0000-0000E43F0000}"/>
    <cellStyle name="Percent 4 6 4 4 6" xfId="16355" xr:uid="{00000000-0005-0000-0000-0000E53F0000}"/>
    <cellStyle name="Percent 4 6 4 5" xfId="16356" xr:uid="{00000000-0005-0000-0000-0000E63F0000}"/>
    <cellStyle name="Percent 4 6 4 5 2" xfId="16357" xr:uid="{00000000-0005-0000-0000-0000E73F0000}"/>
    <cellStyle name="Percent 4 6 4 5 2 2" xfId="16358" xr:uid="{00000000-0005-0000-0000-0000E83F0000}"/>
    <cellStyle name="Percent 4 6 4 5 2 3" xfId="16359" xr:uid="{00000000-0005-0000-0000-0000E93F0000}"/>
    <cellStyle name="Percent 4 6 4 5 3" xfId="16360" xr:uid="{00000000-0005-0000-0000-0000EA3F0000}"/>
    <cellStyle name="Percent 4 6 4 5 3 2" xfId="16361" xr:uid="{00000000-0005-0000-0000-0000EB3F0000}"/>
    <cellStyle name="Percent 4 6 4 5 3 3" xfId="16362" xr:uid="{00000000-0005-0000-0000-0000EC3F0000}"/>
    <cellStyle name="Percent 4 6 4 5 4" xfId="16363" xr:uid="{00000000-0005-0000-0000-0000ED3F0000}"/>
    <cellStyle name="Percent 4 6 4 5 5" xfId="16364" xr:uid="{00000000-0005-0000-0000-0000EE3F0000}"/>
    <cellStyle name="Percent 4 6 4 6" xfId="16365" xr:uid="{00000000-0005-0000-0000-0000EF3F0000}"/>
    <cellStyle name="Percent 4 6 4 6 2" xfId="16366" xr:uid="{00000000-0005-0000-0000-0000F03F0000}"/>
    <cellStyle name="Percent 4 6 4 6 3" xfId="16367" xr:uid="{00000000-0005-0000-0000-0000F13F0000}"/>
    <cellStyle name="Percent 4 6 4 7" xfId="16368" xr:uid="{00000000-0005-0000-0000-0000F23F0000}"/>
    <cellStyle name="Percent 4 6 4 7 2" xfId="16369" xr:uid="{00000000-0005-0000-0000-0000F33F0000}"/>
    <cellStyle name="Percent 4 6 4 7 3" xfId="16370" xr:uid="{00000000-0005-0000-0000-0000F43F0000}"/>
    <cellStyle name="Percent 4 6 4 8" xfId="16371" xr:uid="{00000000-0005-0000-0000-0000F53F0000}"/>
    <cellStyle name="Percent 4 6 4 8 2" xfId="16372" xr:uid="{00000000-0005-0000-0000-0000F63F0000}"/>
    <cellStyle name="Percent 4 6 4 8 3" xfId="16373" xr:uid="{00000000-0005-0000-0000-0000F73F0000}"/>
    <cellStyle name="Percent 4 6 4 9" xfId="16374" xr:uid="{00000000-0005-0000-0000-0000F83F0000}"/>
    <cellStyle name="Percent 4 6 5" xfId="16375" xr:uid="{00000000-0005-0000-0000-0000F93F0000}"/>
    <cellStyle name="Percent 4 6 5 10" xfId="16376" xr:uid="{00000000-0005-0000-0000-0000FA3F0000}"/>
    <cellStyle name="Percent 4 6 5 11" xfId="16377" xr:uid="{00000000-0005-0000-0000-0000FB3F0000}"/>
    <cellStyle name="Percent 4 6 5 12" xfId="16378" xr:uid="{00000000-0005-0000-0000-0000FC3F0000}"/>
    <cellStyle name="Percent 4 6 5 13" xfId="16379" xr:uid="{00000000-0005-0000-0000-0000FD3F0000}"/>
    <cellStyle name="Percent 4 6 5 14" xfId="16380" xr:uid="{00000000-0005-0000-0000-0000FE3F0000}"/>
    <cellStyle name="Percent 4 6 5 2" xfId="16381" xr:uid="{00000000-0005-0000-0000-0000FF3F0000}"/>
    <cellStyle name="Percent 4 6 5 2 2" xfId="16382" xr:uid="{00000000-0005-0000-0000-000000400000}"/>
    <cellStyle name="Percent 4 6 5 2 2 2" xfId="16383" xr:uid="{00000000-0005-0000-0000-000001400000}"/>
    <cellStyle name="Percent 4 6 5 2 2 3" xfId="16384" xr:uid="{00000000-0005-0000-0000-000002400000}"/>
    <cellStyle name="Percent 4 6 5 2 3" xfId="16385" xr:uid="{00000000-0005-0000-0000-000003400000}"/>
    <cellStyle name="Percent 4 6 5 2 3 2" xfId="16386" xr:uid="{00000000-0005-0000-0000-000004400000}"/>
    <cellStyle name="Percent 4 6 5 2 3 3" xfId="16387" xr:uid="{00000000-0005-0000-0000-000005400000}"/>
    <cellStyle name="Percent 4 6 5 2 4" xfId="16388" xr:uid="{00000000-0005-0000-0000-000006400000}"/>
    <cellStyle name="Percent 4 6 5 2 5" xfId="16389" xr:uid="{00000000-0005-0000-0000-000007400000}"/>
    <cellStyle name="Percent 4 6 5 3" xfId="16390" xr:uid="{00000000-0005-0000-0000-000008400000}"/>
    <cellStyle name="Percent 4 6 5 3 2" xfId="16391" xr:uid="{00000000-0005-0000-0000-000009400000}"/>
    <cellStyle name="Percent 4 6 5 3 2 2" xfId="16392" xr:uid="{00000000-0005-0000-0000-00000A400000}"/>
    <cellStyle name="Percent 4 6 5 3 2 3" xfId="16393" xr:uid="{00000000-0005-0000-0000-00000B400000}"/>
    <cellStyle name="Percent 4 6 5 3 3" xfId="16394" xr:uid="{00000000-0005-0000-0000-00000C400000}"/>
    <cellStyle name="Percent 4 6 5 3 3 2" xfId="16395" xr:uid="{00000000-0005-0000-0000-00000D400000}"/>
    <cellStyle name="Percent 4 6 5 3 3 3" xfId="16396" xr:uid="{00000000-0005-0000-0000-00000E400000}"/>
    <cellStyle name="Percent 4 6 5 3 4" xfId="16397" xr:uid="{00000000-0005-0000-0000-00000F400000}"/>
    <cellStyle name="Percent 4 6 5 3 5" xfId="16398" xr:uid="{00000000-0005-0000-0000-000010400000}"/>
    <cellStyle name="Percent 4 6 5 4" xfId="16399" xr:uid="{00000000-0005-0000-0000-000011400000}"/>
    <cellStyle name="Percent 4 6 5 4 2" xfId="16400" xr:uid="{00000000-0005-0000-0000-000012400000}"/>
    <cellStyle name="Percent 4 6 5 4 2 2" xfId="16401" xr:uid="{00000000-0005-0000-0000-000013400000}"/>
    <cellStyle name="Percent 4 6 5 4 2 3" xfId="16402" xr:uid="{00000000-0005-0000-0000-000014400000}"/>
    <cellStyle name="Percent 4 6 5 4 3" xfId="16403" xr:uid="{00000000-0005-0000-0000-000015400000}"/>
    <cellStyle name="Percent 4 6 5 4 3 2" xfId="16404" xr:uid="{00000000-0005-0000-0000-000016400000}"/>
    <cellStyle name="Percent 4 6 5 4 3 3" xfId="16405" xr:uid="{00000000-0005-0000-0000-000017400000}"/>
    <cellStyle name="Percent 4 6 5 4 4" xfId="16406" xr:uid="{00000000-0005-0000-0000-000018400000}"/>
    <cellStyle name="Percent 4 6 5 4 4 2" xfId="16407" xr:uid="{00000000-0005-0000-0000-000019400000}"/>
    <cellStyle name="Percent 4 6 5 4 4 3" xfId="16408" xr:uid="{00000000-0005-0000-0000-00001A400000}"/>
    <cellStyle name="Percent 4 6 5 4 5" xfId="16409" xr:uid="{00000000-0005-0000-0000-00001B400000}"/>
    <cellStyle name="Percent 4 6 5 4 6" xfId="16410" xr:uid="{00000000-0005-0000-0000-00001C400000}"/>
    <cellStyle name="Percent 4 6 5 5" xfId="16411" xr:uid="{00000000-0005-0000-0000-00001D400000}"/>
    <cellStyle name="Percent 4 6 5 5 2" xfId="16412" xr:uid="{00000000-0005-0000-0000-00001E400000}"/>
    <cellStyle name="Percent 4 6 5 5 2 2" xfId="16413" xr:uid="{00000000-0005-0000-0000-00001F400000}"/>
    <cellStyle name="Percent 4 6 5 5 2 3" xfId="16414" xr:uid="{00000000-0005-0000-0000-000020400000}"/>
    <cellStyle name="Percent 4 6 5 5 3" xfId="16415" xr:uid="{00000000-0005-0000-0000-000021400000}"/>
    <cellStyle name="Percent 4 6 5 5 3 2" xfId="16416" xr:uid="{00000000-0005-0000-0000-000022400000}"/>
    <cellStyle name="Percent 4 6 5 5 3 3" xfId="16417" xr:uid="{00000000-0005-0000-0000-000023400000}"/>
    <cellStyle name="Percent 4 6 5 5 4" xfId="16418" xr:uid="{00000000-0005-0000-0000-000024400000}"/>
    <cellStyle name="Percent 4 6 5 5 5" xfId="16419" xr:uid="{00000000-0005-0000-0000-000025400000}"/>
    <cellStyle name="Percent 4 6 5 6" xfId="16420" xr:uid="{00000000-0005-0000-0000-000026400000}"/>
    <cellStyle name="Percent 4 6 5 6 2" xfId="16421" xr:uid="{00000000-0005-0000-0000-000027400000}"/>
    <cellStyle name="Percent 4 6 5 6 3" xfId="16422" xr:uid="{00000000-0005-0000-0000-000028400000}"/>
    <cellStyle name="Percent 4 6 5 7" xfId="16423" xr:uid="{00000000-0005-0000-0000-000029400000}"/>
    <cellStyle name="Percent 4 6 5 7 2" xfId="16424" xr:uid="{00000000-0005-0000-0000-00002A400000}"/>
    <cellStyle name="Percent 4 6 5 7 3" xfId="16425" xr:uid="{00000000-0005-0000-0000-00002B400000}"/>
    <cellStyle name="Percent 4 6 5 8" xfId="16426" xr:uid="{00000000-0005-0000-0000-00002C400000}"/>
    <cellStyle name="Percent 4 6 5 8 2" xfId="16427" xr:uid="{00000000-0005-0000-0000-00002D400000}"/>
    <cellStyle name="Percent 4 6 5 8 3" xfId="16428" xr:uid="{00000000-0005-0000-0000-00002E400000}"/>
    <cellStyle name="Percent 4 6 5 9" xfId="16429" xr:uid="{00000000-0005-0000-0000-00002F400000}"/>
    <cellStyle name="Percent 4 6 6" xfId="16430" xr:uid="{00000000-0005-0000-0000-000030400000}"/>
    <cellStyle name="Percent 4 6 6 10" xfId="16431" xr:uid="{00000000-0005-0000-0000-000031400000}"/>
    <cellStyle name="Percent 4 6 6 11" xfId="16432" xr:uid="{00000000-0005-0000-0000-000032400000}"/>
    <cellStyle name="Percent 4 6 6 12" xfId="16433" xr:uid="{00000000-0005-0000-0000-000033400000}"/>
    <cellStyle name="Percent 4 6 6 13" xfId="16434" xr:uid="{00000000-0005-0000-0000-000034400000}"/>
    <cellStyle name="Percent 4 6 6 14" xfId="16435" xr:uid="{00000000-0005-0000-0000-000035400000}"/>
    <cellStyle name="Percent 4 6 6 2" xfId="16436" xr:uid="{00000000-0005-0000-0000-000036400000}"/>
    <cellStyle name="Percent 4 6 6 2 2" xfId="16437" xr:uid="{00000000-0005-0000-0000-000037400000}"/>
    <cellStyle name="Percent 4 6 6 2 2 2" xfId="16438" xr:uid="{00000000-0005-0000-0000-000038400000}"/>
    <cellStyle name="Percent 4 6 6 2 2 3" xfId="16439" xr:uid="{00000000-0005-0000-0000-000039400000}"/>
    <cellStyle name="Percent 4 6 6 2 3" xfId="16440" xr:uid="{00000000-0005-0000-0000-00003A400000}"/>
    <cellStyle name="Percent 4 6 6 2 3 2" xfId="16441" xr:uid="{00000000-0005-0000-0000-00003B400000}"/>
    <cellStyle name="Percent 4 6 6 2 3 3" xfId="16442" xr:uid="{00000000-0005-0000-0000-00003C400000}"/>
    <cellStyle name="Percent 4 6 6 2 4" xfId="16443" xr:uid="{00000000-0005-0000-0000-00003D400000}"/>
    <cellStyle name="Percent 4 6 6 2 5" xfId="16444" xr:uid="{00000000-0005-0000-0000-00003E400000}"/>
    <cellStyle name="Percent 4 6 6 3" xfId="16445" xr:uid="{00000000-0005-0000-0000-00003F400000}"/>
    <cellStyle name="Percent 4 6 6 3 2" xfId="16446" xr:uid="{00000000-0005-0000-0000-000040400000}"/>
    <cellStyle name="Percent 4 6 6 3 2 2" xfId="16447" xr:uid="{00000000-0005-0000-0000-000041400000}"/>
    <cellStyle name="Percent 4 6 6 3 2 3" xfId="16448" xr:uid="{00000000-0005-0000-0000-000042400000}"/>
    <cellStyle name="Percent 4 6 6 3 3" xfId="16449" xr:uid="{00000000-0005-0000-0000-000043400000}"/>
    <cellStyle name="Percent 4 6 6 3 3 2" xfId="16450" xr:uid="{00000000-0005-0000-0000-000044400000}"/>
    <cellStyle name="Percent 4 6 6 3 3 3" xfId="16451" xr:uid="{00000000-0005-0000-0000-000045400000}"/>
    <cellStyle name="Percent 4 6 6 3 4" xfId="16452" xr:uid="{00000000-0005-0000-0000-000046400000}"/>
    <cellStyle name="Percent 4 6 6 3 5" xfId="16453" xr:uid="{00000000-0005-0000-0000-000047400000}"/>
    <cellStyle name="Percent 4 6 6 4" xfId="16454" xr:uid="{00000000-0005-0000-0000-000048400000}"/>
    <cellStyle name="Percent 4 6 6 4 2" xfId="16455" xr:uid="{00000000-0005-0000-0000-000049400000}"/>
    <cellStyle name="Percent 4 6 6 4 2 2" xfId="16456" xr:uid="{00000000-0005-0000-0000-00004A400000}"/>
    <cellStyle name="Percent 4 6 6 4 2 3" xfId="16457" xr:uid="{00000000-0005-0000-0000-00004B400000}"/>
    <cellStyle name="Percent 4 6 6 4 3" xfId="16458" xr:uid="{00000000-0005-0000-0000-00004C400000}"/>
    <cellStyle name="Percent 4 6 6 4 3 2" xfId="16459" xr:uid="{00000000-0005-0000-0000-00004D400000}"/>
    <cellStyle name="Percent 4 6 6 4 3 3" xfId="16460" xr:uid="{00000000-0005-0000-0000-00004E400000}"/>
    <cellStyle name="Percent 4 6 6 4 4" xfId="16461" xr:uid="{00000000-0005-0000-0000-00004F400000}"/>
    <cellStyle name="Percent 4 6 6 4 4 2" xfId="16462" xr:uid="{00000000-0005-0000-0000-000050400000}"/>
    <cellStyle name="Percent 4 6 6 4 4 3" xfId="16463" xr:uid="{00000000-0005-0000-0000-000051400000}"/>
    <cellStyle name="Percent 4 6 6 4 5" xfId="16464" xr:uid="{00000000-0005-0000-0000-000052400000}"/>
    <cellStyle name="Percent 4 6 6 4 6" xfId="16465" xr:uid="{00000000-0005-0000-0000-000053400000}"/>
    <cellStyle name="Percent 4 6 6 5" xfId="16466" xr:uid="{00000000-0005-0000-0000-000054400000}"/>
    <cellStyle name="Percent 4 6 6 5 2" xfId="16467" xr:uid="{00000000-0005-0000-0000-000055400000}"/>
    <cellStyle name="Percent 4 6 6 5 2 2" xfId="16468" xr:uid="{00000000-0005-0000-0000-000056400000}"/>
    <cellStyle name="Percent 4 6 6 5 2 3" xfId="16469" xr:uid="{00000000-0005-0000-0000-000057400000}"/>
    <cellStyle name="Percent 4 6 6 5 3" xfId="16470" xr:uid="{00000000-0005-0000-0000-000058400000}"/>
    <cellStyle name="Percent 4 6 6 5 3 2" xfId="16471" xr:uid="{00000000-0005-0000-0000-000059400000}"/>
    <cellStyle name="Percent 4 6 6 5 3 3" xfId="16472" xr:uid="{00000000-0005-0000-0000-00005A400000}"/>
    <cellStyle name="Percent 4 6 6 5 4" xfId="16473" xr:uid="{00000000-0005-0000-0000-00005B400000}"/>
    <cellStyle name="Percent 4 6 6 5 5" xfId="16474" xr:uid="{00000000-0005-0000-0000-00005C400000}"/>
    <cellStyle name="Percent 4 6 6 6" xfId="16475" xr:uid="{00000000-0005-0000-0000-00005D400000}"/>
    <cellStyle name="Percent 4 6 6 6 2" xfId="16476" xr:uid="{00000000-0005-0000-0000-00005E400000}"/>
    <cellStyle name="Percent 4 6 6 6 3" xfId="16477" xr:uid="{00000000-0005-0000-0000-00005F400000}"/>
    <cellStyle name="Percent 4 6 6 7" xfId="16478" xr:uid="{00000000-0005-0000-0000-000060400000}"/>
    <cellStyle name="Percent 4 6 6 7 2" xfId="16479" xr:uid="{00000000-0005-0000-0000-000061400000}"/>
    <cellStyle name="Percent 4 6 6 7 3" xfId="16480" xr:uid="{00000000-0005-0000-0000-000062400000}"/>
    <cellStyle name="Percent 4 6 6 8" xfId="16481" xr:uid="{00000000-0005-0000-0000-000063400000}"/>
    <cellStyle name="Percent 4 6 6 8 2" xfId="16482" xr:uid="{00000000-0005-0000-0000-000064400000}"/>
    <cellStyle name="Percent 4 6 6 8 3" xfId="16483" xr:uid="{00000000-0005-0000-0000-000065400000}"/>
    <cellStyle name="Percent 4 6 6 9" xfId="16484" xr:uid="{00000000-0005-0000-0000-000066400000}"/>
    <cellStyle name="Percent 4 6 7" xfId="16485" xr:uid="{00000000-0005-0000-0000-000067400000}"/>
    <cellStyle name="Percent 4 6 7 10" xfId="16486" xr:uid="{00000000-0005-0000-0000-000068400000}"/>
    <cellStyle name="Percent 4 6 7 11" xfId="16487" xr:uid="{00000000-0005-0000-0000-000069400000}"/>
    <cellStyle name="Percent 4 6 7 12" xfId="16488" xr:uid="{00000000-0005-0000-0000-00006A400000}"/>
    <cellStyle name="Percent 4 6 7 13" xfId="16489" xr:uid="{00000000-0005-0000-0000-00006B400000}"/>
    <cellStyle name="Percent 4 6 7 14" xfId="16490" xr:uid="{00000000-0005-0000-0000-00006C400000}"/>
    <cellStyle name="Percent 4 6 7 2" xfId="16491" xr:uid="{00000000-0005-0000-0000-00006D400000}"/>
    <cellStyle name="Percent 4 6 7 2 2" xfId="16492" xr:uid="{00000000-0005-0000-0000-00006E400000}"/>
    <cellStyle name="Percent 4 6 7 2 2 2" xfId="16493" xr:uid="{00000000-0005-0000-0000-00006F400000}"/>
    <cellStyle name="Percent 4 6 7 2 2 3" xfId="16494" xr:uid="{00000000-0005-0000-0000-000070400000}"/>
    <cellStyle name="Percent 4 6 7 2 3" xfId="16495" xr:uid="{00000000-0005-0000-0000-000071400000}"/>
    <cellStyle name="Percent 4 6 7 2 3 2" xfId="16496" xr:uid="{00000000-0005-0000-0000-000072400000}"/>
    <cellStyle name="Percent 4 6 7 2 3 3" xfId="16497" xr:uid="{00000000-0005-0000-0000-000073400000}"/>
    <cellStyle name="Percent 4 6 7 2 4" xfId="16498" xr:uid="{00000000-0005-0000-0000-000074400000}"/>
    <cellStyle name="Percent 4 6 7 2 5" xfId="16499" xr:uid="{00000000-0005-0000-0000-000075400000}"/>
    <cellStyle name="Percent 4 6 7 3" xfId="16500" xr:uid="{00000000-0005-0000-0000-000076400000}"/>
    <cellStyle name="Percent 4 6 7 3 2" xfId="16501" xr:uid="{00000000-0005-0000-0000-000077400000}"/>
    <cellStyle name="Percent 4 6 7 3 2 2" xfId="16502" xr:uid="{00000000-0005-0000-0000-000078400000}"/>
    <cellStyle name="Percent 4 6 7 3 2 3" xfId="16503" xr:uid="{00000000-0005-0000-0000-000079400000}"/>
    <cellStyle name="Percent 4 6 7 3 3" xfId="16504" xr:uid="{00000000-0005-0000-0000-00007A400000}"/>
    <cellStyle name="Percent 4 6 7 3 3 2" xfId="16505" xr:uid="{00000000-0005-0000-0000-00007B400000}"/>
    <cellStyle name="Percent 4 6 7 3 3 3" xfId="16506" xr:uid="{00000000-0005-0000-0000-00007C400000}"/>
    <cellStyle name="Percent 4 6 7 3 4" xfId="16507" xr:uid="{00000000-0005-0000-0000-00007D400000}"/>
    <cellStyle name="Percent 4 6 7 3 5" xfId="16508" xr:uid="{00000000-0005-0000-0000-00007E400000}"/>
    <cellStyle name="Percent 4 6 7 4" xfId="16509" xr:uid="{00000000-0005-0000-0000-00007F400000}"/>
    <cellStyle name="Percent 4 6 7 4 2" xfId="16510" xr:uid="{00000000-0005-0000-0000-000080400000}"/>
    <cellStyle name="Percent 4 6 7 4 2 2" xfId="16511" xr:uid="{00000000-0005-0000-0000-000081400000}"/>
    <cellStyle name="Percent 4 6 7 4 2 3" xfId="16512" xr:uid="{00000000-0005-0000-0000-000082400000}"/>
    <cellStyle name="Percent 4 6 7 4 3" xfId="16513" xr:uid="{00000000-0005-0000-0000-000083400000}"/>
    <cellStyle name="Percent 4 6 7 4 3 2" xfId="16514" xr:uid="{00000000-0005-0000-0000-000084400000}"/>
    <cellStyle name="Percent 4 6 7 4 3 3" xfId="16515" xr:uid="{00000000-0005-0000-0000-000085400000}"/>
    <cellStyle name="Percent 4 6 7 4 4" xfId="16516" xr:uid="{00000000-0005-0000-0000-000086400000}"/>
    <cellStyle name="Percent 4 6 7 4 4 2" xfId="16517" xr:uid="{00000000-0005-0000-0000-000087400000}"/>
    <cellStyle name="Percent 4 6 7 4 4 3" xfId="16518" xr:uid="{00000000-0005-0000-0000-000088400000}"/>
    <cellStyle name="Percent 4 6 7 4 5" xfId="16519" xr:uid="{00000000-0005-0000-0000-000089400000}"/>
    <cellStyle name="Percent 4 6 7 4 6" xfId="16520" xr:uid="{00000000-0005-0000-0000-00008A400000}"/>
    <cellStyle name="Percent 4 6 7 5" xfId="16521" xr:uid="{00000000-0005-0000-0000-00008B400000}"/>
    <cellStyle name="Percent 4 6 7 5 2" xfId="16522" xr:uid="{00000000-0005-0000-0000-00008C400000}"/>
    <cellStyle name="Percent 4 6 7 5 2 2" xfId="16523" xr:uid="{00000000-0005-0000-0000-00008D400000}"/>
    <cellStyle name="Percent 4 6 7 5 2 3" xfId="16524" xr:uid="{00000000-0005-0000-0000-00008E400000}"/>
    <cellStyle name="Percent 4 6 7 5 3" xfId="16525" xr:uid="{00000000-0005-0000-0000-00008F400000}"/>
    <cellStyle name="Percent 4 6 7 5 3 2" xfId="16526" xr:uid="{00000000-0005-0000-0000-000090400000}"/>
    <cellStyle name="Percent 4 6 7 5 3 3" xfId="16527" xr:uid="{00000000-0005-0000-0000-000091400000}"/>
    <cellStyle name="Percent 4 6 7 5 4" xfId="16528" xr:uid="{00000000-0005-0000-0000-000092400000}"/>
    <cellStyle name="Percent 4 6 7 5 5" xfId="16529" xr:uid="{00000000-0005-0000-0000-000093400000}"/>
    <cellStyle name="Percent 4 6 7 6" xfId="16530" xr:uid="{00000000-0005-0000-0000-000094400000}"/>
    <cellStyle name="Percent 4 6 7 6 2" xfId="16531" xr:uid="{00000000-0005-0000-0000-000095400000}"/>
    <cellStyle name="Percent 4 6 7 6 3" xfId="16532" xr:uid="{00000000-0005-0000-0000-000096400000}"/>
    <cellStyle name="Percent 4 6 7 7" xfId="16533" xr:uid="{00000000-0005-0000-0000-000097400000}"/>
    <cellStyle name="Percent 4 6 7 7 2" xfId="16534" xr:uid="{00000000-0005-0000-0000-000098400000}"/>
    <cellStyle name="Percent 4 6 7 7 3" xfId="16535" xr:uid="{00000000-0005-0000-0000-000099400000}"/>
    <cellStyle name="Percent 4 6 7 8" xfId="16536" xr:uid="{00000000-0005-0000-0000-00009A400000}"/>
    <cellStyle name="Percent 4 6 7 8 2" xfId="16537" xr:uid="{00000000-0005-0000-0000-00009B400000}"/>
    <cellStyle name="Percent 4 6 7 8 3" xfId="16538" xr:uid="{00000000-0005-0000-0000-00009C400000}"/>
    <cellStyle name="Percent 4 6 7 9" xfId="16539" xr:uid="{00000000-0005-0000-0000-00009D400000}"/>
    <cellStyle name="Percent 4 6 8" xfId="16540" xr:uid="{00000000-0005-0000-0000-00009E400000}"/>
    <cellStyle name="Percent 4 6 8 10" xfId="16541" xr:uid="{00000000-0005-0000-0000-00009F400000}"/>
    <cellStyle name="Percent 4 6 8 11" xfId="16542" xr:uid="{00000000-0005-0000-0000-0000A0400000}"/>
    <cellStyle name="Percent 4 6 8 12" xfId="16543" xr:uid="{00000000-0005-0000-0000-0000A1400000}"/>
    <cellStyle name="Percent 4 6 8 13" xfId="16544" xr:uid="{00000000-0005-0000-0000-0000A2400000}"/>
    <cellStyle name="Percent 4 6 8 14" xfId="16545" xr:uid="{00000000-0005-0000-0000-0000A3400000}"/>
    <cellStyle name="Percent 4 6 8 2" xfId="16546" xr:uid="{00000000-0005-0000-0000-0000A4400000}"/>
    <cellStyle name="Percent 4 6 8 2 2" xfId="16547" xr:uid="{00000000-0005-0000-0000-0000A5400000}"/>
    <cellStyle name="Percent 4 6 8 2 2 2" xfId="16548" xr:uid="{00000000-0005-0000-0000-0000A6400000}"/>
    <cellStyle name="Percent 4 6 8 2 2 3" xfId="16549" xr:uid="{00000000-0005-0000-0000-0000A7400000}"/>
    <cellStyle name="Percent 4 6 8 2 3" xfId="16550" xr:uid="{00000000-0005-0000-0000-0000A8400000}"/>
    <cellStyle name="Percent 4 6 8 2 3 2" xfId="16551" xr:uid="{00000000-0005-0000-0000-0000A9400000}"/>
    <cellStyle name="Percent 4 6 8 2 3 3" xfId="16552" xr:uid="{00000000-0005-0000-0000-0000AA400000}"/>
    <cellStyle name="Percent 4 6 8 2 4" xfId="16553" xr:uid="{00000000-0005-0000-0000-0000AB400000}"/>
    <cellStyle name="Percent 4 6 8 2 5" xfId="16554" xr:uid="{00000000-0005-0000-0000-0000AC400000}"/>
    <cellStyle name="Percent 4 6 8 3" xfId="16555" xr:uid="{00000000-0005-0000-0000-0000AD400000}"/>
    <cellStyle name="Percent 4 6 8 3 2" xfId="16556" xr:uid="{00000000-0005-0000-0000-0000AE400000}"/>
    <cellStyle name="Percent 4 6 8 3 2 2" xfId="16557" xr:uid="{00000000-0005-0000-0000-0000AF400000}"/>
    <cellStyle name="Percent 4 6 8 3 2 3" xfId="16558" xr:uid="{00000000-0005-0000-0000-0000B0400000}"/>
    <cellStyle name="Percent 4 6 8 3 3" xfId="16559" xr:uid="{00000000-0005-0000-0000-0000B1400000}"/>
    <cellStyle name="Percent 4 6 8 3 3 2" xfId="16560" xr:uid="{00000000-0005-0000-0000-0000B2400000}"/>
    <cellStyle name="Percent 4 6 8 3 3 3" xfId="16561" xr:uid="{00000000-0005-0000-0000-0000B3400000}"/>
    <cellStyle name="Percent 4 6 8 3 4" xfId="16562" xr:uid="{00000000-0005-0000-0000-0000B4400000}"/>
    <cellStyle name="Percent 4 6 8 3 5" xfId="16563" xr:uid="{00000000-0005-0000-0000-0000B5400000}"/>
    <cellStyle name="Percent 4 6 8 4" xfId="16564" xr:uid="{00000000-0005-0000-0000-0000B6400000}"/>
    <cellStyle name="Percent 4 6 8 4 2" xfId="16565" xr:uid="{00000000-0005-0000-0000-0000B7400000}"/>
    <cellStyle name="Percent 4 6 8 4 2 2" xfId="16566" xr:uid="{00000000-0005-0000-0000-0000B8400000}"/>
    <cellStyle name="Percent 4 6 8 4 2 3" xfId="16567" xr:uid="{00000000-0005-0000-0000-0000B9400000}"/>
    <cellStyle name="Percent 4 6 8 4 3" xfId="16568" xr:uid="{00000000-0005-0000-0000-0000BA400000}"/>
    <cellStyle name="Percent 4 6 8 4 3 2" xfId="16569" xr:uid="{00000000-0005-0000-0000-0000BB400000}"/>
    <cellStyle name="Percent 4 6 8 4 3 3" xfId="16570" xr:uid="{00000000-0005-0000-0000-0000BC400000}"/>
    <cellStyle name="Percent 4 6 8 4 4" xfId="16571" xr:uid="{00000000-0005-0000-0000-0000BD400000}"/>
    <cellStyle name="Percent 4 6 8 4 4 2" xfId="16572" xr:uid="{00000000-0005-0000-0000-0000BE400000}"/>
    <cellStyle name="Percent 4 6 8 4 4 3" xfId="16573" xr:uid="{00000000-0005-0000-0000-0000BF400000}"/>
    <cellStyle name="Percent 4 6 8 4 5" xfId="16574" xr:uid="{00000000-0005-0000-0000-0000C0400000}"/>
    <cellStyle name="Percent 4 6 8 4 6" xfId="16575" xr:uid="{00000000-0005-0000-0000-0000C1400000}"/>
    <cellStyle name="Percent 4 6 8 5" xfId="16576" xr:uid="{00000000-0005-0000-0000-0000C2400000}"/>
    <cellStyle name="Percent 4 6 8 5 2" xfId="16577" xr:uid="{00000000-0005-0000-0000-0000C3400000}"/>
    <cellStyle name="Percent 4 6 8 5 2 2" xfId="16578" xr:uid="{00000000-0005-0000-0000-0000C4400000}"/>
    <cellStyle name="Percent 4 6 8 5 2 3" xfId="16579" xr:uid="{00000000-0005-0000-0000-0000C5400000}"/>
    <cellStyle name="Percent 4 6 8 5 3" xfId="16580" xr:uid="{00000000-0005-0000-0000-0000C6400000}"/>
    <cellStyle name="Percent 4 6 8 5 3 2" xfId="16581" xr:uid="{00000000-0005-0000-0000-0000C7400000}"/>
    <cellStyle name="Percent 4 6 8 5 3 3" xfId="16582" xr:uid="{00000000-0005-0000-0000-0000C8400000}"/>
    <cellStyle name="Percent 4 6 8 5 4" xfId="16583" xr:uid="{00000000-0005-0000-0000-0000C9400000}"/>
    <cellStyle name="Percent 4 6 8 5 5" xfId="16584" xr:uid="{00000000-0005-0000-0000-0000CA400000}"/>
    <cellStyle name="Percent 4 6 8 6" xfId="16585" xr:uid="{00000000-0005-0000-0000-0000CB400000}"/>
    <cellStyle name="Percent 4 6 8 6 2" xfId="16586" xr:uid="{00000000-0005-0000-0000-0000CC400000}"/>
    <cellStyle name="Percent 4 6 8 6 3" xfId="16587" xr:uid="{00000000-0005-0000-0000-0000CD400000}"/>
    <cellStyle name="Percent 4 6 8 7" xfId="16588" xr:uid="{00000000-0005-0000-0000-0000CE400000}"/>
    <cellStyle name="Percent 4 6 8 7 2" xfId="16589" xr:uid="{00000000-0005-0000-0000-0000CF400000}"/>
    <cellStyle name="Percent 4 6 8 7 3" xfId="16590" xr:uid="{00000000-0005-0000-0000-0000D0400000}"/>
    <cellStyle name="Percent 4 6 8 8" xfId="16591" xr:uid="{00000000-0005-0000-0000-0000D1400000}"/>
    <cellStyle name="Percent 4 6 8 8 2" xfId="16592" xr:uid="{00000000-0005-0000-0000-0000D2400000}"/>
    <cellStyle name="Percent 4 6 8 8 3" xfId="16593" xr:uid="{00000000-0005-0000-0000-0000D3400000}"/>
    <cellStyle name="Percent 4 6 8 9" xfId="16594" xr:uid="{00000000-0005-0000-0000-0000D4400000}"/>
    <cellStyle name="Percent 4 6 9" xfId="16595" xr:uid="{00000000-0005-0000-0000-0000D5400000}"/>
    <cellStyle name="Percent 4 6 9 2" xfId="16596" xr:uid="{00000000-0005-0000-0000-0000D6400000}"/>
    <cellStyle name="Percent 4 6 9 2 2" xfId="16597" xr:uid="{00000000-0005-0000-0000-0000D7400000}"/>
    <cellStyle name="Percent 4 6 9 2 3" xfId="16598" xr:uid="{00000000-0005-0000-0000-0000D8400000}"/>
    <cellStyle name="Percent 4 6 9 3" xfId="16599" xr:uid="{00000000-0005-0000-0000-0000D9400000}"/>
    <cellStyle name="Percent 4 6 9 3 2" xfId="16600" xr:uid="{00000000-0005-0000-0000-0000DA400000}"/>
    <cellStyle name="Percent 4 6 9 3 3" xfId="16601" xr:uid="{00000000-0005-0000-0000-0000DB400000}"/>
    <cellStyle name="Percent 4 6 9 4" xfId="16602" xr:uid="{00000000-0005-0000-0000-0000DC400000}"/>
    <cellStyle name="Percent 4 6 9 5" xfId="16603" xr:uid="{00000000-0005-0000-0000-0000DD400000}"/>
    <cellStyle name="Percent 4 6 9 6" xfId="16604" xr:uid="{00000000-0005-0000-0000-0000DE400000}"/>
    <cellStyle name="Percent 4 7" xfId="16605" xr:uid="{00000000-0005-0000-0000-0000DF400000}"/>
    <cellStyle name="Percent 4 7 10" xfId="16606" xr:uid="{00000000-0005-0000-0000-0000E0400000}"/>
    <cellStyle name="Percent 4 7 11" xfId="16607" xr:uid="{00000000-0005-0000-0000-0000E1400000}"/>
    <cellStyle name="Percent 4 7 12" xfId="16608" xr:uid="{00000000-0005-0000-0000-0000E2400000}"/>
    <cellStyle name="Percent 4 7 13" xfId="16609" xr:uid="{00000000-0005-0000-0000-0000E3400000}"/>
    <cellStyle name="Percent 4 7 14" xfId="16610" xr:uid="{00000000-0005-0000-0000-0000E4400000}"/>
    <cellStyle name="Percent 4 7 15" xfId="16611" xr:uid="{00000000-0005-0000-0000-0000E5400000}"/>
    <cellStyle name="Percent 4 7 2" xfId="16612" xr:uid="{00000000-0005-0000-0000-0000E6400000}"/>
    <cellStyle name="Percent 4 7 2 2" xfId="16613" xr:uid="{00000000-0005-0000-0000-0000E7400000}"/>
    <cellStyle name="Percent 4 7 2 2 2" xfId="16614" xr:uid="{00000000-0005-0000-0000-0000E8400000}"/>
    <cellStyle name="Percent 4 7 2 2 3" xfId="16615" xr:uid="{00000000-0005-0000-0000-0000E9400000}"/>
    <cellStyle name="Percent 4 7 2 3" xfId="16616" xr:uid="{00000000-0005-0000-0000-0000EA400000}"/>
    <cellStyle name="Percent 4 7 2 3 2" xfId="16617" xr:uid="{00000000-0005-0000-0000-0000EB400000}"/>
    <cellStyle name="Percent 4 7 2 3 3" xfId="16618" xr:uid="{00000000-0005-0000-0000-0000EC400000}"/>
    <cellStyle name="Percent 4 7 2 4" xfId="16619" xr:uid="{00000000-0005-0000-0000-0000ED400000}"/>
    <cellStyle name="Percent 4 7 2 5" xfId="16620" xr:uid="{00000000-0005-0000-0000-0000EE400000}"/>
    <cellStyle name="Percent 4 7 2 6" xfId="16621" xr:uid="{00000000-0005-0000-0000-0000EF400000}"/>
    <cellStyle name="Percent 4 7 3" xfId="16622" xr:uid="{00000000-0005-0000-0000-0000F0400000}"/>
    <cellStyle name="Percent 4 7 3 2" xfId="16623" xr:uid="{00000000-0005-0000-0000-0000F1400000}"/>
    <cellStyle name="Percent 4 7 3 2 2" xfId="16624" xr:uid="{00000000-0005-0000-0000-0000F2400000}"/>
    <cellStyle name="Percent 4 7 3 2 3" xfId="16625" xr:uid="{00000000-0005-0000-0000-0000F3400000}"/>
    <cellStyle name="Percent 4 7 3 3" xfId="16626" xr:uid="{00000000-0005-0000-0000-0000F4400000}"/>
    <cellStyle name="Percent 4 7 3 3 2" xfId="16627" xr:uid="{00000000-0005-0000-0000-0000F5400000}"/>
    <cellStyle name="Percent 4 7 3 3 3" xfId="16628" xr:uid="{00000000-0005-0000-0000-0000F6400000}"/>
    <cellStyle name="Percent 4 7 3 4" xfId="16629" xr:uid="{00000000-0005-0000-0000-0000F7400000}"/>
    <cellStyle name="Percent 4 7 3 5" xfId="16630" xr:uid="{00000000-0005-0000-0000-0000F8400000}"/>
    <cellStyle name="Percent 4 7 4" xfId="16631" xr:uid="{00000000-0005-0000-0000-0000F9400000}"/>
    <cellStyle name="Percent 4 7 4 2" xfId="16632" xr:uid="{00000000-0005-0000-0000-0000FA400000}"/>
    <cellStyle name="Percent 4 7 4 2 2" xfId="16633" xr:uid="{00000000-0005-0000-0000-0000FB400000}"/>
    <cellStyle name="Percent 4 7 4 2 3" xfId="16634" xr:uid="{00000000-0005-0000-0000-0000FC400000}"/>
    <cellStyle name="Percent 4 7 4 3" xfId="16635" xr:uid="{00000000-0005-0000-0000-0000FD400000}"/>
    <cellStyle name="Percent 4 7 4 3 2" xfId="16636" xr:uid="{00000000-0005-0000-0000-0000FE400000}"/>
    <cellStyle name="Percent 4 7 4 3 3" xfId="16637" xr:uid="{00000000-0005-0000-0000-0000FF400000}"/>
    <cellStyle name="Percent 4 7 4 4" xfId="16638" xr:uid="{00000000-0005-0000-0000-000000410000}"/>
    <cellStyle name="Percent 4 7 4 5" xfId="16639" xr:uid="{00000000-0005-0000-0000-000001410000}"/>
    <cellStyle name="Percent 4 7 5" xfId="16640" xr:uid="{00000000-0005-0000-0000-000002410000}"/>
    <cellStyle name="Percent 4 7 5 2" xfId="16641" xr:uid="{00000000-0005-0000-0000-000003410000}"/>
    <cellStyle name="Percent 4 7 5 2 2" xfId="16642" xr:uid="{00000000-0005-0000-0000-000004410000}"/>
    <cellStyle name="Percent 4 7 5 2 3" xfId="16643" xr:uid="{00000000-0005-0000-0000-000005410000}"/>
    <cellStyle name="Percent 4 7 5 3" xfId="16644" xr:uid="{00000000-0005-0000-0000-000006410000}"/>
    <cellStyle name="Percent 4 7 5 3 2" xfId="16645" xr:uid="{00000000-0005-0000-0000-000007410000}"/>
    <cellStyle name="Percent 4 7 5 3 3" xfId="16646" xr:uid="{00000000-0005-0000-0000-000008410000}"/>
    <cellStyle name="Percent 4 7 5 4" xfId="16647" xr:uid="{00000000-0005-0000-0000-000009410000}"/>
    <cellStyle name="Percent 4 7 5 4 2" xfId="16648" xr:uid="{00000000-0005-0000-0000-00000A410000}"/>
    <cellStyle name="Percent 4 7 5 4 3" xfId="16649" xr:uid="{00000000-0005-0000-0000-00000B410000}"/>
    <cellStyle name="Percent 4 7 5 5" xfId="16650" xr:uid="{00000000-0005-0000-0000-00000C410000}"/>
    <cellStyle name="Percent 4 7 5 6" xfId="16651" xr:uid="{00000000-0005-0000-0000-00000D410000}"/>
    <cellStyle name="Percent 4 7 6" xfId="16652" xr:uid="{00000000-0005-0000-0000-00000E410000}"/>
    <cellStyle name="Percent 4 7 6 2" xfId="16653" xr:uid="{00000000-0005-0000-0000-00000F410000}"/>
    <cellStyle name="Percent 4 7 6 2 2" xfId="16654" xr:uid="{00000000-0005-0000-0000-000010410000}"/>
    <cellStyle name="Percent 4 7 6 2 3" xfId="16655" xr:uid="{00000000-0005-0000-0000-000011410000}"/>
    <cellStyle name="Percent 4 7 6 3" xfId="16656" xr:uid="{00000000-0005-0000-0000-000012410000}"/>
    <cellStyle name="Percent 4 7 6 3 2" xfId="16657" xr:uid="{00000000-0005-0000-0000-000013410000}"/>
    <cellStyle name="Percent 4 7 6 3 3" xfId="16658" xr:uid="{00000000-0005-0000-0000-000014410000}"/>
    <cellStyle name="Percent 4 7 6 4" xfId="16659" xr:uid="{00000000-0005-0000-0000-000015410000}"/>
    <cellStyle name="Percent 4 7 6 5" xfId="16660" xr:uid="{00000000-0005-0000-0000-000016410000}"/>
    <cellStyle name="Percent 4 7 7" xfId="16661" xr:uid="{00000000-0005-0000-0000-000017410000}"/>
    <cellStyle name="Percent 4 7 7 2" xfId="16662" xr:uid="{00000000-0005-0000-0000-000018410000}"/>
    <cellStyle name="Percent 4 7 7 3" xfId="16663" xr:uid="{00000000-0005-0000-0000-000019410000}"/>
    <cellStyle name="Percent 4 7 8" xfId="16664" xr:uid="{00000000-0005-0000-0000-00001A410000}"/>
    <cellStyle name="Percent 4 7 8 2" xfId="16665" xr:uid="{00000000-0005-0000-0000-00001B410000}"/>
    <cellStyle name="Percent 4 7 8 3" xfId="16666" xr:uid="{00000000-0005-0000-0000-00001C410000}"/>
    <cellStyle name="Percent 4 7 9" xfId="16667" xr:uid="{00000000-0005-0000-0000-00001D410000}"/>
    <cellStyle name="Percent 4 7 9 2" xfId="16668" xr:uid="{00000000-0005-0000-0000-00001E410000}"/>
    <cellStyle name="Percent 4 7 9 3" xfId="16669" xr:uid="{00000000-0005-0000-0000-00001F410000}"/>
    <cellStyle name="Percent 4 8" xfId="16670" xr:uid="{00000000-0005-0000-0000-000020410000}"/>
    <cellStyle name="Percent 4 8 10" xfId="16671" xr:uid="{00000000-0005-0000-0000-000021410000}"/>
    <cellStyle name="Percent 4 8 11" xfId="16672" xr:uid="{00000000-0005-0000-0000-000022410000}"/>
    <cellStyle name="Percent 4 8 12" xfId="16673" xr:uid="{00000000-0005-0000-0000-000023410000}"/>
    <cellStyle name="Percent 4 8 13" xfId="16674" xr:uid="{00000000-0005-0000-0000-000024410000}"/>
    <cellStyle name="Percent 4 8 14" xfId="16675" xr:uid="{00000000-0005-0000-0000-000025410000}"/>
    <cellStyle name="Percent 4 8 15" xfId="16676" xr:uid="{00000000-0005-0000-0000-000026410000}"/>
    <cellStyle name="Percent 4 8 2" xfId="16677" xr:uid="{00000000-0005-0000-0000-000027410000}"/>
    <cellStyle name="Percent 4 8 2 2" xfId="16678" xr:uid="{00000000-0005-0000-0000-000028410000}"/>
    <cellStyle name="Percent 4 8 2 2 2" xfId="16679" xr:uid="{00000000-0005-0000-0000-000029410000}"/>
    <cellStyle name="Percent 4 8 2 2 3" xfId="16680" xr:uid="{00000000-0005-0000-0000-00002A410000}"/>
    <cellStyle name="Percent 4 8 2 3" xfId="16681" xr:uid="{00000000-0005-0000-0000-00002B410000}"/>
    <cellStyle name="Percent 4 8 2 3 2" xfId="16682" xr:uid="{00000000-0005-0000-0000-00002C410000}"/>
    <cellStyle name="Percent 4 8 2 3 3" xfId="16683" xr:uid="{00000000-0005-0000-0000-00002D410000}"/>
    <cellStyle name="Percent 4 8 2 4" xfId="16684" xr:uid="{00000000-0005-0000-0000-00002E410000}"/>
    <cellStyle name="Percent 4 8 2 5" xfId="16685" xr:uid="{00000000-0005-0000-0000-00002F410000}"/>
    <cellStyle name="Percent 4 8 2 6" xfId="16686" xr:uid="{00000000-0005-0000-0000-000030410000}"/>
    <cellStyle name="Percent 4 8 3" xfId="16687" xr:uid="{00000000-0005-0000-0000-000031410000}"/>
    <cellStyle name="Percent 4 8 3 2" xfId="16688" xr:uid="{00000000-0005-0000-0000-000032410000}"/>
    <cellStyle name="Percent 4 8 3 2 2" xfId="16689" xr:uid="{00000000-0005-0000-0000-000033410000}"/>
    <cellStyle name="Percent 4 8 3 2 3" xfId="16690" xr:uid="{00000000-0005-0000-0000-000034410000}"/>
    <cellStyle name="Percent 4 8 3 3" xfId="16691" xr:uid="{00000000-0005-0000-0000-000035410000}"/>
    <cellStyle name="Percent 4 8 3 3 2" xfId="16692" xr:uid="{00000000-0005-0000-0000-000036410000}"/>
    <cellStyle name="Percent 4 8 3 3 3" xfId="16693" xr:uid="{00000000-0005-0000-0000-000037410000}"/>
    <cellStyle name="Percent 4 8 3 4" xfId="16694" xr:uid="{00000000-0005-0000-0000-000038410000}"/>
    <cellStyle name="Percent 4 8 3 5" xfId="16695" xr:uid="{00000000-0005-0000-0000-000039410000}"/>
    <cellStyle name="Percent 4 8 4" xfId="16696" xr:uid="{00000000-0005-0000-0000-00003A410000}"/>
    <cellStyle name="Percent 4 8 4 2" xfId="16697" xr:uid="{00000000-0005-0000-0000-00003B410000}"/>
    <cellStyle name="Percent 4 8 4 2 2" xfId="16698" xr:uid="{00000000-0005-0000-0000-00003C410000}"/>
    <cellStyle name="Percent 4 8 4 2 3" xfId="16699" xr:uid="{00000000-0005-0000-0000-00003D410000}"/>
    <cellStyle name="Percent 4 8 4 3" xfId="16700" xr:uid="{00000000-0005-0000-0000-00003E410000}"/>
    <cellStyle name="Percent 4 8 4 3 2" xfId="16701" xr:uid="{00000000-0005-0000-0000-00003F410000}"/>
    <cellStyle name="Percent 4 8 4 3 3" xfId="16702" xr:uid="{00000000-0005-0000-0000-000040410000}"/>
    <cellStyle name="Percent 4 8 4 4" xfId="16703" xr:uid="{00000000-0005-0000-0000-000041410000}"/>
    <cellStyle name="Percent 4 8 4 5" xfId="16704" xr:uid="{00000000-0005-0000-0000-000042410000}"/>
    <cellStyle name="Percent 4 8 5" xfId="16705" xr:uid="{00000000-0005-0000-0000-000043410000}"/>
    <cellStyle name="Percent 4 8 5 2" xfId="16706" xr:uid="{00000000-0005-0000-0000-000044410000}"/>
    <cellStyle name="Percent 4 8 5 2 2" xfId="16707" xr:uid="{00000000-0005-0000-0000-000045410000}"/>
    <cellStyle name="Percent 4 8 5 2 3" xfId="16708" xr:uid="{00000000-0005-0000-0000-000046410000}"/>
    <cellStyle name="Percent 4 8 5 3" xfId="16709" xr:uid="{00000000-0005-0000-0000-000047410000}"/>
    <cellStyle name="Percent 4 8 5 3 2" xfId="16710" xr:uid="{00000000-0005-0000-0000-000048410000}"/>
    <cellStyle name="Percent 4 8 5 3 3" xfId="16711" xr:uid="{00000000-0005-0000-0000-000049410000}"/>
    <cellStyle name="Percent 4 8 5 4" xfId="16712" xr:uid="{00000000-0005-0000-0000-00004A410000}"/>
    <cellStyle name="Percent 4 8 5 4 2" xfId="16713" xr:uid="{00000000-0005-0000-0000-00004B410000}"/>
    <cellStyle name="Percent 4 8 5 4 3" xfId="16714" xr:uid="{00000000-0005-0000-0000-00004C410000}"/>
    <cellStyle name="Percent 4 8 5 5" xfId="16715" xr:uid="{00000000-0005-0000-0000-00004D410000}"/>
    <cellStyle name="Percent 4 8 5 6" xfId="16716" xr:uid="{00000000-0005-0000-0000-00004E410000}"/>
    <cellStyle name="Percent 4 8 6" xfId="16717" xr:uid="{00000000-0005-0000-0000-00004F410000}"/>
    <cellStyle name="Percent 4 8 6 2" xfId="16718" xr:uid="{00000000-0005-0000-0000-000050410000}"/>
    <cellStyle name="Percent 4 8 6 2 2" xfId="16719" xr:uid="{00000000-0005-0000-0000-000051410000}"/>
    <cellStyle name="Percent 4 8 6 2 3" xfId="16720" xr:uid="{00000000-0005-0000-0000-000052410000}"/>
    <cellStyle name="Percent 4 8 6 3" xfId="16721" xr:uid="{00000000-0005-0000-0000-000053410000}"/>
    <cellStyle name="Percent 4 8 6 3 2" xfId="16722" xr:uid="{00000000-0005-0000-0000-000054410000}"/>
    <cellStyle name="Percent 4 8 6 3 3" xfId="16723" xr:uid="{00000000-0005-0000-0000-000055410000}"/>
    <cellStyle name="Percent 4 8 6 4" xfId="16724" xr:uid="{00000000-0005-0000-0000-000056410000}"/>
    <cellStyle name="Percent 4 8 6 5" xfId="16725" xr:uid="{00000000-0005-0000-0000-000057410000}"/>
    <cellStyle name="Percent 4 8 7" xfId="16726" xr:uid="{00000000-0005-0000-0000-000058410000}"/>
    <cellStyle name="Percent 4 8 7 2" xfId="16727" xr:uid="{00000000-0005-0000-0000-000059410000}"/>
    <cellStyle name="Percent 4 8 7 3" xfId="16728" xr:uid="{00000000-0005-0000-0000-00005A410000}"/>
    <cellStyle name="Percent 4 8 8" xfId="16729" xr:uid="{00000000-0005-0000-0000-00005B410000}"/>
    <cellStyle name="Percent 4 8 8 2" xfId="16730" xr:uid="{00000000-0005-0000-0000-00005C410000}"/>
    <cellStyle name="Percent 4 8 8 3" xfId="16731" xr:uid="{00000000-0005-0000-0000-00005D410000}"/>
    <cellStyle name="Percent 4 8 9" xfId="16732" xr:uid="{00000000-0005-0000-0000-00005E410000}"/>
    <cellStyle name="Percent 4 8 9 2" xfId="16733" xr:uid="{00000000-0005-0000-0000-00005F410000}"/>
    <cellStyle name="Percent 4 8 9 3" xfId="16734" xr:uid="{00000000-0005-0000-0000-000060410000}"/>
    <cellStyle name="Percent 4 9" xfId="16735" xr:uid="{00000000-0005-0000-0000-000061410000}"/>
    <cellStyle name="Percent 4 9 10" xfId="16736" xr:uid="{00000000-0005-0000-0000-000062410000}"/>
    <cellStyle name="Percent 4 9 11" xfId="16737" xr:uid="{00000000-0005-0000-0000-000063410000}"/>
    <cellStyle name="Percent 4 9 12" xfId="16738" xr:uid="{00000000-0005-0000-0000-000064410000}"/>
    <cellStyle name="Percent 4 9 13" xfId="16739" xr:uid="{00000000-0005-0000-0000-000065410000}"/>
    <cellStyle name="Percent 4 9 14" xfId="16740" xr:uid="{00000000-0005-0000-0000-000066410000}"/>
    <cellStyle name="Percent 4 9 15" xfId="16741" xr:uid="{00000000-0005-0000-0000-000067410000}"/>
    <cellStyle name="Percent 4 9 2" xfId="16742" xr:uid="{00000000-0005-0000-0000-000068410000}"/>
    <cellStyle name="Percent 4 9 2 2" xfId="16743" xr:uid="{00000000-0005-0000-0000-000069410000}"/>
    <cellStyle name="Percent 4 9 2 2 2" xfId="16744" xr:uid="{00000000-0005-0000-0000-00006A410000}"/>
    <cellStyle name="Percent 4 9 2 2 3" xfId="16745" xr:uid="{00000000-0005-0000-0000-00006B410000}"/>
    <cellStyle name="Percent 4 9 2 3" xfId="16746" xr:uid="{00000000-0005-0000-0000-00006C410000}"/>
    <cellStyle name="Percent 4 9 2 3 2" xfId="16747" xr:uid="{00000000-0005-0000-0000-00006D410000}"/>
    <cellStyle name="Percent 4 9 2 3 3" xfId="16748" xr:uid="{00000000-0005-0000-0000-00006E410000}"/>
    <cellStyle name="Percent 4 9 2 4" xfId="16749" xr:uid="{00000000-0005-0000-0000-00006F410000}"/>
    <cellStyle name="Percent 4 9 2 5" xfId="16750" xr:uid="{00000000-0005-0000-0000-000070410000}"/>
    <cellStyle name="Percent 4 9 2 6" xfId="16751" xr:uid="{00000000-0005-0000-0000-000071410000}"/>
    <cellStyle name="Percent 4 9 3" xfId="16752" xr:uid="{00000000-0005-0000-0000-000072410000}"/>
    <cellStyle name="Percent 4 9 3 2" xfId="16753" xr:uid="{00000000-0005-0000-0000-000073410000}"/>
    <cellStyle name="Percent 4 9 3 2 2" xfId="16754" xr:uid="{00000000-0005-0000-0000-000074410000}"/>
    <cellStyle name="Percent 4 9 3 2 3" xfId="16755" xr:uid="{00000000-0005-0000-0000-000075410000}"/>
    <cellStyle name="Percent 4 9 3 3" xfId="16756" xr:uid="{00000000-0005-0000-0000-000076410000}"/>
    <cellStyle name="Percent 4 9 3 3 2" xfId="16757" xr:uid="{00000000-0005-0000-0000-000077410000}"/>
    <cellStyle name="Percent 4 9 3 3 3" xfId="16758" xr:uid="{00000000-0005-0000-0000-000078410000}"/>
    <cellStyle name="Percent 4 9 3 4" xfId="16759" xr:uid="{00000000-0005-0000-0000-000079410000}"/>
    <cellStyle name="Percent 4 9 3 5" xfId="16760" xr:uid="{00000000-0005-0000-0000-00007A410000}"/>
    <cellStyle name="Percent 4 9 4" xfId="16761" xr:uid="{00000000-0005-0000-0000-00007B410000}"/>
    <cellStyle name="Percent 4 9 4 2" xfId="16762" xr:uid="{00000000-0005-0000-0000-00007C410000}"/>
    <cellStyle name="Percent 4 9 4 2 2" xfId="16763" xr:uid="{00000000-0005-0000-0000-00007D410000}"/>
    <cellStyle name="Percent 4 9 4 2 3" xfId="16764" xr:uid="{00000000-0005-0000-0000-00007E410000}"/>
    <cellStyle name="Percent 4 9 4 3" xfId="16765" xr:uid="{00000000-0005-0000-0000-00007F410000}"/>
    <cellStyle name="Percent 4 9 4 3 2" xfId="16766" xr:uid="{00000000-0005-0000-0000-000080410000}"/>
    <cellStyle name="Percent 4 9 4 3 3" xfId="16767" xr:uid="{00000000-0005-0000-0000-000081410000}"/>
    <cellStyle name="Percent 4 9 4 4" xfId="16768" xr:uid="{00000000-0005-0000-0000-000082410000}"/>
    <cellStyle name="Percent 4 9 4 5" xfId="16769" xr:uid="{00000000-0005-0000-0000-000083410000}"/>
    <cellStyle name="Percent 4 9 5" xfId="16770" xr:uid="{00000000-0005-0000-0000-000084410000}"/>
    <cellStyle name="Percent 4 9 5 2" xfId="16771" xr:uid="{00000000-0005-0000-0000-000085410000}"/>
    <cellStyle name="Percent 4 9 5 2 2" xfId="16772" xr:uid="{00000000-0005-0000-0000-000086410000}"/>
    <cellStyle name="Percent 4 9 5 2 3" xfId="16773" xr:uid="{00000000-0005-0000-0000-000087410000}"/>
    <cellStyle name="Percent 4 9 5 3" xfId="16774" xr:uid="{00000000-0005-0000-0000-000088410000}"/>
    <cellStyle name="Percent 4 9 5 3 2" xfId="16775" xr:uid="{00000000-0005-0000-0000-000089410000}"/>
    <cellStyle name="Percent 4 9 5 3 3" xfId="16776" xr:uid="{00000000-0005-0000-0000-00008A410000}"/>
    <cellStyle name="Percent 4 9 5 4" xfId="16777" xr:uid="{00000000-0005-0000-0000-00008B410000}"/>
    <cellStyle name="Percent 4 9 5 4 2" xfId="16778" xr:uid="{00000000-0005-0000-0000-00008C410000}"/>
    <cellStyle name="Percent 4 9 5 4 3" xfId="16779" xr:uid="{00000000-0005-0000-0000-00008D410000}"/>
    <cellStyle name="Percent 4 9 5 5" xfId="16780" xr:uid="{00000000-0005-0000-0000-00008E410000}"/>
    <cellStyle name="Percent 4 9 5 6" xfId="16781" xr:uid="{00000000-0005-0000-0000-00008F410000}"/>
    <cellStyle name="Percent 4 9 6" xfId="16782" xr:uid="{00000000-0005-0000-0000-000090410000}"/>
    <cellStyle name="Percent 4 9 6 2" xfId="16783" xr:uid="{00000000-0005-0000-0000-000091410000}"/>
    <cellStyle name="Percent 4 9 6 2 2" xfId="16784" xr:uid="{00000000-0005-0000-0000-000092410000}"/>
    <cellStyle name="Percent 4 9 6 2 3" xfId="16785" xr:uid="{00000000-0005-0000-0000-000093410000}"/>
    <cellStyle name="Percent 4 9 6 3" xfId="16786" xr:uid="{00000000-0005-0000-0000-000094410000}"/>
    <cellStyle name="Percent 4 9 6 3 2" xfId="16787" xr:uid="{00000000-0005-0000-0000-000095410000}"/>
    <cellStyle name="Percent 4 9 6 3 3" xfId="16788" xr:uid="{00000000-0005-0000-0000-000096410000}"/>
    <cellStyle name="Percent 4 9 6 4" xfId="16789" xr:uid="{00000000-0005-0000-0000-000097410000}"/>
    <cellStyle name="Percent 4 9 6 5" xfId="16790" xr:uid="{00000000-0005-0000-0000-000098410000}"/>
    <cellStyle name="Percent 4 9 7" xfId="16791" xr:uid="{00000000-0005-0000-0000-000099410000}"/>
    <cellStyle name="Percent 4 9 7 2" xfId="16792" xr:uid="{00000000-0005-0000-0000-00009A410000}"/>
    <cellStyle name="Percent 4 9 7 3" xfId="16793" xr:uid="{00000000-0005-0000-0000-00009B410000}"/>
    <cellStyle name="Percent 4 9 8" xfId="16794" xr:uid="{00000000-0005-0000-0000-00009C410000}"/>
    <cellStyle name="Percent 4 9 8 2" xfId="16795" xr:uid="{00000000-0005-0000-0000-00009D410000}"/>
    <cellStyle name="Percent 4 9 8 3" xfId="16796" xr:uid="{00000000-0005-0000-0000-00009E410000}"/>
    <cellStyle name="Percent 4 9 9" xfId="16797" xr:uid="{00000000-0005-0000-0000-00009F410000}"/>
    <cellStyle name="Percent 4 9 9 2" xfId="16798" xr:uid="{00000000-0005-0000-0000-0000A0410000}"/>
    <cellStyle name="Percent 4 9 9 3" xfId="16799" xr:uid="{00000000-0005-0000-0000-0000A1410000}"/>
    <cellStyle name="Percent 5" xfId="16800" xr:uid="{00000000-0005-0000-0000-0000A2410000}"/>
    <cellStyle name="Percent 5 10" xfId="16801" xr:uid="{00000000-0005-0000-0000-0000A3410000}"/>
    <cellStyle name="Percent 5 10 2" xfId="16802" xr:uid="{00000000-0005-0000-0000-0000A4410000}"/>
    <cellStyle name="Percent 5 10 2 2" xfId="16803" xr:uid="{00000000-0005-0000-0000-0000A5410000}"/>
    <cellStyle name="Percent 5 10 2 3" xfId="16804" xr:uid="{00000000-0005-0000-0000-0000A6410000}"/>
    <cellStyle name="Percent 5 10 3" xfId="16805" xr:uid="{00000000-0005-0000-0000-0000A7410000}"/>
    <cellStyle name="Percent 5 10 3 2" xfId="16806" xr:uid="{00000000-0005-0000-0000-0000A8410000}"/>
    <cellStyle name="Percent 5 10 3 3" xfId="16807" xr:uid="{00000000-0005-0000-0000-0000A9410000}"/>
    <cellStyle name="Percent 5 10 4" xfId="16808" xr:uid="{00000000-0005-0000-0000-0000AA410000}"/>
    <cellStyle name="Percent 5 10 5" xfId="16809" xr:uid="{00000000-0005-0000-0000-0000AB410000}"/>
    <cellStyle name="Percent 5 10 6" xfId="16810" xr:uid="{00000000-0005-0000-0000-0000AC410000}"/>
    <cellStyle name="Percent 5 10 7" xfId="16811" xr:uid="{00000000-0005-0000-0000-0000AD410000}"/>
    <cellStyle name="Percent 5 10 8" xfId="16812" xr:uid="{00000000-0005-0000-0000-0000AE410000}"/>
    <cellStyle name="Percent 5 10 9" xfId="16813" xr:uid="{00000000-0005-0000-0000-0000AF410000}"/>
    <cellStyle name="Percent 5 11" xfId="16814" xr:uid="{00000000-0005-0000-0000-0000B0410000}"/>
    <cellStyle name="Percent 5 11 2" xfId="16815" xr:uid="{00000000-0005-0000-0000-0000B1410000}"/>
    <cellStyle name="Percent 5 11 2 2" xfId="16816" xr:uid="{00000000-0005-0000-0000-0000B2410000}"/>
    <cellStyle name="Percent 5 11 2 3" xfId="16817" xr:uid="{00000000-0005-0000-0000-0000B3410000}"/>
    <cellStyle name="Percent 5 11 3" xfId="16818" xr:uid="{00000000-0005-0000-0000-0000B4410000}"/>
    <cellStyle name="Percent 5 11 3 2" xfId="16819" xr:uid="{00000000-0005-0000-0000-0000B5410000}"/>
    <cellStyle name="Percent 5 11 3 3" xfId="16820" xr:uid="{00000000-0005-0000-0000-0000B6410000}"/>
    <cellStyle name="Percent 5 11 4" xfId="16821" xr:uid="{00000000-0005-0000-0000-0000B7410000}"/>
    <cellStyle name="Percent 5 11 5" xfId="16822" xr:uid="{00000000-0005-0000-0000-0000B8410000}"/>
    <cellStyle name="Percent 5 11 6" xfId="16823" xr:uid="{00000000-0005-0000-0000-0000B9410000}"/>
    <cellStyle name="Percent 5 11 7" xfId="16824" xr:uid="{00000000-0005-0000-0000-0000BA410000}"/>
    <cellStyle name="Percent 5 11 8" xfId="16825" xr:uid="{00000000-0005-0000-0000-0000BB410000}"/>
    <cellStyle name="Percent 5 11 9" xfId="16826" xr:uid="{00000000-0005-0000-0000-0000BC410000}"/>
    <cellStyle name="Percent 5 12" xfId="16827" xr:uid="{00000000-0005-0000-0000-0000BD410000}"/>
    <cellStyle name="Percent 5 12 2" xfId="16828" xr:uid="{00000000-0005-0000-0000-0000BE410000}"/>
    <cellStyle name="Percent 5 12 2 2" xfId="16829" xr:uid="{00000000-0005-0000-0000-0000BF410000}"/>
    <cellStyle name="Percent 5 12 2 3" xfId="16830" xr:uid="{00000000-0005-0000-0000-0000C0410000}"/>
    <cellStyle name="Percent 5 12 3" xfId="16831" xr:uid="{00000000-0005-0000-0000-0000C1410000}"/>
    <cellStyle name="Percent 5 12 3 2" xfId="16832" xr:uid="{00000000-0005-0000-0000-0000C2410000}"/>
    <cellStyle name="Percent 5 12 3 3" xfId="16833" xr:uid="{00000000-0005-0000-0000-0000C3410000}"/>
    <cellStyle name="Percent 5 12 4" xfId="16834" xr:uid="{00000000-0005-0000-0000-0000C4410000}"/>
    <cellStyle name="Percent 5 12 5" xfId="16835" xr:uid="{00000000-0005-0000-0000-0000C5410000}"/>
    <cellStyle name="Percent 5 13" xfId="16836" xr:uid="{00000000-0005-0000-0000-0000C6410000}"/>
    <cellStyle name="Percent 5 13 2" xfId="16837" xr:uid="{00000000-0005-0000-0000-0000C7410000}"/>
    <cellStyle name="Percent 5 13 2 2" xfId="16838" xr:uid="{00000000-0005-0000-0000-0000C8410000}"/>
    <cellStyle name="Percent 5 13 2 3" xfId="16839" xr:uid="{00000000-0005-0000-0000-0000C9410000}"/>
    <cellStyle name="Percent 5 13 3" xfId="16840" xr:uid="{00000000-0005-0000-0000-0000CA410000}"/>
    <cellStyle name="Percent 5 13 3 2" xfId="16841" xr:uid="{00000000-0005-0000-0000-0000CB410000}"/>
    <cellStyle name="Percent 5 13 3 3" xfId="16842" xr:uid="{00000000-0005-0000-0000-0000CC410000}"/>
    <cellStyle name="Percent 5 13 4" xfId="16843" xr:uid="{00000000-0005-0000-0000-0000CD410000}"/>
    <cellStyle name="Percent 5 13 4 2" xfId="16844" xr:uid="{00000000-0005-0000-0000-0000CE410000}"/>
    <cellStyle name="Percent 5 13 4 3" xfId="16845" xr:uid="{00000000-0005-0000-0000-0000CF410000}"/>
    <cellStyle name="Percent 5 13 5" xfId="16846" xr:uid="{00000000-0005-0000-0000-0000D0410000}"/>
    <cellStyle name="Percent 5 13 6" xfId="16847" xr:uid="{00000000-0005-0000-0000-0000D1410000}"/>
    <cellStyle name="Percent 5 14" xfId="16848" xr:uid="{00000000-0005-0000-0000-0000D2410000}"/>
    <cellStyle name="Percent 5 14 2" xfId="16849" xr:uid="{00000000-0005-0000-0000-0000D3410000}"/>
    <cellStyle name="Percent 5 14 2 2" xfId="16850" xr:uid="{00000000-0005-0000-0000-0000D4410000}"/>
    <cellStyle name="Percent 5 14 2 3" xfId="16851" xr:uid="{00000000-0005-0000-0000-0000D5410000}"/>
    <cellStyle name="Percent 5 14 3" xfId="16852" xr:uid="{00000000-0005-0000-0000-0000D6410000}"/>
    <cellStyle name="Percent 5 14 3 2" xfId="16853" xr:uid="{00000000-0005-0000-0000-0000D7410000}"/>
    <cellStyle name="Percent 5 14 3 3" xfId="16854" xr:uid="{00000000-0005-0000-0000-0000D8410000}"/>
    <cellStyle name="Percent 5 14 4" xfId="16855" xr:uid="{00000000-0005-0000-0000-0000D9410000}"/>
    <cellStyle name="Percent 5 14 5" xfId="16856" xr:uid="{00000000-0005-0000-0000-0000DA410000}"/>
    <cellStyle name="Percent 5 15" xfId="16857" xr:uid="{00000000-0005-0000-0000-0000DB410000}"/>
    <cellStyle name="Percent 5 15 2" xfId="16858" xr:uid="{00000000-0005-0000-0000-0000DC410000}"/>
    <cellStyle name="Percent 5 15 3" xfId="16859" xr:uid="{00000000-0005-0000-0000-0000DD410000}"/>
    <cellStyle name="Percent 5 16" xfId="16860" xr:uid="{00000000-0005-0000-0000-0000DE410000}"/>
    <cellStyle name="Percent 5 16 2" xfId="16861" xr:uid="{00000000-0005-0000-0000-0000DF410000}"/>
    <cellStyle name="Percent 5 16 3" xfId="16862" xr:uid="{00000000-0005-0000-0000-0000E0410000}"/>
    <cellStyle name="Percent 5 17" xfId="16863" xr:uid="{00000000-0005-0000-0000-0000E1410000}"/>
    <cellStyle name="Percent 5 17 2" xfId="16864" xr:uid="{00000000-0005-0000-0000-0000E2410000}"/>
    <cellStyle name="Percent 5 17 3" xfId="16865" xr:uid="{00000000-0005-0000-0000-0000E3410000}"/>
    <cellStyle name="Percent 5 18" xfId="16866" xr:uid="{00000000-0005-0000-0000-0000E4410000}"/>
    <cellStyle name="Percent 5 19" xfId="16867" xr:uid="{00000000-0005-0000-0000-0000E5410000}"/>
    <cellStyle name="Percent 5 2" xfId="16868" xr:uid="{00000000-0005-0000-0000-0000E6410000}"/>
    <cellStyle name="Percent 5 2 10" xfId="16869" xr:uid="{00000000-0005-0000-0000-0000E7410000}"/>
    <cellStyle name="Percent 5 2 11" xfId="16870" xr:uid="{00000000-0005-0000-0000-0000E8410000}"/>
    <cellStyle name="Percent 5 2 12" xfId="16871" xr:uid="{00000000-0005-0000-0000-0000E9410000}"/>
    <cellStyle name="Percent 5 2 13" xfId="16872" xr:uid="{00000000-0005-0000-0000-0000EA410000}"/>
    <cellStyle name="Percent 5 2 14" xfId="16873" xr:uid="{00000000-0005-0000-0000-0000EB410000}"/>
    <cellStyle name="Percent 5 2 2" xfId="16874" xr:uid="{00000000-0005-0000-0000-0000EC410000}"/>
    <cellStyle name="Percent 5 2 2 2" xfId="16875" xr:uid="{00000000-0005-0000-0000-0000ED410000}"/>
    <cellStyle name="Percent 5 2 2 2 2" xfId="16876" xr:uid="{00000000-0005-0000-0000-0000EE410000}"/>
    <cellStyle name="Percent 5 2 2 2 3" xfId="16877" xr:uid="{00000000-0005-0000-0000-0000EF410000}"/>
    <cellStyle name="Percent 5 2 2 3" xfId="16878" xr:uid="{00000000-0005-0000-0000-0000F0410000}"/>
    <cellStyle name="Percent 5 2 2 3 2" xfId="16879" xr:uid="{00000000-0005-0000-0000-0000F1410000}"/>
    <cellStyle name="Percent 5 2 2 3 3" xfId="16880" xr:uid="{00000000-0005-0000-0000-0000F2410000}"/>
    <cellStyle name="Percent 5 2 2 4" xfId="16881" xr:uid="{00000000-0005-0000-0000-0000F3410000}"/>
    <cellStyle name="Percent 5 2 2 5" xfId="16882" xr:uid="{00000000-0005-0000-0000-0000F4410000}"/>
    <cellStyle name="Percent 5 2 2 6" xfId="16883" xr:uid="{00000000-0005-0000-0000-0000F5410000}"/>
    <cellStyle name="Percent 5 2 3" xfId="16884" xr:uid="{00000000-0005-0000-0000-0000F6410000}"/>
    <cellStyle name="Percent 5 2 3 2" xfId="16885" xr:uid="{00000000-0005-0000-0000-0000F7410000}"/>
    <cellStyle name="Percent 5 2 3 2 2" xfId="16886" xr:uid="{00000000-0005-0000-0000-0000F8410000}"/>
    <cellStyle name="Percent 5 2 3 2 3" xfId="16887" xr:uid="{00000000-0005-0000-0000-0000F9410000}"/>
    <cellStyle name="Percent 5 2 3 3" xfId="16888" xr:uid="{00000000-0005-0000-0000-0000FA410000}"/>
    <cellStyle name="Percent 5 2 3 3 2" xfId="16889" xr:uid="{00000000-0005-0000-0000-0000FB410000}"/>
    <cellStyle name="Percent 5 2 3 3 3" xfId="16890" xr:uid="{00000000-0005-0000-0000-0000FC410000}"/>
    <cellStyle name="Percent 5 2 3 4" xfId="16891" xr:uid="{00000000-0005-0000-0000-0000FD410000}"/>
    <cellStyle name="Percent 5 2 3 5" xfId="16892" xr:uid="{00000000-0005-0000-0000-0000FE410000}"/>
    <cellStyle name="Percent 5 2 4" xfId="16893" xr:uid="{00000000-0005-0000-0000-0000FF410000}"/>
    <cellStyle name="Percent 5 2 4 2" xfId="16894" xr:uid="{00000000-0005-0000-0000-000000420000}"/>
    <cellStyle name="Percent 5 2 4 2 2" xfId="16895" xr:uid="{00000000-0005-0000-0000-000001420000}"/>
    <cellStyle name="Percent 5 2 4 2 3" xfId="16896" xr:uid="{00000000-0005-0000-0000-000002420000}"/>
    <cellStyle name="Percent 5 2 4 3" xfId="16897" xr:uid="{00000000-0005-0000-0000-000003420000}"/>
    <cellStyle name="Percent 5 2 4 3 2" xfId="16898" xr:uid="{00000000-0005-0000-0000-000004420000}"/>
    <cellStyle name="Percent 5 2 4 3 3" xfId="16899" xr:uid="{00000000-0005-0000-0000-000005420000}"/>
    <cellStyle name="Percent 5 2 4 4" xfId="16900" xr:uid="{00000000-0005-0000-0000-000006420000}"/>
    <cellStyle name="Percent 5 2 4 4 2" xfId="16901" xr:uid="{00000000-0005-0000-0000-000007420000}"/>
    <cellStyle name="Percent 5 2 4 4 3" xfId="16902" xr:uid="{00000000-0005-0000-0000-000008420000}"/>
    <cellStyle name="Percent 5 2 4 5" xfId="16903" xr:uid="{00000000-0005-0000-0000-000009420000}"/>
    <cellStyle name="Percent 5 2 4 6" xfId="16904" xr:uid="{00000000-0005-0000-0000-00000A420000}"/>
    <cellStyle name="Percent 5 2 5" xfId="16905" xr:uid="{00000000-0005-0000-0000-00000B420000}"/>
    <cellStyle name="Percent 5 2 5 2" xfId="16906" xr:uid="{00000000-0005-0000-0000-00000C420000}"/>
    <cellStyle name="Percent 5 2 5 2 2" xfId="16907" xr:uid="{00000000-0005-0000-0000-00000D420000}"/>
    <cellStyle name="Percent 5 2 5 2 3" xfId="16908" xr:uid="{00000000-0005-0000-0000-00000E420000}"/>
    <cellStyle name="Percent 5 2 5 3" xfId="16909" xr:uid="{00000000-0005-0000-0000-00000F420000}"/>
    <cellStyle name="Percent 5 2 5 3 2" xfId="16910" xr:uid="{00000000-0005-0000-0000-000010420000}"/>
    <cellStyle name="Percent 5 2 5 3 3" xfId="16911" xr:uid="{00000000-0005-0000-0000-000011420000}"/>
    <cellStyle name="Percent 5 2 5 4" xfId="16912" xr:uid="{00000000-0005-0000-0000-000012420000}"/>
    <cellStyle name="Percent 5 2 5 5" xfId="16913" xr:uid="{00000000-0005-0000-0000-000013420000}"/>
    <cellStyle name="Percent 5 2 6" xfId="16914" xr:uid="{00000000-0005-0000-0000-000014420000}"/>
    <cellStyle name="Percent 5 2 6 2" xfId="16915" xr:uid="{00000000-0005-0000-0000-000015420000}"/>
    <cellStyle name="Percent 5 2 6 3" xfId="16916" xr:uid="{00000000-0005-0000-0000-000016420000}"/>
    <cellStyle name="Percent 5 2 7" xfId="16917" xr:uid="{00000000-0005-0000-0000-000017420000}"/>
    <cellStyle name="Percent 5 2 7 2" xfId="16918" xr:uid="{00000000-0005-0000-0000-000018420000}"/>
    <cellStyle name="Percent 5 2 7 3" xfId="16919" xr:uid="{00000000-0005-0000-0000-000019420000}"/>
    <cellStyle name="Percent 5 2 8" xfId="16920" xr:uid="{00000000-0005-0000-0000-00001A420000}"/>
    <cellStyle name="Percent 5 2 8 2" xfId="16921" xr:uid="{00000000-0005-0000-0000-00001B420000}"/>
    <cellStyle name="Percent 5 2 8 3" xfId="16922" xr:uid="{00000000-0005-0000-0000-00001C420000}"/>
    <cellStyle name="Percent 5 2 9" xfId="16923" xr:uid="{00000000-0005-0000-0000-00001D420000}"/>
    <cellStyle name="Percent 5 20" xfId="16924" xr:uid="{00000000-0005-0000-0000-00001E420000}"/>
    <cellStyle name="Percent 5 21" xfId="16925" xr:uid="{00000000-0005-0000-0000-00001F420000}"/>
    <cellStyle name="Percent 5 22" xfId="16926" xr:uid="{00000000-0005-0000-0000-000020420000}"/>
    <cellStyle name="Percent 5 23" xfId="16927" xr:uid="{00000000-0005-0000-0000-000021420000}"/>
    <cellStyle name="Percent 5 24" xfId="16928" xr:uid="{00000000-0005-0000-0000-000022420000}"/>
    <cellStyle name="Percent 5 3" xfId="16929" xr:uid="{00000000-0005-0000-0000-000023420000}"/>
    <cellStyle name="Percent 5 3 10" xfId="16930" xr:uid="{00000000-0005-0000-0000-000024420000}"/>
    <cellStyle name="Percent 5 3 11" xfId="16931" xr:uid="{00000000-0005-0000-0000-000025420000}"/>
    <cellStyle name="Percent 5 3 12" xfId="16932" xr:uid="{00000000-0005-0000-0000-000026420000}"/>
    <cellStyle name="Percent 5 3 13" xfId="16933" xr:uid="{00000000-0005-0000-0000-000027420000}"/>
    <cellStyle name="Percent 5 3 14" xfId="16934" xr:uid="{00000000-0005-0000-0000-000028420000}"/>
    <cellStyle name="Percent 5 3 15" xfId="16935" xr:uid="{00000000-0005-0000-0000-000029420000}"/>
    <cellStyle name="Percent 5 3 2" xfId="16936" xr:uid="{00000000-0005-0000-0000-00002A420000}"/>
    <cellStyle name="Percent 5 3 2 10" xfId="16937" xr:uid="{00000000-0005-0000-0000-00002B420000}"/>
    <cellStyle name="Percent 5 3 2 11" xfId="16938" xr:uid="{00000000-0005-0000-0000-00002C420000}"/>
    <cellStyle name="Percent 5 3 2 12" xfId="16939" xr:uid="{00000000-0005-0000-0000-00002D420000}"/>
    <cellStyle name="Percent 5 3 2 13" xfId="16940" xr:uid="{00000000-0005-0000-0000-00002E420000}"/>
    <cellStyle name="Percent 5 3 2 14" xfId="16941" xr:uid="{00000000-0005-0000-0000-00002F420000}"/>
    <cellStyle name="Percent 5 3 2 2" xfId="16942" xr:uid="{00000000-0005-0000-0000-000030420000}"/>
    <cellStyle name="Percent 5 3 2 2 2" xfId="16943" xr:uid="{00000000-0005-0000-0000-000031420000}"/>
    <cellStyle name="Percent 5 3 2 2 2 2" xfId="16944" xr:uid="{00000000-0005-0000-0000-000032420000}"/>
    <cellStyle name="Percent 5 3 2 2 2 3" xfId="16945" xr:uid="{00000000-0005-0000-0000-000033420000}"/>
    <cellStyle name="Percent 5 3 2 2 3" xfId="16946" xr:uid="{00000000-0005-0000-0000-000034420000}"/>
    <cellStyle name="Percent 5 3 2 2 3 2" xfId="16947" xr:uid="{00000000-0005-0000-0000-000035420000}"/>
    <cellStyle name="Percent 5 3 2 2 3 3" xfId="16948" xr:uid="{00000000-0005-0000-0000-000036420000}"/>
    <cellStyle name="Percent 5 3 2 2 4" xfId="16949" xr:uid="{00000000-0005-0000-0000-000037420000}"/>
    <cellStyle name="Percent 5 3 2 2 5" xfId="16950" xr:uid="{00000000-0005-0000-0000-000038420000}"/>
    <cellStyle name="Percent 5 3 2 2 6" xfId="16951" xr:uid="{00000000-0005-0000-0000-000039420000}"/>
    <cellStyle name="Percent 5 3 2 3" xfId="16952" xr:uid="{00000000-0005-0000-0000-00003A420000}"/>
    <cellStyle name="Percent 5 3 2 3 2" xfId="16953" xr:uid="{00000000-0005-0000-0000-00003B420000}"/>
    <cellStyle name="Percent 5 3 2 3 2 2" xfId="16954" xr:uid="{00000000-0005-0000-0000-00003C420000}"/>
    <cellStyle name="Percent 5 3 2 3 2 3" xfId="16955" xr:uid="{00000000-0005-0000-0000-00003D420000}"/>
    <cellStyle name="Percent 5 3 2 3 3" xfId="16956" xr:uid="{00000000-0005-0000-0000-00003E420000}"/>
    <cellStyle name="Percent 5 3 2 3 3 2" xfId="16957" xr:uid="{00000000-0005-0000-0000-00003F420000}"/>
    <cellStyle name="Percent 5 3 2 3 3 3" xfId="16958" xr:uid="{00000000-0005-0000-0000-000040420000}"/>
    <cellStyle name="Percent 5 3 2 3 4" xfId="16959" xr:uid="{00000000-0005-0000-0000-000041420000}"/>
    <cellStyle name="Percent 5 3 2 3 5" xfId="16960" xr:uid="{00000000-0005-0000-0000-000042420000}"/>
    <cellStyle name="Percent 5 3 2 4" xfId="16961" xr:uid="{00000000-0005-0000-0000-000043420000}"/>
    <cellStyle name="Percent 5 3 2 4 2" xfId="16962" xr:uid="{00000000-0005-0000-0000-000044420000}"/>
    <cellStyle name="Percent 5 3 2 4 2 2" xfId="16963" xr:uid="{00000000-0005-0000-0000-000045420000}"/>
    <cellStyle name="Percent 5 3 2 4 2 3" xfId="16964" xr:uid="{00000000-0005-0000-0000-000046420000}"/>
    <cellStyle name="Percent 5 3 2 4 3" xfId="16965" xr:uid="{00000000-0005-0000-0000-000047420000}"/>
    <cellStyle name="Percent 5 3 2 4 3 2" xfId="16966" xr:uid="{00000000-0005-0000-0000-000048420000}"/>
    <cellStyle name="Percent 5 3 2 4 3 3" xfId="16967" xr:uid="{00000000-0005-0000-0000-000049420000}"/>
    <cellStyle name="Percent 5 3 2 4 4" xfId="16968" xr:uid="{00000000-0005-0000-0000-00004A420000}"/>
    <cellStyle name="Percent 5 3 2 4 4 2" xfId="16969" xr:uid="{00000000-0005-0000-0000-00004B420000}"/>
    <cellStyle name="Percent 5 3 2 4 4 3" xfId="16970" xr:uid="{00000000-0005-0000-0000-00004C420000}"/>
    <cellStyle name="Percent 5 3 2 4 5" xfId="16971" xr:uid="{00000000-0005-0000-0000-00004D420000}"/>
    <cellStyle name="Percent 5 3 2 4 6" xfId="16972" xr:uid="{00000000-0005-0000-0000-00004E420000}"/>
    <cellStyle name="Percent 5 3 2 5" xfId="16973" xr:uid="{00000000-0005-0000-0000-00004F420000}"/>
    <cellStyle name="Percent 5 3 2 5 2" xfId="16974" xr:uid="{00000000-0005-0000-0000-000050420000}"/>
    <cellStyle name="Percent 5 3 2 5 2 2" xfId="16975" xr:uid="{00000000-0005-0000-0000-000051420000}"/>
    <cellStyle name="Percent 5 3 2 5 2 3" xfId="16976" xr:uid="{00000000-0005-0000-0000-000052420000}"/>
    <cellStyle name="Percent 5 3 2 5 3" xfId="16977" xr:uid="{00000000-0005-0000-0000-000053420000}"/>
    <cellStyle name="Percent 5 3 2 5 3 2" xfId="16978" xr:uid="{00000000-0005-0000-0000-000054420000}"/>
    <cellStyle name="Percent 5 3 2 5 3 3" xfId="16979" xr:uid="{00000000-0005-0000-0000-000055420000}"/>
    <cellStyle name="Percent 5 3 2 5 4" xfId="16980" xr:uid="{00000000-0005-0000-0000-000056420000}"/>
    <cellStyle name="Percent 5 3 2 5 5" xfId="16981" xr:uid="{00000000-0005-0000-0000-000057420000}"/>
    <cellStyle name="Percent 5 3 2 6" xfId="16982" xr:uid="{00000000-0005-0000-0000-000058420000}"/>
    <cellStyle name="Percent 5 3 2 6 2" xfId="16983" xr:uid="{00000000-0005-0000-0000-000059420000}"/>
    <cellStyle name="Percent 5 3 2 6 3" xfId="16984" xr:uid="{00000000-0005-0000-0000-00005A420000}"/>
    <cellStyle name="Percent 5 3 2 7" xfId="16985" xr:uid="{00000000-0005-0000-0000-00005B420000}"/>
    <cellStyle name="Percent 5 3 2 7 2" xfId="16986" xr:uid="{00000000-0005-0000-0000-00005C420000}"/>
    <cellStyle name="Percent 5 3 2 7 3" xfId="16987" xr:uid="{00000000-0005-0000-0000-00005D420000}"/>
    <cellStyle name="Percent 5 3 2 8" xfId="16988" xr:uid="{00000000-0005-0000-0000-00005E420000}"/>
    <cellStyle name="Percent 5 3 2 8 2" xfId="16989" xr:uid="{00000000-0005-0000-0000-00005F420000}"/>
    <cellStyle name="Percent 5 3 2 8 3" xfId="16990" xr:uid="{00000000-0005-0000-0000-000060420000}"/>
    <cellStyle name="Percent 5 3 2 9" xfId="16991" xr:uid="{00000000-0005-0000-0000-000061420000}"/>
    <cellStyle name="Percent 5 3 3" xfId="16992" xr:uid="{00000000-0005-0000-0000-000062420000}"/>
    <cellStyle name="Percent 5 3 3 2" xfId="16993" xr:uid="{00000000-0005-0000-0000-000063420000}"/>
    <cellStyle name="Percent 5 3 3 2 2" xfId="16994" xr:uid="{00000000-0005-0000-0000-000064420000}"/>
    <cellStyle name="Percent 5 3 3 2 3" xfId="16995" xr:uid="{00000000-0005-0000-0000-000065420000}"/>
    <cellStyle name="Percent 5 3 3 3" xfId="16996" xr:uid="{00000000-0005-0000-0000-000066420000}"/>
    <cellStyle name="Percent 5 3 3 3 2" xfId="16997" xr:uid="{00000000-0005-0000-0000-000067420000}"/>
    <cellStyle name="Percent 5 3 3 3 3" xfId="16998" xr:uid="{00000000-0005-0000-0000-000068420000}"/>
    <cellStyle name="Percent 5 3 3 4" xfId="16999" xr:uid="{00000000-0005-0000-0000-000069420000}"/>
    <cellStyle name="Percent 5 3 3 5" xfId="17000" xr:uid="{00000000-0005-0000-0000-00006A420000}"/>
    <cellStyle name="Percent 5 3 3 6" xfId="17001" xr:uid="{00000000-0005-0000-0000-00006B420000}"/>
    <cellStyle name="Percent 5 3 4" xfId="17002" xr:uid="{00000000-0005-0000-0000-00006C420000}"/>
    <cellStyle name="Percent 5 3 4 2" xfId="17003" xr:uid="{00000000-0005-0000-0000-00006D420000}"/>
    <cellStyle name="Percent 5 3 4 2 2" xfId="17004" xr:uid="{00000000-0005-0000-0000-00006E420000}"/>
    <cellStyle name="Percent 5 3 4 2 3" xfId="17005" xr:uid="{00000000-0005-0000-0000-00006F420000}"/>
    <cellStyle name="Percent 5 3 4 3" xfId="17006" xr:uid="{00000000-0005-0000-0000-000070420000}"/>
    <cellStyle name="Percent 5 3 4 3 2" xfId="17007" xr:uid="{00000000-0005-0000-0000-000071420000}"/>
    <cellStyle name="Percent 5 3 4 3 3" xfId="17008" xr:uid="{00000000-0005-0000-0000-000072420000}"/>
    <cellStyle name="Percent 5 3 4 4" xfId="17009" xr:uid="{00000000-0005-0000-0000-000073420000}"/>
    <cellStyle name="Percent 5 3 4 5" xfId="17010" xr:uid="{00000000-0005-0000-0000-000074420000}"/>
    <cellStyle name="Percent 5 3 5" xfId="17011" xr:uid="{00000000-0005-0000-0000-000075420000}"/>
    <cellStyle name="Percent 5 3 5 2" xfId="17012" xr:uid="{00000000-0005-0000-0000-000076420000}"/>
    <cellStyle name="Percent 5 3 5 2 2" xfId="17013" xr:uid="{00000000-0005-0000-0000-000077420000}"/>
    <cellStyle name="Percent 5 3 5 2 3" xfId="17014" xr:uid="{00000000-0005-0000-0000-000078420000}"/>
    <cellStyle name="Percent 5 3 5 3" xfId="17015" xr:uid="{00000000-0005-0000-0000-000079420000}"/>
    <cellStyle name="Percent 5 3 5 3 2" xfId="17016" xr:uid="{00000000-0005-0000-0000-00007A420000}"/>
    <cellStyle name="Percent 5 3 5 3 3" xfId="17017" xr:uid="{00000000-0005-0000-0000-00007B420000}"/>
    <cellStyle name="Percent 5 3 5 4" xfId="17018" xr:uid="{00000000-0005-0000-0000-00007C420000}"/>
    <cellStyle name="Percent 5 3 5 4 2" xfId="17019" xr:uid="{00000000-0005-0000-0000-00007D420000}"/>
    <cellStyle name="Percent 5 3 5 4 3" xfId="17020" xr:uid="{00000000-0005-0000-0000-00007E420000}"/>
    <cellStyle name="Percent 5 3 5 5" xfId="17021" xr:uid="{00000000-0005-0000-0000-00007F420000}"/>
    <cellStyle name="Percent 5 3 5 6" xfId="17022" xr:uid="{00000000-0005-0000-0000-000080420000}"/>
    <cellStyle name="Percent 5 3 6" xfId="17023" xr:uid="{00000000-0005-0000-0000-000081420000}"/>
    <cellStyle name="Percent 5 3 6 2" xfId="17024" xr:uid="{00000000-0005-0000-0000-000082420000}"/>
    <cellStyle name="Percent 5 3 6 2 2" xfId="17025" xr:uid="{00000000-0005-0000-0000-000083420000}"/>
    <cellStyle name="Percent 5 3 6 2 3" xfId="17026" xr:uid="{00000000-0005-0000-0000-000084420000}"/>
    <cellStyle name="Percent 5 3 6 3" xfId="17027" xr:uid="{00000000-0005-0000-0000-000085420000}"/>
    <cellStyle name="Percent 5 3 6 3 2" xfId="17028" xr:uid="{00000000-0005-0000-0000-000086420000}"/>
    <cellStyle name="Percent 5 3 6 3 3" xfId="17029" xr:uid="{00000000-0005-0000-0000-000087420000}"/>
    <cellStyle name="Percent 5 3 6 4" xfId="17030" xr:uid="{00000000-0005-0000-0000-000088420000}"/>
    <cellStyle name="Percent 5 3 6 5" xfId="17031" xr:uid="{00000000-0005-0000-0000-000089420000}"/>
    <cellStyle name="Percent 5 3 7" xfId="17032" xr:uid="{00000000-0005-0000-0000-00008A420000}"/>
    <cellStyle name="Percent 5 3 7 2" xfId="17033" xr:uid="{00000000-0005-0000-0000-00008B420000}"/>
    <cellStyle name="Percent 5 3 7 3" xfId="17034" xr:uid="{00000000-0005-0000-0000-00008C420000}"/>
    <cellStyle name="Percent 5 3 8" xfId="17035" xr:uid="{00000000-0005-0000-0000-00008D420000}"/>
    <cellStyle name="Percent 5 3 8 2" xfId="17036" xr:uid="{00000000-0005-0000-0000-00008E420000}"/>
    <cellStyle name="Percent 5 3 8 3" xfId="17037" xr:uid="{00000000-0005-0000-0000-00008F420000}"/>
    <cellStyle name="Percent 5 3 9" xfId="17038" xr:uid="{00000000-0005-0000-0000-000090420000}"/>
    <cellStyle name="Percent 5 3 9 2" xfId="17039" xr:uid="{00000000-0005-0000-0000-000091420000}"/>
    <cellStyle name="Percent 5 3 9 3" xfId="17040" xr:uid="{00000000-0005-0000-0000-000092420000}"/>
    <cellStyle name="Percent 5 4" xfId="17041" xr:uid="{00000000-0005-0000-0000-000093420000}"/>
    <cellStyle name="Percent 5 4 10" xfId="17042" xr:uid="{00000000-0005-0000-0000-000094420000}"/>
    <cellStyle name="Percent 5 4 11" xfId="17043" xr:uid="{00000000-0005-0000-0000-000095420000}"/>
    <cellStyle name="Percent 5 4 12" xfId="17044" xr:uid="{00000000-0005-0000-0000-000096420000}"/>
    <cellStyle name="Percent 5 4 13" xfId="17045" xr:uid="{00000000-0005-0000-0000-000097420000}"/>
    <cellStyle name="Percent 5 4 14" xfId="17046" xr:uid="{00000000-0005-0000-0000-000098420000}"/>
    <cellStyle name="Percent 5 4 2" xfId="17047" xr:uid="{00000000-0005-0000-0000-000099420000}"/>
    <cellStyle name="Percent 5 4 2 2" xfId="17048" xr:uid="{00000000-0005-0000-0000-00009A420000}"/>
    <cellStyle name="Percent 5 4 2 2 2" xfId="17049" xr:uid="{00000000-0005-0000-0000-00009B420000}"/>
    <cellStyle name="Percent 5 4 2 2 3" xfId="17050" xr:uid="{00000000-0005-0000-0000-00009C420000}"/>
    <cellStyle name="Percent 5 4 2 3" xfId="17051" xr:uid="{00000000-0005-0000-0000-00009D420000}"/>
    <cellStyle name="Percent 5 4 2 3 2" xfId="17052" xr:uid="{00000000-0005-0000-0000-00009E420000}"/>
    <cellStyle name="Percent 5 4 2 3 3" xfId="17053" xr:uid="{00000000-0005-0000-0000-00009F420000}"/>
    <cellStyle name="Percent 5 4 2 4" xfId="17054" xr:uid="{00000000-0005-0000-0000-0000A0420000}"/>
    <cellStyle name="Percent 5 4 2 5" xfId="17055" xr:uid="{00000000-0005-0000-0000-0000A1420000}"/>
    <cellStyle name="Percent 5 4 2 6" xfId="17056" xr:uid="{00000000-0005-0000-0000-0000A2420000}"/>
    <cellStyle name="Percent 5 4 2 7" xfId="17057" xr:uid="{00000000-0005-0000-0000-0000A3420000}"/>
    <cellStyle name="Percent 5 4 2 8" xfId="17058" xr:uid="{00000000-0005-0000-0000-0000A4420000}"/>
    <cellStyle name="Percent 5 4 3" xfId="17059" xr:uid="{00000000-0005-0000-0000-0000A5420000}"/>
    <cellStyle name="Percent 5 4 3 2" xfId="17060" xr:uid="{00000000-0005-0000-0000-0000A6420000}"/>
    <cellStyle name="Percent 5 4 3 2 2" xfId="17061" xr:uid="{00000000-0005-0000-0000-0000A7420000}"/>
    <cellStyle name="Percent 5 4 3 2 3" xfId="17062" xr:uid="{00000000-0005-0000-0000-0000A8420000}"/>
    <cellStyle name="Percent 5 4 3 3" xfId="17063" xr:uid="{00000000-0005-0000-0000-0000A9420000}"/>
    <cellStyle name="Percent 5 4 3 3 2" xfId="17064" xr:uid="{00000000-0005-0000-0000-0000AA420000}"/>
    <cellStyle name="Percent 5 4 3 3 3" xfId="17065" xr:uid="{00000000-0005-0000-0000-0000AB420000}"/>
    <cellStyle name="Percent 5 4 3 4" xfId="17066" xr:uid="{00000000-0005-0000-0000-0000AC420000}"/>
    <cellStyle name="Percent 5 4 3 5" xfId="17067" xr:uid="{00000000-0005-0000-0000-0000AD420000}"/>
    <cellStyle name="Percent 5 4 4" xfId="17068" xr:uid="{00000000-0005-0000-0000-0000AE420000}"/>
    <cellStyle name="Percent 5 4 4 2" xfId="17069" xr:uid="{00000000-0005-0000-0000-0000AF420000}"/>
    <cellStyle name="Percent 5 4 4 2 2" xfId="17070" xr:uid="{00000000-0005-0000-0000-0000B0420000}"/>
    <cellStyle name="Percent 5 4 4 2 3" xfId="17071" xr:uid="{00000000-0005-0000-0000-0000B1420000}"/>
    <cellStyle name="Percent 5 4 4 3" xfId="17072" xr:uid="{00000000-0005-0000-0000-0000B2420000}"/>
    <cellStyle name="Percent 5 4 4 3 2" xfId="17073" xr:uid="{00000000-0005-0000-0000-0000B3420000}"/>
    <cellStyle name="Percent 5 4 4 3 3" xfId="17074" xr:uid="{00000000-0005-0000-0000-0000B4420000}"/>
    <cellStyle name="Percent 5 4 4 4" xfId="17075" xr:uid="{00000000-0005-0000-0000-0000B5420000}"/>
    <cellStyle name="Percent 5 4 4 4 2" xfId="17076" xr:uid="{00000000-0005-0000-0000-0000B6420000}"/>
    <cellStyle name="Percent 5 4 4 4 3" xfId="17077" xr:uid="{00000000-0005-0000-0000-0000B7420000}"/>
    <cellStyle name="Percent 5 4 4 5" xfId="17078" xr:uid="{00000000-0005-0000-0000-0000B8420000}"/>
    <cellStyle name="Percent 5 4 4 6" xfId="17079" xr:uid="{00000000-0005-0000-0000-0000B9420000}"/>
    <cellStyle name="Percent 5 4 5" xfId="17080" xr:uid="{00000000-0005-0000-0000-0000BA420000}"/>
    <cellStyle name="Percent 5 4 5 2" xfId="17081" xr:uid="{00000000-0005-0000-0000-0000BB420000}"/>
    <cellStyle name="Percent 5 4 5 2 2" xfId="17082" xr:uid="{00000000-0005-0000-0000-0000BC420000}"/>
    <cellStyle name="Percent 5 4 5 2 3" xfId="17083" xr:uid="{00000000-0005-0000-0000-0000BD420000}"/>
    <cellStyle name="Percent 5 4 5 3" xfId="17084" xr:uid="{00000000-0005-0000-0000-0000BE420000}"/>
    <cellStyle name="Percent 5 4 5 3 2" xfId="17085" xr:uid="{00000000-0005-0000-0000-0000BF420000}"/>
    <cellStyle name="Percent 5 4 5 3 3" xfId="17086" xr:uid="{00000000-0005-0000-0000-0000C0420000}"/>
    <cellStyle name="Percent 5 4 5 4" xfId="17087" xr:uid="{00000000-0005-0000-0000-0000C1420000}"/>
    <cellStyle name="Percent 5 4 5 5" xfId="17088" xr:uid="{00000000-0005-0000-0000-0000C2420000}"/>
    <cellStyle name="Percent 5 4 6" xfId="17089" xr:uid="{00000000-0005-0000-0000-0000C3420000}"/>
    <cellStyle name="Percent 5 4 6 2" xfId="17090" xr:uid="{00000000-0005-0000-0000-0000C4420000}"/>
    <cellStyle name="Percent 5 4 6 3" xfId="17091" xr:uid="{00000000-0005-0000-0000-0000C5420000}"/>
    <cellStyle name="Percent 5 4 7" xfId="17092" xr:uid="{00000000-0005-0000-0000-0000C6420000}"/>
    <cellStyle name="Percent 5 4 7 2" xfId="17093" xr:uid="{00000000-0005-0000-0000-0000C7420000}"/>
    <cellStyle name="Percent 5 4 7 3" xfId="17094" xr:uid="{00000000-0005-0000-0000-0000C8420000}"/>
    <cellStyle name="Percent 5 4 8" xfId="17095" xr:uid="{00000000-0005-0000-0000-0000C9420000}"/>
    <cellStyle name="Percent 5 4 8 2" xfId="17096" xr:uid="{00000000-0005-0000-0000-0000CA420000}"/>
    <cellStyle name="Percent 5 4 8 3" xfId="17097" xr:uid="{00000000-0005-0000-0000-0000CB420000}"/>
    <cellStyle name="Percent 5 4 9" xfId="17098" xr:uid="{00000000-0005-0000-0000-0000CC420000}"/>
    <cellStyle name="Percent 5 5" xfId="17099" xr:uid="{00000000-0005-0000-0000-0000CD420000}"/>
    <cellStyle name="Percent 5 5 10" xfId="17100" xr:uid="{00000000-0005-0000-0000-0000CE420000}"/>
    <cellStyle name="Percent 5 5 11" xfId="17101" xr:uid="{00000000-0005-0000-0000-0000CF420000}"/>
    <cellStyle name="Percent 5 5 12" xfId="17102" xr:uid="{00000000-0005-0000-0000-0000D0420000}"/>
    <cellStyle name="Percent 5 5 13" xfId="17103" xr:uid="{00000000-0005-0000-0000-0000D1420000}"/>
    <cellStyle name="Percent 5 5 14" xfId="17104" xr:uid="{00000000-0005-0000-0000-0000D2420000}"/>
    <cellStyle name="Percent 5 5 2" xfId="17105" xr:uid="{00000000-0005-0000-0000-0000D3420000}"/>
    <cellStyle name="Percent 5 5 2 2" xfId="17106" xr:uid="{00000000-0005-0000-0000-0000D4420000}"/>
    <cellStyle name="Percent 5 5 2 2 2" xfId="17107" xr:uid="{00000000-0005-0000-0000-0000D5420000}"/>
    <cellStyle name="Percent 5 5 2 2 3" xfId="17108" xr:uid="{00000000-0005-0000-0000-0000D6420000}"/>
    <cellStyle name="Percent 5 5 2 3" xfId="17109" xr:uid="{00000000-0005-0000-0000-0000D7420000}"/>
    <cellStyle name="Percent 5 5 2 3 2" xfId="17110" xr:uid="{00000000-0005-0000-0000-0000D8420000}"/>
    <cellStyle name="Percent 5 5 2 3 3" xfId="17111" xr:uid="{00000000-0005-0000-0000-0000D9420000}"/>
    <cellStyle name="Percent 5 5 2 4" xfId="17112" xr:uid="{00000000-0005-0000-0000-0000DA420000}"/>
    <cellStyle name="Percent 5 5 2 5" xfId="17113" xr:uid="{00000000-0005-0000-0000-0000DB420000}"/>
    <cellStyle name="Percent 5 5 2 6" xfId="17114" xr:uid="{00000000-0005-0000-0000-0000DC420000}"/>
    <cellStyle name="Percent 5 5 2 7" xfId="17115" xr:uid="{00000000-0005-0000-0000-0000DD420000}"/>
    <cellStyle name="Percent 5 5 2 8" xfId="17116" xr:uid="{00000000-0005-0000-0000-0000DE420000}"/>
    <cellStyle name="Percent 5 5 3" xfId="17117" xr:uid="{00000000-0005-0000-0000-0000DF420000}"/>
    <cellStyle name="Percent 5 5 3 2" xfId="17118" xr:uid="{00000000-0005-0000-0000-0000E0420000}"/>
    <cellStyle name="Percent 5 5 3 2 2" xfId="17119" xr:uid="{00000000-0005-0000-0000-0000E1420000}"/>
    <cellStyle name="Percent 5 5 3 2 3" xfId="17120" xr:uid="{00000000-0005-0000-0000-0000E2420000}"/>
    <cellStyle name="Percent 5 5 3 3" xfId="17121" xr:uid="{00000000-0005-0000-0000-0000E3420000}"/>
    <cellStyle name="Percent 5 5 3 3 2" xfId="17122" xr:uid="{00000000-0005-0000-0000-0000E4420000}"/>
    <cellStyle name="Percent 5 5 3 3 3" xfId="17123" xr:uid="{00000000-0005-0000-0000-0000E5420000}"/>
    <cellStyle name="Percent 5 5 3 4" xfId="17124" xr:uid="{00000000-0005-0000-0000-0000E6420000}"/>
    <cellStyle name="Percent 5 5 3 5" xfId="17125" xr:uid="{00000000-0005-0000-0000-0000E7420000}"/>
    <cellStyle name="Percent 5 5 4" xfId="17126" xr:uid="{00000000-0005-0000-0000-0000E8420000}"/>
    <cellStyle name="Percent 5 5 4 2" xfId="17127" xr:uid="{00000000-0005-0000-0000-0000E9420000}"/>
    <cellStyle name="Percent 5 5 4 2 2" xfId="17128" xr:uid="{00000000-0005-0000-0000-0000EA420000}"/>
    <cellStyle name="Percent 5 5 4 2 3" xfId="17129" xr:uid="{00000000-0005-0000-0000-0000EB420000}"/>
    <cellStyle name="Percent 5 5 4 3" xfId="17130" xr:uid="{00000000-0005-0000-0000-0000EC420000}"/>
    <cellStyle name="Percent 5 5 4 3 2" xfId="17131" xr:uid="{00000000-0005-0000-0000-0000ED420000}"/>
    <cellStyle name="Percent 5 5 4 3 3" xfId="17132" xr:uid="{00000000-0005-0000-0000-0000EE420000}"/>
    <cellStyle name="Percent 5 5 4 4" xfId="17133" xr:uid="{00000000-0005-0000-0000-0000EF420000}"/>
    <cellStyle name="Percent 5 5 4 4 2" xfId="17134" xr:uid="{00000000-0005-0000-0000-0000F0420000}"/>
    <cellStyle name="Percent 5 5 4 4 3" xfId="17135" xr:uid="{00000000-0005-0000-0000-0000F1420000}"/>
    <cellStyle name="Percent 5 5 4 5" xfId="17136" xr:uid="{00000000-0005-0000-0000-0000F2420000}"/>
    <cellStyle name="Percent 5 5 4 6" xfId="17137" xr:uid="{00000000-0005-0000-0000-0000F3420000}"/>
    <cellStyle name="Percent 5 5 5" xfId="17138" xr:uid="{00000000-0005-0000-0000-0000F4420000}"/>
    <cellStyle name="Percent 5 5 5 2" xfId="17139" xr:uid="{00000000-0005-0000-0000-0000F5420000}"/>
    <cellStyle name="Percent 5 5 5 2 2" xfId="17140" xr:uid="{00000000-0005-0000-0000-0000F6420000}"/>
    <cellStyle name="Percent 5 5 5 2 3" xfId="17141" xr:uid="{00000000-0005-0000-0000-0000F7420000}"/>
    <cellStyle name="Percent 5 5 5 3" xfId="17142" xr:uid="{00000000-0005-0000-0000-0000F8420000}"/>
    <cellStyle name="Percent 5 5 5 3 2" xfId="17143" xr:uid="{00000000-0005-0000-0000-0000F9420000}"/>
    <cellStyle name="Percent 5 5 5 3 3" xfId="17144" xr:uid="{00000000-0005-0000-0000-0000FA420000}"/>
    <cellStyle name="Percent 5 5 5 4" xfId="17145" xr:uid="{00000000-0005-0000-0000-0000FB420000}"/>
    <cellStyle name="Percent 5 5 5 5" xfId="17146" xr:uid="{00000000-0005-0000-0000-0000FC420000}"/>
    <cellStyle name="Percent 5 5 6" xfId="17147" xr:uid="{00000000-0005-0000-0000-0000FD420000}"/>
    <cellStyle name="Percent 5 5 6 2" xfId="17148" xr:uid="{00000000-0005-0000-0000-0000FE420000}"/>
    <cellStyle name="Percent 5 5 6 3" xfId="17149" xr:uid="{00000000-0005-0000-0000-0000FF420000}"/>
    <cellStyle name="Percent 5 5 7" xfId="17150" xr:uid="{00000000-0005-0000-0000-000000430000}"/>
    <cellStyle name="Percent 5 5 7 2" xfId="17151" xr:uid="{00000000-0005-0000-0000-000001430000}"/>
    <cellStyle name="Percent 5 5 7 3" xfId="17152" xr:uid="{00000000-0005-0000-0000-000002430000}"/>
    <cellStyle name="Percent 5 5 8" xfId="17153" xr:uid="{00000000-0005-0000-0000-000003430000}"/>
    <cellStyle name="Percent 5 5 8 2" xfId="17154" xr:uid="{00000000-0005-0000-0000-000004430000}"/>
    <cellStyle name="Percent 5 5 8 3" xfId="17155" xr:uid="{00000000-0005-0000-0000-000005430000}"/>
    <cellStyle name="Percent 5 5 9" xfId="17156" xr:uid="{00000000-0005-0000-0000-000006430000}"/>
    <cellStyle name="Percent 5 6" xfId="17157" xr:uid="{00000000-0005-0000-0000-000007430000}"/>
    <cellStyle name="Percent 5 6 10" xfId="17158" xr:uid="{00000000-0005-0000-0000-000008430000}"/>
    <cellStyle name="Percent 5 6 11" xfId="17159" xr:uid="{00000000-0005-0000-0000-000009430000}"/>
    <cellStyle name="Percent 5 6 12" xfId="17160" xr:uid="{00000000-0005-0000-0000-00000A430000}"/>
    <cellStyle name="Percent 5 6 13" xfId="17161" xr:uid="{00000000-0005-0000-0000-00000B430000}"/>
    <cellStyle name="Percent 5 6 14" xfId="17162" xr:uid="{00000000-0005-0000-0000-00000C430000}"/>
    <cellStyle name="Percent 5 6 2" xfId="17163" xr:uid="{00000000-0005-0000-0000-00000D430000}"/>
    <cellStyle name="Percent 5 6 2 2" xfId="17164" xr:uid="{00000000-0005-0000-0000-00000E430000}"/>
    <cellStyle name="Percent 5 6 2 2 2" xfId="17165" xr:uid="{00000000-0005-0000-0000-00000F430000}"/>
    <cellStyle name="Percent 5 6 2 2 3" xfId="17166" xr:uid="{00000000-0005-0000-0000-000010430000}"/>
    <cellStyle name="Percent 5 6 2 3" xfId="17167" xr:uid="{00000000-0005-0000-0000-000011430000}"/>
    <cellStyle name="Percent 5 6 2 3 2" xfId="17168" xr:uid="{00000000-0005-0000-0000-000012430000}"/>
    <cellStyle name="Percent 5 6 2 3 3" xfId="17169" xr:uid="{00000000-0005-0000-0000-000013430000}"/>
    <cellStyle name="Percent 5 6 2 4" xfId="17170" xr:uid="{00000000-0005-0000-0000-000014430000}"/>
    <cellStyle name="Percent 5 6 2 5" xfId="17171" xr:uid="{00000000-0005-0000-0000-000015430000}"/>
    <cellStyle name="Percent 5 6 3" xfId="17172" xr:uid="{00000000-0005-0000-0000-000016430000}"/>
    <cellStyle name="Percent 5 6 3 2" xfId="17173" xr:uid="{00000000-0005-0000-0000-000017430000}"/>
    <cellStyle name="Percent 5 6 3 2 2" xfId="17174" xr:uid="{00000000-0005-0000-0000-000018430000}"/>
    <cellStyle name="Percent 5 6 3 2 3" xfId="17175" xr:uid="{00000000-0005-0000-0000-000019430000}"/>
    <cellStyle name="Percent 5 6 3 3" xfId="17176" xr:uid="{00000000-0005-0000-0000-00001A430000}"/>
    <cellStyle name="Percent 5 6 3 3 2" xfId="17177" xr:uid="{00000000-0005-0000-0000-00001B430000}"/>
    <cellStyle name="Percent 5 6 3 3 3" xfId="17178" xr:uid="{00000000-0005-0000-0000-00001C430000}"/>
    <cellStyle name="Percent 5 6 3 4" xfId="17179" xr:uid="{00000000-0005-0000-0000-00001D430000}"/>
    <cellStyle name="Percent 5 6 3 5" xfId="17180" xr:uid="{00000000-0005-0000-0000-00001E430000}"/>
    <cellStyle name="Percent 5 6 4" xfId="17181" xr:uid="{00000000-0005-0000-0000-00001F430000}"/>
    <cellStyle name="Percent 5 6 4 2" xfId="17182" xr:uid="{00000000-0005-0000-0000-000020430000}"/>
    <cellStyle name="Percent 5 6 4 2 2" xfId="17183" xr:uid="{00000000-0005-0000-0000-000021430000}"/>
    <cellStyle name="Percent 5 6 4 2 3" xfId="17184" xr:uid="{00000000-0005-0000-0000-000022430000}"/>
    <cellStyle name="Percent 5 6 4 3" xfId="17185" xr:uid="{00000000-0005-0000-0000-000023430000}"/>
    <cellStyle name="Percent 5 6 4 3 2" xfId="17186" xr:uid="{00000000-0005-0000-0000-000024430000}"/>
    <cellStyle name="Percent 5 6 4 3 3" xfId="17187" xr:uid="{00000000-0005-0000-0000-000025430000}"/>
    <cellStyle name="Percent 5 6 4 4" xfId="17188" xr:uid="{00000000-0005-0000-0000-000026430000}"/>
    <cellStyle name="Percent 5 6 4 4 2" xfId="17189" xr:uid="{00000000-0005-0000-0000-000027430000}"/>
    <cellStyle name="Percent 5 6 4 4 3" xfId="17190" xr:uid="{00000000-0005-0000-0000-000028430000}"/>
    <cellStyle name="Percent 5 6 4 5" xfId="17191" xr:uid="{00000000-0005-0000-0000-000029430000}"/>
    <cellStyle name="Percent 5 6 4 6" xfId="17192" xr:uid="{00000000-0005-0000-0000-00002A430000}"/>
    <cellStyle name="Percent 5 6 5" xfId="17193" xr:uid="{00000000-0005-0000-0000-00002B430000}"/>
    <cellStyle name="Percent 5 6 5 2" xfId="17194" xr:uid="{00000000-0005-0000-0000-00002C430000}"/>
    <cellStyle name="Percent 5 6 5 2 2" xfId="17195" xr:uid="{00000000-0005-0000-0000-00002D430000}"/>
    <cellStyle name="Percent 5 6 5 2 3" xfId="17196" xr:uid="{00000000-0005-0000-0000-00002E430000}"/>
    <cellStyle name="Percent 5 6 5 3" xfId="17197" xr:uid="{00000000-0005-0000-0000-00002F430000}"/>
    <cellStyle name="Percent 5 6 5 3 2" xfId="17198" xr:uid="{00000000-0005-0000-0000-000030430000}"/>
    <cellStyle name="Percent 5 6 5 3 3" xfId="17199" xr:uid="{00000000-0005-0000-0000-000031430000}"/>
    <cellStyle name="Percent 5 6 5 4" xfId="17200" xr:uid="{00000000-0005-0000-0000-000032430000}"/>
    <cellStyle name="Percent 5 6 5 5" xfId="17201" xr:uid="{00000000-0005-0000-0000-000033430000}"/>
    <cellStyle name="Percent 5 6 6" xfId="17202" xr:uid="{00000000-0005-0000-0000-000034430000}"/>
    <cellStyle name="Percent 5 6 6 2" xfId="17203" xr:uid="{00000000-0005-0000-0000-000035430000}"/>
    <cellStyle name="Percent 5 6 6 3" xfId="17204" xr:uid="{00000000-0005-0000-0000-000036430000}"/>
    <cellStyle name="Percent 5 6 7" xfId="17205" xr:uid="{00000000-0005-0000-0000-000037430000}"/>
    <cellStyle name="Percent 5 6 7 2" xfId="17206" xr:uid="{00000000-0005-0000-0000-000038430000}"/>
    <cellStyle name="Percent 5 6 7 3" xfId="17207" xr:uid="{00000000-0005-0000-0000-000039430000}"/>
    <cellStyle name="Percent 5 6 8" xfId="17208" xr:uid="{00000000-0005-0000-0000-00003A430000}"/>
    <cellStyle name="Percent 5 6 8 2" xfId="17209" xr:uid="{00000000-0005-0000-0000-00003B430000}"/>
    <cellStyle name="Percent 5 6 8 3" xfId="17210" xr:uid="{00000000-0005-0000-0000-00003C430000}"/>
    <cellStyle name="Percent 5 6 9" xfId="17211" xr:uid="{00000000-0005-0000-0000-00003D430000}"/>
    <cellStyle name="Percent 5 7" xfId="17212" xr:uid="{00000000-0005-0000-0000-00003E430000}"/>
    <cellStyle name="Percent 5 7 10" xfId="17213" xr:uid="{00000000-0005-0000-0000-00003F430000}"/>
    <cellStyle name="Percent 5 7 11" xfId="17214" xr:uid="{00000000-0005-0000-0000-000040430000}"/>
    <cellStyle name="Percent 5 7 12" xfId="17215" xr:uid="{00000000-0005-0000-0000-000041430000}"/>
    <cellStyle name="Percent 5 7 13" xfId="17216" xr:uid="{00000000-0005-0000-0000-000042430000}"/>
    <cellStyle name="Percent 5 7 14" xfId="17217" xr:uid="{00000000-0005-0000-0000-000043430000}"/>
    <cellStyle name="Percent 5 7 2" xfId="17218" xr:uid="{00000000-0005-0000-0000-000044430000}"/>
    <cellStyle name="Percent 5 7 2 2" xfId="17219" xr:uid="{00000000-0005-0000-0000-000045430000}"/>
    <cellStyle name="Percent 5 7 2 2 2" xfId="17220" xr:uid="{00000000-0005-0000-0000-000046430000}"/>
    <cellStyle name="Percent 5 7 2 2 3" xfId="17221" xr:uid="{00000000-0005-0000-0000-000047430000}"/>
    <cellStyle name="Percent 5 7 2 3" xfId="17222" xr:uid="{00000000-0005-0000-0000-000048430000}"/>
    <cellStyle name="Percent 5 7 2 3 2" xfId="17223" xr:uid="{00000000-0005-0000-0000-000049430000}"/>
    <cellStyle name="Percent 5 7 2 3 3" xfId="17224" xr:uid="{00000000-0005-0000-0000-00004A430000}"/>
    <cellStyle name="Percent 5 7 2 4" xfId="17225" xr:uid="{00000000-0005-0000-0000-00004B430000}"/>
    <cellStyle name="Percent 5 7 2 5" xfId="17226" xr:uid="{00000000-0005-0000-0000-00004C430000}"/>
    <cellStyle name="Percent 5 7 3" xfId="17227" xr:uid="{00000000-0005-0000-0000-00004D430000}"/>
    <cellStyle name="Percent 5 7 3 2" xfId="17228" xr:uid="{00000000-0005-0000-0000-00004E430000}"/>
    <cellStyle name="Percent 5 7 3 2 2" xfId="17229" xr:uid="{00000000-0005-0000-0000-00004F430000}"/>
    <cellStyle name="Percent 5 7 3 2 3" xfId="17230" xr:uid="{00000000-0005-0000-0000-000050430000}"/>
    <cellStyle name="Percent 5 7 3 3" xfId="17231" xr:uid="{00000000-0005-0000-0000-000051430000}"/>
    <cellStyle name="Percent 5 7 3 3 2" xfId="17232" xr:uid="{00000000-0005-0000-0000-000052430000}"/>
    <cellStyle name="Percent 5 7 3 3 3" xfId="17233" xr:uid="{00000000-0005-0000-0000-000053430000}"/>
    <cellStyle name="Percent 5 7 3 4" xfId="17234" xr:uid="{00000000-0005-0000-0000-000054430000}"/>
    <cellStyle name="Percent 5 7 3 5" xfId="17235" xr:uid="{00000000-0005-0000-0000-000055430000}"/>
    <cellStyle name="Percent 5 7 4" xfId="17236" xr:uid="{00000000-0005-0000-0000-000056430000}"/>
    <cellStyle name="Percent 5 7 4 2" xfId="17237" xr:uid="{00000000-0005-0000-0000-000057430000}"/>
    <cellStyle name="Percent 5 7 4 2 2" xfId="17238" xr:uid="{00000000-0005-0000-0000-000058430000}"/>
    <cellStyle name="Percent 5 7 4 2 3" xfId="17239" xr:uid="{00000000-0005-0000-0000-000059430000}"/>
    <cellStyle name="Percent 5 7 4 3" xfId="17240" xr:uid="{00000000-0005-0000-0000-00005A430000}"/>
    <cellStyle name="Percent 5 7 4 3 2" xfId="17241" xr:uid="{00000000-0005-0000-0000-00005B430000}"/>
    <cellStyle name="Percent 5 7 4 3 3" xfId="17242" xr:uid="{00000000-0005-0000-0000-00005C430000}"/>
    <cellStyle name="Percent 5 7 4 4" xfId="17243" xr:uid="{00000000-0005-0000-0000-00005D430000}"/>
    <cellStyle name="Percent 5 7 4 4 2" xfId="17244" xr:uid="{00000000-0005-0000-0000-00005E430000}"/>
    <cellStyle name="Percent 5 7 4 4 3" xfId="17245" xr:uid="{00000000-0005-0000-0000-00005F430000}"/>
    <cellStyle name="Percent 5 7 4 5" xfId="17246" xr:uid="{00000000-0005-0000-0000-000060430000}"/>
    <cellStyle name="Percent 5 7 4 6" xfId="17247" xr:uid="{00000000-0005-0000-0000-000061430000}"/>
    <cellStyle name="Percent 5 7 5" xfId="17248" xr:uid="{00000000-0005-0000-0000-000062430000}"/>
    <cellStyle name="Percent 5 7 5 2" xfId="17249" xr:uid="{00000000-0005-0000-0000-000063430000}"/>
    <cellStyle name="Percent 5 7 5 2 2" xfId="17250" xr:uid="{00000000-0005-0000-0000-000064430000}"/>
    <cellStyle name="Percent 5 7 5 2 3" xfId="17251" xr:uid="{00000000-0005-0000-0000-000065430000}"/>
    <cellStyle name="Percent 5 7 5 3" xfId="17252" xr:uid="{00000000-0005-0000-0000-000066430000}"/>
    <cellStyle name="Percent 5 7 5 3 2" xfId="17253" xr:uid="{00000000-0005-0000-0000-000067430000}"/>
    <cellStyle name="Percent 5 7 5 3 3" xfId="17254" xr:uid="{00000000-0005-0000-0000-000068430000}"/>
    <cellStyle name="Percent 5 7 5 4" xfId="17255" xr:uid="{00000000-0005-0000-0000-000069430000}"/>
    <cellStyle name="Percent 5 7 5 5" xfId="17256" xr:uid="{00000000-0005-0000-0000-00006A430000}"/>
    <cellStyle name="Percent 5 7 6" xfId="17257" xr:uid="{00000000-0005-0000-0000-00006B430000}"/>
    <cellStyle name="Percent 5 7 6 2" xfId="17258" xr:uid="{00000000-0005-0000-0000-00006C430000}"/>
    <cellStyle name="Percent 5 7 6 3" xfId="17259" xr:uid="{00000000-0005-0000-0000-00006D430000}"/>
    <cellStyle name="Percent 5 7 7" xfId="17260" xr:uid="{00000000-0005-0000-0000-00006E430000}"/>
    <cellStyle name="Percent 5 7 7 2" xfId="17261" xr:uid="{00000000-0005-0000-0000-00006F430000}"/>
    <cellStyle name="Percent 5 7 7 3" xfId="17262" xr:uid="{00000000-0005-0000-0000-000070430000}"/>
    <cellStyle name="Percent 5 7 8" xfId="17263" xr:uid="{00000000-0005-0000-0000-000071430000}"/>
    <cellStyle name="Percent 5 7 8 2" xfId="17264" xr:uid="{00000000-0005-0000-0000-000072430000}"/>
    <cellStyle name="Percent 5 7 8 3" xfId="17265" xr:uid="{00000000-0005-0000-0000-000073430000}"/>
    <cellStyle name="Percent 5 7 9" xfId="17266" xr:uid="{00000000-0005-0000-0000-000074430000}"/>
    <cellStyle name="Percent 5 8" xfId="17267" xr:uid="{00000000-0005-0000-0000-000075430000}"/>
    <cellStyle name="Percent 5 8 10" xfId="17268" xr:uid="{00000000-0005-0000-0000-000076430000}"/>
    <cellStyle name="Percent 5 8 11" xfId="17269" xr:uid="{00000000-0005-0000-0000-000077430000}"/>
    <cellStyle name="Percent 5 8 12" xfId="17270" xr:uid="{00000000-0005-0000-0000-000078430000}"/>
    <cellStyle name="Percent 5 8 13" xfId="17271" xr:uid="{00000000-0005-0000-0000-000079430000}"/>
    <cellStyle name="Percent 5 8 14" xfId="17272" xr:uid="{00000000-0005-0000-0000-00007A430000}"/>
    <cellStyle name="Percent 5 8 2" xfId="17273" xr:uid="{00000000-0005-0000-0000-00007B430000}"/>
    <cellStyle name="Percent 5 8 2 2" xfId="17274" xr:uid="{00000000-0005-0000-0000-00007C430000}"/>
    <cellStyle name="Percent 5 8 2 2 2" xfId="17275" xr:uid="{00000000-0005-0000-0000-00007D430000}"/>
    <cellStyle name="Percent 5 8 2 2 3" xfId="17276" xr:uid="{00000000-0005-0000-0000-00007E430000}"/>
    <cellStyle name="Percent 5 8 2 3" xfId="17277" xr:uid="{00000000-0005-0000-0000-00007F430000}"/>
    <cellStyle name="Percent 5 8 2 3 2" xfId="17278" xr:uid="{00000000-0005-0000-0000-000080430000}"/>
    <cellStyle name="Percent 5 8 2 3 3" xfId="17279" xr:uid="{00000000-0005-0000-0000-000081430000}"/>
    <cellStyle name="Percent 5 8 2 4" xfId="17280" xr:uid="{00000000-0005-0000-0000-000082430000}"/>
    <cellStyle name="Percent 5 8 2 5" xfId="17281" xr:uid="{00000000-0005-0000-0000-000083430000}"/>
    <cellStyle name="Percent 5 8 3" xfId="17282" xr:uid="{00000000-0005-0000-0000-000084430000}"/>
    <cellStyle name="Percent 5 8 3 2" xfId="17283" xr:uid="{00000000-0005-0000-0000-000085430000}"/>
    <cellStyle name="Percent 5 8 3 2 2" xfId="17284" xr:uid="{00000000-0005-0000-0000-000086430000}"/>
    <cellStyle name="Percent 5 8 3 2 3" xfId="17285" xr:uid="{00000000-0005-0000-0000-000087430000}"/>
    <cellStyle name="Percent 5 8 3 3" xfId="17286" xr:uid="{00000000-0005-0000-0000-000088430000}"/>
    <cellStyle name="Percent 5 8 3 3 2" xfId="17287" xr:uid="{00000000-0005-0000-0000-000089430000}"/>
    <cellStyle name="Percent 5 8 3 3 3" xfId="17288" xr:uid="{00000000-0005-0000-0000-00008A430000}"/>
    <cellStyle name="Percent 5 8 3 4" xfId="17289" xr:uid="{00000000-0005-0000-0000-00008B430000}"/>
    <cellStyle name="Percent 5 8 3 5" xfId="17290" xr:uid="{00000000-0005-0000-0000-00008C430000}"/>
    <cellStyle name="Percent 5 8 4" xfId="17291" xr:uid="{00000000-0005-0000-0000-00008D430000}"/>
    <cellStyle name="Percent 5 8 4 2" xfId="17292" xr:uid="{00000000-0005-0000-0000-00008E430000}"/>
    <cellStyle name="Percent 5 8 4 2 2" xfId="17293" xr:uid="{00000000-0005-0000-0000-00008F430000}"/>
    <cellStyle name="Percent 5 8 4 2 3" xfId="17294" xr:uid="{00000000-0005-0000-0000-000090430000}"/>
    <cellStyle name="Percent 5 8 4 3" xfId="17295" xr:uid="{00000000-0005-0000-0000-000091430000}"/>
    <cellStyle name="Percent 5 8 4 3 2" xfId="17296" xr:uid="{00000000-0005-0000-0000-000092430000}"/>
    <cellStyle name="Percent 5 8 4 3 3" xfId="17297" xr:uid="{00000000-0005-0000-0000-000093430000}"/>
    <cellStyle name="Percent 5 8 4 4" xfId="17298" xr:uid="{00000000-0005-0000-0000-000094430000}"/>
    <cellStyle name="Percent 5 8 4 4 2" xfId="17299" xr:uid="{00000000-0005-0000-0000-000095430000}"/>
    <cellStyle name="Percent 5 8 4 4 3" xfId="17300" xr:uid="{00000000-0005-0000-0000-000096430000}"/>
    <cellStyle name="Percent 5 8 4 5" xfId="17301" xr:uid="{00000000-0005-0000-0000-000097430000}"/>
    <cellStyle name="Percent 5 8 4 6" xfId="17302" xr:uid="{00000000-0005-0000-0000-000098430000}"/>
    <cellStyle name="Percent 5 8 5" xfId="17303" xr:uid="{00000000-0005-0000-0000-000099430000}"/>
    <cellStyle name="Percent 5 8 5 2" xfId="17304" xr:uid="{00000000-0005-0000-0000-00009A430000}"/>
    <cellStyle name="Percent 5 8 5 2 2" xfId="17305" xr:uid="{00000000-0005-0000-0000-00009B430000}"/>
    <cellStyle name="Percent 5 8 5 2 3" xfId="17306" xr:uid="{00000000-0005-0000-0000-00009C430000}"/>
    <cellStyle name="Percent 5 8 5 3" xfId="17307" xr:uid="{00000000-0005-0000-0000-00009D430000}"/>
    <cellStyle name="Percent 5 8 5 3 2" xfId="17308" xr:uid="{00000000-0005-0000-0000-00009E430000}"/>
    <cellStyle name="Percent 5 8 5 3 3" xfId="17309" xr:uid="{00000000-0005-0000-0000-00009F430000}"/>
    <cellStyle name="Percent 5 8 5 4" xfId="17310" xr:uid="{00000000-0005-0000-0000-0000A0430000}"/>
    <cellStyle name="Percent 5 8 5 5" xfId="17311" xr:uid="{00000000-0005-0000-0000-0000A1430000}"/>
    <cellStyle name="Percent 5 8 6" xfId="17312" xr:uid="{00000000-0005-0000-0000-0000A2430000}"/>
    <cellStyle name="Percent 5 8 6 2" xfId="17313" xr:uid="{00000000-0005-0000-0000-0000A3430000}"/>
    <cellStyle name="Percent 5 8 6 3" xfId="17314" xr:uid="{00000000-0005-0000-0000-0000A4430000}"/>
    <cellStyle name="Percent 5 8 7" xfId="17315" xr:uid="{00000000-0005-0000-0000-0000A5430000}"/>
    <cellStyle name="Percent 5 8 7 2" xfId="17316" xr:uid="{00000000-0005-0000-0000-0000A6430000}"/>
    <cellStyle name="Percent 5 8 7 3" xfId="17317" xr:uid="{00000000-0005-0000-0000-0000A7430000}"/>
    <cellStyle name="Percent 5 8 8" xfId="17318" xr:uid="{00000000-0005-0000-0000-0000A8430000}"/>
    <cellStyle name="Percent 5 8 8 2" xfId="17319" xr:uid="{00000000-0005-0000-0000-0000A9430000}"/>
    <cellStyle name="Percent 5 8 8 3" xfId="17320" xr:uid="{00000000-0005-0000-0000-0000AA430000}"/>
    <cellStyle name="Percent 5 8 9" xfId="17321" xr:uid="{00000000-0005-0000-0000-0000AB430000}"/>
    <cellStyle name="Percent 5 9" xfId="17322" xr:uid="{00000000-0005-0000-0000-0000AC430000}"/>
    <cellStyle name="Percent 5 9 10" xfId="17323" xr:uid="{00000000-0005-0000-0000-0000AD430000}"/>
    <cellStyle name="Percent 5 9 11" xfId="17324" xr:uid="{00000000-0005-0000-0000-0000AE430000}"/>
    <cellStyle name="Percent 5 9 12" xfId="17325" xr:uid="{00000000-0005-0000-0000-0000AF430000}"/>
    <cellStyle name="Percent 5 9 13" xfId="17326" xr:uid="{00000000-0005-0000-0000-0000B0430000}"/>
    <cellStyle name="Percent 5 9 14" xfId="17327" xr:uid="{00000000-0005-0000-0000-0000B1430000}"/>
    <cellStyle name="Percent 5 9 2" xfId="17328" xr:uid="{00000000-0005-0000-0000-0000B2430000}"/>
    <cellStyle name="Percent 5 9 2 2" xfId="17329" xr:uid="{00000000-0005-0000-0000-0000B3430000}"/>
    <cellStyle name="Percent 5 9 2 2 2" xfId="17330" xr:uid="{00000000-0005-0000-0000-0000B4430000}"/>
    <cellStyle name="Percent 5 9 2 2 3" xfId="17331" xr:uid="{00000000-0005-0000-0000-0000B5430000}"/>
    <cellStyle name="Percent 5 9 2 3" xfId="17332" xr:uid="{00000000-0005-0000-0000-0000B6430000}"/>
    <cellStyle name="Percent 5 9 2 3 2" xfId="17333" xr:uid="{00000000-0005-0000-0000-0000B7430000}"/>
    <cellStyle name="Percent 5 9 2 3 3" xfId="17334" xr:uid="{00000000-0005-0000-0000-0000B8430000}"/>
    <cellStyle name="Percent 5 9 2 4" xfId="17335" xr:uid="{00000000-0005-0000-0000-0000B9430000}"/>
    <cellStyle name="Percent 5 9 2 5" xfId="17336" xr:uid="{00000000-0005-0000-0000-0000BA430000}"/>
    <cellStyle name="Percent 5 9 2 6" xfId="17337" xr:uid="{00000000-0005-0000-0000-0000BB430000}"/>
    <cellStyle name="Percent 5 9 2 7" xfId="17338" xr:uid="{00000000-0005-0000-0000-0000BC430000}"/>
    <cellStyle name="Percent 5 9 2 8" xfId="17339" xr:uid="{00000000-0005-0000-0000-0000BD430000}"/>
    <cellStyle name="Percent 5 9 3" xfId="17340" xr:uid="{00000000-0005-0000-0000-0000BE430000}"/>
    <cellStyle name="Percent 5 9 3 2" xfId="17341" xr:uid="{00000000-0005-0000-0000-0000BF430000}"/>
    <cellStyle name="Percent 5 9 3 2 2" xfId="17342" xr:uid="{00000000-0005-0000-0000-0000C0430000}"/>
    <cellStyle name="Percent 5 9 3 2 3" xfId="17343" xr:uid="{00000000-0005-0000-0000-0000C1430000}"/>
    <cellStyle name="Percent 5 9 3 3" xfId="17344" xr:uid="{00000000-0005-0000-0000-0000C2430000}"/>
    <cellStyle name="Percent 5 9 3 3 2" xfId="17345" xr:uid="{00000000-0005-0000-0000-0000C3430000}"/>
    <cellStyle name="Percent 5 9 3 3 3" xfId="17346" xr:uid="{00000000-0005-0000-0000-0000C4430000}"/>
    <cellStyle name="Percent 5 9 3 4" xfId="17347" xr:uid="{00000000-0005-0000-0000-0000C5430000}"/>
    <cellStyle name="Percent 5 9 3 5" xfId="17348" xr:uid="{00000000-0005-0000-0000-0000C6430000}"/>
    <cellStyle name="Percent 5 9 4" xfId="17349" xr:uid="{00000000-0005-0000-0000-0000C7430000}"/>
    <cellStyle name="Percent 5 9 4 2" xfId="17350" xr:uid="{00000000-0005-0000-0000-0000C8430000}"/>
    <cellStyle name="Percent 5 9 4 2 2" xfId="17351" xr:uid="{00000000-0005-0000-0000-0000C9430000}"/>
    <cellStyle name="Percent 5 9 4 2 3" xfId="17352" xr:uid="{00000000-0005-0000-0000-0000CA430000}"/>
    <cellStyle name="Percent 5 9 4 3" xfId="17353" xr:uid="{00000000-0005-0000-0000-0000CB430000}"/>
    <cellStyle name="Percent 5 9 4 3 2" xfId="17354" xr:uid="{00000000-0005-0000-0000-0000CC430000}"/>
    <cellStyle name="Percent 5 9 4 3 3" xfId="17355" xr:uid="{00000000-0005-0000-0000-0000CD430000}"/>
    <cellStyle name="Percent 5 9 4 4" xfId="17356" xr:uid="{00000000-0005-0000-0000-0000CE430000}"/>
    <cellStyle name="Percent 5 9 4 4 2" xfId="17357" xr:uid="{00000000-0005-0000-0000-0000CF430000}"/>
    <cellStyle name="Percent 5 9 4 4 3" xfId="17358" xr:uid="{00000000-0005-0000-0000-0000D0430000}"/>
    <cellStyle name="Percent 5 9 4 5" xfId="17359" xr:uid="{00000000-0005-0000-0000-0000D1430000}"/>
    <cellStyle name="Percent 5 9 4 6" xfId="17360" xr:uid="{00000000-0005-0000-0000-0000D2430000}"/>
    <cellStyle name="Percent 5 9 5" xfId="17361" xr:uid="{00000000-0005-0000-0000-0000D3430000}"/>
    <cellStyle name="Percent 5 9 5 2" xfId="17362" xr:uid="{00000000-0005-0000-0000-0000D4430000}"/>
    <cellStyle name="Percent 5 9 5 2 2" xfId="17363" xr:uid="{00000000-0005-0000-0000-0000D5430000}"/>
    <cellStyle name="Percent 5 9 5 2 3" xfId="17364" xr:uid="{00000000-0005-0000-0000-0000D6430000}"/>
    <cellStyle name="Percent 5 9 5 3" xfId="17365" xr:uid="{00000000-0005-0000-0000-0000D7430000}"/>
    <cellStyle name="Percent 5 9 5 3 2" xfId="17366" xr:uid="{00000000-0005-0000-0000-0000D8430000}"/>
    <cellStyle name="Percent 5 9 5 3 3" xfId="17367" xr:uid="{00000000-0005-0000-0000-0000D9430000}"/>
    <cellStyle name="Percent 5 9 5 4" xfId="17368" xr:uid="{00000000-0005-0000-0000-0000DA430000}"/>
    <cellStyle name="Percent 5 9 5 5" xfId="17369" xr:uid="{00000000-0005-0000-0000-0000DB430000}"/>
    <cellStyle name="Percent 5 9 6" xfId="17370" xr:uid="{00000000-0005-0000-0000-0000DC430000}"/>
    <cellStyle name="Percent 5 9 6 2" xfId="17371" xr:uid="{00000000-0005-0000-0000-0000DD430000}"/>
    <cellStyle name="Percent 5 9 6 3" xfId="17372" xr:uid="{00000000-0005-0000-0000-0000DE430000}"/>
    <cellStyle name="Percent 5 9 7" xfId="17373" xr:uid="{00000000-0005-0000-0000-0000DF430000}"/>
    <cellStyle name="Percent 5 9 7 2" xfId="17374" xr:uid="{00000000-0005-0000-0000-0000E0430000}"/>
    <cellStyle name="Percent 5 9 7 3" xfId="17375" xr:uid="{00000000-0005-0000-0000-0000E1430000}"/>
    <cellStyle name="Percent 5 9 8" xfId="17376" xr:uid="{00000000-0005-0000-0000-0000E2430000}"/>
    <cellStyle name="Percent 5 9 8 2" xfId="17377" xr:uid="{00000000-0005-0000-0000-0000E3430000}"/>
    <cellStyle name="Percent 5 9 8 3" xfId="17378" xr:uid="{00000000-0005-0000-0000-0000E4430000}"/>
    <cellStyle name="Percent 5 9 9" xfId="17379" xr:uid="{00000000-0005-0000-0000-0000E5430000}"/>
    <cellStyle name="Percent 6" xfId="17380" xr:uid="{00000000-0005-0000-0000-0000E6430000}"/>
    <cellStyle name="Percent 6 10" xfId="17381" xr:uid="{00000000-0005-0000-0000-0000E7430000}"/>
    <cellStyle name="Percent 6 10 2" xfId="17382" xr:uid="{00000000-0005-0000-0000-0000E8430000}"/>
    <cellStyle name="Percent 6 10 2 2" xfId="17383" xr:uid="{00000000-0005-0000-0000-0000E9430000}"/>
    <cellStyle name="Percent 6 10 2 3" xfId="17384" xr:uid="{00000000-0005-0000-0000-0000EA430000}"/>
    <cellStyle name="Percent 6 10 3" xfId="17385" xr:uid="{00000000-0005-0000-0000-0000EB430000}"/>
    <cellStyle name="Percent 6 10 3 2" xfId="17386" xr:uid="{00000000-0005-0000-0000-0000EC430000}"/>
    <cellStyle name="Percent 6 10 3 3" xfId="17387" xr:uid="{00000000-0005-0000-0000-0000ED430000}"/>
    <cellStyle name="Percent 6 10 4" xfId="17388" xr:uid="{00000000-0005-0000-0000-0000EE430000}"/>
    <cellStyle name="Percent 6 10 5" xfId="17389" xr:uid="{00000000-0005-0000-0000-0000EF430000}"/>
    <cellStyle name="Percent 6 10 6" xfId="17390" xr:uid="{00000000-0005-0000-0000-0000F0430000}"/>
    <cellStyle name="Percent 6 11" xfId="17391" xr:uid="{00000000-0005-0000-0000-0000F1430000}"/>
    <cellStyle name="Percent 6 11 2" xfId="17392" xr:uid="{00000000-0005-0000-0000-0000F2430000}"/>
    <cellStyle name="Percent 6 11 2 2" xfId="17393" xr:uid="{00000000-0005-0000-0000-0000F3430000}"/>
    <cellStyle name="Percent 6 11 2 3" xfId="17394" xr:uid="{00000000-0005-0000-0000-0000F4430000}"/>
    <cellStyle name="Percent 6 11 3" xfId="17395" xr:uid="{00000000-0005-0000-0000-0000F5430000}"/>
    <cellStyle name="Percent 6 11 3 2" xfId="17396" xr:uid="{00000000-0005-0000-0000-0000F6430000}"/>
    <cellStyle name="Percent 6 11 3 3" xfId="17397" xr:uid="{00000000-0005-0000-0000-0000F7430000}"/>
    <cellStyle name="Percent 6 11 4" xfId="17398" xr:uid="{00000000-0005-0000-0000-0000F8430000}"/>
    <cellStyle name="Percent 6 11 5" xfId="17399" xr:uid="{00000000-0005-0000-0000-0000F9430000}"/>
    <cellStyle name="Percent 6 11 6" xfId="17400" xr:uid="{00000000-0005-0000-0000-0000FA430000}"/>
    <cellStyle name="Percent 6 12" xfId="17401" xr:uid="{00000000-0005-0000-0000-0000FB430000}"/>
    <cellStyle name="Percent 6 12 2" xfId="17402" xr:uid="{00000000-0005-0000-0000-0000FC430000}"/>
    <cellStyle name="Percent 6 12 2 2" xfId="17403" xr:uid="{00000000-0005-0000-0000-0000FD430000}"/>
    <cellStyle name="Percent 6 12 2 3" xfId="17404" xr:uid="{00000000-0005-0000-0000-0000FE430000}"/>
    <cellStyle name="Percent 6 12 3" xfId="17405" xr:uid="{00000000-0005-0000-0000-0000FF430000}"/>
    <cellStyle name="Percent 6 12 3 2" xfId="17406" xr:uid="{00000000-0005-0000-0000-000000440000}"/>
    <cellStyle name="Percent 6 12 3 3" xfId="17407" xr:uid="{00000000-0005-0000-0000-000001440000}"/>
    <cellStyle name="Percent 6 12 4" xfId="17408" xr:uid="{00000000-0005-0000-0000-000002440000}"/>
    <cellStyle name="Percent 6 12 5" xfId="17409" xr:uid="{00000000-0005-0000-0000-000003440000}"/>
    <cellStyle name="Percent 6 13" xfId="17410" xr:uid="{00000000-0005-0000-0000-000004440000}"/>
    <cellStyle name="Percent 6 13 2" xfId="17411" xr:uid="{00000000-0005-0000-0000-000005440000}"/>
    <cellStyle name="Percent 6 13 2 2" xfId="17412" xr:uid="{00000000-0005-0000-0000-000006440000}"/>
    <cellStyle name="Percent 6 13 2 3" xfId="17413" xr:uid="{00000000-0005-0000-0000-000007440000}"/>
    <cellStyle name="Percent 6 13 3" xfId="17414" xr:uid="{00000000-0005-0000-0000-000008440000}"/>
    <cellStyle name="Percent 6 13 3 2" xfId="17415" xr:uid="{00000000-0005-0000-0000-000009440000}"/>
    <cellStyle name="Percent 6 13 3 3" xfId="17416" xr:uid="{00000000-0005-0000-0000-00000A440000}"/>
    <cellStyle name="Percent 6 13 4" xfId="17417" xr:uid="{00000000-0005-0000-0000-00000B440000}"/>
    <cellStyle name="Percent 6 13 4 2" xfId="17418" xr:uid="{00000000-0005-0000-0000-00000C440000}"/>
    <cellStyle name="Percent 6 13 4 3" xfId="17419" xr:uid="{00000000-0005-0000-0000-00000D440000}"/>
    <cellStyle name="Percent 6 13 5" xfId="17420" xr:uid="{00000000-0005-0000-0000-00000E440000}"/>
    <cellStyle name="Percent 6 13 6" xfId="17421" xr:uid="{00000000-0005-0000-0000-00000F440000}"/>
    <cellStyle name="Percent 6 14" xfId="17422" xr:uid="{00000000-0005-0000-0000-000010440000}"/>
    <cellStyle name="Percent 6 14 2" xfId="17423" xr:uid="{00000000-0005-0000-0000-000011440000}"/>
    <cellStyle name="Percent 6 14 2 2" xfId="17424" xr:uid="{00000000-0005-0000-0000-000012440000}"/>
    <cellStyle name="Percent 6 14 2 3" xfId="17425" xr:uid="{00000000-0005-0000-0000-000013440000}"/>
    <cellStyle name="Percent 6 14 3" xfId="17426" xr:uid="{00000000-0005-0000-0000-000014440000}"/>
    <cellStyle name="Percent 6 14 3 2" xfId="17427" xr:uid="{00000000-0005-0000-0000-000015440000}"/>
    <cellStyle name="Percent 6 14 3 3" xfId="17428" xr:uid="{00000000-0005-0000-0000-000016440000}"/>
    <cellStyle name="Percent 6 14 4" xfId="17429" xr:uid="{00000000-0005-0000-0000-000017440000}"/>
    <cellStyle name="Percent 6 14 5" xfId="17430" xr:uid="{00000000-0005-0000-0000-000018440000}"/>
    <cellStyle name="Percent 6 15" xfId="17431" xr:uid="{00000000-0005-0000-0000-000019440000}"/>
    <cellStyle name="Percent 6 15 2" xfId="17432" xr:uid="{00000000-0005-0000-0000-00001A440000}"/>
    <cellStyle name="Percent 6 15 3" xfId="17433" xr:uid="{00000000-0005-0000-0000-00001B440000}"/>
    <cellStyle name="Percent 6 16" xfId="17434" xr:uid="{00000000-0005-0000-0000-00001C440000}"/>
    <cellStyle name="Percent 6 16 2" xfId="17435" xr:uid="{00000000-0005-0000-0000-00001D440000}"/>
    <cellStyle name="Percent 6 16 3" xfId="17436" xr:uid="{00000000-0005-0000-0000-00001E440000}"/>
    <cellStyle name="Percent 6 17" xfId="17437" xr:uid="{00000000-0005-0000-0000-00001F440000}"/>
    <cellStyle name="Percent 6 17 2" xfId="17438" xr:uid="{00000000-0005-0000-0000-000020440000}"/>
    <cellStyle name="Percent 6 17 3" xfId="17439" xr:uid="{00000000-0005-0000-0000-000021440000}"/>
    <cellStyle name="Percent 6 18" xfId="17440" xr:uid="{00000000-0005-0000-0000-000022440000}"/>
    <cellStyle name="Percent 6 19" xfId="17441" xr:uid="{00000000-0005-0000-0000-000023440000}"/>
    <cellStyle name="Percent 6 2" xfId="17442" xr:uid="{00000000-0005-0000-0000-000024440000}"/>
    <cellStyle name="Percent 6 2 10" xfId="17443" xr:uid="{00000000-0005-0000-0000-000025440000}"/>
    <cellStyle name="Percent 6 2 11" xfId="17444" xr:uid="{00000000-0005-0000-0000-000026440000}"/>
    <cellStyle name="Percent 6 2 12" xfId="17445" xr:uid="{00000000-0005-0000-0000-000027440000}"/>
    <cellStyle name="Percent 6 2 13" xfId="17446" xr:uid="{00000000-0005-0000-0000-000028440000}"/>
    <cellStyle name="Percent 6 2 14" xfId="17447" xr:uid="{00000000-0005-0000-0000-000029440000}"/>
    <cellStyle name="Percent 6 2 2" xfId="17448" xr:uid="{00000000-0005-0000-0000-00002A440000}"/>
    <cellStyle name="Percent 6 2 2 2" xfId="17449" xr:uid="{00000000-0005-0000-0000-00002B440000}"/>
    <cellStyle name="Percent 6 2 2 2 2" xfId="17450" xr:uid="{00000000-0005-0000-0000-00002C440000}"/>
    <cellStyle name="Percent 6 2 2 2 3" xfId="17451" xr:uid="{00000000-0005-0000-0000-00002D440000}"/>
    <cellStyle name="Percent 6 2 2 3" xfId="17452" xr:uid="{00000000-0005-0000-0000-00002E440000}"/>
    <cellStyle name="Percent 6 2 2 3 2" xfId="17453" xr:uid="{00000000-0005-0000-0000-00002F440000}"/>
    <cellStyle name="Percent 6 2 2 3 3" xfId="17454" xr:uid="{00000000-0005-0000-0000-000030440000}"/>
    <cellStyle name="Percent 6 2 2 4" xfId="17455" xr:uid="{00000000-0005-0000-0000-000031440000}"/>
    <cellStyle name="Percent 6 2 2 5" xfId="17456" xr:uid="{00000000-0005-0000-0000-000032440000}"/>
    <cellStyle name="Percent 6 2 3" xfId="17457" xr:uid="{00000000-0005-0000-0000-000033440000}"/>
    <cellStyle name="Percent 6 2 3 2" xfId="17458" xr:uid="{00000000-0005-0000-0000-000034440000}"/>
    <cellStyle name="Percent 6 2 3 2 2" xfId="17459" xr:uid="{00000000-0005-0000-0000-000035440000}"/>
    <cellStyle name="Percent 6 2 3 2 3" xfId="17460" xr:uid="{00000000-0005-0000-0000-000036440000}"/>
    <cellStyle name="Percent 6 2 3 3" xfId="17461" xr:uid="{00000000-0005-0000-0000-000037440000}"/>
    <cellStyle name="Percent 6 2 3 3 2" xfId="17462" xr:uid="{00000000-0005-0000-0000-000038440000}"/>
    <cellStyle name="Percent 6 2 3 3 3" xfId="17463" xr:uid="{00000000-0005-0000-0000-000039440000}"/>
    <cellStyle name="Percent 6 2 3 4" xfId="17464" xr:uid="{00000000-0005-0000-0000-00003A440000}"/>
    <cellStyle name="Percent 6 2 3 5" xfId="17465" xr:uid="{00000000-0005-0000-0000-00003B440000}"/>
    <cellStyle name="Percent 6 2 4" xfId="17466" xr:uid="{00000000-0005-0000-0000-00003C440000}"/>
    <cellStyle name="Percent 6 2 4 2" xfId="17467" xr:uid="{00000000-0005-0000-0000-00003D440000}"/>
    <cellStyle name="Percent 6 2 4 2 2" xfId="17468" xr:uid="{00000000-0005-0000-0000-00003E440000}"/>
    <cellStyle name="Percent 6 2 4 2 3" xfId="17469" xr:uid="{00000000-0005-0000-0000-00003F440000}"/>
    <cellStyle name="Percent 6 2 4 3" xfId="17470" xr:uid="{00000000-0005-0000-0000-000040440000}"/>
    <cellStyle name="Percent 6 2 4 3 2" xfId="17471" xr:uid="{00000000-0005-0000-0000-000041440000}"/>
    <cellStyle name="Percent 6 2 4 3 3" xfId="17472" xr:uid="{00000000-0005-0000-0000-000042440000}"/>
    <cellStyle name="Percent 6 2 4 4" xfId="17473" xr:uid="{00000000-0005-0000-0000-000043440000}"/>
    <cellStyle name="Percent 6 2 4 4 2" xfId="17474" xr:uid="{00000000-0005-0000-0000-000044440000}"/>
    <cellStyle name="Percent 6 2 4 4 3" xfId="17475" xr:uid="{00000000-0005-0000-0000-000045440000}"/>
    <cellStyle name="Percent 6 2 4 5" xfId="17476" xr:uid="{00000000-0005-0000-0000-000046440000}"/>
    <cellStyle name="Percent 6 2 4 6" xfId="17477" xr:uid="{00000000-0005-0000-0000-000047440000}"/>
    <cellStyle name="Percent 6 2 5" xfId="17478" xr:uid="{00000000-0005-0000-0000-000048440000}"/>
    <cellStyle name="Percent 6 2 5 2" xfId="17479" xr:uid="{00000000-0005-0000-0000-000049440000}"/>
    <cellStyle name="Percent 6 2 5 2 2" xfId="17480" xr:uid="{00000000-0005-0000-0000-00004A440000}"/>
    <cellStyle name="Percent 6 2 5 2 3" xfId="17481" xr:uid="{00000000-0005-0000-0000-00004B440000}"/>
    <cellStyle name="Percent 6 2 5 3" xfId="17482" xr:uid="{00000000-0005-0000-0000-00004C440000}"/>
    <cellStyle name="Percent 6 2 5 3 2" xfId="17483" xr:uid="{00000000-0005-0000-0000-00004D440000}"/>
    <cellStyle name="Percent 6 2 5 3 3" xfId="17484" xr:uid="{00000000-0005-0000-0000-00004E440000}"/>
    <cellStyle name="Percent 6 2 5 4" xfId="17485" xr:uid="{00000000-0005-0000-0000-00004F440000}"/>
    <cellStyle name="Percent 6 2 5 5" xfId="17486" xr:uid="{00000000-0005-0000-0000-000050440000}"/>
    <cellStyle name="Percent 6 2 6" xfId="17487" xr:uid="{00000000-0005-0000-0000-000051440000}"/>
    <cellStyle name="Percent 6 2 6 2" xfId="17488" xr:uid="{00000000-0005-0000-0000-000052440000}"/>
    <cellStyle name="Percent 6 2 6 3" xfId="17489" xr:uid="{00000000-0005-0000-0000-000053440000}"/>
    <cellStyle name="Percent 6 2 7" xfId="17490" xr:uid="{00000000-0005-0000-0000-000054440000}"/>
    <cellStyle name="Percent 6 2 7 2" xfId="17491" xr:uid="{00000000-0005-0000-0000-000055440000}"/>
    <cellStyle name="Percent 6 2 7 3" xfId="17492" xr:uid="{00000000-0005-0000-0000-000056440000}"/>
    <cellStyle name="Percent 6 2 8" xfId="17493" xr:uid="{00000000-0005-0000-0000-000057440000}"/>
    <cellStyle name="Percent 6 2 8 2" xfId="17494" xr:uid="{00000000-0005-0000-0000-000058440000}"/>
    <cellStyle name="Percent 6 2 8 3" xfId="17495" xr:uid="{00000000-0005-0000-0000-000059440000}"/>
    <cellStyle name="Percent 6 2 9" xfId="17496" xr:uid="{00000000-0005-0000-0000-00005A440000}"/>
    <cellStyle name="Percent 6 20" xfId="17497" xr:uid="{00000000-0005-0000-0000-00005B440000}"/>
    <cellStyle name="Percent 6 21" xfId="17498" xr:uid="{00000000-0005-0000-0000-00005C440000}"/>
    <cellStyle name="Percent 6 22" xfId="17499" xr:uid="{00000000-0005-0000-0000-00005D440000}"/>
    <cellStyle name="Percent 6 23" xfId="17500" xr:uid="{00000000-0005-0000-0000-00005E440000}"/>
    <cellStyle name="Percent 6 3" xfId="17501" xr:uid="{00000000-0005-0000-0000-00005F440000}"/>
    <cellStyle name="Percent 6 3 10" xfId="17502" xr:uid="{00000000-0005-0000-0000-000060440000}"/>
    <cellStyle name="Percent 6 3 11" xfId="17503" xr:uid="{00000000-0005-0000-0000-000061440000}"/>
    <cellStyle name="Percent 6 3 12" xfId="17504" xr:uid="{00000000-0005-0000-0000-000062440000}"/>
    <cellStyle name="Percent 6 3 13" xfId="17505" xr:uid="{00000000-0005-0000-0000-000063440000}"/>
    <cellStyle name="Percent 6 3 14" xfId="17506" xr:uid="{00000000-0005-0000-0000-000064440000}"/>
    <cellStyle name="Percent 6 3 2" xfId="17507" xr:uid="{00000000-0005-0000-0000-000065440000}"/>
    <cellStyle name="Percent 6 3 2 2" xfId="17508" xr:uid="{00000000-0005-0000-0000-000066440000}"/>
    <cellStyle name="Percent 6 3 2 2 2" xfId="17509" xr:uid="{00000000-0005-0000-0000-000067440000}"/>
    <cellStyle name="Percent 6 3 2 2 3" xfId="17510" xr:uid="{00000000-0005-0000-0000-000068440000}"/>
    <cellStyle name="Percent 6 3 2 3" xfId="17511" xr:uid="{00000000-0005-0000-0000-000069440000}"/>
    <cellStyle name="Percent 6 3 2 3 2" xfId="17512" xr:uid="{00000000-0005-0000-0000-00006A440000}"/>
    <cellStyle name="Percent 6 3 2 3 3" xfId="17513" xr:uid="{00000000-0005-0000-0000-00006B440000}"/>
    <cellStyle name="Percent 6 3 2 4" xfId="17514" xr:uid="{00000000-0005-0000-0000-00006C440000}"/>
    <cellStyle name="Percent 6 3 2 5" xfId="17515" xr:uid="{00000000-0005-0000-0000-00006D440000}"/>
    <cellStyle name="Percent 6 3 2 6" xfId="17516" xr:uid="{00000000-0005-0000-0000-00006E440000}"/>
    <cellStyle name="Percent 6 3 2 7" xfId="17517" xr:uid="{00000000-0005-0000-0000-00006F440000}"/>
    <cellStyle name="Percent 6 3 2 8" xfId="17518" xr:uid="{00000000-0005-0000-0000-000070440000}"/>
    <cellStyle name="Percent 6 3 3" xfId="17519" xr:uid="{00000000-0005-0000-0000-000071440000}"/>
    <cellStyle name="Percent 6 3 3 2" xfId="17520" xr:uid="{00000000-0005-0000-0000-000072440000}"/>
    <cellStyle name="Percent 6 3 3 2 2" xfId="17521" xr:uid="{00000000-0005-0000-0000-000073440000}"/>
    <cellStyle name="Percent 6 3 3 2 3" xfId="17522" xr:uid="{00000000-0005-0000-0000-000074440000}"/>
    <cellStyle name="Percent 6 3 3 3" xfId="17523" xr:uid="{00000000-0005-0000-0000-000075440000}"/>
    <cellStyle name="Percent 6 3 3 3 2" xfId="17524" xr:uid="{00000000-0005-0000-0000-000076440000}"/>
    <cellStyle name="Percent 6 3 3 3 3" xfId="17525" xr:uid="{00000000-0005-0000-0000-000077440000}"/>
    <cellStyle name="Percent 6 3 3 4" xfId="17526" xr:uid="{00000000-0005-0000-0000-000078440000}"/>
    <cellStyle name="Percent 6 3 3 5" xfId="17527" xr:uid="{00000000-0005-0000-0000-000079440000}"/>
    <cellStyle name="Percent 6 3 4" xfId="17528" xr:uid="{00000000-0005-0000-0000-00007A440000}"/>
    <cellStyle name="Percent 6 3 4 2" xfId="17529" xr:uid="{00000000-0005-0000-0000-00007B440000}"/>
    <cellStyle name="Percent 6 3 4 2 2" xfId="17530" xr:uid="{00000000-0005-0000-0000-00007C440000}"/>
    <cellStyle name="Percent 6 3 4 2 3" xfId="17531" xr:uid="{00000000-0005-0000-0000-00007D440000}"/>
    <cellStyle name="Percent 6 3 4 3" xfId="17532" xr:uid="{00000000-0005-0000-0000-00007E440000}"/>
    <cellStyle name="Percent 6 3 4 3 2" xfId="17533" xr:uid="{00000000-0005-0000-0000-00007F440000}"/>
    <cellStyle name="Percent 6 3 4 3 3" xfId="17534" xr:uid="{00000000-0005-0000-0000-000080440000}"/>
    <cellStyle name="Percent 6 3 4 4" xfId="17535" xr:uid="{00000000-0005-0000-0000-000081440000}"/>
    <cellStyle name="Percent 6 3 4 4 2" xfId="17536" xr:uid="{00000000-0005-0000-0000-000082440000}"/>
    <cellStyle name="Percent 6 3 4 4 3" xfId="17537" xr:uid="{00000000-0005-0000-0000-000083440000}"/>
    <cellStyle name="Percent 6 3 4 5" xfId="17538" xr:uid="{00000000-0005-0000-0000-000084440000}"/>
    <cellStyle name="Percent 6 3 4 6" xfId="17539" xr:uid="{00000000-0005-0000-0000-000085440000}"/>
    <cellStyle name="Percent 6 3 5" xfId="17540" xr:uid="{00000000-0005-0000-0000-000086440000}"/>
    <cellStyle name="Percent 6 3 5 2" xfId="17541" xr:uid="{00000000-0005-0000-0000-000087440000}"/>
    <cellStyle name="Percent 6 3 5 2 2" xfId="17542" xr:uid="{00000000-0005-0000-0000-000088440000}"/>
    <cellStyle name="Percent 6 3 5 2 3" xfId="17543" xr:uid="{00000000-0005-0000-0000-000089440000}"/>
    <cellStyle name="Percent 6 3 5 3" xfId="17544" xr:uid="{00000000-0005-0000-0000-00008A440000}"/>
    <cellStyle name="Percent 6 3 5 3 2" xfId="17545" xr:uid="{00000000-0005-0000-0000-00008B440000}"/>
    <cellStyle name="Percent 6 3 5 3 3" xfId="17546" xr:uid="{00000000-0005-0000-0000-00008C440000}"/>
    <cellStyle name="Percent 6 3 5 4" xfId="17547" xr:uid="{00000000-0005-0000-0000-00008D440000}"/>
    <cellStyle name="Percent 6 3 5 5" xfId="17548" xr:uid="{00000000-0005-0000-0000-00008E440000}"/>
    <cellStyle name="Percent 6 3 6" xfId="17549" xr:uid="{00000000-0005-0000-0000-00008F440000}"/>
    <cellStyle name="Percent 6 3 6 2" xfId="17550" xr:uid="{00000000-0005-0000-0000-000090440000}"/>
    <cellStyle name="Percent 6 3 6 3" xfId="17551" xr:uid="{00000000-0005-0000-0000-000091440000}"/>
    <cellStyle name="Percent 6 3 7" xfId="17552" xr:uid="{00000000-0005-0000-0000-000092440000}"/>
    <cellStyle name="Percent 6 3 7 2" xfId="17553" xr:uid="{00000000-0005-0000-0000-000093440000}"/>
    <cellStyle name="Percent 6 3 7 3" xfId="17554" xr:uid="{00000000-0005-0000-0000-000094440000}"/>
    <cellStyle name="Percent 6 3 8" xfId="17555" xr:uid="{00000000-0005-0000-0000-000095440000}"/>
    <cellStyle name="Percent 6 3 8 2" xfId="17556" xr:uid="{00000000-0005-0000-0000-000096440000}"/>
    <cellStyle name="Percent 6 3 8 3" xfId="17557" xr:uid="{00000000-0005-0000-0000-000097440000}"/>
    <cellStyle name="Percent 6 3 9" xfId="17558" xr:uid="{00000000-0005-0000-0000-000098440000}"/>
    <cellStyle name="Percent 6 4" xfId="17559" xr:uid="{00000000-0005-0000-0000-000099440000}"/>
    <cellStyle name="Percent 6 4 10" xfId="17560" xr:uid="{00000000-0005-0000-0000-00009A440000}"/>
    <cellStyle name="Percent 6 4 11" xfId="17561" xr:uid="{00000000-0005-0000-0000-00009B440000}"/>
    <cellStyle name="Percent 6 4 12" xfId="17562" xr:uid="{00000000-0005-0000-0000-00009C440000}"/>
    <cellStyle name="Percent 6 4 13" xfId="17563" xr:uid="{00000000-0005-0000-0000-00009D440000}"/>
    <cellStyle name="Percent 6 4 14" xfId="17564" xr:uid="{00000000-0005-0000-0000-00009E440000}"/>
    <cellStyle name="Percent 6 4 2" xfId="17565" xr:uid="{00000000-0005-0000-0000-00009F440000}"/>
    <cellStyle name="Percent 6 4 2 2" xfId="17566" xr:uid="{00000000-0005-0000-0000-0000A0440000}"/>
    <cellStyle name="Percent 6 4 2 2 2" xfId="17567" xr:uid="{00000000-0005-0000-0000-0000A1440000}"/>
    <cellStyle name="Percent 6 4 2 2 3" xfId="17568" xr:uid="{00000000-0005-0000-0000-0000A2440000}"/>
    <cellStyle name="Percent 6 4 2 3" xfId="17569" xr:uid="{00000000-0005-0000-0000-0000A3440000}"/>
    <cellStyle name="Percent 6 4 2 3 2" xfId="17570" xr:uid="{00000000-0005-0000-0000-0000A4440000}"/>
    <cellStyle name="Percent 6 4 2 3 3" xfId="17571" xr:uid="{00000000-0005-0000-0000-0000A5440000}"/>
    <cellStyle name="Percent 6 4 2 4" xfId="17572" xr:uid="{00000000-0005-0000-0000-0000A6440000}"/>
    <cellStyle name="Percent 6 4 2 5" xfId="17573" xr:uid="{00000000-0005-0000-0000-0000A7440000}"/>
    <cellStyle name="Percent 6 4 3" xfId="17574" xr:uid="{00000000-0005-0000-0000-0000A8440000}"/>
    <cellStyle name="Percent 6 4 3 2" xfId="17575" xr:uid="{00000000-0005-0000-0000-0000A9440000}"/>
    <cellStyle name="Percent 6 4 3 2 2" xfId="17576" xr:uid="{00000000-0005-0000-0000-0000AA440000}"/>
    <cellStyle name="Percent 6 4 3 2 3" xfId="17577" xr:uid="{00000000-0005-0000-0000-0000AB440000}"/>
    <cellStyle name="Percent 6 4 3 3" xfId="17578" xr:uid="{00000000-0005-0000-0000-0000AC440000}"/>
    <cellStyle name="Percent 6 4 3 3 2" xfId="17579" xr:uid="{00000000-0005-0000-0000-0000AD440000}"/>
    <cellStyle name="Percent 6 4 3 3 3" xfId="17580" xr:uid="{00000000-0005-0000-0000-0000AE440000}"/>
    <cellStyle name="Percent 6 4 3 4" xfId="17581" xr:uid="{00000000-0005-0000-0000-0000AF440000}"/>
    <cellStyle name="Percent 6 4 3 5" xfId="17582" xr:uid="{00000000-0005-0000-0000-0000B0440000}"/>
    <cellStyle name="Percent 6 4 4" xfId="17583" xr:uid="{00000000-0005-0000-0000-0000B1440000}"/>
    <cellStyle name="Percent 6 4 4 2" xfId="17584" xr:uid="{00000000-0005-0000-0000-0000B2440000}"/>
    <cellStyle name="Percent 6 4 4 2 2" xfId="17585" xr:uid="{00000000-0005-0000-0000-0000B3440000}"/>
    <cellStyle name="Percent 6 4 4 2 3" xfId="17586" xr:uid="{00000000-0005-0000-0000-0000B4440000}"/>
    <cellStyle name="Percent 6 4 4 3" xfId="17587" xr:uid="{00000000-0005-0000-0000-0000B5440000}"/>
    <cellStyle name="Percent 6 4 4 3 2" xfId="17588" xr:uid="{00000000-0005-0000-0000-0000B6440000}"/>
    <cellStyle name="Percent 6 4 4 3 3" xfId="17589" xr:uid="{00000000-0005-0000-0000-0000B7440000}"/>
    <cellStyle name="Percent 6 4 4 4" xfId="17590" xr:uid="{00000000-0005-0000-0000-0000B8440000}"/>
    <cellStyle name="Percent 6 4 4 4 2" xfId="17591" xr:uid="{00000000-0005-0000-0000-0000B9440000}"/>
    <cellStyle name="Percent 6 4 4 4 3" xfId="17592" xr:uid="{00000000-0005-0000-0000-0000BA440000}"/>
    <cellStyle name="Percent 6 4 4 5" xfId="17593" xr:uid="{00000000-0005-0000-0000-0000BB440000}"/>
    <cellStyle name="Percent 6 4 4 6" xfId="17594" xr:uid="{00000000-0005-0000-0000-0000BC440000}"/>
    <cellStyle name="Percent 6 4 5" xfId="17595" xr:uid="{00000000-0005-0000-0000-0000BD440000}"/>
    <cellStyle name="Percent 6 4 5 2" xfId="17596" xr:uid="{00000000-0005-0000-0000-0000BE440000}"/>
    <cellStyle name="Percent 6 4 5 2 2" xfId="17597" xr:uid="{00000000-0005-0000-0000-0000BF440000}"/>
    <cellStyle name="Percent 6 4 5 2 3" xfId="17598" xr:uid="{00000000-0005-0000-0000-0000C0440000}"/>
    <cellStyle name="Percent 6 4 5 3" xfId="17599" xr:uid="{00000000-0005-0000-0000-0000C1440000}"/>
    <cellStyle name="Percent 6 4 5 3 2" xfId="17600" xr:uid="{00000000-0005-0000-0000-0000C2440000}"/>
    <cellStyle name="Percent 6 4 5 3 3" xfId="17601" xr:uid="{00000000-0005-0000-0000-0000C3440000}"/>
    <cellStyle name="Percent 6 4 5 4" xfId="17602" xr:uid="{00000000-0005-0000-0000-0000C4440000}"/>
    <cellStyle name="Percent 6 4 5 5" xfId="17603" xr:uid="{00000000-0005-0000-0000-0000C5440000}"/>
    <cellStyle name="Percent 6 4 6" xfId="17604" xr:uid="{00000000-0005-0000-0000-0000C6440000}"/>
    <cellStyle name="Percent 6 4 6 2" xfId="17605" xr:uid="{00000000-0005-0000-0000-0000C7440000}"/>
    <cellStyle name="Percent 6 4 6 3" xfId="17606" xr:uid="{00000000-0005-0000-0000-0000C8440000}"/>
    <cellStyle name="Percent 6 4 7" xfId="17607" xr:uid="{00000000-0005-0000-0000-0000C9440000}"/>
    <cellStyle name="Percent 6 4 7 2" xfId="17608" xr:uid="{00000000-0005-0000-0000-0000CA440000}"/>
    <cellStyle name="Percent 6 4 7 3" xfId="17609" xr:uid="{00000000-0005-0000-0000-0000CB440000}"/>
    <cellStyle name="Percent 6 4 8" xfId="17610" xr:uid="{00000000-0005-0000-0000-0000CC440000}"/>
    <cellStyle name="Percent 6 4 8 2" xfId="17611" xr:uid="{00000000-0005-0000-0000-0000CD440000}"/>
    <cellStyle name="Percent 6 4 8 3" xfId="17612" xr:uid="{00000000-0005-0000-0000-0000CE440000}"/>
    <cellStyle name="Percent 6 4 9" xfId="17613" xr:uid="{00000000-0005-0000-0000-0000CF440000}"/>
    <cellStyle name="Percent 6 5" xfId="17614" xr:uid="{00000000-0005-0000-0000-0000D0440000}"/>
    <cellStyle name="Percent 6 5 10" xfId="17615" xr:uid="{00000000-0005-0000-0000-0000D1440000}"/>
    <cellStyle name="Percent 6 5 11" xfId="17616" xr:uid="{00000000-0005-0000-0000-0000D2440000}"/>
    <cellStyle name="Percent 6 5 12" xfId="17617" xr:uid="{00000000-0005-0000-0000-0000D3440000}"/>
    <cellStyle name="Percent 6 5 13" xfId="17618" xr:uid="{00000000-0005-0000-0000-0000D4440000}"/>
    <cellStyle name="Percent 6 5 14" xfId="17619" xr:uid="{00000000-0005-0000-0000-0000D5440000}"/>
    <cellStyle name="Percent 6 5 2" xfId="17620" xr:uid="{00000000-0005-0000-0000-0000D6440000}"/>
    <cellStyle name="Percent 6 5 2 2" xfId="17621" xr:uid="{00000000-0005-0000-0000-0000D7440000}"/>
    <cellStyle name="Percent 6 5 2 2 2" xfId="17622" xr:uid="{00000000-0005-0000-0000-0000D8440000}"/>
    <cellStyle name="Percent 6 5 2 2 3" xfId="17623" xr:uid="{00000000-0005-0000-0000-0000D9440000}"/>
    <cellStyle name="Percent 6 5 2 3" xfId="17624" xr:uid="{00000000-0005-0000-0000-0000DA440000}"/>
    <cellStyle name="Percent 6 5 2 3 2" xfId="17625" xr:uid="{00000000-0005-0000-0000-0000DB440000}"/>
    <cellStyle name="Percent 6 5 2 3 3" xfId="17626" xr:uid="{00000000-0005-0000-0000-0000DC440000}"/>
    <cellStyle name="Percent 6 5 2 4" xfId="17627" xr:uid="{00000000-0005-0000-0000-0000DD440000}"/>
    <cellStyle name="Percent 6 5 2 5" xfId="17628" xr:uid="{00000000-0005-0000-0000-0000DE440000}"/>
    <cellStyle name="Percent 6 5 3" xfId="17629" xr:uid="{00000000-0005-0000-0000-0000DF440000}"/>
    <cellStyle name="Percent 6 5 3 2" xfId="17630" xr:uid="{00000000-0005-0000-0000-0000E0440000}"/>
    <cellStyle name="Percent 6 5 3 2 2" xfId="17631" xr:uid="{00000000-0005-0000-0000-0000E1440000}"/>
    <cellStyle name="Percent 6 5 3 2 3" xfId="17632" xr:uid="{00000000-0005-0000-0000-0000E2440000}"/>
    <cellStyle name="Percent 6 5 3 3" xfId="17633" xr:uid="{00000000-0005-0000-0000-0000E3440000}"/>
    <cellStyle name="Percent 6 5 3 3 2" xfId="17634" xr:uid="{00000000-0005-0000-0000-0000E4440000}"/>
    <cellStyle name="Percent 6 5 3 3 3" xfId="17635" xr:uid="{00000000-0005-0000-0000-0000E5440000}"/>
    <cellStyle name="Percent 6 5 3 4" xfId="17636" xr:uid="{00000000-0005-0000-0000-0000E6440000}"/>
    <cellStyle name="Percent 6 5 3 5" xfId="17637" xr:uid="{00000000-0005-0000-0000-0000E7440000}"/>
    <cellStyle name="Percent 6 5 4" xfId="17638" xr:uid="{00000000-0005-0000-0000-0000E8440000}"/>
    <cellStyle name="Percent 6 5 4 2" xfId="17639" xr:uid="{00000000-0005-0000-0000-0000E9440000}"/>
    <cellStyle name="Percent 6 5 4 2 2" xfId="17640" xr:uid="{00000000-0005-0000-0000-0000EA440000}"/>
    <cellStyle name="Percent 6 5 4 2 3" xfId="17641" xr:uid="{00000000-0005-0000-0000-0000EB440000}"/>
    <cellStyle name="Percent 6 5 4 3" xfId="17642" xr:uid="{00000000-0005-0000-0000-0000EC440000}"/>
    <cellStyle name="Percent 6 5 4 3 2" xfId="17643" xr:uid="{00000000-0005-0000-0000-0000ED440000}"/>
    <cellStyle name="Percent 6 5 4 3 3" xfId="17644" xr:uid="{00000000-0005-0000-0000-0000EE440000}"/>
    <cellStyle name="Percent 6 5 4 4" xfId="17645" xr:uid="{00000000-0005-0000-0000-0000EF440000}"/>
    <cellStyle name="Percent 6 5 4 4 2" xfId="17646" xr:uid="{00000000-0005-0000-0000-0000F0440000}"/>
    <cellStyle name="Percent 6 5 4 4 3" xfId="17647" xr:uid="{00000000-0005-0000-0000-0000F1440000}"/>
    <cellStyle name="Percent 6 5 4 5" xfId="17648" xr:uid="{00000000-0005-0000-0000-0000F2440000}"/>
    <cellStyle name="Percent 6 5 4 6" xfId="17649" xr:uid="{00000000-0005-0000-0000-0000F3440000}"/>
    <cellStyle name="Percent 6 5 5" xfId="17650" xr:uid="{00000000-0005-0000-0000-0000F4440000}"/>
    <cellStyle name="Percent 6 5 5 2" xfId="17651" xr:uid="{00000000-0005-0000-0000-0000F5440000}"/>
    <cellStyle name="Percent 6 5 5 2 2" xfId="17652" xr:uid="{00000000-0005-0000-0000-0000F6440000}"/>
    <cellStyle name="Percent 6 5 5 2 3" xfId="17653" xr:uid="{00000000-0005-0000-0000-0000F7440000}"/>
    <cellStyle name="Percent 6 5 5 3" xfId="17654" xr:uid="{00000000-0005-0000-0000-0000F8440000}"/>
    <cellStyle name="Percent 6 5 5 3 2" xfId="17655" xr:uid="{00000000-0005-0000-0000-0000F9440000}"/>
    <cellStyle name="Percent 6 5 5 3 3" xfId="17656" xr:uid="{00000000-0005-0000-0000-0000FA440000}"/>
    <cellStyle name="Percent 6 5 5 4" xfId="17657" xr:uid="{00000000-0005-0000-0000-0000FB440000}"/>
    <cellStyle name="Percent 6 5 5 5" xfId="17658" xr:uid="{00000000-0005-0000-0000-0000FC440000}"/>
    <cellStyle name="Percent 6 5 6" xfId="17659" xr:uid="{00000000-0005-0000-0000-0000FD440000}"/>
    <cellStyle name="Percent 6 5 6 2" xfId="17660" xr:uid="{00000000-0005-0000-0000-0000FE440000}"/>
    <cellStyle name="Percent 6 5 6 3" xfId="17661" xr:uid="{00000000-0005-0000-0000-0000FF440000}"/>
    <cellStyle name="Percent 6 5 7" xfId="17662" xr:uid="{00000000-0005-0000-0000-000000450000}"/>
    <cellStyle name="Percent 6 5 7 2" xfId="17663" xr:uid="{00000000-0005-0000-0000-000001450000}"/>
    <cellStyle name="Percent 6 5 7 3" xfId="17664" xr:uid="{00000000-0005-0000-0000-000002450000}"/>
    <cellStyle name="Percent 6 5 8" xfId="17665" xr:uid="{00000000-0005-0000-0000-000003450000}"/>
    <cellStyle name="Percent 6 5 8 2" xfId="17666" xr:uid="{00000000-0005-0000-0000-000004450000}"/>
    <cellStyle name="Percent 6 5 8 3" xfId="17667" xr:uid="{00000000-0005-0000-0000-000005450000}"/>
    <cellStyle name="Percent 6 5 9" xfId="17668" xr:uid="{00000000-0005-0000-0000-000006450000}"/>
    <cellStyle name="Percent 6 6" xfId="17669" xr:uid="{00000000-0005-0000-0000-000007450000}"/>
    <cellStyle name="Percent 6 6 10" xfId="17670" xr:uid="{00000000-0005-0000-0000-000008450000}"/>
    <cellStyle name="Percent 6 6 11" xfId="17671" xr:uid="{00000000-0005-0000-0000-000009450000}"/>
    <cellStyle name="Percent 6 6 12" xfId="17672" xr:uid="{00000000-0005-0000-0000-00000A450000}"/>
    <cellStyle name="Percent 6 6 13" xfId="17673" xr:uid="{00000000-0005-0000-0000-00000B450000}"/>
    <cellStyle name="Percent 6 6 14" xfId="17674" xr:uid="{00000000-0005-0000-0000-00000C450000}"/>
    <cellStyle name="Percent 6 6 2" xfId="17675" xr:uid="{00000000-0005-0000-0000-00000D450000}"/>
    <cellStyle name="Percent 6 6 2 2" xfId="17676" xr:uid="{00000000-0005-0000-0000-00000E450000}"/>
    <cellStyle name="Percent 6 6 2 2 2" xfId="17677" xr:uid="{00000000-0005-0000-0000-00000F450000}"/>
    <cellStyle name="Percent 6 6 2 2 3" xfId="17678" xr:uid="{00000000-0005-0000-0000-000010450000}"/>
    <cellStyle name="Percent 6 6 2 3" xfId="17679" xr:uid="{00000000-0005-0000-0000-000011450000}"/>
    <cellStyle name="Percent 6 6 2 3 2" xfId="17680" xr:uid="{00000000-0005-0000-0000-000012450000}"/>
    <cellStyle name="Percent 6 6 2 3 3" xfId="17681" xr:uid="{00000000-0005-0000-0000-000013450000}"/>
    <cellStyle name="Percent 6 6 2 4" xfId="17682" xr:uid="{00000000-0005-0000-0000-000014450000}"/>
    <cellStyle name="Percent 6 6 2 5" xfId="17683" xr:uid="{00000000-0005-0000-0000-000015450000}"/>
    <cellStyle name="Percent 6 6 3" xfId="17684" xr:uid="{00000000-0005-0000-0000-000016450000}"/>
    <cellStyle name="Percent 6 6 3 2" xfId="17685" xr:uid="{00000000-0005-0000-0000-000017450000}"/>
    <cellStyle name="Percent 6 6 3 2 2" xfId="17686" xr:uid="{00000000-0005-0000-0000-000018450000}"/>
    <cellStyle name="Percent 6 6 3 2 3" xfId="17687" xr:uid="{00000000-0005-0000-0000-000019450000}"/>
    <cellStyle name="Percent 6 6 3 3" xfId="17688" xr:uid="{00000000-0005-0000-0000-00001A450000}"/>
    <cellStyle name="Percent 6 6 3 3 2" xfId="17689" xr:uid="{00000000-0005-0000-0000-00001B450000}"/>
    <cellStyle name="Percent 6 6 3 3 3" xfId="17690" xr:uid="{00000000-0005-0000-0000-00001C450000}"/>
    <cellStyle name="Percent 6 6 3 4" xfId="17691" xr:uid="{00000000-0005-0000-0000-00001D450000}"/>
    <cellStyle name="Percent 6 6 3 5" xfId="17692" xr:uid="{00000000-0005-0000-0000-00001E450000}"/>
    <cellStyle name="Percent 6 6 4" xfId="17693" xr:uid="{00000000-0005-0000-0000-00001F450000}"/>
    <cellStyle name="Percent 6 6 4 2" xfId="17694" xr:uid="{00000000-0005-0000-0000-000020450000}"/>
    <cellStyle name="Percent 6 6 4 2 2" xfId="17695" xr:uid="{00000000-0005-0000-0000-000021450000}"/>
    <cellStyle name="Percent 6 6 4 2 3" xfId="17696" xr:uid="{00000000-0005-0000-0000-000022450000}"/>
    <cellStyle name="Percent 6 6 4 3" xfId="17697" xr:uid="{00000000-0005-0000-0000-000023450000}"/>
    <cellStyle name="Percent 6 6 4 3 2" xfId="17698" xr:uid="{00000000-0005-0000-0000-000024450000}"/>
    <cellStyle name="Percent 6 6 4 3 3" xfId="17699" xr:uid="{00000000-0005-0000-0000-000025450000}"/>
    <cellStyle name="Percent 6 6 4 4" xfId="17700" xr:uid="{00000000-0005-0000-0000-000026450000}"/>
    <cellStyle name="Percent 6 6 4 4 2" xfId="17701" xr:uid="{00000000-0005-0000-0000-000027450000}"/>
    <cellStyle name="Percent 6 6 4 4 3" xfId="17702" xr:uid="{00000000-0005-0000-0000-000028450000}"/>
    <cellStyle name="Percent 6 6 4 5" xfId="17703" xr:uid="{00000000-0005-0000-0000-000029450000}"/>
    <cellStyle name="Percent 6 6 4 6" xfId="17704" xr:uid="{00000000-0005-0000-0000-00002A450000}"/>
    <cellStyle name="Percent 6 6 5" xfId="17705" xr:uid="{00000000-0005-0000-0000-00002B450000}"/>
    <cellStyle name="Percent 6 6 5 2" xfId="17706" xr:uid="{00000000-0005-0000-0000-00002C450000}"/>
    <cellStyle name="Percent 6 6 5 2 2" xfId="17707" xr:uid="{00000000-0005-0000-0000-00002D450000}"/>
    <cellStyle name="Percent 6 6 5 2 3" xfId="17708" xr:uid="{00000000-0005-0000-0000-00002E450000}"/>
    <cellStyle name="Percent 6 6 5 3" xfId="17709" xr:uid="{00000000-0005-0000-0000-00002F450000}"/>
    <cellStyle name="Percent 6 6 5 3 2" xfId="17710" xr:uid="{00000000-0005-0000-0000-000030450000}"/>
    <cellStyle name="Percent 6 6 5 3 3" xfId="17711" xr:uid="{00000000-0005-0000-0000-000031450000}"/>
    <cellStyle name="Percent 6 6 5 4" xfId="17712" xr:uid="{00000000-0005-0000-0000-000032450000}"/>
    <cellStyle name="Percent 6 6 5 5" xfId="17713" xr:uid="{00000000-0005-0000-0000-000033450000}"/>
    <cellStyle name="Percent 6 6 6" xfId="17714" xr:uid="{00000000-0005-0000-0000-000034450000}"/>
    <cellStyle name="Percent 6 6 6 2" xfId="17715" xr:uid="{00000000-0005-0000-0000-000035450000}"/>
    <cellStyle name="Percent 6 6 6 3" xfId="17716" xr:uid="{00000000-0005-0000-0000-000036450000}"/>
    <cellStyle name="Percent 6 6 7" xfId="17717" xr:uid="{00000000-0005-0000-0000-000037450000}"/>
    <cellStyle name="Percent 6 6 7 2" xfId="17718" xr:uid="{00000000-0005-0000-0000-000038450000}"/>
    <cellStyle name="Percent 6 6 7 3" xfId="17719" xr:uid="{00000000-0005-0000-0000-000039450000}"/>
    <cellStyle name="Percent 6 6 8" xfId="17720" xr:uid="{00000000-0005-0000-0000-00003A450000}"/>
    <cellStyle name="Percent 6 6 8 2" xfId="17721" xr:uid="{00000000-0005-0000-0000-00003B450000}"/>
    <cellStyle name="Percent 6 6 8 3" xfId="17722" xr:uid="{00000000-0005-0000-0000-00003C450000}"/>
    <cellStyle name="Percent 6 6 9" xfId="17723" xr:uid="{00000000-0005-0000-0000-00003D450000}"/>
    <cellStyle name="Percent 6 7" xfId="17724" xr:uid="{00000000-0005-0000-0000-00003E450000}"/>
    <cellStyle name="Percent 6 7 10" xfId="17725" xr:uid="{00000000-0005-0000-0000-00003F450000}"/>
    <cellStyle name="Percent 6 7 11" xfId="17726" xr:uid="{00000000-0005-0000-0000-000040450000}"/>
    <cellStyle name="Percent 6 7 12" xfId="17727" xr:uid="{00000000-0005-0000-0000-000041450000}"/>
    <cellStyle name="Percent 6 7 13" xfId="17728" xr:uid="{00000000-0005-0000-0000-000042450000}"/>
    <cellStyle name="Percent 6 7 14" xfId="17729" xr:uid="{00000000-0005-0000-0000-000043450000}"/>
    <cellStyle name="Percent 6 7 2" xfId="17730" xr:uid="{00000000-0005-0000-0000-000044450000}"/>
    <cellStyle name="Percent 6 7 2 2" xfId="17731" xr:uid="{00000000-0005-0000-0000-000045450000}"/>
    <cellStyle name="Percent 6 7 2 2 2" xfId="17732" xr:uid="{00000000-0005-0000-0000-000046450000}"/>
    <cellStyle name="Percent 6 7 2 2 3" xfId="17733" xr:uid="{00000000-0005-0000-0000-000047450000}"/>
    <cellStyle name="Percent 6 7 2 3" xfId="17734" xr:uid="{00000000-0005-0000-0000-000048450000}"/>
    <cellStyle name="Percent 6 7 2 3 2" xfId="17735" xr:uid="{00000000-0005-0000-0000-000049450000}"/>
    <cellStyle name="Percent 6 7 2 3 3" xfId="17736" xr:uid="{00000000-0005-0000-0000-00004A450000}"/>
    <cellStyle name="Percent 6 7 2 4" xfId="17737" xr:uid="{00000000-0005-0000-0000-00004B450000}"/>
    <cellStyle name="Percent 6 7 2 5" xfId="17738" xr:uid="{00000000-0005-0000-0000-00004C450000}"/>
    <cellStyle name="Percent 6 7 3" xfId="17739" xr:uid="{00000000-0005-0000-0000-00004D450000}"/>
    <cellStyle name="Percent 6 7 3 2" xfId="17740" xr:uid="{00000000-0005-0000-0000-00004E450000}"/>
    <cellStyle name="Percent 6 7 3 2 2" xfId="17741" xr:uid="{00000000-0005-0000-0000-00004F450000}"/>
    <cellStyle name="Percent 6 7 3 2 3" xfId="17742" xr:uid="{00000000-0005-0000-0000-000050450000}"/>
    <cellStyle name="Percent 6 7 3 3" xfId="17743" xr:uid="{00000000-0005-0000-0000-000051450000}"/>
    <cellStyle name="Percent 6 7 3 3 2" xfId="17744" xr:uid="{00000000-0005-0000-0000-000052450000}"/>
    <cellStyle name="Percent 6 7 3 3 3" xfId="17745" xr:uid="{00000000-0005-0000-0000-000053450000}"/>
    <cellStyle name="Percent 6 7 3 4" xfId="17746" xr:uid="{00000000-0005-0000-0000-000054450000}"/>
    <cellStyle name="Percent 6 7 3 5" xfId="17747" xr:uid="{00000000-0005-0000-0000-000055450000}"/>
    <cellStyle name="Percent 6 7 4" xfId="17748" xr:uid="{00000000-0005-0000-0000-000056450000}"/>
    <cellStyle name="Percent 6 7 4 2" xfId="17749" xr:uid="{00000000-0005-0000-0000-000057450000}"/>
    <cellStyle name="Percent 6 7 4 2 2" xfId="17750" xr:uid="{00000000-0005-0000-0000-000058450000}"/>
    <cellStyle name="Percent 6 7 4 2 3" xfId="17751" xr:uid="{00000000-0005-0000-0000-000059450000}"/>
    <cellStyle name="Percent 6 7 4 3" xfId="17752" xr:uid="{00000000-0005-0000-0000-00005A450000}"/>
    <cellStyle name="Percent 6 7 4 3 2" xfId="17753" xr:uid="{00000000-0005-0000-0000-00005B450000}"/>
    <cellStyle name="Percent 6 7 4 3 3" xfId="17754" xr:uid="{00000000-0005-0000-0000-00005C450000}"/>
    <cellStyle name="Percent 6 7 4 4" xfId="17755" xr:uid="{00000000-0005-0000-0000-00005D450000}"/>
    <cellStyle name="Percent 6 7 4 4 2" xfId="17756" xr:uid="{00000000-0005-0000-0000-00005E450000}"/>
    <cellStyle name="Percent 6 7 4 4 3" xfId="17757" xr:uid="{00000000-0005-0000-0000-00005F450000}"/>
    <cellStyle name="Percent 6 7 4 5" xfId="17758" xr:uid="{00000000-0005-0000-0000-000060450000}"/>
    <cellStyle name="Percent 6 7 4 6" xfId="17759" xr:uid="{00000000-0005-0000-0000-000061450000}"/>
    <cellStyle name="Percent 6 7 5" xfId="17760" xr:uid="{00000000-0005-0000-0000-000062450000}"/>
    <cellStyle name="Percent 6 7 5 2" xfId="17761" xr:uid="{00000000-0005-0000-0000-000063450000}"/>
    <cellStyle name="Percent 6 7 5 2 2" xfId="17762" xr:uid="{00000000-0005-0000-0000-000064450000}"/>
    <cellStyle name="Percent 6 7 5 2 3" xfId="17763" xr:uid="{00000000-0005-0000-0000-000065450000}"/>
    <cellStyle name="Percent 6 7 5 3" xfId="17764" xr:uid="{00000000-0005-0000-0000-000066450000}"/>
    <cellStyle name="Percent 6 7 5 3 2" xfId="17765" xr:uid="{00000000-0005-0000-0000-000067450000}"/>
    <cellStyle name="Percent 6 7 5 3 3" xfId="17766" xr:uid="{00000000-0005-0000-0000-000068450000}"/>
    <cellStyle name="Percent 6 7 5 4" xfId="17767" xr:uid="{00000000-0005-0000-0000-000069450000}"/>
    <cellStyle name="Percent 6 7 5 5" xfId="17768" xr:uid="{00000000-0005-0000-0000-00006A450000}"/>
    <cellStyle name="Percent 6 7 6" xfId="17769" xr:uid="{00000000-0005-0000-0000-00006B450000}"/>
    <cellStyle name="Percent 6 7 6 2" xfId="17770" xr:uid="{00000000-0005-0000-0000-00006C450000}"/>
    <cellStyle name="Percent 6 7 6 3" xfId="17771" xr:uid="{00000000-0005-0000-0000-00006D450000}"/>
    <cellStyle name="Percent 6 7 7" xfId="17772" xr:uid="{00000000-0005-0000-0000-00006E450000}"/>
    <cellStyle name="Percent 6 7 7 2" xfId="17773" xr:uid="{00000000-0005-0000-0000-00006F450000}"/>
    <cellStyle name="Percent 6 7 7 3" xfId="17774" xr:uid="{00000000-0005-0000-0000-000070450000}"/>
    <cellStyle name="Percent 6 7 8" xfId="17775" xr:uid="{00000000-0005-0000-0000-000071450000}"/>
    <cellStyle name="Percent 6 7 8 2" xfId="17776" xr:uid="{00000000-0005-0000-0000-000072450000}"/>
    <cellStyle name="Percent 6 7 8 3" xfId="17777" xr:uid="{00000000-0005-0000-0000-000073450000}"/>
    <cellStyle name="Percent 6 7 9" xfId="17778" xr:uid="{00000000-0005-0000-0000-000074450000}"/>
    <cellStyle name="Percent 6 8" xfId="17779" xr:uid="{00000000-0005-0000-0000-000075450000}"/>
    <cellStyle name="Percent 6 8 10" xfId="17780" xr:uid="{00000000-0005-0000-0000-000076450000}"/>
    <cellStyle name="Percent 6 8 11" xfId="17781" xr:uid="{00000000-0005-0000-0000-000077450000}"/>
    <cellStyle name="Percent 6 8 12" xfId="17782" xr:uid="{00000000-0005-0000-0000-000078450000}"/>
    <cellStyle name="Percent 6 8 13" xfId="17783" xr:uid="{00000000-0005-0000-0000-000079450000}"/>
    <cellStyle name="Percent 6 8 14" xfId="17784" xr:uid="{00000000-0005-0000-0000-00007A450000}"/>
    <cellStyle name="Percent 6 8 2" xfId="17785" xr:uid="{00000000-0005-0000-0000-00007B450000}"/>
    <cellStyle name="Percent 6 8 2 2" xfId="17786" xr:uid="{00000000-0005-0000-0000-00007C450000}"/>
    <cellStyle name="Percent 6 8 2 2 2" xfId="17787" xr:uid="{00000000-0005-0000-0000-00007D450000}"/>
    <cellStyle name="Percent 6 8 2 2 3" xfId="17788" xr:uid="{00000000-0005-0000-0000-00007E450000}"/>
    <cellStyle name="Percent 6 8 2 3" xfId="17789" xr:uid="{00000000-0005-0000-0000-00007F450000}"/>
    <cellStyle name="Percent 6 8 2 3 2" xfId="17790" xr:uid="{00000000-0005-0000-0000-000080450000}"/>
    <cellStyle name="Percent 6 8 2 3 3" xfId="17791" xr:uid="{00000000-0005-0000-0000-000081450000}"/>
    <cellStyle name="Percent 6 8 2 4" xfId="17792" xr:uid="{00000000-0005-0000-0000-000082450000}"/>
    <cellStyle name="Percent 6 8 2 5" xfId="17793" xr:uid="{00000000-0005-0000-0000-000083450000}"/>
    <cellStyle name="Percent 6 8 3" xfId="17794" xr:uid="{00000000-0005-0000-0000-000084450000}"/>
    <cellStyle name="Percent 6 8 3 2" xfId="17795" xr:uid="{00000000-0005-0000-0000-000085450000}"/>
    <cellStyle name="Percent 6 8 3 2 2" xfId="17796" xr:uid="{00000000-0005-0000-0000-000086450000}"/>
    <cellStyle name="Percent 6 8 3 2 3" xfId="17797" xr:uid="{00000000-0005-0000-0000-000087450000}"/>
    <cellStyle name="Percent 6 8 3 3" xfId="17798" xr:uid="{00000000-0005-0000-0000-000088450000}"/>
    <cellStyle name="Percent 6 8 3 3 2" xfId="17799" xr:uid="{00000000-0005-0000-0000-000089450000}"/>
    <cellStyle name="Percent 6 8 3 3 3" xfId="17800" xr:uid="{00000000-0005-0000-0000-00008A450000}"/>
    <cellStyle name="Percent 6 8 3 4" xfId="17801" xr:uid="{00000000-0005-0000-0000-00008B450000}"/>
    <cellStyle name="Percent 6 8 3 5" xfId="17802" xr:uid="{00000000-0005-0000-0000-00008C450000}"/>
    <cellStyle name="Percent 6 8 4" xfId="17803" xr:uid="{00000000-0005-0000-0000-00008D450000}"/>
    <cellStyle name="Percent 6 8 4 2" xfId="17804" xr:uid="{00000000-0005-0000-0000-00008E450000}"/>
    <cellStyle name="Percent 6 8 4 2 2" xfId="17805" xr:uid="{00000000-0005-0000-0000-00008F450000}"/>
    <cellStyle name="Percent 6 8 4 2 3" xfId="17806" xr:uid="{00000000-0005-0000-0000-000090450000}"/>
    <cellStyle name="Percent 6 8 4 3" xfId="17807" xr:uid="{00000000-0005-0000-0000-000091450000}"/>
    <cellStyle name="Percent 6 8 4 3 2" xfId="17808" xr:uid="{00000000-0005-0000-0000-000092450000}"/>
    <cellStyle name="Percent 6 8 4 3 3" xfId="17809" xr:uid="{00000000-0005-0000-0000-000093450000}"/>
    <cellStyle name="Percent 6 8 4 4" xfId="17810" xr:uid="{00000000-0005-0000-0000-000094450000}"/>
    <cellStyle name="Percent 6 8 4 4 2" xfId="17811" xr:uid="{00000000-0005-0000-0000-000095450000}"/>
    <cellStyle name="Percent 6 8 4 4 3" xfId="17812" xr:uid="{00000000-0005-0000-0000-000096450000}"/>
    <cellStyle name="Percent 6 8 4 5" xfId="17813" xr:uid="{00000000-0005-0000-0000-000097450000}"/>
    <cellStyle name="Percent 6 8 4 6" xfId="17814" xr:uid="{00000000-0005-0000-0000-000098450000}"/>
    <cellStyle name="Percent 6 8 5" xfId="17815" xr:uid="{00000000-0005-0000-0000-000099450000}"/>
    <cellStyle name="Percent 6 8 5 2" xfId="17816" xr:uid="{00000000-0005-0000-0000-00009A450000}"/>
    <cellStyle name="Percent 6 8 5 2 2" xfId="17817" xr:uid="{00000000-0005-0000-0000-00009B450000}"/>
    <cellStyle name="Percent 6 8 5 2 3" xfId="17818" xr:uid="{00000000-0005-0000-0000-00009C450000}"/>
    <cellStyle name="Percent 6 8 5 3" xfId="17819" xr:uid="{00000000-0005-0000-0000-00009D450000}"/>
    <cellStyle name="Percent 6 8 5 3 2" xfId="17820" xr:uid="{00000000-0005-0000-0000-00009E450000}"/>
    <cellStyle name="Percent 6 8 5 3 3" xfId="17821" xr:uid="{00000000-0005-0000-0000-00009F450000}"/>
    <cellStyle name="Percent 6 8 5 4" xfId="17822" xr:uid="{00000000-0005-0000-0000-0000A0450000}"/>
    <cellStyle name="Percent 6 8 5 5" xfId="17823" xr:uid="{00000000-0005-0000-0000-0000A1450000}"/>
    <cellStyle name="Percent 6 8 6" xfId="17824" xr:uid="{00000000-0005-0000-0000-0000A2450000}"/>
    <cellStyle name="Percent 6 8 6 2" xfId="17825" xr:uid="{00000000-0005-0000-0000-0000A3450000}"/>
    <cellStyle name="Percent 6 8 6 3" xfId="17826" xr:uid="{00000000-0005-0000-0000-0000A4450000}"/>
    <cellStyle name="Percent 6 8 7" xfId="17827" xr:uid="{00000000-0005-0000-0000-0000A5450000}"/>
    <cellStyle name="Percent 6 8 7 2" xfId="17828" xr:uid="{00000000-0005-0000-0000-0000A6450000}"/>
    <cellStyle name="Percent 6 8 7 3" xfId="17829" xr:uid="{00000000-0005-0000-0000-0000A7450000}"/>
    <cellStyle name="Percent 6 8 8" xfId="17830" xr:uid="{00000000-0005-0000-0000-0000A8450000}"/>
    <cellStyle name="Percent 6 8 8 2" xfId="17831" xr:uid="{00000000-0005-0000-0000-0000A9450000}"/>
    <cellStyle name="Percent 6 8 8 3" xfId="17832" xr:uid="{00000000-0005-0000-0000-0000AA450000}"/>
    <cellStyle name="Percent 6 8 9" xfId="17833" xr:uid="{00000000-0005-0000-0000-0000AB450000}"/>
    <cellStyle name="Percent 6 9" xfId="17834" xr:uid="{00000000-0005-0000-0000-0000AC450000}"/>
    <cellStyle name="Percent 6 9 10" xfId="17835" xr:uid="{00000000-0005-0000-0000-0000AD450000}"/>
    <cellStyle name="Percent 6 9 11" xfId="17836" xr:uid="{00000000-0005-0000-0000-0000AE450000}"/>
    <cellStyle name="Percent 6 9 2" xfId="17837" xr:uid="{00000000-0005-0000-0000-0000AF450000}"/>
    <cellStyle name="Percent 6 9 2 2" xfId="17838" xr:uid="{00000000-0005-0000-0000-0000B0450000}"/>
    <cellStyle name="Percent 6 9 2 2 2" xfId="17839" xr:uid="{00000000-0005-0000-0000-0000B1450000}"/>
    <cellStyle name="Percent 6 9 2 2 3" xfId="17840" xr:uid="{00000000-0005-0000-0000-0000B2450000}"/>
    <cellStyle name="Percent 6 9 2 3" xfId="17841" xr:uid="{00000000-0005-0000-0000-0000B3450000}"/>
    <cellStyle name="Percent 6 9 2 3 2" xfId="17842" xr:uid="{00000000-0005-0000-0000-0000B4450000}"/>
    <cellStyle name="Percent 6 9 2 3 3" xfId="17843" xr:uid="{00000000-0005-0000-0000-0000B5450000}"/>
    <cellStyle name="Percent 6 9 2 4" xfId="17844" xr:uid="{00000000-0005-0000-0000-0000B6450000}"/>
    <cellStyle name="Percent 6 9 2 5" xfId="17845" xr:uid="{00000000-0005-0000-0000-0000B7450000}"/>
    <cellStyle name="Percent 6 9 3" xfId="17846" xr:uid="{00000000-0005-0000-0000-0000B8450000}"/>
    <cellStyle name="Percent 6 9 3 2" xfId="17847" xr:uid="{00000000-0005-0000-0000-0000B9450000}"/>
    <cellStyle name="Percent 6 9 3 2 2" xfId="17848" xr:uid="{00000000-0005-0000-0000-0000BA450000}"/>
    <cellStyle name="Percent 6 9 3 2 3" xfId="17849" xr:uid="{00000000-0005-0000-0000-0000BB450000}"/>
    <cellStyle name="Percent 6 9 3 3" xfId="17850" xr:uid="{00000000-0005-0000-0000-0000BC450000}"/>
    <cellStyle name="Percent 6 9 3 3 2" xfId="17851" xr:uid="{00000000-0005-0000-0000-0000BD450000}"/>
    <cellStyle name="Percent 6 9 3 3 3" xfId="17852" xr:uid="{00000000-0005-0000-0000-0000BE450000}"/>
    <cellStyle name="Percent 6 9 3 4" xfId="17853" xr:uid="{00000000-0005-0000-0000-0000BF450000}"/>
    <cellStyle name="Percent 6 9 3 5" xfId="17854" xr:uid="{00000000-0005-0000-0000-0000C0450000}"/>
    <cellStyle name="Percent 6 9 4" xfId="17855" xr:uid="{00000000-0005-0000-0000-0000C1450000}"/>
    <cellStyle name="Percent 6 9 4 2" xfId="17856" xr:uid="{00000000-0005-0000-0000-0000C2450000}"/>
    <cellStyle name="Percent 6 9 4 2 2" xfId="17857" xr:uid="{00000000-0005-0000-0000-0000C3450000}"/>
    <cellStyle name="Percent 6 9 4 2 3" xfId="17858" xr:uid="{00000000-0005-0000-0000-0000C4450000}"/>
    <cellStyle name="Percent 6 9 4 3" xfId="17859" xr:uid="{00000000-0005-0000-0000-0000C5450000}"/>
    <cellStyle name="Percent 6 9 4 3 2" xfId="17860" xr:uid="{00000000-0005-0000-0000-0000C6450000}"/>
    <cellStyle name="Percent 6 9 4 3 3" xfId="17861" xr:uid="{00000000-0005-0000-0000-0000C7450000}"/>
    <cellStyle name="Percent 6 9 4 4" xfId="17862" xr:uid="{00000000-0005-0000-0000-0000C8450000}"/>
    <cellStyle name="Percent 6 9 4 4 2" xfId="17863" xr:uid="{00000000-0005-0000-0000-0000C9450000}"/>
    <cellStyle name="Percent 6 9 4 4 3" xfId="17864" xr:uid="{00000000-0005-0000-0000-0000CA450000}"/>
    <cellStyle name="Percent 6 9 4 5" xfId="17865" xr:uid="{00000000-0005-0000-0000-0000CB450000}"/>
    <cellStyle name="Percent 6 9 4 6" xfId="17866" xr:uid="{00000000-0005-0000-0000-0000CC450000}"/>
    <cellStyle name="Percent 6 9 5" xfId="17867" xr:uid="{00000000-0005-0000-0000-0000CD450000}"/>
    <cellStyle name="Percent 6 9 5 2" xfId="17868" xr:uid="{00000000-0005-0000-0000-0000CE450000}"/>
    <cellStyle name="Percent 6 9 5 2 2" xfId="17869" xr:uid="{00000000-0005-0000-0000-0000CF450000}"/>
    <cellStyle name="Percent 6 9 5 2 3" xfId="17870" xr:uid="{00000000-0005-0000-0000-0000D0450000}"/>
    <cellStyle name="Percent 6 9 5 3" xfId="17871" xr:uid="{00000000-0005-0000-0000-0000D1450000}"/>
    <cellStyle name="Percent 6 9 5 3 2" xfId="17872" xr:uid="{00000000-0005-0000-0000-0000D2450000}"/>
    <cellStyle name="Percent 6 9 5 3 3" xfId="17873" xr:uid="{00000000-0005-0000-0000-0000D3450000}"/>
    <cellStyle name="Percent 6 9 5 4" xfId="17874" xr:uid="{00000000-0005-0000-0000-0000D4450000}"/>
    <cellStyle name="Percent 6 9 5 5" xfId="17875" xr:uid="{00000000-0005-0000-0000-0000D5450000}"/>
    <cellStyle name="Percent 6 9 6" xfId="17876" xr:uid="{00000000-0005-0000-0000-0000D6450000}"/>
    <cellStyle name="Percent 6 9 6 2" xfId="17877" xr:uid="{00000000-0005-0000-0000-0000D7450000}"/>
    <cellStyle name="Percent 6 9 6 3" xfId="17878" xr:uid="{00000000-0005-0000-0000-0000D8450000}"/>
    <cellStyle name="Percent 6 9 7" xfId="17879" xr:uid="{00000000-0005-0000-0000-0000D9450000}"/>
    <cellStyle name="Percent 6 9 7 2" xfId="17880" xr:uid="{00000000-0005-0000-0000-0000DA450000}"/>
    <cellStyle name="Percent 6 9 7 3" xfId="17881" xr:uid="{00000000-0005-0000-0000-0000DB450000}"/>
    <cellStyle name="Percent 6 9 8" xfId="17882" xr:uid="{00000000-0005-0000-0000-0000DC450000}"/>
    <cellStyle name="Percent 6 9 8 2" xfId="17883" xr:uid="{00000000-0005-0000-0000-0000DD450000}"/>
    <cellStyle name="Percent 6 9 8 3" xfId="17884" xr:uid="{00000000-0005-0000-0000-0000DE450000}"/>
    <cellStyle name="Percent 6 9 9" xfId="17885" xr:uid="{00000000-0005-0000-0000-0000DF450000}"/>
    <cellStyle name="Percent 7" xfId="17886" xr:uid="{00000000-0005-0000-0000-0000E0450000}"/>
    <cellStyle name="Percent 7 10" xfId="17887" xr:uid="{00000000-0005-0000-0000-0000E1450000}"/>
    <cellStyle name="Percent 7 10 2" xfId="17888" xr:uid="{00000000-0005-0000-0000-0000E2450000}"/>
    <cellStyle name="Percent 7 10 2 2" xfId="17889" xr:uid="{00000000-0005-0000-0000-0000E3450000}"/>
    <cellStyle name="Percent 7 10 2 3" xfId="17890" xr:uid="{00000000-0005-0000-0000-0000E4450000}"/>
    <cellStyle name="Percent 7 10 3" xfId="17891" xr:uid="{00000000-0005-0000-0000-0000E5450000}"/>
    <cellStyle name="Percent 7 10 3 2" xfId="17892" xr:uid="{00000000-0005-0000-0000-0000E6450000}"/>
    <cellStyle name="Percent 7 10 3 3" xfId="17893" xr:uid="{00000000-0005-0000-0000-0000E7450000}"/>
    <cellStyle name="Percent 7 10 4" xfId="17894" xr:uid="{00000000-0005-0000-0000-0000E8450000}"/>
    <cellStyle name="Percent 7 10 5" xfId="17895" xr:uid="{00000000-0005-0000-0000-0000E9450000}"/>
    <cellStyle name="Percent 7 10 6" xfId="17896" xr:uid="{00000000-0005-0000-0000-0000EA450000}"/>
    <cellStyle name="Percent 7 11" xfId="17897" xr:uid="{00000000-0005-0000-0000-0000EB450000}"/>
    <cellStyle name="Percent 7 11 2" xfId="17898" xr:uid="{00000000-0005-0000-0000-0000EC450000}"/>
    <cellStyle name="Percent 7 11 2 2" xfId="17899" xr:uid="{00000000-0005-0000-0000-0000ED450000}"/>
    <cellStyle name="Percent 7 11 2 3" xfId="17900" xr:uid="{00000000-0005-0000-0000-0000EE450000}"/>
    <cellStyle name="Percent 7 11 3" xfId="17901" xr:uid="{00000000-0005-0000-0000-0000EF450000}"/>
    <cellStyle name="Percent 7 11 3 2" xfId="17902" xr:uid="{00000000-0005-0000-0000-0000F0450000}"/>
    <cellStyle name="Percent 7 11 3 3" xfId="17903" xr:uid="{00000000-0005-0000-0000-0000F1450000}"/>
    <cellStyle name="Percent 7 11 4" xfId="17904" xr:uid="{00000000-0005-0000-0000-0000F2450000}"/>
    <cellStyle name="Percent 7 11 5" xfId="17905" xr:uid="{00000000-0005-0000-0000-0000F3450000}"/>
    <cellStyle name="Percent 7 12" xfId="17906" xr:uid="{00000000-0005-0000-0000-0000F4450000}"/>
    <cellStyle name="Percent 7 12 2" xfId="17907" xr:uid="{00000000-0005-0000-0000-0000F5450000}"/>
    <cellStyle name="Percent 7 12 2 2" xfId="17908" xr:uid="{00000000-0005-0000-0000-0000F6450000}"/>
    <cellStyle name="Percent 7 12 2 3" xfId="17909" xr:uid="{00000000-0005-0000-0000-0000F7450000}"/>
    <cellStyle name="Percent 7 12 3" xfId="17910" xr:uid="{00000000-0005-0000-0000-0000F8450000}"/>
    <cellStyle name="Percent 7 12 3 2" xfId="17911" xr:uid="{00000000-0005-0000-0000-0000F9450000}"/>
    <cellStyle name="Percent 7 12 3 3" xfId="17912" xr:uid="{00000000-0005-0000-0000-0000FA450000}"/>
    <cellStyle name="Percent 7 12 4" xfId="17913" xr:uid="{00000000-0005-0000-0000-0000FB450000}"/>
    <cellStyle name="Percent 7 12 5" xfId="17914" xr:uid="{00000000-0005-0000-0000-0000FC450000}"/>
    <cellStyle name="Percent 7 13" xfId="17915" xr:uid="{00000000-0005-0000-0000-0000FD450000}"/>
    <cellStyle name="Percent 7 13 2" xfId="17916" xr:uid="{00000000-0005-0000-0000-0000FE450000}"/>
    <cellStyle name="Percent 7 13 2 2" xfId="17917" xr:uid="{00000000-0005-0000-0000-0000FF450000}"/>
    <cellStyle name="Percent 7 13 2 3" xfId="17918" xr:uid="{00000000-0005-0000-0000-000000460000}"/>
    <cellStyle name="Percent 7 13 3" xfId="17919" xr:uid="{00000000-0005-0000-0000-000001460000}"/>
    <cellStyle name="Percent 7 13 3 2" xfId="17920" xr:uid="{00000000-0005-0000-0000-000002460000}"/>
    <cellStyle name="Percent 7 13 3 3" xfId="17921" xr:uid="{00000000-0005-0000-0000-000003460000}"/>
    <cellStyle name="Percent 7 13 4" xfId="17922" xr:uid="{00000000-0005-0000-0000-000004460000}"/>
    <cellStyle name="Percent 7 13 4 2" xfId="17923" xr:uid="{00000000-0005-0000-0000-000005460000}"/>
    <cellStyle name="Percent 7 13 4 3" xfId="17924" xr:uid="{00000000-0005-0000-0000-000006460000}"/>
    <cellStyle name="Percent 7 13 5" xfId="17925" xr:uid="{00000000-0005-0000-0000-000007460000}"/>
    <cellStyle name="Percent 7 13 6" xfId="17926" xr:uid="{00000000-0005-0000-0000-000008460000}"/>
    <cellStyle name="Percent 7 14" xfId="17927" xr:uid="{00000000-0005-0000-0000-000009460000}"/>
    <cellStyle name="Percent 7 14 2" xfId="17928" xr:uid="{00000000-0005-0000-0000-00000A460000}"/>
    <cellStyle name="Percent 7 14 2 2" xfId="17929" xr:uid="{00000000-0005-0000-0000-00000B460000}"/>
    <cellStyle name="Percent 7 14 2 3" xfId="17930" xr:uid="{00000000-0005-0000-0000-00000C460000}"/>
    <cellStyle name="Percent 7 14 3" xfId="17931" xr:uid="{00000000-0005-0000-0000-00000D460000}"/>
    <cellStyle name="Percent 7 14 3 2" xfId="17932" xr:uid="{00000000-0005-0000-0000-00000E460000}"/>
    <cellStyle name="Percent 7 14 3 3" xfId="17933" xr:uid="{00000000-0005-0000-0000-00000F460000}"/>
    <cellStyle name="Percent 7 14 4" xfId="17934" xr:uid="{00000000-0005-0000-0000-000010460000}"/>
    <cellStyle name="Percent 7 14 5" xfId="17935" xr:uid="{00000000-0005-0000-0000-000011460000}"/>
    <cellStyle name="Percent 7 15" xfId="17936" xr:uid="{00000000-0005-0000-0000-000012460000}"/>
    <cellStyle name="Percent 7 15 2" xfId="17937" xr:uid="{00000000-0005-0000-0000-000013460000}"/>
    <cellStyle name="Percent 7 15 3" xfId="17938" xr:uid="{00000000-0005-0000-0000-000014460000}"/>
    <cellStyle name="Percent 7 16" xfId="17939" xr:uid="{00000000-0005-0000-0000-000015460000}"/>
    <cellStyle name="Percent 7 16 2" xfId="17940" xr:uid="{00000000-0005-0000-0000-000016460000}"/>
    <cellStyle name="Percent 7 16 3" xfId="17941" xr:uid="{00000000-0005-0000-0000-000017460000}"/>
    <cellStyle name="Percent 7 17" xfId="17942" xr:uid="{00000000-0005-0000-0000-000018460000}"/>
    <cellStyle name="Percent 7 17 2" xfId="17943" xr:uid="{00000000-0005-0000-0000-000019460000}"/>
    <cellStyle name="Percent 7 17 3" xfId="17944" xr:uid="{00000000-0005-0000-0000-00001A460000}"/>
    <cellStyle name="Percent 7 18" xfId="17945" xr:uid="{00000000-0005-0000-0000-00001B460000}"/>
    <cellStyle name="Percent 7 19" xfId="17946" xr:uid="{00000000-0005-0000-0000-00001C460000}"/>
    <cellStyle name="Percent 7 2" xfId="17947" xr:uid="{00000000-0005-0000-0000-00001D460000}"/>
    <cellStyle name="Percent 7 2 10" xfId="17948" xr:uid="{00000000-0005-0000-0000-00001E460000}"/>
    <cellStyle name="Percent 7 2 11" xfId="17949" xr:uid="{00000000-0005-0000-0000-00001F460000}"/>
    <cellStyle name="Percent 7 2 12" xfId="17950" xr:uid="{00000000-0005-0000-0000-000020460000}"/>
    <cellStyle name="Percent 7 2 13" xfId="17951" xr:uid="{00000000-0005-0000-0000-000021460000}"/>
    <cellStyle name="Percent 7 2 14" xfId="17952" xr:uid="{00000000-0005-0000-0000-000022460000}"/>
    <cellStyle name="Percent 7 2 2" xfId="17953" xr:uid="{00000000-0005-0000-0000-000023460000}"/>
    <cellStyle name="Percent 7 2 2 2" xfId="17954" xr:uid="{00000000-0005-0000-0000-000024460000}"/>
    <cellStyle name="Percent 7 2 2 2 2" xfId="17955" xr:uid="{00000000-0005-0000-0000-000025460000}"/>
    <cellStyle name="Percent 7 2 2 2 3" xfId="17956" xr:uid="{00000000-0005-0000-0000-000026460000}"/>
    <cellStyle name="Percent 7 2 2 3" xfId="17957" xr:uid="{00000000-0005-0000-0000-000027460000}"/>
    <cellStyle name="Percent 7 2 2 3 2" xfId="17958" xr:uid="{00000000-0005-0000-0000-000028460000}"/>
    <cellStyle name="Percent 7 2 2 3 3" xfId="17959" xr:uid="{00000000-0005-0000-0000-000029460000}"/>
    <cellStyle name="Percent 7 2 2 4" xfId="17960" xr:uid="{00000000-0005-0000-0000-00002A460000}"/>
    <cellStyle name="Percent 7 2 2 5" xfId="17961" xr:uid="{00000000-0005-0000-0000-00002B460000}"/>
    <cellStyle name="Percent 7 2 3" xfId="17962" xr:uid="{00000000-0005-0000-0000-00002C460000}"/>
    <cellStyle name="Percent 7 2 3 2" xfId="17963" xr:uid="{00000000-0005-0000-0000-00002D460000}"/>
    <cellStyle name="Percent 7 2 3 2 2" xfId="17964" xr:uid="{00000000-0005-0000-0000-00002E460000}"/>
    <cellStyle name="Percent 7 2 3 2 3" xfId="17965" xr:uid="{00000000-0005-0000-0000-00002F460000}"/>
    <cellStyle name="Percent 7 2 3 3" xfId="17966" xr:uid="{00000000-0005-0000-0000-000030460000}"/>
    <cellStyle name="Percent 7 2 3 3 2" xfId="17967" xr:uid="{00000000-0005-0000-0000-000031460000}"/>
    <cellStyle name="Percent 7 2 3 3 3" xfId="17968" xr:uid="{00000000-0005-0000-0000-000032460000}"/>
    <cellStyle name="Percent 7 2 3 4" xfId="17969" xr:uid="{00000000-0005-0000-0000-000033460000}"/>
    <cellStyle name="Percent 7 2 3 5" xfId="17970" xr:uid="{00000000-0005-0000-0000-000034460000}"/>
    <cellStyle name="Percent 7 2 4" xfId="17971" xr:uid="{00000000-0005-0000-0000-000035460000}"/>
    <cellStyle name="Percent 7 2 4 2" xfId="17972" xr:uid="{00000000-0005-0000-0000-000036460000}"/>
    <cellStyle name="Percent 7 2 4 2 2" xfId="17973" xr:uid="{00000000-0005-0000-0000-000037460000}"/>
    <cellStyle name="Percent 7 2 4 2 3" xfId="17974" xr:uid="{00000000-0005-0000-0000-000038460000}"/>
    <cellStyle name="Percent 7 2 4 3" xfId="17975" xr:uid="{00000000-0005-0000-0000-000039460000}"/>
    <cellStyle name="Percent 7 2 4 3 2" xfId="17976" xr:uid="{00000000-0005-0000-0000-00003A460000}"/>
    <cellStyle name="Percent 7 2 4 3 3" xfId="17977" xr:uid="{00000000-0005-0000-0000-00003B460000}"/>
    <cellStyle name="Percent 7 2 4 4" xfId="17978" xr:uid="{00000000-0005-0000-0000-00003C460000}"/>
    <cellStyle name="Percent 7 2 4 4 2" xfId="17979" xr:uid="{00000000-0005-0000-0000-00003D460000}"/>
    <cellStyle name="Percent 7 2 4 4 3" xfId="17980" xr:uid="{00000000-0005-0000-0000-00003E460000}"/>
    <cellStyle name="Percent 7 2 4 5" xfId="17981" xr:uid="{00000000-0005-0000-0000-00003F460000}"/>
    <cellStyle name="Percent 7 2 4 6" xfId="17982" xr:uid="{00000000-0005-0000-0000-000040460000}"/>
    <cellStyle name="Percent 7 2 5" xfId="17983" xr:uid="{00000000-0005-0000-0000-000041460000}"/>
    <cellStyle name="Percent 7 2 5 2" xfId="17984" xr:uid="{00000000-0005-0000-0000-000042460000}"/>
    <cellStyle name="Percent 7 2 5 2 2" xfId="17985" xr:uid="{00000000-0005-0000-0000-000043460000}"/>
    <cellStyle name="Percent 7 2 5 2 3" xfId="17986" xr:uid="{00000000-0005-0000-0000-000044460000}"/>
    <cellStyle name="Percent 7 2 5 3" xfId="17987" xr:uid="{00000000-0005-0000-0000-000045460000}"/>
    <cellStyle name="Percent 7 2 5 3 2" xfId="17988" xr:uid="{00000000-0005-0000-0000-000046460000}"/>
    <cellStyle name="Percent 7 2 5 3 3" xfId="17989" xr:uid="{00000000-0005-0000-0000-000047460000}"/>
    <cellStyle name="Percent 7 2 5 4" xfId="17990" xr:uid="{00000000-0005-0000-0000-000048460000}"/>
    <cellStyle name="Percent 7 2 5 5" xfId="17991" xr:uid="{00000000-0005-0000-0000-000049460000}"/>
    <cellStyle name="Percent 7 2 6" xfId="17992" xr:uid="{00000000-0005-0000-0000-00004A460000}"/>
    <cellStyle name="Percent 7 2 6 2" xfId="17993" xr:uid="{00000000-0005-0000-0000-00004B460000}"/>
    <cellStyle name="Percent 7 2 6 3" xfId="17994" xr:uid="{00000000-0005-0000-0000-00004C460000}"/>
    <cellStyle name="Percent 7 2 7" xfId="17995" xr:uid="{00000000-0005-0000-0000-00004D460000}"/>
    <cellStyle name="Percent 7 2 7 2" xfId="17996" xr:uid="{00000000-0005-0000-0000-00004E460000}"/>
    <cellStyle name="Percent 7 2 7 3" xfId="17997" xr:uid="{00000000-0005-0000-0000-00004F460000}"/>
    <cellStyle name="Percent 7 2 8" xfId="17998" xr:uid="{00000000-0005-0000-0000-000050460000}"/>
    <cellStyle name="Percent 7 2 8 2" xfId="17999" xr:uid="{00000000-0005-0000-0000-000051460000}"/>
    <cellStyle name="Percent 7 2 8 3" xfId="18000" xr:uid="{00000000-0005-0000-0000-000052460000}"/>
    <cellStyle name="Percent 7 2 9" xfId="18001" xr:uid="{00000000-0005-0000-0000-000053460000}"/>
    <cellStyle name="Percent 7 20" xfId="18002" xr:uid="{00000000-0005-0000-0000-000054460000}"/>
    <cellStyle name="Percent 7 21" xfId="18003" xr:uid="{00000000-0005-0000-0000-000055460000}"/>
    <cellStyle name="Percent 7 22" xfId="18004" xr:uid="{00000000-0005-0000-0000-000056460000}"/>
    <cellStyle name="Percent 7 23" xfId="18005" xr:uid="{00000000-0005-0000-0000-000057460000}"/>
    <cellStyle name="Percent 7 3" xfId="18006" xr:uid="{00000000-0005-0000-0000-000058460000}"/>
    <cellStyle name="Percent 7 3 10" xfId="18007" xr:uid="{00000000-0005-0000-0000-000059460000}"/>
    <cellStyle name="Percent 7 3 11" xfId="18008" xr:uid="{00000000-0005-0000-0000-00005A460000}"/>
    <cellStyle name="Percent 7 3 12" xfId="18009" xr:uid="{00000000-0005-0000-0000-00005B460000}"/>
    <cellStyle name="Percent 7 3 13" xfId="18010" xr:uid="{00000000-0005-0000-0000-00005C460000}"/>
    <cellStyle name="Percent 7 3 14" xfId="18011" xr:uid="{00000000-0005-0000-0000-00005D460000}"/>
    <cellStyle name="Percent 7 3 2" xfId="18012" xr:uid="{00000000-0005-0000-0000-00005E460000}"/>
    <cellStyle name="Percent 7 3 2 2" xfId="18013" xr:uid="{00000000-0005-0000-0000-00005F460000}"/>
    <cellStyle name="Percent 7 3 2 2 2" xfId="18014" xr:uid="{00000000-0005-0000-0000-000060460000}"/>
    <cellStyle name="Percent 7 3 2 2 3" xfId="18015" xr:uid="{00000000-0005-0000-0000-000061460000}"/>
    <cellStyle name="Percent 7 3 2 3" xfId="18016" xr:uid="{00000000-0005-0000-0000-000062460000}"/>
    <cellStyle name="Percent 7 3 2 3 2" xfId="18017" xr:uid="{00000000-0005-0000-0000-000063460000}"/>
    <cellStyle name="Percent 7 3 2 3 3" xfId="18018" xr:uid="{00000000-0005-0000-0000-000064460000}"/>
    <cellStyle name="Percent 7 3 2 4" xfId="18019" xr:uid="{00000000-0005-0000-0000-000065460000}"/>
    <cellStyle name="Percent 7 3 2 5" xfId="18020" xr:uid="{00000000-0005-0000-0000-000066460000}"/>
    <cellStyle name="Percent 7 3 3" xfId="18021" xr:uid="{00000000-0005-0000-0000-000067460000}"/>
    <cellStyle name="Percent 7 3 3 2" xfId="18022" xr:uid="{00000000-0005-0000-0000-000068460000}"/>
    <cellStyle name="Percent 7 3 3 2 2" xfId="18023" xr:uid="{00000000-0005-0000-0000-000069460000}"/>
    <cellStyle name="Percent 7 3 3 2 3" xfId="18024" xr:uid="{00000000-0005-0000-0000-00006A460000}"/>
    <cellStyle name="Percent 7 3 3 3" xfId="18025" xr:uid="{00000000-0005-0000-0000-00006B460000}"/>
    <cellStyle name="Percent 7 3 3 3 2" xfId="18026" xr:uid="{00000000-0005-0000-0000-00006C460000}"/>
    <cellStyle name="Percent 7 3 3 3 3" xfId="18027" xr:uid="{00000000-0005-0000-0000-00006D460000}"/>
    <cellStyle name="Percent 7 3 3 4" xfId="18028" xr:uid="{00000000-0005-0000-0000-00006E460000}"/>
    <cellStyle name="Percent 7 3 3 5" xfId="18029" xr:uid="{00000000-0005-0000-0000-00006F460000}"/>
    <cellStyle name="Percent 7 3 4" xfId="18030" xr:uid="{00000000-0005-0000-0000-000070460000}"/>
    <cellStyle name="Percent 7 3 4 2" xfId="18031" xr:uid="{00000000-0005-0000-0000-000071460000}"/>
    <cellStyle name="Percent 7 3 4 2 2" xfId="18032" xr:uid="{00000000-0005-0000-0000-000072460000}"/>
    <cellStyle name="Percent 7 3 4 2 3" xfId="18033" xr:uid="{00000000-0005-0000-0000-000073460000}"/>
    <cellStyle name="Percent 7 3 4 3" xfId="18034" xr:uid="{00000000-0005-0000-0000-000074460000}"/>
    <cellStyle name="Percent 7 3 4 3 2" xfId="18035" xr:uid="{00000000-0005-0000-0000-000075460000}"/>
    <cellStyle name="Percent 7 3 4 3 3" xfId="18036" xr:uid="{00000000-0005-0000-0000-000076460000}"/>
    <cellStyle name="Percent 7 3 4 4" xfId="18037" xr:uid="{00000000-0005-0000-0000-000077460000}"/>
    <cellStyle name="Percent 7 3 4 4 2" xfId="18038" xr:uid="{00000000-0005-0000-0000-000078460000}"/>
    <cellStyle name="Percent 7 3 4 4 3" xfId="18039" xr:uid="{00000000-0005-0000-0000-000079460000}"/>
    <cellStyle name="Percent 7 3 4 5" xfId="18040" xr:uid="{00000000-0005-0000-0000-00007A460000}"/>
    <cellStyle name="Percent 7 3 4 6" xfId="18041" xr:uid="{00000000-0005-0000-0000-00007B460000}"/>
    <cellStyle name="Percent 7 3 5" xfId="18042" xr:uid="{00000000-0005-0000-0000-00007C460000}"/>
    <cellStyle name="Percent 7 3 5 2" xfId="18043" xr:uid="{00000000-0005-0000-0000-00007D460000}"/>
    <cellStyle name="Percent 7 3 5 2 2" xfId="18044" xr:uid="{00000000-0005-0000-0000-00007E460000}"/>
    <cellStyle name="Percent 7 3 5 2 3" xfId="18045" xr:uid="{00000000-0005-0000-0000-00007F460000}"/>
    <cellStyle name="Percent 7 3 5 3" xfId="18046" xr:uid="{00000000-0005-0000-0000-000080460000}"/>
    <cellStyle name="Percent 7 3 5 3 2" xfId="18047" xr:uid="{00000000-0005-0000-0000-000081460000}"/>
    <cellStyle name="Percent 7 3 5 3 3" xfId="18048" xr:uid="{00000000-0005-0000-0000-000082460000}"/>
    <cellStyle name="Percent 7 3 5 4" xfId="18049" xr:uid="{00000000-0005-0000-0000-000083460000}"/>
    <cellStyle name="Percent 7 3 5 5" xfId="18050" xr:uid="{00000000-0005-0000-0000-000084460000}"/>
    <cellStyle name="Percent 7 3 6" xfId="18051" xr:uid="{00000000-0005-0000-0000-000085460000}"/>
    <cellStyle name="Percent 7 3 6 2" xfId="18052" xr:uid="{00000000-0005-0000-0000-000086460000}"/>
    <cellStyle name="Percent 7 3 6 3" xfId="18053" xr:uid="{00000000-0005-0000-0000-000087460000}"/>
    <cellStyle name="Percent 7 3 7" xfId="18054" xr:uid="{00000000-0005-0000-0000-000088460000}"/>
    <cellStyle name="Percent 7 3 7 2" xfId="18055" xr:uid="{00000000-0005-0000-0000-000089460000}"/>
    <cellStyle name="Percent 7 3 7 3" xfId="18056" xr:uid="{00000000-0005-0000-0000-00008A460000}"/>
    <cellStyle name="Percent 7 3 8" xfId="18057" xr:uid="{00000000-0005-0000-0000-00008B460000}"/>
    <cellStyle name="Percent 7 3 8 2" xfId="18058" xr:uid="{00000000-0005-0000-0000-00008C460000}"/>
    <cellStyle name="Percent 7 3 8 3" xfId="18059" xr:uid="{00000000-0005-0000-0000-00008D460000}"/>
    <cellStyle name="Percent 7 3 9" xfId="18060" xr:uid="{00000000-0005-0000-0000-00008E460000}"/>
    <cellStyle name="Percent 7 4" xfId="18061" xr:uid="{00000000-0005-0000-0000-00008F460000}"/>
    <cellStyle name="Percent 7 4 10" xfId="18062" xr:uid="{00000000-0005-0000-0000-000090460000}"/>
    <cellStyle name="Percent 7 4 11" xfId="18063" xr:uid="{00000000-0005-0000-0000-000091460000}"/>
    <cellStyle name="Percent 7 4 12" xfId="18064" xr:uid="{00000000-0005-0000-0000-000092460000}"/>
    <cellStyle name="Percent 7 4 13" xfId="18065" xr:uid="{00000000-0005-0000-0000-000093460000}"/>
    <cellStyle name="Percent 7 4 14" xfId="18066" xr:uid="{00000000-0005-0000-0000-000094460000}"/>
    <cellStyle name="Percent 7 4 2" xfId="18067" xr:uid="{00000000-0005-0000-0000-000095460000}"/>
    <cellStyle name="Percent 7 4 2 2" xfId="18068" xr:uid="{00000000-0005-0000-0000-000096460000}"/>
    <cellStyle name="Percent 7 4 2 2 2" xfId="18069" xr:uid="{00000000-0005-0000-0000-000097460000}"/>
    <cellStyle name="Percent 7 4 2 2 3" xfId="18070" xr:uid="{00000000-0005-0000-0000-000098460000}"/>
    <cellStyle name="Percent 7 4 2 3" xfId="18071" xr:uid="{00000000-0005-0000-0000-000099460000}"/>
    <cellStyle name="Percent 7 4 2 3 2" xfId="18072" xr:uid="{00000000-0005-0000-0000-00009A460000}"/>
    <cellStyle name="Percent 7 4 2 3 3" xfId="18073" xr:uid="{00000000-0005-0000-0000-00009B460000}"/>
    <cellStyle name="Percent 7 4 2 4" xfId="18074" xr:uid="{00000000-0005-0000-0000-00009C460000}"/>
    <cellStyle name="Percent 7 4 2 5" xfId="18075" xr:uid="{00000000-0005-0000-0000-00009D460000}"/>
    <cellStyle name="Percent 7 4 3" xfId="18076" xr:uid="{00000000-0005-0000-0000-00009E460000}"/>
    <cellStyle name="Percent 7 4 3 2" xfId="18077" xr:uid="{00000000-0005-0000-0000-00009F460000}"/>
    <cellStyle name="Percent 7 4 3 2 2" xfId="18078" xr:uid="{00000000-0005-0000-0000-0000A0460000}"/>
    <cellStyle name="Percent 7 4 3 2 3" xfId="18079" xr:uid="{00000000-0005-0000-0000-0000A1460000}"/>
    <cellStyle name="Percent 7 4 3 3" xfId="18080" xr:uid="{00000000-0005-0000-0000-0000A2460000}"/>
    <cellStyle name="Percent 7 4 3 3 2" xfId="18081" xr:uid="{00000000-0005-0000-0000-0000A3460000}"/>
    <cellStyle name="Percent 7 4 3 3 3" xfId="18082" xr:uid="{00000000-0005-0000-0000-0000A4460000}"/>
    <cellStyle name="Percent 7 4 3 4" xfId="18083" xr:uid="{00000000-0005-0000-0000-0000A5460000}"/>
    <cellStyle name="Percent 7 4 3 5" xfId="18084" xr:uid="{00000000-0005-0000-0000-0000A6460000}"/>
    <cellStyle name="Percent 7 4 4" xfId="18085" xr:uid="{00000000-0005-0000-0000-0000A7460000}"/>
    <cellStyle name="Percent 7 4 4 2" xfId="18086" xr:uid="{00000000-0005-0000-0000-0000A8460000}"/>
    <cellStyle name="Percent 7 4 4 2 2" xfId="18087" xr:uid="{00000000-0005-0000-0000-0000A9460000}"/>
    <cellStyle name="Percent 7 4 4 2 3" xfId="18088" xr:uid="{00000000-0005-0000-0000-0000AA460000}"/>
    <cellStyle name="Percent 7 4 4 3" xfId="18089" xr:uid="{00000000-0005-0000-0000-0000AB460000}"/>
    <cellStyle name="Percent 7 4 4 3 2" xfId="18090" xr:uid="{00000000-0005-0000-0000-0000AC460000}"/>
    <cellStyle name="Percent 7 4 4 3 3" xfId="18091" xr:uid="{00000000-0005-0000-0000-0000AD460000}"/>
    <cellStyle name="Percent 7 4 4 4" xfId="18092" xr:uid="{00000000-0005-0000-0000-0000AE460000}"/>
    <cellStyle name="Percent 7 4 4 4 2" xfId="18093" xr:uid="{00000000-0005-0000-0000-0000AF460000}"/>
    <cellStyle name="Percent 7 4 4 4 3" xfId="18094" xr:uid="{00000000-0005-0000-0000-0000B0460000}"/>
    <cellStyle name="Percent 7 4 4 5" xfId="18095" xr:uid="{00000000-0005-0000-0000-0000B1460000}"/>
    <cellStyle name="Percent 7 4 4 6" xfId="18096" xr:uid="{00000000-0005-0000-0000-0000B2460000}"/>
    <cellStyle name="Percent 7 4 5" xfId="18097" xr:uid="{00000000-0005-0000-0000-0000B3460000}"/>
    <cellStyle name="Percent 7 4 5 2" xfId="18098" xr:uid="{00000000-0005-0000-0000-0000B4460000}"/>
    <cellStyle name="Percent 7 4 5 2 2" xfId="18099" xr:uid="{00000000-0005-0000-0000-0000B5460000}"/>
    <cellStyle name="Percent 7 4 5 2 3" xfId="18100" xr:uid="{00000000-0005-0000-0000-0000B6460000}"/>
    <cellStyle name="Percent 7 4 5 3" xfId="18101" xr:uid="{00000000-0005-0000-0000-0000B7460000}"/>
    <cellStyle name="Percent 7 4 5 3 2" xfId="18102" xr:uid="{00000000-0005-0000-0000-0000B8460000}"/>
    <cellStyle name="Percent 7 4 5 3 3" xfId="18103" xr:uid="{00000000-0005-0000-0000-0000B9460000}"/>
    <cellStyle name="Percent 7 4 5 4" xfId="18104" xr:uid="{00000000-0005-0000-0000-0000BA460000}"/>
    <cellStyle name="Percent 7 4 5 5" xfId="18105" xr:uid="{00000000-0005-0000-0000-0000BB460000}"/>
    <cellStyle name="Percent 7 4 6" xfId="18106" xr:uid="{00000000-0005-0000-0000-0000BC460000}"/>
    <cellStyle name="Percent 7 4 6 2" xfId="18107" xr:uid="{00000000-0005-0000-0000-0000BD460000}"/>
    <cellStyle name="Percent 7 4 6 3" xfId="18108" xr:uid="{00000000-0005-0000-0000-0000BE460000}"/>
    <cellStyle name="Percent 7 4 7" xfId="18109" xr:uid="{00000000-0005-0000-0000-0000BF460000}"/>
    <cellStyle name="Percent 7 4 7 2" xfId="18110" xr:uid="{00000000-0005-0000-0000-0000C0460000}"/>
    <cellStyle name="Percent 7 4 7 3" xfId="18111" xr:uid="{00000000-0005-0000-0000-0000C1460000}"/>
    <cellStyle name="Percent 7 4 8" xfId="18112" xr:uid="{00000000-0005-0000-0000-0000C2460000}"/>
    <cellStyle name="Percent 7 4 8 2" xfId="18113" xr:uid="{00000000-0005-0000-0000-0000C3460000}"/>
    <cellStyle name="Percent 7 4 8 3" xfId="18114" xr:uid="{00000000-0005-0000-0000-0000C4460000}"/>
    <cellStyle name="Percent 7 4 9" xfId="18115" xr:uid="{00000000-0005-0000-0000-0000C5460000}"/>
    <cellStyle name="Percent 7 5" xfId="18116" xr:uid="{00000000-0005-0000-0000-0000C6460000}"/>
    <cellStyle name="Percent 7 5 10" xfId="18117" xr:uid="{00000000-0005-0000-0000-0000C7460000}"/>
    <cellStyle name="Percent 7 5 11" xfId="18118" xr:uid="{00000000-0005-0000-0000-0000C8460000}"/>
    <cellStyle name="Percent 7 5 12" xfId="18119" xr:uid="{00000000-0005-0000-0000-0000C9460000}"/>
    <cellStyle name="Percent 7 5 13" xfId="18120" xr:uid="{00000000-0005-0000-0000-0000CA460000}"/>
    <cellStyle name="Percent 7 5 14" xfId="18121" xr:uid="{00000000-0005-0000-0000-0000CB460000}"/>
    <cellStyle name="Percent 7 5 2" xfId="18122" xr:uid="{00000000-0005-0000-0000-0000CC460000}"/>
    <cellStyle name="Percent 7 5 2 2" xfId="18123" xr:uid="{00000000-0005-0000-0000-0000CD460000}"/>
    <cellStyle name="Percent 7 5 2 2 2" xfId="18124" xr:uid="{00000000-0005-0000-0000-0000CE460000}"/>
    <cellStyle name="Percent 7 5 2 2 3" xfId="18125" xr:uid="{00000000-0005-0000-0000-0000CF460000}"/>
    <cellStyle name="Percent 7 5 2 3" xfId="18126" xr:uid="{00000000-0005-0000-0000-0000D0460000}"/>
    <cellStyle name="Percent 7 5 2 3 2" xfId="18127" xr:uid="{00000000-0005-0000-0000-0000D1460000}"/>
    <cellStyle name="Percent 7 5 2 3 3" xfId="18128" xr:uid="{00000000-0005-0000-0000-0000D2460000}"/>
    <cellStyle name="Percent 7 5 2 4" xfId="18129" xr:uid="{00000000-0005-0000-0000-0000D3460000}"/>
    <cellStyle name="Percent 7 5 2 5" xfId="18130" xr:uid="{00000000-0005-0000-0000-0000D4460000}"/>
    <cellStyle name="Percent 7 5 3" xfId="18131" xr:uid="{00000000-0005-0000-0000-0000D5460000}"/>
    <cellStyle name="Percent 7 5 3 2" xfId="18132" xr:uid="{00000000-0005-0000-0000-0000D6460000}"/>
    <cellStyle name="Percent 7 5 3 2 2" xfId="18133" xr:uid="{00000000-0005-0000-0000-0000D7460000}"/>
    <cellStyle name="Percent 7 5 3 2 3" xfId="18134" xr:uid="{00000000-0005-0000-0000-0000D8460000}"/>
    <cellStyle name="Percent 7 5 3 3" xfId="18135" xr:uid="{00000000-0005-0000-0000-0000D9460000}"/>
    <cellStyle name="Percent 7 5 3 3 2" xfId="18136" xr:uid="{00000000-0005-0000-0000-0000DA460000}"/>
    <cellStyle name="Percent 7 5 3 3 3" xfId="18137" xr:uid="{00000000-0005-0000-0000-0000DB460000}"/>
    <cellStyle name="Percent 7 5 3 4" xfId="18138" xr:uid="{00000000-0005-0000-0000-0000DC460000}"/>
    <cellStyle name="Percent 7 5 3 5" xfId="18139" xr:uid="{00000000-0005-0000-0000-0000DD460000}"/>
    <cellStyle name="Percent 7 5 4" xfId="18140" xr:uid="{00000000-0005-0000-0000-0000DE460000}"/>
    <cellStyle name="Percent 7 5 4 2" xfId="18141" xr:uid="{00000000-0005-0000-0000-0000DF460000}"/>
    <cellStyle name="Percent 7 5 4 2 2" xfId="18142" xr:uid="{00000000-0005-0000-0000-0000E0460000}"/>
    <cellStyle name="Percent 7 5 4 2 3" xfId="18143" xr:uid="{00000000-0005-0000-0000-0000E1460000}"/>
    <cellStyle name="Percent 7 5 4 3" xfId="18144" xr:uid="{00000000-0005-0000-0000-0000E2460000}"/>
    <cellStyle name="Percent 7 5 4 3 2" xfId="18145" xr:uid="{00000000-0005-0000-0000-0000E3460000}"/>
    <cellStyle name="Percent 7 5 4 3 3" xfId="18146" xr:uid="{00000000-0005-0000-0000-0000E4460000}"/>
    <cellStyle name="Percent 7 5 4 4" xfId="18147" xr:uid="{00000000-0005-0000-0000-0000E5460000}"/>
    <cellStyle name="Percent 7 5 4 4 2" xfId="18148" xr:uid="{00000000-0005-0000-0000-0000E6460000}"/>
    <cellStyle name="Percent 7 5 4 4 3" xfId="18149" xr:uid="{00000000-0005-0000-0000-0000E7460000}"/>
    <cellStyle name="Percent 7 5 4 5" xfId="18150" xr:uid="{00000000-0005-0000-0000-0000E8460000}"/>
    <cellStyle name="Percent 7 5 4 6" xfId="18151" xr:uid="{00000000-0005-0000-0000-0000E9460000}"/>
    <cellStyle name="Percent 7 5 5" xfId="18152" xr:uid="{00000000-0005-0000-0000-0000EA460000}"/>
    <cellStyle name="Percent 7 5 5 2" xfId="18153" xr:uid="{00000000-0005-0000-0000-0000EB460000}"/>
    <cellStyle name="Percent 7 5 5 2 2" xfId="18154" xr:uid="{00000000-0005-0000-0000-0000EC460000}"/>
    <cellStyle name="Percent 7 5 5 2 3" xfId="18155" xr:uid="{00000000-0005-0000-0000-0000ED460000}"/>
    <cellStyle name="Percent 7 5 5 3" xfId="18156" xr:uid="{00000000-0005-0000-0000-0000EE460000}"/>
    <cellStyle name="Percent 7 5 5 3 2" xfId="18157" xr:uid="{00000000-0005-0000-0000-0000EF460000}"/>
    <cellStyle name="Percent 7 5 5 3 3" xfId="18158" xr:uid="{00000000-0005-0000-0000-0000F0460000}"/>
    <cellStyle name="Percent 7 5 5 4" xfId="18159" xr:uid="{00000000-0005-0000-0000-0000F1460000}"/>
    <cellStyle name="Percent 7 5 5 5" xfId="18160" xr:uid="{00000000-0005-0000-0000-0000F2460000}"/>
    <cellStyle name="Percent 7 5 6" xfId="18161" xr:uid="{00000000-0005-0000-0000-0000F3460000}"/>
    <cellStyle name="Percent 7 5 6 2" xfId="18162" xr:uid="{00000000-0005-0000-0000-0000F4460000}"/>
    <cellStyle name="Percent 7 5 6 3" xfId="18163" xr:uid="{00000000-0005-0000-0000-0000F5460000}"/>
    <cellStyle name="Percent 7 5 7" xfId="18164" xr:uid="{00000000-0005-0000-0000-0000F6460000}"/>
    <cellStyle name="Percent 7 5 7 2" xfId="18165" xr:uid="{00000000-0005-0000-0000-0000F7460000}"/>
    <cellStyle name="Percent 7 5 7 3" xfId="18166" xr:uid="{00000000-0005-0000-0000-0000F8460000}"/>
    <cellStyle name="Percent 7 5 8" xfId="18167" xr:uid="{00000000-0005-0000-0000-0000F9460000}"/>
    <cellStyle name="Percent 7 5 8 2" xfId="18168" xr:uid="{00000000-0005-0000-0000-0000FA460000}"/>
    <cellStyle name="Percent 7 5 8 3" xfId="18169" xr:uid="{00000000-0005-0000-0000-0000FB460000}"/>
    <cellStyle name="Percent 7 5 9" xfId="18170" xr:uid="{00000000-0005-0000-0000-0000FC460000}"/>
    <cellStyle name="Percent 7 6" xfId="18171" xr:uid="{00000000-0005-0000-0000-0000FD460000}"/>
    <cellStyle name="Percent 7 6 10" xfId="18172" xr:uid="{00000000-0005-0000-0000-0000FE460000}"/>
    <cellStyle name="Percent 7 6 11" xfId="18173" xr:uid="{00000000-0005-0000-0000-0000FF460000}"/>
    <cellStyle name="Percent 7 6 12" xfId="18174" xr:uid="{00000000-0005-0000-0000-000000470000}"/>
    <cellStyle name="Percent 7 6 13" xfId="18175" xr:uid="{00000000-0005-0000-0000-000001470000}"/>
    <cellStyle name="Percent 7 6 14" xfId="18176" xr:uid="{00000000-0005-0000-0000-000002470000}"/>
    <cellStyle name="Percent 7 6 2" xfId="18177" xr:uid="{00000000-0005-0000-0000-000003470000}"/>
    <cellStyle name="Percent 7 6 2 2" xfId="18178" xr:uid="{00000000-0005-0000-0000-000004470000}"/>
    <cellStyle name="Percent 7 6 2 2 2" xfId="18179" xr:uid="{00000000-0005-0000-0000-000005470000}"/>
    <cellStyle name="Percent 7 6 2 2 3" xfId="18180" xr:uid="{00000000-0005-0000-0000-000006470000}"/>
    <cellStyle name="Percent 7 6 2 3" xfId="18181" xr:uid="{00000000-0005-0000-0000-000007470000}"/>
    <cellStyle name="Percent 7 6 2 3 2" xfId="18182" xr:uid="{00000000-0005-0000-0000-000008470000}"/>
    <cellStyle name="Percent 7 6 2 3 3" xfId="18183" xr:uid="{00000000-0005-0000-0000-000009470000}"/>
    <cellStyle name="Percent 7 6 2 4" xfId="18184" xr:uid="{00000000-0005-0000-0000-00000A470000}"/>
    <cellStyle name="Percent 7 6 2 5" xfId="18185" xr:uid="{00000000-0005-0000-0000-00000B470000}"/>
    <cellStyle name="Percent 7 6 3" xfId="18186" xr:uid="{00000000-0005-0000-0000-00000C470000}"/>
    <cellStyle name="Percent 7 6 3 2" xfId="18187" xr:uid="{00000000-0005-0000-0000-00000D470000}"/>
    <cellStyle name="Percent 7 6 3 2 2" xfId="18188" xr:uid="{00000000-0005-0000-0000-00000E470000}"/>
    <cellStyle name="Percent 7 6 3 2 3" xfId="18189" xr:uid="{00000000-0005-0000-0000-00000F470000}"/>
    <cellStyle name="Percent 7 6 3 3" xfId="18190" xr:uid="{00000000-0005-0000-0000-000010470000}"/>
    <cellStyle name="Percent 7 6 3 3 2" xfId="18191" xr:uid="{00000000-0005-0000-0000-000011470000}"/>
    <cellStyle name="Percent 7 6 3 3 3" xfId="18192" xr:uid="{00000000-0005-0000-0000-000012470000}"/>
    <cellStyle name="Percent 7 6 3 4" xfId="18193" xr:uid="{00000000-0005-0000-0000-000013470000}"/>
    <cellStyle name="Percent 7 6 3 5" xfId="18194" xr:uid="{00000000-0005-0000-0000-000014470000}"/>
    <cellStyle name="Percent 7 6 4" xfId="18195" xr:uid="{00000000-0005-0000-0000-000015470000}"/>
    <cellStyle name="Percent 7 6 4 2" xfId="18196" xr:uid="{00000000-0005-0000-0000-000016470000}"/>
    <cellStyle name="Percent 7 6 4 2 2" xfId="18197" xr:uid="{00000000-0005-0000-0000-000017470000}"/>
    <cellStyle name="Percent 7 6 4 2 3" xfId="18198" xr:uid="{00000000-0005-0000-0000-000018470000}"/>
    <cellStyle name="Percent 7 6 4 3" xfId="18199" xr:uid="{00000000-0005-0000-0000-000019470000}"/>
    <cellStyle name="Percent 7 6 4 3 2" xfId="18200" xr:uid="{00000000-0005-0000-0000-00001A470000}"/>
    <cellStyle name="Percent 7 6 4 3 3" xfId="18201" xr:uid="{00000000-0005-0000-0000-00001B470000}"/>
    <cellStyle name="Percent 7 6 4 4" xfId="18202" xr:uid="{00000000-0005-0000-0000-00001C470000}"/>
    <cellStyle name="Percent 7 6 4 4 2" xfId="18203" xr:uid="{00000000-0005-0000-0000-00001D470000}"/>
    <cellStyle name="Percent 7 6 4 4 3" xfId="18204" xr:uid="{00000000-0005-0000-0000-00001E470000}"/>
    <cellStyle name="Percent 7 6 4 5" xfId="18205" xr:uid="{00000000-0005-0000-0000-00001F470000}"/>
    <cellStyle name="Percent 7 6 4 6" xfId="18206" xr:uid="{00000000-0005-0000-0000-000020470000}"/>
    <cellStyle name="Percent 7 6 5" xfId="18207" xr:uid="{00000000-0005-0000-0000-000021470000}"/>
    <cellStyle name="Percent 7 6 5 2" xfId="18208" xr:uid="{00000000-0005-0000-0000-000022470000}"/>
    <cellStyle name="Percent 7 6 5 2 2" xfId="18209" xr:uid="{00000000-0005-0000-0000-000023470000}"/>
    <cellStyle name="Percent 7 6 5 2 3" xfId="18210" xr:uid="{00000000-0005-0000-0000-000024470000}"/>
    <cellStyle name="Percent 7 6 5 3" xfId="18211" xr:uid="{00000000-0005-0000-0000-000025470000}"/>
    <cellStyle name="Percent 7 6 5 3 2" xfId="18212" xr:uid="{00000000-0005-0000-0000-000026470000}"/>
    <cellStyle name="Percent 7 6 5 3 3" xfId="18213" xr:uid="{00000000-0005-0000-0000-000027470000}"/>
    <cellStyle name="Percent 7 6 5 4" xfId="18214" xr:uid="{00000000-0005-0000-0000-000028470000}"/>
    <cellStyle name="Percent 7 6 5 5" xfId="18215" xr:uid="{00000000-0005-0000-0000-000029470000}"/>
    <cellStyle name="Percent 7 6 6" xfId="18216" xr:uid="{00000000-0005-0000-0000-00002A470000}"/>
    <cellStyle name="Percent 7 6 6 2" xfId="18217" xr:uid="{00000000-0005-0000-0000-00002B470000}"/>
    <cellStyle name="Percent 7 6 6 3" xfId="18218" xr:uid="{00000000-0005-0000-0000-00002C470000}"/>
    <cellStyle name="Percent 7 6 7" xfId="18219" xr:uid="{00000000-0005-0000-0000-00002D470000}"/>
    <cellStyle name="Percent 7 6 7 2" xfId="18220" xr:uid="{00000000-0005-0000-0000-00002E470000}"/>
    <cellStyle name="Percent 7 6 7 3" xfId="18221" xr:uid="{00000000-0005-0000-0000-00002F470000}"/>
    <cellStyle name="Percent 7 6 8" xfId="18222" xr:uid="{00000000-0005-0000-0000-000030470000}"/>
    <cellStyle name="Percent 7 6 8 2" xfId="18223" xr:uid="{00000000-0005-0000-0000-000031470000}"/>
    <cellStyle name="Percent 7 6 8 3" xfId="18224" xr:uid="{00000000-0005-0000-0000-000032470000}"/>
    <cellStyle name="Percent 7 6 9" xfId="18225" xr:uid="{00000000-0005-0000-0000-000033470000}"/>
    <cellStyle name="Percent 7 7" xfId="18226" xr:uid="{00000000-0005-0000-0000-000034470000}"/>
    <cellStyle name="Percent 7 7 10" xfId="18227" xr:uid="{00000000-0005-0000-0000-000035470000}"/>
    <cellStyle name="Percent 7 7 11" xfId="18228" xr:uid="{00000000-0005-0000-0000-000036470000}"/>
    <cellStyle name="Percent 7 7 12" xfId="18229" xr:uid="{00000000-0005-0000-0000-000037470000}"/>
    <cellStyle name="Percent 7 7 13" xfId="18230" xr:uid="{00000000-0005-0000-0000-000038470000}"/>
    <cellStyle name="Percent 7 7 14" xfId="18231" xr:uid="{00000000-0005-0000-0000-000039470000}"/>
    <cellStyle name="Percent 7 7 2" xfId="18232" xr:uid="{00000000-0005-0000-0000-00003A470000}"/>
    <cellStyle name="Percent 7 7 2 2" xfId="18233" xr:uid="{00000000-0005-0000-0000-00003B470000}"/>
    <cellStyle name="Percent 7 7 2 2 2" xfId="18234" xr:uid="{00000000-0005-0000-0000-00003C470000}"/>
    <cellStyle name="Percent 7 7 2 2 3" xfId="18235" xr:uid="{00000000-0005-0000-0000-00003D470000}"/>
    <cellStyle name="Percent 7 7 2 3" xfId="18236" xr:uid="{00000000-0005-0000-0000-00003E470000}"/>
    <cellStyle name="Percent 7 7 2 3 2" xfId="18237" xr:uid="{00000000-0005-0000-0000-00003F470000}"/>
    <cellStyle name="Percent 7 7 2 3 3" xfId="18238" xr:uid="{00000000-0005-0000-0000-000040470000}"/>
    <cellStyle name="Percent 7 7 2 4" xfId="18239" xr:uid="{00000000-0005-0000-0000-000041470000}"/>
    <cellStyle name="Percent 7 7 2 5" xfId="18240" xr:uid="{00000000-0005-0000-0000-000042470000}"/>
    <cellStyle name="Percent 7 7 3" xfId="18241" xr:uid="{00000000-0005-0000-0000-000043470000}"/>
    <cellStyle name="Percent 7 7 3 2" xfId="18242" xr:uid="{00000000-0005-0000-0000-000044470000}"/>
    <cellStyle name="Percent 7 7 3 2 2" xfId="18243" xr:uid="{00000000-0005-0000-0000-000045470000}"/>
    <cellStyle name="Percent 7 7 3 2 3" xfId="18244" xr:uid="{00000000-0005-0000-0000-000046470000}"/>
    <cellStyle name="Percent 7 7 3 3" xfId="18245" xr:uid="{00000000-0005-0000-0000-000047470000}"/>
    <cellStyle name="Percent 7 7 3 3 2" xfId="18246" xr:uid="{00000000-0005-0000-0000-000048470000}"/>
    <cellStyle name="Percent 7 7 3 3 3" xfId="18247" xr:uid="{00000000-0005-0000-0000-000049470000}"/>
    <cellStyle name="Percent 7 7 3 4" xfId="18248" xr:uid="{00000000-0005-0000-0000-00004A470000}"/>
    <cellStyle name="Percent 7 7 3 5" xfId="18249" xr:uid="{00000000-0005-0000-0000-00004B470000}"/>
    <cellStyle name="Percent 7 7 4" xfId="18250" xr:uid="{00000000-0005-0000-0000-00004C470000}"/>
    <cellStyle name="Percent 7 7 4 2" xfId="18251" xr:uid="{00000000-0005-0000-0000-00004D470000}"/>
    <cellStyle name="Percent 7 7 4 2 2" xfId="18252" xr:uid="{00000000-0005-0000-0000-00004E470000}"/>
    <cellStyle name="Percent 7 7 4 2 3" xfId="18253" xr:uid="{00000000-0005-0000-0000-00004F470000}"/>
    <cellStyle name="Percent 7 7 4 3" xfId="18254" xr:uid="{00000000-0005-0000-0000-000050470000}"/>
    <cellStyle name="Percent 7 7 4 3 2" xfId="18255" xr:uid="{00000000-0005-0000-0000-000051470000}"/>
    <cellStyle name="Percent 7 7 4 3 3" xfId="18256" xr:uid="{00000000-0005-0000-0000-000052470000}"/>
    <cellStyle name="Percent 7 7 4 4" xfId="18257" xr:uid="{00000000-0005-0000-0000-000053470000}"/>
    <cellStyle name="Percent 7 7 4 4 2" xfId="18258" xr:uid="{00000000-0005-0000-0000-000054470000}"/>
    <cellStyle name="Percent 7 7 4 4 3" xfId="18259" xr:uid="{00000000-0005-0000-0000-000055470000}"/>
    <cellStyle name="Percent 7 7 4 5" xfId="18260" xr:uid="{00000000-0005-0000-0000-000056470000}"/>
    <cellStyle name="Percent 7 7 4 6" xfId="18261" xr:uid="{00000000-0005-0000-0000-000057470000}"/>
    <cellStyle name="Percent 7 7 5" xfId="18262" xr:uid="{00000000-0005-0000-0000-000058470000}"/>
    <cellStyle name="Percent 7 7 5 2" xfId="18263" xr:uid="{00000000-0005-0000-0000-000059470000}"/>
    <cellStyle name="Percent 7 7 5 2 2" xfId="18264" xr:uid="{00000000-0005-0000-0000-00005A470000}"/>
    <cellStyle name="Percent 7 7 5 2 3" xfId="18265" xr:uid="{00000000-0005-0000-0000-00005B470000}"/>
    <cellStyle name="Percent 7 7 5 3" xfId="18266" xr:uid="{00000000-0005-0000-0000-00005C470000}"/>
    <cellStyle name="Percent 7 7 5 3 2" xfId="18267" xr:uid="{00000000-0005-0000-0000-00005D470000}"/>
    <cellStyle name="Percent 7 7 5 3 3" xfId="18268" xr:uid="{00000000-0005-0000-0000-00005E470000}"/>
    <cellStyle name="Percent 7 7 5 4" xfId="18269" xr:uid="{00000000-0005-0000-0000-00005F470000}"/>
    <cellStyle name="Percent 7 7 5 5" xfId="18270" xr:uid="{00000000-0005-0000-0000-000060470000}"/>
    <cellStyle name="Percent 7 7 6" xfId="18271" xr:uid="{00000000-0005-0000-0000-000061470000}"/>
    <cellStyle name="Percent 7 7 6 2" xfId="18272" xr:uid="{00000000-0005-0000-0000-000062470000}"/>
    <cellStyle name="Percent 7 7 6 3" xfId="18273" xr:uid="{00000000-0005-0000-0000-000063470000}"/>
    <cellStyle name="Percent 7 7 7" xfId="18274" xr:uid="{00000000-0005-0000-0000-000064470000}"/>
    <cellStyle name="Percent 7 7 7 2" xfId="18275" xr:uid="{00000000-0005-0000-0000-000065470000}"/>
    <cellStyle name="Percent 7 7 7 3" xfId="18276" xr:uid="{00000000-0005-0000-0000-000066470000}"/>
    <cellStyle name="Percent 7 7 8" xfId="18277" xr:uid="{00000000-0005-0000-0000-000067470000}"/>
    <cellStyle name="Percent 7 7 8 2" xfId="18278" xr:uid="{00000000-0005-0000-0000-000068470000}"/>
    <cellStyle name="Percent 7 7 8 3" xfId="18279" xr:uid="{00000000-0005-0000-0000-000069470000}"/>
    <cellStyle name="Percent 7 7 9" xfId="18280" xr:uid="{00000000-0005-0000-0000-00006A470000}"/>
    <cellStyle name="Percent 7 8" xfId="18281" xr:uid="{00000000-0005-0000-0000-00006B470000}"/>
    <cellStyle name="Percent 7 8 10" xfId="18282" xr:uid="{00000000-0005-0000-0000-00006C470000}"/>
    <cellStyle name="Percent 7 8 11" xfId="18283" xr:uid="{00000000-0005-0000-0000-00006D470000}"/>
    <cellStyle name="Percent 7 8 12" xfId="18284" xr:uid="{00000000-0005-0000-0000-00006E470000}"/>
    <cellStyle name="Percent 7 8 13" xfId="18285" xr:uid="{00000000-0005-0000-0000-00006F470000}"/>
    <cellStyle name="Percent 7 8 14" xfId="18286" xr:uid="{00000000-0005-0000-0000-000070470000}"/>
    <cellStyle name="Percent 7 8 2" xfId="18287" xr:uid="{00000000-0005-0000-0000-000071470000}"/>
    <cellStyle name="Percent 7 8 2 2" xfId="18288" xr:uid="{00000000-0005-0000-0000-000072470000}"/>
    <cellStyle name="Percent 7 8 2 2 2" xfId="18289" xr:uid="{00000000-0005-0000-0000-000073470000}"/>
    <cellStyle name="Percent 7 8 2 2 3" xfId="18290" xr:uid="{00000000-0005-0000-0000-000074470000}"/>
    <cellStyle name="Percent 7 8 2 3" xfId="18291" xr:uid="{00000000-0005-0000-0000-000075470000}"/>
    <cellStyle name="Percent 7 8 2 3 2" xfId="18292" xr:uid="{00000000-0005-0000-0000-000076470000}"/>
    <cellStyle name="Percent 7 8 2 3 3" xfId="18293" xr:uid="{00000000-0005-0000-0000-000077470000}"/>
    <cellStyle name="Percent 7 8 2 4" xfId="18294" xr:uid="{00000000-0005-0000-0000-000078470000}"/>
    <cellStyle name="Percent 7 8 2 5" xfId="18295" xr:uid="{00000000-0005-0000-0000-000079470000}"/>
    <cellStyle name="Percent 7 8 3" xfId="18296" xr:uid="{00000000-0005-0000-0000-00007A470000}"/>
    <cellStyle name="Percent 7 8 3 2" xfId="18297" xr:uid="{00000000-0005-0000-0000-00007B470000}"/>
    <cellStyle name="Percent 7 8 3 2 2" xfId="18298" xr:uid="{00000000-0005-0000-0000-00007C470000}"/>
    <cellStyle name="Percent 7 8 3 2 3" xfId="18299" xr:uid="{00000000-0005-0000-0000-00007D470000}"/>
    <cellStyle name="Percent 7 8 3 3" xfId="18300" xr:uid="{00000000-0005-0000-0000-00007E470000}"/>
    <cellStyle name="Percent 7 8 3 3 2" xfId="18301" xr:uid="{00000000-0005-0000-0000-00007F470000}"/>
    <cellStyle name="Percent 7 8 3 3 3" xfId="18302" xr:uid="{00000000-0005-0000-0000-000080470000}"/>
    <cellStyle name="Percent 7 8 3 4" xfId="18303" xr:uid="{00000000-0005-0000-0000-000081470000}"/>
    <cellStyle name="Percent 7 8 3 5" xfId="18304" xr:uid="{00000000-0005-0000-0000-000082470000}"/>
    <cellStyle name="Percent 7 8 4" xfId="18305" xr:uid="{00000000-0005-0000-0000-000083470000}"/>
    <cellStyle name="Percent 7 8 4 2" xfId="18306" xr:uid="{00000000-0005-0000-0000-000084470000}"/>
    <cellStyle name="Percent 7 8 4 2 2" xfId="18307" xr:uid="{00000000-0005-0000-0000-000085470000}"/>
    <cellStyle name="Percent 7 8 4 2 3" xfId="18308" xr:uid="{00000000-0005-0000-0000-000086470000}"/>
    <cellStyle name="Percent 7 8 4 3" xfId="18309" xr:uid="{00000000-0005-0000-0000-000087470000}"/>
    <cellStyle name="Percent 7 8 4 3 2" xfId="18310" xr:uid="{00000000-0005-0000-0000-000088470000}"/>
    <cellStyle name="Percent 7 8 4 3 3" xfId="18311" xr:uid="{00000000-0005-0000-0000-000089470000}"/>
    <cellStyle name="Percent 7 8 4 4" xfId="18312" xr:uid="{00000000-0005-0000-0000-00008A470000}"/>
    <cellStyle name="Percent 7 8 4 4 2" xfId="18313" xr:uid="{00000000-0005-0000-0000-00008B470000}"/>
    <cellStyle name="Percent 7 8 4 4 3" xfId="18314" xr:uid="{00000000-0005-0000-0000-00008C470000}"/>
    <cellStyle name="Percent 7 8 4 5" xfId="18315" xr:uid="{00000000-0005-0000-0000-00008D470000}"/>
    <cellStyle name="Percent 7 8 4 6" xfId="18316" xr:uid="{00000000-0005-0000-0000-00008E470000}"/>
    <cellStyle name="Percent 7 8 5" xfId="18317" xr:uid="{00000000-0005-0000-0000-00008F470000}"/>
    <cellStyle name="Percent 7 8 5 2" xfId="18318" xr:uid="{00000000-0005-0000-0000-000090470000}"/>
    <cellStyle name="Percent 7 8 5 2 2" xfId="18319" xr:uid="{00000000-0005-0000-0000-000091470000}"/>
    <cellStyle name="Percent 7 8 5 2 3" xfId="18320" xr:uid="{00000000-0005-0000-0000-000092470000}"/>
    <cellStyle name="Percent 7 8 5 3" xfId="18321" xr:uid="{00000000-0005-0000-0000-000093470000}"/>
    <cellStyle name="Percent 7 8 5 3 2" xfId="18322" xr:uid="{00000000-0005-0000-0000-000094470000}"/>
    <cellStyle name="Percent 7 8 5 3 3" xfId="18323" xr:uid="{00000000-0005-0000-0000-000095470000}"/>
    <cellStyle name="Percent 7 8 5 4" xfId="18324" xr:uid="{00000000-0005-0000-0000-000096470000}"/>
    <cellStyle name="Percent 7 8 5 5" xfId="18325" xr:uid="{00000000-0005-0000-0000-000097470000}"/>
    <cellStyle name="Percent 7 8 6" xfId="18326" xr:uid="{00000000-0005-0000-0000-000098470000}"/>
    <cellStyle name="Percent 7 8 6 2" xfId="18327" xr:uid="{00000000-0005-0000-0000-000099470000}"/>
    <cellStyle name="Percent 7 8 6 3" xfId="18328" xr:uid="{00000000-0005-0000-0000-00009A470000}"/>
    <cellStyle name="Percent 7 8 7" xfId="18329" xr:uid="{00000000-0005-0000-0000-00009B470000}"/>
    <cellStyle name="Percent 7 8 7 2" xfId="18330" xr:uid="{00000000-0005-0000-0000-00009C470000}"/>
    <cellStyle name="Percent 7 8 7 3" xfId="18331" xr:uid="{00000000-0005-0000-0000-00009D470000}"/>
    <cellStyle name="Percent 7 8 8" xfId="18332" xr:uid="{00000000-0005-0000-0000-00009E470000}"/>
    <cellStyle name="Percent 7 8 8 2" xfId="18333" xr:uid="{00000000-0005-0000-0000-00009F470000}"/>
    <cellStyle name="Percent 7 8 8 3" xfId="18334" xr:uid="{00000000-0005-0000-0000-0000A0470000}"/>
    <cellStyle name="Percent 7 8 9" xfId="18335" xr:uid="{00000000-0005-0000-0000-0000A1470000}"/>
    <cellStyle name="Percent 7 9" xfId="18336" xr:uid="{00000000-0005-0000-0000-0000A2470000}"/>
    <cellStyle name="Percent 7 9 10" xfId="18337" xr:uid="{00000000-0005-0000-0000-0000A3470000}"/>
    <cellStyle name="Percent 7 9 11" xfId="18338" xr:uid="{00000000-0005-0000-0000-0000A4470000}"/>
    <cellStyle name="Percent 7 9 2" xfId="18339" xr:uid="{00000000-0005-0000-0000-0000A5470000}"/>
    <cellStyle name="Percent 7 9 2 2" xfId="18340" xr:uid="{00000000-0005-0000-0000-0000A6470000}"/>
    <cellStyle name="Percent 7 9 2 2 2" xfId="18341" xr:uid="{00000000-0005-0000-0000-0000A7470000}"/>
    <cellStyle name="Percent 7 9 2 2 3" xfId="18342" xr:uid="{00000000-0005-0000-0000-0000A8470000}"/>
    <cellStyle name="Percent 7 9 2 3" xfId="18343" xr:uid="{00000000-0005-0000-0000-0000A9470000}"/>
    <cellStyle name="Percent 7 9 2 3 2" xfId="18344" xr:uid="{00000000-0005-0000-0000-0000AA470000}"/>
    <cellStyle name="Percent 7 9 2 3 3" xfId="18345" xr:uid="{00000000-0005-0000-0000-0000AB470000}"/>
    <cellStyle name="Percent 7 9 2 4" xfId="18346" xr:uid="{00000000-0005-0000-0000-0000AC470000}"/>
    <cellStyle name="Percent 7 9 2 5" xfId="18347" xr:uid="{00000000-0005-0000-0000-0000AD470000}"/>
    <cellStyle name="Percent 7 9 3" xfId="18348" xr:uid="{00000000-0005-0000-0000-0000AE470000}"/>
    <cellStyle name="Percent 7 9 3 2" xfId="18349" xr:uid="{00000000-0005-0000-0000-0000AF470000}"/>
    <cellStyle name="Percent 7 9 3 2 2" xfId="18350" xr:uid="{00000000-0005-0000-0000-0000B0470000}"/>
    <cellStyle name="Percent 7 9 3 2 3" xfId="18351" xr:uid="{00000000-0005-0000-0000-0000B1470000}"/>
    <cellStyle name="Percent 7 9 3 3" xfId="18352" xr:uid="{00000000-0005-0000-0000-0000B2470000}"/>
    <cellStyle name="Percent 7 9 3 3 2" xfId="18353" xr:uid="{00000000-0005-0000-0000-0000B3470000}"/>
    <cellStyle name="Percent 7 9 3 3 3" xfId="18354" xr:uid="{00000000-0005-0000-0000-0000B4470000}"/>
    <cellStyle name="Percent 7 9 3 4" xfId="18355" xr:uid="{00000000-0005-0000-0000-0000B5470000}"/>
    <cellStyle name="Percent 7 9 3 5" xfId="18356" xr:uid="{00000000-0005-0000-0000-0000B6470000}"/>
    <cellStyle name="Percent 7 9 4" xfId="18357" xr:uid="{00000000-0005-0000-0000-0000B7470000}"/>
    <cellStyle name="Percent 7 9 4 2" xfId="18358" xr:uid="{00000000-0005-0000-0000-0000B8470000}"/>
    <cellStyle name="Percent 7 9 4 2 2" xfId="18359" xr:uid="{00000000-0005-0000-0000-0000B9470000}"/>
    <cellStyle name="Percent 7 9 4 2 3" xfId="18360" xr:uid="{00000000-0005-0000-0000-0000BA470000}"/>
    <cellStyle name="Percent 7 9 4 3" xfId="18361" xr:uid="{00000000-0005-0000-0000-0000BB470000}"/>
    <cellStyle name="Percent 7 9 4 3 2" xfId="18362" xr:uid="{00000000-0005-0000-0000-0000BC470000}"/>
    <cellStyle name="Percent 7 9 4 3 3" xfId="18363" xr:uid="{00000000-0005-0000-0000-0000BD470000}"/>
    <cellStyle name="Percent 7 9 4 4" xfId="18364" xr:uid="{00000000-0005-0000-0000-0000BE470000}"/>
    <cellStyle name="Percent 7 9 4 4 2" xfId="18365" xr:uid="{00000000-0005-0000-0000-0000BF470000}"/>
    <cellStyle name="Percent 7 9 4 4 3" xfId="18366" xr:uid="{00000000-0005-0000-0000-0000C0470000}"/>
    <cellStyle name="Percent 7 9 4 5" xfId="18367" xr:uid="{00000000-0005-0000-0000-0000C1470000}"/>
    <cellStyle name="Percent 7 9 4 6" xfId="18368" xr:uid="{00000000-0005-0000-0000-0000C2470000}"/>
    <cellStyle name="Percent 7 9 5" xfId="18369" xr:uid="{00000000-0005-0000-0000-0000C3470000}"/>
    <cellStyle name="Percent 7 9 5 2" xfId="18370" xr:uid="{00000000-0005-0000-0000-0000C4470000}"/>
    <cellStyle name="Percent 7 9 5 2 2" xfId="18371" xr:uid="{00000000-0005-0000-0000-0000C5470000}"/>
    <cellStyle name="Percent 7 9 5 2 3" xfId="18372" xr:uid="{00000000-0005-0000-0000-0000C6470000}"/>
    <cellStyle name="Percent 7 9 5 3" xfId="18373" xr:uid="{00000000-0005-0000-0000-0000C7470000}"/>
    <cellStyle name="Percent 7 9 5 3 2" xfId="18374" xr:uid="{00000000-0005-0000-0000-0000C8470000}"/>
    <cellStyle name="Percent 7 9 5 3 3" xfId="18375" xr:uid="{00000000-0005-0000-0000-0000C9470000}"/>
    <cellStyle name="Percent 7 9 5 4" xfId="18376" xr:uid="{00000000-0005-0000-0000-0000CA470000}"/>
    <cellStyle name="Percent 7 9 5 5" xfId="18377" xr:uid="{00000000-0005-0000-0000-0000CB470000}"/>
    <cellStyle name="Percent 7 9 6" xfId="18378" xr:uid="{00000000-0005-0000-0000-0000CC470000}"/>
    <cellStyle name="Percent 7 9 6 2" xfId="18379" xr:uid="{00000000-0005-0000-0000-0000CD470000}"/>
    <cellStyle name="Percent 7 9 6 3" xfId="18380" xr:uid="{00000000-0005-0000-0000-0000CE470000}"/>
    <cellStyle name="Percent 7 9 7" xfId="18381" xr:uid="{00000000-0005-0000-0000-0000CF470000}"/>
    <cellStyle name="Percent 7 9 7 2" xfId="18382" xr:uid="{00000000-0005-0000-0000-0000D0470000}"/>
    <cellStyle name="Percent 7 9 7 3" xfId="18383" xr:uid="{00000000-0005-0000-0000-0000D1470000}"/>
    <cellStyle name="Percent 7 9 8" xfId="18384" xr:uid="{00000000-0005-0000-0000-0000D2470000}"/>
    <cellStyle name="Percent 7 9 8 2" xfId="18385" xr:uid="{00000000-0005-0000-0000-0000D3470000}"/>
    <cellStyle name="Percent 7 9 8 3" xfId="18386" xr:uid="{00000000-0005-0000-0000-0000D4470000}"/>
    <cellStyle name="Percent 7 9 9" xfId="18387" xr:uid="{00000000-0005-0000-0000-0000D5470000}"/>
    <cellStyle name="Percent 8" xfId="18388" xr:uid="{00000000-0005-0000-0000-0000D6470000}"/>
    <cellStyle name="Percent 8 10" xfId="18389" xr:uid="{00000000-0005-0000-0000-0000D7470000}"/>
    <cellStyle name="Percent 8 10 2" xfId="18390" xr:uid="{00000000-0005-0000-0000-0000D8470000}"/>
    <cellStyle name="Percent 8 10 2 2" xfId="18391" xr:uid="{00000000-0005-0000-0000-0000D9470000}"/>
    <cellStyle name="Percent 8 10 2 3" xfId="18392" xr:uid="{00000000-0005-0000-0000-0000DA470000}"/>
    <cellStyle name="Percent 8 10 3" xfId="18393" xr:uid="{00000000-0005-0000-0000-0000DB470000}"/>
    <cellStyle name="Percent 8 10 3 2" xfId="18394" xr:uid="{00000000-0005-0000-0000-0000DC470000}"/>
    <cellStyle name="Percent 8 10 3 3" xfId="18395" xr:uid="{00000000-0005-0000-0000-0000DD470000}"/>
    <cellStyle name="Percent 8 10 4" xfId="18396" xr:uid="{00000000-0005-0000-0000-0000DE470000}"/>
    <cellStyle name="Percent 8 10 5" xfId="18397" xr:uid="{00000000-0005-0000-0000-0000DF470000}"/>
    <cellStyle name="Percent 8 11" xfId="18398" xr:uid="{00000000-0005-0000-0000-0000E0470000}"/>
    <cellStyle name="Percent 8 11 2" xfId="18399" xr:uid="{00000000-0005-0000-0000-0000E1470000}"/>
    <cellStyle name="Percent 8 11 2 2" xfId="18400" xr:uid="{00000000-0005-0000-0000-0000E2470000}"/>
    <cellStyle name="Percent 8 11 2 3" xfId="18401" xr:uid="{00000000-0005-0000-0000-0000E3470000}"/>
    <cellStyle name="Percent 8 11 3" xfId="18402" xr:uid="{00000000-0005-0000-0000-0000E4470000}"/>
    <cellStyle name="Percent 8 11 3 2" xfId="18403" xr:uid="{00000000-0005-0000-0000-0000E5470000}"/>
    <cellStyle name="Percent 8 11 3 3" xfId="18404" xr:uid="{00000000-0005-0000-0000-0000E6470000}"/>
    <cellStyle name="Percent 8 11 4" xfId="18405" xr:uid="{00000000-0005-0000-0000-0000E7470000}"/>
    <cellStyle name="Percent 8 11 4 2" xfId="18406" xr:uid="{00000000-0005-0000-0000-0000E8470000}"/>
    <cellStyle name="Percent 8 11 4 3" xfId="18407" xr:uid="{00000000-0005-0000-0000-0000E9470000}"/>
    <cellStyle name="Percent 8 11 5" xfId="18408" xr:uid="{00000000-0005-0000-0000-0000EA470000}"/>
    <cellStyle name="Percent 8 11 6" xfId="18409" xr:uid="{00000000-0005-0000-0000-0000EB470000}"/>
    <cellStyle name="Percent 8 12" xfId="18410" xr:uid="{00000000-0005-0000-0000-0000EC470000}"/>
    <cellStyle name="Percent 8 12 2" xfId="18411" xr:uid="{00000000-0005-0000-0000-0000ED470000}"/>
    <cellStyle name="Percent 8 12 2 2" xfId="18412" xr:uid="{00000000-0005-0000-0000-0000EE470000}"/>
    <cellStyle name="Percent 8 12 2 3" xfId="18413" xr:uid="{00000000-0005-0000-0000-0000EF470000}"/>
    <cellStyle name="Percent 8 12 3" xfId="18414" xr:uid="{00000000-0005-0000-0000-0000F0470000}"/>
    <cellStyle name="Percent 8 12 3 2" xfId="18415" xr:uid="{00000000-0005-0000-0000-0000F1470000}"/>
    <cellStyle name="Percent 8 12 3 3" xfId="18416" xr:uid="{00000000-0005-0000-0000-0000F2470000}"/>
    <cellStyle name="Percent 8 12 4" xfId="18417" xr:uid="{00000000-0005-0000-0000-0000F3470000}"/>
    <cellStyle name="Percent 8 12 5" xfId="18418" xr:uid="{00000000-0005-0000-0000-0000F4470000}"/>
    <cellStyle name="Percent 8 13" xfId="18419" xr:uid="{00000000-0005-0000-0000-0000F5470000}"/>
    <cellStyle name="Percent 8 13 2" xfId="18420" xr:uid="{00000000-0005-0000-0000-0000F6470000}"/>
    <cellStyle name="Percent 8 13 3" xfId="18421" xr:uid="{00000000-0005-0000-0000-0000F7470000}"/>
    <cellStyle name="Percent 8 14" xfId="18422" xr:uid="{00000000-0005-0000-0000-0000F8470000}"/>
    <cellStyle name="Percent 8 14 2" xfId="18423" xr:uid="{00000000-0005-0000-0000-0000F9470000}"/>
    <cellStyle name="Percent 8 14 3" xfId="18424" xr:uid="{00000000-0005-0000-0000-0000FA470000}"/>
    <cellStyle name="Percent 8 15" xfId="18425" xr:uid="{00000000-0005-0000-0000-0000FB470000}"/>
    <cellStyle name="Percent 8 15 2" xfId="18426" xr:uid="{00000000-0005-0000-0000-0000FC470000}"/>
    <cellStyle name="Percent 8 15 3" xfId="18427" xr:uid="{00000000-0005-0000-0000-0000FD470000}"/>
    <cellStyle name="Percent 8 16" xfId="18428" xr:uid="{00000000-0005-0000-0000-0000FE470000}"/>
    <cellStyle name="Percent 8 17" xfId="18429" xr:uid="{00000000-0005-0000-0000-0000FF470000}"/>
    <cellStyle name="Percent 8 18" xfId="18430" xr:uid="{00000000-0005-0000-0000-000000480000}"/>
    <cellStyle name="Percent 8 19" xfId="18431" xr:uid="{00000000-0005-0000-0000-000001480000}"/>
    <cellStyle name="Percent 8 2" xfId="18432" xr:uid="{00000000-0005-0000-0000-000002480000}"/>
    <cellStyle name="Percent 8 2 10" xfId="18433" xr:uid="{00000000-0005-0000-0000-000003480000}"/>
    <cellStyle name="Percent 8 2 11" xfId="18434" xr:uid="{00000000-0005-0000-0000-000004480000}"/>
    <cellStyle name="Percent 8 2 12" xfId="18435" xr:uid="{00000000-0005-0000-0000-000005480000}"/>
    <cellStyle name="Percent 8 2 13" xfId="18436" xr:uid="{00000000-0005-0000-0000-000006480000}"/>
    <cellStyle name="Percent 8 2 14" xfId="18437" xr:uid="{00000000-0005-0000-0000-000007480000}"/>
    <cellStyle name="Percent 8 2 2" xfId="18438" xr:uid="{00000000-0005-0000-0000-000008480000}"/>
    <cellStyle name="Percent 8 2 2 2" xfId="18439" xr:uid="{00000000-0005-0000-0000-000009480000}"/>
    <cellStyle name="Percent 8 2 2 2 2" xfId="18440" xr:uid="{00000000-0005-0000-0000-00000A480000}"/>
    <cellStyle name="Percent 8 2 2 2 3" xfId="18441" xr:uid="{00000000-0005-0000-0000-00000B480000}"/>
    <cellStyle name="Percent 8 2 2 3" xfId="18442" xr:uid="{00000000-0005-0000-0000-00000C480000}"/>
    <cellStyle name="Percent 8 2 2 3 2" xfId="18443" xr:uid="{00000000-0005-0000-0000-00000D480000}"/>
    <cellStyle name="Percent 8 2 2 3 3" xfId="18444" xr:uid="{00000000-0005-0000-0000-00000E480000}"/>
    <cellStyle name="Percent 8 2 2 4" xfId="18445" xr:uid="{00000000-0005-0000-0000-00000F480000}"/>
    <cellStyle name="Percent 8 2 2 5" xfId="18446" xr:uid="{00000000-0005-0000-0000-000010480000}"/>
    <cellStyle name="Percent 8 2 3" xfId="18447" xr:uid="{00000000-0005-0000-0000-000011480000}"/>
    <cellStyle name="Percent 8 2 3 2" xfId="18448" xr:uid="{00000000-0005-0000-0000-000012480000}"/>
    <cellStyle name="Percent 8 2 3 2 2" xfId="18449" xr:uid="{00000000-0005-0000-0000-000013480000}"/>
    <cellStyle name="Percent 8 2 3 2 3" xfId="18450" xr:uid="{00000000-0005-0000-0000-000014480000}"/>
    <cellStyle name="Percent 8 2 3 3" xfId="18451" xr:uid="{00000000-0005-0000-0000-000015480000}"/>
    <cellStyle name="Percent 8 2 3 3 2" xfId="18452" xr:uid="{00000000-0005-0000-0000-000016480000}"/>
    <cellStyle name="Percent 8 2 3 3 3" xfId="18453" xr:uid="{00000000-0005-0000-0000-000017480000}"/>
    <cellStyle name="Percent 8 2 3 4" xfId="18454" xr:uid="{00000000-0005-0000-0000-000018480000}"/>
    <cellStyle name="Percent 8 2 3 5" xfId="18455" xr:uid="{00000000-0005-0000-0000-000019480000}"/>
    <cellStyle name="Percent 8 2 4" xfId="18456" xr:uid="{00000000-0005-0000-0000-00001A480000}"/>
    <cellStyle name="Percent 8 2 4 2" xfId="18457" xr:uid="{00000000-0005-0000-0000-00001B480000}"/>
    <cellStyle name="Percent 8 2 4 2 2" xfId="18458" xr:uid="{00000000-0005-0000-0000-00001C480000}"/>
    <cellStyle name="Percent 8 2 4 2 3" xfId="18459" xr:uid="{00000000-0005-0000-0000-00001D480000}"/>
    <cellStyle name="Percent 8 2 4 3" xfId="18460" xr:uid="{00000000-0005-0000-0000-00001E480000}"/>
    <cellStyle name="Percent 8 2 4 3 2" xfId="18461" xr:uid="{00000000-0005-0000-0000-00001F480000}"/>
    <cellStyle name="Percent 8 2 4 3 3" xfId="18462" xr:uid="{00000000-0005-0000-0000-000020480000}"/>
    <cellStyle name="Percent 8 2 4 4" xfId="18463" xr:uid="{00000000-0005-0000-0000-000021480000}"/>
    <cellStyle name="Percent 8 2 4 4 2" xfId="18464" xr:uid="{00000000-0005-0000-0000-000022480000}"/>
    <cellStyle name="Percent 8 2 4 4 3" xfId="18465" xr:uid="{00000000-0005-0000-0000-000023480000}"/>
    <cellStyle name="Percent 8 2 4 5" xfId="18466" xr:uid="{00000000-0005-0000-0000-000024480000}"/>
    <cellStyle name="Percent 8 2 4 6" xfId="18467" xr:uid="{00000000-0005-0000-0000-000025480000}"/>
    <cellStyle name="Percent 8 2 5" xfId="18468" xr:uid="{00000000-0005-0000-0000-000026480000}"/>
    <cellStyle name="Percent 8 2 5 2" xfId="18469" xr:uid="{00000000-0005-0000-0000-000027480000}"/>
    <cellStyle name="Percent 8 2 5 2 2" xfId="18470" xr:uid="{00000000-0005-0000-0000-000028480000}"/>
    <cellStyle name="Percent 8 2 5 2 3" xfId="18471" xr:uid="{00000000-0005-0000-0000-000029480000}"/>
    <cellStyle name="Percent 8 2 5 3" xfId="18472" xr:uid="{00000000-0005-0000-0000-00002A480000}"/>
    <cellStyle name="Percent 8 2 5 3 2" xfId="18473" xr:uid="{00000000-0005-0000-0000-00002B480000}"/>
    <cellStyle name="Percent 8 2 5 3 3" xfId="18474" xr:uid="{00000000-0005-0000-0000-00002C480000}"/>
    <cellStyle name="Percent 8 2 5 4" xfId="18475" xr:uid="{00000000-0005-0000-0000-00002D480000}"/>
    <cellStyle name="Percent 8 2 5 5" xfId="18476" xr:uid="{00000000-0005-0000-0000-00002E480000}"/>
    <cellStyle name="Percent 8 2 6" xfId="18477" xr:uid="{00000000-0005-0000-0000-00002F480000}"/>
    <cellStyle name="Percent 8 2 6 2" xfId="18478" xr:uid="{00000000-0005-0000-0000-000030480000}"/>
    <cellStyle name="Percent 8 2 6 3" xfId="18479" xr:uid="{00000000-0005-0000-0000-000031480000}"/>
    <cellStyle name="Percent 8 2 7" xfId="18480" xr:uid="{00000000-0005-0000-0000-000032480000}"/>
    <cellStyle name="Percent 8 2 7 2" xfId="18481" xr:uid="{00000000-0005-0000-0000-000033480000}"/>
    <cellStyle name="Percent 8 2 7 3" xfId="18482" xr:uid="{00000000-0005-0000-0000-000034480000}"/>
    <cellStyle name="Percent 8 2 8" xfId="18483" xr:uid="{00000000-0005-0000-0000-000035480000}"/>
    <cellStyle name="Percent 8 2 8 2" xfId="18484" xr:uid="{00000000-0005-0000-0000-000036480000}"/>
    <cellStyle name="Percent 8 2 8 3" xfId="18485" xr:uid="{00000000-0005-0000-0000-000037480000}"/>
    <cellStyle name="Percent 8 2 9" xfId="18486" xr:uid="{00000000-0005-0000-0000-000038480000}"/>
    <cellStyle name="Percent 8 20" xfId="18487" xr:uid="{00000000-0005-0000-0000-000039480000}"/>
    <cellStyle name="Percent 8 21" xfId="18488" xr:uid="{00000000-0005-0000-0000-00003A480000}"/>
    <cellStyle name="Percent 8 3" xfId="18489" xr:uid="{00000000-0005-0000-0000-00003B480000}"/>
    <cellStyle name="Percent 8 3 10" xfId="18490" xr:uid="{00000000-0005-0000-0000-00003C480000}"/>
    <cellStyle name="Percent 8 3 11" xfId="18491" xr:uid="{00000000-0005-0000-0000-00003D480000}"/>
    <cellStyle name="Percent 8 3 12" xfId="18492" xr:uid="{00000000-0005-0000-0000-00003E480000}"/>
    <cellStyle name="Percent 8 3 13" xfId="18493" xr:uid="{00000000-0005-0000-0000-00003F480000}"/>
    <cellStyle name="Percent 8 3 14" xfId="18494" xr:uid="{00000000-0005-0000-0000-000040480000}"/>
    <cellStyle name="Percent 8 3 2" xfId="18495" xr:uid="{00000000-0005-0000-0000-000041480000}"/>
    <cellStyle name="Percent 8 3 2 2" xfId="18496" xr:uid="{00000000-0005-0000-0000-000042480000}"/>
    <cellStyle name="Percent 8 3 2 2 2" xfId="18497" xr:uid="{00000000-0005-0000-0000-000043480000}"/>
    <cellStyle name="Percent 8 3 2 2 3" xfId="18498" xr:uid="{00000000-0005-0000-0000-000044480000}"/>
    <cellStyle name="Percent 8 3 2 3" xfId="18499" xr:uid="{00000000-0005-0000-0000-000045480000}"/>
    <cellStyle name="Percent 8 3 2 3 2" xfId="18500" xr:uid="{00000000-0005-0000-0000-000046480000}"/>
    <cellStyle name="Percent 8 3 2 3 3" xfId="18501" xr:uid="{00000000-0005-0000-0000-000047480000}"/>
    <cellStyle name="Percent 8 3 2 4" xfId="18502" xr:uid="{00000000-0005-0000-0000-000048480000}"/>
    <cellStyle name="Percent 8 3 2 5" xfId="18503" xr:uid="{00000000-0005-0000-0000-000049480000}"/>
    <cellStyle name="Percent 8 3 3" xfId="18504" xr:uid="{00000000-0005-0000-0000-00004A480000}"/>
    <cellStyle name="Percent 8 3 3 2" xfId="18505" xr:uid="{00000000-0005-0000-0000-00004B480000}"/>
    <cellStyle name="Percent 8 3 3 2 2" xfId="18506" xr:uid="{00000000-0005-0000-0000-00004C480000}"/>
    <cellStyle name="Percent 8 3 3 2 3" xfId="18507" xr:uid="{00000000-0005-0000-0000-00004D480000}"/>
    <cellStyle name="Percent 8 3 3 3" xfId="18508" xr:uid="{00000000-0005-0000-0000-00004E480000}"/>
    <cellStyle name="Percent 8 3 3 3 2" xfId="18509" xr:uid="{00000000-0005-0000-0000-00004F480000}"/>
    <cellStyle name="Percent 8 3 3 3 3" xfId="18510" xr:uid="{00000000-0005-0000-0000-000050480000}"/>
    <cellStyle name="Percent 8 3 3 4" xfId="18511" xr:uid="{00000000-0005-0000-0000-000051480000}"/>
    <cellStyle name="Percent 8 3 3 5" xfId="18512" xr:uid="{00000000-0005-0000-0000-000052480000}"/>
    <cellStyle name="Percent 8 3 4" xfId="18513" xr:uid="{00000000-0005-0000-0000-000053480000}"/>
    <cellStyle name="Percent 8 3 4 2" xfId="18514" xr:uid="{00000000-0005-0000-0000-000054480000}"/>
    <cellStyle name="Percent 8 3 4 2 2" xfId="18515" xr:uid="{00000000-0005-0000-0000-000055480000}"/>
    <cellStyle name="Percent 8 3 4 2 3" xfId="18516" xr:uid="{00000000-0005-0000-0000-000056480000}"/>
    <cellStyle name="Percent 8 3 4 3" xfId="18517" xr:uid="{00000000-0005-0000-0000-000057480000}"/>
    <cellStyle name="Percent 8 3 4 3 2" xfId="18518" xr:uid="{00000000-0005-0000-0000-000058480000}"/>
    <cellStyle name="Percent 8 3 4 3 3" xfId="18519" xr:uid="{00000000-0005-0000-0000-000059480000}"/>
    <cellStyle name="Percent 8 3 4 4" xfId="18520" xr:uid="{00000000-0005-0000-0000-00005A480000}"/>
    <cellStyle name="Percent 8 3 4 4 2" xfId="18521" xr:uid="{00000000-0005-0000-0000-00005B480000}"/>
    <cellStyle name="Percent 8 3 4 4 3" xfId="18522" xr:uid="{00000000-0005-0000-0000-00005C480000}"/>
    <cellStyle name="Percent 8 3 4 5" xfId="18523" xr:uid="{00000000-0005-0000-0000-00005D480000}"/>
    <cellStyle name="Percent 8 3 4 6" xfId="18524" xr:uid="{00000000-0005-0000-0000-00005E480000}"/>
    <cellStyle name="Percent 8 3 5" xfId="18525" xr:uid="{00000000-0005-0000-0000-00005F480000}"/>
    <cellStyle name="Percent 8 3 5 2" xfId="18526" xr:uid="{00000000-0005-0000-0000-000060480000}"/>
    <cellStyle name="Percent 8 3 5 2 2" xfId="18527" xr:uid="{00000000-0005-0000-0000-000061480000}"/>
    <cellStyle name="Percent 8 3 5 2 3" xfId="18528" xr:uid="{00000000-0005-0000-0000-000062480000}"/>
    <cellStyle name="Percent 8 3 5 3" xfId="18529" xr:uid="{00000000-0005-0000-0000-000063480000}"/>
    <cellStyle name="Percent 8 3 5 3 2" xfId="18530" xr:uid="{00000000-0005-0000-0000-000064480000}"/>
    <cellStyle name="Percent 8 3 5 3 3" xfId="18531" xr:uid="{00000000-0005-0000-0000-000065480000}"/>
    <cellStyle name="Percent 8 3 5 4" xfId="18532" xr:uid="{00000000-0005-0000-0000-000066480000}"/>
    <cellStyle name="Percent 8 3 5 5" xfId="18533" xr:uid="{00000000-0005-0000-0000-000067480000}"/>
    <cellStyle name="Percent 8 3 6" xfId="18534" xr:uid="{00000000-0005-0000-0000-000068480000}"/>
    <cellStyle name="Percent 8 3 6 2" xfId="18535" xr:uid="{00000000-0005-0000-0000-000069480000}"/>
    <cellStyle name="Percent 8 3 6 3" xfId="18536" xr:uid="{00000000-0005-0000-0000-00006A480000}"/>
    <cellStyle name="Percent 8 3 7" xfId="18537" xr:uid="{00000000-0005-0000-0000-00006B480000}"/>
    <cellStyle name="Percent 8 3 7 2" xfId="18538" xr:uid="{00000000-0005-0000-0000-00006C480000}"/>
    <cellStyle name="Percent 8 3 7 3" xfId="18539" xr:uid="{00000000-0005-0000-0000-00006D480000}"/>
    <cellStyle name="Percent 8 3 8" xfId="18540" xr:uid="{00000000-0005-0000-0000-00006E480000}"/>
    <cellStyle name="Percent 8 3 8 2" xfId="18541" xr:uid="{00000000-0005-0000-0000-00006F480000}"/>
    <cellStyle name="Percent 8 3 8 3" xfId="18542" xr:uid="{00000000-0005-0000-0000-000070480000}"/>
    <cellStyle name="Percent 8 3 9" xfId="18543" xr:uid="{00000000-0005-0000-0000-000071480000}"/>
    <cellStyle name="Percent 8 4" xfId="18544" xr:uid="{00000000-0005-0000-0000-000072480000}"/>
    <cellStyle name="Percent 8 4 10" xfId="18545" xr:uid="{00000000-0005-0000-0000-000073480000}"/>
    <cellStyle name="Percent 8 4 11" xfId="18546" xr:uid="{00000000-0005-0000-0000-000074480000}"/>
    <cellStyle name="Percent 8 4 12" xfId="18547" xr:uid="{00000000-0005-0000-0000-000075480000}"/>
    <cellStyle name="Percent 8 4 13" xfId="18548" xr:uid="{00000000-0005-0000-0000-000076480000}"/>
    <cellStyle name="Percent 8 4 14" xfId="18549" xr:uid="{00000000-0005-0000-0000-000077480000}"/>
    <cellStyle name="Percent 8 4 2" xfId="18550" xr:uid="{00000000-0005-0000-0000-000078480000}"/>
    <cellStyle name="Percent 8 4 2 2" xfId="18551" xr:uid="{00000000-0005-0000-0000-000079480000}"/>
    <cellStyle name="Percent 8 4 2 2 2" xfId="18552" xr:uid="{00000000-0005-0000-0000-00007A480000}"/>
    <cellStyle name="Percent 8 4 2 2 3" xfId="18553" xr:uid="{00000000-0005-0000-0000-00007B480000}"/>
    <cellStyle name="Percent 8 4 2 3" xfId="18554" xr:uid="{00000000-0005-0000-0000-00007C480000}"/>
    <cellStyle name="Percent 8 4 2 3 2" xfId="18555" xr:uid="{00000000-0005-0000-0000-00007D480000}"/>
    <cellStyle name="Percent 8 4 2 3 3" xfId="18556" xr:uid="{00000000-0005-0000-0000-00007E480000}"/>
    <cellStyle name="Percent 8 4 2 4" xfId="18557" xr:uid="{00000000-0005-0000-0000-00007F480000}"/>
    <cellStyle name="Percent 8 4 2 5" xfId="18558" xr:uid="{00000000-0005-0000-0000-000080480000}"/>
    <cellStyle name="Percent 8 4 3" xfId="18559" xr:uid="{00000000-0005-0000-0000-000081480000}"/>
    <cellStyle name="Percent 8 4 3 2" xfId="18560" xr:uid="{00000000-0005-0000-0000-000082480000}"/>
    <cellStyle name="Percent 8 4 3 2 2" xfId="18561" xr:uid="{00000000-0005-0000-0000-000083480000}"/>
    <cellStyle name="Percent 8 4 3 2 3" xfId="18562" xr:uid="{00000000-0005-0000-0000-000084480000}"/>
    <cellStyle name="Percent 8 4 3 3" xfId="18563" xr:uid="{00000000-0005-0000-0000-000085480000}"/>
    <cellStyle name="Percent 8 4 3 3 2" xfId="18564" xr:uid="{00000000-0005-0000-0000-000086480000}"/>
    <cellStyle name="Percent 8 4 3 3 3" xfId="18565" xr:uid="{00000000-0005-0000-0000-000087480000}"/>
    <cellStyle name="Percent 8 4 3 4" xfId="18566" xr:uid="{00000000-0005-0000-0000-000088480000}"/>
    <cellStyle name="Percent 8 4 3 5" xfId="18567" xr:uid="{00000000-0005-0000-0000-000089480000}"/>
    <cellStyle name="Percent 8 4 4" xfId="18568" xr:uid="{00000000-0005-0000-0000-00008A480000}"/>
    <cellStyle name="Percent 8 4 4 2" xfId="18569" xr:uid="{00000000-0005-0000-0000-00008B480000}"/>
    <cellStyle name="Percent 8 4 4 2 2" xfId="18570" xr:uid="{00000000-0005-0000-0000-00008C480000}"/>
    <cellStyle name="Percent 8 4 4 2 3" xfId="18571" xr:uid="{00000000-0005-0000-0000-00008D480000}"/>
    <cellStyle name="Percent 8 4 4 3" xfId="18572" xr:uid="{00000000-0005-0000-0000-00008E480000}"/>
    <cellStyle name="Percent 8 4 4 3 2" xfId="18573" xr:uid="{00000000-0005-0000-0000-00008F480000}"/>
    <cellStyle name="Percent 8 4 4 3 3" xfId="18574" xr:uid="{00000000-0005-0000-0000-000090480000}"/>
    <cellStyle name="Percent 8 4 4 4" xfId="18575" xr:uid="{00000000-0005-0000-0000-000091480000}"/>
    <cellStyle name="Percent 8 4 4 4 2" xfId="18576" xr:uid="{00000000-0005-0000-0000-000092480000}"/>
    <cellStyle name="Percent 8 4 4 4 3" xfId="18577" xr:uid="{00000000-0005-0000-0000-000093480000}"/>
    <cellStyle name="Percent 8 4 4 5" xfId="18578" xr:uid="{00000000-0005-0000-0000-000094480000}"/>
    <cellStyle name="Percent 8 4 4 6" xfId="18579" xr:uid="{00000000-0005-0000-0000-000095480000}"/>
    <cellStyle name="Percent 8 4 5" xfId="18580" xr:uid="{00000000-0005-0000-0000-000096480000}"/>
    <cellStyle name="Percent 8 4 5 2" xfId="18581" xr:uid="{00000000-0005-0000-0000-000097480000}"/>
    <cellStyle name="Percent 8 4 5 2 2" xfId="18582" xr:uid="{00000000-0005-0000-0000-000098480000}"/>
    <cellStyle name="Percent 8 4 5 2 3" xfId="18583" xr:uid="{00000000-0005-0000-0000-000099480000}"/>
    <cellStyle name="Percent 8 4 5 3" xfId="18584" xr:uid="{00000000-0005-0000-0000-00009A480000}"/>
    <cellStyle name="Percent 8 4 5 3 2" xfId="18585" xr:uid="{00000000-0005-0000-0000-00009B480000}"/>
    <cellStyle name="Percent 8 4 5 3 3" xfId="18586" xr:uid="{00000000-0005-0000-0000-00009C480000}"/>
    <cellStyle name="Percent 8 4 5 4" xfId="18587" xr:uid="{00000000-0005-0000-0000-00009D480000}"/>
    <cellStyle name="Percent 8 4 5 5" xfId="18588" xr:uid="{00000000-0005-0000-0000-00009E480000}"/>
    <cellStyle name="Percent 8 4 6" xfId="18589" xr:uid="{00000000-0005-0000-0000-00009F480000}"/>
    <cellStyle name="Percent 8 4 6 2" xfId="18590" xr:uid="{00000000-0005-0000-0000-0000A0480000}"/>
    <cellStyle name="Percent 8 4 6 3" xfId="18591" xr:uid="{00000000-0005-0000-0000-0000A1480000}"/>
    <cellStyle name="Percent 8 4 7" xfId="18592" xr:uid="{00000000-0005-0000-0000-0000A2480000}"/>
    <cellStyle name="Percent 8 4 7 2" xfId="18593" xr:uid="{00000000-0005-0000-0000-0000A3480000}"/>
    <cellStyle name="Percent 8 4 7 3" xfId="18594" xr:uid="{00000000-0005-0000-0000-0000A4480000}"/>
    <cellStyle name="Percent 8 4 8" xfId="18595" xr:uid="{00000000-0005-0000-0000-0000A5480000}"/>
    <cellStyle name="Percent 8 4 8 2" xfId="18596" xr:uid="{00000000-0005-0000-0000-0000A6480000}"/>
    <cellStyle name="Percent 8 4 8 3" xfId="18597" xr:uid="{00000000-0005-0000-0000-0000A7480000}"/>
    <cellStyle name="Percent 8 4 9" xfId="18598" xr:uid="{00000000-0005-0000-0000-0000A8480000}"/>
    <cellStyle name="Percent 8 5" xfId="18599" xr:uid="{00000000-0005-0000-0000-0000A9480000}"/>
    <cellStyle name="Percent 8 5 10" xfId="18600" xr:uid="{00000000-0005-0000-0000-0000AA480000}"/>
    <cellStyle name="Percent 8 5 11" xfId="18601" xr:uid="{00000000-0005-0000-0000-0000AB480000}"/>
    <cellStyle name="Percent 8 5 12" xfId="18602" xr:uid="{00000000-0005-0000-0000-0000AC480000}"/>
    <cellStyle name="Percent 8 5 13" xfId="18603" xr:uid="{00000000-0005-0000-0000-0000AD480000}"/>
    <cellStyle name="Percent 8 5 14" xfId="18604" xr:uid="{00000000-0005-0000-0000-0000AE480000}"/>
    <cellStyle name="Percent 8 5 2" xfId="18605" xr:uid="{00000000-0005-0000-0000-0000AF480000}"/>
    <cellStyle name="Percent 8 5 2 2" xfId="18606" xr:uid="{00000000-0005-0000-0000-0000B0480000}"/>
    <cellStyle name="Percent 8 5 2 2 2" xfId="18607" xr:uid="{00000000-0005-0000-0000-0000B1480000}"/>
    <cellStyle name="Percent 8 5 2 2 3" xfId="18608" xr:uid="{00000000-0005-0000-0000-0000B2480000}"/>
    <cellStyle name="Percent 8 5 2 3" xfId="18609" xr:uid="{00000000-0005-0000-0000-0000B3480000}"/>
    <cellStyle name="Percent 8 5 2 3 2" xfId="18610" xr:uid="{00000000-0005-0000-0000-0000B4480000}"/>
    <cellStyle name="Percent 8 5 2 3 3" xfId="18611" xr:uid="{00000000-0005-0000-0000-0000B5480000}"/>
    <cellStyle name="Percent 8 5 2 4" xfId="18612" xr:uid="{00000000-0005-0000-0000-0000B6480000}"/>
    <cellStyle name="Percent 8 5 2 5" xfId="18613" xr:uid="{00000000-0005-0000-0000-0000B7480000}"/>
    <cellStyle name="Percent 8 5 3" xfId="18614" xr:uid="{00000000-0005-0000-0000-0000B8480000}"/>
    <cellStyle name="Percent 8 5 3 2" xfId="18615" xr:uid="{00000000-0005-0000-0000-0000B9480000}"/>
    <cellStyle name="Percent 8 5 3 2 2" xfId="18616" xr:uid="{00000000-0005-0000-0000-0000BA480000}"/>
    <cellStyle name="Percent 8 5 3 2 3" xfId="18617" xr:uid="{00000000-0005-0000-0000-0000BB480000}"/>
    <cellStyle name="Percent 8 5 3 3" xfId="18618" xr:uid="{00000000-0005-0000-0000-0000BC480000}"/>
    <cellStyle name="Percent 8 5 3 3 2" xfId="18619" xr:uid="{00000000-0005-0000-0000-0000BD480000}"/>
    <cellStyle name="Percent 8 5 3 3 3" xfId="18620" xr:uid="{00000000-0005-0000-0000-0000BE480000}"/>
    <cellStyle name="Percent 8 5 3 4" xfId="18621" xr:uid="{00000000-0005-0000-0000-0000BF480000}"/>
    <cellStyle name="Percent 8 5 3 5" xfId="18622" xr:uid="{00000000-0005-0000-0000-0000C0480000}"/>
    <cellStyle name="Percent 8 5 4" xfId="18623" xr:uid="{00000000-0005-0000-0000-0000C1480000}"/>
    <cellStyle name="Percent 8 5 4 2" xfId="18624" xr:uid="{00000000-0005-0000-0000-0000C2480000}"/>
    <cellStyle name="Percent 8 5 4 2 2" xfId="18625" xr:uid="{00000000-0005-0000-0000-0000C3480000}"/>
    <cellStyle name="Percent 8 5 4 2 3" xfId="18626" xr:uid="{00000000-0005-0000-0000-0000C4480000}"/>
    <cellStyle name="Percent 8 5 4 3" xfId="18627" xr:uid="{00000000-0005-0000-0000-0000C5480000}"/>
    <cellStyle name="Percent 8 5 4 3 2" xfId="18628" xr:uid="{00000000-0005-0000-0000-0000C6480000}"/>
    <cellStyle name="Percent 8 5 4 3 3" xfId="18629" xr:uid="{00000000-0005-0000-0000-0000C7480000}"/>
    <cellStyle name="Percent 8 5 4 4" xfId="18630" xr:uid="{00000000-0005-0000-0000-0000C8480000}"/>
    <cellStyle name="Percent 8 5 4 4 2" xfId="18631" xr:uid="{00000000-0005-0000-0000-0000C9480000}"/>
    <cellStyle name="Percent 8 5 4 4 3" xfId="18632" xr:uid="{00000000-0005-0000-0000-0000CA480000}"/>
    <cellStyle name="Percent 8 5 4 5" xfId="18633" xr:uid="{00000000-0005-0000-0000-0000CB480000}"/>
    <cellStyle name="Percent 8 5 4 6" xfId="18634" xr:uid="{00000000-0005-0000-0000-0000CC480000}"/>
    <cellStyle name="Percent 8 5 5" xfId="18635" xr:uid="{00000000-0005-0000-0000-0000CD480000}"/>
    <cellStyle name="Percent 8 5 5 2" xfId="18636" xr:uid="{00000000-0005-0000-0000-0000CE480000}"/>
    <cellStyle name="Percent 8 5 5 2 2" xfId="18637" xr:uid="{00000000-0005-0000-0000-0000CF480000}"/>
    <cellStyle name="Percent 8 5 5 2 3" xfId="18638" xr:uid="{00000000-0005-0000-0000-0000D0480000}"/>
    <cellStyle name="Percent 8 5 5 3" xfId="18639" xr:uid="{00000000-0005-0000-0000-0000D1480000}"/>
    <cellStyle name="Percent 8 5 5 3 2" xfId="18640" xr:uid="{00000000-0005-0000-0000-0000D2480000}"/>
    <cellStyle name="Percent 8 5 5 3 3" xfId="18641" xr:uid="{00000000-0005-0000-0000-0000D3480000}"/>
    <cellStyle name="Percent 8 5 5 4" xfId="18642" xr:uid="{00000000-0005-0000-0000-0000D4480000}"/>
    <cellStyle name="Percent 8 5 5 5" xfId="18643" xr:uid="{00000000-0005-0000-0000-0000D5480000}"/>
    <cellStyle name="Percent 8 5 6" xfId="18644" xr:uid="{00000000-0005-0000-0000-0000D6480000}"/>
    <cellStyle name="Percent 8 5 6 2" xfId="18645" xr:uid="{00000000-0005-0000-0000-0000D7480000}"/>
    <cellStyle name="Percent 8 5 6 3" xfId="18646" xr:uid="{00000000-0005-0000-0000-0000D8480000}"/>
    <cellStyle name="Percent 8 5 7" xfId="18647" xr:uid="{00000000-0005-0000-0000-0000D9480000}"/>
    <cellStyle name="Percent 8 5 7 2" xfId="18648" xr:uid="{00000000-0005-0000-0000-0000DA480000}"/>
    <cellStyle name="Percent 8 5 7 3" xfId="18649" xr:uid="{00000000-0005-0000-0000-0000DB480000}"/>
    <cellStyle name="Percent 8 5 8" xfId="18650" xr:uid="{00000000-0005-0000-0000-0000DC480000}"/>
    <cellStyle name="Percent 8 5 8 2" xfId="18651" xr:uid="{00000000-0005-0000-0000-0000DD480000}"/>
    <cellStyle name="Percent 8 5 8 3" xfId="18652" xr:uid="{00000000-0005-0000-0000-0000DE480000}"/>
    <cellStyle name="Percent 8 5 9" xfId="18653" xr:uid="{00000000-0005-0000-0000-0000DF480000}"/>
    <cellStyle name="Percent 8 6" xfId="18654" xr:uid="{00000000-0005-0000-0000-0000E0480000}"/>
    <cellStyle name="Percent 8 6 10" xfId="18655" xr:uid="{00000000-0005-0000-0000-0000E1480000}"/>
    <cellStyle name="Percent 8 6 11" xfId="18656" xr:uid="{00000000-0005-0000-0000-0000E2480000}"/>
    <cellStyle name="Percent 8 6 12" xfId="18657" xr:uid="{00000000-0005-0000-0000-0000E3480000}"/>
    <cellStyle name="Percent 8 6 13" xfId="18658" xr:uid="{00000000-0005-0000-0000-0000E4480000}"/>
    <cellStyle name="Percent 8 6 14" xfId="18659" xr:uid="{00000000-0005-0000-0000-0000E5480000}"/>
    <cellStyle name="Percent 8 6 2" xfId="18660" xr:uid="{00000000-0005-0000-0000-0000E6480000}"/>
    <cellStyle name="Percent 8 6 2 2" xfId="18661" xr:uid="{00000000-0005-0000-0000-0000E7480000}"/>
    <cellStyle name="Percent 8 6 2 2 2" xfId="18662" xr:uid="{00000000-0005-0000-0000-0000E8480000}"/>
    <cellStyle name="Percent 8 6 2 2 3" xfId="18663" xr:uid="{00000000-0005-0000-0000-0000E9480000}"/>
    <cellStyle name="Percent 8 6 2 3" xfId="18664" xr:uid="{00000000-0005-0000-0000-0000EA480000}"/>
    <cellStyle name="Percent 8 6 2 3 2" xfId="18665" xr:uid="{00000000-0005-0000-0000-0000EB480000}"/>
    <cellStyle name="Percent 8 6 2 3 3" xfId="18666" xr:uid="{00000000-0005-0000-0000-0000EC480000}"/>
    <cellStyle name="Percent 8 6 2 4" xfId="18667" xr:uid="{00000000-0005-0000-0000-0000ED480000}"/>
    <cellStyle name="Percent 8 6 2 5" xfId="18668" xr:uid="{00000000-0005-0000-0000-0000EE480000}"/>
    <cellStyle name="Percent 8 6 3" xfId="18669" xr:uid="{00000000-0005-0000-0000-0000EF480000}"/>
    <cellStyle name="Percent 8 6 3 2" xfId="18670" xr:uid="{00000000-0005-0000-0000-0000F0480000}"/>
    <cellStyle name="Percent 8 6 3 2 2" xfId="18671" xr:uid="{00000000-0005-0000-0000-0000F1480000}"/>
    <cellStyle name="Percent 8 6 3 2 3" xfId="18672" xr:uid="{00000000-0005-0000-0000-0000F2480000}"/>
    <cellStyle name="Percent 8 6 3 3" xfId="18673" xr:uid="{00000000-0005-0000-0000-0000F3480000}"/>
    <cellStyle name="Percent 8 6 3 3 2" xfId="18674" xr:uid="{00000000-0005-0000-0000-0000F4480000}"/>
    <cellStyle name="Percent 8 6 3 3 3" xfId="18675" xr:uid="{00000000-0005-0000-0000-0000F5480000}"/>
    <cellStyle name="Percent 8 6 3 4" xfId="18676" xr:uid="{00000000-0005-0000-0000-0000F6480000}"/>
    <cellStyle name="Percent 8 6 3 5" xfId="18677" xr:uid="{00000000-0005-0000-0000-0000F7480000}"/>
    <cellStyle name="Percent 8 6 4" xfId="18678" xr:uid="{00000000-0005-0000-0000-0000F8480000}"/>
    <cellStyle name="Percent 8 6 4 2" xfId="18679" xr:uid="{00000000-0005-0000-0000-0000F9480000}"/>
    <cellStyle name="Percent 8 6 4 2 2" xfId="18680" xr:uid="{00000000-0005-0000-0000-0000FA480000}"/>
    <cellStyle name="Percent 8 6 4 2 3" xfId="18681" xr:uid="{00000000-0005-0000-0000-0000FB480000}"/>
    <cellStyle name="Percent 8 6 4 3" xfId="18682" xr:uid="{00000000-0005-0000-0000-0000FC480000}"/>
    <cellStyle name="Percent 8 6 4 3 2" xfId="18683" xr:uid="{00000000-0005-0000-0000-0000FD480000}"/>
    <cellStyle name="Percent 8 6 4 3 3" xfId="18684" xr:uid="{00000000-0005-0000-0000-0000FE480000}"/>
    <cellStyle name="Percent 8 6 4 4" xfId="18685" xr:uid="{00000000-0005-0000-0000-0000FF480000}"/>
    <cellStyle name="Percent 8 6 4 4 2" xfId="18686" xr:uid="{00000000-0005-0000-0000-000000490000}"/>
    <cellStyle name="Percent 8 6 4 4 3" xfId="18687" xr:uid="{00000000-0005-0000-0000-000001490000}"/>
    <cellStyle name="Percent 8 6 4 5" xfId="18688" xr:uid="{00000000-0005-0000-0000-000002490000}"/>
    <cellStyle name="Percent 8 6 4 6" xfId="18689" xr:uid="{00000000-0005-0000-0000-000003490000}"/>
    <cellStyle name="Percent 8 6 5" xfId="18690" xr:uid="{00000000-0005-0000-0000-000004490000}"/>
    <cellStyle name="Percent 8 6 5 2" xfId="18691" xr:uid="{00000000-0005-0000-0000-000005490000}"/>
    <cellStyle name="Percent 8 6 5 2 2" xfId="18692" xr:uid="{00000000-0005-0000-0000-000006490000}"/>
    <cellStyle name="Percent 8 6 5 2 3" xfId="18693" xr:uid="{00000000-0005-0000-0000-000007490000}"/>
    <cellStyle name="Percent 8 6 5 3" xfId="18694" xr:uid="{00000000-0005-0000-0000-000008490000}"/>
    <cellStyle name="Percent 8 6 5 3 2" xfId="18695" xr:uid="{00000000-0005-0000-0000-000009490000}"/>
    <cellStyle name="Percent 8 6 5 3 3" xfId="18696" xr:uid="{00000000-0005-0000-0000-00000A490000}"/>
    <cellStyle name="Percent 8 6 5 4" xfId="18697" xr:uid="{00000000-0005-0000-0000-00000B490000}"/>
    <cellStyle name="Percent 8 6 5 5" xfId="18698" xr:uid="{00000000-0005-0000-0000-00000C490000}"/>
    <cellStyle name="Percent 8 6 6" xfId="18699" xr:uid="{00000000-0005-0000-0000-00000D490000}"/>
    <cellStyle name="Percent 8 6 6 2" xfId="18700" xr:uid="{00000000-0005-0000-0000-00000E490000}"/>
    <cellStyle name="Percent 8 6 6 3" xfId="18701" xr:uid="{00000000-0005-0000-0000-00000F490000}"/>
    <cellStyle name="Percent 8 6 7" xfId="18702" xr:uid="{00000000-0005-0000-0000-000010490000}"/>
    <cellStyle name="Percent 8 6 7 2" xfId="18703" xr:uid="{00000000-0005-0000-0000-000011490000}"/>
    <cellStyle name="Percent 8 6 7 3" xfId="18704" xr:uid="{00000000-0005-0000-0000-000012490000}"/>
    <cellStyle name="Percent 8 6 8" xfId="18705" xr:uid="{00000000-0005-0000-0000-000013490000}"/>
    <cellStyle name="Percent 8 6 8 2" xfId="18706" xr:uid="{00000000-0005-0000-0000-000014490000}"/>
    <cellStyle name="Percent 8 6 8 3" xfId="18707" xr:uid="{00000000-0005-0000-0000-000015490000}"/>
    <cellStyle name="Percent 8 6 9" xfId="18708" xr:uid="{00000000-0005-0000-0000-000016490000}"/>
    <cellStyle name="Percent 8 7" xfId="18709" xr:uid="{00000000-0005-0000-0000-000017490000}"/>
    <cellStyle name="Percent 8 7 10" xfId="18710" xr:uid="{00000000-0005-0000-0000-000018490000}"/>
    <cellStyle name="Percent 8 7 11" xfId="18711" xr:uid="{00000000-0005-0000-0000-000019490000}"/>
    <cellStyle name="Percent 8 7 12" xfId="18712" xr:uid="{00000000-0005-0000-0000-00001A490000}"/>
    <cellStyle name="Percent 8 7 13" xfId="18713" xr:uid="{00000000-0005-0000-0000-00001B490000}"/>
    <cellStyle name="Percent 8 7 14" xfId="18714" xr:uid="{00000000-0005-0000-0000-00001C490000}"/>
    <cellStyle name="Percent 8 7 2" xfId="18715" xr:uid="{00000000-0005-0000-0000-00001D490000}"/>
    <cellStyle name="Percent 8 7 2 2" xfId="18716" xr:uid="{00000000-0005-0000-0000-00001E490000}"/>
    <cellStyle name="Percent 8 7 2 2 2" xfId="18717" xr:uid="{00000000-0005-0000-0000-00001F490000}"/>
    <cellStyle name="Percent 8 7 2 2 3" xfId="18718" xr:uid="{00000000-0005-0000-0000-000020490000}"/>
    <cellStyle name="Percent 8 7 2 3" xfId="18719" xr:uid="{00000000-0005-0000-0000-000021490000}"/>
    <cellStyle name="Percent 8 7 2 3 2" xfId="18720" xr:uid="{00000000-0005-0000-0000-000022490000}"/>
    <cellStyle name="Percent 8 7 2 3 3" xfId="18721" xr:uid="{00000000-0005-0000-0000-000023490000}"/>
    <cellStyle name="Percent 8 7 2 4" xfId="18722" xr:uid="{00000000-0005-0000-0000-000024490000}"/>
    <cellStyle name="Percent 8 7 2 5" xfId="18723" xr:uid="{00000000-0005-0000-0000-000025490000}"/>
    <cellStyle name="Percent 8 7 3" xfId="18724" xr:uid="{00000000-0005-0000-0000-000026490000}"/>
    <cellStyle name="Percent 8 7 3 2" xfId="18725" xr:uid="{00000000-0005-0000-0000-000027490000}"/>
    <cellStyle name="Percent 8 7 3 2 2" xfId="18726" xr:uid="{00000000-0005-0000-0000-000028490000}"/>
    <cellStyle name="Percent 8 7 3 2 3" xfId="18727" xr:uid="{00000000-0005-0000-0000-000029490000}"/>
    <cellStyle name="Percent 8 7 3 3" xfId="18728" xr:uid="{00000000-0005-0000-0000-00002A490000}"/>
    <cellStyle name="Percent 8 7 3 3 2" xfId="18729" xr:uid="{00000000-0005-0000-0000-00002B490000}"/>
    <cellStyle name="Percent 8 7 3 3 3" xfId="18730" xr:uid="{00000000-0005-0000-0000-00002C490000}"/>
    <cellStyle name="Percent 8 7 3 4" xfId="18731" xr:uid="{00000000-0005-0000-0000-00002D490000}"/>
    <cellStyle name="Percent 8 7 3 5" xfId="18732" xr:uid="{00000000-0005-0000-0000-00002E490000}"/>
    <cellStyle name="Percent 8 7 4" xfId="18733" xr:uid="{00000000-0005-0000-0000-00002F490000}"/>
    <cellStyle name="Percent 8 7 4 2" xfId="18734" xr:uid="{00000000-0005-0000-0000-000030490000}"/>
    <cellStyle name="Percent 8 7 4 2 2" xfId="18735" xr:uid="{00000000-0005-0000-0000-000031490000}"/>
    <cellStyle name="Percent 8 7 4 2 3" xfId="18736" xr:uid="{00000000-0005-0000-0000-000032490000}"/>
    <cellStyle name="Percent 8 7 4 3" xfId="18737" xr:uid="{00000000-0005-0000-0000-000033490000}"/>
    <cellStyle name="Percent 8 7 4 3 2" xfId="18738" xr:uid="{00000000-0005-0000-0000-000034490000}"/>
    <cellStyle name="Percent 8 7 4 3 3" xfId="18739" xr:uid="{00000000-0005-0000-0000-000035490000}"/>
    <cellStyle name="Percent 8 7 4 4" xfId="18740" xr:uid="{00000000-0005-0000-0000-000036490000}"/>
    <cellStyle name="Percent 8 7 4 4 2" xfId="18741" xr:uid="{00000000-0005-0000-0000-000037490000}"/>
    <cellStyle name="Percent 8 7 4 4 3" xfId="18742" xr:uid="{00000000-0005-0000-0000-000038490000}"/>
    <cellStyle name="Percent 8 7 4 5" xfId="18743" xr:uid="{00000000-0005-0000-0000-000039490000}"/>
    <cellStyle name="Percent 8 7 4 6" xfId="18744" xr:uid="{00000000-0005-0000-0000-00003A490000}"/>
    <cellStyle name="Percent 8 7 5" xfId="18745" xr:uid="{00000000-0005-0000-0000-00003B490000}"/>
    <cellStyle name="Percent 8 7 5 2" xfId="18746" xr:uid="{00000000-0005-0000-0000-00003C490000}"/>
    <cellStyle name="Percent 8 7 5 2 2" xfId="18747" xr:uid="{00000000-0005-0000-0000-00003D490000}"/>
    <cellStyle name="Percent 8 7 5 2 3" xfId="18748" xr:uid="{00000000-0005-0000-0000-00003E490000}"/>
    <cellStyle name="Percent 8 7 5 3" xfId="18749" xr:uid="{00000000-0005-0000-0000-00003F490000}"/>
    <cellStyle name="Percent 8 7 5 3 2" xfId="18750" xr:uid="{00000000-0005-0000-0000-000040490000}"/>
    <cellStyle name="Percent 8 7 5 3 3" xfId="18751" xr:uid="{00000000-0005-0000-0000-000041490000}"/>
    <cellStyle name="Percent 8 7 5 4" xfId="18752" xr:uid="{00000000-0005-0000-0000-000042490000}"/>
    <cellStyle name="Percent 8 7 5 5" xfId="18753" xr:uid="{00000000-0005-0000-0000-000043490000}"/>
    <cellStyle name="Percent 8 7 6" xfId="18754" xr:uid="{00000000-0005-0000-0000-000044490000}"/>
    <cellStyle name="Percent 8 7 6 2" xfId="18755" xr:uid="{00000000-0005-0000-0000-000045490000}"/>
    <cellStyle name="Percent 8 7 6 3" xfId="18756" xr:uid="{00000000-0005-0000-0000-000046490000}"/>
    <cellStyle name="Percent 8 7 7" xfId="18757" xr:uid="{00000000-0005-0000-0000-000047490000}"/>
    <cellStyle name="Percent 8 7 7 2" xfId="18758" xr:uid="{00000000-0005-0000-0000-000048490000}"/>
    <cellStyle name="Percent 8 7 7 3" xfId="18759" xr:uid="{00000000-0005-0000-0000-000049490000}"/>
    <cellStyle name="Percent 8 7 8" xfId="18760" xr:uid="{00000000-0005-0000-0000-00004A490000}"/>
    <cellStyle name="Percent 8 7 8 2" xfId="18761" xr:uid="{00000000-0005-0000-0000-00004B490000}"/>
    <cellStyle name="Percent 8 7 8 3" xfId="18762" xr:uid="{00000000-0005-0000-0000-00004C490000}"/>
    <cellStyle name="Percent 8 7 9" xfId="18763" xr:uid="{00000000-0005-0000-0000-00004D490000}"/>
    <cellStyle name="Percent 8 8" xfId="18764" xr:uid="{00000000-0005-0000-0000-00004E490000}"/>
    <cellStyle name="Percent 8 8 10" xfId="18765" xr:uid="{00000000-0005-0000-0000-00004F490000}"/>
    <cellStyle name="Percent 8 8 11" xfId="18766" xr:uid="{00000000-0005-0000-0000-000050490000}"/>
    <cellStyle name="Percent 8 8 12" xfId="18767" xr:uid="{00000000-0005-0000-0000-000051490000}"/>
    <cellStyle name="Percent 8 8 13" xfId="18768" xr:uid="{00000000-0005-0000-0000-000052490000}"/>
    <cellStyle name="Percent 8 8 14" xfId="18769" xr:uid="{00000000-0005-0000-0000-000053490000}"/>
    <cellStyle name="Percent 8 8 2" xfId="18770" xr:uid="{00000000-0005-0000-0000-000054490000}"/>
    <cellStyle name="Percent 8 8 2 2" xfId="18771" xr:uid="{00000000-0005-0000-0000-000055490000}"/>
    <cellStyle name="Percent 8 8 2 2 2" xfId="18772" xr:uid="{00000000-0005-0000-0000-000056490000}"/>
    <cellStyle name="Percent 8 8 2 2 3" xfId="18773" xr:uid="{00000000-0005-0000-0000-000057490000}"/>
    <cellStyle name="Percent 8 8 2 3" xfId="18774" xr:uid="{00000000-0005-0000-0000-000058490000}"/>
    <cellStyle name="Percent 8 8 2 3 2" xfId="18775" xr:uid="{00000000-0005-0000-0000-000059490000}"/>
    <cellStyle name="Percent 8 8 2 3 3" xfId="18776" xr:uid="{00000000-0005-0000-0000-00005A490000}"/>
    <cellStyle name="Percent 8 8 2 4" xfId="18777" xr:uid="{00000000-0005-0000-0000-00005B490000}"/>
    <cellStyle name="Percent 8 8 2 5" xfId="18778" xr:uid="{00000000-0005-0000-0000-00005C490000}"/>
    <cellStyle name="Percent 8 8 3" xfId="18779" xr:uid="{00000000-0005-0000-0000-00005D490000}"/>
    <cellStyle name="Percent 8 8 3 2" xfId="18780" xr:uid="{00000000-0005-0000-0000-00005E490000}"/>
    <cellStyle name="Percent 8 8 3 2 2" xfId="18781" xr:uid="{00000000-0005-0000-0000-00005F490000}"/>
    <cellStyle name="Percent 8 8 3 2 3" xfId="18782" xr:uid="{00000000-0005-0000-0000-000060490000}"/>
    <cellStyle name="Percent 8 8 3 3" xfId="18783" xr:uid="{00000000-0005-0000-0000-000061490000}"/>
    <cellStyle name="Percent 8 8 3 3 2" xfId="18784" xr:uid="{00000000-0005-0000-0000-000062490000}"/>
    <cellStyle name="Percent 8 8 3 3 3" xfId="18785" xr:uid="{00000000-0005-0000-0000-000063490000}"/>
    <cellStyle name="Percent 8 8 3 4" xfId="18786" xr:uid="{00000000-0005-0000-0000-000064490000}"/>
    <cellStyle name="Percent 8 8 3 5" xfId="18787" xr:uid="{00000000-0005-0000-0000-000065490000}"/>
    <cellStyle name="Percent 8 8 4" xfId="18788" xr:uid="{00000000-0005-0000-0000-000066490000}"/>
    <cellStyle name="Percent 8 8 4 2" xfId="18789" xr:uid="{00000000-0005-0000-0000-000067490000}"/>
    <cellStyle name="Percent 8 8 4 2 2" xfId="18790" xr:uid="{00000000-0005-0000-0000-000068490000}"/>
    <cellStyle name="Percent 8 8 4 2 3" xfId="18791" xr:uid="{00000000-0005-0000-0000-000069490000}"/>
    <cellStyle name="Percent 8 8 4 3" xfId="18792" xr:uid="{00000000-0005-0000-0000-00006A490000}"/>
    <cellStyle name="Percent 8 8 4 3 2" xfId="18793" xr:uid="{00000000-0005-0000-0000-00006B490000}"/>
    <cellStyle name="Percent 8 8 4 3 3" xfId="18794" xr:uid="{00000000-0005-0000-0000-00006C490000}"/>
    <cellStyle name="Percent 8 8 4 4" xfId="18795" xr:uid="{00000000-0005-0000-0000-00006D490000}"/>
    <cellStyle name="Percent 8 8 4 4 2" xfId="18796" xr:uid="{00000000-0005-0000-0000-00006E490000}"/>
    <cellStyle name="Percent 8 8 4 4 3" xfId="18797" xr:uid="{00000000-0005-0000-0000-00006F490000}"/>
    <cellStyle name="Percent 8 8 4 5" xfId="18798" xr:uid="{00000000-0005-0000-0000-000070490000}"/>
    <cellStyle name="Percent 8 8 4 6" xfId="18799" xr:uid="{00000000-0005-0000-0000-000071490000}"/>
    <cellStyle name="Percent 8 8 5" xfId="18800" xr:uid="{00000000-0005-0000-0000-000072490000}"/>
    <cellStyle name="Percent 8 8 5 2" xfId="18801" xr:uid="{00000000-0005-0000-0000-000073490000}"/>
    <cellStyle name="Percent 8 8 5 2 2" xfId="18802" xr:uid="{00000000-0005-0000-0000-000074490000}"/>
    <cellStyle name="Percent 8 8 5 2 3" xfId="18803" xr:uid="{00000000-0005-0000-0000-000075490000}"/>
    <cellStyle name="Percent 8 8 5 3" xfId="18804" xr:uid="{00000000-0005-0000-0000-000076490000}"/>
    <cellStyle name="Percent 8 8 5 3 2" xfId="18805" xr:uid="{00000000-0005-0000-0000-000077490000}"/>
    <cellStyle name="Percent 8 8 5 3 3" xfId="18806" xr:uid="{00000000-0005-0000-0000-000078490000}"/>
    <cellStyle name="Percent 8 8 5 4" xfId="18807" xr:uid="{00000000-0005-0000-0000-000079490000}"/>
    <cellStyle name="Percent 8 8 5 5" xfId="18808" xr:uid="{00000000-0005-0000-0000-00007A490000}"/>
    <cellStyle name="Percent 8 8 6" xfId="18809" xr:uid="{00000000-0005-0000-0000-00007B490000}"/>
    <cellStyle name="Percent 8 8 6 2" xfId="18810" xr:uid="{00000000-0005-0000-0000-00007C490000}"/>
    <cellStyle name="Percent 8 8 6 3" xfId="18811" xr:uid="{00000000-0005-0000-0000-00007D490000}"/>
    <cellStyle name="Percent 8 8 7" xfId="18812" xr:uid="{00000000-0005-0000-0000-00007E490000}"/>
    <cellStyle name="Percent 8 8 7 2" xfId="18813" xr:uid="{00000000-0005-0000-0000-00007F490000}"/>
    <cellStyle name="Percent 8 8 7 3" xfId="18814" xr:uid="{00000000-0005-0000-0000-000080490000}"/>
    <cellStyle name="Percent 8 8 8" xfId="18815" xr:uid="{00000000-0005-0000-0000-000081490000}"/>
    <cellStyle name="Percent 8 8 8 2" xfId="18816" xr:uid="{00000000-0005-0000-0000-000082490000}"/>
    <cellStyle name="Percent 8 8 8 3" xfId="18817" xr:uid="{00000000-0005-0000-0000-000083490000}"/>
    <cellStyle name="Percent 8 8 9" xfId="18818" xr:uid="{00000000-0005-0000-0000-000084490000}"/>
    <cellStyle name="Percent 8 9" xfId="18819" xr:uid="{00000000-0005-0000-0000-000085490000}"/>
    <cellStyle name="Percent 8 9 2" xfId="18820" xr:uid="{00000000-0005-0000-0000-000086490000}"/>
    <cellStyle name="Percent 8 9 2 2" xfId="18821" xr:uid="{00000000-0005-0000-0000-000087490000}"/>
    <cellStyle name="Percent 8 9 2 3" xfId="18822" xr:uid="{00000000-0005-0000-0000-000088490000}"/>
    <cellStyle name="Percent 8 9 3" xfId="18823" xr:uid="{00000000-0005-0000-0000-000089490000}"/>
    <cellStyle name="Percent 8 9 3 2" xfId="18824" xr:uid="{00000000-0005-0000-0000-00008A490000}"/>
    <cellStyle name="Percent 8 9 3 3" xfId="18825" xr:uid="{00000000-0005-0000-0000-00008B490000}"/>
    <cellStyle name="Percent 8 9 4" xfId="18826" xr:uid="{00000000-0005-0000-0000-00008C490000}"/>
    <cellStyle name="Percent 8 9 5" xfId="18827" xr:uid="{00000000-0005-0000-0000-00008D490000}"/>
    <cellStyle name="Percent 9" xfId="18828" xr:uid="{00000000-0005-0000-0000-00008E490000}"/>
    <cellStyle name="Percent 9 10" xfId="18829" xr:uid="{00000000-0005-0000-0000-00008F490000}"/>
    <cellStyle name="Percent 9 10 10" xfId="18830" xr:uid="{00000000-0005-0000-0000-000090490000}"/>
    <cellStyle name="Percent 9 10 11" xfId="18831" xr:uid="{00000000-0005-0000-0000-000091490000}"/>
    <cellStyle name="Percent 9 10 12" xfId="18832" xr:uid="{00000000-0005-0000-0000-000092490000}"/>
    <cellStyle name="Percent 9 10 13" xfId="18833" xr:uid="{00000000-0005-0000-0000-000093490000}"/>
    <cellStyle name="Percent 9 10 14" xfId="18834" xr:uid="{00000000-0005-0000-0000-000094490000}"/>
    <cellStyle name="Percent 9 10 15" xfId="18835" xr:uid="{00000000-0005-0000-0000-000095490000}"/>
    <cellStyle name="Percent 9 10 2" xfId="18836" xr:uid="{00000000-0005-0000-0000-000096490000}"/>
    <cellStyle name="Percent 9 10 2 2" xfId="18837" xr:uid="{00000000-0005-0000-0000-000097490000}"/>
    <cellStyle name="Percent 9 10 2 2 2" xfId="18838" xr:uid="{00000000-0005-0000-0000-000098490000}"/>
    <cellStyle name="Percent 9 10 2 2 3" xfId="18839" xr:uid="{00000000-0005-0000-0000-000099490000}"/>
    <cellStyle name="Percent 9 10 2 3" xfId="18840" xr:uid="{00000000-0005-0000-0000-00009A490000}"/>
    <cellStyle name="Percent 9 10 2 3 2" xfId="18841" xr:uid="{00000000-0005-0000-0000-00009B490000}"/>
    <cellStyle name="Percent 9 10 2 3 3" xfId="18842" xr:uid="{00000000-0005-0000-0000-00009C490000}"/>
    <cellStyle name="Percent 9 10 2 4" xfId="18843" xr:uid="{00000000-0005-0000-0000-00009D490000}"/>
    <cellStyle name="Percent 9 10 2 5" xfId="18844" xr:uid="{00000000-0005-0000-0000-00009E490000}"/>
    <cellStyle name="Percent 9 10 2 6" xfId="18845" xr:uid="{00000000-0005-0000-0000-00009F490000}"/>
    <cellStyle name="Percent 9 10 3" xfId="18846" xr:uid="{00000000-0005-0000-0000-0000A0490000}"/>
    <cellStyle name="Percent 9 10 3 2" xfId="18847" xr:uid="{00000000-0005-0000-0000-0000A1490000}"/>
    <cellStyle name="Percent 9 10 3 2 2" xfId="18848" xr:uid="{00000000-0005-0000-0000-0000A2490000}"/>
    <cellStyle name="Percent 9 10 3 2 3" xfId="18849" xr:uid="{00000000-0005-0000-0000-0000A3490000}"/>
    <cellStyle name="Percent 9 10 3 3" xfId="18850" xr:uid="{00000000-0005-0000-0000-0000A4490000}"/>
    <cellStyle name="Percent 9 10 3 3 2" xfId="18851" xr:uid="{00000000-0005-0000-0000-0000A5490000}"/>
    <cellStyle name="Percent 9 10 3 3 3" xfId="18852" xr:uid="{00000000-0005-0000-0000-0000A6490000}"/>
    <cellStyle name="Percent 9 10 3 4" xfId="18853" xr:uid="{00000000-0005-0000-0000-0000A7490000}"/>
    <cellStyle name="Percent 9 10 3 5" xfId="18854" xr:uid="{00000000-0005-0000-0000-0000A8490000}"/>
    <cellStyle name="Percent 9 10 4" xfId="18855" xr:uid="{00000000-0005-0000-0000-0000A9490000}"/>
    <cellStyle name="Percent 9 10 4 2" xfId="18856" xr:uid="{00000000-0005-0000-0000-0000AA490000}"/>
    <cellStyle name="Percent 9 10 4 2 2" xfId="18857" xr:uid="{00000000-0005-0000-0000-0000AB490000}"/>
    <cellStyle name="Percent 9 10 4 2 3" xfId="18858" xr:uid="{00000000-0005-0000-0000-0000AC490000}"/>
    <cellStyle name="Percent 9 10 4 3" xfId="18859" xr:uid="{00000000-0005-0000-0000-0000AD490000}"/>
    <cellStyle name="Percent 9 10 4 3 2" xfId="18860" xr:uid="{00000000-0005-0000-0000-0000AE490000}"/>
    <cellStyle name="Percent 9 10 4 3 3" xfId="18861" xr:uid="{00000000-0005-0000-0000-0000AF490000}"/>
    <cellStyle name="Percent 9 10 4 4" xfId="18862" xr:uid="{00000000-0005-0000-0000-0000B0490000}"/>
    <cellStyle name="Percent 9 10 4 5" xfId="18863" xr:uid="{00000000-0005-0000-0000-0000B1490000}"/>
    <cellStyle name="Percent 9 10 5" xfId="18864" xr:uid="{00000000-0005-0000-0000-0000B2490000}"/>
    <cellStyle name="Percent 9 10 5 2" xfId="18865" xr:uid="{00000000-0005-0000-0000-0000B3490000}"/>
    <cellStyle name="Percent 9 10 5 2 2" xfId="18866" xr:uid="{00000000-0005-0000-0000-0000B4490000}"/>
    <cellStyle name="Percent 9 10 5 2 3" xfId="18867" xr:uid="{00000000-0005-0000-0000-0000B5490000}"/>
    <cellStyle name="Percent 9 10 5 3" xfId="18868" xr:uid="{00000000-0005-0000-0000-0000B6490000}"/>
    <cellStyle name="Percent 9 10 5 3 2" xfId="18869" xr:uid="{00000000-0005-0000-0000-0000B7490000}"/>
    <cellStyle name="Percent 9 10 5 3 3" xfId="18870" xr:uid="{00000000-0005-0000-0000-0000B8490000}"/>
    <cellStyle name="Percent 9 10 5 4" xfId="18871" xr:uid="{00000000-0005-0000-0000-0000B9490000}"/>
    <cellStyle name="Percent 9 10 5 4 2" xfId="18872" xr:uid="{00000000-0005-0000-0000-0000BA490000}"/>
    <cellStyle name="Percent 9 10 5 4 3" xfId="18873" xr:uid="{00000000-0005-0000-0000-0000BB490000}"/>
    <cellStyle name="Percent 9 10 5 5" xfId="18874" xr:uid="{00000000-0005-0000-0000-0000BC490000}"/>
    <cellStyle name="Percent 9 10 5 6" xfId="18875" xr:uid="{00000000-0005-0000-0000-0000BD490000}"/>
    <cellStyle name="Percent 9 10 6" xfId="18876" xr:uid="{00000000-0005-0000-0000-0000BE490000}"/>
    <cellStyle name="Percent 9 10 6 2" xfId="18877" xr:uid="{00000000-0005-0000-0000-0000BF490000}"/>
    <cellStyle name="Percent 9 10 6 2 2" xfId="18878" xr:uid="{00000000-0005-0000-0000-0000C0490000}"/>
    <cellStyle name="Percent 9 10 6 2 3" xfId="18879" xr:uid="{00000000-0005-0000-0000-0000C1490000}"/>
    <cellStyle name="Percent 9 10 6 3" xfId="18880" xr:uid="{00000000-0005-0000-0000-0000C2490000}"/>
    <cellStyle name="Percent 9 10 6 3 2" xfId="18881" xr:uid="{00000000-0005-0000-0000-0000C3490000}"/>
    <cellStyle name="Percent 9 10 6 3 3" xfId="18882" xr:uid="{00000000-0005-0000-0000-0000C4490000}"/>
    <cellStyle name="Percent 9 10 6 4" xfId="18883" xr:uid="{00000000-0005-0000-0000-0000C5490000}"/>
    <cellStyle name="Percent 9 10 6 5" xfId="18884" xr:uid="{00000000-0005-0000-0000-0000C6490000}"/>
    <cellStyle name="Percent 9 10 7" xfId="18885" xr:uid="{00000000-0005-0000-0000-0000C7490000}"/>
    <cellStyle name="Percent 9 10 7 2" xfId="18886" xr:uid="{00000000-0005-0000-0000-0000C8490000}"/>
    <cellStyle name="Percent 9 10 7 3" xfId="18887" xr:uid="{00000000-0005-0000-0000-0000C9490000}"/>
    <cellStyle name="Percent 9 10 8" xfId="18888" xr:uid="{00000000-0005-0000-0000-0000CA490000}"/>
    <cellStyle name="Percent 9 10 8 2" xfId="18889" xr:uid="{00000000-0005-0000-0000-0000CB490000}"/>
    <cellStyle name="Percent 9 10 8 3" xfId="18890" xr:uid="{00000000-0005-0000-0000-0000CC490000}"/>
    <cellStyle name="Percent 9 10 9" xfId="18891" xr:uid="{00000000-0005-0000-0000-0000CD490000}"/>
    <cellStyle name="Percent 9 10 9 2" xfId="18892" xr:uid="{00000000-0005-0000-0000-0000CE490000}"/>
    <cellStyle name="Percent 9 10 9 3" xfId="18893" xr:uid="{00000000-0005-0000-0000-0000CF490000}"/>
    <cellStyle name="Percent 9 11" xfId="18894" xr:uid="{00000000-0005-0000-0000-0000D0490000}"/>
    <cellStyle name="Percent 9 11 10" xfId="18895" xr:uid="{00000000-0005-0000-0000-0000D1490000}"/>
    <cellStyle name="Percent 9 11 11" xfId="18896" xr:uid="{00000000-0005-0000-0000-0000D2490000}"/>
    <cellStyle name="Percent 9 11 12" xfId="18897" xr:uid="{00000000-0005-0000-0000-0000D3490000}"/>
    <cellStyle name="Percent 9 11 13" xfId="18898" xr:uid="{00000000-0005-0000-0000-0000D4490000}"/>
    <cellStyle name="Percent 9 11 14" xfId="18899" xr:uid="{00000000-0005-0000-0000-0000D5490000}"/>
    <cellStyle name="Percent 9 11 15" xfId="18900" xr:uid="{00000000-0005-0000-0000-0000D6490000}"/>
    <cellStyle name="Percent 9 11 2" xfId="18901" xr:uid="{00000000-0005-0000-0000-0000D7490000}"/>
    <cellStyle name="Percent 9 11 2 2" xfId="18902" xr:uid="{00000000-0005-0000-0000-0000D8490000}"/>
    <cellStyle name="Percent 9 11 2 2 2" xfId="18903" xr:uid="{00000000-0005-0000-0000-0000D9490000}"/>
    <cellStyle name="Percent 9 11 2 2 3" xfId="18904" xr:uid="{00000000-0005-0000-0000-0000DA490000}"/>
    <cellStyle name="Percent 9 11 2 3" xfId="18905" xr:uid="{00000000-0005-0000-0000-0000DB490000}"/>
    <cellStyle name="Percent 9 11 2 3 2" xfId="18906" xr:uid="{00000000-0005-0000-0000-0000DC490000}"/>
    <cellStyle name="Percent 9 11 2 3 3" xfId="18907" xr:uid="{00000000-0005-0000-0000-0000DD490000}"/>
    <cellStyle name="Percent 9 11 2 4" xfId="18908" xr:uid="{00000000-0005-0000-0000-0000DE490000}"/>
    <cellStyle name="Percent 9 11 2 5" xfId="18909" xr:uid="{00000000-0005-0000-0000-0000DF490000}"/>
    <cellStyle name="Percent 9 11 2 6" xfId="18910" xr:uid="{00000000-0005-0000-0000-0000E0490000}"/>
    <cellStyle name="Percent 9 11 3" xfId="18911" xr:uid="{00000000-0005-0000-0000-0000E1490000}"/>
    <cellStyle name="Percent 9 11 3 2" xfId="18912" xr:uid="{00000000-0005-0000-0000-0000E2490000}"/>
    <cellStyle name="Percent 9 11 3 2 2" xfId="18913" xr:uid="{00000000-0005-0000-0000-0000E3490000}"/>
    <cellStyle name="Percent 9 11 3 2 3" xfId="18914" xr:uid="{00000000-0005-0000-0000-0000E4490000}"/>
    <cellStyle name="Percent 9 11 3 3" xfId="18915" xr:uid="{00000000-0005-0000-0000-0000E5490000}"/>
    <cellStyle name="Percent 9 11 3 3 2" xfId="18916" xr:uid="{00000000-0005-0000-0000-0000E6490000}"/>
    <cellStyle name="Percent 9 11 3 3 3" xfId="18917" xr:uid="{00000000-0005-0000-0000-0000E7490000}"/>
    <cellStyle name="Percent 9 11 3 4" xfId="18918" xr:uid="{00000000-0005-0000-0000-0000E8490000}"/>
    <cellStyle name="Percent 9 11 3 5" xfId="18919" xr:uid="{00000000-0005-0000-0000-0000E9490000}"/>
    <cellStyle name="Percent 9 11 4" xfId="18920" xr:uid="{00000000-0005-0000-0000-0000EA490000}"/>
    <cellStyle name="Percent 9 11 4 2" xfId="18921" xr:uid="{00000000-0005-0000-0000-0000EB490000}"/>
    <cellStyle name="Percent 9 11 4 2 2" xfId="18922" xr:uid="{00000000-0005-0000-0000-0000EC490000}"/>
    <cellStyle name="Percent 9 11 4 2 3" xfId="18923" xr:uid="{00000000-0005-0000-0000-0000ED490000}"/>
    <cellStyle name="Percent 9 11 4 3" xfId="18924" xr:uid="{00000000-0005-0000-0000-0000EE490000}"/>
    <cellStyle name="Percent 9 11 4 3 2" xfId="18925" xr:uid="{00000000-0005-0000-0000-0000EF490000}"/>
    <cellStyle name="Percent 9 11 4 3 3" xfId="18926" xr:uid="{00000000-0005-0000-0000-0000F0490000}"/>
    <cellStyle name="Percent 9 11 4 4" xfId="18927" xr:uid="{00000000-0005-0000-0000-0000F1490000}"/>
    <cellStyle name="Percent 9 11 4 5" xfId="18928" xr:uid="{00000000-0005-0000-0000-0000F2490000}"/>
    <cellStyle name="Percent 9 11 5" xfId="18929" xr:uid="{00000000-0005-0000-0000-0000F3490000}"/>
    <cellStyle name="Percent 9 11 5 2" xfId="18930" xr:uid="{00000000-0005-0000-0000-0000F4490000}"/>
    <cellStyle name="Percent 9 11 5 2 2" xfId="18931" xr:uid="{00000000-0005-0000-0000-0000F5490000}"/>
    <cellStyle name="Percent 9 11 5 2 3" xfId="18932" xr:uid="{00000000-0005-0000-0000-0000F6490000}"/>
    <cellStyle name="Percent 9 11 5 3" xfId="18933" xr:uid="{00000000-0005-0000-0000-0000F7490000}"/>
    <cellStyle name="Percent 9 11 5 3 2" xfId="18934" xr:uid="{00000000-0005-0000-0000-0000F8490000}"/>
    <cellStyle name="Percent 9 11 5 3 3" xfId="18935" xr:uid="{00000000-0005-0000-0000-0000F9490000}"/>
    <cellStyle name="Percent 9 11 5 4" xfId="18936" xr:uid="{00000000-0005-0000-0000-0000FA490000}"/>
    <cellStyle name="Percent 9 11 5 4 2" xfId="18937" xr:uid="{00000000-0005-0000-0000-0000FB490000}"/>
    <cellStyle name="Percent 9 11 5 4 3" xfId="18938" xr:uid="{00000000-0005-0000-0000-0000FC490000}"/>
    <cellStyle name="Percent 9 11 5 5" xfId="18939" xr:uid="{00000000-0005-0000-0000-0000FD490000}"/>
    <cellStyle name="Percent 9 11 5 6" xfId="18940" xr:uid="{00000000-0005-0000-0000-0000FE490000}"/>
    <cellStyle name="Percent 9 11 6" xfId="18941" xr:uid="{00000000-0005-0000-0000-0000FF490000}"/>
    <cellStyle name="Percent 9 11 6 2" xfId="18942" xr:uid="{00000000-0005-0000-0000-0000004A0000}"/>
    <cellStyle name="Percent 9 11 6 2 2" xfId="18943" xr:uid="{00000000-0005-0000-0000-0000014A0000}"/>
    <cellStyle name="Percent 9 11 6 2 3" xfId="18944" xr:uid="{00000000-0005-0000-0000-0000024A0000}"/>
    <cellStyle name="Percent 9 11 6 3" xfId="18945" xr:uid="{00000000-0005-0000-0000-0000034A0000}"/>
    <cellStyle name="Percent 9 11 6 3 2" xfId="18946" xr:uid="{00000000-0005-0000-0000-0000044A0000}"/>
    <cellStyle name="Percent 9 11 6 3 3" xfId="18947" xr:uid="{00000000-0005-0000-0000-0000054A0000}"/>
    <cellStyle name="Percent 9 11 6 4" xfId="18948" xr:uid="{00000000-0005-0000-0000-0000064A0000}"/>
    <cellStyle name="Percent 9 11 6 5" xfId="18949" xr:uid="{00000000-0005-0000-0000-0000074A0000}"/>
    <cellStyle name="Percent 9 11 7" xfId="18950" xr:uid="{00000000-0005-0000-0000-0000084A0000}"/>
    <cellStyle name="Percent 9 11 7 2" xfId="18951" xr:uid="{00000000-0005-0000-0000-0000094A0000}"/>
    <cellStyle name="Percent 9 11 7 3" xfId="18952" xr:uid="{00000000-0005-0000-0000-00000A4A0000}"/>
    <cellStyle name="Percent 9 11 8" xfId="18953" xr:uid="{00000000-0005-0000-0000-00000B4A0000}"/>
    <cellStyle name="Percent 9 11 8 2" xfId="18954" xr:uid="{00000000-0005-0000-0000-00000C4A0000}"/>
    <cellStyle name="Percent 9 11 8 3" xfId="18955" xr:uid="{00000000-0005-0000-0000-00000D4A0000}"/>
    <cellStyle name="Percent 9 11 9" xfId="18956" xr:uid="{00000000-0005-0000-0000-00000E4A0000}"/>
    <cellStyle name="Percent 9 11 9 2" xfId="18957" xr:uid="{00000000-0005-0000-0000-00000F4A0000}"/>
    <cellStyle name="Percent 9 11 9 3" xfId="18958" xr:uid="{00000000-0005-0000-0000-0000104A0000}"/>
    <cellStyle name="Percent 9 12" xfId="18959" xr:uid="{00000000-0005-0000-0000-0000114A0000}"/>
    <cellStyle name="Percent 9 12 10" xfId="18960" xr:uid="{00000000-0005-0000-0000-0000124A0000}"/>
    <cellStyle name="Percent 9 12 11" xfId="18961" xr:uid="{00000000-0005-0000-0000-0000134A0000}"/>
    <cellStyle name="Percent 9 12 12" xfId="18962" xr:uid="{00000000-0005-0000-0000-0000144A0000}"/>
    <cellStyle name="Percent 9 12 13" xfId="18963" xr:uid="{00000000-0005-0000-0000-0000154A0000}"/>
    <cellStyle name="Percent 9 12 14" xfId="18964" xr:uid="{00000000-0005-0000-0000-0000164A0000}"/>
    <cellStyle name="Percent 9 12 15" xfId="18965" xr:uid="{00000000-0005-0000-0000-0000174A0000}"/>
    <cellStyle name="Percent 9 12 2" xfId="18966" xr:uid="{00000000-0005-0000-0000-0000184A0000}"/>
    <cellStyle name="Percent 9 12 2 2" xfId="18967" xr:uid="{00000000-0005-0000-0000-0000194A0000}"/>
    <cellStyle name="Percent 9 12 2 2 2" xfId="18968" xr:uid="{00000000-0005-0000-0000-00001A4A0000}"/>
    <cellStyle name="Percent 9 12 2 2 3" xfId="18969" xr:uid="{00000000-0005-0000-0000-00001B4A0000}"/>
    <cellStyle name="Percent 9 12 2 3" xfId="18970" xr:uid="{00000000-0005-0000-0000-00001C4A0000}"/>
    <cellStyle name="Percent 9 12 2 3 2" xfId="18971" xr:uid="{00000000-0005-0000-0000-00001D4A0000}"/>
    <cellStyle name="Percent 9 12 2 3 3" xfId="18972" xr:uid="{00000000-0005-0000-0000-00001E4A0000}"/>
    <cellStyle name="Percent 9 12 2 4" xfId="18973" xr:uid="{00000000-0005-0000-0000-00001F4A0000}"/>
    <cellStyle name="Percent 9 12 2 5" xfId="18974" xr:uid="{00000000-0005-0000-0000-0000204A0000}"/>
    <cellStyle name="Percent 9 12 2 6" xfId="18975" xr:uid="{00000000-0005-0000-0000-0000214A0000}"/>
    <cellStyle name="Percent 9 12 3" xfId="18976" xr:uid="{00000000-0005-0000-0000-0000224A0000}"/>
    <cellStyle name="Percent 9 12 3 2" xfId="18977" xr:uid="{00000000-0005-0000-0000-0000234A0000}"/>
    <cellStyle name="Percent 9 12 3 2 2" xfId="18978" xr:uid="{00000000-0005-0000-0000-0000244A0000}"/>
    <cellStyle name="Percent 9 12 3 2 3" xfId="18979" xr:uid="{00000000-0005-0000-0000-0000254A0000}"/>
    <cellStyle name="Percent 9 12 3 3" xfId="18980" xr:uid="{00000000-0005-0000-0000-0000264A0000}"/>
    <cellStyle name="Percent 9 12 3 3 2" xfId="18981" xr:uid="{00000000-0005-0000-0000-0000274A0000}"/>
    <cellStyle name="Percent 9 12 3 3 3" xfId="18982" xr:uid="{00000000-0005-0000-0000-0000284A0000}"/>
    <cellStyle name="Percent 9 12 3 4" xfId="18983" xr:uid="{00000000-0005-0000-0000-0000294A0000}"/>
    <cellStyle name="Percent 9 12 3 5" xfId="18984" xr:uid="{00000000-0005-0000-0000-00002A4A0000}"/>
    <cellStyle name="Percent 9 12 4" xfId="18985" xr:uid="{00000000-0005-0000-0000-00002B4A0000}"/>
    <cellStyle name="Percent 9 12 4 2" xfId="18986" xr:uid="{00000000-0005-0000-0000-00002C4A0000}"/>
    <cellStyle name="Percent 9 12 4 2 2" xfId="18987" xr:uid="{00000000-0005-0000-0000-00002D4A0000}"/>
    <cellStyle name="Percent 9 12 4 2 3" xfId="18988" xr:uid="{00000000-0005-0000-0000-00002E4A0000}"/>
    <cellStyle name="Percent 9 12 4 3" xfId="18989" xr:uid="{00000000-0005-0000-0000-00002F4A0000}"/>
    <cellStyle name="Percent 9 12 4 3 2" xfId="18990" xr:uid="{00000000-0005-0000-0000-0000304A0000}"/>
    <cellStyle name="Percent 9 12 4 3 3" xfId="18991" xr:uid="{00000000-0005-0000-0000-0000314A0000}"/>
    <cellStyle name="Percent 9 12 4 4" xfId="18992" xr:uid="{00000000-0005-0000-0000-0000324A0000}"/>
    <cellStyle name="Percent 9 12 4 5" xfId="18993" xr:uid="{00000000-0005-0000-0000-0000334A0000}"/>
    <cellStyle name="Percent 9 12 5" xfId="18994" xr:uid="{00000000-0005-0000-0000-0000344A0000}"/>
    <cellStyle name="Percent 9 12 5 2" xfId="18995" xr:uid="{00000000-0005-0000-0000-0000354A0000}"/>
    <cellStyle name="Percent 9 12 5 2 2" xfId="18996" xr:uid="{00000000-0005-0000-0000-0000364A0000}"/>
    <cellStyle name="Percent 9 12 5 2 3" xfId="18997" xr:uid="{00000000-0005-0000-0000-0000374A0000}"/>
    <cellStyle name="Percent 9 12 5 3" xfId="18998" xr:uid="{00000000-0005-0000-0000-0000384A0000}"/>
    <cellStyle name="Percent 9 12 5 3 2" xfId="18999" xr:uid="{00000000-0005-0000-0000-0000394A0000}"/>
    <cellStyle name="Percent 9 12 5 3 3" xfId="19000" xr:uid="{00000000-0005-0000-0000-00003A4A0000}"/>
    <cellStyle name="Percent 9 12 5 4" xfId="19001" xr:uid="{00000000-0005-0000-0000-00003B4A0000}"/>
    <cellStyle name="Percent 9 12 5 4 2" xfId="19002" xr:uid="{00000000-0005-0000-0000-00003C4A0000}"/>
    <cellStyle name="Percent 9 12 5 4 3" xfId="19003" xr:uid="{00000000-0005-0000-0000-00003D4A0000}"/>
    <cellStyle name="Percent 9 12 5 5" xfId="19004" xr:uid="{00000000-0005-0000-0000-00003E4A0000}"/>
    <cellStyle name="Percent 9 12 5 6" xfId="19005" xr:uid="{00000000-0005-0000-0000-00003F4A0000}"/>
    <cellStyle name="Percent 9 12 6" xfId="19006" xr:uid="{00000000-0005-0000-0000-0000404A0000}"/>
    <cellStyle name="Percent 9 12 6 2" xfId="19007" xr:uid="{00000000-0005-0000-0000-0000414A0000}"/>
    <cellStyle name="Percent 9 12 6 2 2" xfId="19008" xr:uid="{00000000-0005-0000-0000-0000424A0000}"/>
    <cellStyle name="Percent 9 12 6 2 3" xfId="19009" xr:uid="{00000000-0005-0000-0000-0000434A0000}"/>
    <cellStyle name="Percent 9 12 6 3" xfId="19010" xr:uid="{00000000-0005-0000-0000-0000444A0000}"/>
    <cellStyle name="Percent 9 12 6 3 2" xfId="19011" xr:uid="{00000000-0005-0000-0000-0000454A0000}"/>
    <cellStyle name="Percent 9 12 6 3 3" xfId="19012" xr:uid="{00000000-0005-0000-0000-0000464A0000}"/>
    <cellStyle name="Percent 9 12 6 4" xfId="19013" xr:uid="{00000000-0005-0000-0000-0000474A0000}"/>
    <cellStyle name="Percent 9 12 6 5" xfId="19014" xr:uid="{00000000-0005-0000-0000-0000484A0000}"/>
    <cellStyle name="Percent 9 12 7" xfId="19015" xr:uid="{00000000-0005-0000-0000-0000494A0000}"/>
    <cellStyle name="Percent 9 12 7 2" xfId="19016" xr:uid="{00000000-0005-0000-0000-00004A4A0000}"/>
    <cellStyle name="Percent 9 12 7 3" xfId="19017" xr:uid="{00000000-0005-0000-0000-00004B4A0000}"/>
    <cellStyle name="Percent 9 12 8" xfId="19018" xr:uid="{00000000-0005-0000-0000-00004C4A0000}"/>
    <cellStyle name="Percent 9 12 8 2" xfId="19019" xr:uid="{00000000-0005-0000-0000-00004D4A0000}"/>
    <cellStyle name="Percent 9 12 8 3" xfId="19020" xr:uid="{00000000-0005-0000-0000-00004E4A0000}"/>
    <cellStyle name="Percent 9 12 9" xfId="19021" xr:uid="{00000000-0005-0000-0000-00004F4A0000}"/>
    <cellStyle name="Percent 9 12 9 2" xfId="19022" xr:uid="{00000000-0005-0000-0000-0000504A0000}"/>
    <cellStyle name="Percent 9 12 9 3" xfId="19023" xr:uid="{00000000-0005-0000-0000-0000514A0000}"/>
    <cellStyle name="Percent 9 13" xfId="19024" xr:uid="{00000000-0005-0000-0000-0000524A0000}"/>
    <cellStyle name="Percent 9 13 10" xfId="19025" xr:uid="{00000000-0005-0000-0000-0000534A0000}"/>
    <cellStyle name="Percent 9 13 11" xfId="19026" xr:uid="{00000000-0005-0000-0000-0000544A0000}"/>
    <cellStyle name="Percent 9 13 12" xfId="19027" xr:uid="{00000000-0005-0000-0000-0000554A0000}"/>
    <cellStyle name="Percent 9 13 13" xfId="19028" xr:uid="{00000000-0005-0000-0000-0000564A0000}"/>
    <cellStyle name="Percent 9 13 14" xfId="19029" xr:uid="{00000000-0005-0000-0000-0000574A0000}"/>
    <cellStyle name="Percent 9 13 15" xfId="19030" xr:uid="{00000000-0005-0000-0000-0000584A0000}"/>
    <cellStyle name="Percent 9 13 2" xfId="19031" xr:uid="{00000000-0005-0000-0000-0000594A0000}"/>
    <cellStyle name="Percent 9 13 2 2" xfId="19032" xr:uid="{00000000-0005-0000-0000-00005A4A0000}"/>
    <cellStyle name="Percent 9 13 2 2 2" xfId="19033" xr:uid="{00000000-0005-0000-0000-00005B4A0000}"/>
    <cellStyle name="Percent 9 13 2 2 3" xfId="19034" xr:uid="{00000000-0005-0000-0000-00005C4A0000}"/>
    <cellStyle name="Percent 9 13 2 3" xfId="19035" xr:uid="{00000000-0005-0000-0000-00005D4A0000}"/>
    <cellStyle name="Percent 9 13 2 3 2" xfId="19036" xr:uid="{00000000-0005-0000-0000-00005E4A0000}"/>
    <cellStyle name="Percent 9 13 2 3 3" xfId="19037" xr:uid="{00000000-0005-0000-0000-00005F4A0000}"/>
    <cellStyle name="Percent 9 13 2 4" xfId="19038" xr:uid="{00000000-0005-0000-0000-0000604A0000}"/>
    <cellStyle name="Percent 9 13 2 5" xfId="19039" xr:uid="{00000000-0005-0000-0000-0000614A0000}"/>
    <cellStyle name="Percent 9 13 2 6" xfId="19040" xr:uid="{00000000-0005-0000-0000-0000624A0000}"/>
    <cellStyle name="Percent 9 13 3" xfId="19041" xr:uid="{00000000-0005-0000-0000-0000634A0000}"/>
    <cellStyle name="Percent 9 13 3 2" xfId="19042" xr:uid="{00000000-0005-0000-0000-0000644A0000}"/>
    <cellStyle name="Percent 9 13 3 2 2" xfId="19043" xr:uid="{00000000-0005-0000-0000-0000654A0000}"/>
    <cellStyle name="Percent 9 13 3 2 3" xfId="19044" xr:uid="{00000000-0005-0000-0000-0000664A0000}"/>
    <cellStyle name="Percent 9 13 3 3" xfId="19045" xr:uid="{00000000-0005-0000-0000-0000674A0000}"/>
    <cellStyle name="Percent 9 13 3 3 2" xfId="19046" xr:uid="{00000000-0005-0000-0000-0000684A0000}"/>
    <cellStyle name="Percent 9 13 3 3 3" xfId="19047" xr:uid="{00000000-0005-0000-0000-0000694A0000}"/>
    <cellStyle name="Percent 9 13 3 4" xfId="19048" xr:uid="{00000000-0005-0000-0000-00006A4A0000}"/>
    <cellStyle name="Percent 9 13 3 5" xfId="19049" xr:uid="{00000000-0005-0000-0000-00006B4A0000}"/>
    <cellStyle name="Percent 9 13 4" xfId="19050" xr:uid="{00000000-0005-0000-0000-00006C4A0000}"/>
    <cellStyle name="Percent 9 13 4 2" xfId="19051" xr:uid="{00000000-0005-0000-0000-00006D4A0000}"/>
    <cellStyle name="Percent 9 13 4 2 2" xfId="19052" xr:uid="{00000000-0005-0000-0000-00006E4A0000}"/>
    <cellStyle name="Percent 9 13 4 2 3" xfId="19053" xr:uid="{00000000-0005-0000-0000-00006F4A0000}"/>
    <cellStyle name="Percent 9 13 4 3" xfId="19054" xr:uid="{00000000-0005-0000-0000-0000704A0000}"/>
    <cellStyle name="Percent 9 13 4 3 2" xfId="19055" xr:uid="{00000000-0005-0000-0000-0000714A0000}"/>
    <cellStyle name="Percent 9 13 4 3 3" xfId="19056" xr:uid="{00000000-0005-0000-0000-0000724A0000}"/>
    <cellStyle name="Percent 9 13 4 4" xfId="19057" xr:uid="{00000000-0005-0000-0000-0000734A0000}"/>
    <cellStyle name="Percent 9 13 4 5" xfId="19058" xr:uid="{00000000-0005-0000-0000-0000744A0000}"/>
    <cellStyle name="Percent 9 13 5" xfId="19059" xr:uid="{00000000-0005-0000-0000-0000754A0000}"/>
    <cellStyle name="Percent 9 13 5 2" xfId="19060" xr:uid="{00000000-0005-0000-0000-0000764A0000}"/>
    <cellStyle name="Percent 9 13 5 2 2" xfId="19061" xr:uid="{00000000-0005-0000-0000-0000774A0000}"/>
    <cellStyle name="Percent 9 13 5 2 3" xfId="19062" xr:uid="{00000000-0005-0000-0000-0000784A0000}"/>
    <cellStyle name="Percent 9 13 5 3" xfId="19063" xr:uid="{00000000-0005-0000-0000-0000794A0000}"/>
    <cellStyle name="Percent 9 13 5 3 2" xfId="19064" xr:uid="{00000000-0005-0000-0000-00007A4A0000}"/>
    <cellStyle name="Percent 9 13 5 3 3" xfId="19065" xr:uid="{00000000-0005-0000-0000-00007B4A0000}"/>
    <cellStyle name="Percent 9 13 5 4" xfId="19066" xr:uid="{00000000-0005-0000-0000-00007C4A0000}"/>
    <cellStyle name="Percent 9 13 5 4 2" xfId="19067" xr:uid="{00000000-0005-0000-0000-00007D4A0000}"/>
    <cellStyle name="Percent 9 13 5 4 3" xfId="19068" xr:uid="{00000000-0005-0000-0000-00007E4A0000}"/>
    <cellStyle name="Percent 9 13 5 5" xfId="19069" xr:uid="{00000000-0005-0000-0000-00007F4A0000}"/>
    <cellStyle name="Percent 9 13 5 6" xfId="19070" xr:uid="{00000000-0005-0000-0000-0000804A0000}"/>
    <cellStyle name="Percent 9 13 6" xfId="19071" xr:uid="{00000000-0005-0000-0000-0000814A0000}"/>
    <cellStyle name="Percent 9 13 6 2" xfId="19072" xr:uid="{00000000-0005-0000-0000-0000824A0000}"/>
    <cellStyle name="Percent 9 13 6 2 2" xfId="19073" xr:uid="{00000000-0005-0000-0000-0000834A0000}"/>
    <cellStyle name="Percent 9 13 6 2 3" xfId="19074" xr:uid="{00000000-0005-0000-0000-0000844A0000}"/>
    <cellStyle name="Percent 9 13 6 3" xfId="19075" xr:uid="{00000000-0005-0000-0000-0000854A0000}"/>
    <cellStyle name="Percent 9 13 6 3 2" xfId="19076" xr:uid="{00000000-0005-0000-0000-0000864A0000}"/>
    <cellStyle name="Percent 9 13 6 3 3" xfId="19077" xr:uid="{00000000-0005-0000-0000-0000874A0000}"/>
    <cellStyle name="Percent 9 13 6 4" xfId="19078" xr:uid="{00000000-0005-0000-0000-0000884A0000}"/>
    <cellStyle name="Percent 9 13 6 5" xfId="19079" xr:uid="{00000000-0005-0000-0000-0000894A0000}"/>
    <cellStyle name="Percent 9 13 7" xfId="19080" xr:uid="{00000000-0005-0000-0000-00008A4A0000}"/>
    <cellStyle name="Percent 9 13 7 2" xfId="19081" xr:uid="{00000000-0005-0000-0000-00008B4A0000}"/>
    <cellStyle name="Percent 9 13 7 3" xfId="19082" xr:uid="{00000000-0005-0000-0000-00008C4A0000}"/>
    <cellStyle name="Percent 9 13 8" xfId="19083" xr:uid="{00000000-0005-0000-0000-00008D4A0000}"/>
    <cellStyle name="Percent 9 13 8 2" xfId="19084" xr:uid="{00000000-0005-0000-0000-00008E4A0000}"/>
    <cellStyle name="Percent 9 13 8 3" xfId="19085" xr:uid="{00000000-0005-0000-0000-00008F4A0000}"/>
    <cellStyle name="Percent 9 13 9" xfId="19086" xr:uid="{00000000-0005-0000-0000-0000904A0000}"/>
    <cellStyle name="Percent 9 13 9 2" xfId="19087" xr:uid="{00000000-0005-0000-0000-0000914A0000}"/>
    <cellStyle name="Percent 9 13 9 3" xfId="19088" xr:uid="{00000000-0005-0000-0000-0000924A0000}"/>
    <cellStyle name="Percent 9 14" xfId="19089" xr:uid="{00000000-0005-0000-0000-0000934A0000}"/>
    <cellStyle name="Percent 9 14 10" xfId="19090" xr:uid="{00000000-0005-0000-0000-0000944A0000}"/>
    <cellStyle name="Percent 9 14 11" xfId="19091" xr:uid="{00000000-0005-0000-0000-0000954A0000}"/>
    <cellStyle name="Percent 9 14 12" xfId="19092" xr:uid="{00000000-0005-0000-0000-0000964A0000}"/>
    <cellStyle name="Percent 9 14 13" xfId="19093" xr:uid="{00000000-0005-0000-0000-0000974A0000}"/>
    <cellStyle name="Percent 9 14 14" xfId="19094" xr:uid="{00000000-0005-0000-0000-0000984A0000}"/>
    <cellStyle name="Percent 9 14 15" xfId="19095" xr:uid="{00000000-0005-0000-0000-0000994A0000}"/>
    <cellStyle name="Percent 9 14 2" xfId="19096" xr:uid="{00000000-0005-0000-0000-00009A4A0000}"/>
    <cellStyle name="Percent 9 14 2 2" xfId="19097" xr:uid="{00000000-0005-0000-0000-00009B4A0000}"/>
    <cellStyle name="Percent 9 14 2 2 2" xfId="19098" xr:uid="{00000000-0005-0000-0000-00009C4A0000}"/>
    <cellStyle name="Percent 9 14 2 2 3" xfId="19099" xr:uid="{00000000-0005-0000-0000-00009D4A0000}"/>
    <cellStyle name="Percent 9 14 2 3" xfId="19100" xr:uid="{00000000-0005-0000-0000-00009E4A0000}"/>
    <cellStyle name="Percent 9 14 2 3 2" xfId="19101" xr:uid="{00000000-0005-0000-0000-00009F4A0000}"/>
    <cellStyle name="Percent 9 14 2 3 3" xfId="19102" xr:uid="{00000000-0005-0000-0000-0000A04A0000}"/>
    <cellStyle name="Percent 9 14 2 4" xfId="19103" xr:uid="{00000000-0005-0000-0000-0000A14A0000}"/>
    <cellStyle name="Percent 9 14 2 5" xfId="19104" xr:uid="{00000000-0005-0000-0000-0000A24A0000}"/>
    <cellStyle name="Percent 9 14 2 6" xfId="19105" xr:uid="{00000000-0005-0000-0000-0000A34A0000}"/>
    <cellStyle name="Percent 9 14 3" xfId="19106" xr:uid="{00000000-0005-0000-0000-0000A44A0000}"/>
    <cellStyle name="Percent 9 14 3 2" xfId="19107" xr:uid="{00000000-0005-0000-0000-0000A54A0000}"/>
    <cellStyle name="Percent 9 14 3 2 2" xfId="19108" xr:uid="{00000000-0005-0000-0000-0000A64A0000}"/>
    <cellStyle name="Percent 9 14 3 2 3" xfId="19109" xr:uid="{00000000-0005-0000-0000-0000A74A0000}"/>
    <cellStyle name="Percent 9 14 3 3" xfId="19110" xr:uid="{00000000-0005-0000-0000-0000A84A0000}"/>
    <cellStyle name="Percent 9 14 3 3 2" xfId="19111" xr:uid="{00000000-0005-0000-0000-0000A94A0000}"/>
    <cellStyle name="Percent 9 14 3 3 3" xfId="19112" xr:uid="{00000000-0005-0000-0000-0000AA4A0000}"/>
    <cellStyle name="Percent 9 14 3 4" xfId="19113" xr:uid="{00000000-0005-0000-0000-0000AB4A0000}"/>
    <cellStyle name="Percent 9 14 3 5" xfId="19114" xr:uid="{00000000-0005-0000-0000-0000AC4A0000}"/>
    <cellStyle name="Percent 9 14 4" xfId="19115" xr:uid="{00000000-0005-0000-0000-0000AD4A0000}"/>
    <cellStyle name="Percent 9 14 4 2" xfId="19116" xr:uid="{00000000-0005-0000-0000-0000AE4A0000}"/>
    <cellStyle name="Percent 9 14 4 2 2" xfId="19117" xr:uid="{00000000-0005-0000-0000-0000AF4A0000}"/>
    <cellStyle name="Percent 9 14 4 2 3" xfId="19118" xr:uid="{00000000-0005-0000-0000-0000B04A0000}"/>
    <cellStyle name="Percent 9 14 4 3" xfId="19119" xr:uid="{00000000-0005-0000-0000-0000B14A0000}"/>
    <cellStyle name="Percent 9 14 4 3 2" xfId="19120" xr:uid="{00000000-0005-0000-0000-0000B24A0000}"/>
    <cellStyle name="Percent 9 14 4 3 3" xfId="19121" xr:uid="{00000000-0005-0000-0000-0000B34A0000}"/>
    <cellStyle name="Percent 9 14 4 4" xfId="19122" xr:uid="{00000000-0005-0000-0000-0000B44A0000}"/>
    <cellStyle name="Percent 9 14 4 5" xfId="19123" xr:uid="{00000000-0005-0000-0000-0000B54A0000}"/>
    <cellStyle name="Percent 9 14 5" xfId="19124" xr:uid="{00000000-0005-0000-0000-0000B64A0000}"/>
    <cellStyle name="Percent 9 14 5 2" xfId="19125" xr:uid="{00000000-0005-0000-0000-0000B74A0000}"/>
    <cellStyle name="Percent 9 14 5 2 2" xfId="19126" xr:uid="{00000000-0005-0000-0000-0000B84A0000}"/>
    <cellStyle name="Percent 9 14 5 2 3" xfId="19127" xr:uid="{00000000-0005-0000-0000-0000B94A0000}"/>
    <cellStyle name="Percent 9 14 5 3" xfId="19128" xr:uid="{00000000-0005-0000-0000-0000BA4A0000}"/>
    <cellStyle name="Percent 9 14 5 3 2" xfId="19129" xr:uid="{00000000-0005-0000-0000-0000BB4A0000}"/>
    <cellStyle name="Percent 9 14 5 3 3" xfId="19130" xr:uid="{00000000-0005-0000-0000-0000BC4A0000}"/>
    <cellStyle name="Percent 9 14 5 4" xfId="19131" xr:uid="{00000000-0005-0000-0000-0000BD4A0000}"/>
    <cellStyle name="Percent 9 14 5 4 2" xfId="19132" xr:uid="{00000000-0005-0000-0000-0000BE4A0000}"/>
    <cellStyle name="Percent 9 14 5 4 3" xfId="19133" xr:uid="{00000000-0005-0000-0000-0000BF4A0000}"/>
    <cellStyle name="Percent 9 14 5 5" xfId="19134" xr:uid="{00000000-0005-0000-0000-0000C04A0000}"/>
    <cellStyle name="Percent 9 14 5 6" xfId="19135" xr:uid="{00000000-0005-0000-0000-0000C14A0000}"/>
    <cellStyle name="Percent 9 14 6" xfId="19136" xr:uid="{00000000-0005-0000-0000-0000C24A0000}"/>
    <cellStyle name="Percent 9 14 6 2" xfId="19137" xr:uid="{00000000-0005-0000-0000-0000C34A0000}"/>
    <cellStyle name="Percent 9 14 6 2 2" xfId="19138" xr:uid="{00000000-0005-0000-0000-0000C44A0000}"/>
    <cellStyle name="Percent 9 14 6 2 3" xfId="19139" xr:uid="{00000000-0005-0000-0000-0000C54A0000}"/>
    <cellStyle name="Percent 9 14 6 3" xfId="19140" xr:uid="{00000000-0005-0000-0000-0000C64A0000}"/>
    <cellStyle name="Percent 9 14 6 3 2" xfId="19141" xr:uid="{00000000-0005-0000-0000-0000C74A0000}"/>
    <cellStyle name="Percent 9 14 6 3 3" xfId="19142" xr:uid="{00000000-0005-0000-0000-0000C84A0000}"/>
    <cellStyle name="Percent 9 14 6 4" xfId="19143" xr:uid="{00000000-0005-0000-0000-0000C94A0000}"/>
    <cellStyle name="Percent 9 14 6 5" xfId="19144" xr:uid="{00000000-0005-0000-0000-0000CA4A0000}"/>
    <cellStyle name="Percent 9 14 7" xfId="19145" xr:uid="{00000000-0005-0000-0000-0000CB4A0000}"/>
    <cellStyle name="Percent 9 14 7 2" xfId="19146" xr:uid="{00000000-0005-0000-0000-0000CC4A0000}"/>
    <cellStyle name="Percent 9 14 7 3" xfId="19147" xr:uid="{00000000-0005-0000-0000-0000CD4A0000}"/>
    <cellStyle name="Percent 9 14 8" xfId="19148" xr:uid="{00000000-0005-0000-0000-0000CE4A0000}"/>
    <cellStyle name="Percent 9 14 8 2" xfId="19149" xr:uid="{00000000-0005-0000-0000-0000CF4A0000}"/>
    <cellStyle name="Percent 9 14 8 3" xfId="19150" xr:uid="{00000000-0005-0000-0000-0000D04A0000}"/>
    <cellStyle name="Percent 9 14 9" xfId="19151" xr:uid="{00000000-0005-0000-0000-0000D14A0000}"/>
    <cellStyle name="Percent 9 14 9 2" xfId="19152" xr:uid="{00000000-0005-0000-0000-0000D24A0000}"/>
    <cellStyle name="Percent 9 14 9 3" xfId="19153" xr:uid="{00000000-0005-0000-0000-0000D34A0000}"/>
    <cellStyle name="Percent 9 15" xfId="19154" xr:uid="{00000000-0005-0000-0000-0000D44A0000}"/>
    <cellStyle name="Percent 9 15 10" xfId="19155" xr:uid="{00000000-0005-0000-0000-0000D54A0000}"/>
    <cellStyle name="Percent 9 15 11" xfId="19156" xr:uid="{00000000-0005-0000-0000-0000D64A0000}"/>
    <cellStyle name="Percent 9 15 12" xfId="19157" xr:uid="{00000000-0005-0000-0000-0000D74A0000}"/>
    <cellStyle name="Percent 9 15 13" xfId="19158" xr:uid="{00000000-0005-0000-0000-0000D84A0000}"/>
    <cellStyle name="Percent 9 15 14" xfId="19159" xr:uid="{00000000-0005-0000-0000-0000D94A0000}"/>
    <cellStyle name="Percent 9 15 15" xfId="19160" xr:uid="{00000000-0005-0000-0000-0000DA4A0000}"/>
    <cellStyle name="Percent 9 15 2" xfId="19161" xr:uid="{00000000-0005-0000-0000-0000DB4A0000}"/>
    <cellStyle name="Percent 9 15 2 2" xfId="19162" xr:uid="{00000000-0005-0000-0000-0000DC4A0000}"/>
    <cellStyle name="Percent 9 15 2 2 2" xfId="19163" xr:uid="{00000000-0005-0000-0000-0000DD4A0000}"/>
    <cellStyle name="Percent 9 15 2 2 3" xfId="19164" xr:uid="{00000000-0005-0000-0000-0000DE4A0000}"/>
    <cellStyle name="Percent 9 15 2 3" xfId="19165" xr:uid="{00000000-0005-0000-0000-0000DF4A0000}"/>
    <cellStyle name="Percent 9 15 2 3 2" xfId="19166" xr:uid="{00000000-0005-0000-0000-0000E04A0000}"/>
    <cellStyle name="Percent 9 15 2 3 3" xfId="19167" xr:uid="{00000000-0005-0000-0000-0000E14A0000}"/>
    <cellStyle name="Percent 9 15 2 4" xfId="19168" xr:uid="{00000000-0005-0000-0000-0000E24A0000}"/>
    <cellStyle name="Percent 9 15 2 5" xfId="19169" xr:uid="{00000000-0005-0000-0000-0000E34A0000}"/>
    <cellStyle name="Percent 9 15 2 6" xfId="19170" xr:uid="{00000000-0005-0000-0000-0000E44A0000}"/>
    <cellStyle name="Percent 9 15 3" xfId="19171" xr:uid="{00000000-0005-0000-0000-0000E54A0000}"/>
    <cellStyle name="Percent 9 15 3 2" xfId="19172" xr:uid="{00000000-0005-0000-0000-0000E64A0000}"/>
    <cellStyle name="Percent 9 15 3 2 2" xfId="19173" xr:uid="{00000000-0005-0000-0000-0000E74A0000}"/>
    <cellStyle name="Percent 9 15 3 2 3" xfId="19174" xr:uid="{00000000-0005-0000-0000-0000E84A0000}"/>
    <cellStyle name="Percent 9 15 3 3" xfId="19175" xr:uid="{00000000-0005-0000-0000-0000E94A0000}"/>
    <cellStyle name="Percent 9 15 3 3 2" xfId="19176" xr:uid="{00000000-0005-0000-0000-0000EA4A0000}"/>
    <cellStyle name="Percent 9 15 3 3 3" xfId="19177" xr:uid="{00000000-0005-0000-0000-0000EB4A0000}"/>
    <cellStyle name="Percent 9 15 3 4" xfId="19178" xr:uid="{00000000-0005-0000-0000-0000EC4A0000}"/>
    <cellStyle name="Percent 9 15 3 5" xfId="19179" xr:uid="{00000000-0005-0000-0000-0000ED4A0000}"/>
    <cellStyle name="Percent 9 15 4" xfId="19180" xr:uid="{00000000-0005-0000-0000-0000EE4A0000}"/>
    <cellStyle name="Percent 9 15 4 2" xfId="19181" xr:uid="{00000000-0005-0000-0000-0000EF4A0000}"/>
    <cellStyle name="Percent 9 15 4 2 2" xfId="19182" xr:uid="{00000000-0005-0000-0000-0000F04A0000}"/>
    <cellStyle name="Percent 9 15 4 2 3" xfId="19183" xr:uid="{00000000-0005-0000-0000-0000F14A0000}"/>
    <cellStyle name="Percent 9 15 4 3" xfId="19184" xr:uid="{00000000-0005-0000-0000-0000F24A0000}"/>
    <cellStyle name="Percent 9 15 4 3 2" xfId="19185" xr:uid="{00000000-0005-0000-0000-0000F34A0000}"/>
    <cellStyle name="Percent 9 15 4 3 3" xfId="19186" xr:uid="{00000000-0005-0000-0000-0000F44A0000}"/>
    <cellStyle name="Percent 9 15 4 4" xfId="19187" xr:uid="{00000000-0005-0000-0000-0000F54A0000}"/>
    <cellStyle name="Percent 9 15 4 5" xfId="19188" xr:uid="{00000000-0005-0000-0000-0000F64A0000}"/>
    <cellStyle name="Percent 9 15 5" xfId="19189" xr:uid="{00000000-0005-0000-0000-0000F74A0000}"/>
    <cellStyle name="Percent 9 15 5 2" xfId="19190" xr:uid="{00000000-0005-0000-0000-0000F84A0000}"/>
    <cellStyle name="Percent 9 15 5 2 2" xfId="19191" xr:uid="{00000000-0005-0000-0000-0000F94A0000}"/>
    <cellStyle name="Percent 9 15 5 2 3" xfId="19192" xr:uid="{00000000-0005-0000-0000-0000FA4A0000}"/>
    <cellStyle name="Percent 9 15 5 3" xfId="19193" xr:uid="{00000000-0005-0000-0000-0000FB4A0000}"/>
    <cellStyle name="Percent 9 15 5 3 2" xfId="19194" xr:uid="{00000000-0005-0000-0000-0000FC4A0000}"/>
    <cellStyle name="Percent 9 15 5 3 3" xfId="19195" xr:uid="{00000000-0005-0000-0000-0000FD4A0000}"/>
    <cellStyle name="Percent 9 15 5 4" xfId="19196" xr:uid="{00000000-0005-0000-0000-0000FE4A0000}"/>
    <cellStyle name="Percent 9 15 5 4 2" xfId="19197" xr:uid="{00000000-0005-0000-0000-0000FF4A0000}"/>
    <cellStyle name="Percent 9 15 5 4 3" xfId="19198" xr:uid="{00000000-0005-0000-0000-0000004B0000}"/>
    <cellStyle name="Percent 9 15 5 5" xfId="19199" xr:uid="{00000000-0005-0000-0000-0000014B0000}"/>
    <cellStyle name="Percent 9 15 5 6" xfId="19200" xr:uid="{00000000-0005-0000-0000-0000024B0000}"/>
    <cellStyle name="Percent 9 15 6" xfId="19201" xr:uid="{00000000-0005-0000-0000-0000034B0000}"/>
    <cellStyle name="Percent 9 15 6 2" xfId="19202" xr:uid="{00000000-0005-0000-0000-0000044B0000}"/>
    <cellStyle name="Percent 9 15 6 2 2" xfId="19203" xr:uid="{00000000-0005-0000-0000-0000054B0000}"/>
    <cellStyle name="Percent 9 15 6 2 3" xfId="19204" xr:uid="{00000000-0005-0000-0000-0000064B0000}"/>
    <cellStyle name="Percent 9 15 6 3" xfId="19205" xr:uid="{00000000-0005-0000-0000-0000074B0000}"/>
    <cellStyle name="Percent 9 15 6 3 2" xfId="19206" xr:uid="{00000000-0005-0000-0000-0000084B0000}"/>
    <cellStyle name="Percent 9 15 6 3 3" xfId="19207" xr:uid="{00000000-0005-0000-0000-0000094B0000}"/>
    <cellStyle name="Percent 9 15 6 4" xfId="19208" xr:uid="{00000000-0005-0000-0000-00000A4B0000}"/>
    <cellStyle name="Percent 9 15 6 5" xfId="19209" xr:uid="{00000000-0005-0000-0000-00000B4B0000}"/>
    <cellStyle name="Percent 9 15 7" xfId="19210" xr:uid="{00000000-0005-0000-0000-00000C4B0000}"/>
    <cellStyle name="Percent 9 15 7 2" xfId="19211" xr:uid="{00000000-0005-0000-0000-00000D4B0000}"/>
    <cellStyle name="Percent 9 15 7 3" xfId="19212" xr:uid="{00000000-0005-0000-0000-00000E4B0000}"/>
    <cellStyle name="Percent 9 15 8" xfId="19213" xr:uid="{00000000-0005-0000-0000-00000F4B0000}"/>
    <cellStyle name="Percent 9 15 8 2" xfId="19214" xr:uid="{00000000-0005-0000-0000-0000104B0000}"/>
    <cellStyle name="Percent 9 15 8 3" xfId="19215" xr:uid="{00000000-0005-0000-0000-0000114B0000}"/>
    <cellStyle name="Percent 9 15 9" xfId="19216" xr:uid="{00000000-0005-0000-0000-0000124B0000}"/>
    <cellStyle name="Percent 9 15 9 2" xfId="19217" xr:uid="{00000000-0005-0000-0000-0000134B0000}"/>
    <cellStyle name="Percent 9 15 9 3" xfId="19218" xr:uid="{00000000-0005-0000-0000-0000144B0000}"/>
    <cellStyle name="Percent 9 16" xfId="19219" xr:uid="{00000000-0005-0000-0000-0000154B0000}"/>
    <cellStyle name="Percent 9 16 10" xfId="19220" xr:uid="{00000000-0005-0000-0000-0000164B0000}"/>
    <cellStyle name="Percent 9 16 11" xfId="19221" xr:uid="{00000000-0005-0000-0000-0000174B0000}"/>
    <cellStyle name="Percent 9 16 12" xfId="19222" xr:uid="{00000000-0005-0000-0000-0000184B0000}"/>
    <cellStyle name="Percent 9 16 13" xfId="19223" xr:uid="{00000000-0005-0000-0000-0000194B0000}"/>
    <cellStyle name="Percent 9 16 14" xfId="19224" xr:uid="{00000000-0005-0000-0000-00001A4B0000}"/>
    <cellStyle name="Percent 9 16 15" xfId="19225" xr:uid="{00000000-0005-0000-0000-00001B4B0000}"/>
    <cellStyle name="Percent 9 16 2" xfId="19226" xr:uid="{00000000-0005-0000-0000-00001C4B0000}"/>
    <cellStyle name="Percent 9 16 2 2" xfId="19227" xr:uid="{00000000-0005-0000-0000-00001D4B0000}"/>
    <cellStyle name="Percent 9 16 2 2 2" xfId="19228" xr:uid="{00000000-0005-0000-0000-00001E4B0000}"/>
    <cellStyle name="Percent 9 16 2 2 3" xfId="19229" xr:uid="{00000000-0005-0000-0000-00001F4B0000}"/>
    <cellStyle name="Percent 9 16 2 3" xfId="19230" xr:uid="{00000000-0005-0000-0000-0000204B0000}"/>
    <cellStyle name="Percent 9 16 2 3 2" xfId="19231" xr:uid="{00000000-0005-0000-0000-0000214B0000}"/>
    <cellStyle name="Percent 9 16 2 3 3" xfId="19232" xr:uid="{00000000-0005-0000-0000-0000224B0000}"/>
    <cellStyle name="Percent 9 16 2 4" xfId="19233" xr:uid="{00000000-0005-0000-0000-0000234B0000}"/>
    <cellStyle name="Percent 9 16 2 5" xfId="19234" xr:uid="{00000000-0005-0000-0000-0000244B0000}"/>
    <cellStyle name="Percent 9 16 2 6" xfId="19235" xr:uid="{00000000-0005-0000-0000-0000254B0000}"/>
    <cellStyle name="Percent 9 16 3" xfId="19236" xr:uid="{00000000-0005-0000-0000-0000264B0000}"/>
    <cellStyle name="Percent 9 16 3 2" xfId="19237" xr:uid="{00000000-0005-0000-0000-0000274B0000}"/>
    <cellStyle name="Percent 9 16 3 2 2" xfId="19238" xr:uid="{00000000-0005-0000-0000-0000284B0000}"/>
    <cellStyle name="Percent 9 16 3 2 3" xfId="19239" xr:uid="{00000000-0005-0000-0000-0000294B0000}"/>
    <cellStyle name="Percent 9 16 3 3" xfId="19240" xr:uid="{00000000-0005-0000-0000-00002A4B0000}"/>
    <cellStyle name="Percent 9 16 3 3 2" xfId="19241" xr:uid="{00000000-0005-0000-0000-00002B4B0000}"/>
    <cellStyle name="Percent 9 16 3 3 3" xfId="19242" xr:uid="{00000000-0005-0000-0000-00002C4B0000}"/>
    <cellStyle name="Percent 9 16 3 4" xfId="19243" xr:uid="{00000000-0005-0000-0000-00002D4B0000}"/>
    <cellStyle name="Percent 9 16 3 5" xfId="19244" xr:uid="{00000000-0005-0000-0000-00002E4B0000}"/>
    <cellStyle name="Percent 9 16 4" xfId="19245" xr:uid="{00000000-0005-0000-0000-00002F4B0000}"/>
    <cellStyle name="Percent 9 16 4 2" xfId="19246" xr:uid="{00000000-0005-0000-0000-0000304B0000}"/>
    <cellStyle name="Percent 9 16 4 2 2" xfId="19247" xr:uid="{00000000-0005-0000-0000-0000314B0000}"/>
    <cellStyle name="Percent 9 16 4 2 3" xfId="19248" xr:uid="{00000000-0005-0000-0000-0000324B0000}"/>
    <cellStyle name="Percent 9 16 4 3" xfId="19249" xr:uid="{00000000-0005-0000-0000-0000334B0000}"/>
    <cellStyle name="Percent 9 16 4 3 2" xfId="19250" xr:uid="{00000000-0005-0000-0000-0000344B0000}"/>
    <cellStyle name="Percent 9 16 4 3 3" xfId="19251" xr:uid="{00000000-0005-0000-0000-0000354B0000}"/>
    <cellStyle name="Percent 9 16 4 4" xfId="19252" xr:uid="{00000000-0005-0000-0000-0000364B0000}"/>
    <cellStyle name="Percent 9 16 4 5" xfId="19253" xr:uid="{00000000-0005-0000-0000-0000374B0000}"/>
    <cellStyle name="Percent 9 16 5" xfId="19254" xr:uid="{00000000-0005-0000-0000-0000384B0000}"/>
    <cellStyle name="Percent 9 16 5 2" xfId="19255" xr:uid="{00000000-0005-0000-0000-0000394B0000}"/>
    <cellStyle name="Percent 9 16 5 2 2" xfId="19256" xr:uid="{00000000-0005-0000-0000-00003A4B0000}"/>
    <cellStyle name="Percent 9 16 5 2 3" xfId="19257" xr:uid="{00000000-0005-0000-0000-00003B4B0000}"/>
    <cellStyle name="Percent 9 16 5 3" xfId="19258" xr:uid="{00000000-0005-0000-0000-00003C4B0000}"/>
    <cellStyle name="Percent 9 16 5 3 2" xfId="19259" xr:uid="{00000000-0005-0000-0000-00003D4B0000}"/>
    <cellStyle name="Percent 9 16 5 3 3" xfId="19260" xr:uid="{00000000-0005-0000-0000-00003E4B0000}"/>
    <cellStyle name="Percent 9 16 5 4" xfId="19261" xr:uid="{00000000-0005-0000-0000-00003F4B0000}"/>
    <cellStyle name="Percent 9 16 5 4 2" xfId="19262" xr:uid="{00000000-0005-0000-0000-0000404B0000}"/>
    <cellStyle name="Percent 9 16 5 4 3" xfId="19263" xr:uid="{00000000-0005-0000-0000-0000414B0000}"/>
    <cellStyle name="Percent 9 16 5 5" xfId="19264" xr:uid="{00000000-0005-0000-0000-0000424B0000}"/>
    <cellStyle name="Percent 9 16 5 6" xfId="19265" xr:uid="{00000000-0005-0000-0000-0000434B0000}"/>
    <cellStyle name="Percent 9 16 6" xfId="19266" xr:uid="{00000000-0005-0000-0000-0000444B0000}"/>
    <cellStyle name="Percent 9 16 6 2" xfId="19267" xr:uid="{00000000-0005-0000-0000-0000454B0000}"/>
    <cellStyle name="Percent 9 16 6 2 2" xfId="19268" xr:uid="{00000000-0005-0000-0000-0000464B0000}"/>
    <cellStyle name="Percent 9 16 6 2 3" xfId="19269" xr:uid="{00000000-0005-0000-0000-0000474B0000}"/>
    <cellStyle name="Percent 9 16 6 3" xfId="19270" xr:uid="{00000000-0005-0000-0000-0000484B0000}"/>
    <cellStyle name="Percent 9 16 6 3 2" xfId="19271" xr:uid="{00000000-0005-0000-0000-0000494B0000}"/>
    <cellStyle name="Percent 9 16 6 3 3" xfId="19272" xr:uid="{00000000-0005-0000-0000-00004A4B0000}"/>
    <cellStyle name="Percent 9 16 6 4" xfId="19273" xr:uid="{00000000-0005-0000-0000-00004B4B0000}"/>
    <cellStyle name="Percent 9 16 6 5" xfId="19274" xr:uid="{00000000-0005-0000-0000-00004C4B0000}"/>
    <cellStyle name="Percent 9 16 7" xfId="19275" xr:uid="{00000000-0005-0000-0000-00004D4B0000}"/>
    <cellStyle name="Percent 9 16 7 2" xfId="19276" xr:uid="{00000000-0005-0000-0000-00004E4B0000}"/>
    <cellStyle name="Percent 9 16 7 3" xfId="19277" xr:uid="{00000000-0005-0000-0000-00004F4B0000}"/>
    <cellStyle name="Percent 9 16 8" xfId="19278" xr:uid="{00000000-0005-0000-0000-0000504B0000}"/>
    <cellStyle name="Percent 9 16 8 2" xfId="19279" xr:uid="{00000000-0005-0000-0000-0000514B0000}"/>
    <cellStyle name="Percent 9 16 8 3" xfId="19280" xr:uid="{00000000-0005-0000-0000-0000524B0000}"/>
    <cellStyle name="Percent 9 16 9" xfId="19281" xr:uid="{00000000-0005-0000-0000-0000534B0000}"/>
    <cellStyle name="Percent 9 16 9 2" xfId="19282" xr:uid="{00000000-0005-0000-0000-0000544B0000}"/>
    <cellStyle name="Percent 9 16 9 3" xfId="19283" xr:uid="{00000000-0005-0000-0000-0000554B0000}"/>
    <cellStyle name="Percent 9 17" xfId="19284" xr:uid="{00000000-0005-0000-0000-0000564B0000}"/>
    <cellStyle name="Percent 9 17 10" xfId="19285" xr:uid="{00000000-0005-0000-0000-0000574B0000}"/>
    <cellStyle name="Percent 9 17 11" xfId="19286" xr:uid="{00000000-0005-0000-0000-0000584B0000}"/>
    <cellStyle name="Percent 9 17 12" xfId="19287" xr:uid="{00000000-0005-0000-0000-0000594B0000}"/>
    <cellStyle name="Percent 9 17 13" xfId="19288" xr:uid="{00000000-0005-0000-0000-00005A4B0000}"/>
    <cellStyle name="Percent 9 17 14" xfId="19289" xr:uid="{00000000-0005-0000-0000-00005B4B0000}"/>
    <cellStyle name="Percent 9 17 15" xfId="19290" xr:uid="{00000000-0005-0000-0000-00005C4B0000}"/>
    <cellStyle name="Percent 9 17 2" xfId="19291" xr:uid="{00000000-0005-0000-0000-00005D4B0000}"/>
    <cellStyle name="Percent 9 17 2 2" xfId="19292" xr:uid="{00000000-0005-0000-0000-00005E4B0000}"/>
    <cellStyle name="Percent 9 17 2 2 2" xfId="19293" xr:uid="{00000000-0005-0000-0000-00005F4B0000}"/>
    <cellStyle name="Percent 9 17 2 2 3" xfId="19294" xr:uid="{00000000-0005-0000-0000-0000604B0000}"/>
    <cellStyle name="Percent 9 17 2 3" xfId="19295" xr:uid="{00000000-0005-0000-0000-0000614B0000}"/>
    <cellStyle name="Percent 9 17 2 3 2" xfId="19296" xr:uid="{00000000-0005-0000-0000-0000624B0000}"/>
    <cellStyle name="Percent 9 17 2 3 3" xfId="19297" xr:uid="{00000000-0005-0000-0000-0000634B0000}"/>
    <cellStyle name="Percent 9 17 2 4" xfId="19298" xr:uid="{00000000-0005-0000-0000-0000644B0000}"/>
    <cellStyle name="Percent 9 17 2 5" xfId="19299" xr:uid="{00000000-0005-0000-0000-0000654B0000}"/>
    <cellStyle name="Percent 9 17 2 6" xfId="19300" xr:uid="{00000000-0005-0000-0000-0000664B0000}"/>
    <cellStyle name="Percent 9 17 3" xfId="19301" xr:uid="{00000000-0005-0000-0000-0000674B0000}"/>
    <cellStyle name="Percent 9 17 3 2" xfId="19302" xr:uid="{00000000-0005-0000-0000-0000684B0000}"/>
    <cellStyle name="Percent 9 17 3 2 2" xfId="19303" xr:uid="{00000000-0005-0000-0000-0000694B0000}"/>
    <cellStyle name="Percent 9 17 3 2 3" xfId="19304" xr:uid="{00000000-0005-0000-0000-00006A4B0000}"/>
    <cellStyle name="Percent 9 17 3 3" xfId="19305" xr:uid="{00000000-0005-0000-0000-00006B4B0000}"/>
    <cellStyle name="Percent 9 17 3 3 2" xfId="19306" xr:uid="{00000000-0005-0000-0000-00006C4B0000}"/>
    <cellStyle name="Percent 9 17 3 3 3" xfId="19307" xr:uid="{00000000-0005-0000-0000-00006D4B0000}"/>
    <cellStyle name="Percent 9 17 3 4" xfId="19308" xr:uid="{00000000-0005-0000-0000-00006E4B0000}"/>
    <cellStyle name="Percent 9 17 3 5" xfId="19309" xr:uid="{00000000-0005-0000-0000-00006F4B0000}"/>
    <cellStyle name="Percent 9 17 4" xfId="19310" xr:uid="{00000000-0005-0000-0000-0000704B0000}"/>
    <cellStyle name="Percent 9 17 4 2" xfId="19311" xr:uid="{00000000-0005-0000-0000-0000714B0000}"/>
    <cellStyle name="Percent 9 17 4 2 2" xfId="19312" xr:uid="{00000000-0005-0000-0000-0000724B0000}"/>
    <cellStyle name="Percent 9 17 4 2 3" xfId="19313" xr:uid="{00000000-0005-0000-0000-0000734B0000}"/>
    <cellStyle name="Percent 9 17 4 3" xfId="19314" xr:uid="{00000000-0005-0000-0000-0000744B0000}"/>
    <cellStyle name="Percent 9 17 4 3 2" xfId="19315" xr:uid="{00000000-0005-0000-0000-0000754B0000}"/>
    <cellStyle name="Percent 9 17 4 3 3" xfId="19316" xr:uid="{00000000-0005-0000-0000-0000764B0000}"/>
    <cellStyle name="Percent 9 17 4 4" xfId="19317" xr:uid="{00000000-0005-0000-0000-0000774B0000}"/>
    <cellStyle name="Percent 9 17 4 5" xfId="19318" xr:uid="{00000000-0005-0000-0000-0000784B0000}"/>
    <cellStyle name="Percent 9 17 5" xfId="19319" xr:uid="{00000000-0005-0000-0000-0000794B0000}"/>
    <cellStyle name="Percent 9 17 5 2" xfId="19320" xr:uid="{00000000-0005-0000-0000-00007A4B0000}"/>
    <cellStyle name="Percent 9 17 5 2 2" xfId="19321" xr:uid="{00000000-0005-0000-0000-00007B4B0000}"/>
    <cellStyle name="Percent 9 17 5 2 3" xfId="19322" xr:uid="{00000000-0005-0000-0000-00007C4B0000}"/>
    <cellStyle name="Percent 9 17 5 3" xfId="19323" xr:uid="{00000000-0005-0000-0000-00007D4B0000}"/>
    <cellStyle name="Percent 9 17 5 3 2" xfId="19324" xr:uid="{00000000-0005-0000-0000-00007E4B0000}"/>
    <cellStyle name="Percent 9 17 5 3 3" xfId="19325" xr:uid="{00000000-0005-0000-0000-00007F4B0000}"/>
    <cellStyle name="Percent 9 17 5 4" xfId="19326" xr:uid="{00000000-0005-0000-0000-0000804B0000}"/>
    <cellStyle name="Percent 9 17 5 4 2" xfId="19327" xr:uid="{00000000-0005-0000-0000-0000814B0000}"/>
    <cellStyle name="Percent 9 17 5 4 3" xfId="19328" xr:uid="{00000000-0005-0000-0000-0000824B0000}"/>
    <cellStyle name="Percent 9 17 5 5" xfId="19329" xr:uid="{00000000-0005-0000-0000-0000834B0000}"/>
    <cellStyle name="Percent 9 17 5 6" xfId="19330" xr:uid="{00000000-0005-0000-0000-0000844B0000}"/>
    <cellStyle name="Percent 9 17 6" xfId="19331" xr:uid="{00000000-0005-0000-0000-0000854B0000}"/>
    <cellStyle name="Percent 9 17 6 2" xfId="19332" xr:uid="{00000000-0005-0000-0000-0000864B0000}"/>
    <cellStyle name="Percent 9 17 6 2 2" xfId="19333" xr:uid="{00000000-0005-0000-0000-0000874B0000}"/>
    <cellStyle name="Percent 9 17 6 2 3" xfId="19334" xr:uid="{00000000-0005-0000-0000-0000884B0000}"/>
    <cellStyle name="Percent 9 17 6 3" xfId="19335" xr:uid="{00000000-0005-0000-0000-0000894B0000}"/>
    <cellStyle name="Percent 9 17 6 3 2" xfId="19336" xr:uid="{00000000-0005-0000-0000-00008A4B0000}"/>
    <cellStyle name="Percent 9 17 6 3 3" xfId="19337" xr:uid="{00000000-0005-0000-0000-00008B4B0000}"/>
    <cellStyle name="Percent 9 17 6 4" xfId="19338" xr:uid="{00000000-0005-0000-0000-00008C4B0000}"/>
    <cellStyle name="Percent 9 17 6 5" xfId="19339" xr:uid="{00000000-0005-0000-0000-00008D4B0000}"/>
    <cellStyle name="Percent 9 17 7" xfId="19340" xr:uid="{00000000-0005-0000-0000-00008E4B0000}"/>
    <cellStyle name="Percent 9 17 7 2" xfId="19341" xr:uid="{00000000-0005-0000-0000-00008F4B0000}"/>
    <cellStyle name="Percent 9 17 7 3" xfId="19342" xr:uid="{00000000-0005-0000-0000-0000904B0000}"/>
    <cellStyle name="Percent 9 17 8" xfId="19343" xr:uid="{00000000-0005-0000-0000-0000914B0000}"/>
    <cellStyle name="Percent 9 17 8 2" xfId="19344" xr:uid="{00000000-0005-0000-0000-0000924B0000}"/>
    <cellStyle name="Percent 9 17 8 3" xfId="19345" xr:uid="{00000000-0005-0000-0000-0000934B0000}"/>
    <cellStyle name="Percent 9 17 9" xfId="19346" xr:uid="{00000000-0005-0000-0000-0000944B0000}"/>
    <cellStyle name="Percent 9 17 9 2" xfId="19347" xr:uid="{00000000-0005-0000-0000-0000954B0000}"/>
    <cellStyle name="Percent 9 17 9 3" xfId="19348" xr:uid="{00000000-0005-0000-0000-0000964B0000}"/>
    <cellStyle name="Percent 9 18" xfId="19349" xr:uid="{00000000-0005-0000-0000-0000974B0000}"/>
    <cellStyle name="Percent 9 18 10" xfId="19350" xr:uid="{00000000-0005-0000-0000-0000984B0000}"/>
    <cellStyle name="Percent 9 18 11" xfId="19351" xr:uid="{00000000-0005-0000-0000-0000994B0000}"/>
    <cellStyle name="Percent 9 18 12" xfId="19352" xr:uid="{00000000-0005-0000-0000-00009A4B0000}"/>
    <cellStyle name="Percent 9 18 13" xfId="19353" xr:uid="{00000000-0005-0000-0000-00009B4B0000}"/>
    <cellStyle name="Percent 9 18 14" xfId="19354" xr:uid="{00000000-0005-0000-0000-00009C4B0000}"/>
    <cellStyle name="Percent 9 18 15" xfId="19355" xr:uid="{00000000-0005-0000-0000-00009D4B0000}"/>
    <cellStyle name="Percent 9 18 2" xfId="19356" xr:uid="{00000000-0005-0000-0000-00009E4B0000}"/>
    <cellStyle name="Percent 9 18 2 2" xfId="19357" xr:uid="{00000000-0005-0000-0000-00009F4B0000}"/>
    <cellStyle name="Percent 9 18 2 2 2" xfId="19358" xr:uid="{00000000-0005-0000-0000-0000A04B0000}"/>
    <cellStyle name="Percent 9 18 2 2 3" xfId="19359" xr:uid="{00000000-0005-0000-0000-0000A14B0000}"/>
    <cellStyle name="Percent 9 18 2 3" xfId="19360" xr:uid="{00000000-0005-0000-0000-0000A24B0000}"/>
    <cellStyle name="Percent 9 18 2 3 2" xfId="19361" xr:uid="{00000000-0005-0000-0000-0000A34B0000}"/>
    <cellStyle name="Percent 9 18 2 3 3" xfId="19362" xr:uid="{00000000-0005-0000-0000-0000A44B0000}"/>
    <cellStyle name="Percent 9 18 2 4" xfId="19363" xr:uid="{00000000-0005-0000-0000-0000A54B0000}"/>
    <cellStyle name="Percent 9 18 2 5" xfId="19364" xr:uid="{00000000-0005-0000-0000-0000A64B0000}"/>
    <cellStyle name="Percent 9 18 2 6" xfId="19365" xr:uid="{00000000-0005-0000-0000-0000A74B0000}"/>
    <cellStyle name="Percent 9 18 3" xfId="19366" xr:uid="{00000000-0005-0000-0000-0000A84B0000}"/>
    <cellStyle name="Percent 9 18 3 2" xfId="19367" xr:uid="{00000000-0005-0000-0000-0000A94B0000}"/>
    <cellStyle name="Percent 9 18 3 2 2" xfId="19368" xr:uid="{00000000-0005-0000-0000-0000AA4B0000}"/>
    <cellStyle name="Percent 9 18 3 2 3" xfId="19369" xr:uid="{00000000-0005-0000-0000-0000AB4B0000}"/>
    <cellStyle name="Percent 9 18 3 3" xfId="19370" xr:uid="{00000000-0005-0000-0000-0000AC4B0000}"/>
    <cellStyle name="Percent 9 18 3 3 2" xfId="19371" xr:uid="{00000000-0005-0000-0000-0000AD4B0000}"/>
    <cellStyle name="Percent 9 18 3 3 3" xfId="19372" xr:uid="{00000000-0005-0000-0000-0000AE4B0000}"/>
    <cellStyle name="Percent 9 18 3 4" xfId="19373" xr:uid="{00000000-0005-0000-0000-0000AF4B0000}"/>
    <cellStyle name="Percent 9 18 3 5" xfId="19374" xr:uid="{00000000-0005-0000-0000-0000B04B0000}"/>
    <cellStyle name="Percent 9 18 4" xfId="19375" xr:uid="{00000000-0005-0000-0000-0000B14B0000}"/>
    <cellStyle name="Percent 9 18 4 2" xfId="19376" xr:uid="{00000000-0005-0000-0000-0000B24B0000}"/>
    <cellStyle name="Percent 9 18 4 2 2" xfId="19377" xr:uid="{00000000-0005-0000-0000-0000B34B0000}"/>
    <cellStyle name="Percent 9 18 4 2 3" xfId="19378" xr:uid="{00000000-0005-0000-0000-0000B44B0000}"/>
    <cellStyle name="Percent 9 18 4 3" xfId="19379" xr:uid="{00000000-0005-0000-0000-0000B54B0000}"/>
    <cellStyle name="Percent 9 18 4 3 2" xfId="19380" xr:uid="{00000000-0005-0000-0000-0000B64B0000}"/>
    <cellStyle name="Percent 9 18 4 3 3" xfId="19381" xr:uid="{00000000-0005-0000-0000-0000B74B0000}"/>
    <cellStyle name="Percent 9 18 4 4" xfId="19382" xr:uid="{00000000-0005-0000-0000-0000B84B0000}"/>
    <cellStyle name="Percent 9 18 4 5" xfId="19383" xr:uid="{00000000-0005-0000-0000-0000B94B0000}"/>
    <cellStyle name="Percent 9 18 5" xfId="19384" xr:uid="{00000000-0005-0000-0000-0000BA4B0000}"/>
    <cellStyle name="Percent 9 18 5 2" xfId="19385" xr:uid="{00000000-0005-0000-0000-0000BB4B0000}"/>
    <cellStyle name="Percent 9 18 5 2 2" xfId="19386" xr:uid="{00000000-0005-0000-0000-0000BC4B0000}"/>
    <cellStyle name="Percent 9 18 5 2 3" xfId="19387" xr:uid="{00000000-0005-0000-0000-0000BD4B0000}"/>
    <cellStyle name="Percent 9 18 5 3" xfId="19388" xr:uid="{00000000-0005-0000-0000-0000BE4B0000}"/>
    <cellStyle name="Percent 9 18 5 3 2" xfId="19389" xr:uid="{00000000-0005-0000-0000-0000BF4B0000}"/>
    <cellStyle name="Percent 9 18 5 3 3" xfId="19390" xr:uid="{00000000-0005-0000-0000-0000C04B0000}"/>
    <cellStyle name="Percent 9 18 5 4" xfId="19391" xr:uid="{00000000-0005-0000-0000-0000C14B0000}"/>
    <cellStyle name="Percent 9 18 5 4 2" xfId="19392" xr:uid="{00000000-0005-0000-0000-0000C24B0000}"/>
    <cellStyle name="Percent 9 18 5 4 3" xfId="19393" xr:uid="{00000000-0005-0000-0000-0000C34B0000}"/>
    <cellStyle name="Percent 9 18 5 5" xfId="19394" xr:uid="{00000000-0005-0000-0000-0000C44B0000}"/>
    <cellStyle name="Percent 9 18 5 6" xfId="19395" xr:uid="{00000000-0005-0000-0000-0000C54B0000}"/>
    <cellStyle name="Percent 9 18 6" xfId="19396" xr:uid="{00000000-0005-0000-0000-0000C64B0000}"/>
    <cellStyle name="Percent 9 18 6 2" xfId="19397" xr:uid="{00000000-0005-0000-0000-0000C74B0000}"/>
    <cellStyle name="Percent 9 18 6 2 2" xfId="19398" xr:uid="{00000000-0005-0000-0000-0000C84B0000}"/>
    <cellStyle name="Percent 9 18 6 2 3" xfId="19399" xr:uid="{00000000-0005-0000-0000-0000C94B0000}"/>
    <cellStyle name="Percent 9 18 6 3" xfId="19400" xr:uid="{00000000-0005-0000-0000-0000CA4B0000}"/>
    <cellStyle name="Percent 9 18 6 3 2" xfId="19401" xr:uid="{00000000-0005-0000-0000-0000CB4B0000}"/>
    <cellStyle name="Percent 9 18 6 3 3" xfId="19402" xr:uid="{00000000-0005-0000-0000-0000CC4B0000}"/>
    <cellStyle name="Percent 9 18 6 4" xfId="19403" xr:uid="{00000000-0005-0000-0000-0000CD4B0000}"/>
    <cellStyle name="Percent 9 18 6 5" xfId="19404" xr:uid="{00000000-0005-0000-0000-0000CE4B0000}"/>
    <cellStyle name="Percent 9 18 7" xfId="19405" xr:uid="{00000000-0005-0000-0000-0000CF4B0000}"/>
    <cellStyle name="Percent 9 18 7 2" xfId="19406" xr:uid="{00000000-0005-0000-0000-0000D04B0000}"/>
    <cellStyle name="Percent 9 18 7 3" xfId="19407" xr:uid="{00000000-0005-0000-0000-0000D14B0000}"/>
    <cellStyle name="Percent 9 18 8" xfId="19408" xr:uid="{00000000-0005-0000-0000-0000D24B0000}"/>
    <cellStyle name="Percent 9 18 8 2" xfId="19409" xr:uid="{00000000-0005-0000-0000-0000D34B0000}"/>
    <cellStyle name="Percent 9 18 8 3" xfId="19410" xr:uid="{00000000-0005-0000-0000-0000D44B0000}"/>
    <cellStyle name="Percent 9 18 9" xfId="19411" xr:uid="{00000000-0005-0000-0000-0000D54B0000}"/>
    <cellStyle name="Percent 9 18 9 2" xfId="19412" xr:uid="{00000000-0005-0000-0000-0000D64B0000}"/>
    <cellStyle name="Percent 9 18 9 3" xfId="19413" xr:uid="{00000000-0005-0000-0000-0000D74B0000}"/>
    <cellStyle name="Percent 9 19" xfId="19414" xr:uid="{00000000-0005-0000-0000-0000D84B0000}"/>
    <cellStyle name="Percent 9 19 10" xfId="19415" xr:uid="{00000000-0005-0000-0000-0000D94B0000}"/>
    <cellStyle name="Percent 9 19 11" xfId="19416" xr:uid="{00000000-0005-0000-0000-0000DA4B0000}"/>
    <cellStyle name="Percent 9 19 12" xfId="19417" xr:uid="{00000000-0005-0000-0000-0000DB4B0000}"/>
    <cellStyle name="Percent 9 19 13" xfId="19418" xr:uid="{00000000-0005-0000-0000-0000DC4B0000}"/>
    <cellStyle name="Percent 9 19 14" xfId="19419" xr:uid="{00000000-0005-0000-0000-0000DD4B0000}"/>
    <cellStyle name="Percent 9 19 15" xfId="19420" xr:uid="{00000000-0005-0000-0000-0000DE4B0000}"/>
    <cellStyle name="Percent 9 19 2" xfId="19421" xr:uid="{00000000-0005-0000-0000-0000DF4B0000}"/>
    <cellStyle name="Percent 9 19 2 2" xfId="19422" xr:uid="{00000000-0005-0000-0000-0000E04B0000}"/>
    <cellStyle name="Percent 9 19 2 2 2" xfId="19423" xr:uid="{00000000-0005-0000-0000-0000E14B0000}"/>
    <cellStyle name="Percent 9 19 2 2 3" xfId="19424" xr:uid="{00000000-0005-0000-0000-0000E24B0000}"/>
    <cellStyle name="Percent 9 19 2 3" xfId="19425" xr:uid="{00000000-0005-0000-0000-0000E34B0000}"/>
    <cellStyle name="Percent 9 19 2 3 2" xfId="19426" xr:uid="{00000000-0005-0000-0000-0000E44B0000}"/>
    <cellStyle name="Percent 9 19 2 3 3" xfId="19427" xr:uid="{00000000-0005-0000-0000-0000E54B0000}"/>
    <cellStyle name="Percent 9 19 2 4" xfId="19428" xr:uid="{00000000-0005-0000-0000-0000E64B0000}"/>
    <cellStyle name="Percent 9 19 2 5" xfId="19429" xr:uid="{00000000-0005-0000-0000-0000E74B0000}"/>
    <cellStyle name="Percent 9 19 2 6" xfId="19430" xr:uid="{00000000-0005-0000-0000-0000E84B0000}"/>
    <cellStyle name="Percent 9 19 3" xfId="19431" xr:uid="{00000000-0005-0000-0000-0000E94B0000}"/>
    <cellStyle name="Percent 9 19 3 2" xfId="19432" xr:uid="{00000000-0005-0000-0000-0000EA4B0000}"/>
    <cellStyle name="Percent 9 19 3 2 2" xfId="19433" xr:uid="{00000000-0005-0000-0000-0000EB4B0000}"/>
    <cellStyle name="Percent 9 19 3 2 3" xfId="19434" xr:uid="{00000000-0005-0000-0000-0000EC4B0000}"/>
    <cellStyle name="Percent 9 19 3 3" xfId="19435" xr:uid="{00000000-0005-0000-0000-0000ED4B0000}"/>
    <cellStyle name="Percent 9 19 3 3 2" xfId="19436" xr:uid="{00000000-0005-0000-0000-0000EE4B0000}"/>
    <cellStyle name="Percent 9 19 3 3 3" xfId="19437" xr:uid="{00000000-0005-0000-0000-0000EF4B0000}"/>
    <cellStyle name="Percent 9 19 3 4" xfId="19438" xr:uid="{00000000-0005-0000-0000-0000F04B0000}"/>
    <cellStyle name="Percent 9 19 3 5" xfId="19439" xr:uid="{00000000-0005-0000-0000-0000F14B0000}"/>
    <cellStyle name="Percent 9 19 4" xfId="19440" xr:uid="{00000000-0005-0000-0000-0000F24B0000}"/>
    <cellStyle name="Percent 9 19 4 2" xfId="19441" xr:uid="{00000000-0005-0000-0000-0000F34B0000}"/>
    <cellStyle name="Percent 9 19 4 2 2" xfId="19442" xr:uid="{00000000-0005-0000-0000-0000F44B0000}"/>
    <cellStyle name="Percent 9 19 4 2 3" xfId="19443" xr:uid="{00000000-0005-0000-0000-0000F54B0000}"/>
    <cellStyle name="Percent 9 19 4 3" xfId="19444" xr:uid="{00000000-0005-0000-0000-0000F64B0000}"/>
    <cellStyle name="Percent 9 19 4 3 2" xfId="19445" xr:uid="{00000000-0005-0000-0000-0000F74B0000}"/>
    <cellStyle name="Percent 9 19 4 3 3" xfId="19446" xr:uid="{00000000-0005-0000-0000-0000F84B0000}"/>
    <cellStyle name="Percent 9 19 4 4" xfId="19447" xr:uid="{00000000-0005-0000-0000-0000F94B0000}"/>
    <cellStyle name="Percent 9 19 4 5" xfId="19448" xr:uid="{00000000-0005-0000-0000-0000FA4B0000}"/>
    <cellStyle name="Percent 9 19 5" xfId="19449" xr:uid="{00000000-0005-0000-0000-0000FB4B0000}"/>
    <cellStyle name="Percent 9 19 5 2" xfId="19450" xr:uid="{00000000-0005-0000-0000-0000FC4B0000}"/>
    <cellStyle name="Percent 9 19 5 2 2" xfId="19451" xr:uid="{00000000-0005-0000-0000-0000FD4B0000}"/>
    <cellStyle name="Percent 9 19 5 2 3" xfId="19452" xr:uid="{00000000-0005-0000-0000-0000FE4B0000}"/>
    <cellStyle name="Percent 9 19 5 3" xfId="19453" xr:uid="{00000000-0005-0000-0000-0000FF4B0000}"/>
    <cellStyle name="Percent 9 19 5 3 2" xfId="19454" xr:uid="{00000000-0005-0000-0000-0000004C0000}"/>
    <cellStyle name="Percent 9 19 5 3 3" xfId="19455" xr:uid="{00000000-0005-0000-0000-0000014C0000}"/>
    <cellStyle name="Percent 9 19 5 4" xfId="19456" xr:uid="{00000000-0005-0000-0000-0000024C0000}"/>
    <cellStyle name="Percent 9 19 5 4 2" xfId="19457" xr:uid="{00000000-0005-0000-0000-0000034C0000}"/>
    <cellStyle name="Percent 9 19 5 4 3" xfId="19458" xr:uid="{00000000-0005-0000-0000-0000044C0000}"/>
    <cellStyle name="Percent 9 19 5 5" xfId="19459" xr:uid="{00000000-0005-0000-0000-0000054C0000}"/>
    <cellStyle name="Percent 9 19 5 6" xfId="19460" xr:uid="{00000000-0005-0000-0000-0000064C0000}"/>
    <cellStyle name="Percent 9 19 6" xfId="19461" xr:uid="{00000000-0005-0000-0000-0000074C0000}"/>
    <cellStyle name="Percent 9 19 6 2" xfId="19462" xr:uid="{00000000-0005-0000-0000-0000084C0000}"/>
    <cellStyle name="Percent 9 19 6 2 2" xfId="19463" xr:uid="{00000000-0005-0000-0000-0000094C0000}"/>
    <cellStyle name="Percent 9 19 6 2 3" xfId="19464" xr:uid="{00000000-0005-0000-0000-00000A4C0000}"/>
    <cellStyle name="Percent 9 19 6 3" xfId="19465" xr:uid="{00000000-0005-0000-0000-00000B4C0000}"/>
    <cellStyle name="Percent 9 19 6 3 2" xfId="19466" xr:uid="{00000000-0005-0000-0000-00000C4C0000}"/>
    <cellStyle name="Percent 9 19 6 3 3" xfId="19467" xr:uid="{00000000-0005-0000-0000-00000D4C0000}"/>
    <cellStyle name="Percent 9 19 6 4" xfId="19468" xr:uid="{00000000-0005-0000-0000-00000E4C0000}"/>
    <cellStyle name="Percent 9 19 6 5" xfId="19469" xr:uid="{00000000-0005-0000-0000-00000F4C0000}"/>
    <cellStyle name="Percent 9 19 7" xfId="19470" xr:uid="{00000000-0005-0000-0000-0000104C0000}"/>
    <cellStyle name="Percent 9 19 7 2" xfId="19471" xr:uid="{00000000-0005-0000-0000-0000114C0000}"/>
    <cellStyle name="Percent 9 19 7 3" xfId="19472" xr:uid="{00000000-0005-0000-0000-0000124C0000}"/>
    <cellStyle name="Percent 9 19 8" xfId="19473" xr:uid="{00000000-0005-0000-0000-0000134C0000}"/>
    <cellStyle name="Percent 9 19 8 2" xfId="19474" xr:uid="{00000000-0005-0000-0000-0000144C0000}"/>
    <cellStyle name="Percent 9 19 8 3" xfId="19475" xr:uid="{00000000-0005-0000-0000-0000154C0000}"/>
    <cellStyle name="Percent 9 19 9" xfId="19476" xr:uid="{00000000-0005-0000-0000-0000164C0000}"/>
    <cellStyle name="Percent 9 19 9 2" xfId="19477" xr:uid="{00000000-0005-0000-0000-0000174C0000}"/>
    <cellStyle name="Percent 9 19 9 3" xfId="19478" xr:uid="{00000000-0005-0000-0000-0000184C0000}"/>
    <cellStyle name="Percent 9 2" xfId="19479" xr:uid="{00000000-0005-0000-0000-0000194C0000}"/>
    <cellStyle name="Percent 9 2 10" xfId="19480" xr:uid="{00000000-0005-0000-0000-00001A4C0000}"/>
    <cellStyle name="Percent 9 2 10 2" xfId="19481" xr:uid="{00000000-0005-0000-0000-00001B4C0000}"/>
    <cellStyle name="Percent 9 2 10 3" xfId="19482" xr:uid="{00000000-0005-0000-0000-00001C4C0000}"/>
    <cellStyle name="Percent 9 2 11" xfId="19483" xr:uid="{00000000-0005-0000-0000-00001D4C0000}"/>
    <cellStyle name="Percent 9 2 12" xfId="19484" xr:uid="{00000000-0005-0000-0000-00001E4C0000}"/>
    <cellStyle name="Percent 9 2 13" xfId="19485" xr:uid="{00000000-0005-0000-0000-00001F4C0000}"/>
    <cellStyle name="Percent 9 2 14" xfId="19486" xr:uid="{00000000-0005-0000-0000-0000204C0000}"/>
    <cellStyle name="Percent 9 2 15" xfId="19487" xr:uid="{00000000-0005-0000-0000-0000214C0000}"/>
    <cellStyle name="Percent 9 2 16" xfId="19488" xr:uid="{00000000-0005-0000-0000-0000224C0000}"/>
    <cellStyle name="Percent 9 2 2" xfId="19489" xr:uid="{00000000-0005-0000-0000-0000234C0000}"/>
    <cellStyle name="Percent 9 2 2 10" xfId="19490" xr:uid="{00000000-0005-0000-0000-0000244C0000}"/>
    <cellStyle name="Percent 9 2 2 11" xfId="19491" xr:uid="{00000000-0005-0000-0000-0000254C0000}"/>
    <cellStyle name="Percent 9 2 2 12" xfId="19492" xr:uid="{00000000-0005-0000-0000-0000264C0000}"/>
    <cellStyle name="Percent 9 2 2 13" xfId="19493" xr:uid="{00000000-0005-0000-0000-0000274C0000}"/>
    <cellStyle name="Percent 9 2 2 14" xfId="19494" xr:uid="{00000000-0005-0000-0000-0000284C0000}"/>
    <cellStyle name="Percent 9 2 2 2" xfId="19495" xr:uid="{00000000-0005-0000-0000-0000294C0000}"/>
    <cellStyle name="Percent 9 2 2 2 2" xfId="19496" xr:uid="{00000000-0005-0000-0000-00002A4C0000}"/>
    <cellStyle name="Percent 9 2 2 2 2 2" xfId="19497" xr:uid="{00000000-0005-0000-0000-00002B4C0000}"/>
    <cellStyle name="Percent 9 2 2 2 2 3" xfId="19498" xr:uid="{00000000-0005-0000-0000-00002C4C0000}"/>
    <cellStyle name="Percent 9 2 2 2 3" xfId="19499" xr:uid="{00000000-0005-0000-0000-00002D4C0000}"/>
    <cellStyle name="Percent 9 2 2 2 3 2" xfId="19500" xr:uid="{00000000-0005-0000-0000-00002E4C0000}"/>
    <cellStyle name="Percent 9 2 2 2 3 3" xfId="19501" xr:uid="{00000000-0005-0000-0000-00002F4C0000}"/>
    <cellStyle name="Percent 9 2 2 2 4" xfId="19502" xr:uid="{00000000-0005-0000-0000-0000304C0000}"/>
    <cellStyle name="Percent 9 2 2 2 5" xfId="19503" xr:uid="{00000000-0005-0000-0000-0000314C0000}"/>
    <cellStyle name="Percent 9 2 2 3" xfId="19504" xr:uid="{00000000-0005-0000-0000-0000324C0000}"/>
    <cellStyle name="Percent 9 2 2 3 2" xfId="19505" xr:uid="{00000000-0005-0000-0000-0000334C0000}"/>
    <cellStyle name="Percent 9 2 2 3 2 2" xfId="19506" xr:uid="{00000000-0005-0000-0000-0000344C0000}"/>
    <cellStyle name="Percent 9 2 2 3 2 3" xfId="19507" xr:uid="{00000000-0005-0000-0000-0000354C0000}"/>
    <cellStyle name="Percent 9 2 2 3 3" xfId="19508" xr:uid="{00000000-0005-0000-0000-0000364C0000}"/>
    <cellStyle name="Percent 9 2 2 3 3 2" xfId="19509" xr:uid="{00000000-0005-0000-0000-0000374C0000}"/>
    <cellStyle name="Percent 9 2 2 3 3 3" xfId="19510" xr:uid="{00000000-0005-0000-0000-0000384C0000}"/>
    <cellStyle name="Percent 9 2 2 3 4" xfId="19511" xr:uid="{00000000-0005-0000-0000-0000394C0000}"/>
    <cellStyle name="Percent 9 2 2 3 5" xfId="19512" xr:uid="{00000000-0005-0000-0000-00003A4C0000}"/>
    <cellStyle name="Percent 9 2 2 4" xfId="19513" xr:uid="{00000000-0005-0000-0000-00003B4C0000}"/>
    <cellStyle name="Percent 9 2 2 4 2" xfId="19514" xr:uid="{00000000-0005-0000-0000-00003C4C0000}"/>
    <cellStyle name="Percent 9 2 2 4 2 2" xfId="19515" xr:uid="{00000000-0005-0000-0000-00003D4C0000}"/>
    <cellStyle name="Percent 9 2 2 4 2 3" xfId="19516" xr:uid="{00000000-0005-0000-0000-00003E4C0000}"/>
    <cellStyle name="Percent 9 2 2 4 3" xfId="19517" xr:uid="{00000000-0005-0000-0000-00003F4C0000}"/>
    <cellStyle name="Percent 9 2 2 4 3 2" xfId="19518" xr:uid="{00000000-0005-0000-0000-0000404C0000}"/>
    <cellStyle name="Percent 9 2 2 4 3 3" xfId="19519" xr:uid="{00000000-0005-0000-0000-0000414C0000}"/>
    <cellStyle name="Percent 9 2 2 4 4" xfId="19520" xr:uid="{00000000-0005-0000-0000-0000424C0000}"/>
    <cellStyle name="Percent 9 2 2 4 4 2" xfId="19521" xr:uid="{00000000-0005-0000-0000-0000434C0000}"/>
    <cellStyle name="Percent 9 2 2 4 4 3" xfId="19522" xr:uid="{00000000-0005-0000-0000-0000444C0000}"/>
    <cellStyle name="Percent 9 2 2 4 5" xfId="19523" xr:uid="{00000000-0005-0000-0000-0000454C0000}"/>
    <cellStyle name="Percent 9 2 2 4 6" xfId="19524" xr:uid="{00000000-0005-0000-0000-0000464C0000}"/>
    <cellStyle name="Percent 9 2 2 5" xfId="19525" xr:uid="{00000000-0005-0000-0000-0000474C0000}"/>
    <cellStyle name="Percent 9 2 2 5 2" xfId="19526" xr:uid="{00000000-0005-0000-0000-0000484C0000}"/>
    <cellStyle name="Percent 9 2 2 5 2 2" xfId="19527" xr:uid="{00000000-0005-0000-0000-0000494C0000}"/>
    <cellStyle name="Percent 9 2 2 5 2 3" xfId="19528" xr:uid="{00000000-0005-0000-0000-00004A4C0000}"/>
    <cellStyle name="Percent 9 2 2 5 3" xfId="19529" xr:uid="{00000000-0005-0000-0000-00004B4C0000}"/>
    <cellStyle name="Percent 9 2 2 5 3 2" xfId="19530" xr:uid="{00000000-0005-0000-0000-00004C4C0000}"/>
    <cellStyle name="Percent 9 2 2 5 3 3" xfId="19531" xr:uid="{00000000-0005-0000-0000-00004D4C0000}"/>
    <cellStyle name="Percent 9 2 2 5 4" xfId="19532" xr:uid="{00000000-0005-0000-0000-00004E4C0000}"/>
    <cellStyle name="Percent 9 2 2 5 5" xfId="19533" xr:uid="{00000000-0005-0000-0000-00004F4C0000}"/>
    <cellStyle name="Percent 9 2 2 6" xfId="19534" xr:uid="{00000000-0005-0000-0000-0000504C0000}"/>
    <cellStyle name="Percent 9 2 2 6 2" xfId="19535" xr:uid="{00000000-0005-0000-0000-0000514C0000}"/>
    <cellStyle name="Percent 9 2 2 6 3" xfId="19536" xr:uid="{00000000-0005-0000-0000-0000524C0000}"/>
    <cellStyle name="Percent 9 2 2 7" xfId="19537" xr:uid="{00000000-0005-0000-0000-0000534C0000}"/>
    <cellStyle name="Percent 9 2 2 7 2" xfId="19538" xr:uid="{00000000-0005-0000-0000-0000544C0000}"/>
    <cellStyle name="Percent 9 2 2 7 3" xfId="19539" xr:uid="{00000000-0005-0000-0000-0000554C0000}"/>
    <cellStyle name="Percent 9 2 2 8" xfId="19540" xr:uid="{00000000-0005-0000-0000-0000564C0000}"/>
    <cellStyle name="Percent 9 2 2 8 2" xfId="19541" xr:uid="{00000000-0005-0000-0000-0000574C0000}"/>
    <cellStyle name="Percent 9 2 2 8 3" xfId="19542" xr:uid="{00000000-0005-0000-0000-0000584C0000}"/>
    <cellStyle name="Percent 9 2 2 9" xfId="19543" xr:uid="{00000000-0005-0000-0000-0000594C0000}"/>
    <cellStyle name="Percent 9 2 3" xfId="19544" xr:uid="{00000000-0005-0000-0000-00005A4C0000}"/>
    <cellStyle name="Percent 9 2 3 2" xfId="19545" xr:uid="{00000000-0005-0000-0000-00005B4C0000}"/>
    <cellStyle name="Percent 9 2 3 2 2" xfId="19546" xr:uid="{00000000-0005-0000-0000-00005C4C0000}"/>
    <cellStyle name="Percent 9 2 3 2 3" xfId="19547" xr:uid="{00000000-0005-0000-0000-00005D4C0000}"/>
    <cellStyle name="Percent 9 2 3 3" xfId="19548" xr:uid="{00000000-0005-0000-0000-00005E4C0000}"/>
    <cellStyle name="Percent 9 2 3 3 2" xfId="19549" xr:uid="{00000000-0005-0000-0000-00005F4C0000}"/>
    <cellStyle name="Percent 9 2 3 3 3" xfId="19550" xr:uid="{00000000-0005-0000-0000-0000604C0000}"/>
    <cellStyle name="Percent 9 2 3 4" xfId="19551" xr:uid="{00000000-0005-0000-0000-0000614C0000}"/>
    <cellStyle name="Percent 9 2 3 5" xfId="19552" xr:uid="{00000000-0005-0000-0000-0000624C0000}"/>
    <cellStyle name="Percent 9 2 3 6" xfId="19553" xr:uid="{00000000-0005-0000-0000-0000634C0000}"/>
    <cellStyle name="Percent 9 2 4" xfId="19554" xr:uid="{00000000-0005-0000-0000-0000644C0000}"/>
    <cellStyle name="Percent 9 2 4 2" xfId="19555" xr:uid="{00000000-0005-0000-0000-0000654C0000}"/>
    <cellStyle name="Percent 9 2 4 2 2" xfId="19556" xr:uid="{00000000-0005-0000-0000-0000664C0000}"/>
    <cellStyle name="Percent 9 2 4 2 3" xfId="19557" xr:uid="{00000000-0005-0000-0000-0000674C0000}"/>
    <cellStyle name="Percent 9 2 4 3" xfId="19558" xr:uid="{00000000-0005-0000-0000-0000684C0000}"/>
    <cellStyle name="Percent 9 2 4 3 2" xfId="19559" xr:uid="{00000000-0005-0000-0000-0000694C0000}"/>
    <cellStyle name="Percent 9 2 4 3 3" xfId="19560" xr:uid="{00000000-0005-0000-0000-00006A4C0000}"/>
    <cellStyle name="Percent 9 2 4 4" xfId="19561" xr:uid="{00000000-0005-0000-0000-00006B4C0000}"/>
    <cellStyle name="Percent 9 2 4 5" xfId="19562" xr:uid="{00000000-0005-0000-0000-00006C4C0000}"/>
    <cellStyle name="Percent 9 2 5" xfId="19563" xr:uid="{00000000-0005-0000-0000-00006D4C0000}"/>
    <cellStyle name="Percent 9 2 5 2" xfId="19564" xr:uid="{00000000-0005-0000-0000-00006E4C0000}"/>
    <cellStyle name="Percent 9 2 5 2 2" xfId="19565" xr:uid="{00000000-0005-0000-0000-00006F4C0000}"/>
    <cellStyle name="Percent 9 2 5 2 3" xfId="19566" xr:uid="{00000000-0005-0000-0000-0000704C0000}"/>
    <cellStyle name="Percent 9 2 5 3" xfId="19567" xr:uid="{00000000-0005-0000-0000-0000714C0000}"/>
    <cellStyle name="Percent 9 2 5 3 2" xfId="19568" xr:uid="{00000000-0005-0000-0000-0000724C0000}"/>
    <cellStyle name="Percent 9 2 5 3 3" xfId="19569" xr:uid="{00000000-0005-0000-0000-0000734C0000}"/>
    <cellStyle name="Percent 9 2 5 4" xfId="19570" xr:uid="{00000000-0005-0000-0000-0000744C0000}"/>
    <cellStyle name="Percent 9 2 5 5" xfId="19571" xr:uid="{00000000-0005-0000-0000-0000754C0000}"/>
    <cellStyle name="Percent 9 2 6" xfId="19572" xr:uid="{00000000-0005-0000-0000-0000764C0000}"/>
    <cellStyle name="Percent 9 2 6 2" xfId="19573" xr:uid="{00000000-0005-0000-0000-0000774C0000}"/>
    <cellStyle name="Percent 9 2 6 2 2" xfId="19574" xr:uid="{00000000-0005-0000-0000-0000784C0000}"/>
    <cellStyle name="Percent 9 2 6 2 3" xfId="19575" xr:uid="{00000000-0005-0000-0000-0000794C0000}"/>
    <cellStyle name="Percent 9 2 6 3" xfId="19576" xr:uid="{00000000-0005-0000-0000-00007A4C0000}"/>
    <cellStyle name="Percent 9 2 6 3 2" xfId="19577" xr:uid="{00000000-0005-0000-0000-00007B4C0000}"/>
    <cellStyle name="Percent 9 2 6 3 3" xfId="19578" xr:uid="{00000000-0005-0000-0000-00007C4C0000}"/>
    <cellStyle name="Percent 9 2 6 4" xfId="19579" xr:uid="{00000000-0005-0000-0000-00007D4C0000}"/>
    <cellStyle name="Percent 9 2 6 4 2" xfId="19580" xr:uid="{00000000-0005-0000-0000-00007E4C0000}"/>
    <cellStyle name="Percent 9 2 6 4 3" xfId="19581" xr:uid="{00000000-0005-0000-0000-00007F4C0000}"/>
    <cellStyle name="Percent 9 2 6 5" xfId="19582" xr:uid="{00000000-0005-0000-0000-0000804C0000}"/>
    <cellStyle name="Percent 9 2 6 6" xfId="19583" xr:uid="{00000000-0005-0000-0000-0000814C0000}"/>
    <cellStyle name="Percent 9 2 7" xfId="19584" xr:uid="{00000000-0005-0000-0000-0000824C0000}"/>
    <cellStyle name="Percent 9 2 7 2" xfId="19585" xr:uid="{00000000-0005-0000-0000-0000834C0000}"/>
    <cellStyle name="Percent 9 2 7 2 2" xfId="19586" xr:uid="{00000000-0005-0000-0000-0000844C0000}"/>
    <cellStyle name="Percent 9 2 7 2 3" xfId="19587" xr:uid="{00000000-0005-0000-0000-0000854C0000}"/>
    <cellStyle name="Percent 9 2 7 3" xfId="19588" xr:uid="{00000000-0005-0000-0000-0000864C0000}"/>
    <cellStyle name="Percent 9 2 7 3 2" xfId="19589" xr:uid="{00000000-0005-0000-0000-0000874C0000}"/>
    <cellStyle name="Percent 9 2 7 3 3" xfId="19590" xr:uid="{00000000-0005-0000-0000-0000884C0000}"/>
    <cellStyle name="Percent 9 2 7 4" xfId="19591" xr:uid="{00000000-0005-0000-0000-0000894C0000}"/>
    <cellStyle name="Percent 9 2 7 5" xfId="19592" xr:uid="{00000000-0005-0000-0000-00008A4C0000}"/>
    <cellStyle name="Percent 9 2 8" xfId="19593" xr:uid="{00000000-0005-0000-0000-00008B4C0000}"/>
    <cellStyle name="Percent 9 2 8 2" xfId="19594" xr:uid="{00000000-0005-0000-0000-00008C4C0000}"/>
    <cellStyle name="Percent 9 2 8 3" xfId="19595" xr:uid="{00000000-0005-0000-0000-00008D4C0000}"/>
    <cellStyle name="Percent 9 2 9" xfId="19596" xr:uid="{00000000-0005-0000-0000-00008E4C0000}"/>
    <cellStyle name="Percent 9 2 9 2" xfId="19597" xr:uid="{00000000-0005-0000-0000-00008F4C0000}"/>
    <cellStyle name="Percent 9 2 9 3" xfId="19598" xr:uid="{00000000-0005-0000-0000-0000904C0000}"/>
    <cellStyle name="Percent 9 20" xfId="19599" xr:uid="{00000000-0005-0000-0000-0000914C0000}"/>
    <cellStyle name="Percent 9 20 10" xfId="19600" xr:uid="{00000000-0005-0000-0000-0000924C0000}"/>
    <cellStyle name="Percent 9 20 11" xfId="19601" xr:uid="{00000000-0005-0000-0000-0000934C0000}"/>
    <cellStyle name="Percent 9 20 12" xfId="19602" xr:uid="{00000000-0005-0000-0000-0000944C0000}"/>
    <cellStyle name="Percent 9 20 13" xfId="19603" xr:uid="{00000000-0005-0000-0000-0000954C0000}"/>
    <cellStyle name="Percent 9 20 14" xfId="19604" xr:uid="{00000000-0005-0000-0000-0000964C0000}"/>
    <cellStyle name="Percent 9 20 15" xfId="19605" xr:uid="{00000000-0005-0000-0000-0000974C0000}"/>
    <cellStyle name="Percent 9 20 2" xfId="19606" xr:uid="{00000000-0005-0000-0000-0000984C0000}"/>
    <cellStyle name="Percent 9 20 2 2" xfId="19607" xr:uid="{00000000-0005-0000-0000-0000994C0000}"/>
    <cellStyle name="Percent 9 20 2 2 2" xfId="19608" xr:uid="{00000000-0005-0000-0000-00009A4C0000}"/>
    <cellStyle name="Percent 9 20 2 2 3" xfId="19609" xr:uid="{00000000-0005-0000-0000-00009B4C0000}"/>
    <cellStyle name="Percent 9 20 2 3" xfId="19610" xr:uid="{00000000-0005-0000-0000-00009C4C0000}"/>
    <cellStyle name="Percent 9 20 2 3 2" xfId="19611" xr:uid="{00000000-0005-0000-0000-00009D4C0000}"/>
    <cellStyle name="Percent 9 20 2 3 3" xfId="19612" xr:uid="{00000000-0005-0000-0000-00009E4C0000}"/>
    <cellStyle name="Percent 9 20 2 4" xfId="19613" xr:uid="{00000000-0005-0000-0000-00009F4C0000}"/>
    <cellStyle name="Percent 9 20 2 5" xfId="19614" xr:uid="{00000000-0005-0000-0000-0000A04C0000}"/>
    <cellStyle name="Percent 9 20 2 6" xfId="19615" xr:uid="{00000000-0005-0000-0000-0000A14C0000}"/>
    <cellStyle name="Percent 9 20 3" xfId="19616" xr:uid="{00000000-0005-0000-0000-0000A24C0000}"/>
    <cellStyle name="Percent 9 20 3 2" xfId="19617" xr:uid="{00000000-0005-0000-0000-0000A34C0000}"/>
    <cellStyle name="Percent 9 20 3 2 2" xfId="19618" xr:uid="{00000000-0005-0000-0000-0000A44C0000}"/>
    <cellStyle name="Percent 9 20 3 2 3" xfId="19619" xr:uid="{00000000-0005-0000-0000-0000A54C0000}"/>
    <cellStyle name="Percent 9 20 3 3" xfId="19620" xr:uid="{00000000-0005-0000-0000-0000A64C0000}"/>
    <cellStyle name="Percent 9 20 3 3 2" xfId="19621" xr:uid="{00000000-0005-0000-0000-0000A74C0000}"/>
    <cellStyle name="Percent 9 20 3 3 3" xfId="19622" xr:uid="{00000000-0005-0000-0000-0000A84C0000}"/>
    <cellStyle name="Percent 9 20 3 4" xfId="19623" xr:uid="{00000000-0005-0000-0000-0000A94C0000}"/>
    <cellStyle name="Percent 9 20 3 5" xfId="19624" xr:uid="{00000000-0005-0000-0000-0000AA4C0000}"/>
    <cellStyle name="Percent 9 20 4" xfId="19625" xr:uid="{00000000-0005-0000-0000-0000AB4C0000}"/>
    <cellStyle name="Percent 9 20 4 2" xfId="19626" xr:uid="{00000000-0005-0000-0000-0000AC4C0000}"/>
    <cellStyle name="Percent 9 20 4 2 2" xfId="19627" xr:uid="{00000000-0005-0000-0000-0000AD4C0000}"/>
    <cellStyle name="Percent 9 20 4 2 3" xfId="19628" xr:uid="{00000000-0005-0000-0000-0000AE4C0000}"/>
    <cellStyle name="Percent 9 20 4 3" xfId="19629" xr:uid="{00000000-0005-0000-0000-0000AF4C0000}"/>
    <cellStyle name="Percent 9 20 4 3 2" xfId="19630" xr:uid="{00000000-0005-0000-0000-0000B04C0000}"/>
    <cellStyle name="Percent 9 20 4 3 3" xfId="19631" xr:uid="{00000000-0005-0000-0000-0000B14C0000}"/>
    <cellStyle name="Percent 9 20 4 4" xfId="19632" xr:uid="{00000000-0005-0000-0000-0000B24C0000}"/>
    <cellStyle name="Percent 9 20 4 5" xfId="19633" xr:uid="{00000000-0005-0000-0000-0000B34C0000}"/>
    <cellStyle name="Percent 9 20 5" xfId="19634" xr:uid="{00000000-0005-0000-0000-0000B44C0000}"/>
    <cellStyle name="Percent 9 20 5 2" xfId="19635" xr:uid="{00000000-0005-0000-0000-0000B54C0000}"/>
    <cellStyle name="Percent 9 20 5 2 2" xfId="19636" xr:uid="{00000000-0005-0000-0000-0000B64C0000}"/>
    <cellStyle name="Percent 9 20 5 2 3" xfId="19637" xr:uid="{00000000-0005-0000-0000-0000B74C0000}"/>
    <cellStyle name="Percent 9 20 5 3" xfId="19638" xr:uid="{00000000-0005-0000-0000-0000B84C0000}"/>
    <cellStyle name="Percent 9 20 5 3 2" xfId="19639" xr:uid="{00000000-0005-0000-0000-0000B94C0000}"/>
    <cellStyle name="Percent 9 20 5 3 3" xfId="19640" xr:uid="{00000000-0005-0000-0000-0000BA4C0000}"/>
    <cellStyle name="Percent 9 20 5 4" xfId="19641" xr:uid="{00000000-0005-0000-0000-0000BB4C0000}"/>
    <cellStyle name="Percent 9 20 5 4 2" xfId="19642" xr:uid="{00000000-0005-0000-0000-0000BC4C0000}"/>
    <cellStyle name="Percent 9 20 5 4 3" xfId="19643" xr:uid="{00000000-0005-0000-0000-0000BD4C0000}"/>
    <cellStyle name="Percent 9 20 5 5" xfId="19644" xr:uid="{00000000-0005-0000-0000-0000BE4C0000}"/>
    <cellStyle name="Percent 9 20 5 6" xfId="19645" xr:uid="{00000000-0005-0000-0000-0000BF4C0000}"/>
    <cellStyle name="Percent 9 20 6" xfId="19646" xr:uid="{00000000-0005-0000-0000-0000C04C0000}"/>
    <cellStyle name="Percent 9 20 6 2" xfId="19647" xr:uid="{00000000-0005-0000-0000-0000C14C0000}"/>
    <cellStyle name="Percent 9 20 6 2 2" xfId="19648" xr:uid="{00000000-0005-0000-0000-0000C24C0000}"/>
    <cellStyle name="Percent 9 20 6 2 3" xfId="19649" xr:uid="{00000000-0005-0000-0000-0000C34C0000}"/>
    <cellStyle name="Percent 9 20 6 3" xfId="19650" xr:uid="{00000000-0005-0000-0000-0000C44C0000}"/>
    <cellStyle name="Percent 9 20 6 3 2" xfId="19651" xr:uid="{00000000-0005-0000-0000-0000C54C0000}"/>
    <cellStyle name="Percent 9 20 6 3 3" xfId="19652" xr:uid="{00000000-0005-0000-0000-0000C64C0000}"/>
    <cellStyle name="Percent 9 20 6 4" xfId="19653" xr:uid="{00000000-0005-0000-0000-0000C74C0000}"/>
    <cellStyle name="Percent 9 20 6 5" xfId="19654" xr:uid="{00000000-0005-0000-0000-0000C84C0000}"/>
    <cellStyle name="Percent 9 20 7" xfId="19655" xr:uid="{00000000-0005-0000-0000-0000C94C0000}"/>
    <cellStyle name="Percent 9 20 7 2" xfId="19656" xr:uid="{00000000-0005-0000-0000-0000CA4C0000}"/>
    <cellStyle name="Percent 9 20 7 3" xfId="19657" xr:uid="{00000000-0005-0000-0000-0000CB4C0000}"/>
    <cellStyle name="Percent 9 20 8" xfId="19658" xr:uid="{00000000-0005-0000-0000-0000CC4C0000}"/>
    <cellStyle name="Percent 9 20 8 2" xfId="19659" xr:uid="{00000000-0005-0000-0000-0000CD4C0000}"/>
    <cellStyle name="Percent 9 20 8 3" xfId="19660" xr:uid="{00000000-0005-0000-0000-0000CE4C0000}"/>
    <cellStyle name="Percent 9 20 9" xfId="19661" xr:uid="{00000000-0005-0000-0000-0000CF4C0000}"/>
    <cellStyle name="Percent 9 20 9 2" xfId="19662" xr:uid="{00000000-0005-0000-0000-0000D04C0000}"/>
    <cellStyle name="Percent 9 20 9 3" xfId="19663" xr:uid="{00000000-0005-0000-0000-0000D14C0000}"/>
    <cellStyle name="Percent 9 21" xfId="19664" xr:uid="{00000000-0005-0000-0000-0000D24C0000}"/>
    <cellStyle name="Percent 9 21 2" xfId="19665" xr:uid="{00000000-0005-0000-0000-0000D34C0000}"/>
    <cellStyle name="Percent 9 21 2 2" xfId="19666" xr:uid="{00000000-0005-0000-0000-0000D44C0000}"/>
    <cellStyle name="Percent 9 21 2 3" xfId="19667" xr:uid="{00000000-0005-0000-0000-0000D54C0000}"/>
    <cellStyle name="Percent 9 21 3" xfId="19668" xr:uid="{00000000-0005-0000-0000-0000D64C0000}"/>
    <cellStyle name="Percent 9 21 3 2" xfId="19669" xr:uid="{00000000-0005-0000-0000-0000D74C0000}"/>
    <cellStyle name="Percent 9 21 3 3" xfId="19670" xr:uid="{00000000-0005-0000-0000-0000D84C0000}"/>
    <cellStyle name="Percent 9 21 4" xfId="19671" xr:uid="{00000000-0005-0000-0000-0000D94C0000}"/>
    <cellStyle name="Percent 9 21 5" xfId="19672" xr:uid="{00000000-0005-0000-0000-0000DA4C0000}"/>
    <cellStyle name="Percent 9 21 6" xfId="19673" xr:uid="{00000000-0005-0000-0000-0000DB4C0000}"/>
    <cellStyle name="Percent 9 21 7" xfId="19674" xr:uid="{00000000-0005-0000-0000-0000DC4C0000}"/>
    <cellStyle name="Percent 9 21 8" xfId="19675" xr:uid="{00000000-0005-0000-0000-0000DD4C0000}"/>
    <cellStyle name="Percent 9 22" xfId="19676" xr:uid="{00000000-0005-0000-0000-0000DE4C0000}"/>
    <cellStyle name="Percent 9 22 2" xfId="19677" xr:uid="{00000000-0005-0000-0000-0000DF4C0000}"/>
    <cellStyle name="Percent 9 22 2 2" xfId="19678" xr:uid="{00000000-0005-0000-0000-0000E04C0000}"/>
    <cellStyle name="Percent 9 22 2 3" xfId="19679" xr:uid="{00000000-0005-0000-0000-0000E14C0000}"/>
    <cellStyle name="Percent 9 22 3" xfId="19680" xr:uid="{00000000-0005-0000-0000-0000E24C0000}"/>
    <cellStyle name="Percent 9 22 3 2" xfId="19681" xr:uid="{00000000-0005-0000-0000-0000E34C0000}"/>
    <cellStyle name="Percent 9 22 3 3" xfId="19682" xr:uid="{00000000-0005-0000-0000-0000E44C0000}"/>
    <cellStyle name="Percent 9 22 4" xfId="19683" xr:uid="{00000000-0005-0000-0000-0000E54C0000}"/>
    <cellStyle name="Percent 9 22 5" xfId="19684" xr:uid="{00000000-0005-0000-0000-0000E64C0000}"/>
    <cellStyle name="Percent 9 23" xfId="19685" xr:uid="{00000000-0005-0000-0000-0000E74C0000}"/>
    <cellStyle name="Percent 9 23 2" xfId="19686" xr:uid="{00000000-0005-0000-0000-0000E84C0000}"/>
    <cellStyle name="Percent 9 23 2 2" xfId="19687" xr:uid="{00000000-0005-0000-0000-0000E94C0000}"/>
    <cellStyle name="Percent 9 23 2 3" xfId="19688" xr:uid="{00000000-0005-0000-0000-0000EA4C0000}"/>
    <cellStyle name="Percent 9 23 3" xfId="19689" xr:uid="{00000000-0005-0000-0000-0000EB4C0000}"/>
    <cellStyle name="Percent 9 23 3 2" xfId="19690" xr:uid="{00000000-0005-0000-0000-0000EC4C0000}"/>
    <cellStyle name="Percent 9 23 3 3" xfId="19691" xr:uid="{00000000-0005-0000-0000-0000ED4C0000}"/>
    <cellStyle name="Percent 9 23 4" xfId="19692" xr:uid="{00000000-0005-0000-0000-0000EE4C0000}"/>
    <cellStyle name="Percent 9 23 4 2" xfId="19693" xr:uid="{00000000-0005-0000-0000-0000EF4C0000}"/>
    <cellStyle name="Percent 9 23 4 3" xfId="19694" xr:uid="{00000000-0005-0000-0000-0000F04C0000}"/>
    <cellStyle name="Percent 9 23 5" xfId="19695" xr:uid="{00000000-0005-0000-0000-0000F14C0000}"/>
    <cellStyle name="Percent 9 23 6" xfId="19696" xr:uid="{00000000-0005-0000-0000-0000F24C0000}"/>
    <cellStyle name="Percent 9 24" xfId="19697" xr:uid="{00000000-0005-0000-0000-0000F34C0000}"/>
    <cellStyle name="Percent 9 24 2" xfId="19698" xr:uid="{00000000-0005-0000-0000-0000F44C0000}"/>
    <cellStyle name="Percent 9 24 2 2" xfId="19699" xr:uid="{00000000-0005-0000-0000-0000F54C0000}"/>
    <cellStyle name="Percent 9 24 2 3" xfId="19700" xr:uid="{00000000-0005-0000-0000-0000F64C0000}"/>
    <cellStyle name="Percent 9 24 3" xfId="19701" xr:uid="{00000000-0005-0000-0000-0000F74C0000}"/>
    <cellStyle name="Percent 9 24 3 2" xfId="19702" xr:uid="{00000000-0005-0000-0000-0000F84C0000}"/>
    <cellStyle name="Percent 9 24 3 3" xfId="19703" xr:uid="{00000000-0005-0000-0000-0000F94C0000}"/>
    <cellStyle name="Percent 9 24 4" xfId="19704" xr:uid="{00000000-0005-0000-0000-0000FA4C0000}"/>
    <cellStyle name="Percent 9 24 5" xfId="19705" xr:uid="{00000000-0005-0000-0000-0000FB4C0000}"/>
    <cellStyle name="Percent 9 25" xfId="19706" xr:uid="{00000000-0005-0000-0000-0000FC4C0000}"/>
    <cellStyle name="Percent 9 25 2" xfId="19707" xr:uid="{00000000-0005-0000-0000-0000FD4C0000}"/>
    <cellStyle name="Percent 9 25 3" xfId="19708" xr:uid="{00000000-0005-0000-0000-0000FE4C0000}"/>
    <cellStyle name="Percent 9 26" xfId="19709" xr:uid="{00000000-0005-0000-0000-0000FF4C0000}"/>
    <cellStyle name="Percent 9 26 2" xfId="19710" xr:uid="{00000000-0005-0000-0000-0000004D0000}"/>
    <cellStyle name="Percent 9 26 3" xfId="19711" xr:uid="{00000000-0005-0000-0000-0000014D0000}"/>
    <cellStyle name="Percent 9 27" xfId="19712" xr:uid="{00000000-0005-0000-0000-0000024D0000}"/>
    <cellStyle name="Percent 9 27 2" xfId="19713" xr:uid="{00000000-0005-0000-0000-0000034D0000}"/>
    <cellStyle name="Percent 9 27 3" xfId="19714" xr:uid="{00000000-0005-0000-0000-0000044D0000}"/>
    <cellStyle name="Percent 9 28" xfId="19715" xr:uid="{00000000-0005-0000-0000-0000054D0000}"/>
    <cellStyle name="Percent 9 29" xfId="19716" xr:uid="{00000000-0005-0000-0000-0000064D0000}"/>
    <cellStyle name="Percent 9 3" xfId="19717" xr:uid="{00000000-0005-0000-0000-0000074D0000}"/>
    <cellStyle name="Percent 9 3 10" xfId="19718" xr:uid="{00000000-0005-0000-0000-0000084D0000}"/>
    <cellStyle name="Percent 9 3 10 2" xfId="19719" xr:uid="{00000000-0005-0000-0000-0000094D0000}"/>
    <cellStyle name="Percent 9 3 10 3" xfId="19720" xr:uid="{00000000-0005-0000-0000-00000A4D0000}"/>
    <cellStyle name="Percent 9 3 11" xfId="19721" xr:uid="{00000000-0005-0000-0000-00000B4D0000}"/>
    <cellStyle name="Percent 9 3 12" xfId="19722" xr:uid="{00000000-0005-0000-0000-00000C4D0000}"/>
    <cellStyle name="Percent 9 3 13" xfId="19723" xr:uid="{00000000-0005-0000-0000-00000D4D0000}"/>
    <cellStyle name="Percent 9 3 14" xfId="19724" xr:uid="{00000000-0005-0000-0000-00000E4D0000}"/>
    <cellStyle name="Percent 9 3 15" xfId="19725" xr:uid="{00000000-0005-0000-0000-00000F4D0000}"/>
    <cellStyle name="Percent 9 3 16" xfId="19726" xr:uid="{00000000-0005-0000-0000-0000104D0000}"/>
    <cellStyle name="Percent 9 3 2" xfId="19727" xr:uid="{00000000-0005-0000-0000-0000114D0000}"/>
    <cellStyle name="Percent 9 3 2 10" xfId="19728" xr:uid="{00000000-0005-0000-0000-0000124D0000}"/>
    <cellStyle name="Percent 9 3 2 11" xfId="19729" xr:uid="{00000000-0005-0000-0000-0000134D0000}"/>
    <cellStyle name="Percent 9 3 2 12" xfId="19730" xr:uid="{00000000-0005-0000-0000-0000144D0000}"/>
    <cellStyle name="Percent 9 3 2 13" xfId="19731" xr:uid="{00000000-0005-0000-0000-0000154D0000}"/>
    <cellStyle name="Percent 9 3 2 14" xfId="19732" xr:uid="{00000000-0005-0000-0000-0000164D0000}"/>
    <cellStyle name="Percent 9 3 2 2" xfId="19733" xr:uid="{00000000-0005-0000-0000-0000174D0000}"/>
    <cellStyle name="Percent 9 3 2 2 2" xfId="19734" xr:uid="{00000000-0005-0000-0000-0000184D0000}"/>
    <cellStyle name="Percent 9 3 2 2 2 2" xfId="19735" xr:uid="{00000000-0005-0000-0000-0000194D0000}"/>
    <cellStyle name="Percent 9 3 2 2 2 3" xfId="19736" xr:uid="{00000000-0005-0000-0000-00001A4D0000}"/>
    <cellStyle name="Percent 9 3 2 2 3" xfId="19737" xr:uid="{00000000-0005-0000-0000-00001B4D0000}"/>
    <cellStyle name="Percent 9 3 2 2 3 2" xfId="19738" xr:uid="{00000000-0005-0000-0000-00001C4D0000}"/>
    <cellStyle name="Percent 9 3 2 2 3 3" xfId="19739" xr:uid="{00000000-0005-0000-0000-00001D4D0000}"/>
    <cellStyle name="Percent 9 3 2 2 4" xfId="19740" xr:uid="{00000000-0005-0000-0000-00001E4D0000}"/>
    <cellStyle name="Percent 9 3 2 2 5" xfId="19741" xr:uid="{00000000-0005-0000-0000-00001F4D0000}"/>
    <cellStyle name="Percent 9 3 2 3" xfId="19742" xr:uid="{00000000-0005-0000-0000-0000204D0000}"/>
    <cellStyle name="Percent 9 3 2 3 2" xfId="19743" xr:uid="{00000000-0005-0000-0000-0000214D0000}"/>
    <cellStyle name="Percent 9 3 2 3 2 2" xfId="19744" xr:uid="{00000000-0005-0000-0000-0000224D0000}"/>
    <cellStyle name="Percent 9 3 2 3 2 3" xfId="19745" xr:uid="{00000000-0005-0000-0000-0000234D0000}"/>
    <cellStyle name="Percent 9 3 2 3 3" xfId="19746" xr:uid="{00000000-0005-0000-0000-0000244D0000}"/>
    <cellStyle name="Percent 9 3 2 3 3 2" xfId="19747" xr:uid="{00000000-0005-0000-0000-0000254D0000}"/>
    <cellStyle name="Percent 9 3 2 3 3 3" xfId="19748" xr:uid="{00000000-0005-0000-0000-0000264D0000}"/>
    <cellStyle name="Percent 9 3 2 3 4" xfId="19749" xr:uid="{00000000-0005-0000-0000-0000274D0000}"/>
    <cellStyle name="Percent 9 3 2 3 5" xfId="19750" xr:uid="{00000000-0005-0000-0000-0000284D0000}"/>
    <cellStyle name="Percent 9 3 2 4" xfId="19751" xr:uid="{00000000-0005-0000-0000-0000294D0000}"/>
    <cellStyle name="Percent 9 3 2 4 2" xfId="19752" xr:uid="{00000000-0005-0000-0000-00002A4D0000}"/>
    <cellStyle name="Percent 9 3 2 4 2 2" xfId="19753" xr:uid="{00000000-0005-0000-0000-00002B4D0000}"/>
    <cellStyle name="Percent 9 3 2 4 2 3" xfId="19754" xr:uid="{00000000-0005-0000-0000-00002C4D0000}"/>
    <cellStyle name="Percent 9 3 2 4 3" xfId="19755" xr:uid="{00000000-0005-0000-0000-00002D4D0000}"/>
    <cellStyle name="Percent 9 3 2 4 3 2" xfId="19756" xr:uid="{00000000-0005-0000-0000-00002E4D0000}"/>
    <cellStyle name="Percent 9 3 2 4 3 3" xfId="19757" xr:uid="{00000000-0005-0000-0000-00002F4D0000}"/>
    <cellStyle name="Percent 9 3 2 4 4" xfId="19758" xr:uid="{00000000-0005-0000-0000-0000304D0000}"/>
    <cellStyle name="Percent 9 3 2 4 4 2" xfId="19759" xr:uid="{00000000-0005-0000-0000-0000314D0000}"/>
    <cellStyle name="Percent 9 3 2 4 4 3" xfId="19760" xr:uid="{00000000-0005-0000-0000-0000324D0000}"/>
    <cellStyle name="Percent 9 3 2 4 5" xfId="19761" xr:uid="{00000000-0005-0000-0000-0000334D0000}"/>
    <cellStyle name="Percent 9 3 2 4 6" xfId="19762" xr:uid="{00000000-0005-0000-0000-0000344D0000}"/>
    <cellStyle name="Percent 9 3 2 5" xfId="19763" xr:uid="{00000000-0005-0000-0000-0000354D0000}"/>
    <cellStyle name="Percent 9 3 2 5 2" xfId="19764" xr:uid="{00000000-0005-0000-0000-0000364D0000}"/>
    <cellStyle name="Percent 9 3 2 5 2 2" xfId="19765" xr:uid="{00000000-0005-0000-0000-0000374D0000}"/>
    <cellStyle name="Percent 9 3 2 5 2 3" xfId="19766" xr:uid="{00000000-0005-0000-0000-0000384D0000}"/>
    <cellStyle name="Percent 9 3 2 5 3" xfId="19767" xr:uid="{00000000-0005-0000-0000-0000394D0000}"/>
    <cellStyle name="Percent 9 3 2 5 3 2" xfId="19768" xr:uid="{00000000-0005-0000-0000-00003A4D0000}"/>
    <cellStyle name="Percent 9 3 2 5 3 3" xfId="19769" xr:uid="{00000000-0005-0000-0000-00003B4D0000}"/>
    <cellStyle name="Percent 9 3 2 5 4" xfId="19770" xr:uid="{00000000-0005-0000-0000-00003C4D0000}"/>
    <cellStyle name="Percent 9 3 2 5 5" xfId="19771" xr:uid="{00000000-0005-0000-0000-00003D4D0000}"/>
    <cellStyle name="Percent 9 3 2 6" xfId="19772" xr:uid="{00000000-0005-0000-0000-00003E4D0000}"/>
    <cellStyle name="Percent 9 3 2 6 2" xfId="19773" xr:uid="{00000000-0005-0000-0000-00003F4D0000}"/>
    <cellStyle name="Percent 9 3 2 6 3" xfId="19774" xr:uid="{00000000-0005-0000-0000-0000404D0000}"/>
    <cellStyle name="Percent 9 3 2 7" xfId="19775" xr:uid="{00000000-0005-0000-0000-0000414D0000}"/>
    <cellStyle name="Percent 9 3 2 7 2" xfId="19776" xr:uid="{00000000-0005-0000-0000-0000424D0000}"/>
    <cellStyle name="Percent 9 3 2 7 3" xfId="19777" xr:uid="{00000000-0005-0000-0000-0000434D0000}"/>
    <cellStyle name="Percent 9 3 2 8" xfId="19778" xr:uid="{00000000-0005-0000-0000-0000444D0000}"/>
    <cellStyle name="Percent 9 3 2 8 2" xfId="19779" xr:uid="{00000000-0005-0000-0000-0000454D0000}"/>
    <cellStyle name="Percent 9 3 2 8 3" xfId="19780" xr:uid="{00000000-0005-0000-0000-0000464D0000}"/>
    <cellStyle name="Percent 9 3 2 9" xfId="19781" xr:uid="{00000000-0005-0000-0000-0000474D0000}"/>
    <cellStyle name="Percent 9 3 3" xfId="19782" xr:uid="{00000000-0005-0000-0000-0000484D0000}"/>
    <cellStyle name="Percent 9 3 3 2" xfId="19783" xr:uid="{00000000-0005-0000-0000-0000494D0000}"/>
    <cellStyle name="Percent 9 3 3 2 2" xfId="19784" xr:uid="{00000000-0005-0000-0000-00004A4D0000}"/>
    <cellStyle name="Percent 9 3 3 2 3" xfId="19785" xr:uid="{00000000-0005-0000-0000-00004B4D0000}"/>
    <cellStyle name="Percent 9 3 3 3" xfId="19786" xr:uid="{00000000-0005-0000-0000-00004C4D0000}"/>
    <cellStyle name="Percent 9 3 3 3 2" xfId="19787" xr:uid="{00000000-0005-0000-0000-00004D4D0000}"/>
    <cellStyle name="Percent 9 3 3 3 3" xfId="19788" xr:uid="{00000000-0005-0000-0000-00004E4D0000}"/>
    <cellStyle name="Percent 9 3 3 4" xfId="19789" xr:uid="{00000000-0005-0000-0000-00004F4D0000}"/>
    <cellStyle name="Percent 9 3 3 5" xfId="19790" xr:uid="{00000000-0005-0000-0000-0000504D0000}"/>
    <cellStyle name="Percent 9 3 3 6" xfId="19791" xr:uid="{00000000-0005-0000-0000-0000514D0000}"/>
    <cellStyle name="Percent 9 3 4" xfId="19792" xr:uid="{00000000-0005-0000-0000-0000524D0000}"/>
    <cellStyle name="Percent 9 3 4 2" xfId="19793" xr:uid="{00000000-0005-0000-0000-0000534D0000}"/>
    <cellStyle name="Percent 9 3 4 2 2" xfId="19794" xr:uid="{00000000-0005-0000-0000-0000544D0000}"/>
    <cellStyle name="Percent 9 3 4 2 3" xfId="19795" xr:uid="{00000000-0005-0000-0000-0000554D0000}"/>
    <cellStyle name="Percent 9 3 4 3" xfId="19796" xr:uid="{00000000-0005-0000-0000-0000564D0000}"/>
    <cellStyle name="Percent 9 3 4 3 2" xfId="19797" xr:uid="{00000000-0005-0000-0000-0000574D0000}"/>
    <cellStyle name="Percent 9 3 4 3 3" xfId="19798" xr:uid="{00000000-0005-0000-0000-0000584D0000}"/>
    <cellStyle name="Percent 9 3 4 4" xfId="19799" xr:uid="{00000000-0005-0000-0000-0000594D0000}"/>
    <cellStyle name="Percent 9 3 4 5" xfId="19800" xr:uid="{00000000-0005-0000-0000-00005A4D0000}"/>
    <cellStyle name="Percent 9 3 5" xfId="19801" xr:uid="{00000000-0005-0000-0000-00005B4D0000}"/>
    <cellStyle name="Percent 9 3 5 2" xfId="19802" xr:uid="{00000000-0005-0000-0000-00005C4D0000}"/>
    <cellStyle name="Percent 9 3 5 2 2" xfId="19803" xr:uid="{00000000-0005-0000-0000-00005D4D0000}"/>
    <cellStyle name="Percent 9 3 5 2 3" xfId="19804" xr:uid="{00000000-0005-0000-0000-00005E4D0000}"/>
    <cellStyle name="Percent 9 3 5 3" xfId="19805" xr:uid="{00000000-0005-0000-0000-00005F4D0000}"/>
    <cellStyle name="Percent 9 3 5 3 2" xfId="19806" xr:uid="{00000000-0005-0000-0000-0000604D0000}"/>
    <cellStyle name="Percent 9 3 5 3 3" xfId="19807" xr:uid="{00000000-0005-0000-0000-0000614D0000}"/>
    <cellStyle name="Percent 9 3 5 4" xfId="19808" xr:uid="{00000000-0005-0000-0000-0000624D0000}"/>
    <cellStyle name="Percent 9 3 5 5" xfId="19809" xr:uid="{00000000-0005-0000-0000-0000634D0000}"/>
    <cellStyle name="Percent 9 3 6" xfId="19810" xr:uid="{00000000-0005-0000-0000-0000644D0000}"/>
    <cellStyle name="Percent 9 3 6 2" xfId="19811" xr:uid="{00000000-0005-0000-0000-0000654D0000}"/>
    <cellStyle name="Percent 9 3 6 2 2" xfId="19812" xr:uid="{00000000-0005-0000-0000-0000664D0000}"/>
    <cellStyle name="Percent 9 3 6 2 3" xfId="19813" xr:uid="{00000000-0005-0000-0000-0000674D0000}"/>
    <cellStyle name="Percent 9 3 6 3" xfId="19814" xr:uid="{00000000-0005-0000-0000-0000684D0000}"/>
    <cellStyle name="Percent 9 3 6 3 2" xfId="19815" xr:uid="{00000000-0005-0000-0000-0000694D0000}"/>
    <cellStyle name="Percent 9 3 6 3 3" xfId="19816" xr:uid="{00000000-0005-0000-0000-00006A4D0000}"/>
    <cellStyle name="Percent 9 3 6 4" xfId="19817" xr:uid="{00000000-0005-0000-0000-00006B4D0000}"/>
    <cellStyle name="Percent 9 3 6 4 2" xfId="19818" xr:uid="{00000000-0005-0000-0000-00006C4D0000}"/>
    <cellStyle name="Percent 9 3 6 4 3" xfId="19819" xr:uid="{00000000-0005-0000-0000-00006D4D0000}"/>
    <cellStyle name="Percent 9 3 6 5" xfId="19820" xr:uid="{00000000-0005-0000-0000-00006E4D0000}"/>
    <cellStyle name="Percent 9 3 6 6" xfId="19821" xr:uid="{00000000-0005-0000-0000-00006F4D0000}"/>
    <cellStyle name="Percent 9 3 7" xfId="19822" xr:uid="{00000000-0005-0000-0000-0000704D0000}"/>
    <cellStyle name="Percent 9 3 7 2" xfId="19823" xr:uid="{00000000-0005-0000-0000-0000714D0000}"/>
    <cellStyle name="Percent 9 3 7 2 2" xfId="19824" xr:uid="{00000000-0005-0000-0000-0000724D0000}"/>
    <cellStyle name="Percent 9 3 7 2 3" xfId="19825" xr:uid="{00000000-0005-0000-0000-0000734D0000}"/>
    <cellStyle name="Percent 9 3 7 3" xfId="19826" xr:uid="{00000000-0005-0000-0000-0000744D0000}"/>
    <cellStyle name="Percent 9 3 7 3 2" xfId="19827" xr:uid="{00000000-0005-0000-0000-0000754D0000}"/>
    <cellStyle name="Percent 9 3 7 3 3" xfId="19828" xr:uid="{00000000-0005-0000-0000-0000764D0000}"/>
    <cellStyle name="Percent 9 3 7 4" xfId="19829" xr:uid="{00000000-0005-0000-0000-0000774D0000}"/>
    <cellStyle name="Percent 9 3 7 5" xfId="19830" xr:uid="{00000000-0005-0000-0000-0000784D0000}"/>
    <cellStyle name="Percent 9 3 8" xfId="19831" xr:uid="{00000000-0005-0000-0000-0000794D0000}"/>
    <cellStyle name="Percent 9 3 8 2" xfId="19832" xr:uid="{00000000-0005-0000-0000-00007A4D0000}"/>
    <cellStyle name="Percent 9 3 8 3" xfId="19833" xr:uid="{00000000-0005-0000-0000-00007B4D0000}"/>
    <cellStyle name="Percent 9 3 9" xfId="19834" xr:uid="{00000000-0005-0000-0000-00007C4D0000}"/>
    <cellStyle name="Percent 9 3 9 2" xfId="19835" xr:uid="{00000000-0005-0000-0000-00007D4D0000}"/>
    <cellStyle name="Percent 9 3 9 3" xfId="19836" xr:uid="{00000000-0005-0000-0000-00007E4D0000}"/>
    <cellStyle name="Percent 9 30" xfId="19837" xr:uid="{00000000-0005-0000-0000-00007F4D0000}"/>
    <cellStyle name="Percent 9 31" xfId="19838" xr:uid="{00000000-0005-0000-0000-0000804D0000}"/>
    <cellStyle name="Percent 9 32" xfId="19839" xr:uid="{00000000-0005-0000-0000-0000814D0000}"/>
    <cellStyle name="Percent 9 33" xfId="19840" xr:uid="{00000000-0005-0000-0000-0000824D0000}"/>
    <cellStyle name="Percent 9 4" xfId="19841" xr:uid="{00000000-0005-0000-0000-0000834D0000}"/>
    <cellStyle name="Percent 9 4 10" xfId="19842" xr:uid="{00000000-0005-0000-0000-0000844D0000}"/>
    <cellStyle name="Percent 9 4 10 2" xfId="19843" xr:uid="{00000000-0005-0000-0000-0000854D0000}"/>
    <cellStyle name="Percent 9 4 10 3" xfId="19844" xr:uid="{00000000-0005-0000-0000-0000864D0000}"/>
    <cellStyle name="Percent 9 4 11" xfId="19845" xr:uid="{00000000-0005-0000-0000-0000874D0000}"/>
    <cellStyle name="Percent 9 4 12" xfId="19846" xr:uid="{00000000-0005-0000-0000-0000884D0000}"/>
    <cellStyle name="Percent 9 4 13" xfId="19847" xr:uid="{00000000-0005-0000-0000-0000894D0000}"/>
    <cellStyle name="Percent 9 4 14" xfId="19848" xr:uid="{00000000-0005-0000-0000-00008A4D0000}"/>
    <cellStyle name="Percent 9 4 15" xfId="19849" xr:uid="{00000000-0005-0000-0000-00008B4D0000}"/>
    <cellStyle name="Percent 9 4 16" xfId="19850" xr:uid="{00000000-0005-0000-0000-00008C4D0000}"/>
    <cellStyle name="Percent 9 4 2" xfId="19851" xr:uid="{00000000-0005-0000-0000-00008D4D0000}"/>
    <cellStyle name="Percent 9 4 2 10" xfId="19852" xr:uid="{00000000-0005-0000-0000-00008E4D0000}"/>
    <cellStyle name="Percent 9 4 2 11" xfId="19853" xr:uid="{00000000-0005-0000-0000-00008F4D0000}"/>
    <cellStyle name="Percent 9 4 2 12" xfId="19854" xr:uid="{00000000-0005-0000-0000-0000904D0000}"/>
    <cellStyle name="Percent 9 4 2 13" xfId="19855" xr:uid="{00000000-0005-0000-0000-0000914D0000}"/>
    <cellStyle name="Percent 9 4 2 14" xfId="19856" xr:uid="{00000000-0005-0000-0000-0000924D0000}"/>
    <cellStyle name="Percent 9 4 2 2" xfId="19857" xr:uid="{00000000-0005-0000-0000-0000934D0000}"/>
    <cellStyle name="Percent 9 4 2 2 2" xfId="19858" xr:uid="{00000000-0005-0000-0000-0000944D0000}"/>
    <cellStyle name="Percent 9 4 2 2 2 2" xfId="19859" xr:uid="{00000000-0005-0000-0000-0000954D0000}"/>
    <cellStyle name="Percent 9 4 2 2 2 3" xfId="19860" xr:uid="{00000000-0005-0000-0000-0000964D0000}"/>
    <cellStyle name="Percent 9 4 2 2 3" xfId="19861" xr:uid="{00000000-0005-0000-0000-0000974D0000}"/>
    <cellStyle name="Percent 9 4 2 2 3 2" xfId="19862" xr:uid="{00000000-0005-0000-0000-0000984D0000}"/>
    <cellStyle name="Percent 9 4 2 2 3 3" xfId="19863" xr:uid="{00000000-0005-0000-0000-0000994D0000}"/>
    <cellStyle name="Percent 9 4 2 2 4" xfId="19864" xr:uid="{00000000-0005-0000-0000-00009A4D0000}"/>
    <cellStyle name="Percent 9 4 2 2 5" xfId="19865" xr:uid="{00000000-0005-0000-0000-00009B4D0000}"/>
    <cellStyle name="Percent 9 4 2 3" xfId="19866" xr:uid="{00000000-0005-0000-0000-00009C4D0000}"/>
    <cellStyle name="Percent 9 4 2 3 2" xfId="19867" xr:uid="{00000000-0005-0000-0000-00009D4D0000}"/>
    <cellStyle name="Percent 9 4 2 3 2 2" xfId="19868" xr:uid="{00000000-0005-0000-0000-00009E4D0000}"/>
    <cellStyle name="Percent 9 4 2 3 2 3" xfId="19869" xr:uid="{00000000-0005-0000-0000-00009F4D0000}"/>
    <cellStyle name="Percent 9 4 2 3 3" xfId="19870" xr:uid="{00000000-0005-0000-0000-0000A04D0000}"/>
    <cellStyle name="Percent 9 4 2 3 3 2" xfId="19871" xr:uid="{00000000-0005-0000-0000-0000A14D0000}"/>
    <cellStyle name="Percent 9 4 2 3 3 3" xfId="19872" xr:uid="{00000000-0005-0000-0000-0000A24D0000}"/>
    <cellStyle name="Percent 9 4 2 3 4" xfId="19873" xr:uid="{00000000-0005-0000-0000-0000A34D0000}"/>
    <cellStyle name="Percent 9 4 2 3 5" xfId="19874" xr:uid="{00000000-0005-0000-0000-0000A44D0000}"/>
    <cellStyle name="Percent 9 4 2 4" xfId="19875" xr:uid="{00000000-0005-0000-0000-0000A54D0000}"/>
    <cellStyle name="Percent 9 4 2 4 2" xfId="19876" xr:uid="{00000000-0005-0000-0000-0000A64D0000}"/>
    <cellStyle name="Percent 9 4 2 4 2 2" xfId="19877" xr:uid="{00000000-0005-0000-0000-0000A74D0000}"/>
    <cellStyle name="Percent 9 4 2 4 2 3" xfId="19878" xr:uid="{00000000-0005-0000-0000-0000A84D0000}"/>
    <cellStyle name="Percent 9 4 2 4 3" xfId="19879" xr:uid="{00000000-0005-0000-0000-0000A94D0000}"/>
    <cellStyle name="Percent 9 4 2 4 3 2" xfId="19880" xr:uid="{00000000-0005-0000-0000-0000AA4D0000}"/>
    <cellStyle name="Percent 9 4 2 4 3 3" xfId="19881" xr:uid="{00000000-0005-0000-0000-0000AB4D0000}"/>
    <cellStyle name="Percent 9 4 2 4 4" xfId="19882" xr:uid="{00000000-0005-0000-0000-0000AC4D0000}"/>
    <cellStyle name="Percent 9 4 2 4 4 2" xfId="19883" xr:uid="{00000000-0005-0000-0000-0000AD4D0000}"/>
    <cellStyle name="Percent 9 4 2 4 4 3" xfId="19884" xr:uid="{00000000-0005-0000-0000-0000AE4D0000}"/>
    <cellStyle name="Percent 9 4 2 4 5" xfId="19885" xr:uid="{00000000-0005-0000-0000-0000AF4D0000}"/>
    <cellStyle name="Percent 9 4 2 4 6" xfId="19886" xr:uid="{00000000-0005-0000-0000-0000B04D0000}"/>
    <cellStyle name="Percent 9 4 2 5" xfId="19887" xr:uid="{00000000-0005-0000-0000-0000B14D0000}"/>
    <cellStyle name="Percent 9 4 2 5 2" xfId="19888" xr:uid="{00000000-0005-0000-0000-0000B24D0000}"/>
    <cellStyle name="Percent 9 4 2 5 2 2" xfId="19889" xr:uid="{00000000-0005-0000-0000-0000B34D0000}"/>
    <cellStyle name="Percent 9 4 2 5 2 3" xfId="19890" xr:uid="{00000000-0005-0000-0000-0000B44D0000}"/>
    <cellStyle name="Percent 9 4 2 5 3" xfId="19891" xr:uid="{00000000-0005-0000-0000-0000B54D0000}"/>
    <cellStyle name="Percent 9 4 2 5 3 2" xfId="19892" xr:uid="{00000000-0005-0000-0000-0000B64D0000}"/>
    <cellStyle name="Percent 9 4 2 5 3 3" xfId="19893" xr:uid="{00000000-0005-0000-0000-0000B74D0000}"/>
    <cellStyle name="Percent 9 4 2 5 4" xfId="19894" xr:uid="{00000000-0005-0000-0000-0000B84D0000}"/>
    <cellStyle name="Percent 9 4 2 5 5" xfId="19895" xr:uid="{00000000-0005-0000-0000-0000B94D0000}"/>
    <cellStyle name="Percent 9 4 2 6" xfId="19896" xr:uid="{00000000-0005-0000-0000-0000BA4D0000}"/>
    <cellStyle name="Percent 9 4 2 6 2" xfId="19897" xr:uid="{00000000-0005-0000-0000-0000BB4D0000}"/>
    <cellStyle name="Percent 9 4 2 6 3" xfId="19898" xr:uid="{00000000-0005-0000-0000-0000BC4D0000}"/>
    <cellStyle name="Percent 9 4 2 7" xfId="19899" xr:uid="{00000000-0005-0000-0000-0000BD4D0000}"/>
    <cellStyle name="Percent 9 4 2 7 2" xfId="19900" xr:uid="{00000000-0005-0000-0000-0000BE4D0000}"/>
    <cellStyle name="Percent 9 4 2 7 3" xfId="19901" xr:uid="{00000000-0005-0000-0000-0000BF4D0000}"/>
    <cellStyle name="Percent 9 4 2 8" xfId="19902" xr:uid="{00000000-0005-0000-0000-0000C04D0000}"/>
    <cellStyle name="Percent 9 4 2 8 2" xfId="19903" xr:uid="{00000000-0005-0000-0000-0000C14D0000}"/>
    <cellStyle name="Percent 9 4 2 8 3" xfId="19904" xr:uid="{00000000-0005-0000-0000-0000C24D0000}"/>
    <cellStyle name="Percent 9 4 2 9" xfId="19905" xr:uid="{00000000-0005-0000-0000-0000C34D0000}"/>
    <cellStyle name="Percent 9 4 3" xfId="19906" xr:uid="{00000000-0005-0000-0000-0000C44D0000}"/>
    <cellStyle name="Percent 9 4 3 2" xfId="19907" xr:uid="{00000000-0005-0000-0000-0000C54D0000}"/>
    <cellStyle name="Percent 9 4 3 2 2" xfId="19908" xr:uid="{00000000-0005-0000-0000-0000C64D0000}"/>
    <cellStyle name="Percent 9 4 3 2 3" xfId="19909" xr:uid="{00000000-0005-0000-0000-0000C74D0000}"/>
    <cellStyle name="Percent 9 4 3 3" xfId="19910" xr:uid="{00000000-0005-0000-0000-0000C84D0000}"/>
    <cellStyle name="Percent 9 4 3 3 2" xfId="19911" xr:uid="{00000000-0005-0000-0000-0000C94D0000}"/>
    <cellStyle name="Percent 9 4 3 3 3" xfId="19912" xr:uid="{00000000-0005-0000-0000-0000CA4D0000}"/>
    <cellStyle name="Percent 9 4 3 4" xfId="19913" xr:uid="{00000000-0005-0000-0000-0000CB4D0000}"/>
    <cellStyle name="Percent 9 4 3 5" xfId="19914" xr:uid="{00000000-0005-0000-0000-0000CC4D0000}"/>
    <cellStyle name="Percent 9 4 3 6" xfId="19915" xr:uid="{00000000-0005-0000-0000-0000CD4D0000}"/>
    <cellStyle name="Percent 9 4 4" xfId="19916" xr:uid="{00000000-0005-0000-0000-0000CE4D0000}"/>
    <cellStyle name="Percent 9 4 4 2" xfId="19917" xr:uid="{00000000-0005-0000-0000-0000CF4D0000}"/>
    <cellStyle name="Percent 9 4 4 2 2" xfId="19918" xr:uid="{00000000-0005-0000-0000-0000D04D0000}"/>
    <cellStyle name="Percent 9 4 4 2 3" xfId="19919" xr:uid="{00000000-0005-0000-0000-0000D14D0000}"/>
    <cellStyle name="Percent 9 4 4 3" xfId="19920" xr:uid="{00000000-0005-0000-0000-0000D24D0000}"/>
    <cellStyle name="Percent 9 4 4 3 2" xfId="19921" xr:uid="{00000000-0005-0000-0000-0000D34D0000}"/>
    <cellStyle name="Percent 9 4 4 3 3" xfId="19922" xr:uid="{00000000-0005-0000-0000-0000D44D0000}"/>
    <cellStyle name="Percent 9 4 4 4" xfId="19923" xr:uid="{00000000-0005-0000-0000-0000D54D0000}"/>
    <cellStyle name="Percent 9 4 4 5" xfId="19924" xr:uid="{00000000-0005-0000-0000-0000D64D0000}"/>
    <cellStyle name="Percent 9 4 5" xfId="19925" xr:uid="{00000000-0005-0000-0000-0000D74D0000}"/>
    <cellStyle name="Percent 9 4 5 2" xfId="19926" xr:uid="{00000000-0005-0000-0000-0000D84D0000}"/>
    <cellStyle name="Percent 9 4 5 2 2" xfId="19927" xr:uid="{00000000-0005-0000-0000-0000D94D0000}"/>
    <cellStyle name="Percent 9 4 5 2 3" xfId="19928" xr:uid="{00000000-0005-0000-0000-0000DA4D0000}"/>
    <cellStyle name="Percent 9 4 5 3" xfId="19929" xr:uid="{00000000-0005-0000-0000-0000DB4D0000}"/>
    <cellStyle name="Percent 9 4 5 3 2" xfId="19930" xr:uid="{00000000-0005-0000-0000-0000DC4D0000}"/>
    <cellStyle name="Percent 9 4 5 3 3" xfId="19931" xr:uid="{00000000-0005-0000-0000-0000DD4D0000}"/>
    <cellStyle name="Percent 9 4 5 4" xfId="19932" xr:uid="{00000000-0005-0000-0000-0000DE4D0000}"/>
    <cellStyle name="Percent 9 4 5 5" xfId="19933" xr:uid="{00000000-0005-0000-0000-0000DF4D0000}"/>
    <cellStyle name="Percent 9 4 6" xfId="19934" xr:uid="{00000000-0005-0000-0000-0000E04D0000}"/>
    <cellStyle name="Percent 9 4 6 2" xfId="19935" xr:uid="{00000000-0005-0000-0000-0000E14D0000}"/>
    <cellStyle name="Percent 9 4 6 2 2" xfId="19936" xr:uid="{00000000-0005-0000-0000-0000E24D0000}"/>
    <cellStyle name="Percent 9 4 6 2 3" xfId="19937" xr:uid="{00000000-0005-0000-0000-0000E34D0000}"/>
    <cellStyle name="Percent 9 4 6 3" xfId="19938" xr:uid="{00000000-0005-0000-0000-0000E44D0000}"/>
    <cellStyle name="Percent 9 4 6 3 2" xfId="19939" xr:uid="{00000000-0005-0000-0000-0000E54D0000}"/>
    <cellStyle name="Percent 9 4 6 3 3" xfId="19940" xr:uid="{00000000-0005-0000-0000-0000E64D0000}"/>
    <cellStyle name="Percent 9 4 6 4" xfId="19941" xr:uid="{00000000-0005-0000-0000-0000E74D0000}"/>
    <cellStyle name="Percent 9 4 6 4 2" xfId="19942" xr:uid="{00000000-0005-0000-0000-0000E84D0000}"/>
    <cellStyle name="Percent 9 4 6 4 3" xfId="19943" xr:uid="{00000000-0005-0000-0000-0000E94D0000}"/>
    <cellStyle name="Percent 9 4 6 5" xfId="19944" xr:uid="{00000000-0005-0000-0000-0000EA4D0000}"/>
    <cellStyle name="Percent 9 4 6 6" xfId="19945" xr:uid="{00000000-0005-0000-0000-0000EB4D0000}"/>
    <cellStyle name="Percent 9 4 7" xfId="19946" xr:uid="{00000000-0005-0000-0000-0000EC4D0000}"/>
    <cellStyle name="Percent 9 4 7 2" xfId="19947" xr:uid="{00000000-0005-0000-0000-0000ED4D0000}"/>
    <cellStyle name="Percent 9 4 7 2 2" xfId="19948" xr:uid="{00000000-0005-0000-0000-0000EE4D0000}"/>
    <cellStyle name="Percent 9 4 7 2 3" xfId="19949" xr:uid="{00000000-0005-0000-0000-0000EF4D0000}"/>
    <cellStyle name="Percent 9 4 7 3" xfId="19950" xr:uid="{00000000-0005-0000-0000-0000F04D0000}"/>
    <cellStyle name="Percent 9 4 7 3 2" xfId="19951" xr:uid="{00000000-0005-0000-0000-0000F14D0000}"/>
    <cellStyle name="Percent 9 4 7 3 3" xfId="19952" xr:uid="{00000000-0005-0000-0000-0000F24D0000}"/>
    <cellStyle name="Percent 9 4 7 4" xfId="19953" xr:uid="{00000000-0005-0000-0000-0000F34D0000}"/>
    <cellStyle name="Percent 9 4 7 5" xfId="19954" xr:uid="{00000000-0005-0000-0000-0000F44D0000}"/>
    <cellStyle name="Percent 9 4 8" xfId="19955" xr:uid="{00000000-0005-0000-0000-0000F54D0000}"/>
    <cellStyle name="Percent 9 4 8 2" xfId="19956" xr:uid="{00000000-0005-0000-0000-0000F64D0000}"/>
    <cellStyle name="Percent 9 4 8 3" xfId="19957" xr:uid="{00000000-0005-0000-0000-0000F74D0000}"/>
    <cellStyle name="Percent 9 4 9" xfId="19958" xr:uid="{00000000-0005-0000-0000-0000F84D0000}"/>
    <cellStyle name="Percent 9 4 9 2" xfId="19959" xr:uid="{00000000-0005-0000-0000-0000F94D0000}"/>
    <cellStyle name="Percent 9 4 9 3" xfId="19960" xr:uid="{00000000-0005-0000-0000-0000FA4D0000}"/>
    <cellStyle name="Percent 9 5" xfId="19961" xr:uid="{00000000-0005-0000-0000-0000FB4D0000}"/>
    <cellStyle name="Percent 9 5 10" xfId="19962" xr:uid="{00000000-0005-0000-0000-0000FC4D0000}"/>
    <cellStyle name="Percent 9 5 10 2" xfId="19963" xr:uid="{00000000-0005-0000-0000-0000FD4D0000}"/>
    <cellStyle name="Percent 9 5 10 3" xfId="19964" xr:uid="{00000000-0005-0000-0000-0000FE4D0000}"/>
    <cellStyle name="Percent 9 5 11" xfId="19965" xr:uid="{00000000-0005-0000-0000-0000FF4D0000}"/>
    <cellStyle name="Percent 9 5 12" xfId="19966" xr:uid="{00000000-0005-0000-0000-0000004E0000}"/>
    <cellStyle name="Percent 9 5 13" xfId="19967" xr:uid="{00000000-0005-0000-0000-0000014E0000}"/>
    <cellStyle name="Percent 9 5 14" xfId="19968" xr:uid="{00000000-0005-0000-0000-0000024E0000}"/>
    <cellStyle name="Percent 9 5 15" xfId="19969" xr:uid="{00000000-0005-0000-0000-0000034E0000}"/>
    <cellStyle name="Percent 9 5 16" xfId="19970" xr:uid="{00000000-0005-0000-0000-0000044E0000}"/>
    <cellStyle name="Percent 9 5 2" xfId="19971" xr:uid="{00000000-0005-0000-0000-0000054E0000}"/>
    <cellStyle name="Percent 9 5 2 10" xfId="19972" xr:uid="{00000000-0005-0000-0000-0000064E0000}"/>
    <cellStyle name="Percent 9 5 2 11" xfId="19973" xr:uid="{00000000-0005-0000-0000-0000074E0000}"/>
    <cellStyle name="Percent 9 5 2 12" xfId="19974" xr:uid="{00000000-0005-0000-0000-0000084E0000}"/>
    <cellStyle name="Percent 9 5 2 13" xfId="19975" xr:uid="{00000000-0005-0000-0000-0000094E0000}"/>
    <cellStyle name="Percent 9 5 2 14" xfId="19976" xr:uid="{00000000-0005-0000-0000-00000A4E0000}"/>
    <cellStyle name="Percent 9 5 2 2" xfId="19977" xr:uid="{00000000-0005-0000-0000-00000B4E0000}"/>
    <cellStyle name="Percent 9 5 2 2 2" xfId="19978" xr:uid="{00000000-0005-0000-0000-00000C4E0000}"/>
    <cellStyle name="Percent 9 5 2 2 2 2" xfId="19979" xr:uid="{00000000-0005-0000-0000-00000D4E0000}"/>
    <cellStyle name="Percent 9 5 2 2 2 3" xfId="19980" xr:uid="{00000000-0005-0000-0000-00000E4E0000}"/>
    <cellStyle name="Percent 9 5 2 2 3" xfId="19981" xr:uid="{00000000-0005-0000-0000-00000F4E0000}"/>
    <cellStyle name="Percent 9 5 2 2 3 2" xfId="19982" xr:uid="{00000000-0005-0000-0000-0000104E0000}"/>
    <cellStyle name="Percent 9 5 2 2 3 3" xfId="19983" xr:uid="{00000000-0005-0000-0000-0000114E0000}"/>
    <cellStyle name="Percent 9 5 2 2 4" xfId="19984" xr:uid="{00000000-0005-0000-0000-0000124E0000}"/>
    <cellStyle name="Percent 9 5 2 2 5" xfId="19985" xr:uid="{00000000-0005-0000-0000-0000134E0000}"/>
    <cellStyle name="Percent 9 5 2 3" xfId="19986" xr:uid="{00000000-0005-0000-0000-0000144E0000}"/>
    <cellStyle name="Percent 9 5 2 3 2" xfId="19987" xr:uid="{00000000-0005-0000-0000-0000154E0000}"/>
    <cellStyle name="Percent 9 5 2 3 2 2" xfId="19988" xr:uid="{00000000-0005-0000-0000-0000164E0000}"/>
    <cellStyle name="Percent 9 5 2 3 2 3" xfId="19989" xr:uid="{00000000-0005-0000-0000-0000174E0000}"/>
    <cellStyle name="Percent 9 5 2 3 3" xfId="19990" xr:uid="{00000000-0005-0000-0000-0000184E0000}"/>
    <cellStyle name="Percent 9 5 2 3 3 2" xfId="19991" xr:uid="{00000000-0005-0000-0000-0000194E0000}"/>
    <cellStyle name="Percent 9 5 2 3 3 3" xfId="19992" xr:uid="{00000000-0005-0000-0000-00001A4E0000}"/>
    <cellStyle name="Percent 9 5 2 3 4" xfId="19993" xr:uid="{00000000-0005-0000-0000-00001B4E0000}"/>
    <cellStyle name="Percent 9 5 2 3 5" xfId="19994" xr:uid="{00000000-0005-0000-0000-00001C4E0000}"/>
    <cellStyle name="Percent 9 5 2 4" xfId="19995" xr:uid="{00000000-0005-0000-0000-00001D4E0000}"/>
    <cellStyle name="Percent 9 5 2 4 2" xfId="19996" xr:uid="{00000000-0005-0000-0000-00001E4E0000}"/>
    <cellStyle name="Percent 9 5 2 4 2 2" xfId="19997" xr:uid="{00000000-0005-0000-0000-00001F4E0000}"/>
    <cellStyle name="Percent 9 5 2 4 2 3" xfId="19998" xr:uid="{00000000-0005-0000-0000-0000204E0000}"/>
    <cellStyle name="Percent 9 5 2 4 3" xfId="19999" xr:uid="{00000000-0005-0000-0000-0000214E0000}"/>
    <cellStyle name="Percent 9 5 2 4 3 2" xfId="20000" xr:uid="{00000000-0005-0000-0000-0000224E0000}"/>
    <cellStyle name="Percent 9 5 2 4 3 3" xfId="20001" xr:uid="{00000000-0005-0000-0000-0000234E0000}"/>
    <cellStyle name="Percent 9 5 2 4 4" xfId="20002" xr:uid="{00000000-0005-0000-0000-0000244E0000}"/>
    <cellStyle name="Percent 9 5 2 4 4 2" xfId="20003" xr:uid="{00000000-0005-0000-0000-0000254E0000}"/>
    <cellStyle name="Percent 9 5 2 4 4 3" xfId="20004" xr:uid="{00000000-0005-0000-0000-0000264E0000}"/>
    <cellStyle name="Percent 9 5 2 4 5" xfId="20005" xr:uid="{00000000-0005-0000-0000-0000274E0000}"/>
    <cellStyle name="Percent 9 5 2 4 6" xfId="20006" xr:uid="{00000000-0005-0000-0000-0000284E0000}"/>
    <cellStyle name="Percent 9 5 2 5" xfId="20007" xr:uid="{00000000-0005-0000-0000-0000294E0000}"/>
    <cellStyle name="Percent 9 5 2 5 2" xfId="20008" xr:uid="{00000000-0005-0000-0000-00002A4E0000}"/>
    <cellStyle name="Percent 9 5 2 5 2 2" xfId="20009" xr:uid="{00000000-0005-0000-0000-00002B4E0000}"/>
    <cellStyle name="Percent 9 5 2 5 2 3" xfId="20010" xr:uid="{00000000-0005-0000-0000-00002C4E0000}"/>
    <cellStyle name="Percent 9 5 2 5 3" xfId="20011" xr:uid="{00000000-0005-0000-0000-00002D4E0000}"/>
    <cellStyle name="Percent 9 5 2 5 3 2" xfId="20012" xr:uid="{00000000-0005-0000-0000-00002E4E0000}"/>
    <cellStyle name="Percent 9 5 2 5 3 3" xfId="20013" xr:uid="{00000000-0005-0000-0000-00002F4E0000}"/>
    <cellStyle name="Percent 9 5 2 5 4" xfId="20014" xr:uid="{00000000-0005-0000-0000-0000304E0000}"/>
    <cellStyle name="Percent 9 5 2 5 5" xfId="20015" xr:uid="{00000000-0005-0000-0000-0000314E0000}"/>
    <cellStyle name="Percent 9 5 2 6" xfId="20016" xr:uid="{00000000-0005-0000-0000-0000324E0000}"/>
    <cellStyle name="Percent 9 5 2 6 2" xfId="20017" xr:uid="{00000000-0005-0000-0000-0000334E0000}"/>
    <cellStyle name="Percent 9 5 2 6 3" xfId="20018" xr:uid="{00000000-0005-0000-0000-0000344E0000}"/>
    <cellStyle name="Percent 9 5 2 7" xfId="20019" xr:uid="{00000000-0005-0000-0000-0000354E0000}"/>
    <cellStyle name="Percent 9 5 2 7 2" xfId="20020" xr:uid="{00000000-0005-0000-0000-0000364E0000}"/>
    <cellStyle name="Percent 9 5 2 7 3" xfId="20021" xr:uid="{00000000-0005-0000-0000-0000374E0000}"/>
    <cellStyle name="Percent 9 5 2 8" xfId="20022" xr:uid="{00000000-0005-0000-0000-0000384E0000}"/>
    <cellStyle name="Percent 9 5 2 8 2" xfId="20023" xr:uid="{00000000-0005-0000-0000-0000394E0000}"/>
    <cellStyle name="Percent 9 5 2 8 3" xfId="20024" xr:uid="{00000000-0005-0000-0000-00003A4E0000}"/>
    <cellStyle name="Percent 9 5 2 9" xfId="20025" xr:uid="{00000000-0005-0000-0000-00003B4E0000}"/>
    <cellStyle name="Percent 9 5 3" xfId="20026" xr:uid="{00000000-0005-0000-0000-00003C4E0000}"/>
    <cellStyle name="Percent 9 5 3 2" xfId="20027" xr:uid="{00000000-0005-0000-0000-00003D4E0000}"/>
    <cellStyle name="Percent 9 5 3 2 2" xfId="20028" xr:uid="{00000000-0005-0000-0000-00003E4E0000}"/>
    <cellStyle name="Percent 9 5 3 2 3" xfId="20029" xr:uid="{00000000-0005-0000-0000-00003F4E0000}"/>
    <cellStyle name="Percent 9 5 3 3" xfId="20030" xr:uid="{00000000-0005-0000-0000-0000404E0000}"/>
    <cellStyle name="Percent 9 5 3 3 2" xfId="20031" xr:uid="{00000000-0005-0000-0000-0000414E0000}"/>
    <cellStyle name="Percent 9 5 3 3 3" xfId="20032" xr:uid="{00000000-0005-0000-0000-0000424E0000}"/>
    <cellStyle name="Percent 9 5 3 4" xfId="20033" xr:uid="{00000000-0005-0000-0000-0000434E0000}"/>
    <cellStyle name="Percent 9 5 3 5" xfId="20034" xr:uid="{00000000-0005-0000-0000-0000444E0000}"/>
    <cellStyle name="Percent 9 5 3 6" xfId="20035" xr:uid="{00000000-0005-0000-0000-0000454E0000}"/>
    <cellStyle name="Percent 9 5 4" xfId="20036" xr:uid="{00000000-0005-0000-0000-0000464E0000}"/>
    <cellStyle name="Percent 9 5 4 2" xfId="20037" xr:uid="{00000000-0005-0000-0000-0000474E0000}"/>
    <cellStyle name="Percent 9 5 4 2 2" xfId="20038" xr:uid="{00000000-0005-0000-0000-0000484E0000}"/>
    <cellStyle name="Percent 9 5 4 2 3" xfId="20039" xr:uid="{00000000-0005-0000-0000-0000494E0000}"/>
    <cellStyle name="Percent 9 5 4 3" xfId="20040" xr:uid="{00000000-0005-0000-0000-00004A4E0000}"/>
    <cellStyle name="Percent 9 5 4 3 2" xfId="20041" xr:uid="{00000000-0005-0000-0000-00004B4E0000}"/>
    <cellStyle name="Percent 9 5 4 3 3" xfId="20042" xr:uid="{00000000-0005-0000-0000-00004C4E0000}"/>
    <cellStyle name="Percent 9 5 4 4" xfId="20043" xr:uid="{00000000-0005-0000-0000-00004D4E0000}"/>
    <cellStyle name="Percent 9 5 4 5" xfId="20044" xr:uid="{00000000-0005-0000-0000-00004E4E0000}"/>
    <cellStyle name="Percent 9 5 5" xfId="20045" xr:uid="{00000000-0005-0000-0000-00004F4E0000}"/>
    <cellStyle name="Percent 9 5 5 2" xfId="20046" xr:uid="{00000000-0005-0000-0000-0000504E0000}"/>
    <cellStyle name="Percent 9 5 5 2 2" xfId="20047" xr:uid="{00000000-0005-0000-0000-0000514E0000}"/>
    <cellStyle name="Percent 9 5 5 2 3" xfId="20048" xr:uid="{00000000-0005-0000-0000-0000524E0000}"/>
    <cellStyle name="Percent 9 5 5 3" xfId="20049" xr:uid="{00000000-0005-0000-0000-0000534E0000}"/>
    <cellStyle name="Percent 9 5 5 3 2" xfId="20050" xr:uid="{00000000-0005-0000-0000-0000544E0000}"/>
    <cellStyle name="Percent 9 5 5 3 3" xfId="20051" xr:uid="{00000000-0005-0000-0000-0000554E0000}"/>
    <cellStyle name="Percent 9 5 5 4" xfId="20052" xr:uid="{00000000-0005-0000-0000-0000564E0000}"/>
    <cellStyle name="Percent 9 5 5 5" xfId="20053" xr:uid="{00000000-0005-0000-0000-0000574E0000}"/>
    <cellStyle name="Percent 9 5 6" xfId="20054" xr:uid="{00000000-0005-0000-0000-0000584E0000}"/>
    <cellStyle name="Percent 9 5 6 2" xfId="20055" xr:uid="{00000000-0005-0000-0000-0000594E0000}"/>
    <cellStyle name="Percent 9 5 6 2 2" xfId="20056" xr:uid="{00000000-0005-0000-0000-00005A4E0000}"/>
    <cellStyle name="Percent 9 5 6 2 3" xfId="20057" xr:uid="{00000000-0005-0000-0000-00005B4E0000}"/>
    <cellStyle name="Percent 9 5 6 3" xfId="20058" xr:uid="{00000000-0005-0000-0000-00005C4E0000}"/>
    <cellStyle name="Percent 9 5 6 3 2" xfId="20059" xr:uid="{00000000-0005-0000-0000-00005D4E0000}"/>
    <cellStyle name="Percent 9 5 6 3 3" xfId="20060" xr:uid="{00000000-0005-0000-0000-00005E4E0000}"/>
    <cellStyle name="Percent 9 5 6 4" xfId="20061" xr:uid="{00000000-0005-0000-0000-00005F4E0000}"/>
    <cellStyle name="Percent 9 5 6 4 2" xfId="20062" xr:uid="{00000000-0005-0000-0000-0000604E0000}"/>
    <cellStyle name="Percent 9 5 6 4 3" xfId="20063" xr:uid="{00000000-0005-0000-0000-0000614E0000}"/>
    <cellStyle name="Percent 9 5 6 5" xfId="20064" xr:uid="{00000000-0005-0000-0000-0000624E0000}"/>
    <cellStyle name="Percent 9 5 6 6" xfId="20065" xr:uid="{00000000-0005-0000-0000-0000634E0000}"/>
    <cellStyle name="Percent 9 5 7" xfId="20066" xr:uid="{00000000-0005-0000-0000-0000644E0000}"/>
    <cellStyle name="Percent 9 5 7 2" xfId="20067" xr:uid="{00000000-0005-0000-0000-0000654E0000}"/>
    <cellStyle name="Percent 9 5 7 2 2" xfId="20068" xr:uid="{00000000-0005-0000-0000-0000664E0000}"/>
    <cellStyle name="Percent 9 5 7 2 3" xfId="20069" xr:uid="{00000000-0005-0000-0000-0000674E0000}"/>
    <cellStyle name="Percent 9 5 7 3" xfId="20070" xr:uid="{00000000-0005-0000-0000-0000684E0000}"/>
    <cellStyle name="Percent 9 5 7 3 2" xfId="20071" xr:uid="{00000000-0005-0000-0000-0000694E0000}"/>
    <cellStyle name="Percent 9 5 7 3 3" xfId="20072" xr:uid="{00000000-0005-0000-0000-00006A4E0000}"/>
    <cellStyle name="Percent 9 5 7 4" xfId="20073" xr:uid="{00000000-0005-0000-0000-00006B4E0000}"/>
    <cellStyle name="Percent 9 5 7 5" xfId="20074" xr:uid="{00000000-0005-0000-0000-00006C4E0000}"/>
    <cellStyle name="Percent 9 5 8" xfId="20075" xr:uid="{00000000-0005-0000-0000-00006D4E0000}"/>
    <cellStyle name="Percent 9 5 8 2" xfId="20076" xr:uid="{00000000-0005-0000-0000-00006E4E0000}"/>
    <cellStyle name="Percent 9 5 8 3" xfId="20077" xr:uid="{00000000-0005-0000-0000-00006F4E0000}"/>
    <cellStyle name="Percent 9 5 9" xfId="20078" xr:uid="{00000000-0005-0000-0000-0000704E0000}"/>
    <cellStyle name="Percent 9 5 9 2" xfId="20079" xr:uid="{00000000-0005-0000-0000-0000714E0000}"/>
    <cellStyle name="Percent 9 5 9 3" xfId="20080" xr:uid="{00000000-0005-0000-0000-0000724E0000}"/>
    <cellStyle name="Percent 9 6" xfId="20081" xr:uid="{00000000-0005-0000-0000-0000734E0000}"/>
    <cellStyle name="Percent 9 6 10" xfId="20082" xr:uid="{00000000-0005-0000-0000-0000744E0000}"/>
    <cellStyle name="Percent 9 6 10 2" xfId="20083" xr:uid="{00000000-0005-0000-0000-0000754E0000}"/>
    <cellStyle name="Percent 9 6 10 3" xfId="20084" xr:uid="{00000000-0005-0000-0000-0000764E0000}"/>
    <cellStyle name="Percent 9 6 11" xfId="20085" xr:uid="{00000000-0005-0000-0000-0000774E0000}"/>
    <cellStyle name="Percent 9 6 12" xfId="20086" xr:uid="{00000000-0005-0000-0000-0000784E0000}"/>
    <cellStyle name="Percent 9 6 13" xfId="20087" xr:uid="{00000000-0005-0000-0000-0000794E0000}"/>
    <cellStyle name="Percent 9 6 14" xfId="20088" xr:uid="{00000000-0005-0000-0000-00007A4E0000}"/>
    <cellStyle name="Percent 9 6 15" xfId="20089" xr:uid="{00000000-0005-0000-0000-00007B4E0000}"/>
    <cellStyle name="Percent 9 6 16" xfId="20090" xr:uid="{00000000-0005-0000-0000-00007C4E0000}"/>
    <cellStyle name="Percent 9 6 2" xfId="20091" xr:uid="{00000000-0005-0000-0000-00007D4E0000}"/>
    <cellStyle name="Percent 9 6 2 10" xfId="20092" xr:uid="{00000000-0005-0000-0000-00007E4E0000}"/>
    <cellStyle name="Percent 9 6 2 11" xfId="20093" xr:uid="{00000000-0005-0000-0000-00007F4E0000}"/>
    <cellStyle name="Percent 9 6 2 12" xfId="20094" xr:uid="{00000000-0005-0000-0000-0000804E0000}"/>
    <cellStyle name="Percent 9 6 2 13" xfId="20095" xr:uid="{00000000-0005-0000-0000-0000814E0000}"/>
    <cellStyle name="Percent 9 6 2 14" xfId="20096" xr:uid="{00000000-0005-0000-0000-0000824E0000}"/>
    <cellStyle name="Percent 9 6 2 2" xfId="20097" xr:uid="{00000000-0005-0000-0000-0000834E0000}"/>
    <cellStyle name="Percent 9 6 2 2 2" xfId="20098" xr:uid="{00000000-0005-0000-0000-0000844E0000}"/>
    <cellStyle name="Percent 9 6 2 2 2 2" xfId="20099" xr:uid="{00000000-0005-0000-0000-0000854E0000}"/>
    <cellStyle name="Percent 9 6 2 2 2 3" xfId="20100" xr:uid="{00000000-0005-0000-0000-0000864E0000}"/>
    <cellStyle name="Percent 9 6 2 2 3" xfId="20101" xr:uid="{00000000-0005-0000-0000-0000874E0000}"/>
    <cellStyle name="Percent 9 6 2 2 3 2" xfId="20102" xr:uid="{00000000-0005-0000-0000-0000884E0000}"/>
    <cellStyle name="Percent 9 6 2 2 3 3" xfId="20103" xr:uid="{00000000-0005-0000-0000-0000894E0000}"/>
    <cellStyle name="Percent 9 6 2 2 4" xfId="20104" xr:uid="{00000000-0005-0000-0000-00008A4E0000}"/>
    <cellStyle name="Percent 9 6 2 2 5" xfId="20105" xr:uid="{00000000-0005-0000-0000-00008B4E0000}"/>
    <cellStyle name="Percent 9 6 2 3" xfId="20106" xr:uid="{00000000-0005-0000-0000-00008C4E0000}"/>
    <cellStyle name="Percent 9 6 2 3 2" xfId="20107" xr:uid="{00000000-0005-0000-0000-00008D4E0000}"/>
    <cellStyle name="Percent 9 6 2 3 2 2" xfId="20108" xr:uid="{00000000-0005-0000-0000-00008E4E0000}"/>
    <cellStyle name="Percent 9 6 2 3 2 3" xfId="20109" xr:uid="{00000000-0005-0000-0000-00008F4E0000}"/>
    <cellStyle name="Percent 9 6 2 3 3" xfId="20110" xr:uid="{00000000-0005-0000-0000-0000904E0000}"/>
    <cellStyle name="Percent 9 6 2 3 3 2" xfId="20111" xr:uid="{00000000-0005-0000-0000-0000914E0000}"/>
    <cellStyle name="Percent 9 6 2 3 3 3" xfId="20112" xr:uid="{00000000-0005-0000-0000-0000924E0000}"/>
    <cellStyle name="Percent 9 6 2 3 4" xfId="20113" xr:uid="{00000000-0005-0000-0000-0000934E0000}"/>
    <cellStyle name="Percent 9 6 2 3 5" xfId="20114" xr:uid="{00000000-0005-0000-0000-0000944E0000}"/>
    <cellStyle name="Percent 9 6 2 4" xfId="20115" xr:uid="{00000000-0005-0000-0000-0000954E0000}"/>
    <cellStyle name="Percent 9 6 2 4 2" xfId="20116" xr:uid="{00000000-0005-0000-0000-0000964E0000}"/>
    <cellStyle name="Percent 9 6 2 4 2 2" xfId="20117" xr:uid="{00000000-0005-0000-0000-0000974E0000}"/>
    <cellStyle name="Percent 9 6 2 4 2 3" xfId="20118" xr:uid="{00000000-0005-0000-0000-0000984E0000}"/>
    <cellStyle name="Percent 9 6 2 4 3" xfId="20119" xr:uid="{00000000-0005-0000-0000-0000994E0000}"/>
    <cellStyle name="Percent 9 6 2 4 3 2" xfId="20120" xr:uid="{00000000-0005-0000-0000-00009A4E0000}"/>
    <cellStyle name="Percent 9 6 2 4 3 3" xfId="20121" xr:uid="{00000000-0005-0000-0000-00009B4E0000}"/>
    <cellStyle name="Percent 9 6 2 4 4" xfId="20122" xr:uid="{00000000-0005-0000-0000-00009C4E0000}"/>
    <cellStyle name="Percent 9 6 2 4 4 2" xfId="20123" xr:uid="{00000000-0005-0000-0000-00009D4E0000}"/>
    <cellStyle name="Percent 9 6 2 4 4 3" xfId="20124" xr:uid="{00000000-0005-0000-0000-00009E4E0000}"/>
    <cellStyle name="Percent 9 6 2 4 5" xfId="20125" xr:uid="{00000000-0005-0000-0000-00009F4E0000}"/>
    <cellStyle name="Percent 9 6 2 4 6" xfId="20126" xr:uid="{00000000-0005-0000-0000-0000A04E0000}"/>
    <cellStyle name="Percent 9 6 2 5" xfId="20127" xr:uid="{00000000-0005-0000-0000-0000A14E0000}"/>
    <cellStyle name="Percent 9 6 2 5 2" xfId="20128" xr:uid="{00000000-0005-0000-0000-0000A24E0000}"/>
    <cellStyle name="Percent 9 6 2 5 2 2" xfId="20129" xr:uid="{00000000-0005-0000-0000-0000A34E0000}"/>
    <cellStyle name="Percent 9 6 2 5 2 3" xfId="20130" xr:uid="{00000000-0005-0000-0000-0000A44E0000}"/>
    <cellStyle name="Percent 9 6 2 5 3" xfId="20131" xr:uid="{00000000-0005-0000-0000-0000A54E0000}"/>
    <cellStyle name="Percent 9 6 2 5 3 2" xfId="20132" xr:uid="{00000000-0005-0000-0000-0000A64E0000}"/>
    <cellStyle name="Percent 9 6 2 5 3 3" xfId="20133" xr:uid="{00000000-0005-0000-0000-0000A74E0000}"/>
    <cellStyle name="Percent 9 6 2 5 4" xfId="20134" xr:uid="{00000000-0005-0000-0000-0000A84E0000}"/>
    <cellStyle name="Percent 9 6 2 5 5" xfId="20135" xr:uid="{00000000-0005-0000-0000-0000A94E0000}"/>
    <cellStyle name="Percent 9 6 2 6" xfId="20136" xr:uid="{00000000-0005-0000-0000-0000AA4E0000}"/>
    <cellStyle name="Percent 9 6 2 6 2" xfId="20137" xr:uid="{00000000-0005-0000-0000-0000AB4E0000}"/>
    <cellStyle name="Percent 9 6 2 6 3" xfId="20138" xr:uid="{00000000-0005-0000-0000-0000AC4E0000}"/>
    <cellStyle name="Percent 9 6 2 7" xfId="20139" xr:uid="{00000000-0005-0000-0000-0000AD4E0000}"/>
    <cellStyle name="Percent 9 6 2 7 2" xfId="20140" xr:uid="{00000000-0005-0000-0000-0000AE4E0000}"/>
    <cellStyle name="Percent 9 6 2 7 3" xfId="20141" xr:uid="{00000000-0005-0000-0000-0000AF4E0000}"/>
    <cellStyle name="Percent 9 6 2 8" xfId="20142" xr:uid="{00000000-0005-0000-0000-0000B04E0000}"/>
    <cellStyle name="Percent 9 6 2 8 2" xfId="20143" xr:uid="{00000000-0005-0000-0000-0000B14E0000}"/>
    <cellStyle name="Percent 9 6 2 8 3" xfId="20144" xr:uid="{00000000-0005-0000-0000-0000B24E0000}"/>
    <cellStyle name="Percent 9 6 2 9" xfId="20145" xr:uid="{00000000-0005-0000-0000-0000B34E0000}"/>
    <cellStyle name="Percent 9 6 3" xfId="20146" xr:uid="{00000000-0005-0000-0000-0000B44E0000}"/>
    <cellStyle name="Percent 9 6 3 2" xfId="20147" xr:uid="{00000000-0005-0000-0000-0000B54E0000}"/>
    <cellStyle name="Percent 9 6 3 2 2" xfId="20148" xr:uid="{00000000-0005-0000-0000-0000B64E0000}"/>
    <cellStyle name="Percent 9 6 3 2 3" xfId="20149" xr:uid="{00000000-0005-0000-0000-0000B74E0000}"/>
    <cellStyle name="Percent 9 6 3 3" xfId="20150" xr:uid="{00000000-0005-0000-0000-0000B84E0000}"/>
    <cellStyle name="Percent 9 6 3 3 2" xfId="20151" xr:uid="{00000000-0005-0000-0000-0000B94E0000}"/>
    <cellStyle name="Percent 9 6 3 3 3" xfId="20152" xr:uid="{00000000-0005-0000-0000-0000BA4E0000}"/>
    <cellStyle name="Percent 9 6 3 4" xfId="20153" xr:uid="{00000000-0005-0000-0000-0000BB4E0000}"/>
    <cellStyle name="Percent 9 6 3 5" xfId="20154" xr:uid="{00000000-0005-0000-0000-0000BC4E0000}"/>
    <cellStyle name="Percent 9 6 3 6" xfId="20155" xr:uid="{00000000-0005-0000-0000-0000BD4E0000}"/>
    <cellStyle name="Percent 9 6 4" xfId="20156" xr:uid="{00000000-0005-0000-0000-0000BE4E0000}"/>
    <cellStyle name="Percent 9 6 4 2" xfId="20157" xr:uid="{00000000-0005-0000-0000-0000BF4E0000}"/>
    <cellStyle name="Percent 9 6 4 2 2" xfId="20158" xr:uid="{00000000-0005-0000-0000-0000C04E0000}"/>
    <cellStyle name="Percent 9 6 4 2 3" xfId="20159" xr:uid="{00000000-0005-0000-0000-0000C14E0000}"/>
    <cellStyle name="Percent 9 6 4 3" xfId="20160" xr:uid="{00000000-0005-0000-0000-0000C24E0000}"/>
    <cellStyle name="Percent 9 6 4 3 2" xfId="20161" xr:uid="{00000000-0005-0000-0000-0000C34E0000}"/>
    <cellStyle name="Percent 9 6 4 3 3" xfId="20162" xr:uid="{00000000-0005-0000-0000-0000C44E0000}"/>
    <cellStyle name="Percent 9 6 4 4" xfId="20163" xr:uid="{00000000-0005-0000-0000-0000C54E0000}"/>
    <cellStyle name="Percent 9 6 4 5" xfId="20164" xr:uid="{00000000-0005-0000-0000-0000C64E0000}"/>
    <cellStyle name="Percent 9 6 5" xfId="20165" xr:uid="{00000000-0005-0000-0000-0000C74E0000}"/>
    <cellStyle name="Percent 9 6 5 2" xfId="20166" xr:uid="{00000000-0005-0000-0000-0000C84E0000}"/>
    <cellStyle name="Percent 9 6 5 2 2" xfId="20167" xr:uid="{00000000-0005-0000-0000-0000C94E0000}"/>
    <cellStyle name="Percent 9 6 5 2 3" xfId="20168" xr:uid="{00000000-0005-0000-0000-0000CA4E0000}"/>
    <cellStyle name="Percent 9 6 5 3" xfId="20169" xr:uid="{00000000-0005-0000-0000-0000CB4E0000}"/>
    <cellStyle name="Percent 9 6 5 3 2" xfId="20170" xr:uid="{00000000-0005-0000-0000-0000CC4E0000}"/>
    <cellStyle name="Percent 9 6 5 3 3" xfId="20171" xr:uid="{00000000-0005-0000-0000-0000CD4E0000}"/>
    <cellStyle name="Percent 9 6 5 4" xfId="20172" xr:uid="{00000000-0005-0000-0000-0000CE4E0000}"/>
    <cellStyle name="Percent 9 6 5 5" xfId="20173" xr:uid="{00000000-0005-0000-0000-0000CF4E0000}"/>
    <cellStyle name="Percent 9 6 6" xfId="20174" xr:uid="{00000000-0005-0000-0000-0000D04E0000}"/>
    <cellStyle name="Percent 9 6 6 2" xfId="20175" xr:uid="{00000000-0005-0000-0000-0000D14E0000}"/>
    <cellStyle name="Percent 9 6 6 2 2" xfId="20176" xr:uid="{00000000-0005-0000-0000-0000D24E0000}"/>
    <cellStyle name="Percent 9 6 6 2 3" xfId="20177" xr:uid="{00000000-0005-0000-0000-0000D34E0000}"/>
    <cellStyle name="Percent 9 6 6 3" xfId="20178" xr:uid="{00000000-0005-0000-0000-0000D44E0000}"/>
    <cellStyle name="Percent 9 6 6 3 2" xfId="20179" xr:uid="{00000000-0005-0000-0000-0000D54E0000}"/>
    <cellStyle name="Percent 9 6 6 3 3" xfId="20180" xr:uid="{00000000-0005-0000-0000-0000D64E0000}"/>
    <cellStyle name="Percent 9 6 6 4" xfId="20181" xr:uid="{00000000-0005-0000-0000-0000D74E0000}"/>
    <cellStyle name="Percent 9 6 6 4 2" xfId="20182" xr:uid="{00000000-0005-0000-0000-0000D84E0000}"/>
    <cellStyle name="Percent 9 6 6 4 3" xfId="20183" xr:uid="{00000000-0005-0000-0000-0000D94E0000}"/>
    <cellStyle name="Percent 9 6 6 5" xfId="20184" xr:uid="{00000000-0005-0000-0000-0000DA4E0000}"/>
    <cellStyle name="Percent 9 6 6 6" xfId="20185" xr:uid="{00000000-0005-0000-0000-0000DB4E0000}"/>
    <cellStyle name="Percent 9 6 7" xfId="20186" xr:uid="{00000000-0005-0000-0000-0000DC4E0000}"/>
    <cellStyle name="Percent 9 6 7 2" xfId="20187" xr:uid="{00000000-0005-0000-0000-0000DD4E0000}"/>
    <cellStyle name="Percent 9 6 7 2 2" xfId="20188" xr:uid="{00000000-0005-0000-0000-0000DE4E0000}"/>
    <cellStyle name="Percent 9 6 7 2 3" xfId="20189" xr:uid="{00000000-0005-0000-0000-0000DF4E0000}"/>
    <cellStyle name="Percent 9 6 7 3" xfId="20190" xr:uid="{00000000-0005-0000-0000-0000E04E0000}"/>
    <cellStyle name="Percent 9 6 7 3 2" xfId="20191" xr:uid="{00000000-0005-0000-0000-0000E14E0000}"/>
    <cellStyle name="Percent 9 6 7 3 3" xfId="20192" xr:uid="{00000000-0005-0000-0000-0000E24E0000}"/>
    <cellStyle name="Percent 9 6 7 4" xfId="20193" xr:uid="{00000000-0005-0000-0000-0000E34E0000}"/>
    <cellStyle name="Percent 9 6 7 5" xfId="20194" xr:uid="{00000000-0005-0000-0000-0000E44E0000}"/>
    <cellStyle name="Percent 9 6 8" xfId="20195" xr:uid="{00000000-0005-0000-0000-0000E54E0000}"/>
    <cellStyle name="Percent 9 6 8 2" xfId="20196" xr:uid="{00000000-0005-0000-0000-0000E64E0000}"/>
    <cellStyle name="Percent 9 6 8 3" xfId="20197" xr:uid="{00000000-0005-0000-0000-0000E74E0000}"/>
    <cellStyle name="Percent 9 6 9" xfId="20198" xr:uid="{00000000-0005-0000-0000-0000E84E0000}"/>
    <cellStyle name="Percent 9 6 9 2" xfId="20199" xr:uid="{00000000-0005-0000-0000-0000E94E0000}"/>
    <cellStyle name="Percent 9 6 9 3" xfId="20200" xr:uid="{00000000-0005-0000-0000-0000EA4E0000}"/>
    <cellStyle name="Percent 9 7" xfId="20201" xr:uid="{00000000-0005-0000-0000-0000EB4E0000}"/>
    <cellStyle name="Percent 9 7 10" xfId="20202" xr:uid="{00000000-0005-0000-0000-0000EC4E0000}"/>
    <cellStyle name="Percent 9 7 10 2" xfId="20203" xr:uid="{00000000-0005-0000-0000-0000ED4E0000}"/>
    <cellStyle name="Percent 9 7 10 3" xfId="20204" xr:uid="{00000000-0005-0000-0000-0000EE4E0000}"/>
    <cellStyle name="Percent 9 7 11" xfId="20205" xr:uid="{00000000-0005-0000-0000-0000EF4E0000}"/>
    <cellStyle name="Percent 9 7 11 2" xfId="20206" xr:uid="{00000000-0005-0000-0000-0000F04E0000}"/>
    <cellStyle name="Percent 9 7 11 3" xfId="20207" xr:uid="{00000000-0005-0000-0000-0000F14E0000}"/>
    <cellStyle name="Percent 9 7 12" xfId="20208" xr:uid="{00000000-0005-0000-0000-0000F24E0000}"/>
    <cellStyle name="Percent 9 7 12 2" xfId="20209" xr:uid="{00000000-0005-0000-0000-0000F34E0000}"/>
    <cellStyle name="Percent 9 7 12 3" xfId="20210" xr:uid="{00000000-0005-0000-0000-0000F44E0000}"/>
    <cellStyle name="Percent 9 7 13" xfId="20211" xr:uid="{00000000-0005-0000-0000-0000F54E0000}"/>
    <cellStyle name="Percent 9 7 14" xfId="20212" xr:uid="{00000000-0005-0000-0000-0000F64E0000}"/>
    <cellStyle name="Percent 9 7 15" xfId="20213" xr:uid="{00000000-0005-0000-0000-0000F74E0000}"/>
    <cellStyle name="Percent 9 7 16" xfId="20214" xr:uid="{00000000-0005-0000-0000-0000F84E0000}"/>
    <cellStyle name="Percent 9 7 17" xfId="20215" xr:uid="{00000000-0005-0000-0000-0000F94E0000}"/>
    <cellStyle name="Percent 9 7 18" xfId="20216" xr:uid="{00000000-0005-0000-0000-0000FA4E0000}"/>
    <cellStyle name="Percent 9 7 2" xfId="20217" xr:uid="{00000000-0005-0000-0000-0000FB4E0000}"/>
    <cellStyle name="Percent 9 7 2 10" xfId="20218" xr:uid="{00000000-0005-0000-0000-0000FC4E0000}"/>
    <cellStyle name="Percent 9 7 2 11" xfId="20219" xr:uid="{00000000-0005-0000-0000-0000FD4E0000}"/>
    <cellStyle name="Percent 9 7 2 12" xfId="20220" xr:uid="{00000000-0005-0000-0000-0000FE4E0000}"/>
    <cellStyle name="Percent 9 7 2 13" xfId="20221" xr:uid="{00000000-0005-0000-0000-0000FF4E0000}"/>
    <cellStyle name="Percent 9 7 2 14" xfId="20222" xr:uid="{00000000-0005-0000-0000-0000004F0000}"/>
    <cellStyle name="Percent 9 7 2 15" xfId="20223" xr:uid="{00000000-0005-0000-0000-0000014F0000}"/>
    <cellStyle name="Percent 9 7 2 2" xfId="20224" xr:uid="{00000000-0005-0000-0000-0000024F0000}"/>
    <cellStyle name="Percent 9 7 2 2 2" xfId="20225" xr:uid="{00000000-0005-0000-0000-0000034F0000}"/>
    <cellStyle name="Percent 9 7 2 2 2 2" xfId="20226" xr:uid="{00000000-0005-0000-0000-0000044F0000}"/>
    <cellStyle name="Percent 9 7 2 2 2 3" xfId="20227" xr:uid="{00000000-0005-0000-0000-0000054F0000}"/>
    <cellStyle name="Percent 9 7 2 2 3" xfId="20228" xr:uid="{00000000-0005-0000-0000-0000064F0000}"/>
    <cellStyle name="Percent 9 7 2 2 3 2" xfId="20229" xr:uid="{00000000-0005-0000-0000-0000074F0000}"/>
    <cellStyle name="Percent 9 7 2 2 3 3" xfId="20230" xr:uid="{00000000-0005-0000-0000-0000084F0000}"/>
    <cellStyle name="Percent 9 7 2 2 4" xfId="20231" xr:uid="{00000000-0005-0000-0000-0000094F0000}"/>
    <cellStyle name="Percent 9 7 2 2 5" xfId="20232" xr:uid="{00000000-0005-0000-0000-00000A4F0000}"/>
    <cellStyle name="Percent 9 7 2 2 6" xfId="20233" xr:uid="{00000000-0005-0000-0000-00000B4F0000}"/>
    <cellStyle name="Percent 9 7 2 3" xfId="20234" xr:uid="{00000000-0005-0000-0000-00000C4F0000}"/>
    <cellStyle name="Percent 9 7 2 3 2" xfId="20235" xr:uid="{00000000-0005-0000-0000-00000D4F0000}"/>
    <cellStyle name="Percent 9 7 2 3 2 2" xfId="20236" xr:uid="{00000000-0005-0000-0000-00000E4F0000}"/>
    <cellStyle name="Percent 9 7 2 3 2 3" xfId="20237" xr:uid="{00000000-0005-0000-0000-00000F4F0000}"/>
    <cellStyle name="Percent 9 7 2 3 3" xfId="20238" xr:uid="{00000000-0005-0000-0000-0000104F0000}"/>
    <cellStyle name="Percent 9 7 2 3 3 2" xfId="20239" xr:uid="{00000000-0005-0000-0000-0000114F0000}"/>
    <cellStyle name="Percent 9 7 2 3 3 3" xfId="20240" xr:uid="{00000000-0005-0000-0000-0000124F0000}"/>
    <cellStyle name="Percent 9 7 2 3 4" xfId="20241" xr:uid="{00000000-0005-0000-0000-0000134F0000}"/>
    <cellStyle name="Percent 9 7 2 3 5" xfId="20242" xr:uid="{00000000-0005-0000-0000-0000144F0000}"/>
    <cellStyle name="Percent 9 7 2 4" xfId="20243" xr:uid="{00000000-0005-0000-0000-0000154F0000}"/>
    <cellStyle name="Percent 9 7 2 4 2" xfId="20244" xr:uid="{00000000-0005-0000-0000-0000164F0000}"/>
    <cellStyle name="Percent 9 7 2 4 2 2" xfId="20245" xr:uid="{00000000-0005-0000-0000-0000174F0000}"/>
    <cellStyle name="Percent 9 7 2 4 2 3" xfId="20246" xr:uid="{00000000-0005-0000-0000-0000184F0000}"/>
    <cellStyle name="Percent 9 7 2 4 3" xfId="20247" xr:uid="{00000000-0005-0000-0000-0000194F0000}"/>
    <cellStyle name="Percent 9 7 2 4 3 2" xfId="20248" xr:uid="{00000000-0005-0000-0000-00001A4F0000}"/>
    <cellStyle name="Percent 9 7 2 4 3 3" xfId="20249" xr:uid="{00000000-0005-0000-0000-00001B4F0000}"/>
    <cellStyle name="Percent 9 7 2 4 4" xfId="20250" xr:uid="{00000000-0005-0000-0000-00001C4F0000}"/>
    <cellStyle name="Percent 9 7 2 4 5" xfId="20251" xr:uid="{00000000-0005-0000-0000-00001D4F0000}"/>
    <cellStyle name="Percent 9 7 2 5" xfId="20252" xr:uid="{00000000-0005-0000-0000-00001E4F0000}"/>
    <cellStyle name="Percent 9 7 2 5 2" xfId="20253" xr:uid="{00000000-0005-0000-0000-00001F4F0000}"/>
    <cellStyle name="Percent 9 7 2 5 2 2" xfId="20254" xr:uid="{00000000-0005-0000-0000-0000204F0000}"/>
    <cellStyle name="Percent 9 7 2 5 2 3" xfId="20255" xr:uid="{00000000-0005-0000-0000-0000214F0000}"/>
    <cellStyle name="Percent 9 7 2 5 3" xfId="20256" xr:uid="{00000000-0005-0000-0000-0000224F0000}"/>
    <cellStyle name="Percent 9 7 2 5 3 2" xfId="20257" xr:uid="{00000000-0005-0000-0000-0000234F0000}"/>
    <cellStyle name="Percent 9 7 2 5 3 3" xfId="20258" xr:uid="{00000000-0005-0000-0000-0000244F0000}"/>
    <cellStyle name="Percent 9 7 2 5 4" xfId="20259" xr:uid="{00000000-0005-0000-0000-0000254F0000}"/>
    <cellStyle name="Percent 9 7 2 5 4 2" xfId="20260" xr:uid="{00000000-0005-0000-0000-0000264F0000}"/>
    <cellStyle name="Percent 9 7 2 5 4 3" xfId="20261" xr:uid="{00000000-0005-0000-0000-0000274F0000}"/>
    <cellStyle name="Percent 9 7 2 5 5" xfId="20262" xr:uid="{00000000-0005-0000-0000-0000284F0000}"/>
    <cellStyle name="Percent 9 7 2 5 6" xfId="20263" xr:uid="{00000000-0005-0000-0000-0000294F0000}"/>
    <cellStyle name="Percent 9 7 2 6" xfId="20264" xr:uid="{00000000-0005-0000-0000-00002A4F0000}"/>
    <cellStyle name="Percent 9 7 2 6 2" xfId="20265" xr:uid="{00000000-0005-0000-0000-00002B4F0000}"/>
    <cellStyle name="Percent 9 7 2 6 2 2" xfId="20266" xr:uid="{00000000-0005-0000-0000-00002C4F0000}"/>
    <cellStyle name="Percent 9 7 2 6 2 3" xfId="20267" xr:uid="{00000000-0005-0000-0000-00002D4F0000}"/>
    <cellStyle name="Percent 9 7 2 6 3" xfId="20268" xr:uid="{00000000-0005-0000-0000-00002E4F0000}"/>
    <cellStyle name="Percent 9 7 2 6 3 2" xfId="20269" xr:uid="{00000000-0005-0000-0000-00002F4F0000}"/>
    <cellStyle name="Percent 9 7 2 6 3 3" xfId="20270" xr:uid="{00000000-0005-0000-0000-0000304F0000}"/>
    <cellStyle name="Percent 9 7 2 6 4" xfId="20271" xr:uid="{00000000-0005-0000-0000-0000314F0000}"/>
    <cellStyle name="Percent 9 7 2 6 5" xfId="20272" xr:uid="{00000000-0005-0000-0000-0000324F0000}"/>
    <cellStyle name="Percent 9 7 2 7" xfId="20273" xr:uid="{00000000-0005-0000-0000-0000334F0000}"/>
    <cellStyle name="Percent 9 7 2 7 2" xfId="20274" xr:uid="{00000000-0005-0000-0000-0000344F0000}"/>
    <cellStyle name="Percent 9 7 2 7 3" xfId="20275" xr:uid="{00000000-0005-0000-0000-0000354F0000}"/>
    <cellStyle name="Percent 9 7 2 8" xfId="20276" xr:uid="{00000000-0005-0000-0000-0000364F0000}"/>
    <cellStyle name="Percent 9 7 2 8 2" xfId="20277" xr:uid="{00000000-0005-0000-0000-0000374F0000}"/>
    <cellStyle name="Percent 9 7 2 8 3" xfId="20278" xr:uid="{00000000-0005-0000-0000-0000384F0000}"/>
    <cellStyle name="Percent 9 7 2 9" xfId="20279" xr:uid="{00000000-0005-0000-0000-0000394F0000}"/>
    <cellStyle name="Percent 9 7 2 9 2" xfId="20280" xr:uid="{00000000-0005-0000-0000-00003A4F0000}"/>
    <cellStyle name="Percent 9 7 2 9 3" xfId="20281" xr:uid="{00000000-0005-0000-0000-00003B4F0000}"/>
    <cellStyle name="Percent 9 7 3" xfId="20282" xr:uid="{00000000-0005-0000-0000-00003C4F0000}"/>
    <cellStyle name="Percent 9 7 3 10" xfId="20283" xr:uid="{00000000-0005-0000-0000-00003D4F0000}"/>
    <cellStyle name="Percent 9 7 3 11" xfId="20284" xr:uid="{00000000-0005-0000-0000-00003E4F0000}"/>
    <cellStyle name="Percent 9 7 3 12" xfId="20285" xr:uid="{00000000-0005-0000-0000-00003F4F0000}"/>
    <cellStyle name="Percent 9 7 3 13" xfId="20286" xr:uid="{00000000-0005-0000-0000-0000404F0000}"/>
    <cellStyle name="Percent 9 7 3 14" xfId="20287" xr:uid="{00000000-0005-0000-0000-0000414F0000}"/>
    <cellStyle name="Percent 9 7 3 15" xfId="20288" xr:uid="{00000000-0005-0000-0000-0000424F0000}"/>
    <cellStyle name="Percent 9 7 3 2" xfId="20289" xr:uid="{00000000-0005-0000-0000-0000434F0000}"/>
    <cellStyle name="Percent 9 7 3 2 2" xfId="20290" xr:uid="{00000000-0005-0000-0000-0000444F0000}"/>
    <cellStyle name="Percent 9 7 3 2 2 2" xfId="20291" xr:uid="{00000000-0005-0000-0000-0000454F0000}"/>
    <cellStyle name="Percent 9 7 3 2 2 3" xfId="20292" xr:uid="{00000000-0005-0000-0000-0000464F0000}"/>
    <cellStyle name="Percent 9 7 3 2 3" xfId="20293" xr:uid="{00000000-0005-0000-0000-0000474F0000}"/>
    <cellStyle name="Percent 9 7 3 2 3 2" xfId="20294" xr:uid="{00000000-0005-0000-0000-0000484F0000}"/>
    <cellStyle name="Percent 9 7 3 2 3 3" xfId="20295" xr:uid="{00000000-0005-0000-0000-0000494F0000}"/>
    <cellStyle name="Percent 9 7 3 2 4" xfId="20296" xr:uid="{00000000-0005-0000-0000-00004A4F0000}"/>
    <cellStyle name="Percent 9 7 3 2 5" xfId="20297" xr:uid="{00000000-0005-0000-0000-00004B4F0000}"/>
    <cellStyle name="Percent 9 7 3 2 6" xfId="20298" xr:uid="{00000000-0005-0000-0000-00004C4F0000}"/>
    <cellStyle name="Percent 9 7 3 3" xfId="20299" xr:uid="{00000000-0005-0000-0000-00004D4F0000}"/>
    <cellStyle name="Percent 9 7 3 3 2" xfId="20300" xr:uid="{00000000-0005-0000-0000-00004E4F0000}"/>
    <cellStyle name="Percent 9 7 3 3 2 2" xfId="20301" xr:uid="{00000000-0005-0000-0000-00004F4F0000}"/>
    <cellStyle name="Percent 9 7 3 3 2 3" xfId="20302" xr:uid="{00000000-0005-0000-0000-0000504F0000}"/>
    <cellStyle name="Percent 9 7 3 3 3" xfId="20303" xr:uid="{00000000-0005-0000-0000-0000514F0000}"/>
    <cellStyle name="Percent 9 7 3 3 3 2" xfId="20304" xr:uid="{00000000-0005-0000-0000-0000524F0000}"/>
    <cellStyle name="Percent 9 7 3 3 3 3" xfId="20305" xr:uid="{00000000-0005-0000-0000-0000534F0000}"/>
    <cellStyle name="Percent 9 7 3 3 4" xfId="20306" xr:uid="{00000000-0005-0000-0000-0000544F0000}"/>
    <cellStyle name="Percent 9 7 3 3 5" xfId="20307" xr:uid="{00000000-0005-0000-0000-0000554F0000}"/>
    <cellStyle name="Percent 9 7 3 4" xfId="20308" xr:uid="{00000000-0005-0000-0000-0000564F0000}"/>
    <cellStyle name="Percent 9 7 3 4 2" xfId="20309" xr:uid="{00000000-0005-0000-0000-0000574F0000}"/>
    <cellStyle name="Percent 9 7 3 4 2 2" xfId="20310" xr:uid="{00000000-0005-0000-0000-0000584F0000}"/>
    <cellStyle name="Percent 9 7 3 4 2 3" xfId="20311" xr:uid="{00000000-0005-0000-0000-0000594F0000}"/>
    <cellStyle name="Percent 9 7 3 4 3" xfId="20312" xr:uid="{00000000-0005-0000-0000-00005A4F0000}"/>
    <cellStyle name="Percent 9 7 3 4 3 2" xfId="20313" xr:uid="{00000000-0005-0000-0000-00005B4F0000}"/>
    <cellStyle name="Percent 9 7 3 4 3 3" xfId="20314" xr:uid="{00000000-0005-0000-0000-00005C4F0000}"/>
    <cellStyle name="Percent 9 7 3 4 4" xfId="20315" xr:uid="{00000000-0005-0000-0000-00005D4F0000}"/>
    <cellStyle name="Percent 9 7 3 4 5" xfId="20316" xr:uid="{00000000-0005-0000-0000-00005E4F0000}"/>
    <cellStyle name="Percent 9 7 3 5" xfId="20317" xr:uid="{00000000-0005-0000-0000-00005F4F0000}"/>
    <cellStyle name="Percent 9 7 3 5 2" xfId="20318" xr:uid="{00000000-0005-0000-0000-0000604F0000}"/>
    <cellStyle name="Percent 9 7 3 5 2 2" xfId="20319" xr:uid="{00000000-0005-0000-0000-0000614F0000}"/>
    <cellStyle name="Percent 9 7 3 5 2 3" xfId="20320" xr:uid="{00000000-0005-0000-0000-0000624F0000}"/>
    <cellStyle name="Percent 9 7 3 5 3" xfId="20321" xr:uid="{00000000-0005-0000-0000-0000634F0000}"/>
    <cellStyle name="Percent 9 7 3 5 3 2" xfId="20322" xr:uid="{00000000-0005-0000-0000-0000644F0000}"/>
    <cellStyle name="Percent 9 7 3 5 3 3" xfId="20323" xr:uid="{00000000-0005-0000-0000-0000654F0000}"/>
    <cellStyle name="Percent 9 7 3 5 4" xfId="20324" xr:uid="{00000000-0005-0000-0000-0000664F0000}"/>
    <cellStyle name="Percent 9 7 3 5 4 2" xfId="20325" xr:uid="{00000000-0005-0000-0000-0000674F0000}"/>
    <cellStyle name="Percent 9 7 3 5 4 3" xfId="20326" xr:uid="{00000000-0005-0000-0000-0000684F0000}"/>
    <cellStyle name="Percent 9 7 3 5 5" xfId="20327" xr:uid="{00000000-0005-0000-0000-0000694F0000}"/>
    <cellStyle name="Percent 9 7 3 5 6" xfId="20328" xr:uid="{00000000-0005-0000-0000-00006A4F0000}"/>
    <cellStyle name="Percent 9 7 3 6" xfId="20329" xr:uid="{00000000-0005-0000-0000-00006B4F0000}"/>
    <cellStyle name="Percent 9 7 3 6 2" xfId="20330" xr:uid="{00000000-0005-0000-0000-00006C4F0000}"/>
    <cellStyle name="Percent 9 7 3 6 2 2" xfId="20331" xr:uid="{00000000-0005-0000-0000-00006D4F0000}"/>
    <cellStyle name="Percent 9 7 3 6 2 3" xfId="20332" xr:uid="{00000000-0005-0000-0000-00006E4F0000}"/>
    <cellStyle name="Percent 9 7 3 6 3" xfId="20333" xr:uid="{00000000-0005-0000-0000-00006F4F0000}"/>
    <cellStyle name="Percent 9 7 3 6 3 2" xfId="20334" xr:uid="{00000000-0005-0000-0000-0000704F0000}"/>
    <cellStyle name="Percent 9 7 3 6 3 3" xfId="20335" xr:uid="{00000000-0005-0000-0000-0000714F0000}"/>
    <cellStyle name="Percent 9 7 3 6 4" xfId="20336" xr:uid="{00000000-0005-0000-0000-0000724F0000}"/>
    <cellStyle name="Percent 9 7 3 6 5" xfId="20337" xr:uid="{00000000-0005-0000-0000-0000734F0000}"/>
    <cellStyle name="Percent 9 7 3 7" xfId="20338" xr:uid="{00000000-0005-0000-0000-0000744F0000}"/>
    <cellStyle name="Percent 9 7 3 7 2" xfId="20339" xr:uid="{00000000-0005-0000-0000-0000754F0000}"/>
    <cellStyle name="Percent 9 7 3 7 3" xfId="20340" xr:uid="{00000000-0005-0000-0000-0000764F0000}"/>
    <cellStyle name="Percent 9 7 3 8" xfId="20341" xr:uid="{00000000-0005-0000-0000-0000774F0000}"/>
    <cellStyle name="Percent 9 7 3 8 2" xfId="20342" xr:uid="{00000000-0005-0000-0000-0000784F0000}"/>
    <cellStyle name="Percent 9 7 3 8 3" xfId="20343" xr:uid="{00000000-0005-0000-0000-0000794F0000}"/>
    <cellStyle name="Percent 9 7 3 9" xfId="20344" xr:uid="{00000000-0005-0000-0000-00007A4F0000}"/>
    <cellStyle name="Percent 9 7 3 9 2" xfId="20345" xr:uid="{00000000-0005-0000-0000-00007B4F0000}"/>
    <cellStyle name="Percent 9 7 3 9 3" xfId="20346" xr:uid="{00000000-0005-0000-0000-00007C4F0000}"/>
    <cellStyle name="Percent 9 7 4" xfId="20347" xr:uid="{00000000-0005-0000-0000-00007D4F0000}"/>
    <cellStyle name="Percent 9 7 4 10" xfId="20348" xr:uid="{00000000-0005-0000-0000-00007E4F0000}"/>
    <cellStyle name="Percent 9 7 4 11" xfId="20349" xr:uid="{00000000-0005-0000-0000-00007F4F0000}"/>
    <cellStyle name="Percent 9 7 4 12" xfId="20350" xr:uid="{00000000-0005-0000-0000-0000804F0000}"/>
    <cellStyle name="Percent 9 7 4 13" xfId="20351" xr:uid="{00000000-0005-0000-0000-0000814F0000}"/>
    <cellStyle name="Percent 9 7 4 14" xfId="20352" xr:uid="{00000000-0005-0000-0000-0000824F0000}"/>
    <cellStyle name="Percent 9 7 4 2" xfId="20353" xr:uid="{00000000-0005-0000-0000-0000834F0000}"/>
    <cellStyle name="Percent 9 7 4 2 2" xfId="20354" xr:uid="{00000000-0005-0000-0000-0000844F0000}"/>
    <cellStyle name="Percent 9 7 4 2 2 2" xfId="20355" xr:uid="{00000000-0005-0000-0000-0000854F0000}"/>
    <cellStyle name="Percent 9 7 4 2 2 3" xfId="20356" xr:uid="{00000000-0005-0000-0000-0000864F0000}"/>
    <cellStyle name="Percent 9 7 4 2 3" xfId="20357" xr:uid="{00000000-0005-0000-0000-0000874F0000}"/>
    <cellStyle name="Percent 9 7 4 2 3 2" xfId="20358" xr:uid="{00000000-0005-0000-0000-0000884F0000}"/>
    <cellStyle name="Percent 9 7 4 2 3 3" xfId="20359" xr:uid="{00000000-0005-0000-0000-0000894F0000}"/>
    <cellStyle name="Percent 9 7 4 2 4" xfId="20360" xr:uid="{00000000-0005-0000-0000-00008A4F0000}"/>
    <cellStyle name="Percent 9 7 4 2 5" xfId="20361" xr:uid="{00000000-0005-0000-0000-00008B4F0000}"/>
    <cellStyle name="Percent 9 7 4 3" xfId="20362" xr:uid="{00000000-0005-0000-0000-00008C4F0000}"/>
    <cellStyle name="Percent 9 7 4 3 2" xfId="20363" xr:uid="{00000000-0005-0000-0000-00008D4F0000}"/>
    <cellStyle name="Percent 9 7 4 3 2 2" xfId="20364" xr:uid="{00000000-0005-0000-0000-00008E4F0000}"/>
    <cellStyle name="Percent 9 7 4 3 2 3" xfId="20365" xr:uid="{00000000-0005-0000-0000-00008F4F0000}"/>
    <cellStyle name="Percent 9 7 4 3 3" xfId="20366" xr:uid="{00000000-0005-0000-0000-0000904F0000}"/>
    <cellStyle name="Percent 9 7 4 3 3 2" xfId="20367" xr:uid="{00000000-0005-0000-0000-0000914F0000}"/>
    <cellStyle name="Percent 9 7 4 3 3 3" xfId="20368" xr:uid="{00000000-0005-0000-0000-0000924F0000}"/>
    <cellStyle name="Percent 9 7 4 3 4" xfId="20369" xr:uid="{00000000-0005-0000-0000-0000934F0000}"/>
    <cellStyle name="Percent 9 7 4 3 5" xfId="20370" xr:uid="{00000000-0005-0000-0000-0000944F0000}"/>
    <cellStyle name="Percent 9 7 4 4" xfId="20371" xr:uid="{00000000-0005-0000-0000-0000954F0000}"/>
    <cellStyle name="Percent 9 7 4 4 2" xfId="20372" xr:uid="{00000000-0005-0000-0000-0000964F0000}"/>
    <cellStyle name="Percent 9 7 4 4 2 2" xfId="20373" xr:uid="{00000000-0005-0000-0000-0000974F0000}"/>
    <cellStyle name="Percent 9 7 4 4 2 3" xfId="20374" xr:uid="{00000000-0005-0000-0000-0000984F0000}"/>
    <cellStyle name="Percent 9 7 4 4 3" xfId="20375" xr:uid="{00000000-0005-0000-0000-0000994F0000}"/>
    <cellStyle name="Percent 9 7 4 4 3 2" xfId="20376" xr:uid="{00000000-0005-0000-0000-00009A4F0000}"/>
    <cellStyle name="Percent 9 7 4 4 3 3" xfId="20377" xr:uid="{00000000-0005-0000-0000-00009B4F0000}"/>
    <cellStyle name="Percent 9 7 4 4 4" xfId="20378" xr:uid="{00000000-0005-0000-0000-00009C4F0000}"/>
    <cellStyle name="Percent 9 7 4 4 4 2" xfId="20379" xr:uid="{00000000-0005-0000-0000-00009D4F0000}"/>
    <cellStyle name="Percent 9 7 4 4 4 3" xfId="20380" xr:uid="{00000000-0005-0000-0000-00009E4F0000}"/>
    <cellStyle name="Percent 9 7 4 4 5" xfId="20381" xr:uid="{00000000-0005-0000-0000-00009F4F0000}"/>
    <cellStyle name="Percent 9 7 4 4 6" xfId="20382" xr:uid="{00000000-0005-0000-0000-0000A04F0000}"/>
    <cellStyle name="Percent 9 7 4 5" xfId="20383" xr:uid="{00000000-0005-0000-0000-0000A14F0000}"/>
    <cellStyle name="Percent 9 7 4 5 2" xfId="20384" xr:uid="{00000000-0005-0000-0000-0000A24F0000}"/>
    <cellStyle name="Percent 9 7 4 5 2 2" xfId="20385" xr:uid="{00000000-0005-0000-0000-0000A34F0000}"/>
    <cellStyle name="Percent 9 7 4 5 2 3" xfId="20386" xr:uid="{00000000-0005-0000-0000-0000A44F0000}"/>
    <cellStyle name="Percent 9 7 4 5 3" xfId="20387" xr:uid="{00000000-0005-0000-0000-0000A54F0000}"/>
    <cellStyle name="Percent 9 7 4 5 3 2" xfId="20388" xr:uid="{00000000-0005-0000-0000-0000A64F0000}"/>
    <cellStyle name="Percent 9 7 4 5 3 3" xfId="20389" xr:uid="{00000000-0005-0000-0000-0000A74F0000}"/>
    <cellStyle name="Percent 9 7 4 5 4" xfId="20390" xr:uid="{00000000-0005-0000-0000-0000A84F0000}"/>
    <cellStyle name="Percent 9 7 4 5 5" xfId="20391" xr:uid="{00000000-0005-0000-0000-0000A94F0000}"/>
    <cellStyle name="Percent 9 7 4 6" xfId="20392" xr:uid="{00000000-0005-0000-0000-0000AA4F0000}"/>
    <cellStyle name="Percent 9 7 4 6 2" xfId="20393" xr:uid="{00000000-0005-0000-0000-0000AB4F0000}"/>
    <cellStyle name="Percent 9 7 4 6 3" xfId="20394" xr:uid="{00000000-0005-0000-0000-0000AC4F0000}"/>
    <cellStyle name="Percent 9 7 4 7" xfId="20395" xr:uid="{00000000-0005-0000-0000-0000AD4F0000}"/>
    <cellStyle name="Percent 9 7 4 7 2" xfId="20396" xr:uid="{00000000-0005-0000-0000-0000AE4F0000}"/>
    <cellStyle name="Percent 9 7 4 7 3" xfId="20397" xr:uid="{00000000-0005-0000-0000-0000AF4F0000}"/>
    <cellStyle name="Percent 9 7 4 8" xfId="20398" xr:uid="{00000000-0005-0000-0000-0000B04F0000}"/>
    <cellStyle name="Percent 9 7 4 8 2" xfId="20399" xr:uid="{00000000-0005-0000-0000-0000B14F0000}"/>
    <cellStyle name="Percent 9 7 4 8 3" xfId="20400" xr:uid="{00000000-0005-0000-0000-0000B24F0000}"/>
    <cellStyle name="Percent 9 7 4 9" xfId="20401" xr:uid="{00000000-0005-0000-0000-0000B34F0000}"/>
    <cellStyle name="Percent 9 7 5" xfId="20402" xr:uid="{00000000-0005-0000-0000-0000B44F0000}"/>
    <cellStyle name="Percent 9 7 5 2" xfId="20403" xr:uid="{00000000-0005-0000-0000-0000B54F0000}"/>
    <cellStyle name="Percent 9 7 5 2 2" xfId="20404" xr:uid="{00000000-0005-0000-0000-0000B64F0000}"/>
    <cellStyle name="Percent 9 7 5 2 3" xfId="20405" xr:uid="{00000000-0005-0000-0000-0000B74F0000}"/>
    <cellStyle name="Percent 9 7 5 3" xfId="20406" xr:uid="{00000000-0005-0000-0000-0000B84F0000}"/>
    <cellStyle name="Percent 9 7 5 3 2" xfId="20407" xr:uid="{00000000-0005-0000-0000-0000B94F0000}"/>
    <cellStyle name="Percent 9 7 5 3 3" xfId="20408" xr:uid="{00000000-0005-0000-0000-0000BA4F0000}"/>
    <cellStyle name="Percent 9 7 5 4" xfId="20409" xr:uid="{00000000-0005-0000-0000-0000BB4F0000}"/>
    <cellStyle name="Percent 9 7 5 5" xfId="20410" xr:uid="{00000000-0005-0000-0000-0000BC4F0000}"/>
    <cellStyle name="Percent 9 7 5 6" xfId="20411" xr:uid="{00000000-0005-0000-0000-0000BD4F0000}"/>
    <cellStyle name="Percent 9 7 6" xfId="20412" xr:uid="{00000000-0005-0000-0000-0000BE4F0000}"/>
    <cellStyle name="Percent 9 7 6 2" xfId="20413" xr:uid="{00000000-0005-0000-0000-0000BF4F0000}"/>
    <cellStyle name="Percent 9 7 6 2 2" xfId="20414" xr:uid="{00000000-0005-0000-0000-0000C04F0000}"/>
    <cellStyle name="Percent 9 7 6 2 3" xfId="20415" xr:uid="{00000000-0005-0000-0000-0000C14F0000}"/>
    <cellStyle name="Percent 9 7 6 3" xfId="20416" xr:uid="{00000000-0005-0000-0000-0000C24F0000}"/>
    <cellStyle name="Percent 9 7 6 3 2" xfId="20417" xr:uid="{00000000-0005-0000-0000-0000C34F0000}"/>
    <cellStyle name="Percent 9 7 6 3 3" xfId="20418" xr:uid="{00000000-0005-0000-0000-0000C44F0000}"/>
    <cellStyle name="Percent 9 7 6 4" xfId="20419" xr:uid="{00000000-0005-0000-0000-0000C54F0000}"/>
    <cellStyle name="Percent 9 7 6 5" xfId="20420" xr:uid="{00000000-0005-0000-0000-0000C64F0000}"/>
    <cellStyle name="Percent 9 7 7" xfId="20421" xr:uid="{00000000-0005-0000-0000-0000C74F0000}"/>
    <cellStyle name="Percent 9 7 7 2" xfId="20422" xr:uid="{00000000-0005-0000-0000-0000C84F0000}"/>
    <cellStyle name="Percent 9 7 7 2 2" xfId="20423" xr:uid="{00000000-0005-0000-0000-0000C94F0000}"/>
    <cellStyle name="Percent 9 7 7 2 3" xfId="20424" xr:uid="{00000000-0005-0000-0000-0000CA4F0000}"/>
    <cellStyle name="Percent 9 7 7 3" xfId="20425" xr:uid="{00000000-0005-0000-0000-0000CB4F0000}"/>
    <cellStyle name="Percent 9 7 7 3 2" xfId="20426" xr:uid="{00000000-0005-0000-0000-0000CC4F0000}"/>
    <cellStyle name="Percent 9 7 7 3 3" xfId="20427" xr:uid="{00000000-0005-0000-0000-0000CD4F0000}"/>
    <cellStyle name="Percent 9 7 7 4" xfId="20428" xr:uid="{00000000-0005-0000-0000-0000CE4F0000}"/>
    <cellStyle name="Percent 9 7 7 5" xfId="20429" xr:uid="{00000000-0005-0000-0000-0000CF4F0000}"/>
    <cellStyle name="Percent 9 7 8" xfId="20430" xr:uid="{00000000-0005-0000-0000-0000D04F0000}"/>
    <cellStyle name="Percent 9 7 8 2" xfId="20431" xr:uid="{00000000-0005-0000-0000-0000D14F0000}"/>
    <cellStyle name="Percent 9 7 8 2 2" xfId="20432" xr:uid="{00000000-0005-0000-0000-0000D24F0000}"/>
    <cellStyle name="Percent 9 7 8 2 3" xfId="20433" xr:uid="{00000000-0005-0000-0000-0000D34F0000}"/>
    <cellStyle name="Percent 9 7 8 3" xfId="20434" xr:uid="{00000000-0005-0000-0000-0000D44F0000}"/>
    <cellStyle name="Percent 9 7 8 3 2" xfId="20435" xr:uid="{00000000-0005-0000-0000-0000D54F0000}"/>
    <cellStyle name="Percent 9 7 8 3 3" xfId="20436" xr:uid="{00000000-0005-0000-0000-0000D64F0000}"/>
    <cellStyle name="Percent 9 7 8 4" xfId="20437" xr:uid="{00000000-0005-0000-0000-0000D74F0000}"/>
    <cellStyle name="Percent 9 7 8 4 2" xfId="20438" xr:uid="{00000000-0005-0000-0000-0000D84F0000}"/>
    <cellStyle name="Percent 9 7 8 4 3" xfId="20439" xr:uid="{00000000-0005-0000-0000-0000D94F0000}"/>
    <cellStyle name="Percent 9 7 8 5" xfId="20440" xr:uid="{00000000-0005-0000-0000-0000DA4F0000}"/>
    <cellStyle name="Percent 9 7 8 6" xfId="20441" xr:uid="{00000000-0005-0000-0000-0000DB4F0000}"/>
    <cellStyle name="Percent 9 7 9" xfId="20442" xr:uid="{00000000-0005-0000-0000-0000DC4F0000}"/>
    <cellStyle name="Percent 9 7 9 2" xfId="20443" xr:uid="{00000000-0005-0000-0000-0000DD4F0000}"/>
    <cellStyle name="Percent 9 7 9 2 2" xfId="20444" xr:uid="{00000000-0005-0000-0000-0000DE4F0000}"/>
    <cellStyle name="Percent 9 7 9 2 3" xfId="20445" xr:uid="{00000000-0005-0000-0000-0000DF4F0000}"/>
    <cellStyle name="Percent 9 7 9 3" xfId="20446" xr:uid="{00000000-0005-0000-0000-0000E04F0000}"/>
    <cellStyle name="Percent 9 7 9 3 2" xfId="20447" xr:uid="{00000000-0005-0000-0000-0000E14F0000}"/>
    <cellStyle name="Percent 9 7 9 3 3" xfId="20448" xr:uid="{00000000-0005-0000-0000-0000E24F0000}"/>
    <cellStyle name="Percent 9 7 9 4" xfId="20449" xr:uid="{00000000-0005-0000-0000-0000E34F0000}"/>
    <cellStyle name="Percent 9 7 9 5" xfId="20450" xr:uid="{00000000-0005-0000-0000-0000E44F0000}"/>
    <cellStyle name="Percent 9 8" xfId="20451" xr:uid="{00000000-0005-0000-0000-0000E54F0000}"/>
    <cellStyle name="Percent 9 8 10" xfId="20452" xr:uid="{00000000-0005-0000-0000-0000E64F0000}"/>
    <cellStyle name="Percent 9 8 10 2" xfId="20453" xr:uid="{00000000-0005-0000-0000-0000E74F0000}"/>
    <cellStyle name="Percent 9 8 10 3" xfId="20454" xr:uid="{00000000-0005-0000-0000-0000E84F0000}"/>
    <cellStyle name="Percent 9 8 11" xfId="20455" xr:uid="{00000000-0005-0000-0000-0000E94F0000}"/>
    <cellStyle name="Percent 9 8 12" xfId="20456" xr:uid="{00000000-0005-0000-0000-0000EA4F0000}"/>
    <cellStyle name="Percent 9 8 13" xfId="20457" xr:uid="{00000000-0005-0000-0000-0000EB4F0000}"/>
    <cellStyle name="Percent 9 8 14" xfId="20458" xr:uid="{00000000-0005-0000-0000-0000EC4F0000}"/>
    <cellStyle name="Percent 9 8 15" xfId="20459" xr:uid="{00000000-0005-0000-0000-0000ED4F0000}"/>
    <cellStyle name="Percent 9 8 16" xfId="20460" xr:uid="{00000000-0005-0000-0000-0000EE4F0000}"/>
    <cellStyle name="Percent 9 8 2" xfId="20461" xr:uid="{00000000-0005-0000-0000-0000EF4F0000}"/>
    <cellStyle name="Percent 9 8 2 10" xfId="20462" xr:uid="{00000000-0005-0000-0000-0000F04F0000}"/>
    <cellStyle name="Percent 9 8 2 11" xfId="20463" xr:uid="{00000000-0005-0000-0000-0000F14F0000}"/>
    <cellStyle name="Percent 9 8 2 12" xfId="20464" xr:uid="{00000000-0005-0000-0000-0000F24F0000}"/>
    <cellStyle name="Percent 9 8 2 13" xfId="20465" xr:uid="{00000000-0005-0000-0000-0000F34F0000}"/>
    <cellStyle name="Percent 9 8 2 14" xfId="20466" xr:uid="{00000000-0005-0000-0000-0000F44F0000}"/>
    <cellStyle name="Percent 9 8 2 2" xfId="20467" xr:uid="{00000000-0005-0000-0000-0000F54F0000}"/>
    <cellStyle name="Percent 9 8 2 2 2" xfId="20468" xr:uid="{00000000-0005-0000-0000-0000F64F0000}"/>
    <cellStyle name="Percent 9 8 2 2 2 2" xfId="20469" xr:uid="{00000000-0005-0000-0000-0000F74F0000}"/>
    <cellStyle name="Percent 9 8 2 2 2 3" xfId="20470" xr:uid="{00000000-0005-0000-0000-0000F84F0000}"/>
    <cellStyle name="Percent 9 8 2 2 3" xfId="20471" xr:uid="{00000000-0005-0000-0000-0000F94F0000}"/>
    <cellStyle name="Percent 9 8 2 2 3 2" xfId="20472" xr:uid="{00000000-0005-0000-0000-0000FA4F0000}"/>
    <cellStyle name="Percent 9 8 2 2 3 3" xfId="20473" xr:uid="{00000000-0005-0000-0000-0000FB4F0000}"/>
    <cellStyle name="Percent 9 8 2 2 4" xfId="20474" xr:uid="{00000000-0005-0000-0000-0000FC4F0000}"/>
    <cellStyle name="Percent 9 8 2 2 5" xfId="20475" xr:uid="{00000000-0005-0000-0000-0000FD4F0000}"/>
    <cellStyle name="Percent 9 8 2 3" xfId="20476" xr:uid="{00000000-0005-0000-0000-0000FE4F0000}"/>
    <cellStyle name="Percent 9 8 2 3 2" xfId="20477" xr:uid="{00000000-0005-0000-0000-0000FF4F0000}"/>
    <cellStyle name="Percent 9 8 2 3 2 2" xfId="20478" xr:uid="{00000000-0005-0000-0000-000000500000}"/>
    <cellStyle name="Percent 9 8 2 3 2 3" xfId="20479" xr:uid="{00000000-0005-0000-0000-000001500000}"/>
    <cellStyle name="Percent 9 8 2 3 3" xfId="20480" xr:uid="{00000000-0005-0000-0000-000002500000}"/>
    <cellStyle name="Percent 9 8 2 3 3 2" xfId="20481" xr:uid="{00000000-0005-0000-0000-000003500000}"/>
    <cellStyle name="Percent 9 8 2 3 3 3" xfId="20482" xr:uid="{00000000-0005-0000-0000-000004500000}"/>
    <cellStyle name="Percent 9 8 2 3 4" xfId="20483" xr:uid="{00000000-0005-0000-0000-000005500000}"/>
    <cellStyle name="Percent 9 8 2 3 5" xfId="20484" xr:uid="{00000000-0005-0000-0000-000006500000}"/>
    <cellStyle name="Percent 9 8 2 4" xfId="20485" xr:uid="{00000000-0005-0000-0000-000007500000}"/>
    <cellStyle name="Percent 9 8 2 4 2" xfId="20486" xr:uid="{00000000-0005-0000-0000-000008500000}"/>
    <cellStyle name="Percent 9 8 2 4 2 2" xfId="20487" xr:uid="{00000000-0005-0000-0000-000009500000}"/>
    <cellStyle name="Percent 9 8 2 4 2 3" xfId="20488" xr:uid="{00000000-0005-0000-0000-00000A500000}"/>
    <cellStyle name="Percent 9 8 2 4 3" xfId="20489" xr:uid="{00000000-0005-0000-0000-00000B500000}"/>
    <cellStyle name="Percent 9 8 2 4 3 2" xfId="20490" xr:uid="{00000000-0005-0000-0000-00000C500000}"/>
    <cellStyle name="Percent 9 8 2 4 3 3" xfId="20491" xr:uid="{00000000-0005-0000-0000-00000D500000}"/>
    <cellStyle name="Percent 9 8 2 4 4" xfId="20492" xr:uid="{00000000-0005-0000-0000-00000E500000}"/>
    <cellStyle name="Percent 9 8 2 4 4 2" xfId="20493" xr:uid="{00000000-0005-0000-0000-00000F500000}"/>
    <cellStyle name="Percent 9 8 2 4 4 3" xfId="20494" xr:uid="{00000000-0005-0000-0000-000010500000}"/>
    <cellStyle name="Percent 9 8 2 4 5" xfId="20495" xr:uid="{00000000-0005-0000-0000-000011500000}"/>
    <cellStyle name="Percent 9 8 2 4 6" xfId="20496" xr:uid="{00000000-0005-0000-0000-000012500000}"/>
    <cellStyle name="Percent 9 8 2 5" xfId="20497" xr:uid="{00000000-0005-0000-0000-000013500000}"/>
    <cellStyle name="Percent 9 8 2 5 2" xfId="20498" xr:uid="{00000000-0005-0000-0000-000014500000}"/>
    <cellStyle name="Percent 9 8 2 5 2 2" xfId="20499" xr:uid="{00000000-0005-0000-0000-000015500000}"/>
    <cellStyle name="Percent 9 8 2 5 2 3" xfId="20500" xr:uid="{00000000-0005-0000-0000-000016500000}"/>
    <cellStyle name="Percent 9 8 2 5 3" xfId="20501" xr:uid="{00000000-0005-0000-0000-000017500000}"/>
    <cellStyle name="Percent 9 8 2 5 3 2" xfId="20502" xr:uid="{00000000-0005-0000-0000-000018500000}"/>
    <cellStyle name="Percent 9 8 2 5 3 3" xfId="20503" xr:uid="{00000000-0005-0000-0000-000019500000}"/>
    <cellStyle name="Percent 9 8 2 5 4" xfId="20504" xr:uid="{00000000-0005-0000-0000-00001A500000}"/>
    <cellStyle name="Percent 9 8 2 5 5" xfId="20505" xr:uid="{00000000-0005-0000-0000-00001B500000}"/>
    <cellStyle name="Percent 9 8 2 6" xfId="20506" xr:uid="{00000000-0005-0000-0000-00001C500000}"/>
    <cellStyle name="Percent 9 8 2 6 2" xfId="20507" xr:uid="{00000000-0005-0000-0000-00001D500000}"/>
    <cellStyle name="Percent 9 8 2 6 3" xfId="20508" xr:uid="{00000000-0005-0000-0000-00001E500000}"/>
    <cellStyle name="Percent 9 8 2 7" xfId="20509" xr:uid="{00000000-0005-0000-0000-00001F500000}"/>
    <cellStyle name="Percent 9 8 2 7 2" xfId="20510" xr:uid="{00000000-0005-0000-0000-000020500000}"/>
    <cellStyle name="Percent 9 8 2 7 3" xfId="20511" xr:uid="{00000000-0005-0000-0000-000021500000}"/>
    <cellStyle name="Percent 9 8 2 8" xfId="20512" xr:uid="{00000000-0005-0000-0000-000022500000}"/>
    <cellStyle name="Percent 9 8 2 8 2" xfId="20513" xr:uid="{00000000-0005-0000-0000-000023500000}"/>
    <cellStyle name="Percent 9 8 2 8 3" xfId="20514" xr:uid="{00000000-0005-0000-0000-000024500000}"/>
    <cellStyle name="Percent 9 8 2 9" xfId="20515" xr:uid="{00000000-0005-0000-0000-000025500000}"/>
    <cellStyle name="Percent 9 8 3" xfId="20516" xr:uid="{00000000-0005-0000-0000-000026500000}"/>
    <cellStyle name="Percent 9 8 3 2" xfId="20517" xr:uid="{00000000-0005-0000-0000-000027500000}"/>
    <cellStyle name="Percent 9 8 3 2 2" xfId="20518" xr:uid="{00000000-0005-0000-0000-000028500000}"/>
    <cellStyle name="Percent 9 8 3 2 3" xfId="20519" xr:uid="{00000000-0005-0000-0000-000029500000}"/>
    <cellStyle name="Percent 9 8 3 3" xfId="20520" xr:uid="{00000000-0005-0000-0000-00002A500000}"/>
    <cellStyle name="Percent 9 8 3 3 2" xfId="20521" xr:uid="{00000000-0005-0000-0000-00002B500000}"/>
    <cellStyle name="Percent 9 8 3 3 3" xfId="20522" xr:uid="{00000000-0005-0000-0000-00002C500000}"/>
    <cellStyle name="Percent 9 8 3 4" xfId="20523" xr:uid="{00000000-0005-0000-0000-00002D500000}"/>
    <cellStyle name="Percent 9 8 3 5" xfId="20524" xr:uid="{00000000-0005-0000-0000-00002E500000}"/>
    <cellStyle name="Percent 9 8 3 6" xfId="20525" xr:uid="{00000000-0005-0000-0000-00002F500000}"/>
    <cellStyle name="Percent 9 8 4" xfId="20526" xr:uid="{00000000-0005-0000-0000-000030500000}"/>
    <cellStyle name="Percent 9 8 4 2" xfId="20527" xr:uid="{00000000-0005-0000-0000-000031500000}"/>
    <cellStyle name="Percent 9 8 4 2 2" xfId="20528" xr:uid="{00000000-0005-0000-0000-000032500000}"/>
    <cellStyle name="Percent 9 8 4 2 3" xfId="20529" xr:uid="{00000000-0005-0000-0000-000033500000}"/>
    <cellStyle name="Percent 9 8 4 3" xfId="20530" xr:uid="{00000000-0005-0000-0000-000034500000}"/>
    <cellStyle name="Percent 9 8 4 3 2" xfId="20531" xr:uid="{00000000-0005-0000-0000-000035500000}"/>
    <cellStyle name="Percent 9 8 4 3 3" xfId="20532" xr:uid="{00000000-0005-0000-0000-000036500000}"/>
    <cellStyle name="Percent 9 8 4 4" xfId="20533" xr:uid="{00000000-0005-0000-0000-000037500000}"/>
    <cellStyle name="Percent 9 8 4 5" xfId="20534" xr:uid="{00000000-0005-0000-0000-000038500000}"/>
    <cellStyle name="Percent 9 8 5" xfId="20535" xr:uid="{00000000-0005-0000-0000-000039500000}"/>
    <cellStyle name="Percent 9 8 5 2" xfId="20536" xr:uid="{00000000-0005-0000-0000-00003A500000}"/>
    <cellStyle name="Percent 9 8 5 2 2" xfId="20537" xr:uid="{00000000-0005-0000-0000-00003B500000}"/>
    <cellStyle name="Percent 9 8 5 2 3" xfId="20538" xr:uid="{00000000-0005-0000-0000-00003C500000}"/>
    <cellStyle name="Percent 9 8 5 3" xfId="20539" xr:uid="{00000000-0005-0000-0000-00003D500000}"/>
    <cellStyle name="Percent 9 8 5 3 2" xfId="20540" xr:uid="{00000000-0005-0000-0000-00003E500000}"/>
    <cellStyle name="Percent 9 8 5 3 3" xfId="20541" xr:uid="{00000000-0005-0000-0000-00003F500000}"/>
    <cellStyle name="Percent 9 8 5 4" xfId="20542" xr:uid="{00000000-0005-0000-0000-000040500000}"/>
    <cellStyle name="Percent 9 8 5 5" xfId="20543" xr:uid="{00000000-0005-0000-0000-000041500000}"/>
    <cellStyle name="Percent 9 8 6" xfId="20544" xr:uid="{00000000-0005-0000-0000-000042500000}"/>
    <cellStyle name="Percent 9 8 6 2" xfId="20545" xr:uid="{00000000-0005-0000-0000-000043500000}"/>
    <cellStyle name="Percent 9 8 6 2 2" xfId="20546" xr:uid="{00000000-0005-0000-0000-000044500000}"/>
    <cellStyle name="Percent 9 8 6 2 3" xfId="20547" xr:uid="{00000000-0005-0000-0000-000045500000}"/>
    <cellStyle name="Percent 9 8 6 3" xfId="20548" xr:uid="{00000000-0005-0000-0000-000046500000}"/>
    <cellStyle name="Percent 9 8 6 3 2" xfId="20549" xr:uid="{00000000-0005-0000-0000-000047500000}"/>
    <cellStyle name="Percent 9 8 6 3 3" xfId="20550" xr:uid="{00000000-0005-0000-0000-000048500000}"/>
    <cellStyle name="Percent 9 8 6 4" xfId="20551" xr:uid="{00000000-0005-0000-0000-000049500000}"/>
    <cellStyle name="Percent 9 8 6 4 2" xfId="20552" xr:uid="{00000000-0005-0000-0000-00004A500000}"/>
    <cellStyle name="Percent 9 8 6 4 3" xfId="20553" xr:uid="{00000000-0005-0000-0000-00004B500000}"/>
    <cellStyle name="Percent 9 8 6 5" xfId="20554" xr:uid="{00000000-0005-0000-0000-00004C500000}"/>
    <cellStyle name="Percent 9 8 6 6" xfId="20555" xr:uid="{00000000-0005-0000-0000-00004D500000}"/>
    <cellStyle name="Percent 9 8 7" xfId="20556" xr:uid="{00000000-0005-0000-0000-00004E500000}"/>
    <cellStyle name="Percent 9 8 7 2" xfId="20557" xr:uid="{00000000-0005-0000-0000-00004F500000}"/>
    <cellStyle name="Percent 9 8 7 2 2" xfId="20558" xr:uid="{00000000-0005-0000-0000-000050500000}"/>
    <cellStyle name="Percent 9 8 7 2 3" xfId="20559" xr:uid="{00000000-0005-0000-0000-000051500000}"/>
    <cellStyle name="Percent 9 8 7 3" xfId="20560" xr:uid="{00000000-0005-0000-0000-000052500000}"/>
    <cellStyle name="Percent 9 8 7 3 2" xfId="20561" xr:uid="{00000000-0005-0000-0000-000053500000}"/>
    <cellStyle name="Percent 9 8 7 3 3" xfId="20562" xr:uid="{00000000-0005-0000-0000-000054500000}"/>
    <cellStyle name="Percent 9 8 7 4" xfId="20563" xr:uid="{00000000-0005-0000-0000-000055500000}"/>
    <cellStyle name="Percent 9 8 7 5" xfId="20564" xr:uid="{00000000-0005-0000-0000-000056500000}"/>
    <cellStyle name="Percent 9 8 8" xfId="20565" xr:uid="{00000000-0005-0000-0000-000057500000}"/>
    <cellStyle name="Percent 9 8 8 2" xfId="20566" xr:uid="{00000000-0005-0000-0000-000058500000}"/>
    <cellStyle name="Percent 9 8 8 3" xfId="20567" xr:uid="{00000000-0005-0000-0000-000059500000}"/>
    <cellStyle name="Percent 9 8 9" xfId="20568" xr:uid="{00000000-0005-0000-0000-00005A500000}"/>
    <cellStyle name="Percent 9 8 9 2" xfId="20569" xr:uid="{00000000-0005-0000-0000-00005B500000}"/>
    <cellStyle name="Percent 9 8 9 3" xfId="20570" xr:uid="{00000000-0005-0000-0000-00005C500000}"/>
    <cellStyle name="Percent 9 9" xfId="20571" xr:uid="{00000000-0005-0000-0000-00005D500000}"/>
    <cellStyle name="Percent 9 9 10" xfId="20572" xr:uid="{00000000-0005-0000-0000-00005E500000}"/>
    <cellStyle name="Percent 9 9 11" xfId="20573" xr:uid="{00000000-0005-0000-0000-00005F500000}"/>
    <cellStyle name="Percent 9 9 12" xfId="20574" xr:uid="{00000000-0005-0000-0000-000060500000}"/>
    <cellStyle name="Percent 9 9 13" xfId="20575" xr:uid="{00000000-0005-0000-0000-000061500000}"/>
    <cellStyle name="Percent 9 9 14" xfId="20576" xr:uid="{00000000-0005-0000-0000-000062500000}"/>
    <cellStyle name="Percent 9 9 15" xfId="20577" xr:uid="{00000000-0005-0000-0000-000063500000}"/>
    <cellStyle name="Percent 9 9 2" xfId="20578" xr:uid="{00000000-0005-0000-0000-000064500000}"/>
    <cellStyle name="Percent 9 9 2 2" xfId="20579" xr:uid="{00000000-0005-0000-0000-000065500000}"/>
    <cellStyle name="Percent 9 9 2 2 2" xfId="20580" xr:uid="{00000000-0005-0000-0000-000066500000}"/>
    <cellStyle name="Percent 9 9 2 2 3" xfId="20581" xr:uid="{00000000-0005-0000-0000-000067500000}"/>
    <cellStyle name="Percent 9 9 2 3" xfId="20582" xr:uid="{00000000-0005-0000-0000-000068500000}"/>
    <cellStyle name="Percent 9 9 2 3 2" xfId="20583" xr:uid="{00000000-0005-0000-0000-000069500000}"/>
    <cellStyle name="Percent 9 9 2 3 3" xfId="20584" xr:uid="{00000000-0005-0000-0000-00006A500000}"/>
    <cellStyle name="Percent 9 9 2 4" xfId="20585" xr:uid="{00000000-0005-0000-0000-00006B500000}"/>
    <cellStyle name="Percent 9 9 2 5" xfId="20586" xr:uid="{00000000-0005-0000-0000-00006C500000}"/>
    <cellStyle name="Percent 9 9 2 6" xfId="20587" xr:uid="{00000000-0005-0000-0000-00006D500000}"/>
    <cellStyle name="Percent 9 9 3" xfId="20588" xr:uid="{00000000-0005-0000-0000-00006E500000}"/>
    <cellStyle name="Percent 9 9 3 2" xfId="20589" xr:uid="{00000000-0005-0000-0000-00006F500000}"/>
    <cellStyle name="Percent 9 9 3 2 2" xfId="20590" xr:uid="{00000000-0005-0000-0000-000070500000}"/>
    <cellStyle name="Percent 9 9 3 2 3" xfId="20591" xr:uid="{00000000-0005-0000-0000-000071500000}"/>
    <cellStyle name="Percent 9 9 3 3" xfId="20592" xr:uid="{00000000-0005-0000-0000-000072500000}"/>
    <cellStyle name="Percent 9 9 3 3 2" xfId="20593" xr:uid="{00000000-0005-0000-0000-000073500000}"/>
    <cellStyle name="Percent 9 9 3 3 3" xfId="20594" xr:uid="{00000000-0005-0000-0000-000074500000}"/>
    <cellStyle name="Percent 9 9 3 4" xfId="20595" xr:uid="{00000000-0005-0000-0000-000075500000}"/>
    <cellStyle name="Percent 9 9 3 5" xfId="20596" xr:uid="{00000000-0005-0000-0000-000076500000}"/>
    <cellStyle name="Percent 9 9 4" xfId="20597" xr:uid="{00000000-0005-0000-0000-000077500000}"/>
    <cellStyle name="Percent 9 9 4 2" xfId="20598" xr:uid="{00000000-0005-0000-0000-000078500000}"/>
    <cellStyle name="Percent 9 9 4 2 2" xfId="20599" xr:uid="{00000000-0005-0000-0000-000079500000}"/>
    <cellStyle name="Percent 9 9 4 2 3" xfId="20600" xr:uid="{00000000-0005-0000-0000-00007A500000}"/>
    <cellStyle name="Percent 9 9 4 3" xfId="20601" xr:uid="{00000000-0005-0000-0000-00007B500000}"/>
    <cellStyle name="Percent 9 9 4 3 2" xfId="20602" xr:uid="{00000000-0005-0000-0000-00007C500000}"/>
    <cellStyle name="Percent 9 9 4 3 3" xfId="20603" xr:uid="{00000000-0005-0000-0000-00007D500000}"/>
    <cellStyle name="Percent 9 9 4 4" xfId="20604" xr:uid="{00000000-0005-0000-0000-00007E500000}"/>
    <cellStyle name="Percent 9 9 4 5" xfId="20605" xr:uid="{00000000-0005-0000-0000-00007F500000}"/>
    <cellStyle name="Percent 9 9 5" xfId="20606" xr:uid="{00000000-0005-0000-0000-000080500000}"/>
    <cellStyle name="Percent 9 9 5 2" xfId="20607" xr:uid="{00000000-0005-0000-0000-000081500000}"/>
    <cellStyle name="Percent 9 9 5 2 2" xfId="20608" xr:uid="{00000000-0005-0000-0000-000082500000}"/>
    <cellStyle name="Percent 9 9 5 2 3" xfId="20609" xr:uid="{00000000-0005-0000-0000-000083500000}"/>
    <cellStyle name="Percent 9 9 5 3" xfId="20610" xr:uid="{00000000-0005-0000-0000-000084500000}"/>
    <cellStyle name="Percent 9 9 5 3 2" xfId="20611" xr:uid="{00000000-0005-0000-0000-000085500000}"/>
    <cellStyle name="Percent 9 9 5 3 3" xfId="20612" xr:uid="{00000000-0005-0000-0000-000086500000}"/>
    <cellStyle name="Percent 9 9 5 4" xfId="20613" xr:uid="{00000000-0005-0000-0000-000087500000}"/>
    <cellStyle name="Percent 9 9 5 4 2" xfId="20614" xr:uid="{00000000-0005-0000-0000-000088500000}"/>
    <cellStyle name="Percent 9 9 5 4 3" xfId="20615" xr:uid="{00000000-0005-0000-0000-000089500000}"/>
    <cellStyle name="Percent 9 9 5 5" xfId="20616" xr:uid="{00000000-0005-0000-0000-00008A500000}"/>
    <cellStyle name="Percent 9 9 5 6" xfId="20617" xr:uid="{00000000-0005-0000-0000-00008B500000}"/>
    <cellStyle name="Percent 9 9 6" xfId="20618" xr:uid="{00000000-0005-0000-0000-00008C500000}"/>
    <cellStyle name="Percent 9 9 6 2" xfId="20619" xr:uid="{00000000-0005-0000-0000-00008D500000}"/>
    <cellStyle name="Percent 9 9 6 2 2" xfId="20620" xr:uid="{00000000-0005-0000-0000-00008E500000}"/>
    <cellStyle name="Percent 9 9 6 2 3" xfId="20621" xr:uid="{00000000-0005-0000-0000-00008F500000}"/>
    <cellStyle name="Percent 9 9 6 3" xfId="20622" xr:uid="{00000000-0005-0000-0000-000090500000}"/>
    <cellStyle name="Percent 9 9 6 3 2" xfId="20623" xr:uid="{00000000-0005-0000-0000-000091500000}"/>
    <cellStyle name="Percent 9 9 6 3 3" xfId="20624" xr:uid="{00000000-0005-0000-0000-000092500000}"/>
    <cellStyle name="Percent 9 9 6 4" xfId="20625" xr:uid="{00000000-0005-0000-0000-000093500000}"/>
    <cellStyle name="Percent 9 9 6 5" xfId="20626" xr:uid="{00000000-0005-0000-0000-000094500000}"/>
    <cellStyle name="Percent 9 9 7" xfId="20627" xr:uid="{00000000-0005-0000-0000-000095500000}"/>
    <cellStyle name="Percent 9 9 7 2" xfId="20628" xr:uid="{00000000-0005-0000-0000-000096500000}"/>
    <cellStyle name="Percent 9 9 7 3" xfId="20629" xr:uid="{00000000-0005-0000-0000-000097500000}"/>
    <cellStyle name="Percent 9 9 8" xfId="20630" xr:uid="{00000000-0005-0000-0000-000098500000}"/>
    <cellStyle name="Percent 9 9 8 2" xfId="20631" xr:uid="{00000000-0005-0000-0000-000099500000}"/>
    <cellStyle name="Percent 9 9 8 3" xfId="20632" xr:uid="{00000000-0005-0000-0000-00009A500000}"/>
    <cellStyle name="Percent 9 9 9" xfId="20633" xr:uid="{00000000-0005-0000-0000-00009B500000}"/>
    <cellStyle name="Percent 9 9 9 2" xfId="20634" xr:uid="{00000000-0005-0000-0000-00009C500000}"/>
    <cellStyle name="Percent 9 9 9 3" xfId="20635" xr:uid="{00000000-0005-0000-0000-00009D500000}"/>
    <cellStyle name="Percentagem 2 2" xfId="20636" xr:uid="{00000000-0005-0000-0000-00009E500000}"/>
    <cellStyle name="Percentagem 2 2 10" xfId="20637" xr:uid="{00000000-0005-0000-0000-00009F500000}"/>
    <cellStyle name="Percentagem 2 2 11" xfId="20638" xr:uid="{00000000-0005-0000-0000-0000A0500000}"/>
    <cellStyle name="Percentagem 2 2 12" xfId="20639" xr:uid="{00000000-0005-0000-0000-0000A1500000}"/>
    <cellStyle name="Percentagem 2 2 13" xfId="20640" xr:uid="{00000000-0005-0000-0000-0000A2500000}"/>
    <cellStyle name="Percentagem 2 2 14" xfId="20641" xr:uid="{00000000-0005-0000-0000-0000A3500000}"/>
    <cellStyle name="Percentagem 2 2 15" xfId="20642" xr:uid="{00000000-0005-0000-0000-0000A4500000}"/>
    <cellStyle name="Percentagem 2 2 2" xfId="20643" xr:uid="{00000000-0005-0000-0000-0000A5500000}"/>
    <cellStyle name="Percentagem 2 2 2 2" xfId="20644" xr:uid="{00000000-0005-0000-0000-0000A6500000}"/>
    <cellStyle name="Percentagem 2 2 2 2 2" xfId="20645" xr:uid="{00000000-0005-0000-0000-0000A7500000}"/>
    <cellStyle name="Percentagem 2 2 2 2 3" xfId="20646" xr:uid="{00000000-0005-0000-0000-0000A8500000}"/>
    <cellStyle name="Percentagem 2 2 2 3" xfId="20647" xr:uid="{00000000-0005-0000-0000-0000A9500000}"/>
    <cellStyle name="Percentagem 2 2 2 3 2" xfId="20648" xr:uid="{00000000-0005-0000-0000-0000AA500000}"/>
    <cellStyle name="Percentagem 2 2 2 3 3" xfId="20649" xr:uid="{00000000-0005-0000-0000-0000AB500000}"/>
    <cellStyle name="Percentagem 2 2 2 4" xfId="20650" xr:uid="{00000000-0005-0000-0000-0000AC500000}"/>
    <cellStyle name="Percentagem 2 2 2 5" xfId="20651" xr:uid="{00000000-0005-0000-0000-0000AD500000}"/>
    <cellStyle name="Percentagem 2 2 2 6" xfId="20652" xr:uid="{00000000-0005-0000-0000-0000AE500000}"/>
    <cellStyle name="Percentagem 2 2 3" xfId="20653" xr:uid="{00000000-0005-0000-0000-0000AF500000}"/>
    <cellStyle name="Percentagem 2 2 3 2" xfId="20654" xr:uid="{00000000-0005-0000-0000-0000B0500000}"/>
    <cellStyle name="Percentagem 2 2 3 2 2" xfId="20655" xr:uid="{00000000-0005-0000-0000-0000B1500000}"/>
    <cellStyle name="Percentagem 2 2 3 2 3" xfId="20656" xr:uid="{00000000-0005-0000-0000-0000B2500000}"/>
    <cellStyle name="Percentagem 2 2 3 3" xfId="20657" xr:uid="{00000000-0005-0000-0000-0000B3500000}"/>
    <cellStyle name="Percentagem 2 2 3 3 2" xfId="20658" xr:uid="{00000000-0005-0000-0000-0000B4500000}"/>
    <cellStyle name="Percentagem 2 2 3 3 3" xfId="20659" xr:uid="{00000000-0005-0000-0000-0000B5500000}"/>
    <cellStyle name="Percentagem 2 2 3 4" xfId="20660" xr:uid="{00000000-0005-0000-0000-0000B6500000}"/>
    <cellStyle name="Percentagem 2 2 3 5" xfId="20661" xr:uid="{00000000-0005-0000-0000-0000B7500000}"/>
    <cellStyle name="Percentagem 2 2 4" xfId="20662" xr:uid="{00000000-0005-0000-0000-0000B8500000}"/>
    <cellStyle name="Percentagem 2 2 4 2" xfId="20663" xr:uid="{00000000-0005-0000-0000-0000B9500000}"/>
    <cellStyle name="Percentagem 2 2 4 2 2" xfId="20664" xr:uid="{00000000-0005-0000-0000-0000BA500000}"/>
    <cellStyle name="Percentagem 2 2 4 2 3" xfId="20665" xr:uid="{00000000-0005-0000-0000-0000BB500000}"/>
    <cellStyle name="Percentagem 2 2 4 3" xfId="20666" xr:uid="{00000000-0005-0000-0000-0000BC500000}"/>
    <cellStyle name="Percentagem 2 2 4 3 2" xfId="20667" xr:uid="{00000000-0005-0000-0000-0000BD500000}"/>
    <cellStyle name="Percentagem 2 2 4 3 3" xfId="20668" xr:uid="{00000000-0005-0000-0000-0000BE500000}"/>
    <cellStyle name="Percentagem 2 2 4 4" xfId="20669" xr:uid="{00000000-0005-0000-0000-0000BF500000}"/>
    <cellStyle name="Percentagem 2 2 4 5" xfId="20670" xr:uid="{00000000-0005-0000-0000-0000C0500000}"/>
    <cellStyle name="Percentagem 2 2 5" xfId="20671" xr:uid="{00000000-0005-0000-0000-0000C1500000}"/>
    <cellStyle name="Percentagem 2 2 5 2" xfId="20672" xr:uid="{00000000-0005-0000-0000-0000C2500000}"/>
    <cellStyle name="Percentagem 2 2 5 2 2" xfId="20673" xr:uid="{00000000-0005-0000-0000-0000C3500000}"/>
    <cellStyle name="Percentagem 2 2 5 2 3" xfId="20674" xr:uid="{00000000-0005-0000-0000-0000C4500000}"/>
    <cellStyle name="Percentagem 2 2 5 3" xfId="20675" xr:uid="{00000000-0005-0000-0000-0000C5500000}"/>
    <cellStyle name="Percentagem 2 2 5 3 2" xfId="20676" xr:uid="{00000000-0005-0000-0000-0000C6500000}"/>
    <cellStyle name="Percentagem 2 2 5 3 3" xfId="20677" xr:uid="{00000000-0005-0000-0000-0000C7500000}"/>
    <cellStyle name="Percentagem 2 2 5 4" xfId="20678" xr:uid="{00000000-0005-0000-0000-0000C8500000}"/>
    <cellStyle name="Percentagem 2 2 5 4 2" xfId="20679" xr:uid="{00000000-0005-0000-0000-0000C9500000}"/>
    <cellStyle name="Percentagem 2 2 5 4 3" xfId="20680" xr:uid="{00000000-0005-0000-0000-0000CA500000}"/>
    <cellStyle name="Percentagem 2 2 5 5" xfId="20681" xr:uid="{00000000-0005-0000-0000-0000CB500000}"/>
    <cellStyle name="Percentagem 2 2 5 6" xfId="20682" xr:uid="{00000000-0005-0000-0000-0000CC500000}"/>
    <cellStyle name="Percentagem 2 2 6" xfId="20683" xr:uid="{00000000-0005-0000-0000-0000CD500000}"/>
    <cellStyle name="Percentagem 2 2 6 2" xfId="20684" xr:uid="{00000000-0005-0000-0000-0000CE500000}"/>
    <cellStyle name="Percentagem 2 2 6 2 2" xfId="20685" xr:uid="{00000000-0005-0000-0000-0000CF500000}"/>
    <cellStyle name="Percentagem 2 2 6 2 3" xfId="20686" xr:uid="{00000000-0005-0000-0000-0000D0500000}"/>
    <cellStyle name="Percentagem 2 2 6 3" xfId="20687" xr:uid="{00000000-0005-0000-0000-0000D1500000}"/>
    <cellStyle name="Percentagem 2 2 6 3 2" xfId="20688" xr:uid="{00000000-0005-0000-0000-0000D2500000}"/>
    <cellStyle name="Percentagem 2 2 6 3 3" xfId="20689" xr:uid="{00000000-0005-0000-0000-0000D3500000}"/>
    <cellStyle name="Percentagem 2 2 6 4" xfId="20690" xr:uid="{00000000-0005-0000-0000-0000D4500000}"/>
    <cellStyle name="Percentagem 2 2 6 5" xfId="20691" xr:uid="{00000000-0005-0000-0000-0000D5500000}"/>
    <cellStyle name="Percentagem 2 2 7" xfId="20692" xr:uid="{00000000-0005-0000-0000-0000D6500000}"/>
    <cellStyle name="Percentagem 2 2 7 2" xfId="20693" xr:uid="{00000000-0005-0000-0000-0000D7500000}"/>
    <cellStyle name="Percentagem 2 2 7 3" xfId="20694" xr:uid="{00000000-0005-0000-0000-0000D8500000}"/>
    <cellStyle name="Percentagem 2 2 8" xfId="20695" xr:uid="{00000000-0005-0000-0000-0000D9500000}"/>
    <cellStyle name="Percentagem 2 2 8 2" xfId="20696" xr:uid="{00000000-0005-0000-0000-0000DA500000}"/>
    <cellStyle name="Percentagem 2 2 8 3" xfId="20697" xr:uid="{00000000-0005-0000-0000-0000DB500000}"/>
    <cellStyle name="Percentagem 2 2 9" xfId="20698" xr:uid="{00000000-0005-0000-0000-0000DC500000}"/>
    <cellStyle name="Percentagem 2 2 9 2" xfId="20699" xr:uid="{00000000-0005-0000-0000-0000DD500000}"/>
    <cellStyle name="Percentagem 2 2 9 3" xfId="20700" xr:uid="{00000000-0005-0000-0000-0000DE500000}"/>
    <cellStyle name="Percentagem 2 3" xfId="20701" xr:uid="{00000000-0005-0000-0000-0000DF500000}"/>
    <cellStyle name="Percentagem 2 3 10" xfId="20702" xr:uid="{00000000-0005-0000-0000-0000E0500000}"/>
    <cellStyle name="Percentagem 2 3 11" xfId="20703" xr:uid="{00000000-0005-0000-0000-0000E1500000}"/>
    <cellStyle name="Percentagem 2 3 12" xfId="20704" xr:uid="{00000000-0005-0000-0000-0000E2500000}"/>
    <cellStyle name="Percentagem 2 3 13" xfId="20705" xr:uid="{00000000-0005-0000-0000-0000E3500000}"/>
    <cellStyle name="Percentagem 2 3 14" xfId="20706" xr:uid="{00000000-0005-0000-0000-0000E4500000}"/>
    <cellStyle name="Percentagem 2 3 15" xfId="20707" xr:uid="{00000000-0005-0000-0000-0000E5500000}"/>
    <cellStyle name="Percentagem 2 3 2" xfId="20708" xr:uid="{00000000-0005-0000-0000-0000E6500000}"/>
    <cellStyle name="Percentagem 2 3 2 2" xfId="20709" xr:uid="{00000000-0005-0000-0000-0000E7500000}"/>
    <cellStyle name="Percentagem 2 3 2 2 2" xfId="20710" xr:uid="{00000000-0005-0000-0000-0000E8500000}"/>
    <cellStyle name="Percentagem 2 3 2 2 3" xfId="20711" xr:uid="{00000000-0005-0000-0000-0000E9500000}"/>
    <cellStyle name="Percentagem 2 3 2 3" xfId="20712" xr:uid="{00000000-0005-0000-0000-0000EA500000}"/>
    <cellStyle name="Percentagem 2 3 2 3 2" xfId="20713" xr:uid="{00000000-0005-0000-0000-0000EB500000}"/>
    <cellStyle name="Percentagem 2 3 2 3 3" xfId="20714" xr:uid="{00000000-0005-0000-0000-0000EC500000}"/>
    <cellStyle name="Percentagem 2 3 2 4" xfId="20715" xr:uid="{00000000-0005-0000-0000-0000ED500000}"/>
    <cellStyle name="Percentagem 2 3 2 5" xfId="20716" xr:uid="{00000000-0005-0000-0000-0000EE500000}"/>
    <cellStyle name="Percentagem 2 3 2 6" xfId="20717" xr:uid="{00000000-0005-0000-0000-0000EF500000}"/>
    <cellStyle name="Percentagem 2 3 3" xfId="20718" xr:uid="{00000000-0005-0000-0000-0000F0500000}"/>
    <cellStyle name="Percentagem 2 3 3 2" xfId="20719" xr:uid="{00000000-0005-0000-0000-0000F1500000}"/>
    <cellStyle name="Percentagem 2 3 3 2 2" xfId="20720" xr:uid="{00000000-0005-0000-0000-0000F2500000}"/>
    <cellStyle name="Percentagem 2 3 3 2 3" xfId="20721" xr:uid="{00000000-0005-0000-0000-0000F3500000}"/>
    <cellStyle name="Percentagem 2 3 3 3" xfId="20722" xr:uid="{00000000-0005-0000-0000-0000F4500000}"/>
    <cellStyle name="Percentagem 2 3 3 3 2" xfId="20723" xr:uid="{00000000-0005-0000-0000-0000F5500000}"/>
    <cellStyle name="Percentagem 2 3 3 3 3" xfId="20724" xr:uid="{00000000-0005-0000-0000-0000F6500000}"/>
    <cellStyle name="Percentagem 2 3 3 4" xfId="20725" xr:uid="{00000000-0005-0000-0000-0000F7500000}"/>
    <cellStyle name="Percentagem 2 3 3 5" xfId="20726" xr:uid="{00000000-0005-0000-0000-0000F8500000}"/>
    <cellStyle name="Percentagem 2 3 4" xfId="20727" xr:uid="{00000000-0005-0000-0000-0000F9500000}"/>
    <cellStyle name="Percentagem 2 3 4 2" xfId="20728" xr:uid="{00000000-0005-0000-0000-0000FA500000}"/>
    <cellStyle name="Percentagem 2 3 4 2 2" xfId="20729" xr:uid="{00000000-0005-0000-0000-0000FB500000}"/>
    <cellStyle name="Percentagem 2 3 4 2 3" xfId="20730" xr:uid="{00000000-0005-0000-0000-0000FC500000}"/>
    <cellStyle name="Percentagem 2 3 4 3" xfId="20731" xr:uid="{00000000-0005-0000-0000-0000FD500000}"/>
    <cellStyle name="Percentagem 2 3 4 3 2" xfId="20732" xr:uid="{00000000-0005-0000-0000-0000FE500000}"/>
    <cellStyle name="Percentagem 2 3 4 3 3" xfId="20733" xr:uid="{00000000-0005-0000-0000-0000FF500000}"/>
    <cellStyle name="Percentagem 2 3 4 4" xfId="20734" xr:uid="{00000000-0005-0000-0000-000000510000}"/>
    <cellStyle name="Percentagem 2 3 4 5" xfId="20735" xr:uid="{00000000-0005-0000-0000-000001510000}"/>
    <cellStyle name="Percentagem 2 3 5" xfId="20736" xr:uid="{00000000-0005-0000-0000-000002510000}"/>
    <cellStyle name="Percentagem 2 3 5 2" xfId="20737" xr:uid="{00000000-0005-0000-0000-000003510000}"/>
    <cellStyle name="Percentagem 2 3 5 2 2" xfId="20738" xr:uid="{00000000-0005-0000-0000-000004510000}"/>
    <cellStyle name="Percentagem 2 3 5 2 3" xfId="20739" xr:uid="{00000000-0005-0000-0000-000005510000}"/>
    <cellStyle name="Percentagem 2 3 5 3" xfId="20740" xr:uid="{00000000-0005-0000-0000-000006510000}"/>
    <cellStyle name="Percentagem 2 3 5 3 2" xfId="20741" xr:uid="{00000000-0005-0000-0000-000007510000}"/>
    <cellStyle name="Percentagem 2 3 5 3 3" xfId="20742" xr:uid="{00000000-0005-0000-0000-000008510000}"/>
    <cellStyle name="Percentagem 2 3 5 4" xfId="20743" xr:uid="{00000000-0005-0000-0000-000009510000}"/>
    <cellStyle name="Percentagem 2 3 5 4 2" xfId="20744" xr:uid="{00000000-0005-0000-0000-00000A510000}"/>
    <cellStyle name="Percentagem 2 3 5 4 3" xfId="20745" xr:uid="{00000000-0005-0000-0000-00000B510000}"/>
    <cellStyle name="Percentagem 2 3 5 5" xfId="20746" xr:uid="{00000000-0005-0000-0000-00000C510000}"/>
    <cellStyle name="Percentagem 2 3 5 6" xfId="20747" xr:uid="{00000000-0005-0000-0000-00000D510000}"/>
    <cellStyle name="Percentagem 2 3 6" xfId="20748" xr:uid="{00000000-0005-0000-0000-00000E510000}"/>
    <cellStyle name="Percentagem 2 3 6 2" xfId="20749" xr:uid="{00000000-0005-0000-0000-00000F510000}"/>
    <cellStyle name="Percentagem 2 3 6 2 2" xfId="20750" xr:uid="{00000000-0005-0000-0000-000010510000}"/>
    <cellStyle name="Percentagem 2 3 6 2 3" xfId="20751" xr:uid="{00000000-0005-0000-0000-000011510000}"/>
    <cellStyle name="Percentagem 2 3 6 3" xfId="20752" xr:uid="{00000000-0005-0000-0000-000012510000}"/>
    <cellStyle name="Percentagem 2 3 6 3 2" xfId="20753" xr:uid="{00000000-0005-0000-0000-000013510000}"/>
    <cellStyle name="Percentagem 2 3 6 3 3" xfId="20754" xr:uid="{00000000-0005-0000-0000-000014510000}"/>
    <cellStyle name="Percentagem 2 3 6 4" xfId="20755" xr:uid="{00000000-0005-0000-0000-000015510000}"/>
    <cellStyle name="Percentagem 2 3 6 5" xfId="20756" xr:uid="{00000000-0005-0000-0000-000016510000}"/>
    <cellStyle name="Percentagem 2 3 7" xfId="20757" xr:uid="{00000000-0005-0000-0000-000017510000}"/>
    <cellStyle name="Percentagem 2 3 7 2" xfId="20758" xr:uid="{00000000-0005-0000-0000-000018510000}"/>
    <cellStyle name="Percentagem 2 3 7 3" xfId="20759" xr:uid="{00000000-0005-0000-0000-000019510000}"/>
    <cellStyle name="Percentagem 2 3 8" xfId="20760" xr:uid="{00000000-0005-0000-0000-00001A510000}"/>
    <cellStyle name="Percentagem 2 3 8 2" xfId="20761" xr:uid="{00000000-0005-0000-0000-00001B510000}"/>
    <cellStyle name="Percentagem 2 3 8 3" xfId="20762" xr:uid="{00000000-0005-0000-0000-00001C510000}"/>
    <cellStyle name="Percentagem 2 3 9" xfId="20763" xr:uid="{00000000-0005-0000-0000-00001D510000}"/>
    <cellStyle name="Percentagem 2 3 9 2" xfId="20764" xr:uid="{00000000-0005-0000-0000-00001E510000}"/>
    <cellStyle name="Percentagem 2 3 9 3" xfId="20765" xr:uid="{00000000-0005-0000-0000-00001F510000}"/>
    <cellStyle name="Pilkku_Layo9704" xfId="20766" xr:uid="{00000000-0005-0000-0000-000020510000}"/>
    <cellStyle name="Pyör. luku_Layo9704" xfId="20767" xr:uid="{00000000-0005-0000-0000-000021510000}"/>
    <cellStyle name="Pyör. valuutta_Layo9704" xfId="20768" xr:uid="{00000000-0005-0000-0000-000022510000}"/>
    <cellStyle name="Schlecht" xfId="20769" xr:uid="{00000000-0005-0000-0000-000023510000}"/>
    <cellStyle name="Schlecht 10" xfId="20770" xr:uid="{00000000-0005-0000-0000-000024510000}"/>
    <cellStyle name="Schlecht 11" xfId="20771" xr:uid="{00000000-0005-0000-0000-000025510000}"/>
    <cellStyle name="Schlecht 12" xfId="20772" xr:uid="{00000000-0005-0000-0000-000026510000}"/>
    <cellStyle name="Schlecht 13" xfId="20773" xr:uid="{00000000-0005-0000-0000-000027510000}"/>
    <cellStyle name="Schlecht 14" xfId="20774" xr:uid="{00000000-0005-0000-0000-000028510000}"/>
    <cellStyle name="Schlecht 15" xfId="20775" xr:uid="{00000000-0005-0000-0000-000029510000}"/>
    <cellStyle name="Schlecht 2" xfId="20776" xr:uid="{00000000-0005-0000-0000-00002A510000}"/>
    <cellStyle name="Schlecht 2 2" xfId="20777" xr:uid="{00000000-0005-0000-0000-00002B510000}"/>
    <cellStyle name="Schlecht 2 2 2" xfId="20778" xr:uid="{00000000-0005-0000-0000-00002C510000}"/>
    <cellStyle name="Schlecht 2 2 3" xfId="20779" xr:uid="{00000000-0005-0000-0000-00002D510000}"/>
    <cellStyle name="Schlecht 2 3" xfId="20780" xr:uid="{00000000-0005-0000-0000-00002E510000}"/>
    <cellStyle name="Schlecht 2 3 2" xfId="20781" xr:uid="{00000000-0005-0000-0000-00002F510000}"/>
    <cellStyle name="Schlecht 2 3 3" xfId="20782" xr:uid="{00000000-0005-0000-0000-000030510000}"/>
    <cellStyle name="Schlecht 2 4" xfId="20783" xr:uid="{00000000-0005-0000-0000-000031510000}"/>
    <cellStyle name="Schlecht 2 5" xfId="20784" xr:uid="{00000000-0005-0000-0000-000032510000}"/>
    <cellStyle name="Schlecht 2 6" xfId="20785" xr:uid="{00000000-0005-0000-0000-000033510000}"/>
    <cellStyle name="Schlecht 3" xfId="20786" xr:uid="{00000000-0005-0000-0000-000034510000}"/>
    <cellStyle name="Schlecht 3 2" xfId="20787" xr:uid="{00000000-0005-0000-0000-000035510000}"/>
    <cellStyle name="Schlecht 3 2 2" xfId="20788" xr:uid="{00000000-0005-0000-0000-000036510000}"/>
    <cellStyle name="Schlecht 3 2 3" xfId="20789" xr:uid="{00000000-0005-0000-0000-000037510000}"/>
    <cellStyle name="Schlecht 3 3" xfId="20790" xr:uid="{00000000-0005-0000-0000-000038510000}"/>
    <cellStyle name="Schlecht 3 3 2" xfId="20791" xr:uid="{00000000-0005-0000-0000-000039510000}"/>
    <cellStyle name="Schlecht 3 3 3" xfId="20792" xr:uid="{00000000-0005-0000-0000-00003A510000}"/>
    <cellStyle name="Schlecht 3 4" xfId="20793" xr:uid="{00000000-0005-0000-0000-00003B510000}"/>
    <cellStyle name="Schlecht 3 5" xfId="20794" xr:uid="{00000000-0005-0000-0000-00003C510000}"/>
    <cellStyle name="Schlecht 4" xfId="20795" xr:uid="{00000000-0005-0000-0000-00003D510000}"/>
    <cellStyle name="Schlecht 4 2" xfId="20796" xr:uid="{00000000-0005-0000-0000-00003E510000}"/>
    <cellStyle name="Schlecht 4 2 2" xfId="20797" xr:uid="{00000000-0005-0000-0000-00003F510000}"/>
    <cellStyle name="Schlecht 4 2 3" xfId="20798" xr:uid="{00000000-0005-0000-0000-000040510000}"/>
    <cellStyle name="Schlecht 4 3" xfId="20799" xr:uid="{00000000-0005-0000-0000-000041510000}"/>
    <cellStyle name="Schlecht 4 3 2" xfId="20800" xr:uid="{00000000-0005-0000-0000-000042510000}"/>
    <cellStyle name="Schlecht 4 3 3" xfId="20801" xr:uid="{00000000-0005-0000-0000-000043510000}"/>
    <cellStyle name="Schlecht 4 4" xfId="20802" xr:uid="{00000000-0005-0000-0000-000044510000}"/>
    <cellStyle name="Schlecht 4 5" xfId="20803" xr:uid="{00000000-0005-0000-0000-000045510000}"/>
    <cellStyle name="Schlecht 5" xfId="20804" xr:uid="{00000000-0005-0000-0000-000046510000}"/>
    <cellStyle name="Schlecht 5 2" xfId="20805" xr:uid="{00000000-0005-0000-0000-000047510000}"/>
    <cellStyle name="Schlecht 5 2 2" xfId="20806" xr:uid="{00000000-0005-0000-0000-000048510000}"/>
    <cellStyle name="Schlecht 5 2 3" xfId="20807" xr:uid="{00000000-0005-0000-0000-000049510000}"/>
    <cellStyle name="Schlecht 5 3" xfId="20808" xr:uid="{00000000-0005-0000-0000-00004A510000}"/>
    <cellStyle name="Schlecht 5 3 2" xfId="20809" xr:uid="{00000000-0005-0000-0000-00004B510000}"/>
    <cellStyle name="Schlecht 5 3 3" xfId="20810" xr:uid="{00000000-0005-0000-0000-00004C510000}"/>
    <cellStyle name="Schlecht 5 4" xfId="20811" xr:uid="{00000000-0005-0000-0000-00004D510000}"/>
    <cellStyle name="Schlecht 5 4 2" xfId="20812" xr:uid="{00000000-0005-0000-0000-00004E510000}"/>
    <cellStyle name="Schlecht 5 4 3" xfId="20813" xr:uid="{00000000-0005-0000-0000-00004F510000}"/>
    <cellStyle name="Schlecht 5 5" xfId="20814" xr:uid="{00000000-0005-0000-0000-000050510000}"/>
    <cellStyle name="Schlecht 5 6" xfId="20815" xr:uid="{00000000-0005-0000-0000-000051510000}"/>
    <cellStyle name="Schlecht 6" xfId="20816" xr:uid="{00000000-0005-0000-0000-000052510000}"/>
    <cellStyle name="Schlecht 6 2" xfId="20817" xr:uid="{00000000-0005-0000-0000-000053510000}"/>
    <cellStyle name="Schlecht 6 2 2" xfId="20818" xr:uid="{00000000-0005-0000-0000-000054510000}"/>
    <cellStyle name="Schlecht 6 2 3" xfId="20819" xr:uid="{00000000-0005-0000-0000-000055510000}"/>
    <cellStyle name="Schlecht 6 3" xfId="20820" xr:uid="{00000000-0005-0000-0000-000056510000}"/>
    <cellStyle name="Schlecht 6 3 2" xfId="20821" xr:uid="{00000000-0005-0000-0000-000057510000}"/>
    <cellStyle name="Schlecht 6 3 3" xfId="20822" xr:uid="{00000000-0005-0000-0000-000058510000}"/>
    <cellStyle name="Schlecht 6 4" xfId="20823" xr:uid="{00000000-0005-0000-0000-000059510000}"/>
    <cellStyle name="Schlecht 6 5" xfId="20824" xr:uid="{00000000-0005-0000-0000-00005A510000}"/>
    <cellStyle name="Schlecht 7" xfId="20825" xr:uid="{00000000-0005-0000-0000-00005B510000}"/>
    <cellStyle name="Schlecht 7 2" xfId="20826" xr:uid="{00000000-0005-0000-0000-00005C510000}"/>
    <cellStyle name="Schlecht 7 3" xfId="20827" xr:uid="{00000000-0005-0000-0000-00005D510000}"/>
    <cellStyle name="Schlecht 8" xfId="20828" xr:uid="{00000000-0005-0000-0000-00005E510000}"/>
    <cellStyle name="Schlecht 8 2" xfId="20829" xr:uid="{00000000-0005-0000-0000-00005F510000}"/>
    <cellStyle name="Schlecht 8 3" xfId="20830" xr:uid="{00000000-0005-0000-0000-000060510000}"/>
    <cellStyle name="Schlecht 9" xfId="20831" xr:uid="{00000000-0005-0000-0000-000061510000}"/>
    <cellStyle name="Schlecht 9 2" xfId="20832" xr:uid="{00000000-0005-0000-0000-000062510000}"/>
    <cellStyle name="Schlecht 9 3" xfId="20833" xr:uid="{00000000-0005-0000-0000-000063510000}"/>
    <cellStyle name="Shade" xfId="20834" xr:uid="{00000000-0005-0000-0000-000064510000}"/>
    <cellStyle name="Shade 10" xfId="20835" xr:uid="{00000000-0005-0000-0000-000065510000}"/>
    <cellStyle name="Shade 11" xfId="20836" xr:uid="{00000000-0005-0000-0000-000066510000}"/>
    <cellStyle name="Shade 12" xfId="20837" xr:uid="{00000000-0005-0000-0000-000067510000}"/>
    <cellStyle name="Shade 13" xfId="20838" xr:uid="{00000000-0005-0000-0000-000068510000}"/>
    <cellStyle name="Shade 14" xfId="20839" xr:uid="{00000000-0005-0000-0000-000069510000}"/>
    <cellStyle name="Shade 15" xfId="20840" xr:uid="{00000000-0005-0000-0000-00006A510000}"/>
    <cellStyle name="Shade 2" xfId="20841" xr:uid="{00000000-0005-0000-0000-00006B510000}"/>
    <cellStyle name="Shade 2 2" xfId="20842" xr:uid="{00000000-0005-0000-0000-00006C510000}"/>
    <cellStyle name="Shade 2 2 2" xfId="20843" xr:uid="{00000000-0005-0000-0000-00006D510000}"/>
    <cellStyle name="Shade 2 2 3" xfId="20844" xr:uid="{00000000-0005-0000-0000-00006E510000}"/>
    <cellStyle name="Shade 2 3" xfId="20845" xr:uid="{00000000-0005-0000-0000-00006F510000}"/>
    <cellStyle name="Shade 2 3 2" xfId="20846" xr:uid="{00000000-0005-0000-0000-000070510000}"/>
    <cellStyle name="Shade 2 3 3" xfId="20847" xr:uid="{00000000-0005-0000-0000-000071510000}"/>
    <cellStyle name="Shade 2 4" xfId="20848" xr:uid="{00000000-0005-0000-0000-000072510000}"/>
    <cellStyle name="Shade 2 5" xfId="20849" xr:uid="{00000000-0005-0000-0000-000073510000}"/>
    <cellStyle name="Shade 2 6" xfId="20850" xr:uid="{00000000-0005-0000-0000-000074510000}"/>
    <cellStyle name="Shade 3" xfId="20851" xr:uid="{00000000-0005-0000-0000-000075510000}"/>
    <cellStyle name="Shade 3 2" xfId="20852" xr:uid="{00000000-0005-0000-0000-000076510000}"/>
    <cellStyle name="Shade 3 2 2" xfId="20853" xr:uid="{00000000-0005-0000-0000-000077510000}"/>
    <cellStyle name="Shade 3 2 3" xfId="20854" xr:uid="{00000000-0005-0000-0000-000078510000}"/>
    <cellStyle name="Shade 3 3" xfId="20855" xr:uid="{00000000-0005-0000-0000-000079510000}"/>
    <cellStyle name="Shade 3 3 2" xfId="20856" xr:uid="{00000000-0005-0000-0000-00007A510000}"/>
    <cellStyle name="Shade 3 3 3" xfId="20857" xr:uid="{00000000-0005-0000-0000-00007B510000}"/>
    <cellStyle name="Shade 3 4" xfId="20858" xr:uid="{00000000-0005-0000-0000-00007C510000}"/>
    <cellStyle name="Shade 3 5" xfId="20859" xr:uid="{00000000-0005-0000-0000-00007D510000}"/>
    <cellStyle name="Shade 4" xfId="20860" xr:uid="{00000000-0005-0000-0000-00007E510000}"/>
    <cellStyle name="Shade 4 2" xfId="20861" xr:uid="{00000000-0005-0000-0000-00007F510000}"/>
    <cellStyle name="Shade 4 2 2" xfId="20862" xr:uid="{00000000-0005-0000-0000-000080510000}"/>
    <cellStyle name="Shade 4 2 3" xfId="20863" xr:uid="{00000000-0005-0000-0000-000081510000}"/>
    <cellStyle name="Shade 4 3" xfId="20864" xr:uid="{00000000-0005-0000-0000-000082510000}"/>
    <cellStyle name="Shade 4 3 2" xfId="20865" xr:uid="{00000000-0005-0000-0000-000083510000}"/>
    <cellStyle name="Shade 4 3 3" xfId="20866" xr:uid="{00000000-0005-0000-0000-000084510000}"/>
    <cellStyle name="Shade 4 4" xfId="20867" xr:uid="{00000000-0005-0000-0000-000085510000}"/>
    <cellStyle name="Shade 4 5" xfId="20868" xr:uid="{00000000-0005-0000-0000-000086510000}"/>
    <cellStyle name="Shade 5" xfId="20869" xr:uid="{00000000-0005-0000-0000-000087510000}"/>
    <cellStyle name="Shade 5 2" xfId="20870" xr:uid="{00000000-0005-0000-0000-000088510000}"/>
    <cellStyle name="Shade 5 2 2" xfId="20871" xr:uid="{00000000-0005-0000-0000-000089510000}"/>
    <cellStyle name="Shade 5 2 3" xfId="20872" xr:uid="{00000000-0005-0000-0000-00008A510000}"/>
    <cellStyle name="Shade 5 3" xfId="20873" xr:uid="{00000000-0005-0000-0000-00008B510000}"/>
    <cellStyle name="Shade 5 3 2" xfId="20874" xr:uid="{00000000-0005-0000-0000-00008C510000}"/>
    <cellStyle name="Shade 5 3 3" xfId="20875" xr:uid="{00000000-0005-0000-0000-00008D510000}"/>
    <cellStyle name="Shade 5 4" xfId="20876" xr:uid="{00000000-0005-0000-0000-00008E510000}"/>
    <cellStyle name="Shade 5 4 2" xfId="20877" xr:uid="{00000000-0005-0000-0000-00008F510000}"/>
    <cellStyle name="Shade 5 4 3" xfId="20878" xr:uid="{00000000-0005-0000-0000-000090510000}"/>
    <cellStyle name="Shade 5 5" xfId="20879" xr:uid="{00000000-0005-0000-0000-000091510000}"/>
    <cellStyle name="Shade 5 6" xfId="20880" xr:uid="{00000000-0005-0000-0000-000092510000}"/>
    <cellStyle name="Shade 6" xfId="20881" xr:uid="{00000000-0005-0000-0000-000093510000}"/>
    <cellStyle name="Shade 6 2" xfId="20882" xr:uid="{00000000-0005-0000-0000-000094510000}"/>
    <cellStyle name="Shade 6 2 2" xfId="20883" xr:uid="{00000000-0005-0000-0000-000095510000}"/>
    <cellStyle name="Shade 6 2 3" xfId="20884" xr:uid="{00000000-0005-0000-0000-000096510000}"/>
    <cellStyle name="Shade 6 3" xfId="20885" xr:uid="{00000000-0005-0000-0000-000097510000}"/>
    <cellStyle name="Shade 6 3 2" xfId="20886" xr:uid="{00000000-0005-0000-0000-000098510000}"/>
    <cellStyle name="Shade 6 3 3" xfId="20887" xr:uid="{00000000-0005-0000-0000-000099510000}"/>
    <cellStyle name="Shade 6 4" xfId="20888" xr:uid="{00000000-0005-0000-0000-00009A510000}"/>
    <cellStyle name="Shade 6 5" xfId="20889" xr:uid="{00000000-0005-0000-0000-00009B510000}"/>
    <cellStyle name="Shade 7" xfId="20890" xr:uid="{00000000-0005-0000-0000-00009C510000}"/>
    <cellStyle name="Shade 7 2" xfId="20891" xr:uid="{00000000-0005-0000-0000-00009D510000}"/>
    <cellStyle name="Shade 7 3" xfId="20892" xr:uid="{00000000-0005-0000-0000-00009E510000}"/>
    <cellStyle name="Shade 8" xfId="20893" xr:uid="{00000000-0005-0000-0000-00009F510000}"/>
    <cellStyle name="Shade 8 2" xfId="20894" xr:uid="{00000000-0005-0000-0000-0000A0510000}"/>
    <cellStyle name="Shade 8 3" xfId="20895" xr:uid="{00000000-0005-0000-0000-0000A1510000}"/>
    <cellStyle name="Shade 9" xfId="20896" xr:uid="{00000000-0005-0000-0000-0000A2510000}"/>
    <cellStyle name="Shade 9 2" xfId="20897" xr:uid="{00000000-0005-0000-0000-0000A3510000}"/>
    <cellStyle name="Shade 9 3" xfId="20898" xr:uid="{00000000-0005-0000-0000-0000A4510000}"/>
    <cellStyle name="source" xfId="20899" xr:uid="{00000000-0005-0000-0000-0000A5510000}"/>
    <cellStyle name="source 10" xfId="20900" xr:uid="{00000000-0005-0000-0000-0000A6510000}"/>
    <cellStyle name="source 11" xfId="20901" xr:uid="{00000000-0005-0000-0000-0000A7510000}"/>
    <cellStyle name="source 12" xfId="20902" xr:uid="{00000000-0005-0000-0000-0000A8510000}"/>
    <cellStyle name="source 13" xfId="20903" xr:uid="{00000000-0005-0000-0000-0000A9510000}"/>
    <cellStyle name="source 14" xfId="20904" xr:uid="{00000000-0005-0000-0000-0000AA510000}"/>
    <cellStyle name="source 15" xfId="20905" xr:uid="{00000000-0005-0000-0000-0000AB510000}"/>
    <cellStyle name="source 2" xfId="20906" xr:uid="{00000000-0005-0000-0000-0000AC510000}"/>
    <cellStyle name="source 2 10" xfId="20907" xr:uid="{00000000-0005-0000-0000-0000AD510000}"/>
    <cellStyle name="source 2 2" xfId="20908" xr:uid="{00000000-0005-0000-0000-0000AE510000}"/>
    <cellStyle name="source 2 2 2" xfId="20909" xr:uid="{00000000-0005-0000-0000-0000AF510000}"/>
    <cellStyle name="source 2 2 3" xfId="20910" xr:uid="{00000000-0005-0000-0000-0000B0510000}"/>
    <cellStyle name="source 2 2 4" xfId="20911" xr:uid="{00000000-0005-0000-0000-0000B1510000}"/>
    <cellStyle name="source 2 2 5" xfId="20912" xr:uid="{00000000-0005-0000-0000-0000B2510000}"/>
    <cellStyle name="source 2 2 6" xfId="20913" xr:uid="{00000000-0005-0000-0000-0000B3510000}"/>
    <cellStyle name="source 2 3" xfId="20914" xr:uid="{00000000-0005-0000-0000-0000B4510000}"/>
    <cellStyle name="source 2 3 2" xfId="20915" xr:uid="{00000000-0005-0000-0000-0000B5510000}"/>
    <cellStyle name="source 2 3 3" xfId="20916" xr:uid="{00000000-0005-0000-0000-0000B6510000}"/>
    <cellStyle name="source 2 4" xfId="20917" xr:uid="{00000000-0005-0000-0000-0000B7510000}"/>
    <cellStyle name="source 2 5" xfId="20918" xr:uid="{00000000-0005-0000-0000-0000B8510000}"/>
    <cellStyle name="source 2 6" xfId="20919" xr:uid="{00000000-0005-0000-0000-0000B9510000}"/>
    <cellStyle name="source 2 7" xfId="20920" xr:uid="{00000000-0005-0000-0000-0000BA510000}"/>
    <cellStyle name="source 2 8" xfId="20921" xr:uid="{00000000-0005-0000-0000-0000BB510000}"/>
    <cellStyle name="source 2 9" xfId="20922" xr:uid="{00000000-0005-0000-0000-0000BC510000}"/>
    <cellStyle name="source 3" xfId="20923" xr:uid="{00000000-0005-0000-0000-0000BD510000}"/>
    <cellStyle name="source 3 2" xfId="20924" xr:uid="{00000000-0005-0000-0000-0000BE510000}"/>
    <cellStyle name="source 3 2 2" xfId="20925" xr:uid="{00000000-0005-0000-0000-0000BF510000}"/>
    <cellStyle name="source 3 2 3" xfId="20926" xr:uid="{00000000-0005-0000-0000-0000C0510000}"/>
    <cellStyle name="source 3 3" xfId="20927" xr:uid="{00000000-0005-0000-0000-0000C1510000}"/>
    <cellStyle name="source 3 3 2" xfId="20928" xr:uid="{00000000-0005-0000-0000-0000C2510000}"/>
    <cellStyle name="source 3 3 3" xfId="20929" xr:uid="{00000000-0005-0000-0000-0000C3510000}"/>
    <cellStyle name="source 3 4" xfId="20930" xr:uid="{00000000-0005-0000-0000-0000C4510000}"/>
    <cellStyle name="source 3 5" xfId="20931" xr:uid="{00000000-0005-0000-0000-0000C5510000}"/>
    <cellStyle name="source 3 6" xfId="20932" xr:uid="{00000000-0005-0000-0000-0000C6510000}"/>
    <cellStyle name="source 3 7" xfId="20933" xr:uid="{00000000-0005-0000-0000-0000C7510000}"/>
    <cellStyle name="source 4" xfId="20934" xr:uid="{00000000-0005-0000-0000-0000C8510000}"/>
    <cellStyle name="source 4 2" xfId="20935" xr:uid="{00000000-0005-0000-0000-0000C9510000}"/>
    <cellStyle name="source 4 2 2" xfId="20936" xr:uid="{00000000-0005-0000-0000-0000CA510000}"/>
    <cellStyle name="source 4 2 3" xfId="20937" xr:uid="{00000000-0005-0000-0000-0000CB510000}"/>
    <cellStyle name="source 4 3" xfId="20938" xr:uid="{00000000-0005-0000-0000-0000CC510000}"/>
    <cellStyle name="source 4 3 2" xfId="20939" xr:uid="{00000000-0005-0000-0000-0000CD510000}"/>
    <cellStyle name="source 4 3 3" xfId="20940" xr:uid="{00000000-0005-0000-0000-0000CE510000}"/>
    <cellStyle name="source 4 4" xfId="20941" xr:uid="{00000000-0005-0000-0000-0000CF510000}"/>
    <cellStyle name="source 4 5" xfId="20942" xr:uid="{00000000-0005-0000-0000-0000D0510000}"/>
    <cellStyle name="source 5" xfId="20943" xr:uid="{00000000-0005-0000-0000-0000D1510000}"/>
    <cellStyle name="source 5 2" xfId="20944" xr:uid="{00000000-0005-0000-0000-0000D2510000}"/>
    <cellStyle name="source 5 2 2" xfId="20945" xr:uid="{00000000-0005-0000-0000-0000D3510000}"/>
    <cellStyle name="source 5 2 3" xfId="20946" xr:uid="{00000000-0005-0000-0000-0000D4510000}"/>
    <cellStyle name="source 5 3" xfId="20947" xr:uid="{00000000-0005-0000-0000-0000D5510000}"/>
    <cellStyle name="source 5 3 2" xfId="20948" xr:uid="{00000000-0005-0000-0000-0000D6510000}"/>
    <cellStyle name="source 5 3 3" xfId="20949" xr:uid="{00000000-0005-0000-0000-0000D7510000}"/>
    <cellStyle name="source 5 4" xfId="20950" xr:uid="{00000000-0005-0000-0000-0000D8510000}"/>
    <cellStyle name="source 5 4 2" xfId="20951" xr:uid="{00000000-0005-0000-0000-0000D9510000}"/>
    <cellStyle name="source 5 4 3" xfId="20952" xr:uid="{00000000-0005-0000-0000-0000DA510000}"/>
    <cellStyle name="source 5 5" xfId="20953" xr:uid="{00000000-0005-0000-0000-0000DB510000}"/>
    <cellStyle name="source 5 6" xfId="20954" xr:uid="{00000000-0005-0000-0000-0000DC510000}"/>
    <cellStyle name="source 6" xfId="20955" xr:uid="{00000000-0005-0000-0000-0000DD510000}"/>
    <cellStyle name="source 6 2" xfId="20956" xr:uid="{00000000-0005-0000-0000-0000DE510000}"/>
    <cellStyle name="source 6 2 2" xfId="20957" xr:uid="{00000000-0005-0000-0000-0000DF510000}"/>
    <cellStyle name="source 6 2 3" xfId="20958" xr:uid="{00000000-0005-0000-0000-0000E0510000}"/>
    <cellStyle name="source 6 3" xfId="20959" xr:uid="{00000000-0005-0000-0000-0000E1510000}"/>
    <cellStyle name="source 6 3 2" xfId="20960" xr:uid="{00000000-0005-0000-0000-0000E2510000}"/>
    <cellStyle name="source 6 3 3" xfId="20961" xr:uid="{00000000-0005-0000-0000-0000E3510000}"/>
    <cellStyle name="source 6 4" xfId="20962" xr:uid="{00000000-0005-0000-0000-0000E4510000}"/>
    <cellStyle name="source 6 5" xfId="20963" xr:uid="{00000000-0005-0000-0000-0000E5510000}"/>
    <cellStyle name="source 7" xfId="20964" xr:uid="{00000000-0005-0000-0000-0000E6510000}"/>
    <cellStyle name="source 7 2" xfId="20965" xr:uid="{00000000-0005-0000-0000-0000E7510000}"/>
    <cellStyle name="source 7 3" xfId="20966" xr:uid="{00000000-0005-0000-0000-0000E8510000}"/>
    <cellStyle name="source 8" xfId="20967" xr:uid="{00000000-0005-0000-0000-0000E9510000}"/>
    <cellStyle name="source 8 2" xfId="20968" xr:uid="{00000000-0005-0000-0000-0000EA510000}"/>
    <cellStyle name="source 8 3" xfId="20969" xr:uid="{00000000-0005-0000-0000-0000EB510000}"/>
    <cellStyle name="source 9" xfId="20970" xr:uid="{00000000-0005-0000-0000-0000EC510000}"/>
    <cellStyle name="source 9 2" xfId="20971" xr:uid="{00000000-0005-0000-0000-0000ED510000}"/>
    <cellStyle name="source 9 3" xfId="20972" xr:uid="{00000000-0005-0000-0000-0000EE510000}"/>
    <cellStyle name="Standaard_Blad1" xfId="20973" xr:uid="{00000000-0005-0000-0000-0000EF510000}"/>
    <cellStyle name="Standard 2" xfId="20974" xr:uid="{00000000-0005-0000-0000-0000F0510000}"/>
    <cellStyle name="Standard 2 10" xfId="20975" xr:uid="{00000000-0005-0000-0000-0000F1510000}"/>
    <cellStyle name="Standard 2 11" xfId="20976" xr:uid="{00000000-0005-0000-0000-0000F2510000}"/>
    <cellStyle name="Standard 2 12" xfId="20977" xr:uid="{00000000-0005-0000-0000-0000F3510000}"/>
    <cellStyle name="Standard 2 13" xfId="20978" xr:uid="{00000000-0005-0000-0000-0000F4510000}"/>
    <cellStyle name="Standard 2 14" xfId="20979" xr:uid="{00000000-0005-0000-0000-0000F5510000}"/>
    <cellStyle name="Standard 2 2" xfId="20980" xr:uid="{00000000-0005-0000-0000-0000F6510000}"/>
    <cellStyle name="Standard 2 2 2" xfId="20981" xr:uid="{00000000-0005-0000-0000-0000F7510000}"/>
    <cellStyle name="Standard 2 2 2 2" xfId="20982" xr:uid="{00000000-0005-0000-0000-0000F8510000}"/>
    <cellStyle name="Standard 2 2 2 3" xfId="20983" xr:uid="{00000000-0005-0000-0000-0000F9510000}"/>
    <cellStyle name="Standard 2 2 3" xfId="20984" xr:uid="{00000000-0005-0000-0000-0000FA510000}"/>
    <cellStyle name="Standard 2 2 3 2" xfId="20985" xr:uid="{00000000-0005-0000-0000-0000FB510000}"/>
    <cellStyle name="Standard 2 2 3 3" xfId="20986" xr:uid="{00000000-0005-0000-0000-0000FC510000}"/>
    <cellStyle name="Standard 2 2 4" xfId="20987" xr:uid="{00000000-0005-0000-0000-0000FD510000}"/>
    <cellStyle name="Standard 2 2 5" xfId="20988" xr:uid="{00000000-0005-0000-0000-0000FE510000}"/>
    <cellStyle name="Standard 2 2 6" xfId="20989" xr:uid="{00000000-0005-0000-0000-0000FF510000}"/>
    <cellStyle name="Standard 2 3" xfId="20990" xr:uid="{00000000-0005-0000-0000-000000520000}"/>
    <cellStyle name="Standard 2 3 2" xfId="20991" xr:uid="{00000000-0005-0000-0000-000001520000}"/>
    <cellStyle name="Standard 2 3 2 2" xfId="20992" xr:uid="{00000000-0005-0000-0000-000002520000}"/>
    <cellStyle name="Standard 2 3 2 3" xfId="20993" xr:uid="{00000000-0005-0000-0000-000003520000}"/>
    <cellStyle name="Standard 2 3 3" xfId="20994" xr:uid="{00000000-0005-0000-0000-000004520000}"/>
    <cellStyle name="Standard 2 3 3 2" xfId="20995" xr:uid="{00000000-0005-0000-0000-000005520000}"/>
    <cellStyle name="Standard 2 3 3 3" xfId="20996" xr:uid="{00000000-0005-0000-0000-000006520000}"/>
    <cellStyle name="Standard 2 3 4" xfId="20997" xr:uid="{00000000-0005-0000-0000-000007520000}"/>
    <cellStyle name="Standard 2 3 5" xfId="20998" xr:uid="{00000000-0005-0000-0000-000008520000}"/>
    <cellStyle name="Standard 2 4" xfId="20999" xr:uid="{00000000-0005-0000-0000-000009520000}"/>
    <cellStyle name="Standard 2 4 2" xfId="21000" xr:uid="{00000000-0005-0000-0000-00000A520000}"/>
    <cellStyle name="Standard 2 4 2 2" xfId="21001" xr:uid="{00000000-0005-0000-0000-00000B520000}"/>
    <cellStyle name="Standard 2 4 2 3" xfId="21002" xr:uid="{00000000-0005-0000-0000-00000C520000}"/>
    <cellStyle name="Standard 2 4 3" xfId="21003" xr:uid="{00000000-0005-0000-0000-00000D520000}"/>
    <cellStyle name="Standard 2 4 3 2" xfId="21004" xr:uid="{00000000-0005-0000-0000-00000E520000}"/>
    <cellStyle name="Standard 2 4 3 3" xfId="21005" xr:uid="{00000000-0005-0000-0000-00000F520000}"/>
    <cellStyle name="Standard 2 4 4" xfId="21006" xr:uid="{00000000-0005-0000-0000-000010520000}"/>
    <cellStyle name="Standard 2 4 4 2" xfId="21007" xr:uid="{00000000-0005-0000-0000-000011520000}"/>
    <cellStyle name="Standard 2 4 4 3" xfId="21008" xr:uid="{00000000-0005-0000-0000-000012520000}"/>
    <cellStyle name="Standard 2 4 5" xfId="21009" xr:uid="{00000000-0005-0000-0000-000013520000}"/>
    <cellStyle name="Standard 2 4 6" xfId="21010" xr:uid="{00000000-0005-0000-0000-000014520000}"/>
    <cellStyle name="Standard 2 5" xfId="21011" xr:uid="{00000000-0005-0000-0000-000015520000}"/>
    <cellStyle name="Standard 2 5 2" xfId="21012" xr:uid="{00000000-0005-0000-0000-000016520000}"/>
    <cellStyle name="Standard 2 5 2 2" xfId="21013" xr:uid="{00000000-0005-0000-0000-000017520000}"/>
    <cellStyle name="Standard 2 5 2 3" xfId="21014" xr:uid="{00000000-0005-0000-0000-000018520000}"/>
    <cellStyle name="Standard 2 5 3" xfId="21015" xr:uid="{00000000-0005-0000-0000-000019520000}"/>
    <cellStyle name="Standard 2 5 3 2" xfId="21016" xr:uid="{00000000-0005-0000-0000-00001A520000}"/>
    <cellStyle name="Standard 2 5 3 3" xfId="21017" xr:uid="{00000000-0005-0000-0000-00001B520000}"/>
    <cellStyle name="Standard 2 5 4" xfId="21018" xr:uid="{00000000-0005-0000-0000-00001C520000}"/>
    <cellStyle name="Standard 2 5 5" xfId="21019" xr:uid="{00000000-0005-0000-0000-00001D520000}"/>
    <cellStyle name="Standard 2 6" xfId="21020" xr:uid="{00000000-0005-0000-0000-00001E520000}"/>
    <cellStyle name="Standard 2 6 2" xfId="21021" xr:uid="{00000000-0005-0000-0000-00001F520000}"/>
    <cellStyle name="Standard 2 6 3" xfId="21022" xr:uid="{00000000-0005-0000-0000-000020520000}"/>
    <cellStyle name="Standard 2 7" xfId="21023" xr:uid="{00000000-0005-0000-0000-000021520000}"/>
    <cellStyle name="Standard 2 7 2" xfId="21024" xr:uid="{00000000-0005-0000-0000-000022520000}"/>
    <cellStyle name="Standard 2 7 3" xfId="21025" xr:uid="{00000000-0005-0000-0000-000023520000}"/>
    <cellStyle name="Standard 2 8" xfId="21026" xr:uid="{00000000-0005-0000-0000-000024520000}"/>
    <cellStyle name="Standard 2 8 2" xfId="21027" xr:uid="{00000000-0005-0000-0000-000025520000}"/>
    <cellStyle name="Standard 2 8 3" xfId="21028" xr:uid="{00000000-0005-0000-0000-000026520000}"/>
    <cellStyle name="Standard 2 9" xfId="21029" xr:uid="{00000000-0005-0000-0000-000027520000}"/>
    <cellStyle name="Standard 3" xfId="21030" xr:uid="{00000000-0005-0000-0000-000028520000}"/>
    <cellStyle name="Standard 3 10" xfId="21031" xr:uid="{00000000-0005-0000-0000-000029520000}"/>
    <cellStyle name="Standard 3 11" xfId="21032" xr:uid="{00000000-0005-0000-0000-00002A520000}"/>
    <cellStyle name="Standard 3 12" xfId="21033" xr:uid="{00000000-0005-0000-0000-00002B520000}"/>
    <cellStyle name="Standard 3 13" xfId="21034" xr:uid="{00000000-0005-0000-0000-00002C520000}"/>
    <cellStyle name="Standard 3 14" xfId="21035" xr:uid="{00000000-0005-0000-0000-00002D520000}"/>
    <cellStyle name="Standard 3 2" xfId="21036" xr:uid="{00000000-0005-0000-0000-00002E520000}"/>
    <cellStyle name="Standard 3 2 2" xfId="21037" xr:uid="{00000000-0005-0000-0000-00002F520000}"/>
    <cellStyle name="Standard 3 2 2 2" xfId="21038" xr:uid="{00000000-0005-0000-0000-000030520000}"/>
    <cellStyle name="Standard 3 2 2 3" xfId="21039" xr:uid="{00000000-0005-0000-0000-000031520000}"/>
    <cellStyle name="Standard 3 2 3" xfId="21040" xr:uid="{00000000-0005-0000-0000-000032520000}"/>
    <cellStyle name="Standard 3 2 3 2" xfId="21041" xr:uid="{00000000-0005-0000-0000-000033520000}"/>
    <cellStyle name="Standard 3 2 3 3" xfId="21042" xr:uid="{00000000-0005-0000-0000-000034520000}"/>
    <cellStyle name="Standard 3 2 4" xfId="21043" xr:uid="{00000000-0005-0000-0000-000035520000}"/>
    <cellStyle name="Standard 3 2 5" xfId="21044" xr:uid="{00000000-0005-0000-0000-000036520000}"/>
    <cellStyle name="Standard 3 2 6" xfId="21045" xr:uid="{00000000-0005-0000-0000-000037520000}"/>
    <cellStyle name="Standard 3 3" xfId="21046" xr:uid="{00000000-0005-0000-0000-000038520000}"/>
    <cellStyle name="Standard 3 3 2" xfId="21047" xr:uid="{00000000-0005-0000-0000-000039520000}"/>
    <cellStyle name="Standard 3 3 2 2" xfId="21048" xr:uid="{00000000-0005-0000-0000-00003A520000}"/>
    <cellStyle name="Standard 3 3 2 3" xfId="21049" xr:uid="{00000000-0005-0000-0000-00003B520000}"/>
    <cellStyle name="Standard 3 3 3" xfId="21050" xr:uid="{00000000-0005-0000-0000-00003C520000}"/>
    <cellStyle name="Standard 3 3 3 2" xfId="21051" xr:uid="{00000000-0005-0000-0000-00003D520000}"/>
    <cellStyle name="Standard 3 3 3 3" xfId="21052" xr:uid="{00000000-0005-0000-0000-00003E520000}"/>
    <cellStyle name="Standard 3 3 4" xfId="21053" xr:uid="{00000000-0005-0000-0000-00003F520000}"/>
    <cellStyle name="Standard 3 3 5" xfId="21054" xr:uid="{00000000-0005-0000-0000-000040520000}"/>
    <cellStyle name="Standard 3 4" xfId="21055" xr:uid="{00000000-0005-0000-0000-000041520000}"/>
    <cellStyle name="Standard 3 4 2" xfId="21056" xr:uid="{00000000-0005-0000-0000-000042520000}"/>
    <cellStyle name="Standard 3 4 2 2" xfId="21057" xr:uid="{00000000-0005-0000-0000-000043520000}"/>
    <cellStyle name="Standard 3 4 2 3" xfId="21058" xr:uid="{00000000-0005-0000-0000-000044520000}"/>
    <cellStyle name="Standard 3 4 3" xfId="21059" xr:uid="{00000000-0005-0000-0000-000045520000}"/>
    <cellStyle name="Standard 3 4 3 2" xfId="21060" xr:uid="{00000000-0005-0000-0000-000046520000}"/>
    <cellStyle name="Standard 3 4 3 3" xfId="21061" xr:uid="{00000000-0005-0000-0000-000047520000}"/>
    <cellStyle name="Standard 3 4 4" xfId="21062" xr:uid="{00000000-0005-0000-0000-000048520000}"/>
    <cellStyle name="Standard 3 4 4 2" xfId="21063" xr:uid="{00000000-0005-0000-0000-000049520000}"/>
    <cellStyle name="Standard 3 4 4 3" xfId="21064" xr:uid="{00000000-0005-0000-0000-00004A520000}"/>
    <cellStyle name="Standard 3 4 5" xfId="21065" xr:uid="{00000000-0005-0000-0000-00004B520000}"/>
    <cellStyle name="Standard 3 4 6" xfId="21066" xr:uid="{00000000-0005-0000-0000-00004C520000}"/>
    <cellStyle name="Standard 3 5" xfId="21067" xr:uid="{00000000-0005-0000-0000-00004D520000}"/>
    <cellStyle name="Standard 3 5 2" xfId="21068" xr:uid="{00000000-0005-0000-0000-00004E520000}"/>
    <cellStyle name="Standard 3 5 2 2" xfId="21069" xr:uid="{00000000-0005-0000-0000-00004F520000}"/>
    <cellStyle name="Standard 3 5 2 3" xfId="21070" xr:uid="{00000000-0005-0000-0000-000050520000}"/>
    <cellStyle name="Standard 3 5 3" xfId="21071" xr:uid="{00000000-0005-0000-0000-000051520000}"/>
    <cellStyle name="Standard 3 5 3 2" xfId="21072" xr:uid="{00000000-0005-0000-0000-000052520000}"/>
    <cellStyle name="Standard 3 5 3 3" xfId="21073" xr:uid="{00000000-0005-0000-0000-000053520000}"/>
    <cellStyle name="Standard 3 5 4" xfId="21074" xr:uid="{00000000-0005-0000-0000-000054520000}"/>
    <cellStyle name="Standard 3 5 5" xfId="21075" xr:uid="{00000000-0005-0000-0000-000055520000}"/>
    <cellStyle name="Standard 3 6" xfId="21076" xr:uid="{00000000-0005-0000-0000-000056520000}"/>
    <cellStyle name="Standard 3 6 2" xfId="21077" xr:uid="{00000000-0005-0000-0000-000057520000}"/>
    <cellStyle name="Standard 3 6 3" xfId="21078" xr:uid="{00000000-0005-0000-0000-000058520000}"/>
    <cellStyle name="Standard 3 7" xfId="21079" xr:uid="{00000000-0005-0000-0000-000059520000}"/>
    <cellStyle name="Standard 3 7 2" xfId="21080" xr:uid="{00000000-0005-0000-0000-00005A520000}"/>
    <cellStyle name="Standard 3 7 3" xfId="21081" xr:uid="{00000000-0005-0000-0000-00005B520000}"/>
    <cellStyle name="Standard 3 8" xfId="21082" xr:uid="{00000000-0005-0000-0000-00005C520000}"/>
    <cellStyle name="Standard 3 8 2" xfId="21083" xr:uid="{00000000-0005-0000-0000-00005D520000}"/>
    <cellStyle name="Standard 3 8 3" xfId="21084" xr:uid="{00000000-0005-0000-0000-00005E520000}"/>
    <cellStyle name="Standard 3 9" xfId="21085" xr:uid="{00000000-0005-0000-0000-00005F520000}"/>
    <cellStyle name="Standard_Sce_D_Extraction" xfId="21086" xr:uid="{00000000-0005-0000-0000-000060520000}"/>
    <cellStyle name="Style 1" xfId="21087" xr:uid="{00000000-0005-0000-0000-000061520000}"/>
    <cellStyle name="Style 1 10" xfId="21088" xr:uid="{00000000-0005-0000-0000-000062520000}"/>
    <cellStyle name="Style 1 11" xfId="21089" xr:uid="{00000000-0005-0000-0000-000063520000}"/>
    <cellStyle name="Style 1 12" xfId="21090" xr:uid="{00000000-0005-0000-0000-000064520000}"/>
    <cellStyle name="Style 1 13" xfId="21091" xr:uid="{00000000-0005-0000-0000-000065520000}"/>
    <cellStyle name="Style 1 14" xfId="21092" xr:uid="{00000000-0005-0000-0000-000066520000}"/>
    <cellStyle name="Style 1 15" xfId="21093" xr:uid="{00000000-0005-0000-0000-000067520000}"/>
    <cellStyle name="Style 1 2" xfId="21094" xr:uid="{00000000-0005-0000-0000-000068520000}"/>
    <cellStyle name="Style 1 2 2" xfId="21095" xr:uid="{00000000-0005-0000-0000-000069520000}"/>
    <cellStyle name="Style 1 2 2 2" xfId="21096" xr:uid="{00000000-0005-0000-0000-00006A520000}"/>
    <cellStyle name="Style 1 2 2 3" xfId="21097" xr:uid="{00000000-0005-0000-0000-00006B520000}"/>
    <cellStyle name="Style 1 2 3" xfId="21098" xr:uid="{00000000-0005-0000-0000-00006C520000}"/>
    <cellStyle name="Style 1 2 3 2" xfId="21099" xr:uid="{00000000-0005-0000-0000-00006D520000}"/>
    <cellStyle name="Style 1 2 3 3" xfId="21100" xr:uid="{00000000-0005-0000-0000-00006E520000}"/>
    <cellStyle name="Style 1 2 4" xfId="21101" xr:uid="{00000000-0005-0000-0000-00006F520000}"/>
    <cellStyle name="Style 1 2 5" xfId="21102" xr:uid="{00000000-0005-0000-0000-000070520000}"/>
    <cellStyle name="Style 1 2 6" xfId="21103" xr:uid="{00000000-0005-0000-0000-000071520000}"/>
    <cellStyle name="Style 1 3" xfId="21104" xr:uid="{00000000-0005-0000-0000-000072520000}"/>
    <cellStyle name="Style 1 3 2" xfId="21105" xr:uid="{00000000-0005-0000-0000-000073520000}"/>
    <cellStyle name="Style 1 3 2 2" xfId="21106" xr:uid="{00000000-0005-0000-0000-000074520000}"/>
    <cellStyle name="Style 1 3 2 3" xfId="21107" xr:uid="{00000000-0005-0000-0000-000075520000}"/>
    <cellStyle name="Style 1 3 3" xfId="21108" xr:uid="{00000000-0005-0000-0000-000076520000}"/>
    <cellStyle name="Style 1 3 3 2" xfId="21109" xr:uid="{00000000-0005-0000-0000-000077520000}"/>
    <cellStyle name="Style 1 3 3 3" xfId="21110" xr:uid="{00000000-0005-0000-0000-000078520000}"/>
    <cellStyle name="Style 1 3 4" xfId="21111" xr:uid="{00000000-0005-0000-0000-000079520000}"/>
    <cellStyle name="Style 1 3 5" xfId="21112" xr:uid="{00000000-0005-0000-0000-00007A520000}"/>
    <cellStyle name="Style 1 4" xfId="21113" xr:uid="{00000000-0005-0000-0000-00007B520000}"/>
    <cellStyle name="Style 1 4 2" xfId="21114" xr:uid="{00000000-0005-0000-0000-00007C520000}"/>
    <cellStyle name="Style 1 4 2 2" xfId="21115" xr:uid="{00000000-0005-0000-0000-00007D520000}"/>
    <cellStyle name="Style 1 4 2 3" xfId="21116" xr:uid="{00000000-0005-0000-0000-00007E520000}"/>
    <cellStyle name="Style 1 4 3" xfId="21117" xr:uid="{00000000-0005-0000-0000-00007F520000}"/>
    <cellStyle name="Style 1 4 3 2" xfId="21118" xr:uid="{00000000-0005-0000-0000-000080520000}"/>
    <cellStyle name="Style 1 4 3 3" xfId="21119" xr:uid="{00000000-0005-0000-0000-000081520000}"/>
    <cellStyle name="Style 1 4 4" xfId="21120" xr:uid="{00000000-0005-0000-0000-000082520000}"/>
    <cellStyle name="Style 1 4 5" xfId="21121" xr:uid="{00000000-0005-0000-0000-000083520000}"/>
    <cellStyle name="Style 1 5" xfId="21122" xr:uid="{00000000-0005-0000-0000-000084520000}"/>
    <cellStyle name="Style 1 5 2" xfId="21123" xr:uid="{00000000-0005-0000-0000-000085520000}"/>
    <cellStyle name="Style 1 5 2 2" xfId="21124" xr:uid="{00000000-0005-0000-0000-000086520000}"/>
    <cellStyle name="Style 1 5 2 3" xfId="21125" xr:uid="{00000000-0005-0000-0000-000087520000}"/>
    <cellStyle name="Style 1 5 3" xfId="21126" xr:uid="{00000000-0005-0000-0000-000088520000}"/>
    <cellStyle name="Style 1 5 3 2" xfId="21127" xr:uid="{00000000-0005-0000-0000-000089520000}"/>
    <cellStyle name="Style 1 5 3 3" xfId="21128" xr:uid="{00000000-0005-0000-0000-00008A520000}"/>
    <cellStyle name="Style 1 5 4" xfId="21129" xr:uid="{00000000-0005-0000-0000-00008B520000}"/>
    <cellStyle name="Style 1 5 4 2" xfId="21130" xr:uid="{00000000-0005-0000-0000-00008C520000}"/>
    <cellStyle name="Style 1 5 4 3" xfId="21131" xr:uid="{00000000-0005-0000-0000-00008D520000}"/>
    <cellStyle name="Style 1 5 5" xfId="21132" xr:uid="{00000000-0005-0000-0000-00008E520000}"/>
    <cellStyle name="Style 1 5 6" xfId="21133" xr:uid="{00000000-0005-0000-0000-00008F520000}"/>
    <cellStyle name="Style 1 6" xfId="21134" xr:uid="{00000000-0005-0000-0000-000090520000}"/>
    <cellStyle name="Style 1 6 2" xfId="21135" xr:uid="{00000000-0005-0000-0000-000091520000}"/>
    <cellStyle name="Style 1 6 2 2" xfId="21136" xr:uid="{00000000-0005-0000-0000-000092520000}"/>
    <cellStyle name="Style 1 6 2 3" xfId="21137" xr:uid="{00000000-0005-0000-0000-000093520000}"/>
    <cellStyle name="Style 1 6 3" xfId="21138" xr:uid="{00000000-0005-0000-0000-000094520000}"/>
    <cellStyle name="Style 1 6 3 2" xfId="21139" xr:uid="{00000000-0005-0000-0000-000095520000}"/>
    <cellStyle name="Style 1 6 3 3" xfId="21140" xr:uid="{00000000-0005-0000-0000-000096520000}"/>
    <cellStyle name="Style 1 6 4" xfId="21141" xr:uid="{00000000-0005-0000-0000-000097520000}"/>
    <cellStyle name="Style 1 6 5" xfId="21142" xr:uid="{00000000-0005-0000-0000-000098520000}"/>
    <cellStyle name="Style 1 7" xfId="21143" xr:uid="{00000000-0005-0000-0000-000099520000}"/>
    <cellStyle name="Style 1 7 2" xfId="21144" xr:uid="{00000000-0005-0000-0000-00009A520000}"/>
    <cellStyle name="Style 1 7 3" xfId="21145" xr:uid="{00000000-0005-0000-0000-00009B520000}"/>
    <cellStyle name="Style 1 8" xfId="21146" xr:uid="{00000000-0005-0000-0000-00009C520000}"/>
    <cellStyle name="Style 1 8 2" xfId="21147" xr:uid="{00000000-0005-0000-0000-00009D520000}"/>
    <cellStyle name="Style 1 8 3" xfId="21148" xr:uid="{00000000-0005-0000-0000-00009E520000}"/>
    <cellStyle name="Style 1 9" xfId="21149" xr:uid="{00000000-0005-0000-0000-00009F520000}"/>
    <cellStyle name="Style 1 9 2" xfId="21150" xr:uid="{00000000-0005-0000-0000-0000A0520000}"/>
    <cellStyle name="Style 1 9 3" xfId="21151" xr:uid="{00000000-0005-0000-0000-0000A1520000}"/>
    <cellStyle name="Style 103" xfId="21152" xr:uid="{00000000-0005-0000-0000-0000A2520000}"/>
    <cellStyle name="Style 103 2" xfId="21153" xr:uid="{00000000-0005-0000-0000-0000A3520000}"/>
    <cellStyle name="Style 103 2 2" xfId="21154" xr:uid="{00000000-0005-0000-0000-0000A4520000}"/>
    <cellStyle name="Style 103 2 3" xfId="21155" xr:uid="{00000000-0005-0000-0000-0000A5520000}"/>
    <cellStyle name="Style 103 2 4" xfId="21156" xr:uid="{00000000-0005-0000-0000-0000A6520000}"/>
    <cellStyle name="Style 103 2 5" xfId="21157" xr:uid="{00000000-0005-0000-0000-0000A7520000}"/>
    <cellStyle name="Style 103 2 6" xfId="21158" xr:uid="{00000000-0005-0000-0000-0000A8520000}"/>
    <cellStyle name="Style 103 3" xfId="21159" xr:uid="{00000000-0005-0000-0000-0000A9520000}"/>
    <cellStyle name="Style 103 3 2" xfId="21160" xr:uid="{00000000-0005-0000-0000-0000AA520000}"/>
    <cellStyle name="Style 103 3 3" xfId="21161" xr:uid="{00000000-0005-0000-0000-0000AB520000}"/>
    <cellStyle name="Style 103 3 4" xfId="21162" xr:uid="{00000000-0005-0000-0000-0000AC520000}"/>
    <cellStyle name="Style 103 3 5" xfId="21163" xr:uid="{00000000-0005-0000-0000-0000AD520000}"/>
    <cellStyle name="Style 103 3 6" xfId="21164" xr:uid="{00000000-0005-0000-0000-0000AE520000}"/>
    <cellStyle name="Style 103 4" xfId="21165" xr:uid="{00000000-0005-0000-0000-0000AF520000}"/>
    <cellStyle name="Style 103 5" xfId="21166" xr:uid="{00000000-0005-0000-0000-0000B0520000}"/>
    <cellStyle name="Style 103 6" xfId="21167" xr:uid="{00000000-0005-0000-0000-0000B1520000}"/>
    <cellStyle name="Style 103 7" xfId="21168" xr:uid="{00000000-0005-0000-0000-0000B2520000}"/>
    <cellStyle name="Style 103 8" xfId="21169" xr:uid="{00000000-0005-0000-0000-0000B3520000}"/>
    <cellStyle name="Style 104" xfId="21170" xr:uid="{00000000-0005-0000-0000-0000B4520000}"/>
    <cellStyle name="Style 104 2" xfId="21171" xr:uid="{00000000-0005-0000-0000-0000B5520000}"/>
    <cellStyle name="Style 104 2 2" xfId="21172" xr:uid="{00000000-0005-0000-0000-0000B6520000}"/>
    <cellStyle name="Style 104 2 3" xfId="21173" xr:uid="{00000000-0005-0000-0000-0000B7520000}"/>
    <cellStyle name="Style 104 2 4" xfId="21174" xr:uid="{00000000-0005-0000-0000-0000B8520000}"/>
    <cellStyle name="Style 104 2 5" xfId="21175" xr:uid="{00000000-0005-0000-0000-0000B9520000}"/>
    <cellStyle name="Style 104 2 6" xfId="21176" xr:uid="{00000000-0005-0000-0000-0000BA520000}"/>
    <cellStyle name="Style 104 3" xfId="21177" xr:uid="{00000000-0005-0000-0000-0000BB520000}"/>
    <cellStyle name="Style 104 3 2" xfId="21178" xr:uid="{00000000-0005-0000-0000-0000BC520000}"/>
    <cellStyle name="Style 104 3 3" xfId="21179" xr:uid="{00000000-0005-0000-0000-0000BD520000}"/>
    <cellStyle name="Style 104 3 4" xfId="21180" xr:uid="{00000000-0005-0000-0000-0000BE520000}"/>
    <cellStyle name="Style 104 3 5" xfId="21181" xr:uid="{00000000-0005-0000-0000-0000BF520000}"/>
    <cellStyle name="Style 104 3 6" xfId="21182" xr:uid="{00000000-0005-0000-0000-0000C0520000}"/>
    <cellStyle name="Style 104 4" xfId="21183" xr:uid="{00000000-0005-0000-0000-0000C1520000}"/>
    <cellStyle name="Style 104 5" xfId="21184" xr:uid="{00000000-0005-0000-0000-0000C2520000}"/>
    <cellStyle name="Style 104 6" xfId="21185" xr:uid="{00000000-0005-0000-0000-0000C3520000}"/>
    <cellStyle name="Style 104 7" xfId="21186" xr:uid="{00000000-0005-0000-0000-0000C4520000}"/>
    <cellStyle name="Style 104 8" xfId="21187" xr:uid="{00000000-0005-0000-0000-0000C5520000}"/>
    <cellStyle name="Style 105" xfId="21188" xr:uid="{00000000-0005-0000-0000-0000C6520000}"/>
    <cellStyle name="Style 105 2" xfId="21189" xr:uid="{00000000-0005-0000-0000-0000C7520000}"/>
    <cellStyle name="Style 105 2 2" xfId="21190" xr:uid="{00000000-0005-0000-0000-0000C8520000}"/>
    <cellStyle name="Style 105 2 3" xfId="21191" xr:uid="{00000000-0005-0000-0000-0000C9520000}"/>
    <cellStyle name="Style 105 2 4" xfId="21192" xr:uid="{00000000-0005-0000-0000-0000CA520000}"/>
    <cellStyle name="Style 105 2 5" xfId="21193" xr:uid="{00000000-0005-0000-0000-0000CB520000}"/>
    <cellStyle name="Style 105 2 6" xfId="21194" xr:uid="{00000000-0005-0000-0000-0000CC520000}"/>
    <cellStyle name="Style 105 3" xfId="21195" xr:uid="{00000000-0005-0000-0000-0000CD520000}"/>
    <cellStyle name="Style 105 4" xfId="21196" xr:uid="{00000000-0005-0000-0000-0000CE520000}"/>
    <cellStyle name="Style 105 5" xfId="21197" xr:uid="{00000000-0005-0000-0000-0000CF520000}"/>
    <cellStyle name="Style 105 6" xfId="21198" xr:uid="{00000000-0005-0000-0000-0000D0520000}"/>
    <cellStyle name="Style 105 7" xfId="21199" xr:uid="{00000000-0005-0000-0000-0000D1520000}"/>
    <cellStyle name="Style 106" xfId="21200" xr:uid="{00000000-0005-0000-0000-0000D2520000}"/>
    <cellStyle name="Style 106 2" xfId="21201" xr:uid="{00000000-0005-0000-0000-0000D3520000}"/>
    <cellStyle name="Style 106 2 2" xfId="21202" xr:uid="{00000000-0005-0000-0000-0000D4520000}"/>
    <cellStyle name="Style 106 2 3" xfId="21203" xr:uid="{00000000-0005-0000-0000-0000D5520000}"/>
    <cellStyle name="Style 106 2 4" xfId="21204" xr:uid="{00000000-0005-0000-0000-0000D6520000}"/>
    <cellStyle name="Style 106 2 5" xfId="21205" xr:uid="{00000000-0005-0000-0000-0000D7520000}"/>
    <cellStyle name="Style 106 2 6" xfId="21206" xr:uid="{00000000-0005-0000-0000-0000D8520000}"/>
    <cellStyle name="Style 106 3" xfId="21207" xr:uid="{00000000-0005-0000-0000-0000D9520000}"/>
    <cellStyle name="Style 106 4" xfId="21208" xr:uid="{00000000-0005-0000-0000-0000DA520000}"/>
    <cellStyle name="Style 106 5" xfId="21209" xr:uid="{00000000-0005-0000-0000-0000DB520000}"/>
    <cellStyle name="Style 106 6" xfId="21210" xr:uid="{00000000-0005-0000-0000-0000DC520000}"/>
    <cellStyle name="Style 106 7" xfId="21211" xr:uid="{00000000-0005-0000-0000-0000DD520000}"/>
    <cellStyle name="Style 107" xfId="21212" xr:uid="{00000000-0005-0000-0000-0000DE520000}"/>
    <cellStyle name="Style 107 2" xfId="21213" xr:uid="{00000000-0005-0000-0000-0000DF520000}"/>
    <cellStyle name="Style 107 2 2" xfId="21214" xr:uid="{00000000-0005-0000-0000-0000E0520000}"/>
    <cellStyle name="Style 107 2 3" xfId="21215" xr:uid="{00000000-0005-0000-0000-0000E1520000}"/>
    <cellStyle name="Style 107 2 4" xfId="21216" xr:uid="{00000000-0005-0000-0000-0000E2520000}"/>
    <cellStyle name="Style 107 2 5" xfId="21217" xr:uid="{00000000-0005-0000-0000-0000E3520000}"/>
    <cellStyle name="Style 107 2 6" xfId="21218" xr:uid="{00000000-0005-0000-0000-0000E4520000}"/>
    <cellStyle name="Style 107 3" xfId="21219" xr:uid="{00000000-0005-0000-0000-0000E5520000}"/>
    <cellStyle name="Style 107 4" xfId="21220" xr:uid="{00000000-0005-0000-0000-0000E6520000}"/>
    <cellStyle name="Style 107 5" xfId="21221" xr:uid="{00000000-0005-0000-0000-0000E7520000}"/>
    <cellStyle name="Style 107 6" xfId="21222" xr:uid="{00000000-0005-0000-0000-0000E8520000}"/>
    <cellStyle name="Style 107 7" xfId="21223" xr:uid="{00000000-0005-0000-0000-0000E9520000}"/>
    <cellStyle name="Style 108" xfId="21224" xr:uid="{00000000-0005-0000-0000-0000EA520000}"/>
    <cellStyle name="Style 108 2" xfId="21225" xr:uid="{00000000-0005-0000-0000-0000EB520000}"/>
    <cellStyle name="Style 108 2 2" xfId="21226" xr:uid="{00000000-0005-0000-0000-0000EC520000}"/>
    <cellStyle name="Style 108 2 3" xfId="21227" xr:uid="{00000000-0005-0000-0000-0000ED520000}"/>
    <cellStyle name="Style 108 2 4" xfId="21228" xr:uid="{00000000-0005-0000-0000-0000EE520000}"/>
    <cellStyle name="Style 108 2 5" xfId="21229" xr:uid="{00000000-0005-0000-0000-0000EF520000}"/>
    <cellStyle name="Style 108 2 6" xfId="21230" xr:uid="{00000000-0005-0000-0000-0000F0520000}"/>
    <cellStyle name="Style 108 3" xfId="21231" xr:uid="{00000000-0005-0000-0000-0000F1520000}"/>
    <cellStyle name="Style 108 3 2" xfId="21232" xr:uid="{00000000-0005-0000-0000-0000F2520000}"/>
    <cellStyle name="Style 108 3 3" xfId="21233" xr:uid="{00000000-0005-0000-0000-0000F3520000}"/>
    <cellStyle name="Style 108 3 4" xfId="21234" xr:uid="{00000000-0005-0000-0000-0000F4520000}"/>
    <cellStyle name="Style 108 3 5" xfId="21235" xr:uid="{00000000-0005-0000-0000-0000F5520000}"/>
    <cellStyle name="Style 108 3 6" xfId="21236" xr:uid="{00000000-0005-0000-0000-0000F6520000}"/>
    <cellStyle name="Style 108 4" xfId="21237" xr:uid="{00000000-0005-0000-0000-0000F7520000}"/>
    <cellStyle name="Style 108 5" xfId="21238" xr:uid="{00000000-0005-0000-0000-0000F8520000}"/>
    <cellStyle name="Style 108 6" xfId="21239" xr:uid="{00000000-0005-0000-0000-0000F9520000}"/>
    <cellStyle name="Style 108 7" xfId="21240" xr:uid="{00000000-0005-0000-0000-0000FA520000}"/>
    <cellStyle name="Style 108 8" xfId="21241" xr:uid="{00000000-0005-0000-0000-0000FB520000}"/>
    <cellStyle name="Style 109" xfId="21242" xr:uid="{00000000-0005-0000-0000-0000FC520000}"/>
    <cellStyle name="Style 109 2" xfId="21243" xr:uid="{00000000-0005-0000-0000-0000FD520000}"/>
    <cellStyle name="Style 109 2 2" xfId="21244" xr:uid="{00000000-0005-0000-0000-0000FE520000}"/>
    <cellStyle name="Style 109 2 3" xfId="21245" xr:uid="{00000000-0005-0000-0000-0000FF520000}"/>
    <cellStyle name="Style 109 2 4" xfId="21246" xr:uid="{00000000-0005-0000-0000-000000530000}"/>
    <cellStyle name="Style 109 2 5" xfId="21247" xr:uid="{00000000-0005-0000-0000-000001530000}"/>
    <cellStyle name="Style 109 2 6" xfId="21248" xr:uid="{00000000-0005-0000-0000-000002530000}"/>
    <cellStyle name="Style 109 3" xfId="21249" xr:uid="{00000000-0005-0000-0000-000003530000}"/>
    <cellStyle name="Style 109 4" xfId="21250" xr:uid="{00000000-0005-0000-0000-000004530000}"/>
    <cellStyle name="Style 109 5" xfId="21251" xr:uid="{00000000-0005-0000-0000-000005530000}"/>
    <cellStyle name="Style 109 6" xfId="21252" xr:uid="{00000000-0005-0000-0000-000006530000}"/>
    <cellStyle name="Style 109 7" xfId="21253" xr:uid="{00000000-0005-0000-0000-000007530000}"/>
    <cellStyle name="Style 110" xfId="21254" xr:uid="{00000000-0005-0000-0000-000008530000}"/>
    <cellStyle name="Style 110 2" xfId="21255" xr:uid="{00000000-0005-0000-0000-000009530000}"/>
    <cellStyle name="Style 110 2 2" xfId="21256" xr:uid="{00000000-0005-0000-0000-00000A530000}"/>
    <cellStyle name="Style 110 2 3" xfId="21257" xr:uid="{00000000-0005-0000-0000-00000B530000}"/>
    <cellStyle name="Style 110 2 4" xfId="21258" xr:uid="{00000000-0005-0000-0000-00000C530000}"/>
    <cellStyle name="Style 110 2 5" xfId="21259" xr:uid="{00000000-0005-0000-0000-00000D530000}"/>
    <cellStyle name="Style 110 2 6" xfId="21260" xr:uid="{00000000-0005-0000-0000-00000E530000}"/>
    <cellStyle name="Style 110 3" xfId="21261" xr:uid="{00000000-0005-0000-0000-00000F530000}"/>
    <cellStyle name="Style 110 4" xfId="21262" xr:uid="{00000000-0005-0000-0000-000010530000}"/>
    <cellStyle name="Style 110 5" xfId="21263" xr:uid="{00000000-0005-0000-0000-000011530000}"/>
    <cellStyle name="Style 110 6" xfId="21264" xr:uid="{00000000-0005-0000-0000-000012530000}"/>
    <cellStyle name="Style 110 7" xfId="21265" xr:uid="{00000000-0005-0000-0000-000013530000}"/>
    <cellStyle name="Style 114" xfId="21266" xr:uid="{00000000-0005-0000-0000-000014530000}"/>
    <cellStyle name="Style 114 2" xfId="21267" xr:uid="{00000000-0005-0000-0000-000015530000}"/>
    <cellStyle name="Style 114 2 2" xfId="21268" xr:uid="{00000000-0005-0000-0000-000016530000}"/>
    <cellStyle name="Style 114 2 3" xfId="21269" xr:uid="{00000000-0005-0000-0000-000017530000}"/>
    <cellStyle name="Style 114 2 4" xfId="21270" xr:uid="{00000000-0005-0000-0000-000018530000}"/>
    <cellStyle name="Style 114 2 5" xfId="21271" xr:uid="{00000000-0005-0000-0000-000019530000}"/>
    <cellStyle name="Style 114 2 6" xfId="21272" xr:uid="{00000000-0005-0000-0000-00001A530000}"/>
    <cellStyle name="Style 114 3" xfId="21273" xr:uid="{00000000-0005-0000-0000-00001B530000}"/>
    <cellStyle name="Style 114 3 2" xfId="21274" xr:uid="{00000000-0005-0000-0000-00001C530000}"/>
    <cellStyle name="Style 114 3 3" xfId="21275" xr:uid="{00000000-0005-0000-0000-00001D530000}"/>
    <cellStyle name="Style 114 3 4" xfId="21276" xr:uid="{00000000-0005-0000-0000-00001E530000}"/>
    <cellStyle name="Style 114 3 5" xfId="21277" xr:uid="{00000000-0005-0000-0000-00001F530000}"/>
    <cellStyle name="Style 114 3 6" xfId="21278" xr:uid="{00000000-0005-0000-0000-000020530000}"/>
    <cellStyle name="Style 114 4" xfId="21279" xr:uid="{00000000-0005-0000-0000-000021530000}"/>
    <cellStyle name="Style 114 5" xfId="21280" xr:uid="{00000000-0005-0000-0000-000022530000}"/>
    <cellStyle name="Style 114 6" xfId="21281" xr:uid="{00000000-0005-0000-0000-000023530000}"/>
    <cellStyle name="Style 114 7" xfId="21282" xr:uid="{00000000-0005-0000-0000-000024530000}"/>
    <cellStyle name="Style 114 8" xfId="21283" xr:uid="{00000000-0005-0000-0000-000025530000}"/>
    <cellStyle name="Style 115" xfId="21284" xr:uid="{00000000-0005-0000-0000-000026530000}"/>
    <cellStyle name="Style 115 2" xfId="21285" xr:uid="{00000000-0005-0000-0000-000027530000}"/>
    <cellStyle name="Style 115 2 2" xfId="21286" xr:uid="{00000000-0005-0000-0000-000028530000}"/>
    <cellStyle name="Style 115 2 3" xfId="21287" xr:uid="{00000000-0005-0000-0000-000029530000}"/>
    <cellStyle name="Style 115 2 4" xfId="21288" xr:uid="{00000000-0005-0000-0000-00002A530000}"/>
    <cellStyle name="Style 115 2 5" xfId="21289" xr:uid="{00000000-0005-0000-0000-00002B530000}"/>
    <cellStyle name="Style 115 2 6" xfId="21290" xr:uid="{00000000-0005-0000-0000-00002C530000}"/>
    <cellStyle name="Style 115 3" xfId="21291" xr:uid="{00000000-0005-0000-0000-00002D530000}"/>
    <cellStyle name="Style 115 3 2" xfId="21292" xr:uid="{00000000-0005-0000-0000-00002E530000}"/>
    <cellStyle name="Style 115 3 3" xfId="21293" xr:uid="{00000000-0005-0000-0000-00002F530000}"/>
    <cellStyle name="Style 115 3 4" xfId="21294" xr:uid="{00000000-0005-0000-0000-000030530000}"/>
    <cellStyle name="Style 115 3 5" xfId="21295" xr:uid="{00000000-0005-0000-0000-000031530000}"/>
    <cellStyle name="Style 115 3 6" xfId="21296" xr:uid="{00000000-0005-0000-0000-000032530000}"/>
    <cellStyle name="Style 115 4" xfId="21297" xr:uid="{00000000-0005-0000-0000-000033530000}"/>
    <cellStyle name="Style 115 5" xfId="21298" xr:uid="{00000000-0005-0000-0000-000034530000}"/>
    <cellStyle name="Style 115 6" xfId="21299" xr:uid="{00000000-0005-0000-0000-000035530000}"/>
    <cellStyle name="Style 115 7" xfId="21300" xr:uid="{00000000-0005-0000-0000-000036530000}"/>
    <cellStyle name="Style 115 8" xfId="21301" xr:uid="{00000000-0005-0000-0000-000037530000}"/>
    <cellStyle name="Style 116" xfId="21302" xr:uid="{00000000-0005-0000-0000-000038530000}"/>
    <cellStyle name="Style 116 2" xfId="21303" xr:uid="{00000000-0005-0000-0000-000039530000}"/>
    <cellStyle name="Style 116 2 2" xfId="21304" xr:uid="{00000000-0005-0000-0000-00003A530000}"/>
    <cellStyle name="Style 116 2 3" xfId="21305" xr:uid="{00000000-0005-0000-0000-00003B530000}"/>
    <cellStyle name="Style 116 2 4" xfId="21306" xr:uid="{00000000-0005-0000-0000-00003C530000}"/>
    <cellStyle name="Style 116 2 5" xfId="21307" xr:uid="{00000000-0005-0000-0000-00003D530000}"/>
    <cellStyle name="Style 116 2 6" xfId="21308" xr:uid="{00000000-0005-0000-0000-00003E530000}"/>
    <cellStyle name="Style 116 3" xfId="21309" xr:uid="{00000000-0005-0000-0000-00003F530000}"/>
    <cellStyle name="Style 116 4" xfId="21310" xr:uid="{00000000-0005-0000-0000-000040530000}"/>
    <cellStyle name="Style 116 5" xfId="21311" xr:uid="{00000000-0005-0000-0000-000041530000}"/>
    <cellStyle name="Style 116 6" xfId="21312" xr:uid="{00000000-0005-0000-0000-000042530000}"/>
    <cellStyle name="Style 116 7" xfId="21313" xr:uid="{00000000-0005-0000-0000-000043530000}"/>
    <cellStyle name="Style 117" xfId="21314" xr:uid="{00000000-0005-0000-0000-000044530000}"/>
    <cellStyle name="Style 117 2" xfId="21315" xr:uid="{00000000-0005-0000-0000-000045530000}"/>
    <cellStyle name="Style 117 2 2" xfId="21316" xr:uid="{00000000-0005-0000-0000-000046530000}"/>
    <cellStyle name="Style 117 2 3" xfId="21317" xr:uid="{00000000-0005-0000-0000-000047530000}"/>
    <cellStyle name="Style 117 2 4" xfId="21318" xr:uid="{00000000-0005-0000-0000-000048530000}"/>
    <cellStyle name="Style 117 2 5" xfId="21319" xr:uid="{00000000-0005-0000-0000-000049530000}"/>
    <cellStyle name="Style 117 2 6" xfId="21320" xr:uid="{00000000-0005-0000-0000-00004A530000}"/>
    <cellStyle name="Style 117 3" xfId="21321" xr:uid="{00000000-0005-0000-0000-00004B530000}"/>
    <cellStyle name="Style 117 4" xfId="21322" xr:uid="{00000000-0005-0000-0000-00004C530000}"/>
    <cellStyle name="Style 117 5" xfId="21323" xr:uid="{00000000-0005-0000-0000-00004D530000}"/>
    <cellStyle name="Style 117 6" xfId="21324" xr:uid="{00000000-0005-0000-0000-00004E530000}"/>
    <cellStyle name="Style 117 7" xfId="21325" xr:uid="{00000000-0005-0000-0000-00004F530000}"/>
    <cellStyle name="Style 118" xfId="21326" xr:uid="{00000000-0005-0000-0000-000050530000}"/>
    <cellStyle name="Style 118 2" xfId="21327" xr:uid="{00000000-0005-0000-0000-000051530000}"/>
    <cellStyle name="Style 118 2 2" xfId="21328" xr:uid="{00000000-0005-0000-0000-000052530000}"/>
    <cellStyle name="Style 118 2 3" xfId="21329" xr:uid="{00000000-0005-0000-0000-000053530000}"/>
    <cellStyle name="Style 118 2 4" xfId="21330" xr:uid="{00000000-0005-0000-0000-000054530000}"/>
    <cellStyle name="Style 118 2 5" xfId="21331" xr:uid="{00000000-0005-0000-0000-000055530000}"/>
    <cellStyle name="Style 118 2 6" xfId="21332" xr:uid="{00000000-0005-0000-0000-000056530000}"/>
    <cellStyle name="Style 118 3" xfId="21333" xr:uid="{00000000-0005-0000-0000-000057530000}"/>
    <cellStyle name="Style 118 4" xfId="21334" xr:uid="{00000000-0005-0000-0000-000058530000}"/>
    <cellStyle name="Style 118 5" xfId="21335" xr:uid="{00000000-0005-0000-0000-000059530000}"/>
    <cellStyle name="Style 118 6" xfId="21336" xr:uid="{00000000-0005-0000-0000-00005A530000}"/>
    <cellStyle name="Style 118 7" xfId="21337" xr:uid="{00000000-0005-0000-0000-00005B530000}"/>
    <cellStyle name="Style 119" xfId="21338" xr:uid="{00000000-0005-0000-0000-00005C530000}"/>
    <cellStyle name="Style 119 2" xfId="21339" xr:uid="{00000000-0005-0000-0000-00005D530000}"/>
    <cellStyle name="Style 119 2 2" xfId="21340" xr:uid="{00000000-0005-0000-0000-00005E530000}"/>
    <cellStyle name="Style 119 2 3" xfId="21341" xr:uid="{00000000-0005-0000-0000-00005F530000}"/>
    <cellStyle name="Style 119 2 4" xfId="21342" xr:uid="{00000000-0005-0000-0000-000060530000}"/>
    <cellStyle name="Style 119 2 5" xfId="21343" xr:uid="{00000000-0005-0000-0000-000061530000}"/>
    <cellStyle name="Style 119 2 6" xfId="21344" xr:uid="{00000000-0005-0000-0000-000062530000}"/>
    <cellStyle name="Style 119 3" xfId="21345" xr:uid="{00000000-0005-0000-0000-000063530000}"/>
    <cellStyle name="Style 119 3 2" xfId="21346" xr:uid="{00000000-0005-0000-0000-000064530000}"/>
    <cellStyle name="Style 119 3 3" xfId="21347" xr:uid="{00000000-0005-0000-0000-000065530000}"/>
    <cellStyle name="Style 119 3 4" xfId="21348" xr:uid="{00000000-0005-0000-0000-000066530000}"/>
    <cellStyle name="Style 119 3 5" xfId="21349" xr:uid="{00000000-0005-0000-0000-000067530000}"/>
    <cellStyle name="Style 119 3 6" xfId="21350" xr:uid="{00000000-0005-0000-0000-000068530000}"/>
    <cellStyle name="Style 119 4" xfId="21351" xr:uid="{00000000-0005-0000-0000-000069530000}"/>
    <cellStyle name="Style 119 5" xfId="21352" xr:uid="{00000000-0005-0000-0000-00006A530000}"/>
    <cellStyle name="Style 119 6" xfId="21353" xr:uid="{00000000-0005-0000-0000-00006B530000}"/>
    <cellStyle name="Style 119 7" xfId="21354" xr:uid="{00000000-0005-0000-0000-00006C530000}"/>
    <cellStyle name="Style 119 8" xfId="21355" xr:uid="{00000000-0005-0000-0000-00006D530000}"/>
    <cellStyle name="Style 120" xfId="21356" xr:uid="{00000000-0005-0000-0000-00006E530000}"/>
    <cellStyle name="Style 120 2" xfId="21357" xr:uid="{00000000-0005-0000-0000-00006F530000}"/>
    <cellStyle name="Style 120 2 2" xfId="21358" xr:uid="{00000000-0005-0000-0000-000070530000}"/>
    <cellStyle name="Style 120 2 3" xfId="21359" xr:uid="{00000000-0005-0000-0000-000071530000}"/>
    <cellStyle name="Style 120 2 4" xfId="21360" xr:uid="{00000000-0005-0000-0000-000072530000}"/>
    <cellStyle name="Style 120 2 5" xfId="21361" xr:uid="{00000000-0005-0000-0000-000073530000}"/>
    <cellStyle name="Style 120 2 6" xfId="21362" xr:uid="{00000000-0005-0000-0000-000074530000}"/>
    <cellStyle name="Style 120 3" xfId="21363" xr:uid="{00000000-0005-0000-0000-000075530000}"/>
    <cellStyle name="Style 120 4" xfId="21364" xr:uid="{00000000-0005-0000-0000-000076530000}"/>
    <cellStyle name="Style 120 5" xfId="21365" xr:uid="{00000000-0005-0000-0000-000077530000}"/>
    <cellStyle name="Style 120 6" xfId="21366" xr:uid="{00000000-0005-0000-0000-000078530000}"/>
    <cellStyle name="Style 120 7" xfId="21367" xr:uid="{00000000-0005-0000-0000-000079530000}"/>
    <cellStyle name="Style 121" xfId="21368" xr:uid="{00000000-0005-0000-0000-00007A530000}"/>
    <cellStyle name="Style 121 2" xfId="21369" xr:uid="{00000000-0005-0000-0000-00007B530000}"/>
    <cellStyle name="Style 121 2 2" xfId="21370" xr:uid="{00000000-0005-0000-0000-00007C530000}"/>
    <cellStyle name="Style 121 2 3" xfId="21371" xr:uid="{00000000-0005-0000-0000-00007D530000}"/>
    <cellStyle name="Style 121 2 4" xfId="21372" xr:uid="{00000000-0005-0000-0000-00007E530000}"/>
    <cellStyle name="Style 121 2 5" xfId="21373" xr:uid="{00000000-0005-0000-0000-00007F530000}"/>
    <cellStyle name="Style 121 2 6" xfId="21374" xr:uid="{00000000-0005-0000-0000-000080530000}"/>
    <cellStyle name="Style 121 3" xfId="21375" xr:uid="{00000000-0005-0000-0000-000081530000}"/>
    <cellStyle name="Style 121 4" xfId="21376" xr:uid="{00000000-0005-0000-0000-000082530000}"/>
    <cellStyle name="Style 121 5" xfId="21377" xr:uid="{00000000-0005-0000-0000-000083530000}"/>
    <cellStyle name="Style 121 6" xfId="21378" xr:uid="{00000000-0005-0000-0000-000084530000}"/>
    <cellStyle name="Style 121 7" xfId="21379" xr:uid="{00000000-0005-0000-0000-000085530000}"/>
    <cellStyle name="Style 126" xfId="21380" xr:uid="{00000000-0005-0000-0000-000086530000}"/>
    <cellStyle name="Style 126 2" xfId="21381" xr:uid="{00000000-0005-0000-0000-000087530000}"/>
    <cellStyle name="Style 126 2 2" xfId="21382" xr:uid="{00000000-0005-0000-0000-000088530000}"/>
    <cellStyle name="Style 126 2 3" xfId="21383" xr:uid="{00000000-0005-0000-0000-000089530000}"/>
    <cellStyle name="Style 126 2 4" xfId="21384" xr:uid="{00000000-0005-0000-0000-00008A530000}"/>
    <cellStyle name="Style 126 2 5" xfId="21385" xr:uid="{00000000-0005-0000-0000-00008B530000}"/>
    <cellStyle name="Style 126 2 6" xfId="21386" xr:uid="{00000000-0005-0000-0000-00008C530000}"/>
    <cellStyle name="Style 126 3" xfId="21387" xr:uid="{00000000-0005-0000-0000-00008D530000}"/>
    <cellStyle name="Style 126 3 2" xfId="21388" xr:uid="{00000000-0005-0000-0000-00008E530000}"/>
    <cellStyle name="Style 126 3 3" xfId="21389" xr:uid="{00000000-0005-0000-0000-00008F530000}"/>
    <cellStyle name="Style 126 3 4" xfId="21390" xr:uid="{00000000-0005-0000-0000-000090530000}"/>
    <cellStyle name="Style 126 3 5" xfId="21391" xr:uid="{00000000-0005-0000-0000-000091530000}"/>
    <cellStyle name="Style 126 3 6" xfId="21392" xr:uid="{00000000-0005-0000-0000-000092530000}"/>
    <cellStyle name="Style 126 4" xfId="21393" xr:uid="{00000000-0005-0000-0000-000093530000}"/>
    <cellStyle name="Style 126 5" xfId="21394" xr:uid="{00000000-0005-0000-0000-000094530000}"/>
    <cellStyle name="Style 126 6" xfId="21395" xr:uid="{00000000-0005-0000-0000-000095530000}"/>
    <cellStyle name="Style 126 7" xfId="21396" xr:uid="{00000000-0005-0000-0000-000096530000}"/>
    <cellStyle name="Style 126 8" xfId="21397" xr:uid="{00000000-0005-0000-0000-000097530000}"/>
    <cellStyle name="Style 127" xfId="21398" xr:uid="{00000000-0005-0000-0000-000098530000}"/>
    <cellStyle name="Style 127 2" xfId="21399" xr:uid="{00000000-0005-0000-0000-000099530000}"/>
    <cellStyle name="Style 127 2 2" xfId="21400" xr:uid="{00000000-0005-0000-0000-00009A530000}"/>
    <cellStyle name="Style 127 2 3" xfId="21401" xr:uid="{00000000-0005-0000-0000-00009B530000}"/>
    <cellStyle name="Style 127 2 4" xfId="21402" xr:uid="{00000000-0005-0000-0000-00009C530000}"/>
    <cellStyle name="Style 127 2 5" xfId="21403" xr:uid="{00000000-0005-0000-0000-00009D530000}"/>
    <cellStyle name="Style 127 2 6" xfId="21404" xr:uid="{00000000-0005-0000-0000-00009E530000}"/>
    <cellStyle name="Style 127 3" xfId="21405" xr:uid="{00000000-0005-0000-0000-00009F530000}"/>
    <cellStyle name="Style 127 4" xfId="21406" xr:uid="{00000000-0005-0000-0000-0000A0530000}"/>
    <cellStyle name="Style 127 5" xfId="21407" xr:uid="{00000000-0005-0000-0000-0000A1530000}"/>
    <cellStyle name="Style 127 6" xfId="21408" xr:uid="{00000000-0005-0000-0000-0000A2530000}"/>
    <cellStyle name="Style 127 7" xfId="21409" xr:uid="{00000000-0005-0000-0000-0000A3530000}"/>
    <cellStyle name="Style 128" xfId="21410" xr:uid="{00000000-0005-0000-0000-0000A4530000}"/>
    <cellStyle name="Style 128 2" xfId="21411" xr:uid="{00000000-0005-0000-0000-0000A5530000}"/>
    <cellStyle name="Style 128 2 2" xfId="21412" xr:uid="{00000000-0005-0000-0000-0000A6530000}"/>
    <cellStyle name="Style 128 2 3" xfId="21413" xr:uid="{00000000-0005-0000-0000-0000A7530000}"/>
    <cellStyle name="Style 128 2 4" xfId="21414" xr:uid="{00000000-0005-0000-0000-0000A8530000}"/>
    <cellStyle name="Style 128 2 5" xfId="21415" xr:uid="{00000000-0005-0000-0000-0000A9530000}"/>
    <cellStyle name="Style 128 2 6" xfId="21416" xr:uid="{00000000-0005-0000-0000-0000AA530000}"/>
    <cellStyle name="Style 128 3" xfId="21417" xr:uid="{00000000-0005-0000-0000-0000AB530000}"/>
    <cellStyle name="Style 128 4" xfId="21418" xr:uid="{00000000-0005-0000-0000-0000AC530000}"/>
    <cellStyle name="Style 128 5" xfId="21419" xr:uid="{00000000-0005-0000-0000-0000AD530000}"/>
    <cellStyle name="Style 128 6" xfId="21420" xr:uid="{00000000-0005-0000-0000-0000AE530000}"/>
    <cellStyle name="Style 128 7" xfId="21421" xr:uid="{00000000-0005-0000-0000-0000AF530000}"/>
    <cellStyle name="Style 129" xfId="21422" xr:uid="{00000000-0005-0000-0000-0000B0530000}"/>
    <cellStyle name="Style 129 2" xfId="21423" xr:uid="{00000000-0005-0000-0000-0000B1530000}"/>
    <cellStyle name="Style 129 2 2" xfId="21424" xr:uid="{00000000-0005-0000-0000-0000B2530000}"/>
    <cellStyle name="Style 129 2 3" xfId="21425" xr:uid="{00000000-0005-0000-0000-0000B3530000}"/>
    <cellStyle name="Style 129 2 4" xfId="21426" xr:uid="{00000000-0005-0000-0000-0000B4530000}"/>
    <cellStyle name="Style 129 2 5" xfId="21427" xr:uid="{00000000-0005-0000-0000-0000B5530000}"/>
    <cellStyle name="Style 129 2 6" xfId="21428" xr:uid="{00000000-0005-0000-0000-0000B6530000}"/>
    <cellStyle name="Style 129 3" xfId="21429" xr:uid="{00000000-0005-0000-0000-0000B7530000}"/>
    <cellStyle name="Style 129 4" xfId="21430" xr:uid="{00000000-0005-0000-0000-0000B8530000}"/>
    <cellStyle name="Style 129 5" xfId="21431" xr:uid="{00000000-0005-0000-0000-0000B9530000}"/>
    <cellStyle name="Style 129 6" xfId="21432" xr:uid="{00000000-0005-0000-0000-0000BA530000}"/>
    <cellStyle name="Style 129 7" xfId="21433" xr:uid="{00000000-0005-0000-0000-0000BB530000}"/>
    <cellStyle name="Style 130" xfId="21434" xr:uid="{00000000-0005-0000-0000-0000BC530000}"/>
    <cellStyle name="Style 130 2" xfId="21435" xr:uid="{00000000-0005-0000-0000-0000BD530000}"/>
    <cellStyle name="Style 130 2 2" xfId="21436" xr:uid="{00000000-0005-0000-0000-0000BE530000}"/>
    <cellStyle name="Style 130 2 3" xfId="21437" xr:uid="{00000000-0005-0000-0000-0000BF530000}"/>
    <cellStyle name="Style 130 2 4" xfId="21438" xr:uid="{00000000-0005-0000-0000-0000C0530000}"/>
    <cellStyle name="Style 130 2 5" xfId="21439" xr:uid="{00000000-0005-0000-0000-0000C1530000}"/>
    <cellStyle name="Style 130 2 6" xfId="21440" xr:uid="{00000000-0005-0000-0000-0000C2530000}"/>
    <cellStyle name="Style 130 3" xfId="21441" xr:uid="{00000000-0005-0000-0000-0000C3530000}"/>
    <cellStyle name="Style 130 3 2" xfId="21442" xr:uid="{00000000-0005-0000-0000-0000C4530000}"/>
    <cellStyle name="Style 130 3 3" xfId="21443" xr:uid="{00000000-0005-0000-0000-0000C5530000}"/>
    <cellStyle name="Style 130 3 4" xfId="21444" xr:uid="{00000000-0005-0000-0000-0000C6530000}"/>
    <cellStyle name="Style 130 3 5" xfId="21445" xr:uid="{00000000-0005-0000-0000-0000C7530000}"/>
    <cellStyle name="Style 130 3 6" xfId="21446" xr:uid="{00000000-0005-0000-0000-0000C8530000}"/>
    <cellStyle name="Style 130 4" xfId="21447" xr:uid="{00000000-0005-0000-0000-0000C9530000}"/>
    <cellStyle name="Style 130 5" xfId="21448" xr:uid="{00000000-0005-0000-0000-0000CA530000}"/>
    <cellStyle name="Style 130 6" xfId="21449" xr:uid="{00000000-0005-0000-0000-0000CB530000}"/>
    <cellStyle name="Style 130 7" xfId="21450" xr:uid="{00000000-0005-0000-0000-0000CC530000}"/>
    <cellStyle name="Style 130 8" xfId="21451" xr:uid="{00000000-0005-0000-0000-0000CD530000}"/>
    <cellStyle name="Style 131" xfId="21452" xr:uid="{00000000-0005-0000-0000-0000CE530000}"/>
    <cellStyle name="Style 131 2" xfId="21453" xr:uid="{00000000-0005-0000-0000-0000CF530000}"/>
    <cellStyle name="Style 131 2 2" xfId="21454" xr:uid="{00000000-0005-0000-0000-0000D0530000}"/>
    <cellStyle name="Style 131 2 3" xfId="21455" xr:uid="{00000000-0005-0000-0000-0000D1530000}"/>
    <cellStyle name="Style 131 2 4" xfId="21456" xr:uid="{00000000-0005-0000-0000-0000D2530000}"/>
    <cellStyle name="Style 131 2 5" xfId="21457" xr:uid="{00000000-0005-0000-0000-0000D3530000}"/>
    <cellStyle name="Style 131 2 6" xfId="21458" xr:uid="{00000000-0005-0000-0000-0000D4530000}"/>
    <cellStyle name="Style 131 3" xfId="21459" xr:uid="{00000000-0005-0000-0000-0000D5530000}"/>
    <cellStyle name="Style 131 4" xfId="21460" xr:uid="{00000000-0005-0000-0000-0000D6530000}"/>
    <cellStyle name="Style 131 5" xfId="21461" xr:uid="{00000000-0005-0000-0000-0000D7530000}"/>
    <cellStyle name="Style 131 6" xfId="21462" xr:uid="{00000000-0005-0000-0000-0000D8530000}"/>
    <cellStyle name="Style 131 7" xfId="21463" xr:uid="{00000000-0005-0000-0000-0000D9530000}"/>
    <cellStyle name="Style 132" xfId="21464" xr:uid="{00000000-0005-0000-0000-0000DA530000}"/>
    <cellStyle name="Style 132 2" xfId="21465" xr:uid="{00000000-0005-0000-0000-0000DB530000}"/>
    <cellStyle name="Style 132 2 2" xfId="21466" xr:uid="{00000000-0005-0000-0000-0000DC530000}"/>
    <cellStyle name="Style 132 2 3" xfId="21467" xr:uid="{00000000-0005-0000-0000-0000DD530000}"/>
    <cellStyle name="Style 132 2 4" xfId="21468" xr:uid="{00000000-0005-0000-0000-0000DE530000}"/>
    <cellStyle name="Style 132 2 5" xfId="21469" xr:uid="{00000000-0005-0000-0000-0000DF530000}"/>
    <cellStyle name="Style 132 2 6" xfId="21470" xr:uid="{00000000-0005-0000-0000-0000E0530000}"/>
    <cellStyle name="Style 132 3" xfId="21471" xr:uid="{00000000-0005-0000-0000-0000E1530000}"/>
    <cellStyle name="Style 132 4" xfId="21472" xr:uid="{00000000-0005-0000-0000-0000E2530000}"/>
    <cellStyle name="Style 132 5" xfId="21473" xr:uid="{00000000-0005-0000-0000-0000E3530000}"/>
    <cellStyle name="Style 132 6" xfId="21474" xr:uid="{00000000-0005-0000-0000-0000E4530000}"/>
    <cellStyle name="Style 132 7" xfId="21475" xr:uid="{00000000-0005-0000-0000-0000E5530000}"/>
    <cellStyle name="Style 137" xfId="21476" xr:uid="{00000000-0005-0000-0000-0000E6530000}"/>
    <cellStyle name="Style 137 2" xfId="21477" xr:uid="{00000000-0005-0000-0000-0000E7530000}"/>
    <cellStyle name="Style 137 2 2" xfId="21478" xr:uid="{00000000-0005-0000-0000-0000E8530000}"/>
    <cellStyle name="Style 137 2 3" xfId="21479" xr:uid="{00000000-0005-0000-0000-0000E9530000}"/>
    <cellStyle name="Style 137 2 4" xfId="21480" xr:uid="{00000000-0005-0000-0000-0000EA530000}"/>
    <cellStyle name="Style 137 2 5" xfId="21481" xr:uid="{00000000-0005-0000-0000-0000EB530000}"/>
    <cellStyle name="Style 137 2 6" xfId="21482" xr:uid="{00000000-0005-0000-0000-0000EC530000}"/>
    <cellStyle name="Style 137 3" xfId="21483" xr:uid="{00000000-0005-0000-0000-0000ED530000}"/>
    <cellStyle name="Style 137 3 2" xfId="21484" xr:uid="{00000000-0005-0000-0000-0000EE530000}"/>
    <cellStyle name="Style 137 3 3" xfId="21485" xr:uid="{00000000-0005-0000-0000-0000EF530000}"/>
    <cellStyle name="Style 137 3 4" xfId="21486" xr:uid="{00000000-0005-0000-0000-0000F0530000}"/>
    <cellStyle name="Style 137 3 5" xfId="21487" xr:uid="{00000000-0005-0000-0000-0000F1530000}"/>
    <cellStyle name="Style 137 3 6" xfId="21488" xr:uid="{00000000-0005-0000-0000-0000F2530000}"/>
    <cellStyle name="Style 137 4" xfId="21489" xr:uid="{00000000-0005-0000-0000-0000F3530000}"/>
    <cellStyle name="Style 137 5" xfId="21490" xr:uid="{00000000-0005-0000-0000-0000F4530000}"/>
    <cellStyle name="Style 137 6" xfId="21491" xr:uid="{00000000-0005-0000-0000-0000F5530000}"/>
    <cellStyle name="Style 137 7" xfId="21492" xr:uid="{00000000-0005-0000-0000-0000F6530000}"/>
    <cellStyle name="Style 137 8" xfId="21493" xr:uid="{00000000-0005-0000-0000-0000F7530000}"/>
    <cellStyle name="Style 138" xfId="21494" xr:uid="{00000000-0005-0000-0000-0000F8530000}"/>
    <cellStyle name="Style 138 2" xfId="21495" xr:uid="{00000000-0005-0000-0000-0000F9530000}"/>
    <cellStyle name="Style 138 2 2" xfId="21496" xr:uid="{00000000-0005-0000-0000-0000FA530000}"/>
    <cellStyle name="Style 138 2 3" xfId="21497" xr:uid="{00000000-0005-0000-0000-0000FB530000}"/>
    <cellStyle name="Style 138 2 4" xfId="21498" xr:uid="{00000000-0005-0000-0000-0000FC530000}"/>
    <cellStyle name="Style 138 2 5" xfId="21499" xr:uid="{00000000-0005-0000-0000-0000FD530000}"/>
    <cellStyle name="Style 138 2 6" xfId="21500" xr:uid="{00000000-0005-0000-0000-0000FE530000}"/>
    <cellStyle name="Style 138 3" xfId="21501" xr:uid="{00000000-0005-0000-0000-0000FF530000}"/>
    <cellStyle name="Style 138 4" xfId="21502" xr:uid="{00000000-0005-0000-0000-000000540000}"/>
    <cellStyle name="Style 138 5" xfId="21503" xr:uid="{00000000-0005-0000-0000-000001540000}"/>
    <cellStyle name="Style 138 6" xfId="21504" xr:uid="{00000000-0005-0000-0000-000002540000}"/>
    <cellStyle name="Style 138 7" xfId="21505" xr:uid="{00000000-0005-0000-0000-000003540000}"/>
    <cellStyle name="Style 139" xfId="21506" xr:uid="{00000000-0005-0000-0000-000004540000}"/>
    <cellStyle name="Style 139 2" xfId="21507" xr:uid="{00000000-0005-0000-0000-000005540000}"/>
    <cellStyle name="Style 139 2 2" xfId="21508" xr:uid="{00000000-0005-0000-0000-000006540000}"/>
    <cellStyle name="Style 139 2 3" xfId="21509" xr:uid="{00000000-0005-0000-0000-000007540000}"/>
    <cellStyle name="Style 139 2 4" xfId="21510" xr:uid="{00000000-0005-0000-0000-000008540000}"/>
    <cellStyle name="Style 139 2 5" xfId="21511" xr:uid="{00000000-0005-0000-0000-000009540000}"/>
    <cellStyle name="Style 139 2 6" xfId="21512" xr:uid="{00000000-0005-0000-0000-00000A540000}"/>
    <cellStyle name="Style 139 3" xfId="21513" xr:uid="{00000000-0005-0000-0000-00000B540000}"/>
    <cellStyle name="Style 139 4" xfId="21514" xr:uid="{00000000-0005-0000-0000-00000C540000}"/>
    <cellStyle name="Style 139 5" xfId="21515" xr:uid="{00000000-0005-0000-0000-00000D540000}"/>
    <cellStyle name="Style 139 6" xfId="21516" xr:uid="{00000000-0005-0000-0000-00000E540000}"/>
    <cellStyle name="Style 139 7" xfId="21517" xr:uid="{00000000-0005-0000-0000-00000F540000}"/>
    <cellStyle name="Style 140" xfId="21518" xr:uid="{00000000-0005-0000-0000-000010540000}"/>
    <cellStyle name="Style 140 2" xfId="21519" xr:uid="{00000000-0005-0000-0000-000011540000}"/>
    <cellStyle name="Style 140 2 2" xfId="21520" xr:uid="{00000000-0005-0000-0000-000012540000}"/>
    <cellStyle name="Style 140 2 3" xfId="21521" xr:uid="{00000000-0005-0000-0000-000013540000}"/>
    <cellStyle name="Style 140 2 4" xfId="21522" xr:uid="{00000000-0005-0000-0000-000014540000}"/>
    <cellStyle name="Style 140 2 5" xfId="21523" xr:uid="{00000000-0005-0000-0000-000015540000}"/>
    <cellStyle name="Style 140 2 6" xfId="21524" xr:uid="{00000000-0005-0000-0000-000016540000}"/>
    <cellStyle name="Style 140 3" xfId="21525" xr:uid="{00000000-0005-0000-0000-000017540000}"/>
    <cellStyle name="Style 140 4" xfId="21526" xr:uid="{00000000-0005-0000-0000-000018540000}"/>
    <cellStyle name="Style 140 5" xfId="21527" xr:uid="{00000000-0005-0000-0000-000019540000}"/>
    <cellStyle name="Style 140 6" xfId="21528" xr:uid="{00000000-0005-0000-0000-00001A540000}"/>
    <cellStyle name="Style 140 7" xfId="21529" xr:uid="{00000000-0005-0000-0000-00001B540000}"/>
    <cellStyle name="Style 141" xfId="21530" xr:uid="{00000000-0005-0000-0000-00001C540000}"/>
    <cellStyle name="Style 141 2" xfId="21531" xr:uid="{00000000-0005-0000-0000-00001D540000}"/>
    <cellStyle name="Style 141 2 2" xfId="21532" xr:uid="{00000000-0005-0000-0000-00001E540000}"/>
    <cellStyle name="Style 141 2 3" xfId="21533" xr:uid="{00000000-0005-0000-0000-00001F540000}"/>
    <cellStyle name="Style 141 2 4" xfId="21534" xr:uid="{00000000-0005-0000-0000-000020540000}"/>
    <cellStyle name="Style 141 2 5" xfId="21535" xr:uid="{00000000-0005-0000-0000-000021540000}"/>
    <cellStyle name="Style 141 2 6" xfId="21536" xr:uid="{00000000-0005-0000-0000-000022540000}"/>
    <cellStyle name="Style 141 3" xfId="21537" xr:uid="{00000000-0005-0000-0000-000023540000}"/>
    <cellStyle name="Style 141 3 2" xfId="21538" xr:uid="{00000000-0005-0000-0000-000024540000}"/>
    <cellStyle name="Style 141 3 3" xfId="21539" xr:uid="{00000000-0005-0000-0000-000025540000}"/>
    <cellStyle name="Style 141 3 4" xfId="21540" xr:uid="{00000000-0005-0000-0000-000026540000}"/>
    <cellStyle name="Style 141 3 5" xfId="21541" xr:uid="{00000000-0005-0000-0000-000027540000}"/>
    <cellStyle name="Style 141 3 6" xfId="21542" xr:uid="{00000000-0005-0000-0000-000028540000}"/>
    <cellStyle name="Style 141 4" xfId="21543" xr:uid="{00000000-0005-0000-0000-000029540000}"/>
    <cellStyle name="Style 141 5" xfId="21544" xr:uid="{00000000-0005-0000-0000-00002A540000}"/>
    <cellStyle name="Style 141 6" xfId="21545" xr:uid="{00000000-0005-0000-0000-00002B540000}"/>
    <cellStyle name="Style 141 7" xfId="21546" xr:uid="{00000000-0005-0000-0000-00002C540000}"/>
    <cellStyle name="Style 141 8" xfId="21547" xr:uid="{00000000-0005-0000-0000-00002D540000}"/>
    <cellStyle name="Style 142" xfId="21548" xr:uid="{00000000-0005-0000-0000-00002E540000}"/>
    <cellStyle name="Style 142 2" xfId="21549" xr:uid="{00000000-0005-0000-0000-00002F540000}"/>
    <cellStyle name="Style 142 2 2" xfId="21550" xr:uid="{00000000-0005-0000-0000-000030540000}"/>
    <cellStyle name="Style 142 2 3" xfId="21551" xr:uid="{00000000-0005-0000-0000-000031540000}"/>
    <cellStyle name="Style 142 2 4" xfId="21552" xr:uid="{00000000-0005-0000-0000-000032540000}"/>
    <cellStyle name="Style 142 2 5" xfId="21553" xr:uid="{00000000-0005-0000-0000-000033540000}"/>
    <cellStyle name="Style 142 2 6" xfId="21554" xr:uid="{00000000-0005-0000-0000-000034540000}"/>
    <cellStyle name="Style 142 3" xfId="21555" xr:uid="{00000000-0005-0000-0000-000035540000}"/>
    <cellStyle name="Style 142 4" xfId="21556" xr:uid="{00000000-0005-0000-0000-000036540000}"/>
    <cellStyle name="Style 142 5" xfId="21557" xr:uid="{00000000-0005-0000-0000-000037540000}"/>
    <cellStyle name="Style 142 6" xfId="21558" xr:uid="{00000000-0005-0000-0000-000038540000}"/>
    <cellStyle name="Style 142 7" xfId="21559" xr:uid="{00000000-0005-0000-0000-000039540000}"/>
    <cellStyle name="Style 143" xfId="21560" xr:uid="{00000000-0005-0000-0000-00003A540000}"/>
    <cellStyle name="Style 143 2" xfId="21561" xr:uid="{00000000-0005-0000-0000-00003B540000}"/>
    <cellStyle name="Style 143 2 2" xfId="21562" xr:uid="{00000000-0005-0000-0000-00003C540000}"/>
    <cellStyle name="Style 143 2 3" xfId="21563" xr:uid="{00000000-0005-0000-0000-00003D540000}"/>
    <cellStyle name="Style 143 2 4" xfId="21564" xr:uid="{00000000-0005-0000-0000-00003E540000}"/>
    <cellStyle name="Style 143 2 5" xfId="21565" xr:uid="{00000000-0005-0000-0000-00003F540000}"/>
    <cellStyle name="Style 143 2 6" xfId="21566" xr:uid="{00000000-0005-0000-0000-000040540000}"/>
    <cellStyle name="Style 143 3" xfId="21567" xr:uid="{00000000-0005-0000-0000-000041540000}"/>
    <cellStyle name="Style 143 4" xfId="21568" xr:uid="{00000000-0005-0000-0000-000042540000}"/>
    <cellStyle name="Style 143 5" xfId="21569" xr:uid="{00000000-0005-0000-0000-000043540000}"/>
    <cellStyle name="Style 143 6" xfId="21570" xr:uid="{00000000-0005-0000-0000-000044540000}"/>
    <cellStyle name="Style 143 7" xfId="21571" xr:uid="{00000000-0005-0000-0000-000045540000}"/>
    <cellStyle name="Style 148" xfId="21572" xr:uid="{00000000-0005-0000-0000-000046540000}"/>
    <cellStyle name="Style 148 2" xfId="21573" xr:uid="{00000000-0005-0000-0000-000047540000}"/>
    <cellStyle name="Style 148 2 2" xfId="21574" xr:uid="{00000000-0005-0000-0000-000048540000}"/>
    <cellStyle name="Style 148 2 3" xfId="21575" xr:uid="{00000000-0005-0000-0000-000049540000}"/>
    <cellStyle name="Style 148 2 4" xfId="21576" xr:uid="{00000000-0005-0000-0000-00004A540000}"/>
    <cellStyle name="Style 148 2 5" xfId="21577" xr:uid="{00000000-0005-0000-0000-00004B540000}"/>
    <cellStyle name="Style 148 2 6" xfId="21578" xr:uid="{00000000-0005-0000-0000-00004C540000}"/>
    <cellStyle name="Style 148 3" xfId="21579" xr:uid="{00000000-0005-0000-0000-00004D540000}"/>
    <cellStyle name="Style 148 3 2" xfId="21580" xr:uid="{00000000-0005-0000-0000-00004E540000}"/>
    <cellStyle name="Style 148 3 3" xfId="21581" xr:uid="{00000000-0005-0000-0000-00004F540000}"/>
    <cellStyle name="Style 148 3 4" xfId="21582" xr:uid="{00000000-0005-0000-0000-000050540000}"/>
    <cellStyle name="Style 148 3 5" xfId="21583" xr:uid="{00000000-0005-0000-0000-000051540000}"/>
    <cellStyle name="Style 148 3 6" xfId="21584" xr:uid="{00000000-0005-0000-0000-000052540000}"/>
    <cellStyle name="Style 148 4" xfId="21585" xr:uid="{00000000-0005-0000-0000-000053540000}"/>
    <cellStyle name="Style 148 5" xfId="21586" xr:uid="{00000000-0005-0000-0000-000054540000}"/>
    <cellStyle name="Style 148 6" xfId="21587" xr:uid="{00000000-0005-0000-0000-000055540000}"/>
    <cellStyle name="Style 148 7" xfId="21588" xr:uid="{00000000-0005-0000-0000-000056540000}"/>
    <cellStyle name="Style 148 8" xfId="21589" xr:uid="{00000000-0005-0000-0000-000057540000}"/>
    <cellStyle name="Style 149" xfId="21590" xr:uid="{00000000-0005-0000-0000-000058540000}"/>
    <cellStyle name="Style 149 2" xfId="21591" xr:uid="{00000000-0005-0000-0000-000059540000}"/>
    <cellStyle name="Style 149 2 2" xfId="21592" xr:uid="{00000000-0005-0000-0000-00005A540000}"/>
    <cellStyle name="Style 149 2 3" xfId="21593" xr:uid="{00000000-0005-0000-0000-00005B540000}"/>
    <cellStyle name="Style 149 2 4" xfId="21594" xr:uid="{00000000-0005-0000-0000-00005C540000}"/>
    <cellStyle name="Style 149 2 5" xfId="21595" xr:uid="{00000000-0005-0000-0000-00005D540000}"/>
    <cellStyle name="Style 149 2 6" xfId="21596" xr:uid="{00000000-0005-0000-0000-00005E540000}"/>
    <cellStyle name="Style 149 3" xfId="21597" xr:uid="{00000000-0005-0000-0000-00005F540000}"/>
    <cellStyle name="Style 149 4" xfId="21598" xr:uid="{00000000-0005-0000-0000-000060540000}"/>
    <cellStyle name="Style 149 5" xfId="21599" xr:uid="{00000000-0005-0000-0000-000061540000}"/>
    <cellStyle name="Style 149 6" xfId="21600" xr:uid="{00000000-0005-0000-0000-000062540000}"/>
    <cellStyle name="Style 149 7" xfId="21601" xr:uid="{00000000-0005-0000-0000-000063540000}"/>
    <cellStyle name="Style 150" xfId="21602" xr:uid="{00000000-0005-0000-0000-000064540000}"/>
    <cellStyle name="Style 150 2" xfId="21603" xr:uid="{00000000-0005-0000-0000-000065540000}"/>
    <cellStyle name="Style 150 2 2" xfId="21604" xr:uid="{00000000-0005-0000-0000-000066540000}"/>
    <cellStyle name="Style 150 2 3" xfId="21605" xr:uid="{00000000-0005-0000-0000-000067540000}"/>
    <cellStyle name="Style 150 2 4" xfId="21606" xr:uid="{00000000-0005-0000-0000-000068540000}"/>
    <cellStyle name="Style 150 2 5" xfId="21607" xr:uid="{00000000-0005-0000-0000-000069540000}"/>
    <cellStyle name="Style 150 2 6" xfId="21608" xr:uid="{00000000-0005-0000-0000-00006A540000}"/>
    <cellStyle name="Style 150 3" xfId="21609" xr:uid="{00000000-0005-0000-0000-00006B540000}"/>
    <cellStyle name="Style 150 4" xfId="21610" xr:uid="{00000000-0005-0000-0000-00006C540000}"/>
    <cellStyle name="Style 150 5" xfId="21611" xr:uid="{00000000-0005-0000-0000-00006D540000}"/>
    <cellStyle name="Style 150 6" xfId="21612" xr:uid="{00000000-0005-0000-0000-00006E540000}"/>
    <cellStyle name="Style 150 7" xfId="21613" xr:uid="{00000000-0005-0000-0000-00006F540000}"/>
    <cellStyle name="Style 151" xfId="21614" xr:uid="{00000000-0005-0000-0000-000070540000}"/>
    <cellStyle name="Style 151 2" xfId="21615" xr:uid="{00000000-0005-0000-0000-000071540000}"/>
    <cellStyle name="Style 151 2 2" xfId="21616" xr:uid="{00000000-0005-0000-0000-000072540000}"/>
    <cellStyle name="Style 151 2 3" xfId="21617" xr:uid="{00000000-0005-0000-0000-000073540000}"/>
    <cellStyle name="Style 151 2 4" xfId="21618" xr:uid="{00000000-0005-0000-0000-000074540000}"/>
    <cellStyle name="Style 151 2 5" xfId="21619" xr:uid="{00000000-0005-0000-0000-000075540000}"/>
    <cellStyle name="Style 151 2 6" xfId="21620" xr:uid="{00000000-0005-0000-0000-000076540000}"/>
    <cellStyle name="Style 151 3" xfId="21621" xr:uid="{00000000-0005-0000-0000-000077540000}"/>
    <cellStyle name="Style 151 4" xfId="21622" xr:uid="{00000000-0005-0000-0000-000078540000}"/>
    <cellStyle name="Style 151 5" xfId="21623" xr:uid="{00000000-0005-0000-0000-000079540000}"/>
    <cellStyle name="Style 151 6" xfId="21624" xr:uid="{00000000-0005-0000-0000-00007A540000}"/>
    <cellStyle name="Style 151 7" xfId="21625" xr:uid="{00000000-0005-0000-0000-00007B540000}"/>
    <cellStyle name="Style 152" xfId="21626" xr:uid="{00000000-0005-0000-0000-00007C540000}"/>
    <cellStyle name="Style 152 2" xfId="21627" xr:uid="{00000000-0005-0000-0000-00007D540000}"/>
    <cellStyle name="Style 152 2 2" xfId="21628" xr:uid="{00000000-0005-0000-0000-00007E540000}"/>
    <cellStyle name="Style 152 2 3" xfId="21629" xr:uid="{00000000-0005-0000-0000-00007F540000}"/>
    <cellStyle name="Style 152 2 4" xfId="21630" xr:uid="{00000000-0005-0000-0000-000080540000}"/>
    <cellStyle name="Style 152 2 5" xfId="21631" xr:uid="{00000000-0005-0000-0000-000081540000}"/>
    <cellStyle name="Style 152 2 6" xfId="21632" xr:uid="{00000000-0005-0000-0000-000082540000}"/>
    <cellStyle name="Style 152 3" xfId="21633" xr:uid="{00000000-0005-0000-0000-000083540000}"/>
    <cellStyle name="Style 152 3 2" xfId="21634" xr:uid="{00000000-0005-0000-0000-000084540000}"/>
    <cellStyle name="Style 152 3 3" xfId="21635" xr:uid="{00000000-0005-0000-0000-000085540000}"/>
    <cellStyle name="Style 152 3 4" xfId="21636" xr:uid="{00000000-0005-0000-0000-000086540000}"/>
    <cellStyle name="Style 152 3 5" xfId="21637" xr:uid="{00000000-0005-0000-0000-000087540000}"/>
    <cellStyle name="Style 152 3 6" xfId="21638" xr:uid="{00000000-0005-0000-0000-000088540000}"/>
    <cellStyle name="Style 152 4" xfId="21639" xr:uid="{00000000-0005-0000-0000-000089540000}"/>
    <cellStyle name="Style 152 5" xfId="21640" xr:uid="{00000000-0005-0000-0000-00008A540000}"/>
    <cellStyle name="Style 152 6" xfId="21641" xr:uid="{00000000-0005-0000-0000-00008B540000}"/>
    <cellStyle name="Style 152 7" xfId="21642" xr:uid="{00000000-0005-0000-0000-00008C540000}"/>
    <cellStyle name="Style 152 8" xfId="21643" xr:uid="{00000000-0005-0000-0000-00008D540000}"/>
    <cellStyle name="Style 153" xfId="21644" xr:uid="{00000000-0005-0000-0000-00008E540000}"/>
    <cellStyle name="Style 153 2" xfId="21645" xr:uid="{00000000-0005-0000-0000-00008F540000}"/>
    <cellStyle name="Style 153 2 2" xfId="21646" xr:uid="{00000000-0005-0000-0000-000090540000}"/>
    <cellStyle name="Style 153 2 3" xfId="21647" xr:uid="{00000000-0005-0000-0000-000091540000}"/>
    <cellStyle name="Style 153 2 4" xfId="21648" xr:uid="{00000000-0005-0000-0000-000092540000}"/>
    <cellStyle name="Style 153 2 5" xfId="21649" xr:uid="{00000000-0005-0000-0000-000093540000}"/>
    <cellStyle name="Style 153 2 6" xfId="21650" xr:uid="{00000000-0005-0000-0000-000094540000}"/>
    <cellStyle name="Style 153 3" xfId="21651" xr:uid="{00000000-0005-0000-0000-000095540000}"/>
    <cellStyle name="Style 153 4" xfId="21652" xr:uid="{00000000-0005-0000-0000-000096540000}"/>
    <cellStyle name="Style 153 5" xfId="21653" xr:uid="{00000000-0005-0000-0000-000097540000}"/>
    <cellStyle name="Style 153 6" xfId="21654" xr:uid="{00000000-0005-0000-0000-000098540000}"/>
    <cellStyle name="Style 153 7" xfId="21655" xr:uid="{00000000-0005-0000-0000-000099540000}"/>
    <cellStyle name="Style 154" xfId="21656" xr:uid="{00000000-0005-0000-0000-00009A540000}"/>
    <cellStyle name="Style 154 2" xfId="21657" xr:uid="{00000000-0005-0000-0000-00009B540000}"/>
    <cellStyle name="Style 154 2 2" xfId="21658" xr:uid="{00000000-0005-0000-0000-00009C540000}"/>
    <cellStyle name="Style 154 2 3" xfId="21659" xr:uid="{00000000-0005-0000-0000-00009D540000}"/>
    <cellStyle name="Style 154 2 4" xfId="21660" xr:uid="{00000000-0005-0000-0000-00009E540000}"/>
    <cellStyle name="Style 154 2 5" xfId="21661" xr:uid="{00000000-0005-0000-0000-00009F540000}"/>
    <cellStyle name="Style 154 2 6" xfId="21662" xr:uid="{00000000-0005-0000-0000-0000A0540000}"/>
    <cellStyle name="Style 154 3" xfId="21663" xr:uid="{00000000-0005-0000-0000-0000A1540000}"/>
    <cellStyle name="Style 154 4" xfId="21664" xr:uid="{00000000-0005-0000-0000-0000A2540000}"/>
    <cellStyle name="Style 154 5" xfId="21665" xr:uid="{00000000-0005-0000-0000-0000A3540000}"/>
    <cellStyle name="Style 154 6" xfId="21666" xr:uid="{00000000-0005-0000-0000-0000A4540000}"/>
    <cellStyle name="Style 154 7" xfId="21667" xr:uid="{00000000-0005-0000-0000-0000A5540000}"/>
    <cellStyle name="Style 159" xfId="21668" xr:uid="{00000000-0005-0000-0000-0000A6540000}"/>
    <cellStyle name="Style 159 2" xfId="21669" xr:uid="{00000000-0005-0000-0000-0000A7540000}"/>
    <cellStyle name="Style 159 2 2" xfId="21670" xr:uid="{00000000-0005-0000-0000-0000A8540000}"/>
    <cellStyle name="Style 159 2 3" xfId="21671" xr:uid="{00000000-0005-0000-0000-0000A9540000}"/>
    <cellStyle name="Style 159 2 4" xfId="21672" xr:uid="{00000000-0005-0000-0000-0000AA540000}"/>
    <cellStyle name="Style 159 2 5" xfId="21673" xr:uid="{00000000-0005-0000-0000-0000AB540000}"/>
    <cellStyle name="Style 159 2 6" xfId="21674" xr:uid="{00000000-0005-0000-0000-0000AC540000}"/>
    <cellStyle name="Style 159 3" xfId="21675" xr:uid="{00000000-0005-0000-0000-0000AD540000}"/>
    <cellStyle name="Style 159 3 2" xfId="21676" xr:uid="{00000000-0005-0000-0000-0000AE540000}"/>
    <cellStyle name="Style 159 3 3" xfId="21677" xr:uid="{00000000-0005-0000-0000-0000AF540000}"/>
    <cellStyle name="Style 159 3 4" xfId="21678" xr:uid="{00000000-0005-0000-0000-0000B0540000}"/>
    <cellStyle name="Style 159 3 5" xfId="21679" xr:uid="{00000000-0005-0000-0000-0000B1540000}"/>
    <cellStyle name="Style 159 3 6" xfId="21680" xr:uid="{00000000-0005-0000-0000-0000B2540000}"/>
    <cellStyle name="Style 159 4" xfId="21681" xr:uid="{00000000-0005-0000-0000-0000B3540000}"/>
    <cellStyle name="Style 159 5" xfId="21682" xr:uid="{00000000-0005-0000-0000-0000B4540000}"/>
    <cellStyle name="Style 159 6" xfId="21683" xr:uid="{00000000-0005-0000-0000-0000B5540000}"/>
    <cellStyle name="Style 159 7" xfId="21684" xr:uid="{00000000-0005-0000-0000-0000B6540000}"/>
    <cellStyle name="Style 159 8" xfId="21685" xr:uid="{00000000-0005-0000-0000-0000B7540000}"/>
    <cellStyle name="Style 160" xfId="21686" xr:uid="{00000000-0005-0000-0000-0000B8540000}"/>
    <cellStyle name="Style 160 2" xfId="21687" xr:uid="{00000000-0005-0000-0000-0000B9540000}"/>
    <cellStyle name="Style 160 2 2" xfId="21688" xr:uid="{00000000-0005-0000-0000-0000BA540000}"/>
    <cellStyle name="Style 160 2 3" xfId="21689" xr:uid="{00000000-0005-0000-0000-0000BB540000}"/>
    <cellStyle name="Style 160 2 4" xfId="21690" xr:uid="{00000000-0005-0000-0000-0000BC540000}"/>
    <cellStyle name="Style 160 2 5" xfId="21691" xr:uid="{00000000-0005-0000-0000-0000BD540000}"/>
    <cellStyle name="Style 160 2 6" xfId="21692" xr:uid="{00000000-0005-0000-0000-0000BE540000}"/>
    <cellStyle name="Style 160 3" xfId="21693" xr:uid="{00000000-0005-0000-0000-0000BF540000}"/>
    <cellStyle name="Style 160 4" xfId="21694" xr:uid="{00000000-0005-0000-0000-0000C0540000}"/>
    <cellStyle name="Style 160 5" xfId="21695" xr:uid="{00000000-0005-0000-0000-0000C1540000}"/>
    <cellStyle name="Style 160 6" xfId="21696" xr:uid="{00000000-0005-0000-0000-0000C2540000}"/>
    <cellStyle name="Style 160 7" xfId="21697" xr:uid="{00000000-0005-0000-0000-0000C3540000}"/>
    <cellStyle name="Style 161" xfId="21698" xr:uid="{00000000-0005-0000-0000-0000C4540000}"/>
    <cellStyle name="Style 161 2" xfId="21699" xr:uid="{00000000-0005-0000-0000-0000C5540000}"/>
    <cellStyle name="Style 161 2 2" xfId="21700" xr:uid="{00000000-0005-0000-0000-0000C6540000}"/>
    <cellStyle name="Style 161 2 3" xfId="21701" xr:uid="{00000000-0005-0000-0000-0000C7540000}"/>
    <cellStyle name="Style 161 2 4" xfId="21702" xr:uid="{00000000-0005-0000-0000-0000C8540000}"/>
    <cellStyle name="Style 161 2 5" xfId="21703" xr:uid="{00000000-0005-0000-0000-0000C9540000}"/>
    <cellStyle name="Style 161 2 6" xfId="21704" xr:uid="{00000000-0005-0000-0000-0000CA540000}"/>
    <cellStyle name="Style 161 3" xfId="21705" xr:uid="{00000000-0005-0000-0000-0000CB540000}"/>
    <cellStyle name="Style 161 4" xfId="21706" xr:uid="{00000000-0005-0000-0000-0000CC540000}"/>
    <cellStyle name="Style 161 5" xfId="21707" xr:uid="{00000000-0005-0000-0000-0000CD540000}"/>
    <cellStyle name="Style 161 6" xfId="21708" xr:uid="{00000000-0005-0000-0000-0000CE540000}"/>
    <cellStyle name="Style 161 7" xfId="21709" xr:uid="{00000000-0005-0000-0000-0000CF540000}"/>
    <cellStyle name="Style 162" xfId="21710" xr:uid="{00000000-0005-0000-0000-0000D0540000}"/>
    <cellStyle name="Style 162 2" xfId="21711" xr:uid="{00000000-0005-0000-0000-0000D1540000}"/>
    <cellStyle name="Style 162 2 2" xfId="21712" xr:uid="{00000000-0005-0000-0000-0000D2540000}"/>
    <cellStyle name="Style 162 2 3" xfId="21713" xr:uid="{00000000-0005-0000-0000-0000D3540000}"/>
    <cellStyle name="Style 162 2 4" xfId="21714" xr:uid="{00000000-0005-0000-0000-0000D4540000}"/>
    <cellStyle name="Style 162 2 5" xfId="21715" xr:uid="{00000000-0005-0000-0000-0000D5540000}"/>
    <cellStyle name="Style 162 2 6" xfId="21716" xr:uid="{00000000-0005-0000-0000-0000D6540000}"/>
    <cellStyle name="Style 162 3" xfId="21717" xr:uid="{00000000-0005-0000-0000-0000D7540000}"/>
    <cellStyle name="Style 162 4" xfId="21718" xr:uid="{00000000-0005-0000-0000-0000D8540000}"/>
    <cellStyle name="Style 162 5" xfId="21719" xr:uid="{00000000-0005-0000-0000-0000D9540000}"/>
    <cellStyle name="Style 162 6" xfId="21720" xr:uid="{00000000-0005-0000-0000-0000DA540000}"/>
    <cellStyle name="Style 162 7" xfId="21721" xr:uid="{00000000-0005-0000-0000-0000DB540000}"/>
    <cellStyle name="Style 163" xfId="21722" xr:uid="{00000000-0005-0000-0000-0000DC540000}"/>
    <cellStyle name="Style 163 2" xfId="21723" xr:uid="{00000000-0005-0000-0000-0000DD540000}"/>
    <cellStyle name="Style 163 2 2" xfId="21724" xr:uid="{00000000-0005-0000-0000-0000DE540000}"/>
    <cellStyle name="Style 163 2 3" xfId="21725" xr:uid="{00000000-0005-0000-0000-0000DF540000}"/>
    <cellStyle name="Style 163 2 4" xfId="21726" xr:uid="{00000000-0005-0000-0000-0000E0540000}"/>
    <cellStyle name="Style 163 2 5" xfId="21727" xr:uid="{00000000-0005-0000-0000-0000E1540000}"/>
    <cellStyle name="Style 163 2 6" xfId="21728" xr:uid="{00000000-0005-0000-0000-0000E2540000}"/>
    <cellStyle name="Style 163 3" xfId="21729" xr:uid="{00000000-0005-0000-0000-0000E3540000}"/>
    <cellStyle name="Style 163 3 2" xfId="21730" xr:uid="{00000000-0005-0000-0000-0000E4540000}"/>
    <cellStyle name="Style 163 3 3" xfId="21731" xr:uid="{00000000-0005-0000-0000-0000E5540000}"/>
    <cellStyle name="Style 163 3 4" xfId="21732" xr:uid="{00000000-0005-0000-0000-0000E6540000}"/>
    <cellStyle name="Style 163 3 5" xfId="21733" xr:uid="{00000000-0005-0000-0000-0000E7540000}"/>
    <cellStyle name="Style 163 3 6" xfId="21734" xr:uid="{00000000-0005-0000-0000-0000E8540000}"/>
    <cellStyle name="Style 163 4" xfId="21735" xr:uid="{00000000-0005-0000-0000-0000E9540000}"/>
    <cellStyle name="Style 163 5" xfId="21736" xr:uid="{00000000-0005-0000-0000-0000EA540000}"/>
    <cellStyle name="Style 163 6" xfId="21737" xr:uid="{00000000-0005-0000-0000-0000EB540000}"/>
    <cellStyle name="Style 163 7" xfId="21738" xr:uid="{00000000-0005-0000-0000-0000EC540000}"/>
    <cellStyle name="Style 163 8" xfId="21739" xr:uid="{00000000-0005-0000-0000-0000ED540000}"/>
    <cellStyle name="Style 164" xfId="21740" xr:uid="{00000000-0005-0000-0000-0000EE540000}"/>
    <cellStyle name="Style 164 2" xfId="21741" xr:uid="{00000000-0005-0000-0000-0000EF540000}"/>
    <cellStyle name="Style 164 2 2" xfId="21742" xr:uid="{00000000-0005-0000-0000-0000F0540000}"/>
    <cellStyle name="Style 164 2 3" xfId="21743" xr:uid="{00000000-0005-0000-0000-0000F1540000}"/>
    <cellStyle name="Style 164 2 4" xfId="21744" xr:uid="{00000000-0005-0000-0000-0000F2540000}"/>
    <cellStyle name="Style 164 2 5" xfId="21745" xr:uid="{00000000-0005-0000-0000-0000F3540000}"/>
    <cellStyle name="Style 164 2 6" xfId="21746" xr:uid="{00000000-0005-0000-0000-0000F4540000}"/>
    <cellStyle name="Style 164 3" xfId="21747" xr:uid="{00000000-0005-0000-0000-0000F5540000}"/>
    <cellStyle name="Style 164 4" xfId="21748" xr:uid="{00000000-0005-0000-0000-0000F6540000}"/>
    <cellStyle name="Style 164 5" xfId="21749" xr:uid="{00000000-0005-0000-0000-0000F7540000}"/>
    <cellStyle name="Style 164 6" xfId="21750" xr:uid="{00000000-0005-0000-0000-0000F8540000}"/>
    <cellStyle name="Style 164 7" xfId="21751" xr:uid="{00000000-0005-0000-0000-0000F9540000}"/>
    <cellStyle name="Style 165" xfId="21752" xr:uid="{00000000-0005-0000-0000-0000FA540000}"/>
    <cellStyle name="Style 165 2" xfId="21753" xr:uid="{00000000-0005-0000-0000-0000FB540000}"/>
    <cellStyle name="Style 165 2 2" xfId="21754" xr:uid="{00000000-0005-0000-0000-0000FC540000}"/>
    <cellStyle name="Style 165 2 3" xfId="21755" xr:uid="{00000000-0005-0000-0000-0000FD540000}"/>
    <cellStyle name="Style 165 2 4" xfId="21756" xr:uid="{00000000-0005-0000-0000-0000FE540000}"/>
    <cellStyle name="Style 165 2 5" xfId="21757" xr:uid="{00000000-0005-0000-0000-0000FF540000}"/>
    <cellStyle name="Style 165 2 6" xfId="21758" xr:uid="{00000000-0005-0000-0000-000000550000}"/>
    <cellStyle name="Style 165 3" xfId="21759" xr:uid="{00000000-0005-0000-0000-000001550000}"/>
    <cellStyle name="Style 165 4" xfId="21760" xr:uid="{00000000-0005-0000-0000-000002550000}"/>
    <cellStyle name="Style 165 5" xfId="21761" xr:uid="{00000000-0005-0000-0000-000003550000}"/>
    <cellStyle name="Style 165 6" xfId="21762" xr:uid="{00000000-0005-0000-0000-000004550000}"/>
    <cellStyle name="Style 165 7" xfId="21763" xr:uid="{00000000-0005-0000-0000-000005550000}"/>
    <cellStyle name="Style 21" xfId="21764" xr:uid="{00000000-0005-0000-0000-000006550000}"/>
    <cellStyle name="Style 21 10" xfId="21765" xr:uid="{00000000-0005-0000-0000-000007550000}"/>
    <cellStyle name="Style 21 10 2" xfId="21766" xr:uid="{00000000-0005-0000-0000-000008550000}"/>
    <cellStyle name="Style 21 10 3" xfId="21767" xr:uid="{00000000-0005-0000-0000-000009550000}"/>
    <cellStyle name="Style 21 11" xfId="21768" xr:uid="{00000000-0005-0000-0000-00000A550000}"/>
    <cellStyle name="Style 21 12" xfId="21769" xr:uid="{00000000-0005-0000-0000-00000B550000}"/>
    <cellStyle name="Style 21 13" xfId="21770" xr:uid="{00000000-0005-0000-0000-00000C550000}"/>
    <cellStyle name="Style 21 14" xfId="21771" xr:uid="{00000000-0005-0000-0000-00000D550000}"/>
    <cellStyle name="Style 21 15" xfId="21772" xr:uid="{00000000-0005-0000-0000-00000E550000}"/>
    <cellStyle name="Style 21 16" xfId="21773" xr:uid="{00000000-0005-0000-0000-00000F550000}"/>
    <cellStyle name="Style 21 2" xfId="21774" xr:uid="{00000000-0005-0000-0000-000010550000}"/>
    <cellStyle name="Style 21 2 10" xfId="21775" xr:uid="{00000000-0005-0000-0000-000011550000}"/>
    <cellStyle name="Style 21 2 11" xfId="21776" xr:uid="{00000000-0005-0000-0000-000012550000}"/>
    <cellStyle name="Style 21 2 12" xfId="21777" xr:uid="{00000000-0005-0000-0000-000013550000}"/>
    <cellStyle name="Style 21 2 13" xfId="21778" xr:uid="{00000000-0005-0000-0000-000014550000}"/>
    <cellStyle name="Style 21 2 14" xfId="21779" xr:uid="{00000000-0005-0000-0000-000015550000}"/>
    <cellStyle name="Style 21 2 15" xfId="21780" xr:uid="{00000000-0005-0000-0000-000016550000}"/>
    <cellStyle name="Style 21 2 2" xfId="21781" xr:uid="{00000000-0005-0000-0000-000017550000}"/>
    <cellStyle name="Style 21 2 2 2" xfId="21782" xr:uid="{00000000-0005-0000-0000-000018550000}"/>
    <cellStyle name="Style 21 2 2 2 2" xfId="21783" xr:uid="{00000000-0005-0000-0000-000019550000}"/>
    <cellStyle name="Style 21 2 2 2 3" xfId="21784" xr:uid="{00000000-0005-0000-0000-00001A550000}"/>
    <cellStyle name="Style 21 2 2 3" xfId="21785" xr:uid="{00000000-0005-0000-0000-00001B550000}"/>
    <cellStyle name="Style 21 2 2 3 2" xfId="21786" xr:uid="{00000000-0005-0000-0000-00001C550000}"/>
    <cellStyle name="Style 21 2 2 3 3" xfId="21787" xr:uid="{00000000-0005-0000-0000-00001D550000}"/>
    <cellStyle name="Style 21 2 2 4" xfId="21788" xr:uid="{00000000-0005-0000-0000-00001E550000}"/>
    <cellStyle name="Style 21 2 2 5" xfId="21789" xr:uid="{00000000-0005-0000-0000-00001F550000}"/>
    <cellStyle name="Style 21 2 2 6" xfId="21790" xr:uid="{00000000-0005-0000-0000-000020550000}"/>
    <cellStyle name="Style 21 2 2 7" xfId="21791" xr:uid="{00000000-0005-0000-0000-000021550000}"/>
    <cellStyle name="Style 21 2 2 8" xfId="21792" xr:uid="{00000000-0005-0000-0000-000022550000}"/>
    <cellStyle name="Style 21 2 2 9" xfId="21793" xr:uid="{00000000-0005-0000-0000-000023550000}"/>
    <cellStyle name="Style 21 2 3" xfId="21794" xr:uid="{00000000-0005-0000-0000-000024550000}"/>
    <cellStyle name="Style 21 2 3 2" xfId="21795" xr:uid="{00000000-0005-0000-0000-000025550000}"/>
    <cellStyle name="Style 21 2 3 2 2" xfId="21796" xr:uid="{00000000-0005-0000-0000-000026550000}"/>
    <cellStyle name="Style 21 2 3 2 3" xfId="21797" xr:uid="{00000000-0005-0000-0000-000027550000}"/>
    <cellStyle name="Style 21 2 3 3" xfId="21798" xr:uid="{00000000-0005-0000-0000-000028550000}"/>
    <cellStyle name="Style 21 2 3 3 2" xfId="21799" xr:uid="{00000000-0005-0000-0000-000029550000}"/>
    <cellStyle name="Style 21 2 3 3 3" xfId="21800" xr:uid="{00000000-0005-0000-0000-00002A550000}"/>
    <cellStyle name="Style 21 2 3 4" xfId="21801" xr:uid="{00000000-0005-0000-0000-00002B550000}"/>
    <cellStyle name="Style 21 2 3 5" xfId="21802" xr:uid="{00000000-0005-0000-0000-00002C550000}"/>
    <cellStyle name="Style 21 2 3 6" xfId="21803" xr:uid="{00000000-0005-0000-0000-00002D550000}"/>
    <cellStyle name="Style 21 2 3 7" xfId="21804" xr:uid="{00000000-0005-0000-0000-00002E550000}"/>
    <cellStyle name="Style 21 2 3 8" xfId="21805" xr:uid="{00000000-0005-0000-0000-00002F550000}"/>
    <cellStyle name="Style 21 2 4" xfId="21806" xr:uid="{00000000-0005-0000-0000-000030550000}"/>
    <cellStyle name="Style 21 2 4 2" xfId="21807" xr:uid="{00000000-0005-0000-0000-000031550000}"/>
    <cellStyle name="Style 21 2 4 2 2" xfId="21808" xr:uid="{00000000-0005-0000-0000-000032550000}"/>
    <cellStyle name="Style 21 2 4 2 3" xfId="21809" xr:uid="{00000000-0005-0000-0000-000033550000}"/>
    <cellStyle name="Style 21 2 4 3" xfId="21810" xr:uid="{00000000-0005-0000-0000-000034550000}"/>
    <cellStyle name="Style 21 2 4 3 2" xfId="21811" xr:uid="{00000000-0005-0000-0000-000035550000}"/>
    <cellStyle name="Style 21 2 4 3 3" xfId="21812" xr:uid="{00000000-0005-0000-0000-000036550000}"/>
    <cellStyle name="Style 21 2 4 4" xfId="21813" xr:uid="{00000000-0005-0000-0000-000037550000}"/>
    <cellStyle name="Style 21 2 4 5" xfId="21814" xr:uid="{00000000-0005-0000-0000-000038550000}"/>
    <cellStyle name="Style 21 2 5" xfId="21815" xr:uid="{00000000-0005-0000-0000-000039550000}"/>
    <cellStyle name="Style 21 2 5 2" xfId="21816" xr:uid="{00000000-0005-0000-0000-00003A550000}"/>
    <cellStyle name="Style 21 2 5 2 2" xfId="21817" xr:uid="{00000000-0005-0000-0000-00003B550000}"/>
    <cellStyle name="Style 21 2 5 2 3" xfId="21818" xr:uid="{00000000-0005-0000-0000-00003C550000}"/>
    <cellStyle name="Style 21 2 5 3" xfId="21819" xr:uid="{00000000-0005-0000-0000-00003D550000}"/>
    <cellStyle name="Style 21 2 5 3 2" xfId="21820" xr:uid="{00000000-0005-0000-0000-00003E550000}"/>
    <cellStyle name="Style 21 2 5 3 3" xfId="21821" xr:uid="{00000000-0005-0000-0000-00003F550000}"/>
    <cellStyle name="Style 21 2 5 4" xfId="21822" xr:uid="{00000000-0005-0000-0000-000040550000}"/>
    <cellStyle name="Style 21 2 5 4 2" xfId="21823" xr:uid="{00000000-0005-0000-0000-000041550000}"/>
    <cellStyle name="Style 21 2 5 4 3" xfId="21824" xr:uid="{00000000-0005-0000-0000-000042550000}"/>
    <cellStyle name="Style 21 2 5 5" xfId="21825" xr:uid="{00000000-0005-0000-0000-000043550000}"/>
    <cellStyle name="Style 21 2 5 6" xfId="21826" xr:uid="{00000000-0005-0000-0000-000044550000}"/>
    <cellStyle name="Style 21 2 6" xfId="21827" xr:uid="{00000000-0005-0000-0000-000045550000}"/>
    <cellStyle name="Style 21 2 6 2" xfId="21828" xr:uid="{00000000-0005-0000-0000-000046550000}"/>
    <cellStyle name="Style 21 2 6 2 2" xfId="21829" xr:uid="{00000000-0005-0000-0000-000047550000}"/>
    <cellStyle name="Style 21 2 6 2 3" xfId="21830" xr:uid="{00000000-0005-0000-0000-000048550000}"/>
    <cellStyle name="Style 21 2 6 3" xfId="21831" xr:uid="{00000000-0005-0000-0000-000049550000}"/>
    <cellStyle name="Style 21 2 6 3 2" xfId="21832" xr:uid="{00000000-0005-0000-0000-00004A550000}"/>
    <cellStyle name="Style 21 2 6 3 3" xfId="21833" xr:uid="{00000000-0005-0000-0000-00004B550000}"/>
    <cellStyle name="Style 21 2 6 4" xfId="21834" xr:uid="{00000000-0005-0000-0000-00004C550000}"/>
    <cellStyle name="Style 21 2 6 5" xfId="21835" xr:uid="{00000000-0005-0000-0000-00004D550000}"/>
    <cellStyle name="Style 21 2 7" xfId="21836" xr:uid="{00000000-0005-0000-0000-00004E550000}"/>
    <cellStyle name="Style 21 2 7 2" xfId="21837" xr:uid="{00000000-0005-0000-0000-00004F550000}"/>
    <cellStyle name="Style 21 2 7 3" xfId="21838" xr:uid="{00000000-0005-0000-0000-000050550000}"/>
    <cellStyle name="Style 21 2 8" xfId="21839" xr:uid="{00000000-0005-0000-0000-000051550000}"/>
    <cellStyle name="Style 21 2 8 2" xfId="21840" xr:uid="{00000000-0005-0000-0000-000052550000}"/>
    <cellStyle name="Style 21 2 8 3" xfId="21841" xr:uid="{00000000-0005-0000-0000-000053550000}"/>
    <cellStyle name="Style 21 2 9" xfId="21842" xr:uid="{00000000-0005-0000-0000-000054550000}"/>
    <cellStyle name="Style 21 2 9 2" xfId="21843" xr:uid="{00000000-0005-0000-0000-000055550000}"/>
    <cellStyle name="Style 21 2 9 3" xfId="21844" xr:uid="{00000000-0005-0000-0000-000056550000}"/>
    <cellStyle name="Style 21 3" xfId="21845" xr:uid="{00000000-0005-0000-0000-000057550000}"/>
    <cellStyle name="Style 21 3 2" xfId="21846" xr:uid="{00000000-0005-0000-0000-000058550000}"/>
    <cellStyle name="Style 21 3 2 2" xfId="21847" xr:uid="{00000000-0005-0000-0000-000059550000}"/>
    <cellStyle name="Style 21 3 2 3" xfId="21848" xr:uid="{00000000-0005-0000-0000-00005A550000}"/>
    <cellStyle name="Style 21 3 2 4" xfId="21849" xr:uid="{00000000-0005-0000-0000-00005B550000}"/>
    <cellStyle name="Style 21 3 2 5" xfId="21850" xr:uid="{00000000-0005-0000-0000-00005C550000}"/>
    <cellStyle name="Style 21 3 2 6" xfId="21851" xr:uid="{00000000-0005-0000-0000-00005D550000}"/>
    <cellStyle name="Style 21 3 2 7" xfId="21852" xr:uid="{00000000-0005-0000-0000-00005E550000}"/>
    <cellStyle name="Style 21 3 3" xfId="21853" xr:uid="{00000000-0005-0000-0000-00005F550000}"/>
    <cellStyle name="Style 21 3 3 2" xfId="21854" xr:uid="{00000000-0005-0000-0000-000060550000}"/>
    <cellStyle name="Style 21 3 3 3" xfId="21855" xr:uid="{00000000-0005-0000-0000-000061550000}"/>
    <cellStyle name="Style 21 3 4" xfId="21856" xr:uid="{00000000-0005-0000-0000-000062550000}"/>
    <cellStyle name="Style 21 3 5" xfId="21857" xr:uid="{00000000-0005-0000-0000-000063550000}"/>
    <cellStyle name="Style 21 3 6" xfId="21858" xr:uid="{00000000-0005-0000-0000-000064550000}"/>
    <cellStyle name="Style 21 3 7" xfId="21859" xr:uid="{00000000-0005-0000-0000-000065550000}"/>
    <cellStyle name="Style 21 3 8" xfId="21860" xr:uid="{00000000-0005-0000-0000-000066550000}"/>
    <cellStyle name="Style 21 3 9" xfId="21861" xr:uid="{00000000-0005-0000-0000-000067550000}"/>
    <cellStyle name="Style 21 4" xfId="21862" xr:uid="{00000000-0005-0000-0000-000068550000}"/>
    <cellStyle name="Style 21 4 2" xfId="21863" xr:uid="{00000000-0005-0000-0000-000069550000}"/>
    <cellStyle name="Style 21 4 2 2" xfId="21864" xr:uid="{00000000-0005-0000-0000-00006A550000}"/>
    <cellStyle name="Style 21 4 2 3" xfId="21865" xr:uid="{00000000-0005-0000-0000-00006B550000}"/>
    <cellStyle name="Style 21 4 3" xfId="21866" xr:uid="{00000000-0005-0000-0000-00006C550000}"/>
    <cellStyle name="Style 21 4 3 2" xfId="21867" xr:uid="{00000000-0005-0000-0000-00006D550000}"/>
    <cellStyle name="Style 21 4 3 3" xfId="21868" xr:uid="{00000000-0005-0000-0000-00006E550000}"/>
    <cellStyle name="Style 21 4 4" xfId="21869" xr:uid="{00000000-0005-0000-0000-00006F550000}"/>
    <cellStyle name="Style 21 4 5" xfId="21870" xr:uid="{00000000-0005-0000-0000-000070550000}"/>
    <cellStyle name="Style 21 4 6" xfId="21871" xr:uid="{00000000-0005-0000-0000-000071550000}"/>
    <cellStyle name="Style 21 4 7" xfId="21872" xr:uid="{00000000-0005-0000-0000-000072550000}"/>
    <cellStyle name="Style 21 4 8" xfId="21873" xr:uid="{00000000-0005-0000-0000-000073550000}"/>
    <cellStyle name="Style 21 5" xfId="21874" xr:uid="{00000000-0005-0000-0000-000074550000}"/>
    <cellStyle name="Style 21 5 2" xfId="21875" xr:uid="{00000000-0005-0000-0000-000075550000}"/>
    <cellStyle name="Style 21 5 2 2" xfId="21876" xr:uid="{00000000-0005-0000-0000-000076550000}"/>
    <cellStyle name="Style 21 5 2 3" xfId="21877" xr:uid="{00000000-0005-0000-0000-000077550000}"/>
    <cellStyle name="Style 21 5 3" xfId="21878" xr:uid="{00000000-0005-0000-0000-000078550000}"/>
    <cellStyle name="Style 21 5 3 2" xfId="21879" xr:uid="{00000000-0005-0000-0000-000079550000}"/>
    <cellStyle name="Style 21 5 3 3" xfId="21880" xr:uid="{00000000-0005-0000-0000-00007A550000}"/>
    <cellStyle name="Style 21 5 4" xfId="21881" xr:uid="{00000000-0005-0000-0000-00007B550000}"/>
    <cellStyle name="Style 21 5 5" xfId="21882" xr:uid="{00000000-0005-0000-0000-00007C550000}"/>
    <cellStyle name="Style 21 5 6" xfId="21883" xr:uid="{00000000-0005-0000-0000-00007D550000}"/>
    <cellStyle name="Style 21 5 7" xfId="21884" xr:uid="{00000000-0005-0000-0000-00007E550000}"/>
    <cellStyle name="Style 21 5 8" xfId="21885" xr:uid="{00000000-0005-0000-0000-00007F550000}"/>
    <cellStyle name="Style 21 6" xfId="21886" xr:uid="{00000000-0005-0000-0000-000080550000}"/>
    <cellStyle name="Style 21 6 2" xfId="21887" xr:uid="{00000000-0005-0000-0000-000081550000}"/>
    <cellStyle name="Style 21 6 2 2" xfId="21888" xr:uid="{00000000-0005-0000-0000-000082550000}"/>
    <cellStyle name="Style 21 6 2 3" xfId="21889" xr:uid="{00000000-0005-0000-0000-000083550000}"/>
    <cellStyle name="Style 21 6 3" xfId="21890" xr:uid="{00000000-0005-0000-0000-000084550000}"/>
    <cellStyle name="Style 21 6 3 2" xfId="21891" xr:uid="{00000000-0005-0000-0000-000085550000}"/>
    <cellStyle name="Style 21 6 3 3" xfId="21892" xr:uid="{00000000-0005-0000-0000-000086550000}"/>
    <cellStyle name="Style 21 6 4" xfId="21893" xr:uid="{00000000-0005-0000-0000-000087550000}"/>
    <cellStyle name="Style 21 6 4 2" xfId="21894" xr:uid="{00000000-0005-0000-0000-000088550000}"/>
    <cellStyle name="Style 21 6 4 3" xfId="21895" xr:uid="{00000000-0005-0000-0000-000089550000}"/>
    <cellStyle name="Style 21 6 5" xfId="21896" xr:uid="{00000000-0005-0000-0000-00008A550000}"/>
    <cellStyle name="Style 21 6 6" xfId="21897" xr:uid="{00000000-0005-0000-0000-00008B550000}"/>
    <cellStyle name="Style 21 7" xfId="21898" xr:uid="{00000000-0005-0000-0000-00008C550000}"/>
    <cellStyle name="Style 21 7 2" xfId="21899" xr:uid="{00000000-0005-0000-0000-00008D550000}"/>
    <cellStyle name="Style 21 7 2 2" xfId="21900" xr:uid="{00000000-0005-0000-0000-00008E550000}"/>
    <cellStyle name="Style 21 7 2 3" xfId="21901" xr:uid="{00000000-0005-0000-0000-00008F550000}"/>
    <cellStyle name="Style 21 7 3" xfId="21902" xr:uid="{00000000-0005-0000-0000-000090550000}"/>
    <cellStyle name="Style 21 7 3 2" xfId="21903" xr:uid="{00000000-0005-0000-0000-000091550000}"/>
    <cellStyle name="Style 21 7 3 3" xfId="21904" xr:uid="{00000000-0005-0000-0000-000092550000}"/>
    <cellStyle name="Style 21 7 4" xfId="21905" xr:uid="{00000000-0005-0000-0000-000093550000}"/>
    <cellStyle name="Style 21 7 5" xfId="21906" xr:uid="{00000000-0005-0000-0000-000094550000}"/>
    <cellStyle name="Style 21 8" xfId="21907" xr:uid="{00000000-0005-0000-0000-000095550000}"/>
    <cellStyle name="Style 21 8 2" xfId="21908" xr:uid="{00000000-0005-0000-0000-000096550000}"/>
    <cellStyle name="Style 21 8 3" xfId="21909" xr:uid="{00000000-0005-0000-0000-000097550000}"/>
    <cellStyle name="Style 21 9" xfId="21910" xr:uid="{00000000-0005-0000-0000-000098550000}"/>
    <cellStyle name="Style 21 9 2" xfId="21911" xr:uid="{00000000-0005-0000-0000-000099550000}"/>
    <cellStyle name="Style 21 9 3" xfId="21912" xr:uid="{00000000-0005-0000-0000-00009A550000}"/>
    <cellStyle name="Style 22" xfId="21913" xr:uid="{00000000-0005-0000-0000-00009B550000}"/>
    <cellStyle name="Style 22 10" xfId="21914" xr:uid="{00000000-0005-0000-0000-00009C550000}"/>
    <cellStyle name="Style 22 11" xfId="21915" xr:uid="{00000000-0005-0000-0000-00009D550000}"/>
    <cellStyle name="Style 22 12" xfId="21916" xr:uid="{00000000-0005-0000-0000-00009E550000}"/>
    <cellStyle name="Style 22 13" xfId="21917" xr:uid="{00000000-0005-0000-0000-00009F550000}"/>
    <cellStyle name="Style 22 14" xfId="21918" xr:uid="{00000000-0005-0000-0000-0000A0550000}"/>
    <cellStyle name="Style 22 15" xfId="21919" xr:uid="{00000000-0005-0000-0000-0000A1550000}"/>
    <cellStyle name="Style 22 2" xfId="21920" xr:uid="{00000000-0005-0000-0000-0000A2550000}"/>
    <cellStyle name="Style 22 2 2" xfId="21921" xr:uid="{00000000-0005-0000-0000-0000A3550000}"/>
    <cellStyle name="Style 22 2 2 2" xfId="21922" xr:uid="{00000000-0005-0000-0000-0000A4550000}"/>
    <cellStyle name="Style 22 2 2 3" xfId="21923" xr:uid="{00000000-0005-0000-0000-0000A5550000}"/>
    <cellStyle name="Style 22 2 3" xfId="21924" xr:uid="{00000000-0005-0000-0000-0000A6550000}"/>
    <cellStyle name="Style 22 2 3 2" xfId="21925" xr:uid="{00000000-0005-0000-0000-0000A7550000}"/>
    <cellStyle name="Style 22 2 3 3" xfId="21926" xr:uid="{00000000-0005-0000-0000-0000A8550000}"/>
    <cellStyle name="Style 22 2 4" xfId="21927" xr:uid="{00000000-0005-0000-0000-0000A9550000}"/>
    <cellStyle name="Style 22 2 5" xfId="21928" xr:uid="{00000000-0005-0000-0000-0000AA550000}"/>
    <cellStyle name="Style 22 2 6" xfId="21929" xr:uid="{00000000-0005-0000-0000-0000AB550000}"/>
    <cellStyle name="Style 22 2 7" xfId="21930" xr:uid="{00000000-0005-0000-0000-0000AC550000}"/>
    <cellStyle name="Style 22 2 8" xfId="21931" xr:uid="{00000000-0005-0000-0000-0000AD550000}"/>
    <cellStyle name="Style 22 2 9" xfId="21932" xr:uid="{00000000-0005-0000-0000-0000AE550000}"/>
    <cellStyle name="Style 22 3" xfId="21933" xr:uid="{00000000-0005-0000-0000-0000AF550000}"/>
    <cellStyle name="Style 22 3 2" xfId="21934" xr:uid="{00000000-0005-0000-0000-0000B0550000}"/>
    <cellStyle name="Style 22 3 2 2" xfId="21935" xr:uid="{00000000-0005-0000-0000-0000B1550000}"/>
    <cellStyle name="Style 22 3 2 3" xfId="21936" xr:uid="{00000000-0005-0000-0000-0000B2550000}"/>
    <cellStyle name="Style 22 3 3" xfId="21937" xr:uid="{00000000-0005-0000-0000-0000B3550000}"/>
    <cellStyle name="Style 22 3 3 2" xfId="21938" xr:uid="{00000000-0005-0000-0000-0000B4550000}"/>
    <cellStyle name="Style 22 3 3 3" xfId="21939" xr:uid="{00000000-0005-0000-0000-0000B5550000}"/>
    <cellStyle name="Style 22 3 4" xfId="21940" xr:uid="{00000000-0005-0000-0000-0000B6550000}"/>
    <cellStyle name="Style 22 3 5" xfId="21941" xr:uid="{00000000-0005-0000-0000-0000B7550000}"/>
    <cellStyle name="Style 22 3 6" xfId="21942" xr:uid="{00000000-0005-0000-0000-0000B8550000}"/>
    <cellStyle name="Style 22 3 7" xfId="21943" xr:uid="{00000000-0005-0000-0000-0000B9550000}"/>
    <cellStyle name="Style 22 3 8" xfId="21944" xr:uid="{00000000-0005-0000-0000-0000BA550000}"/>
    <cellStyle name="Style 22 4" xfId="21945" xr:uid="{00000000-0005-0000-0000-0000BB550000}"/>
    <cellStyle name="Style 22 4 2" xfId="21946" xr:uid="{00000000-0005-0000-0000-0000BC550000}"/>
    <cellStyle name="Style 22 4 2 2" xfId="21947" xr:uid="{00000000-0005-0000-0000-0000BD550000}"/>
    <cellStyle name="Style 22 4 2 3" xfId="21948" xr:uid="{00000000-0005-0000-0000-0000BE550000}"/>
    <cellStyle name="Style 22 4 3" xfId="21949" xr:uid="{00000000-0005-0000-0000-0000BF550000}"/>
    <cellStyle name="Style 22 4 3 2" xfId="21950" xr:uid="{00000000-0005-0000-0000-0000C0550000}"/>
    <cellStyle name="Style 22 4 3 3" xfId="21951" xr:uid="{00000000-0005-0000-0000-0000C1550000}"/>
    <cellStyle name="Style 22 4 4" xfId="21952" xr:uid="{00000000-0005-0000-0000-0000C2550000}"/>
    <cellStyle name="Style 22 4 5" xfId="21953" xr:uid="{00000000-0005-0000-0000-0000C3550000}"/>
    <cellStyle name="Style 22 5" xfId="21954" xr:uid="{00000000-0005-0000-0000-0000C4550000}"/>
    <cellStyle name="Style 22 5 2" xfId="21955" xr:uid="{00000000-0005-0000-0000-0000C5550000}"/>
    <cellStyle name="Style 22 5 2 2" xfId="21956" xr:uid="{00000000-0005-0000-0000-0000C6550000}"/>
    <cellStyle name="Style 22 5 2 3" xfId="21957" xr:uid="{00000000-0005-0000-0000-0000C7550000}"/>
    <cellStyle name="Style 22 5 3" xfId="21958" xr:uid="{00000000-0005-0000-0000-0000C8550000}"/>
    <cellStyle name="Style 22 5 3 2" xfId="21959" xr:uid="{00000000-0005-0000-0000-0000C9550000}"/>
    <cellStyle name="Style 22 5 3 3" xfId="21960" xr:uid="{00000000-0005-0000-0000-0000CA550000}"/>
    <cellStyle name="Style 22 5 4" xfId="21961" xr:uid="{00000000-0005-0000-0000-0000CB550000}"/>
    <cellStyle name="Style 22 5 4 2" xfId="21962" xr:uid="{00000000-0005-0000-0000-0000CC550000}"/>
    <cellStyle name="Style 22 5 4 3" xfId="21963" xr:uid="{00000000-0005-0000-0000-0000CD550000}"/>
    <cellStyle name="Style 22 5 5" xfId="21964" xr:uid="{00000000-0005-0000-0000-0000CE550000}"/>
    <cellStyle name="Style 22 5 6" xfId="21965" xr:uid="{00000000-0005-0000-0000-0000CF550000}"/>
    <cellStyle name="Style 22 6" xfId="21966" xr:uid="{00000000-0005-0000-0000-0000D0550000}"/>
    <cellStyle name="Style 22 6 2" xfId="21967" xr:uid="{00000000-0005-0000-0000-0000D1550000}"/>
    <cellStyle name="Style 22 6 2 2" xfId="21968" xr:uid="{00000000-0005-0000-0000-0000D2550000}"/>
    <cellStyle name="Style 22 6 2 3" xfId="21969" xr:uid="{00000000-0005-0000-0000-0000D3550000}"/>
    <cellStyle name="Style 22 6 3" xfId="21970" xr:uid="{00000000-0005-0000-0000-0000D4550000}"/>
    <cellStyle name="Style 22 6 3 2" xfId="21971" xr:uid="{00000000-0005-0000-0000-0000D5550000}"/>
    <cellStyle name="Style 22 6 3 3" xfId="21972" xr:uid="{00000000-0005-0000-0000-0000D6550000}"/>
    <cellStyle name="Style 22 6 4" xfId="21973" xr:uid="{00000000-0005-0000-0000-0000D7550000}"/>
    <cellStyle name="Style 22 6 5" xfId="21974" xr:uid="{00000000-0005-0000-0000-0000D8550000}"/>
    <cellStyle name="Style 22 7" xfId="21975" xr:uid="{00000000-0005-0000-0000-0000D9550000}"/>
    <cellStyle name="Style 22 7 2" xfId="21976" xr:uid="{00000000-0005-0000-0000-0000DA550000}"/>
    <cellStyle name="Style 22 7 3" xfId="21977" xr:uid="{00000000-0005-0000-0000-0000DB550000}"/>
    <cellStyle name="Style 22 8" xfId="21978" xr:uid="{00000000-0005-0000-0000-0000DC550000}"/>
    <cellStyle name="Style 22 8 2" xfId="21979" xr:uid="{00000000-0005-0000-0000-0000DD550000}"/>
    <cellStyle name="Style 22 8 3" xfId="21980" xr:uid="{00000000-0005-0000-0000-0000DE550000}"/>
    <cellStyle name="Style 22 9" xfId="21981" xr:uid="{00000000-0005-0000-0000-0000DF550000}"/>
    <cellStyle name="Style 22 9 2" xfId="21982" xr:uid="{00000000-0005-0000-0000-0000E0550000}"/>
    <cellStyle name="Style 22 9 3" xfId="21983" xr:uid="{00000000-0005-0000-0000-0000E1550000}"/>
    <cellStyle name="Style 23" xfId="21984" xr:uid="{00000000-0005-0000-0000-0000E2550000}"/>
    <cellStyle name="Style 23 10" xfId="21985" xr:uid="{00000000-0005-0000-0000-0000E3550000}"/>
    <cellStyle name="Style 23 11" xfId="21986" xr:uid="{00000000-0005-0000-0000-0000E4550000}"/>
    <cellStyle name="Style 23 12" xfId="21987" xr:uid="{00000000-0005-0000-0000-0000E5550000}"/>
    <cellStyle name="Style 23 13" xfId="21988" xr:uid="{00000000-0005-0000-0000-0000E6550000}"/>
    <cellStyle name="Style 23 14" xfId="21989" xr:uid="{00000000-0005-0000-0000-0000E7550000}"/>
    <cellStyle name="Style 23 15" xfId="21990" xr:uid="{00000000-0005-0000-0000-0000E8550000}"/>
    <cellStyle name="Style 23 2" xfId="21991" xr:uid="{00000000-0005-0000-0000-0000E9550000}"/>
    <cellStyle name="Style 23 2 2" xfId="21992" xr:uid="{00000000-0005-0000-0000-0000EA550000}"/>
    <cellStyle name="Style 23 2 2 2" xfId="21993" xr:uid="{00000000-0005-0000-0000-0000EB550000}"/>
    <cellStyle name="Style 23 2 2 3" xfId="21994" xr:uid="{00000000-0005-0000-0000-0000EC550000}"/>
    <cellStyle name="Style 23 2 3" xfId="21995" xr:uid="{00000000-0005-0000-0000-0000ED550000}"/>
    <cellStyle name="Style 23 2 3 2" xfId="21996" xr:uid="{00000000-0005-0000-0000-0000EE550000}"/>
    <cellStyle name="Style 23 2 3 3" xfId="21997" xr:uid="{00000000-0005-0000-0000-0000EF550000}"/>
    <cellStyle name="Style 23 2 4" xfId="21998" xr:uid="{00000000-0005-0000-0000-0000F0550000}"/>
    <cellStyle name="Style 23 2 5" xfId="21999" xr:uid="{00000000-0005-0000-0000-0000F1550000}"/>
    <cellStyle name="Style 23 2 6" xfId="22000" xr:uid="{00000000-0005-0000-0000-0000F2550000}"/>
    <cellStyle name="Style 23 2 7" xfId="22001" xr:uid="{00000000-0005-0000-0000-0000F3550000}"/>
    <cellStyle name="Style 23 2 8" xfId="22002" xr:uid="{00000000-0005-0000-0000-0000F4550000}"/>
    <cellStyle name="Style 23 2 9" xfId="22003" xr:uid="{00000000-0005-0000-0000-0000F5550000}"/>
    <cellStyle name="Style 23 3" xfId="22004" xr:uid="{00000000-0005-0000-0000-0000F6550000}"/>
    <cellStyle name="Style 23 3 2" xfId="22005" xr:uid="{00000000-0005-0000-0000-0000F7550000}"/>
    <cellStyle name="Style 23 3 2 2" xfId="22006" xr:uid="{00000000-0005-0000-0000-0000F8550000}"/>
    <cellStyle name="Style 23 3 2 3" xfId="22007" xr:uid="{00000000-0005-0000-0000-0000F9550000}"/>
    <cellStyle name="Style 23 3 3" xfId="22008" xr:uid="{00000000-0005-0000-0000-0000FA550000}"/>
    <cellStyle name="Style 23 3 3 2" xfId="22009" xr:uid="{00000000-0005-0000-0000-0000FB550000}"/>
    <cellStyle name="Style 23 3 3 3" xfId="22010" xr:uid="{00000000-0005-0000-0000-0000FC550000}"/>
    <cellStyle name="Style 23 3 4" xfId="22011" xr:uid="{00000000-0005-0000-0000-0000FD550000}"/>
    <cellStyle name="Style 23 3 5" xfId="22012" xr:uid="{00000000-0005-0000-0000-0000FE550000}"/>
    <cellStyle name="Style 23 3 6" xfId="22013" xr:uid="{00000000-0005-0000-0000-0000FF550000}"/>
    <cellStyle name="Style 23 3 7" xfId="22014" xr:uid="{00000000-0005-0000-0000-000000560000}"/>
    <cellStyle name="Style 23 3 8" xfId="22015" xr:uid="{00000000-0005-0000-0000-000001560000}"/>
    <cellStyle name="Style 23 4" xfId="22016" xr:uid="{00000000-0005-0000-0000-000002560000}"/>
    <cellStyle name="Style 23 4 2" xfId="22017" xr:uid="{00000000-0005-0000-0000-000003560000}"/>
    <cellStyle name="Style 23 4 2 2" xfId="22018" xr:uid="{00000000-0005-0000-0000-000004560000}"/>
    <cellStyle name="Style 23 4 2 3" xfId="22019" xr:uid="{00000000-0005-0000-0000-000005560000}"/>
    <cellStyle name="Style 23 4 3" xfId="22020" xr:uid="{00000000-0005-0000-0000-000006560000}"/>
    <cellStyle name="Style 23 4 3 2" xfId="22021" xr:uid="{00000000-0005-0000-0000-000007560000}"/>
    <cellStyle name="Style 23 4 3 3" xfId="22022" xr:uid="{00000000-0005-0000-0000-000008560000}"/>
    <cellStyle name="Style 23 4 4" xfId="22023" xr:uid="{00000000-0005-0000-0000-000009560000}"/>
    <cellStyle name="Style 23 4 5" xfId="22024" xr:uid="{00000000-0005-0000-0000-00000A560000}"/>
    <cellStyle name="Style 23 5" xfId="22025" xr:uid="{00000000-0005-0000-0000-00000B560000}"/>
    <cellStyle name="Style 23 5 2" xfId="22026" xr:uid="{00000000-0005-0000-0000-00000C560000}"/>
    <cellStyle name="Style 23 5 2 2" xfId="22027" xr:uid="{00000000-0005-0000-0000-00000D560000}"/>
    <cellStyle name="Style 23 5 2 3" xfId="22028" xr:uid="{00000000-0005-0000-0000-00000E560000}"/>
    <cellStyle name="Style 23 5 3" xfId="22029" xr:uid="{00000000-0005-0000-0000-00000F560000}"/>
    <cellStyle name="Style 23 5 3 2" xfId="22030" xr:uid="{00000000-0005-0000-0000-000010560000}"/>
    <cellStyle name="Style 23 5 3 3" xfId="22031" xr:uid="{00000000-0005-0000-0000-000011560000}"/>
    <cellStyle name="Style 23 5 4" xfId="22032" xr:uid="{00000000-0005-0000-0000-000012560000}"/>
    <cellStyle name="Style 23 5 4 2" xfId="22033" xr:uid="{00000000-0005-0000-0000-000013560000}"/>
    <cellStyle name="Style 23 5 4 3" xfId="22034" xr:uid="{00000000-0005-0000-0000-000014560000}"/>
    <cellStyle name="Style 23 5 5" xfId="22035" xr:uid="{00000000-0005-0000-0000-000015560000}"/>
    <cellStyle name="Style 23 5 6" xfId="22036" xr:uid="{00000000-0005-0000-0000-000016560000}"/>
    <cellStyle name="Style 23 6" xfId="22037" xr:uid="{00000000-0005-0000-0000-000017560000}"/>
    <cellStyle name="Style 23 6 2" xfId="22038" xr:uid="{00000000-0005-0000-0000-000018560000}"/>
    <cellStyle name="Style 23 6 2 2" xfId="22039" xr:uid="{00000000-0005-0000-0000-000019560000}"/>
    <cellStyle name="Style 23 6 2 3" xfId="22040" xr:uid="{00000000-0005-0000-0000-00001A560000}"/>
    <cellStyle name="Style 23 6 3" xfId="22041" xr:uid="{00000000-0005-0000-0000-00001B560000}"/>
    <cellStyle name="Style 23 6 3 2" xfId="22042" xr:uid="{00000000-0005-0000-0000-00001C560000}"/>
    <cellStyle name="Style 23 6 3 3" xfId="22043" xr:uid="{00000000-0005-0000-0000-00001D560000}"/>
    <cellStyle name="Style 23 6 4" xfId="22044" xr:uid="{00000000-0005-0000-0000-00001E560000}"/>
    <cellStyle name="Style 23 6 5" xfId="22045" xr:uid="{00000000-0005-0000-0000-00001F560000}"/>
    <cellStyle name="Style 23 7" xfId="22046" xr:uid="{00000000-0005-0000-0000-000020560000}"/>
    <cellStyle name="Style 23 7 2" xfId="22047" xr:uid="{00000000-0005-0000-0000-000021560000}"/>
    <cellStyle name="Style 23 7 3" xfId="22048" xr:uid="{00000000-0005-0000-0000-000022560000}"/>
    <cellStyle name="Style 23 8" xfId="22049" xr:uid="{00000000-0005-0000-0000-000023560000}"/>
    <cellStyle name="Style 23 8 2" xfId="22050" xr:uid="{00000000-0005-0000-0000-000024560000}"/>
    <cellStyle name="Style 23 8 3" xfId="22051" xr:uid="{00000000-0005-0000-0000-000025560000}"/>
    <cellStyle name="Style 23 9" xfId="22052" xr:uid="{00000000-0005-0000-0000-000026560000}"/>
    <cellStyle name="Style 23 9 2" xfId="22053" xr:uid="{00000000-0005-0000-0000-000027560000}"/>
    <cellStyle name="Style 23 9 3" xfId="22054" xr:uid="{00000000-0005-0000-0000-000028560000}"/>
    <cellStyle name="Style 24" xfId="22055" xr:uid="{00000000-0005-0000-0000-000029560000}"/>
    <cellStyle name="Style 24 10" xfId="22056" xr:uid="{00000000-0005-0000-0000-00002A560000}"/>
    <cellStyle name="Style 24 11" xfId="22057" xr:uid="{00000000-0005-0000-0000-00002B560000}"/>
    <cellStyle name="Style 24 12" xfId="22058" xr:uid="{00000000-0005-0000-0000-00002C560000}"/>
    <cellStyle name="Style 24 13" xfId="22059" xr:uid="{00000000-0005-0000-0000-00002D560000}"/>
    <cellStyle name="Style 24 14" xfId="22060" xr:uid="{00000000-0005-0000-0000-00002E560000}"/>
    <cellStyle name="Style 24 15" xfId="22061" xr:uid="{00000000-0005-0000-0000-00002F560000}"/>
    <cellStyle name="Style 24 2" xfId="22062" xr:uid="{00000000-0005-0000-0000-000030560000}"/>
    <cellStyle name="Style 24 2 2" xfId="22063" xr:uid="{00000000-0005-0000-0000-000031560000}"/>
    <cellStyle name="Style 24 2 2 2" xfId="22064" xr:uid="{00000000-0005-0000-0000-000032560000}"/>
    <cellStyle name="Style 24 2 2 3" xfId="22065" xr:uid="{00000000-0005-0000-0000-000033560000}"/>
    <cellStyle name="Style 24 2 3" xfId="22066" xr:uid="{00000000-0005-0000-0000-000034560000}"/>
    <cellStyle name="Style 24 2 3 2" xfId="22067" xr:uid="{00000000-0005-0000-0000-000035560000}"/>
    <cellStyle name="Style 24 2 3 3" xfId="22068" xr:uid="{00000000-0005-0000-0000-000036560000}"/>
    <cellStyle name="Style 24 2 4" xfId="22069" xr:uid="{00000000-0005-0000-0000-000037560000}"/>
    <cellStyle name="Style 24 2 5" xfId="22070" xr:uid="{00000000-0005-0000-0000-000038560000}"/>
    <cellStyle name="Style 24 2 6" xfId="22071" xr:uid="{00000000-0005-0000-0000-000039560000}"/>
    <cellStyle name="Style 24 2 7" xfId="22072" xr:uid="{00000000-0005-0000-0000-00003A560000}"/>
    <cellStyle name="Style 24 2 8" xfId="22073" xr:uid="{00000000-0005-0000-0000-00003B560000}"/>
    <cellStyle name="Style 24 2 9" xfId="22074" xr:uid="{00000000-0005-0000-0000-00003C560000}"/>
    <cellStyle name="Style 24 3" xfId="22075" xr:uid="{00000000-0005-0000-0000-00003D560000}"/>
    <cellStyle name="Style 24 3 2" xfId="22076" xr:uid="{00000000-0005-0000-0000-00003E560000}"/>
    <cellStyle name="Style 24 3 2 2" xfId="22077" xr:uid="{00000000-0005-0000-0000-00003F560000}"/>
    <cellStyle name="Style 24 3 2 3" xfId="22078" xr:uid="{00000000-0005-0000-0000-000040560000}"/>
    <cellStyle name="Style 24 3 3" xfId="22079" xr:uid="{00000000-0005-0000-0000-000041560000}"/>
    <cellStyle name="Style 24 3 3 2" xfId="22080" xr:uid="{00000000-0005-0000-0000-000042560000}"/>
    <cellStyle name="Style 24 3 3 3" xfId="22081" xr:uid="{00000000-0005-0000-0000-000043560000}"/>
    <cellStyle name="Style 24 3 4" xfId="22082" xr:uid="{00000000-0005-0000-0000-000044560000}"/>
    <cellStyle name="Style 24 3 5" xfId="22083" xr:uid="{00000000-0005-0000-0000-000045560000}"/>
    <cellStyle name="Style 24 3 6" xfId="22084" xr:uid="{00000000-0005-0000-0000-000046560000}"/>
    <cellStyle name="Style 24 3 7" xfId="22085" xr:uid="{00000000-0005-0000-0000-000047560000}"/>
    <cellStyle name="Style 24 3 8" xfId="22086" xr:uid="{00000000-0005-0000-0000-000048560000}"/>
    <cellStyle name="Style 24 4" xfId="22087" xr:uid="{00000000-0005-0000-0000-000049560000}"/>
    <cellStyle name="Style 24 4 2" xfId="22088" xr:uid="{00000000-0005-0000-0000-00004A560000}"/>
    <cellStyle name="Style 24 4 2 2" xfId="22089" xr:uid="{00000000-0005-0000-0000-00004B560000}"/>
    <cellStyle name="Style 24 4 2 3" xfId="22090" xr:uid="{00000000-0005-0000-0000-00004C560000}"/>
    <cellStyle name="Style 24 4 3" xfId="22091" xr:uid="{00000000-0005-0000-0000-00004D560000}"/>
    <cellStyle name="Style 24 4 3 2" xfId="22092" xr:uid="{00000000-0005-0000-0000-00004E560000}"/>
    <cellStyle name="Style 24 4 3 3" xfId="22093" xr:uid="{00000000-0005-0000-0000-00004F560000}"/>
    <cellStyle name="Style 24 4 4" xfId="22094" xr:uid="{00000000-0005-0000-0000-000050560000}"/>
    <cellStyle name="Style 24 4 5" xfId="22095" xr:uid="{00000000-0005-0000-0000-000051560000}"/>
    <cellStyle name="Style 24 5" xfId="22096" xr:uid="{00000000-0005-0000-0000-000052560000}"/>
    <cellStyle name="Style 24 5 2" xfId="22097" xr:uid="{00000000-0005-0000-0000-000053560000}"/>
    <cellStyle name="Style 24 5 2 2" xfId="22098" xr:uid="{00000000-0005-0000-0000-000054560000}"/>
    <cellStyle name="Style 24 5 2 3" xfId="22099" xr:uid="{00000000-0005-0000-0000-000055560000}"/>
    <cellStyle name="Style 24 5 3" xfId="22100" xr:uid="{00000000-0005-0000-0000-000056560000}"/>
    <cellStyle name="Style 24 5 3 2" xfId="22101" xr:uid="{00000000-0005-0000-0000-000057560000}"/>
    <cellStyle name="Style 24 5 3 3" xfId="22102" xr:uid="{00000000-0005-0000-0000-000058560000}"/>
    <cellStyle name="Style 24 5 4" xfId="22103" xr:uid="{00000000-0005-0000-0000-000059560000}"/>
    <cellStyle name="Style 24 5 4 2" xfId="22104" xr:uid="{00000000-0005-0000-0000-00005A560000}"/>
    <cellStyle name="Style 24 5 4 3" xfId="22105" xr:uid="{00000000-0005-0000-0000-00005B560000}"/>
    <cellStyle name="Style 24 5 5" xfId="22106" xr:uid="{00000000-0005-0000-0000-00005C560000}"/>
    <cellStyle name="Style 24 5 6" xfId="22107" xr:uid="{00000000-0005-0000-0000-00005D560000}"/>
    <cellStyle name="Style 24 6" xfId="22108" xr:uid="{00000000-0005-0000-0000-00005E560000}"/>
    <cellStyle name="Style 24 6 2" xfId="22109" xr:uid="{00000000-0005-0000-0000-00005F560000}"/>
    <cellStyle name="Style 24 6 2 2" xfId="22110" xr:uid="{00000000-0005-0000-0000-000060560000}"/>
    <cellStyle name="Style 24 6 2 3" xfId="22111" xr:uid="{00000000-0005-0000-0000-000061560000}"/>
    <cellStyle name="Style 24 6 3" xfId="22112" xr:uid="{00000000-0005-0000-0000-000062560000}"/>
    <cellStyle name="Style 24 6 3 2" xfId="22113" xr:uid="{00000000-0005-0000-0000-000063560000}"/>
    <cellStyle name="Style 24 6 3 3" xfId="22114" xr:uid="{00000000-0005-0000-0000-000064560000}"/>
    <cellStyle name="Style 24 6 4" xfId="22115" xr:uid="{00000000-0005-0000-0000-000065560000}"/>
    <cellStyle name="Style 24 6 5" xfId="22116" xr:uid="{00000000-0005-0000-0000-000066560000}"/>
    <cellStyle name="Style 24 7" xfId="22117" xr:uid="{00000000-0005-0000-0000-000067560000}"/>
    <cellStyle name="Style 24 7 2" xfId="22118" xr:uid="{00000000-0005-0000-0000-000068560000}"/>
    <cellStyle name="Style 24 7 3" xfId="22119" xr:uid="{00000000-0005-0000-0000-000069560000}"/>
    <cellStyle name="Style 24 8" xfId="22120" xr:uid="{00000000-0005-0000-0000-00006A560000}"/>
    <cellStyle name="Style 24 8 2" xfId="22121" xr:uid="{00000000-0005-0000-0000-00006B560000}"/>
    <cellStyle name="Style 24 8 3" xfId="22122" xr:uid="{00000000-0005-0000-0000-00006C560000}"/>
    <cellStyle name="Style 24 9" xfId="22123" xr:uid="{00000000-0005-0000-0000-00006D560000}"/>
    <cellStyle name="Style 24 9 2" xfId="22124" xr:uid="{00000000-0005-0000-0000-00006E560000}"/>
    <cellStyle name="Style 24 9 3" xfId="22125" xr:uid="{00000000-0005-0000-0000-00006F560000}"/>
    <cellStyle name="Style 25" xfId="22126" xr:uid="{00000000-0005-0000-0000-000070560000}"/>
    <cellStyle name="Style 25 10" xfId="22127" xr:uid="{00000000-0005-0000-0000-000071560000}"/>
    <cellStyle name="Style 25 10 2" xfId="22128" xr:uid="{00000000-0005-0000-0000-000072560000}"/>
    <cellStyle name="Style 25 10 3" xfId="22129" xr:uid="{00000000-0005-0000-0000-000073560000}"/>
    <cellStyle name="Style 25 11" xfId="22130" xr:uid="{00000000-0005-0000-0000-000074560000}"/>
    <cellStyle name="Style 25 12" xfId="22131" xr:uid="{00000000-0005-0000-0000-000075560000}"/>
    <cellStyle name="Style 25 13" xfId="22132" xr:uid="{00000000-0005-0000-0000-000076560000}"/>
    <cellStyle name="Style 25 14" xfId="22133" xr:uid="{00000000-0005-0000-0000-000077560000}"/>
    <cellStyle name="Style 25 15" xfId="22134" xr:uid="{00000000-0005-0000-0000-000078560000}"/>
    <cellStyle name="Style 25 16" xfId="22135" xr:uid="{00000000-0005-0000-0000-000079560000}"/>
    <cellStyle name="Style 25 2" xfId="22136" xr:uid="{00000000-0005-0000-0000-00007A560000}"/>
    <cellStyle name="Style 25 2 10" xfId="22137" xr:uid="{00000000-0005-0000-0000-00007B560000}"/>
    <cellStyle name="Style 25 2 11" xfId="22138" xr:uid="{00000000-0005-0000-0000-00007C560000}"/>
    <cellStyle name="Style 25 2 12" xfId="22139" xr:uid="{00000000-0005-0000-0000-00007D560000}"/>
    <cellStyle name="Style 25 2 13" xfId="22140" xr:uid="{00000000-0005-0000-0000-00007E560000}"/>
    <cellStyle name="Style 25 2 14" xfId="22141" xr:uid="{00000000-0005-0000-0000-00007F560000}"/>
    <cellStyle name="Style 25 2 15" xfId="22142" xr:uid="{00000000-0005-0000-0000-000080560000}"/>
    <cellStyle name="Style 25 2 2" xfId="22143" xr:uid="{00000000-0005-0000-0000-000081560000}"/>
    <cellStyle name="Style 25 2 2 2" xfId="22144" xr:uid="{00000000-0005-0000-0000-000082560000}"/>
    <cellStyle name="Style 25 2 2 2 2" xfId="22145" xr:uid="{00000000-0005-0000-0000-000083560000}"/>
    <cellStyle name="Style 25 2 2 2 3" xfId="22146" xr:uid="{00000000-0005-0000-0000-000084560000}"/>
    <cellStyle name="Style 25 2 2 3" xfId="22147" xr:uid="{00000000-0005-0000-0000-000085560000}"/>
    <cellStyle name="Style 25 2 2 3 2" xfId="22148" xr:uid="{00000000-0005-0000-0000-000086560000}"/>
    <cellStyle name="Style 25 2 2 3 3" xfId="22149" xr:uid="{00000000-0005-0000-0000-000087560000}"/>
    <cellStyle name="Style 25 2 2 4" xfId="22150" xr:uid="{00000000-0005-0000-0000-000088560000}"/>
    <cellStyle name="Style 25 2 2 5" xfId="22151" xr:uid="{00000000-0005-0000-0000-000089560000}"/>
    <cellStyle name="Style 25 2 2 6" xfId="22152" xr:uid="{00000000-0005-0000-0000-00008A560000}"/>
    <cellStyle name="Style 25 2 2 7" xfId="22153" xr:uid="{00000000-0005-0000-0000-00008B560000}"/>
    <cellStyle name="Style 25 2 2 8" xfId="22154" xr:uid="{00000000-0005-0000-0000-00008C560000}"/>
    <cellStyle name="Style 25 2 2 9" xfId="22155" xr:uid="{00000000-0005-0000-0000-00008D560000}"/>
    <cellStyle name="Style 25 2 3" xfId="22156" xr:uid="{00000000-0005-0000-0000-00008E560000}"/>
    <cellStyle name="Style 25 2 3 2" xfId="22157" xr:uid="{00000000-0005-0000-0000-00008F560000}"/>
    <cellStyle name="Style 25 2 3 2 2" xfId="22158" xr:uid="{00000000-0005-0000-0000-000090560000}"/>
    <cellStyle name="Style 25 2 3 2 3" xfId="22159" xr:uid="{00000000-0005-0000-0000-000091560000}"/>
    <cellStyle name="Style 25 2 3 3" xfId="22160" xr:uid="{00000000-0005-0000-0000-000092560000}"/>
    <cellStyle name="Style 25 2 3 3 2" xfId="22161" xr:uid="{00000000-0005-0000-0000-000093560000}"/>
    <cellStyle name="Style 25 2 3 3 3" xfId="22162" xr:uid="{00000000-0005-0000-0000-000094560000}"/>
    <cellStyle name="Style 25 2 3 4" xfId="22163" xr:uid="{00000000-0005-0000-0000-000095560000}"/>
    <cellStyle name="Style 25 2 3 5" xfId="22164" xr:uid="{00000000-0005-0000-0000-000096560000}"/>
    <cellStyle name="Style 25 2 4" xfId="22165" xr:uid="{00000000-0005-0000-0000-000097560000}"/>
    <cellStyle name="Style 25 2 4 2" xfId="22166" xr:uid="{00000000-0005-0000-0000-000098560000}"/>
    <cellStyle name="Style 25 2 4 2 2" xfId="22167" xr:uid="{00000000-0005-0000-0000-000099560000}"/>
    <cellStyle name="Style 25 2 4 2 3" xfId="22168" xr:uid="{00000000-0005-0000-0000-00009A560000}"/>
    <cellStyle name="Style 25 2 4 3" xfId="22169" xr:uid="{00000000-0005-0000-0000-00009B560000}"/>
    <cellStyle name="Style 25 2 4 3 2" xfId="22170" xr:uid="{00000000-0005-0000-0000-00009C560000}"/>
    <cellStyle name="Style 25 2 4 3 3" xfId="22171" xr:uid="{00000000-0005-0000-0000-00009D560000}"/>
    <cellStyle name="Style 25 2 4 4" xfId="22172" xr:uid="{00000000-0005-0000-0000-00009E560000}"/>
    <cellStyle name="Style 25 2 4 5" xfId="22173" xr:uid="{00000000-0005-0000-0000-00009F560000}"/>
    <cellStyle name="Style 25 2 5" xfId="22174" xr:uid="{00000000-0005-0000-0000-0000A0560000}"/>
    <cellStyle name="Style 25 2 5 2" xfId="22175" xr:uid="{00000000-0005-0000-0000-0000A1560000}"/>
    <cellStyle name="Style 25 2 5 2 2" xfId="22176" xr:uid="{00000000-0005-0000-0000-0000A2560000}"/>
    <cellStyle name="Style 25 2 5 2 3" xfId="22177" xr:uid="{00000000-0005-0000-0000-0000A3560000}"/>
    <cellStyle name="Style 25 2 5 3" xfId="22178" xr:uid="{00000000-0005-0000-0000-0000A4560000}"/>
    <cellStyle name="Style 25 2 5 3 2" xfId="22179" xr:uid="{00000000-0005-0000-0000-0000A5560000}"/>
    <cellStyle name="Style 25 2 5 3 3" xfId="22180" xr:uid="{00000000-0005-0000-0000-0000A6560000}"/>
    <cellStyle name="Style 25 2 5 4" xfId="22181" xr:uid="{00000000-0005-0000-0000-0000A7560000}"/>
    <cellStyle name="Style 25 2 5 4 2" xfId="22182" xr:uid="{00000000-0005-0000-0000-0000A8560000}"/>
    <cellStyle name="Style 25 2 5 4 3" xfId="22183" xr:uid="{00000000-0005-0000-0000-0000A9560000}"/>
    <cellStyle name="Style 25 2 5 5" xfId="22184" xr:uid="{00000000-0005-0000-0000-0000AA560000}"/>
    <cellStyle name="Style 25 2 5 6" xfId="22185" xr:uid="{00000000-0005-0000-0000-0000AB560000}"/>
    <cellStyle name="Style 25 2 6" xfId="22186" xr:uid="{00000000-0005-0000-0000-0000AC560000}"/>
    <cellStyle name="Style 25 2 6 2" xfId="22187" xr:uid="{00000000-0005-0000-0000-0000AD560000}"/>
    <cellStyle name="Style 25 2 6 2 2" xfId="22188" xr:uid="{00000000-0005-0000-0000-0000AE560000}"/>
    <cellStyle name="Style 25 2 6 2 3" xfId="22189" xr:uid="{00000000-0005-0000-0000-0000AF560000}"/>
    <cellStyle name="Style 25 2 6 3" xfId="22190" xr:uid="{00000000-0005-0000-0000-0000B0560000}"/>
    <cellStyle name="Style 25 2 6 3 2" xfId="22191" xr:uid="{00000000-0005-0000-0000-0000B1560000}"/>
    <cellStyle name="Style 25 2 6 3 3" xfId="22192" xr:uid="{00000000-0005-0000-0000-0000B2560000}"/>
    <cellStyle name="Style 25 2 6 4" xfId="22193" xr:uid="{00000000-0005-0000-0000-0000B3560000}"/>
    <cellStyle name="Style 25 2 6 5" xfId="22194" xr:uid="{00000000-0005-0000-0000-0000B4560000}"/>
    <cellStyle name="Style 25 2 7" xfId="22195" xr:uid="{00000000-0005-0000-0000-0000B5560000}"/>
    <cellStyle name="Style 25 2 7 2" xfId="22196" xr:uid="{00000000-0005-0000-0000-0000B6560000}"/>
    <cellStyle name="Style 25 2 7 3" xfId="22197" xr:uid="{00000000-0005-0000-0000-0000B7560000}"/>
    <cellStyle name="Style 25 2 8" xfId="22198" xr:uid="{00000000-0005-0000-0000-0000B8560000}"/>
    <cellStyle name="Style 25 2 8 2" xfId="22199" xr:uid="{00000000-0005-0000-0000-0000B9560000}"/>
    <cellStyle name="Style 25 2 8 3" xfId="22200" xr:uid="{00000000-0005-0000-0000-0000BA560000}"/>
    <cellStyle name="Style 25 2 9" xfId="22201" xr:uid="{00000000-0005-0000-0000-0000BB560000}"/>
    <cellStyle name="Style 25 2 9 2" xfId="22202" xr:uid="{00000000-0005-0000-0000-0000BC560000}"/>
    <cellStyle name="Style 25 2 9 3" xfId="22203" xr:uid="{00000000-0005-0000-0000-0000BD560000}"/>
    <cellStyle name="Style 25 3" xfId="22204" xr:uid="{00000000-0005-0000-0000-0000BE560000}"/>
    <cellStyle name="Style 25 3 2" xfId="22205" xr:uid="{00000000-0005-0000-0000-0000BF560000}"/>
    <cellStyle name="Style 25 3 2 2" xfId="22206" xr:uid="{00000000-0005-0000-0000-0000C0560000}"/>
    <cellStyle name="Style 25 3 2 3" xfId="22207" xr:uid="{00000000-0005-0000-0000-0000C1560000}"/>
    <cellStyle name="Style 25 3 2 4" xfId="22208" xr:uid="{00000000-0005-0000-0000-0000C2560000}"/>
    <cellStyle name="Style 25 3 2 5" xfId="22209" xr:uid="{00000000-0005-0000-0000-0000C3560000}"/>
    <cellStyle name="Style 25 3 2 6" xfId="22210" xr:uid="{00000000-0005-0000-0000-0000C4560000}"/>
    <cellStyle name="Style 25 3 2 7" xfId="22211" xr:uid="{00000000-0005-0000-0000-0000C5560000}"/>
    <cellStyle name="Style 25 3 3" xfId="22212" xr:uid="{00000000-0005-0000-0000-0000C6560000}"/>
    <cellStyle name="Style 25 3 3 2" xfId="22213" xr:uid="{00000000-0005-0000-0000-0000C7560000}"/>
    <cellStyle name="Style 25 3 3 3" xfId="22214" xr:uid="{00000000-0005-0000-0000-0000C8560000}"/>
    <cellStyle name="Style 25 3 4" xfId="22215" xr:uid="{00000000-0005-0000-0000-0000C9560000}"/>
    <cellStyle name="Style 25 3 5" xfId="22216" xr:uid="{00000000-0005-0000-0000-0000CA560000}"/>
    <cellStyle name="Style 25 3 6" xfId="22217" xr:uid="{00000000-0005-0000-0000-0000CB560000}"/>
    <cellStyle name="Style 25 3 7" xfId="22218" xr:uid="{00000000-0005-0000-0000-0000CC560000}"/>
    <cellStyle name="Style 25 3 8" xfId="22219" xr:uid="{00000000-0005-0000-0000-0000CD560000}"/>
    <cellStyle name="Style 25 3 9" xfId="22220" xr:uid="{00000000-0005-0000-0000-0000CE560000}"/>
    <cellStyle name="Style 25 4" xfId="22221" xr:uid="{00000000-0005-0000-0000-0000CF560000}"/>
    <cellStyle name="Style 25 4 2" xfId="22222" xr:uid="{00000000-0005-0000-0000-0000D0560000}"/>
    <cellStyle name="Style 25 4 2 2" xfId="22223" xr:uid="{00000000-0005-0000-0000-0000D1560000}"/>
    <cellStyle name="Style 25 4 2 3" xfId="22224" xr:uid="{00000000-0005-0000-0000-0000D2560000}"/>
    <cellStyle name="Style 25 4 3" xfId="22225" xr:uid="{00000000-0005-0000-0000-0000D3560000}"/>
    <cellStyle name="Style 25 4 3 2" xfId="22226" xr:uid="{00000000-0005-0000-0000-0000D4560000}"/>
    <cellStyle name="Style 25 4 3 3" xfId="22227" xr:uid="{00000000-0005-0000-0000-0000D5560000}"/>
    <cellStyle name="Style 25 4 4" xfId="22228" xr:uid="{00000000-0005-0000-0000-0000D6560000}"/>
    <cellStyle name="Style 25 4 5" xfId="22229" xr:uid="{00000000-0005-0000-0000-0000D7560000}"/>
    <cellStyle name="Style 25 4 6" xfId="22230" xr:uid="{00000000-0005-0000-0000-0000D8560000}"/>
    <cellStyle name="Style 25 4 7" xfId="22231" xr:uid="{00000000-0005-0000-0000-0000D9560000}"/>
    <cellStyle name="Style 25 4 8" xfId="22232" xr:uid="{00000000-0005-0000-0000-0000DA560000}"/>
    <cellStyle name="Style 25 5" xfId="22233" xr:uid="{00000000-0005-0000-0000-0000DB560000}"/>
    <cellStyle name="Style 25 5 2" xfId="22234" xr:uid="{00000000-0005-0000-0000-0000DC560000}"/>
    <cellStyle name="Style 25 5 2 2" xfId="22235" xr:uid="{00000000-0005-0000-0000-0000DD560000}"/>
    <cellStyle name="Style 25 5 2 3" xfId="22236" xr:uid="{00000000-0005-0000-0000-0000DE560000}"/>
    <cellStyle name="Style 25 5 3" xfId="22237" xr:uid="{00000000-0005-0000-0000-0000DF560000}"/>
    <cellStyle name="Style 25 5 3 2" xfId="22238" xr:uid="{00000000-0005-0000-0000-0000E0560000}"/>
    <cellStyle name="Style 25 5 3 3" xfId="22239" xr:uid="{00000000-0005-0000-0000-0000E1560000}"/>
    <cellStyle name="Style 25 5 4" xfId="22240" xr:uid="{00000000-0005-0000-0000-0000E2560000}"/>
    <cellStyle name="Style 25 5 5" xfId="22241" xr:uid="{00000000-0005-0000-0000-0000E3560000}"/>
    <cellStyle name="Style 25 6" xfId="22242" xr:uid="{00000000-0005-0000-0000-0000E4560000}"/>
    <cellStyle name="Style 25 6 2" xfId="22243" xr:uid="{00000000-0005-0000-0000-0000E5560000}"/>
    <cellStyle name="Style 25 6 2 2" xfId="22244" xr:uid="{00000000-0005-0000-0000-0000E6560000}"/>
    <cellStyle name="Style 25 6 2 3" xfId="22245" xr:uid="{00000000-0005-0000-0000-0000E7560000}"/>
    <cellStyle name="Style 25 6 3" xfId="22246" xr:uid="{00000000-0005-0000-0000-0000E8560000}"/>
    <cellStyle name="Style 25 6 3 2" xfId="22247" xr:uid="{00000000-0005-0000-0000-0000E9560000}"/>
    <cellStyle name="Style 25 6 3 3" xfId="22248" xr:uid="{00000000-0005-0000-0000-0000EA560000}"/>
    <cellStyle name="Style 25 6 4" xfId="22249" xr:uid="{00000000-0005-0000-0000-0000EB560000}"/>
    <cellStyle name="Style 25 6 4 2" xfId="22250" xr:uid="{00000000-0005-0000-0000-0000EC560000}"/>
    <cellStyle name="Style 25 6 4 3" xfId="22251" xr:uid="{00000000-0005-0000-0000-0000ED560000}"/>
    <cellStyle name="Style 25 6 5" xfId="22252" xr:uid="{00000000-0005-0000-0000-0000EE560000}"/>
    <cellStyle name="Style 25 6 6" xfId="22253" xr:uid="{00000000-0005-0000-0000-0000EF560000}"/>
    <cellStyle name="Style 25 7" xfId="22254" xr:uid="{00000000-0005-0000-0000-0000F0560000}"/>
    <cellStyle name="Style 25 7 2" xfId="22255" xr:uid="{00000000-0005-0000-0000-0000F1560000}"/>
    <cellStyle name="Style 25 7 2 2" xfId="22256" xr:uid="{00000000-0005-0000-0000-0000F2560000}"/>
    <cellStyle name="Style 25 7 2 3" xfId="22257" xr:uid="{00000000-0005-0000-0000-0000F3560000}"/>
    <cellStyle name="Style 25 7 3" xfId="22258" xr:uid="{00000000-0005-0000-0000-0000F4560000}"/>
    <cellStyle name="Style 25 7 3 2" xfId="22259" xr:uid="{00000000-0005-0000-0000-0000F5560000}"/>
    <cellStyle name="Style 25 7 3 3" xfId="22260" xr:uid="{00000000-0005-0000-0000-0000F6560000}"/>
    <cellStyle name="Style 25 7 4" xfId="22261" xr:uid="{00000000-0005-0000-0000-0000F7560000}"/>
    <cellStyle name="Style 25 7 5" xfId="22262" xr:uid="{00000000-0005-0000-0000-0000F8560000}"/>
    <cellStyle name="Style 25 8" xfId="22263" xr:uid="{00000000-0005-0000-0000-0000F9560000}"/>
    <cellStyle name="Style 25 8 2" xfId="22264" xr:uid="{00000000-0005-0000-0000-0000FA560000}"/>
    <cellStyle name="Style 25 8 3" xfId="22265" xr:uid="{00000000-0005-0000-0000-0000FB560000}"/>
    <cellStyle name="Style 25 9" xfId="22266" xr:uid="{00000000-0005-0000-0000-0000FC560000}"/>
    <cellStyle name="Style 25 9 2" xfId="22267" xr:uid="{00000000-0005-0000-0000-0000FD560000}"/>
    <cellStyle name="Style 25 9 3" xfId="22268" xr:uid="{00000000-0005-0000-0000-0000FE560000}"/>
    <cellStyle name="Style 26" xfId="22269" xr:uid="{00000000-0005-0000-0000-0000FF560000}"/>
    <cellStyle name="Style 26 10" xfId="22270" xr:uid="{00000000-0005-0000-0000-000000570000}"/>
    <cellStyle name="Style 26 11" xfId="22271" xr:uid="{00000000-0005-0000-0000-000001570000}"/>
    <cellStyle name="Style 26 12" xfId="22272" xr:uid="{00000000-0005-0000-0000-000002570000}"/>
    <cellStyle name="Style 26 13" xfId="22273" xr:uid="{00000000-0005-0000-0000-000003570000}"/>
    <cellStyle name="Style 26 14" xfId="22274" xr:uid="{00000000-0005-0000-0000-000004570000}"/>
    <cellStyle name="Style 26 15" xfId="22275" xr:uid="{00000000-0005-0000-0000-000005570000}"/>
    <cellStyle name="Style 26 2" xfId="22276" xr:uid="{00000000-0005-0000-0000-000006570000}"/>
    <cellStyle name="Style 26 2 2" xfId="22277" xr:uid="{00000000-0005-0000-0000-000007570000}"/>
    <cellStyle name="Style 26 2 2 2" xfId="22278" xr:uid="{00000000-0005-0000-0000-000008570000}"/>
    <cellStyle name="Style 26 2 2 3" xfId="22279" xr:uid="{00000000-0005-0000-0000-000009570000}"/>
    <cellStyle name="Style 26 2 3" xfId="22280" xr:uid="{00000000-0005-0000-0000-00000A570000}"/>
    <cellStyle name="Style 26 2 3 2" xfId="22281" xr:uid="{00000000-0005-0000-0000-00000B570000}"/>
    <cellStyle name="Style 26 2 3 3" xfId="22282" xr:uid="{00000000-0005-0000-0000-00000C570000}"/>
    <cellStyle name="Style 26 2 4" xfId="22283" xr:uid="{00000000-0005-0000-0000-00000D570000}"/>
    <cellStyle name="Style 26 2 5" xfId="22284" xr:uid="{00000000-0005-0000-0000-00000E570000}"/>
    <cellStyle name="Style 26 2 6" xfId="22285" xr:uid="{00000000-0005-0000-0000-00000F570000}"/>
    <cellStyle name="Style 26 2 7" xfId="22286" xr:uid="{00000000-0005-0000-0000-000010570000}"/>
    <cellStyle name="Style 26 2 8" xfId="22287" xr:uid="{00000000-0005-0000-0000-000011570000}"/>
    <cellStyle name="Style 26 2 9" xfId="22288" xr:uid="{00000000-0005-0000-0000-000012570000}"/>
    <cellStyle name="Style 26 3" xfId="22289" xr:uid="{00000000-0005-0000-0000-000013570000}"/>
    <cellStyle name="Style 26 3 2" xfId="22290" xr:uid="{00000000-0005-0000-0000-000014570000}"/>
    <cellStyle name="Style 26 3 2 2" xfId="22291" xr:uid="{00000000-0005-0000-0000-000015570000}"/>
    <cellStyle name="Style 26 3 2 3" xfId="22292" xr:uid="{00000000-0005-0000-0000-000016570000}"/>
    <cellStyle name="Style 26 3 3" xfId="22293" xr:uid="{00000000-0005-0000-0000-000017570000}"/>
    <cellStyle name="Style 26 3 3 2" xfId="22294" xr:uid="{00000000-0005-0000-0000-000018570000}"/>
    <cellStyle name="Style 26 3 3 3" xfId="22295" xr:uid="{00000000-0005-0000-0000-000019570000}"/>
    <cellStyle name="Style 26 3 4" xfId="22296" xr:uid="{00000000-0005-0000-0000-00001A570000}"/>
    <cellStyle name="Style 26 3 5" xfId="22297" xr:uid="{00000000-0005-0000-0000-00001B570000}"/>
    <cellStyle name="Style 26 3 6" xfId="22298" xr:uid="{00000000-0005-0000-0000-00001C570000}"/>
    <cellStyle name="Style 26 3 7" xfId="22299" xr:uid="{00000000-0005-0000-0000-00001D570000}"/>
    <cellStyle name="Style 26 3 8" xfId="22300" xr:uid="{00000000-0005-0000-0000-00001E570000}"/>
    <cellStyle name="Style 26 4" xfId="22301" xr:uid="{00000000-0005-0000-0000-00001F570000}"/>
    <cellStyle name="Style 26 4 2" xfId="22302" xr:uid="{00000000-0005-0000-0000-000020570000}"/>
    <cellStyle name="Style 26 4 2 2" xfId="22303" xr:uid="{00000000-0005-0000-0000-000021570000}"/>
    <cellStyle name="Style 26 4 2 3" xfId="22304" xr:uid="{00000000-0005-0000-0000-000022570000}"/>
    <cellStyle name="Style 26 4 3" xfId="22305" xr:uid="{00000000-0005-0000-0000-000023570000}"/>
    <cellStyle name="Style 26 4 3 2" xfId="22306" xr:uid="{00000000-0005-0000-0000-000024570000}"/>
    <cellStyle name="Style 26 4 3 3" xfId="22307" xr:uid="{00000000-0005-0000-0000-000025570000}"/>
    <cellStyle name="Style 26 4 4" xfId="22308" xr:uid="{00000000-0005-0000-0000-000026570000}"/>
    <cellStyle name="Style 26 4 5" xfId="22309" xr:uid="{00000000-0005-0000-0000-000027570000}"/>
    <cellStyle name="Style 26 5" xfId="22310" xr:uid="{00000000-0005-0000-0000-000028570000}"/>
    <cellStyle name="Style 26 5 2" xfId="22311" xr:uid="{00000000-0005-0000-0000-000029570000}"/>
    <cellStyle name="Style 26 5 2 2" xfId="22312" xr:uid="{00000000-0005-0000-0000-00002A570000}"/>
    <cellStyle name="Style 26 5 2 3" xfId="22313" xr:uid="{00000000-0005-0000-0000-00002B570000}"/>
    <cellStyle name="Style 26 5 3" xfId="22314" xr:uid="{00000000-0005-0000-0000-00002C570000}"/>
    <cellStyle name="Style 26 5 3 2" xfId="22315" xr:uid="{00000000-0005-0000-0000-00002D570000}"/>
    <cellStyle name="Style 26 5 3 3" xfId="22316" xr:uid="{00000000-0005-0000-0000-00002E570000}"/>
    <cellStyle name="Style 26 5 4" xfId="22317" xr:uid="{00000000-0005-0000-0000-00002F570000}"/>
    <cellStyle name="Style 26 5 4 2" xfId="22318" xr:uid="{00000000-0005-0000-0000-000030570000}"/>
    <cellStyle name="Style 26 5 4 3" xfId="22319" xr:uid="{00000000-0005-0000-0000-000031570000}"/>
    <cellStyle name="Style 26 5 5" xfId="22320" xr:uid="{00000000-0005-0000-0000-000032570000}"/>
    <cellStyle name="Style 26 5 6" xfId="22321" xr:uid="{00000000-0005-0000-0000-000033570000}"/>
    <cellStyle name="Style 26 6" xfId="22322" xr:uid="{00000000-0005-0000-0000-000034570000}"/>
    <cellStyle name="Style 26 6 2" xfId="22323" xr:uid="{00000000-0005-0000-0000-000035570000}"/>
    <cellStyle name="Style 26 6 2 2" xfId="22324" xr:uid="{00000000-0005-0000-0000-000036570000}"/>
    <cellStyle name="Style 26 6 2 3" xfId="22325" xr:uid="{00000000-0005-0000-0000-000037570000}"/>
    <cellStyle name="Style 26 6 3" xfId="22326" xr:uid="{00000000-0005-0000-0000-000038570000}"/>
    <cellStyle name="Style 26 6 3 2" xfId="22327" xr:uid="{00000000-0005-0000-0000-000039570000}"/>
    <cellStyle name="Style 26 6 3 3" xfId="22328" xr:uid="{00000000-0005-0000-0000-00003A570000}"/>
    <cellStyle name="Style 26 6 4" xfId="22329" xr:uid="{00000000-0005-0000-0000-00003B570000}"/>
    <cellStyle name="Style 26 6 5" xfId="22330" xr:uid="{00000000-0005-0000-0000-00003C570000}"/>
    <cellStyle name="Style 26 7" xfId="22331" xr:uid="{00000000-0005-0000-0000-00003D570000}"/>
    <cellStyle name="Style 26 7 2" xfId="22332" xr:uid="{00000000-0005-0000-0000-00003E570000}"/>
    <cellStyle name="Style 26 7 3" xfId="22333" xr:uid="{00000000-0005-0000-0000-00003F570000}"/>
    <cellStyle name="Style 26 8" xfId="22334" xr:uid="{00000000-0005-0000-0000-000040570000}"/>
    <cellStyle name="Style 26 8 2" xfId="22335" xr:uid="{00000000-0005-0000-0000-000041570000}"/>
    <cellStyle name="Style 26 8 3" xfId="22336" xr:uid="{00000000-0005-0000-0000-000042570000}"/>
    <cellStyle name="Style 26 9" xfId="22337" xr:uid="{00000000-0005-0000-0000-000043570000}"/>
    <cellStyle name="Style 26 9 2" xfId="22338" xr:uid="{00000000-0005-0000-0000-000044570000}"/>
    <cellStyle name="Style 26 9 3" xfId="22339" xr:uid="{00000000-0005-0000-0000-000045570000}"/>
    <cellStyle name="Style 27" xfId="22340" xr:uid="{00000000-0005-0000-0000-000046570000}"/>
    <cellStyle name="Style 27 2" xfId="22341" xr:uid="{00000000-0005-0000-0000-000047570000}"/>
    <cellStyle name="Style 27 2 2" xfId="22342" xr:uid="{00000000-0005-0000-0000-000048570000}"/>
    <cellStyle name="Style 27 2 3" xfId="22343" xr:uid="{00000000-0005-0000-0000-000049570000}"/>
    <cellStyle name="Style 27 2 4" xfId="22344" xr:uid="{00000000-0005-0000-0000-00004A570000}"/>
    <cellStyle name="Style 27 2 5" xfId="22345" xr:uid="{00000000-0005-0000-0000-00004B570000}"/>
    <cellStyle name="Style 27 2 6" xfId="22346" xr:uid="{00000000-0005-0000-0000-00004C570000}"/>
    <cellStyle name="Style 27 3" xfId="22347" xr:uid="{00000000-0005-0000-0000-00004D570000}"/>
    <cellStyle name="Style 27 4" xfId="22348" xr:uid="{00000000-0005-0000-0000-00004E570000}"/>
    <cellStyle name="Style 27 5" xfId="22349" xr:uid="{00000000-0005-0000-0000-00004F570000}"/>
    <cellStyle name="Style 27 6" xfId="22350" xr:uid="{00000000-0005-0000-0000-000050570000}"/>
    <cellStyle name="Style 27 7" xfId="22351" xr:uid="{00000000-0005-0000-0000-000051570000}"/>
    <cellStyle name="Style 35" xfId="22352" xr:uid="{00000000-0005-0000-0000-000052570000}"/>
    <cellStyle name="Style 35 2" xfId="22353" xr:uid="{00000000-0005-0000-0000-000053570000}"/>
    <cellStyle name="Style 35 2 2" xfId="22354" xr:uid="{00000000-0005-0000-0000-000054570000}"/>
    <cellStyle name="Style 35 2 3" xfId="22355" xr:uid="{00000000-0005-0000-0000-000055570000}"/>
    <cellStyle name="Style 35 2 4" xfId="22356" xr:uid="{00000000-0005-0000-0000-000056570000}"/>
    <cellStyle name="Style 35 2 5" xfId="22357" xr:uid="{00000000-0005-0000-0000-000057570000}"/>
    <cellStyle name="Style 35 2 6" xfId="22358" xr:uid="{00000000-0005-0000-0000-000058570000}"/>
    <cellStyle name="Style 35 3" xfId="22359" xr:uid="{00000000-0005-0000-0000-000059570000}"/>
    <cellStyle name="Style 35 3 2" xfId="22360" xr:uid="{00000000-0005-0000-0000-00005A570000}"/>
    <cellStyle name="Style 35 3 3" xfId="22361" xr:uid="{00000000-0005-0000-0000-00005B570000}"/>
    <cellStyle name="Style 35 3 4" xfId="22362" xr:uid="{00000000-0005-0000-0000-00005C570000}"/>
    <cellStyle name="Style 35 3 5" xfId="22363" xr:uid="{00000000-0005-0000-0000-00005D570000}"/>
    <cellStyle name="Style 35 3 6" xfId="22364" xr:uid="{00000000-0005-0000-0000-00005E570000}"/>
    <cellStyle name="Style 35 4" xfId="22365" xr:uid="{00000000-0005-0000-0000-00005F570000}"/>
    <cellStyle name="Style 35 5" xfId="22366" xr:uid="{00000000-0005-0000-0000-000060570000}"/>
    <cellStyle name="Style 35 6" xfId="22367" xr:uid="{00000000-0005-0000-0000-000061570000}"/>
    <cellStyle name="Style 35 7" xfId="22368" xr:uid="{00000000-0005-0000-0000-000062570000}"/>
    <cellStyle name="Style 35 8" xfId="22369" xr:uid="{00000000-0005-0000-0000-000063570000}"/>
    <cellStyle name="Style 36" xfId="22370" xr:uid="{00000000-0005-0000-0000-000064570000}"/>
    <cellStyle name="Style 36 2" xfId="22371" xr:uid="{00000000-0005-0000-0000-000065570000}"/>
    <cellStyle name="Style 36 2 2" xfId="22372" xr:uid="{00000000-0005-0000-0000-000066570000}"/>
    <cellStyle name="Style 36 2 3" xfId="22373" xr:uid="{00000000-0005-0000-0000-000067570000}"/>
    <cellStyle name="Style 36 2 4" xfId="22374" xr:uid="{00000000-0005-0000-0000-000068570000}"/>
    <cellStyle name="Style 36 2 5" xfId="22375" xr:uid="{00000000-0005-0000-0000-000069570000}"/>
    <cellStyle name="Style 36 2 6" xfId="22376" xr:uid="{00000000-0005-0000-0000-00006A570000}"/>
    <cellStyle name="Style 36 3" xfId="22377" xr:uid="{00000000-0005-0000-0000-00006B570000}"/>
    <cellStyle name="Style 36 4" xfId="22378" xr:uid="{00000000-0005-0000-0000-00006C570000}"/>
    <cellStyle name="Style 36 5" xfId="22379" xr:uid="{00000000-0005-0000-0000-00006D570000}"/>
    <cellStyle name="Style 36 6" xfId="22380" xr:uid="{00000000-0005-0000-0000-00006E570000}"/>
    <cellStyle name="Style 36 7" xfId="22381" xr:uid="{00000000-0005-0000-0000-00006F570000}"/>
    <cellStyle name="Style 37" xfId="22382" xr:uid="{00000000-0005-0000-0000-000070570000}"/>
    <cellStyle name="Style 37 2" xfId="22383" xr:uid="{00000000-0005-0000-0000-000071570000}"/>
    <cellStyle name="Style 37 2 2" xfId="22384" xr:uid="{00000000-0005-0000-0000-000072570000}"/>
    <cellStyle name="Style 37 2 3" xfId="22385" xr:uid="{00000000-0005-0000-0000-000073570000}"/>
    <cellStyle name="Style 37 2 4" xfId="22386" xr:uid="{00000000-0005-0000-0000-000074570000}"/>
    <cellStyle name="Style 37 2 5" xfId="22387" xr:uid="{00000000-0005-0000-0000-000075570000}"/>
    <cellStyle name="Style 37 2 6" xfId="22388" xr:uid="{00000000-0005-0000-0000-000076570000}"/>
    <cellStyle name="Style 37 3" xfId="22389" xr:uid="{00000000-0005-0000-0000-000077570000}"/>
    <cellStyle name="Style 37 4" xfId="22390" xr:uid="{00000000-0005-0000-0000-000078570000}"/>
    <cellStyle name="Style 37 5" xfId="22391" xr:uid="{00000000-0005-0000-0000-000079570000}"/>
    <cellStyle name="Style 37 6" xfId="22392" xr:uid="{00000000-0005-0000-0000-00007A570000}"/>
    <cellStyle name="Style 37 7" xfId="22393" xr:uid="{00000000-0005-0000-0000-00007B570000}"/>
    <cellStyle name="Style 38" xfId="22394" xr:uid="{00000000-0005-0000-0000-00007C570000}"/>
    <cellStyle name="Style 38 2" xfId="22395" xr:uid="{00000000-0005-0000-0000-00007D570000}"/>
    <cellStyle name="Style 38 2 2" xfId="22396" xr:uid="{00000000-0005-0000-0000-00007E570000}"/>
    <cellStyle name="Style 38 2 3" xfId="22397" xr:uid="{00000000-0005-0000-0000-00007F570000}"/>
    <cellStyle name="Style 38 2 4" xfId="22398" xr:uid="{00000000-0005-0000-0000-000080570000}"/>
    <cellStyle name="Style 38 2 5" xfId="22399" xr:uid="{00000000-0005-0000-0000-000081570000}"/>
    <cellStyle name="Style 38 2 6" xfId="22400" xr:uid="{00000000-0005-0000-0000-000082570000}"/>
    <cellStyle name="Style 38 3" xfId="22401" xr:uid="{00000000-0005-0000-0000-000083570000}"/>
    <cellStyle name="Style 38 4" xfId="22402" xr:uid="{00000000-0005-0000-0000-000084570000}"/>
    <cellStyle name="Style 38 5" xfId="22403" xr:uid="{00000000-0005-0000-0000-000085570000}"/>
    <cellStyle name="Style 38 6" xfId="22404" xr:uid="{00000000-0005-0000-0000-000086570000}"/>
    <cellStyle name="Style 38 7" xfId="22405" xr:uid="{00000000-0005-0000-0000-000087570000}"/>
    <cellStyle name="Style 39" xfId="22406" xr:uid="{00000000-0005-0000-0000-000088570000}"/>
    <cellStyle name="Style 39 2" xfId="22407" xr:uid="{00000000-0005-0000-0000-000089570000}"/>
    <cellStyle name="Style 39 2 2" xfId="22408" xr:uid="{00000000-0005-0000-0000-00008A570000}"/>
    <cellStyle name="Style 39 2 3" xfId="22409" xr:uid="{00000000-0005-0000-0000-00008B570000}"/>
    <cellStyle name="Style 39 2 4" xfId="22410" xr:uid="{00000000-0005-0000-0000-00008C570000}"/>
    <cellStyle name="Style 39 2 5" xfId="22411" xr:uid="{00000000-0005-0000-0000-00008D570000}"/>
    <cellStyle name="Style 39 2 6" xfId="22412" xr:uid="{00000000-0005-0000-0000-00008E570000}"/>
    <cellStyle name="Style 39 3" xfId="22413" xr:uid="{00000000-0005-0000-0000-00008F570000}"/>
    <cellStyle name="Style 39 3 2" xfId="22414" xr:uid="{00000000-0005-0000-0000-000090570000}"/>
    <cellStyle name="Style 39 3 3" xfId="22415" xr:uid="{00000000-0005-0000-0000-000091570000}"/>
    <cellStyle name="Style 39 3 4" xfId="22416" xr:uid="{00000000-0005-0000-0000-000092570000}"/>
    <cellStyle name="Style 39 3 5" xfId="22417" xr:uid="{00000000-0005-0000-0000-000093570000}"/>
    <cellStyle name="Style 39 3 6" xfId="22418" xr:uid="{00000000-0005-0000-0000-000094570000}"/>
    <cellStyle name="Style 39 4" xfId="22419" xr:uid="{00000000-0005-0000-0000-000095570000}"/>
    <cellStyle name="Style 39 5" xfId="22420" xr:uid="{00000000-0005-0000-0000-000096570000}"/>
    <cellStyle name="Style 39 6" xfId="22421" xr:uid="{00000000-0005-0000-0000-000097570000}"/>
    <cellStyle name="Style 39 7" xfId="22422" xr:uid="{00000000-0005-0000-0000-000098570000}"/>
    <cellStyle name="Style 39 8" xfId="22423" xr:uid="{00000000-0005-0000-0000-000099570000}"/>
    <cellStyle name="Style 40" xfId="22424" xr:uid="{00000000-0005-0000-0000-00009A570000}"/>
    <cellStyle name="Style 40 2" xfId="22425" xr:uid="{00000000-0005-0000-0000-00009B570000}"/>
    <cellStyle name="Style 40 2 2" xfId="22426" xr:uid="{00000000-0005-0000-0000-00009C570000}"/>
    <cellStyle name="Style 40 2 3" xfId="22427" xr:uid="{00000000-0005-0000-0000-00009D570000}"/>
    <cellStyle name="Style 40 2 4" xfId="22428" xr:uid="{00000000-0005-0000-0000-00009E570000}"/>
    <cellStyle name="Style 40 2 5" xfId="22429" xr:uid="{00000000-0005-0000-0000-00009F570000}"/>
    <cellStyle name="Style 40 2 6" xfId="22430" xr:uid="{00000000-0005-0000-0000-0000A0570000}"/>
    <cellStyle name="Style 40 3" xfId="22431" xr:uid="{00000000-0005-0000-0000-0000A1570000}"/>
    <cellStyle name="Style 40 4" xfId="22432" xr:uid="{00000000-0005-0000-0000-0000A2570000}"/>
    <cellStyle name="Style 40 5" xfId="22433" xr:uid="{00000000-0005-0000-0000-0000A3570000}"/>
    <cellStyle name="Style 40 6" xfId="22434" xr:uid="{00000000-0005-0000-0000-0000A4570000}"/>
    <cellStyle name="Style 40 7" xfId="22435" xr:uid="{00000000-0005-0000-0000-0000A5570000}"/>
    <cellStyle name="Style 41" xfId="22436" xr:uid="{00000000-0005-0000-0000-0000A6570000}"/>
    <cellStyle name="Style 41 2" xfId="22437" xr:uid="{00000000-0005-0000-0000-0000A7570000}"/>
    <cellStyle name="Style 41 2 2" xfId="22438" xr:uid="{00000000-0005-0000-0000-0000A8570000}"/>
    <cellStyle name="Style 41 2 3" xfId="22439" xr:uid="{00000000-0005-0000-0000-0000A9570000}"/>
    <cellStyle name="Style 41 2 4" xfId="22440" xr:uid="{00000000-0005-0000-0000-0000AA570000}"/>
    <cellStyle name="Style 41 2 5" xfId="22441" xr:uid="{00000000-0005-0000-0000-0000AB570000}"/>
    <cellStyle name="Style 41 2 6" xfId="22442" xr:uid="{00000000-0005-0000-0000-0000AC570000}"/>
    <cellStyle name="Style 41 3" xfId="22443" xr:uid="{00000000-0005-0000-0000-0000AD570000}"/>
    <cellStyle name="Style 41 4" xfId="22444" xr:uid="{00000000-0005-0000-0000-0000AE570000}"/>
    <cellStyle name="Style 41 5" xfId="22445" xr:uid="{00000000-0005-0000-0000-0000AF570000}"/>
    <cellStyle name="Style 41 6" xfId="22446" xr:uid="{00000000-0005-0000-0000-0000B0570000}"/>
    <cellStyle name="Style 41 7" xfId="22447" xr:uid="{00000000-0005-0000-0000-0000B1570000}"/>
    <cellStyle name="Style 46" xfId="22448" xr:uid="{00000000-0005-0000-0000-0000B2570000}"/>
    <cellStyle name="Style 46 2" xfId="22449" xr:uid="{00000000-0005-0000-0000-0000B3570000}"/>
    <cellStyle name="Style 46 2 2" xfId="22450" xr:uid="{00000000-0005-0000-0000-0000B4570000}"/>
    <cellStyle name="Style 46 2 3" xfId="22451" xr:uid="{00000000-0005-0000-0000-0000B5570000}"/>
    <cellStyle name="Style 46 2 4" xfId="22452" xr:uid="{00000000-0005-0000-0000-0000B6570000}"/>
    <cellStyle name="Style 46 2 5" xfId="22453" xr:uid="{00000000-0005-0000-0000-0000B7570000}"/>
    <cellStyle name="Style 46 2 6" xfId="22454" xr:uid="{00000000-0005-0000-0000-0000B8570000}"/>
    <cellStyle name="Style 46 3" xfId="22455" xr:uid="{00000000-0005-0000-0000-0000B9570000}"/>
    <cellStyle name="Style 46 3 2" xfId="22456" xr:uid="{00000000-0005-0000-0000-0000BA570000}"/>
    <cellStyle name="Style 46 3 3" xfId="22457" xr:uid="{00000000-0005-0000-0000-0000BB570000}"/>
    <cellStyle name="Style 46 3 4" xfId="22458" xr:uid="{00000000-0005-0000-0000-0000BC570000}"/>
    <cellStyle name="Style 46 3 5" xfId="22459" xr:uid="{00000000-0005-0000-0000-0000BD570000}"/>
    <cellStyle name="Style 46 3 6" xfId="22460" xr:uid="{00000000-0005-0000-0000-0000BE570000}"/>
    <cellStyle name="Style 46 4" xfId="22461" xr:uid="{00000000-0005-0000-0000-0000BF570000}"/>
    <cellStyle name="Style 46 5" xfId="22462" xr:uid="{00000000-0005-0000-0000-0000C0570000}"/>
    <cellStyle name="Style 46 6" xfId="22463" xr:uid="{00000000-0005-0000-0000-0000C1570000}"/>
    <cellStyle name="Style 46 7" xfId="22464" xr:uid="{00000000-0005-0000-0000-0000C2570000}"/>
    <cellStyle name="Style 46 8" xfId="22465" xr:uid="{00000000-0005-0000-0000-0000C3570000}"/>
    <cellStyle name="Style 47" xfId="22466" xr:uid="{00000000-0005-0000-0000-0000C4570000}"/>
    <cellStyle name="Style 47 2" xfId="22467" xr:uid="{00000000-0005-0000-0000-0000C5570000}"/>
    <cellStyle name="Style 47 2 2" xfId="22468" xr:uid="{00000000-0005-0000-0000-0000C6570000}"/>
    <cellStyle name="Style 47 2 3" xfId="22469" xr:uid="{00000000-0005-0000-0000-0000C7570000}"/>
    <cellStyle name="Style 47 2 4" xfId="22470" xr:uid="{00000000-0005-0000-0000-0000C8570000}"/>
    <cellStyle name="Style 47 2 5" xfId="22471" xr:uid="{00000000-0005-0000-0000-0000C9570000}"/>
    <cellStyle name="Style 47 2 6" xfId="22472" xr:uid="{00000000-0005-0000-0000-0000CA570000}"/>
    <cellStyle name="Style 47 3" xfId="22473" xr:uid="{00000000-0005-0000-0000-0000CB570000}"/>
    <cellStyle name="Style 47 4" xfId="22474" xr:uid="{00000000-0005-0000-0000-0000CC570000}"/>
    <cellStyle name="Style 47 5" xfId="22475" xr:uid="{00000000-0005-0000-0000-0000CD570000}"/>
    <cellStyle name="Style 47 6" xfId="22476" xr:uid="{00000000-0005-0000-0000-0000CE570000}"/>
    <cellStyle name="Style 47 7" xfId="22477" xr:uid="{00000000-0005-0000-0000-0000CF570000}"/>
    <cellStyle name="Style 48" xfId="22478" xr:uid="{00000000-0005-0000-0000-0000D0570000}"/>
    <cellStyle name="Style 48 2" xfId="22479" xr:uid="{00000000-0005-0000-0000-0000D1570000}"/>
    <cellStyle name="Style 48 2 2" xfId="22480" xr:uid="{00000000-0005-0000-0000-0000D2570000}"/>
    <cellStyle name="Style 48 2 3" xfId="22481" xr:uid="{00000000-0005-0000-0000-0000D3570000}"/>
    <cellStyle name="Style 48 2 4" xfId="22482" xr:uid="{00000000-0005-0000-0000-0000D4570000}"/>
    <cellStyle name="Style 48 2 5" xfId="22483" xr:uid="{00000000-0005-0000-0000-0000D5570000}"/>
    <cellStyle name="Style 48 2 6" xfId="22484" xr:uid="{00000000-0005-0000-0000-0000D6570000}"/>
    <cellStyle name="Style 48 3" xfId="22485" xr:uid="{00000000-0005-0000-0000-0000D7570000}"/>
    <cellStyle name="Style 48 4" xfId="22486" xr:uid="{00000000-0005-0000-0000-0000D8570000}"/>
    <cellStyle name="Style 48 5" xfId="22487" xr:uid="{00000000-0005-0000-0000-0000D9570000}"/>
    <cellStyle name="Style 48 6" xfId="22488" xr:uid="{00000000-0005-0000-0000-0000DA570000}"/>
    <cellStyle name="Style 48 7" xfId="22489" xr:uid="{00000000-0005-0000-0000-0000DB570000}"/>
    <cellStyle name="Style 49" xfId="22490" xr:uid="{00000000-0005-0000-0000-0000DC570000}"/>
    <cellStyle name="Style 49 2" xfId="22491" xr:uid="{00000000-0005-0000-0000-0000DD570000}"/>
    <cellStyle name="Style 49 2 2" xfId="22492" xr:uid="{00000000-0005-0000-0000-0000DE570000}"/>
    <cellStyle name="Style 49 2 3" xfId="22493" xr:uid="{00000000-0005-0000-0000-0000DF570000}"/>
    <cellStyle name="Style 49 2 4" xfId="22494" xr:uid="{00000000-0005-0000-0000-0000E0570000}"/>
    <cellStyle name="Style 49 2 5" xfId="22495" xr:uid="{00000000-0005-0000-0000-0000E1570000}"/>
    <cellStyle name="Style 49 2 6" xfId="22496" xr:uid="{00000000-0005-0000-0000-0000E2570000}"/>
    <cellStyle name="Style 49 3" xfId="22497" xr:uid="{00000000-0005-0000-0000-0000E3570000}"/>
    <cellStyle name="Style 49 4" xfId="22498" xr:uid="{00000000-0005-0000-0000-0000E4570000}"/>
    <cellStyle name="Style 49 5" xfId="22499" xr:uid="{00000000-0005-0000-0000-0000E5570000}"/>
    <cellStyle name="Style 49 6" xfId="22500" xr:uid="{00000000-0005-0000-0000-0000E6570000}"/>
    <cellStyle name="Style 49 7" xfId="22501" xr:uid="{00000000-0005-0000-0000-0000E7570000}"/>
    <cellStyle name="Style 50" xfId="22502" xr:uid="{00000000-0005-0000-0000-0000E8570000}"/>
    <cellStyle name="Style 50 2" xfId="22503" xr:uid="{00000000-0005-0000-0000-0000E9570000}"/>
    <cellStyle name="Style 50 2 2" xfId="22504" xr:uid="{00000000-0005-0000-0000-0000EA570000}"/>
    <cellStyle name="Style 50 2 3" xfId="22505" xr:uid="{00000000-0005-0000-0000-0000EB570000}"/>
    <cellStyle name="Style 50 2 4" xfId="22506" xr:uid="{00000000-0005-0000-0000-0000EC570000}"/>
    <cellStyle name="Style 50 2 5" xfId="22507" xr:uid="{00000000-0005-0000-0000-0000ED570000}"/>
    <cellStyle name="Style 50 2 6" xfId="22508" xr:uid="{00000000-0005-0000-0000-0000EE570000}"/>
    <cellStyle name="Style 50 3" xfId="22509" xr:uid="{00000000-0005-0000-0000-0000EF570000}"/>
    <cellStyle name="Style 50 3 2" xfId="22510" xr:uid="{00000000-0005-0000-0000-0000F0570000}"/>
    <cellStyle name="Style 50 3 3" xfId="22511" xr:uid="{00000000-0005-0000-0000-0000F1570000}"/>
    <cellStyle name="Style 50 3 4" xfId="22512" xr:uid="{00000000-0005-0000-0000-0000F2570000}"/>
    <cellStyle name="Style 50 3 5" xfId="22513" xr:uid="{00000000-0005-0000-0000-0000F3570000}"/>
    <cellStyle name="Style 50 3 6" xfId="22514" xr:uid="{00000000-0005-0000-0000-0000F4570000}"/>
    <cellStyle name="Style 50 4" xfId="22515" xr:uid="{00000000-0005-0000-0000-0000F5570000}"/>
    <cellStyle name="Style 50 5" xfId="22516" xr:uid="{00000000-0005-0000-0000-0000F6570000}"/>
    <cellStyle name="Style 50 6" xfId="22517" xr:uid="{00000000-0005-0000-0000-0000F7570000}"/>
    <cellStyle name="Style 50 7" xfId="22518" xr:uid="{00000000-0005-0000-0000-0000F8570000}"/>
    <cellStyle name="Style 50 8" xfId="22519" xr:uid="{00000000-0005-0000-0000-0000F9570000}"/>
    <cellStyle name="Style 51" xfId="22520" xr:uid="{00000000-0005-0000-0000-0000FA570000}"/>
    <cellStyle name="Style 51 2" xfId="22521" xr:uid="{00000000-0005-0000-0000-0000FB570000}"/>
    <cellStyle name="Style 51 2 2" xfId="22522" xr:uid="{00000000-0005-0000-0000-0000FC570000}"/>
    <cellStyle name="Style 51 2 3" xfId="22523" xr:uid="{00000000-0005-0000-0000-0000FD570000}"/>
    <cellStyle name="Style 51 2 4" xfId="22524" xr:uid="{00000000-0005-0000-0000-0000FE570000}"/>
    <cellStyle name="Style 51 2 5" xfId="22525" xr:uid="{00000000-0005-0000-0000-0000FF570000}"/>
    <cellStyle name="Style 51 2 6" xfId="22526" xr:uid="{00000000-0005-0000-0000-000000580000}"/>
    <cellStyle name="Style 51 3" xfId="22527" xr:uid="{00000000-0005-0000-0000-000001580000}"/>
    <cellStyle name="Style 51 4" xfId="22528" xr:uid="{00000000-0005-0000-0000-000002580000}"/>
    <cellStyle name="Style 51 5" xfId="22529" xr:uid="{00000000-0005-0000-0000-000003580000}"/>
    <cellStyle name="Style 51 6" xfId="22530" xr:uid="{00000000-0005-0000-0000-000004580000}"/>
    <cellStyle name="Style 51 7" xfId="22531" xr:uid="{00000000-0005-0000-0000-000005580000}"/>
    <cellStyle name="Style 52" xfId="22532" xr:uid="{00000000-0005-0000-0000-000006580000}"/>
    <cellStyle name="Style 52 2" xfId="22533" xr:uid="{00000000-0005-0000-0000-000007580000}"/>
    <cellStyle name="Style 52 2 2" xfId="22534" xr:uid="{00000000-0005-0000-0000-000008580000}"/>
    <cellStyle name="Style 52 2 3" xfId="22535" xr:uid="{00000000-0005-0000-0000-000009580000}"/>
    <cellStyle name="Style 52 2 4" xfId="22536" xr:uid="{00000000-0005-0000-0000-00000A580000}"/>
    <cellStyle name="Style 52 2 5" xfId="22537" xr:uid="{00000000-0005-0000-0000-00000B580000}"/>
    <cellStyle name="Style 52 2 6" xfId="22538" xr:uid="{00000000-0005-0000-0000-00000C580000}"/>
    <cellStyle name="Style 52 3" xfId="22539" xr:uid="{00000000-0005-0000-0000-00000D580000}"/>
    <cellStyle name="Style 52 4" xfId="22540" xr:uid="{00000000-0005-0000-0000-00000E580000}"/>
    <cellStyle name="Style 52 5" xfId="22541" xr:uid="{00000000-0005-0000-0000-00000F580000}"/>
    <cellStyle name="Style 52 6" xfId="22542" xr:uid="{00000000-0005-0000-0000-000010580000}"/>
    <cellStyle name="Style 52 7" xfId="22543" xr:uid="{00000000-0005-0000-0000-000011580000}"/>
    <cellStyle name="Style 58" xfId="22544" xr:uid="{00000000-0005-0000-0000-000012580000}"/>
    <cellStyle name="Style 58 2" xfId="22545" xr:uid="{00000000-0005-0000-0000-000013580000}"/>
    <cellStyle name="Style 58 2 2" xfId="22546" xr:uid="{00000000-0005-0000-0000-000014580000}"/>
    <cellStyle name="Style 58 2 3" xfId="22547" xr:uid="{00000000-0005-0000-0000-000015580000}"/>
    <cellStyle name="Style 58 2 4" xfId="22548" xr:uid="{00000000-0005-0000-0000-000016580000}"/>
    <cellStyle name="Style 58 2 5" xfId="22549" xr:uid="{00000000-0005-0000-0000-000017580000}"/>
    <cellStyle name="Style 58 2 6" xfId="22550" xr:uid="{00000000-0005-0000-0000-000018580000}"/>
    <cellStyle name="Style 58 3" xfId="22551" xr:uid="{00000000-0005-0000-0000-000019580000}"/>
    <cellStyle name="Style 58 3 2" xfId="22552" xr:uid="{00000000-0005-0000-0000-00001A580000}"/>
    <cellStyle name="Style 58 3 3" xfId="22553" xr:uid="{00000000-0005-0000-0000-00001B580000}"/>
    <cellStyle name="Style 58 3 4" xfId="22554" xr:uid="{00000000-0005-0000-0000-00001C580000}"/>
    <cellStyle name="Style 58 3 5" xfId="22555" xr:uid="{00000000-0005-0000-0000-00001D580000}"/>
    <cellStyle name="Style 58 3 6" xfId="22556" xr:uid="{00000000-0005-0000-0000-00001E580000}"/>
    <cellStyle name="Style 58 4" xfId="22557" xr:uid="{00000000-0005-0000-0000-00001F580000}"/>
    <cellStyle name="Style 58 5" xfId="22558" xr:uid="{00000000-0005-0000-0000-000020580000}"/>
    <cellStyle name="Style 58 6" xfId="22559" xr:uid="{00000000-0005-0000-0000-000021580000}"/>
    <cellStyle name="Style 58 7" xfId="22560" xr:uid="{00000000-0005-0000-0000-000022580000}"/>
    <cellStyle name="Style 58 8" xfId="22561" xr:uid="{00000000-0005-0000-0000-000023580000}"/>
    <cellStyle name="Style 59" xfId="22562" xr:uid="{00000000-0005-0000-0000-000024580000}"/>
    <cellStyle name="Style 59 2" xfId="22563" xr:uid="{00000000-0005-0000-0000-000025580000}"/>
    <cellStyle name="Style 59 2 2" xfId="22564" xr:uid="{00000000-0005-0000-0000-000026580000}"/>
    <cellStyle name="Style 59 2 3" xfId="22565" xr:uid="{00000000-0005-0000-0000-000027580000}"/>
    <cellStyle name="Style 59 2 4" xfId="22566" xr:uid="{00000000-0005-0000-0000-000028580000}"/>
    <cellStyle name="Style 59 2 5" xfId="22567" xr:uid="{00000000-0005-0000-0000-000029580000}"/>
    <cellStyle name="Style 59 2 6" xfId="22568" xr:uid="{00000000-0005-0000-0000-00002A580000}"/>
    <cellStyle name="Style 59 3" xfId="22569" xr:uid="{00000000-0005-0000-0000-00002B580000}"/>
    <cellStyle name="Style 59 4" xfId="22570" xr:uid="{00000000-0005-0000-0000-00002C580000}"/>
    <cellStyle name="Style 59 5" xfId="22571" xr:uid="{00000000-0005-0000-0000-00002D580000}"/>
    <cellStyle name="Style 59 6" xfId="22572" xr:uid="{00000000-0005-0000-0000-00002E580000}"/>
    <cellStyle name="Style 59 7" xfId="22573" xr:uid="{00000000-0005-0000-0000-00002F580000}"/>
    <cellStyle name="Style 60" xfId="22574" xr:uid="{00000000-0005-0000-0000-000030580000}"/>
    <cellStyle name="Style 60 2" xfId="22575" xr:uid="{00000000-0005-0000-0000-000031580000}"/>
    <cellStyle name="Style 60 2 2" xfId="22576" xr:uid="{00000000-0005-0000-0000-000032580000}"/>
    <cellStyle name="Style 60 2 3" xfId="22577" xr:uid="{00000000-0005-0000-0000-000033580000}"/>
    <cellStyle name="Style 60 2 4" xfId="22578" xr:uid="{00000000-0005-0000-0000-000034580000}"/>
    <cellStyle name="Style 60 2 5" xfId="22579" xr:uid="{00000000-0005-0000-0000-000035580000}"/>
    <cellStyle name="Style 60 2 6" xfId="22580" xr:uid="{00000000-0005-0000-0000-000036580000}"/>
    <cellStyle name="Style 60 3" xfId="22581" xr:uid="{00000000-0005-0000-0000-000037580000}"/>
    <cellStyle name="Style 60 4" xfId="22582" xr:uid="{00000000-0005-0000-0000-000038580000}"/>
    <cellStyle name="Style 60 5" xfId="22583" xr:uid="{00000000-0005-0000-0000-000039580000}"/>
    <cellStyle name="Style 60 6" xfId="22584" xr:uid="{00000000-0005-0000-0000-00003A580000}"/>
    <cellStyle name="Style 60 7" xfId="22585" xr:uid="{00000000-0005-0000-0000-00003B580000}"/>
    <cellStyle name="Style 61" xfId="22586" xr:uid="{00000000-0005-0000-0000-00003C580000}"/>
    <cellStyle name="Style 61 2" xfId="22587" xr:uid="{00000000-0005-0000-0000-00003D580000}"/>
    <cellStyle name="Style 61 2 2" xfId="22588" xr:uid="{00000000-0005-0000-0000-00003E580000}"/>
    <cellStyle name="Style 61 2 3" xfId="22589" xr:uid="{00000000-0005-0000-0000-00003F580000}"/>
    <cellStyle name="Style 61 2 4" xfId="22590" xr:uid="{00000000-0005-0000-0000-000040580000}"/>
    <cellStyle name="Style 61 2 5" xfId="22591" xr:uid="{00000000-0005-0000-0000-000041580000}"/>
    <cellStyle name="Style 61 2 6" xfId="22592" xr:uid="{00000000-0005-0000-0000-000042580000}"/>
    <cellStyle name="Style 61 3" xfId="22593" xr:uid="{00000000-0005-0000-0000-000043580000}"/>
    <cellStyle name="Style 61 4" xfId="22594" xr:uid="{00000000-0005-0000-0000-000044580000}"/>
    <cellStyle name="Style 61 5" xfId="22595" xr:uid="{00000000-0005-0000-0000-000045580000}"/>
    <cellStyle name="Style 61 6" xfId="22596" xr:uid="{00000000-0005-0000-0000-000046580000}"/>
    <cellStyle name="Style 61 7" xfId="22597" xr:uid="{00000000-0005-0000-0000-000047580000}"/>
    <cellStyle name="Style 62" xfId="22598" xr:uid="{00000000-0005-0000-0000-000048580000}"/>
    <cellStyle name="Style 62 2" xfId="22599" xr:uid="{00000000-0005-0000-0000-000049580000}"/>
    <cellStyle name="Style 62 2 2" xfId="22600" xr:uid="{00000000-0005-0000-0000-00004A580000}"/>
    <cellStyle name="Style 62 2 3" xfId="22601" xr:uid="{00000000-0005-0000-0000-00004B580000}"/>
    <cellStyle name="Style 62 2 4" xfId="22602" xr:uid="{00000000-0005-0000-0000-00004C580000}"/>
    <cellStyle name="Style 62 2 5" xfId="22603" xr:uid="{00000000-0005-0000-0000-00004D580000}"/>
    <cellStyle name="Style 62 2 6" xfId="22604" xr:uid="{00000000-0005-0000-0000-00004E580000}"/>
    <cellStyle name="Style 62 3" xfId="22605" xr:uid="{00000000-0005-0000-0000-00004F580000}"/>
    <cellStyle name="Style 62 3 2" xfId="22606" xr:uid="{00000000-0005-0000-0000-000050580000}"/>
    <cellStyle name="Style 62 3 3" xfId="22607" xr:uid="{00000000-0005-0000-0000-000051580000}"/>
    <cellStyle name="Style 62 3 4" xfId="22608" xr:uid="{00000000-0005-0000-0000-000052580000}"/>
    <cellStyle name="Style 62 3 5" xfId="22609" xr:uid="{00000000-0005-0000-0000-000053580000}"/>
    <cellStyle name="Style 62 3 6" xfId="22610" xr:uid="{00000000-0005-0000-0000-000054580000}"/>
    <cellStyle name="Style 62 4" xfId="22611" xr:uid="{00000000-0005-0000-0000-000055580000}"/>
    <cellStyle name="Style 62 5" xfId="22612" xr:uid="{00000000-0005-0000-0000-000056580000}"/>
    <cellStyle name="Style 62 6" xfId="22613" xr:uid="{00000000-0005-0000-0000-000057580000}"/>
    <cellStyle name="Style 62 7" xfId="22614" xr:uid="{00000000-0005-0000-0000-000058580000}"/>
    <cellStyle name="Style 62 8" xfId="22615" xr:uid="{00000000-0005-0000-0000-000059580000}"/>
    <cellStyle name="Style 63" xfId="22616" xr:uid="{00000000-0005-0000-0000-00005A580000}"/>
    <cellStyle name="Style 63 2" xfId="22617" xr:uid="{00000000-0005-0000-0000-00005B580000}"/>
    <cellStyle name="Style 63 2 2" xfId="22618" xr:uid="{00000000-0005-0000-0000-00005C580000}"/>
    <cellStyle name="Style 63 2 3" xfId="22619" xr:uid="{00000000-0005-0000-0000-00005D580000}"/>
    <cellStyle name="Style 63 2 4" xfId="22620" xr:uid="{00000000-0005-0000-0000-00005E580000}"/>
    <cellStyle name="Style 63 2 5" xfId="22621" xr:uid="{00000000-0005-0000-0000-00005F580000}"/>
    <cellStyle name="Style 63 2 6" xfId="22622" xr:uid="{00000000-0005-0000-0000-000060580000}"/>
    <cellStyle name="Style 63 3" xfId="22623" xr:uid="{00000000-0005-0000-0000-000061580000}"/>
    <cellStyle name="Style 63 4" xfId="22624" xr:uid="{00000000-0005-0000-0000-000062580000}"/>
    <cellStyle name="Style 63 5" xfId="22625" xr:uid="{00000000-0005-0000-0000-000063580000}"/>
    <cellStyle name="Style 63 6" xfId="22626" xr:uid="{00000000-0005-0000-0000-000064580000}"/>
    <cellStyle name="Style 63 7" xfId="22627" xr:uid="{00000000-0005-0000-0000-000065580000}"/>
    <cellStyle name="Style 64" xfId="22628" xr:uid="{00000000-0005-0000-0000-000066580000}"/>
    <cellStyle name="Style 64 2" xfId="22629" xr:uid="{00000000-0005-0000-0000-000067580000}"/>
    <cellStyle name="Style 64 2 2" xfId="22630" xr:uid="{00000000-0005-0000-0000-000068580000}"/>
    <cellStyle name="Style 64 2 3" xfId="22631" xr:uid="{00000000-0005-0000-0000-000069580000}"/>
    <cellStyle name="Style 64 2 4" xfId="22632" xr:uid="{00000000-0005-0000-0000-00006A580000}"/>
    <cellStyle name="Style 64 2 5" xfId="22633" xr:uid="{00000000-0005-0000-0000-00006B580000}"/>
    <cellStyle name="Style 64 2 6" xfId="22634" xr:uid="{00000000-0005-0000-0000-00006C580000}"/>
    <cellStyle name="Style 64 3" xfId="22635" xr:uid="{00000000-0005-0000-0000-00006D580000}"/>
    <cellStyle name="Style 64 4" xfId="22636" xr:uid="{00000000-0005-0000-0000-00006E580000}"/>
    <cellStyle name="Style 64 5" xfId="22637" xr:uid="{00000000-0005-0000-0000-00006F580000}"/>
    <cellStyle name="Style 64 6" xfId="22638" xr:uid="{00000000-0005-0000-0000-000070580000}"/>
    <cellStyle name="Style 64 7" xfId="22639" xr:uid="{00000000-0005-0000-0000-000071580000}"/>
    <cellStyle name="Style 69" xfId="22640" xr:uid="{00000000-0005-0000-0000-000072580000}"/>
    <cellStyle name="Style 69 2" xfId="22641" xr:uid="{00000000-0005-0000-0000-000073580000}"/>
    <cellStyle name="Style 69 2 2" xfId="22642" xr:uid="{00000000-0005-0000-0000-000074580000}"/>
    <cellStyle name="Style 69 2 3" xfId="22643" xr:uid="{00000000-0005-0000-0000-000075580000}"/>
    <cellStyle name="Style 69 2 4" xfId="22644" xr:uid="{00000000-0005-0000-0000-000076580000}"/>
    <cellStyle name="Style 69 2 5" xfId="22645" xr:uid="{00000000-0005-0000-0000-000077580000}"/>
    <cellStyle name="Style 69 2 6" xfId="22646" xr:uid="{00000000-0005-0000-0000-000078580000}"/>
    <cellStyle name="Style 69 3" xfId="22647" xr:uid="{00000000-0005-0000-0000-000079580000}"/>
    <cellStyle name="Style 69 3 2" xfId="22648" xr:uid="{00000000-0005-0000-0000-00007A580000}"/>
    <cellStyle name="Style 69 3 3" xfId="22649" xr:uid="{00000000-0005-0000-0000-00007B580000}"/>
    <cellStyle name="Style 69 3 4" xfId="22650" xr:uid="{00000000-0005-0000-0000-00007C580000}"/>
    <cellStyle name="Style 69 3 5" xfId="22651" xr:uid="{00000000-0005-0000-0000-00007D580000}"/>
    <cellStyle name="Style 69 3 6" xfId="22652" xr:uid="{00000000-0005-0000-0000-00007E580000}"/>
    <cellStyle name="Style 69 4" xfId="22653" xr:uid="{00000000-0005-0000-0000-00007F580000}"/>
    <cellStyle name="Style 69 5" xfId="22654" xr:uid="{00000000-0005-0000-0000-000080580000}"/>
    <cellStyle name="Style 69 6" xfId="22655" xr:uid="{00000000-0005-0000-0000-000081580000}"/>
    <cellStyle name="Style 69 7" xfId="22656" xr:uid="{00000000-0005-0000-0000-000082580000}"/>
    <cellStyle name="Style 69 8" xfId="22657" xr:uid="{00000000-0005-0000-0000-000083580000}"/>
    <cellStyle name="Style 70" xfId="22658" xr:uid="{00000000-0005-0000-0000-000084580000}"/>
    <cellStyle name="Style 70 2" xfId="22659" xr:uid="{00000000-0005-0000-0000-000085580000}"/>
    <cellStyle name="Style 70 2 2" xfId="22660" xr:uid="{00000000-0005-0000-0000-000086580000}"/>
    <cellStyle name="Style 70 2 3" xfId="22661" xr:uid="{00000000-0005-0000-0000-000087580000}"/>
    <cellStyle name="Style 70 2 4" xfId="22662" xr:uid="{00000000-0005-0000-0000-000088580000}"/>
    <cellStyle name="Style 70 2 5" xfId="22663" xr:uid="{00000000-0005-0000-0000-000089580000}"/>
    <cellStyle name="Style 70 2 6" xfId="22664" xr:uid="{00000000-0005-0000-0000-00008A580000}"/>
    <cellStyle name="Style 70 3" xfId="22665" xr:uid="{00000000-0005-0000-0000-00008B580000}"/>
    <cellStyle name="Style 70 4" xfId="22666" xr:uid="{00000000-0005-0000-0000-00008C580000}"/>
    <cellStyle name="Style 70 5" xfId="22667" xr:uid="{00000000-0005-0000-0000-00008D580000}"/>
    <cellStyle name="Style 70 6" xfId="22668" xr:uid="{00000000-0005-0000-0000-00008E580000}"/>
    <cellStyle name="Style 70 7" xfId="22669" xr:uid="{00000000-0005-0000-0000-00008F580000}"/>
    <cellStyle name="Style 71" xfId="22670" xr:uid="{00000000-0005-0000-0000-000090580000}"/>
    <cellStyle name="Style 71 2" xfId="22671" xr:uid="{00000000-0005-0000-0000-000091580000}"/>
    <cellStyle name="Style 71 2 2" xfId="22672" xr:uid="{00000000-0005-0000-0000-000092580000}"/>
    <cellStyle name="Style 71 2 3" xfId="22673" xr:uid="{00000000-0005-0000-0000-000093580000}"/>
    <cellStyle name="Style 71 2 4" xfId="22674" xr:uid="{00000000-0005-0000-0000-000094580000}"/>
    <cellStyle name="Style 71 2 5" xfId="22675" xr:uid="{00000000-0005-0000-0000-000095580000}"/>
    <cellStyle name="Style 71 2 6" xfId="22676" xr:uid="{00000000-0005-0000-0000-000096580000}"/>
    <cellStyle name="Style 71 3" xfId="22677" xr:uid="{00000000-0005-0000-0000-000097580000}"/>
    <cellStyle name="Style 71 4" xfId="22678" xr:uid="{00000000-0005-0000-0000-000098580000}"/>
    <cellStyle name="Style 71 5" xfId="22679" xr:uid="{00000000-0005-0000-0000-000099580000}"/>
    <cellStyle name="Style 71 6" xfId="22680" xr:uid="{00000000-0005-0000-0000-00009A580000}"/>
    <cellStyle name="Style 71 7" xfId="22681" xr:uid="{00000000-0005-0000-0000-00009B580000}"/>
    <cellStyle name="Style 72" xfId="22682" xr:uid="{00000000-0005-0000-0000-00009C580000}"/>
    <cellStyle name="Style 72 2" xfId="22683" xr:uid="{00000000-0005-0000-0000-00009D580000}"/>
    <cellStyle name="Style 72 2 2" xfId="22684" xr:uid="{00000000-0005-0000-0000-00009E580000}"/>
    <cellStyle name="Style 72 2 3" xfId="22685" xr:uid="{00000000-0005-0000-0000-00009F580000}"/>
    <cellStyle name="Style 72 2 4" xfId="22686" xr:uid="{00000000-0005-0000-0000-0000A0580000}"/>
    <cellStyle name="Style 72 2 5" xfId="22687" xr:uid="{00000000-0005-0000-0000-0000A1580000}"/>
    <cellStyle name="Style 72 2 6" xfId="22688" xr:uid="{00000000-0005-0000-0000-0000A2580000}"/>
    <cellStyle name="Style 72 3" xfId="22689" xr:uid="{00000000-0005-0000-0000-0000A3580000}"/>
    <cellStyle name="Style 72 4" xfId="22690" xr:uid="{00000000-0005-0000-0000-0000A4580000}"/>
    <cellStyle name="Style 72 5" xfId="22691" xr:uid="{00000000-0005-0000-0000-0000A5580000}"/>
    <cellStyle name="Style 72 6" xfId="22692" xr:uid="{00000000-0005-0000-0000-0000A6580000}"/>
    <cellStyle name="Style 72 7" xfId="22693" xr:uid="{00000000-0005-0000-0000-0000A7580000}"/>
    <cellStyle name="Style 73" xfId="22694" xr:uid="{00000000-0005-0000-0000-0000A8580000}"/>
    <cellStyle name="Style 73 2" xfId="22695" xr:uid="{00000000-0005-0000-0000-0000A9580000}"/>
    <cellStyle name="Style 73 2 2" xfId="22696" xr:uid="{00000000-0005-0000-0000-0000AA580000}"/>
    <cellStyle name="Style 73 2 3" xfId="22697" xr:uid="{00000000-0005-0000-0000-0000AB580000}"/>
    <cellStyle name="Style 73 2 4" xfId="22698" xr:uid="{00000000-0005-0000-0000-0000AC580000}"/>
    <cellStyle name="Style 73 2 5" xfId="22699" xr:uid="{00000000-0005-0000-0000-0000AD580000}"/>
    <cellStyle name="Style 73 2 6" xfId="22700" xr:uid="{00000000-0005-0000-0000-0000AE580000}"/>
    <cellStyle name="Style 73 3" xfId="22701" xr:uid="{00000000-0005-0000-0000-0000AF580000}"/>
    <cellStyle name="Style 73 3 2" xfId="22702" xr:uid="{00000000-0005-0000-0000-0000B0580000}"/>
    <cellStyle name="Style 73 3 3" xfId="22703" xr:uid="{00000000-0005-0000-0000-0000B1580000}"/>
    <cellStyle name="Style 73 3 4" xfId="22704" xr:uid="{00000000-0005-0000-0000-0000B2580000}"/>
    <cellStyle name="Style 73 3 5" xfId="22705" xr:uid="{00000000-0005-0000-0000-0000B3580000}"/>
    <cellStyle name="Style 73 3 6" xfId="22706" xr:uid="{00000000-0005-0000-0000-0000B4580000}"/>
    <cellStyle name="Style 73 4" xfId="22707" xr:uid="{00000000-0005-0000-0000-0000B5580000}"/>
    <cellStyle name="Style 73 5" xfId="22708" xr:uid="{00000000-0005-0000-0000-0000B6580000}"/>
    <cellStyle name="Style 73 6" xfId="22709" xr:uid="{00000000-0005-0000-0000-0000B7580000}"/>
    <cellStyle name="Style 73 7" xfId="22710" xr:uid="{00000000-0005-0000-0000-0000B8580000}"/>
    <cellStyle name="Style 73 8" xfId="22711" xr:uid="{00000000-0005-0000-0000-0000B9580000}"/>
    <cellStyle name="Style 74" xfId="22712" xr:uid="{00000000-0005-0000-0000-0000BA580000}"/>
    <cellStyle name="Style 74 2" xfId="22713" xr:uid="{00000000-0005-0000-0000-0000BB580000}"/>
    <cellStyle name="Style 74 2 2" xfId="22714" xr:uid="{00000000-0005-0000-0000-0000BC580000}"/>
    <cellStyle name="Style 74 2 3" xfId="22715" xr:uid="{00000000-0005-0000-0000-0000BD580000}"/>
    <cellStyle name="Style 74 2 4" xfId="22716" xr:uid="{00000000-0005-0000-0000-0000BE580000}"/>
    <cellStyle name="Style 74 2 5" xfId="22717" xr:uid="{00000000-0005-0000-0000-0000BF580000}"/>
    <cellStyle name="Style 74 2 6" xfId="22718" xr:uid="{00000000-0005-0000-0000-0000C0580000}"/>
    <cellStyle name="Style 74 3" xfId="22719" xr:uid="{00000000-0005-0000-0000-0000C1580000}"/>
    <cellStyle name="Style 74 4" xfId="22720" xr:uid="{00000000-0005-0000-0000-0000C2580000}"/>
    <cellStyle name="Style 74 5" xfId="22721" xr:uid="{00000000-0005-0000-0000-0000C3580000}"/>
    <cellStyle name="Style 74 6" xfId="22722" xr:uid="{00000000-0005-0000-0000-0000C4580000}"/>
    <cellStyle name="Style 74 7" xfId="22723" xr:uid="{00000000-0005-0000-0000-0000C5580000}"/>
    <cellStyle name="Style 75" xfId="22724" xr:uid="{00000000-0005-0000-0000-0000C6580000}"/>
    <cellStyle name="Style 75 2" xfId="22725" xr:uid="{00000000-0005-0000-0000-0000C7580000}"/>
    <cellStyle name="Style 75 2 2" xfId="22726" xr:uid="{00000000-0005-0000-0000-0000C8580000}"/>
    <cellStyle name="Style 75 2 3" xfId="22727" xr:uid="{00000000-0005-0000-0000-0000C9580000}"/>
    <cellStyle name="Style 75 2 4" xfId="22728" xr:uid="{00000000-0005-0000-0000-0000CA580000}"/>
    <cellStyle name="Style 75 2 5" xfId="22729" xr:uid="{00000000-0005-0000-0000-0000CB580000}"/>
    <cellStyle name="Style 75 2 6" xfId="22730" xr:uid="{00000000-0005-0000-0000-0000CC580000}"/>
    <cellStyle name="Style 75 3" xfId="22731" xr:uid="{00000000-0005-0000-0000-0000CD580000}"/>
    <cellStyle name="Style 75 4" xfId="22732" xr:uid="{00000000-0005-0000-0000-0000CE580000}"/>
    <cellStyle name="Style 75 5" xfId="22733" xr:uid="{00000000-0005-0000-0000-0000CF580000}"/>
    <cellStyle name="Style 75 6" xfId="22734" xr:uid="{00000000-0005-0000-0000-0000D0580000}"/>
    <cellStyle name="Style 75 7" xfId="22735" xr:uid="{00000000-0005-0000-0000-0000D1580000}"/>
    <cellStyle name="Style 80" xfId="22736" xr:uid="{00000000-0005-0000-0000-0000D2580000}"/>
    <cellStyle name="Style 80 2" xfId="22737" xr:uid="{00000000-0005-0000-0000-0000D3580000}"/>
    <cellStyle name="Style 80 2 2" xfId="22738" xr:uid="{00000000-0005-0000-0000-0000D4580000}"/>
    <cellStyle name="Style 80 2 3" xfId="22739" xr:uid="{00000000-0005-0000-0000-0000D5580000}"/>
    <cellStyle name="Style 80 2 4" xfId="22740" xr:uid="{00000000-0005-0000-0000-0000D6580000}"/>
    <cellStyle name="Style 80 2 5" xfId="22741" xr:uid="{00000000-0005-0000-0000-0000D7580000}"/>
    <cellStyle name="Style 80 2 6" xfId="22742" xr:uid="{00000000-0005-0000-0000-0000D8580000}"/>
    <cellStyle name="Style 80 3" xfId="22743" xr:uid="{00000000-0005-0000-0000-0000D9580000}"/>
    <cellStyle name="Style 80 3 2" xfId="22744" xr:uid="{00000000-0005-0000-0000-0000DA580000}"/>
    <cellStyle name="Style 80 3 3" xfId="22745" xr:uid="{00000000-0005-0000-0000-0000DB580000}"/>
    <cellStyle name="Style 80 3 4" xfId="22746" xr:uid="{00000000-0005-0000-0000-0000DC580000}"/>
    <cellStyle name="Style 80 3 5" xfId="22747" xr:uid="{00000000-0005-0000-0000-0000DD580000}"/>
    <cellStyle name="Style 80 3 6" xfId="22748" xr:uid="{00000000-0005-0000-0000-0000DE580000}"/>
    <cellStyle name="Style 80 4" xfId="22749" xr:uid="{00000000-0005-0000-0000-0000DF580000}"/>
    <cellStyle name="Style 80 5" xfId="22750" xr:uid="{00000000-0005-0000-0000-0000E0580000}"/>
    <cellStyle name="Style 80 6" xfId="22751" xr:uid="{00000000-0005-0000-0000-0000E1580000}"/>
    <cellStyle name="Style 80 7" xfId="22752" xr:uid="{00000000-0005-0000-0000-0000E2580000}"/>
    <cellStyle name="Style 80 8" xfId="22753" xr:uid="{00000000-0005-0000-0000-0000E3580000}"/>
    <cellStyle name="Style 81" xfId="22754" xr:uid="{00000000-0005-0000-0000-0000E4580000}"/>
    <cellStyle name="Style 81 2" xfId="22755" xr:uid="{00000000-0005-0000-0000-0000E5580000}"/>
    <cellStyle name="Style 81 2 2" xfId="22756" xr:uid="{00000000-0005-0000-0000-0000E6580000}"/>
    <cellStyle name="Style 81 2 3" xfId="22757" xr:uid="{00000000-0005-0000-0000-0000E7580000}"/>
    <cellStyle name="Style 81 2 4" xfId="22758" xr:uid="{00000000-0005-0000-0000-0000E8580000}"/>
    <cellStyle name="Style 81 2 5" xfId="22759" xr:uid="{00000000-0005-0000-0000-0000E9580000}"/>
    <cellStyle name="Style 81 2 6" xfId="22760" xr:uid="{00000000-0005-0000-0000-0000EA580000}"/>
    <cellStyle name="Style 81 3" xfId="22761" xr:uid="{00000000-0005-0000-0000-0000EB580000}"/>
    <cellStyle name="Style 81 3 2" xfId="22762" xr:uid="{00000000-0005-0000-0000-0000EC580000}"/>
    <cellStyle name="Style 81 3 3" xfId="22763" xr:uid="{00000000-0005-0000-0000-0000ED580000}"/>
    <cellStyle name="Style 81 3 4" xfId="22764" xr:uid="{00000000-0005-0000-0000-0000EE580000}"/>
    <cellStyle name="Style 81 3 5" xfId="22765" xr:uid="{00000000-0005-0000-0000-0000EF580000}"/>
    <cellStyle name="Style 81 3 6" xfId="22766" xr:uid="{00000000-0005-0000-0000-0000F0580000}"/>
    <cellStyle name="Style 81 4" xfId="22767" xr:uid="{00000000-0005-0000-0000-0000F1580000}"/>
    <cellStyle name="Style 81 5" xfId="22768" xr:uid="{00000000-0005-0000-0000-0000F2580000}"/>
    <cellStyle name="Style 81 6" xfId="22769" xr:uid="{00000000-0005-0000-0000-0000F3580000}"/>
    <cellStyle name="Style 81 7" xfId="22770" xr:uid="{00000000-0005-0000-0000-0000F4580000}"/>
    <cellStyle name="Style 81 8" xfId="22771" xr:uid="{00000000-0005-0000-0000-0000F5580000}"/>
    <cellStyle name="Style 82" xfId="22772" xr:uid="{00000000-0005-0000-0000-0000F6580000}"/>
    <cellStyle name="Style 82 2" xfId="22773" xr:uid="{00000000-0005-0000-0000-0000F7580000}"/>
    <cellStyle name="Style 82 2 2" xfId="22774" xr:uid="{00000000-0005-0000-0000-0000F8580000}"/>
    <cellStyle name="Style 82 2 3" xfId="22775" xr:uid="{00000000-0005-0000-0000-0000F9580000}"/>
    <cellStyle name="Style 82 2 4" xfId="22776" xr:uid="{00000000-0005-0000-0000-0000FA580000}"/>
    <cellStyle name="Style 82 2 5" xfId="22777" xr:uid="{00000000-0005-0000-0000-0000FB580000}"/>
    <cellStyle name="Style 82 2 6" xfId="22778" xr:uid="{00000000-0005-0000-0000-0000FC580000}"/>
    <cellStyle name="Style 82 3" xfId="22779" xr:uid="{00000000-0005-0000-0000-0000FD580000}"/>
    <cellStyle name="Style 82 4" xfId="22780" xr:uid="{00000000-0005-0000-0000-0000FE580000}"/>
    <cellStyle name="Style 82 5" xfId="22781" xr:uid="{00000000-0005-0000-0000-0000FF580000}"/>
    <cellStyle name="Style 82 6" xfId="22782" xr:uid="{00000000-0005-0000-0000-000000590000}"/>
    <cellStyle name="Style 82 7" xfId="22783" xr:uid="{00000000-0005-0000-0000-000001590000}"/>
    <cellStyle name="Style 83" xfId="22784" xr:uid="{00000000-0005-0000-0000-000002590000}"/>
    <cellStyle name="Style 83 2" xfId="22785" xr:uid="{00000000-0005-0000-0000-000003590000}"/>
    <cellStyle name="Style 83 2 2" xfId="22786" xr:uid="{00000000-0005-0000-0000-000004590000}"/>
    <cellStyle name="Style 83 2 3" xfId="22787" xr:uid="{00000000-0005-0000-0000-000005590000}"/>
    <cellStyle name="Style 83 2 4" xfId="22788" xr:uid="{00000000-0005-0000-0000-000006590000}"/>
    <cellStyle name="Style 83 2 5" xfId="22789" xr:uid="{00000000-0005-0000-0000-000007590000}"/>
    <cellStyle name="Style 83 2 6" xfId="22790" xr:uid="{00000000-0005-0000-0000-000008590000}"/>
    <cellStyle name="Style 83 3" xfId="22791" xr:uid="{00000000-0005-0000-0000-000009590000}"/>
    <cellStyle name="Style 83 4" xfId="22792" xr:uid="{00000000-0005-0000-0000-00000A590000}"/>
    <cellStyle name="Style 83 5" xfId="22793" xr:uid="{00000000-0005-0000-0000-00000B590000}"/>
    <cellStyle name="Style 83 6" xfId="22794" xr:uid="{00000000-0005-0000-0000-00000C590000}"/>
    <cellStyle name="Style 83 7" xfId="22795" xr:uid="{00000000-0005-0000-0000-00000D590000}"/>
    <cellStyle name="Style 84" xfId="22796" xr:uid="{00000000-0005-0000-0000-00000E590000}"/>
    <cellStyle name="Style 84 2" xfId="22797" xr:uid="{00000000-0005-0000-0000-00000F590000}"/>
    <cellStyle name="Style 84 2 2" xfId="22798" xr:uid="{00000000-0005-0000-0000-000010590000}"/>
    <cellStyle name="Style 84 2 3" xfId="22799" xr:uid="{00000000-0005-0000-0000-000011590000}"/>
    <cellStyle name="Style 84 2 4" xfId="22800" xr:uid="{00000000-0005-0000-0000-000012590000}"/>
    <cellStyle name="Style 84 2 5" xfId="22801" xr:uid="{00000000-0005-0000-0000-000013590000}"/>
    <cellStyle name="Style 84 2 6" xfId="22802" xr:uid="{00000000-0005-0000-0000-000014590000}"/>
    <cellStyle name="Style 84 3" xfId="22803" xr:uid="{00000000-0005-0000-0000-000015590000}"/>
    <cellStyle name="Style 84 4" xfId="22804" xr:uid="{00000000-0005-0000-0000-000016590000}"/>
    <cellStyle name="Style 84 5" xfId="22805" xr:uid="{00000000-0005-0000-0000-000017590000}"/>
    <cellStyle name="Style 84 6" xfId="22806" xr:uid="{00000000-0005-0000-0000-000018590000}"/>
    <cellStyle name="Style 84 7" xfId="22807" xr:uid="{00000000-0005-0000-0000-000019590000}"/>
    <cellStyle name="Style 85" xfId="22808" xr:uid="{00000000-0005-0000-0000-00001A590000}"/>
    <cellStyle name="Style 85 2" xfId="22809" xr:uid="{00000000-0005-0000-0000-00001B590000}"/>
    <cellStyle name="Style 85 2 2" xfId="22810" xr:uid="{00000000-0005-0000-0000-00001C590000}"/>
    <cellStyle name="Style 85 2 3" xfId="22811" xr:uid="{00000000-0005-0000-0000-00001D590000}"/>
    <cellStyle name="Style 85 2 4" xfId="22812" xr:uid="{00000000-0005-0000-0000-00001E590000}"/>
    <cellStyle name="Style 85 2 5" xfId="22813" xr:uid="{00000000-0005-0000-0000-00001F590000}"/>
    <cellStyle name="Style 85 2 6" xfId="22814" xr:uid="{00000000-0005-0000-0000-000020590000}"/>
    <cellStyle name="Style 85 3" xfId="22815" xr:uid="{00000000-0005-0000-0000-000021590000}"/>
    <cellStyle name="Style 85 3 2" xfId="22816" xr:uid="{00000000-0005-0000-0000-000022590000}"/>
    <cellStyle name="Style 85 3 3" xfId="22817" xr:uid="{00000000-0005-0000-0000-000023590000}"/>
    <cellStyle name="Style 85 3 4" xfId="22818" xr:uid="{00000000-0005-0000-0000-000024590000}"/>
    <cellStyle name="Style 85 3 5" xfId="22819" xr:uid="{00000000-0005-0000-0000-000025590000}"/>
    <cellStyle name="Style 85 3 6" xfId="22820" xr:uid="{00000000-0005-0000-0000-000026590000}"/>
    <cellStyle name="Style 85 4" xfId="22821" xr:uid="{00000000-0005-0000-0000-000027590000}"/>
    <cellStyle name="Style 85 5" xfId="22822" xr:uid="{00000000-0005-0000-0000-000028590000}"/>
    <cellStyle name="Style 85 6" xfId="22823" xr:uid="{00000000-0005-0000-0000-000029590000}"/>
    <cellStyle name="Style 85 7" xfId="22824" xr:uid="{00000000-0005-0000-0000-00002A590000}"/>
    <cellStyle name="Style 85 8" xfId="22825" xr:uid="{00000000-0005-0000-0000-00002B590000}"/>
    <cellStyle name="Style 86" xfId="22826" xr:uid="{00000000-0005-0000-0000-00002C590000}"/>
    <cellStyle name="Style 86 2" xfId="22827" xr:uid="{00000000-0005-0000-0000-00002D590000}"/>
    <cellStyle name="Style 86 2 2" xfId="22828" xr:uid="{00000000-0005-0000-0000-00002E590000}"/>
    <cellStyle name="Style 86 2 3" xfId="22829" xr:uid="{00000000-0005-0000-0000-00002F590000}"/>
    <cellStyle name="Style 86 2 4" xfId="22830" xr:uid="{00000000-0005-0000-0000-000030590000}"/>
    <cellStyle name="Style 86 2 5" xfId="22831" xr:uid="{00000000-0005-0000-0000-000031590000}"/>
    <cellStyle name="Style 86 2 6" xfId="22832" xr:uid="{00000000-0005-0000-0000-000032590000}"/>
    <cellStyle name="Style 86 3" xfId="22833" xr:uid="{00000000-0005-0000-0000-000033590000}"/>
    <cellStyle name="Style 86 4" xfId="22834" xr:uid="{00000000-0005-0000-0000-000034590000}"/>
    <cellStyle name="Style 86 5" xfId="22835" xr:uid="{00000000-0005-0000-0000-000035590000}"/>
    <cellStyle name="Style 86 6" xfId="22836" xr:uid="{00000000-0005-0000-0000-000036590000}"/>
    <cellStyle name="Style 86 7" xfId="22837" xr:uid="{00000000-0005-0000-0000-000037590000}"/>
    <cellStyle name="Style 87" xfId="22838" xr:uid="{00000000-0005-0000-0000-000038590000}"/>
    <cellStyle name="Style 87 2" xfId="22839" xr:uid="{00000000-0005-0000-0000-000039590000}"/>
    <cellStyle name="Style 87 2 2" xfId="22840" xr:uid="{00000000-0005-0000-0000-00003A590000}"/>
    <cellStyle name="Style 87 2 3" xfId="22841" xr:uid="{00000000-0005-0000-0000-00003B590000}"/>
    <cellStyle name="Style 87 2 4" xfId="22842" xr:uid="{00000000-0005-0000-0000-00003C590000}"/>
    <cellStyle name="Style 87 2 5" xfId="22843" xr:uid="{00000000-0005-0000-0000-00003D590000}"/>
    <cellStyle name="Style 87 2 6" xfId="22844" xr:uid="{00000000-0005-0000-0000-00003E590000}"/>
    <cellStyle name="Style 87 3" xfId="22845" xr:uid="{00000000-0005-0000-0000-00003F590000}"/>
    <cellStyle name="Style 87 4" xfId="22846" xr:uid="{00000000-0005-0000-0000-000040590000}"/>
    <cellStyle name="Style 87 5" xfId="22847" xr:uid="{00000000-0005-0000-0000-000041590000}"/>
    <cellStyle name="Style 87 6" xfId="22848" xr:uid="{00000000-0005-0000-0000-000042590000}"/>
    <cellStyle name="Style 87 7" xfId="22849" xr:uid="{00000000-0005-0000-0000-000043590000}"/>
    <cellStyle name="Style 93" xfId="22850" xr:uid="{00000000-0005-0000-0000-000044590000}"/>
    <cellStyle name="Style 93 2" xfId="22851" xr:uid="{00000000-0005-0000-0000-000045590000}"/>
    <cellStyle name="Style 93 2 2" xfId="22852" xr:uid="{00000000-0005-0000-0000-000046590000}"/>
    <cellStyle name="Style 93 2 3" xfId="22853" xr:uid="{00000000-0005-0000-0000-000047590000}"/>
    <cellStyle name="Style 93 2 4" xfId="22854" xr:uid="{00000000-0005-0000-0000-000048590000}"/>
    <cellStyle name="Style 93 2 5" xfId="22855" xr:uid="{00000000-0005-0000-0000-000049590000}"/>
    <cellStyle name="Style 93 2 6" xfId="22856" xr:uid="{00000000-0005-0000-0000-00004A590000}"/>
    <cellStyle name="Style 93 3" xfId="22857" xr:uid="{00000000-0005-0000-0000-00004B590000}"/>
    <cellStyle name="Style 93 3 2" xfId="22858" xr:uid="{00000000-0005-0000-0000-00004C590000}"/>
    <cellStyle name="Style 93 3 3" xfId="22859" xr:uid="{00000000-0005-0000-0000-00004D590000}"/>
    <cellStyle name="Style 93 3 4" xfId="22860" xr:uid="{00000000-0005-0000-0000-00004E590000}"/>
    <cellStyle name="Style 93 3 5" xfId="22861" xr:uid="{00000000-0005-0000-0000-00004F590000}"/>
    <cellStyle name="Style 93 3 6" xfId="22862" xr:uid="{00000000-0005-0000-0000-000050590000}"/>
    <cellStyle name="Style 93 4" xfId="22863" xr:uid="{00000000-0005-0000-0000-000051590000}"/>
    <cellStyle name="Style 93 5" xfId="22864" xr:uid="{00000000-0005-0000-0000-000052590000}"/>
    <cellStyle name="Style 93 6" xfId="22865" xr:uid="{00000000-0005-0000-0000-000053590000}"/>
    <cellStyle name="Style 93 7" xfId="22866" xr:uid="{00000000-0005-0000-0000-000054590000}"/>
    <cellStyle name="Style 93 8" xfId="22867" xr:uid="{00000000-0005-0000-0000-000055590000}"/>
    <cellStyle name="Style 94" xfId="22868" xr:uid="{00000000-0005-0000-0000-000056590000}"/>
    <cellStyle name="Style 94 2" xfId="22869" xr:uid="{00000000-0005-0000-0000-000057590000}"/>
    <cellStyle name="Style 94 2 2" xfId="22870" xr:uid="{00000000-0005-0000-0000-000058590000}"/>
    <cellStyle name="Style 94 2 3" xfId="22871" xr:uid="{00000000-0005-0000-0000-000059590000}"/>
    <cellStyle name="Style 94 2 4" xfId="22872" xr:uid="{00000000-0005-0000-0000-00005A590000}"/>
    <cellStyle name="Style 94 2 5" xfId="22873" xr:uid="{00000000-0005-0000-0000-00005B590000}"/>
    <cellStyle name="Style 94 2 6" xfId="22874" xr:uid="{00000000-0005-0000-0000-00005C590000}"/>
    <cellStyle name="Style 94 3" xfId="22875" xr:uid="{00000000-0005-0000-0000-00005D590000}"/>
    <cellStyle name="Style 94 4" xfId="22876" xr:uid="{00000000-0005-0000-0000-00005E590000}"/>
    <cellStyle name="Style 94 5" xfId="22877" xr:uid="{00000000-0005-0000-0000-00005F590000}"/>
    <cellStyle name="Style 94 6" xfId="22878" xr:uid="{00000000-0005-0000-0000-000060590000}"/>
    <cellStyle name="Style 94 7" xfId="22879" xr:uid="{00000000-0005-0000-0000-000061590000}"/>
    <cellStyle name="Style 95" xfId="22880" xr:uid="{00000000-0005-0000-0000-000062590000}"/>
    <cellStyle name="Style 95 2" xfId="22881" xr:uid="{00000000-0005-0000-0000-000063590000}"/>
    <cellStyle name="Style 95 2 2" xfId="22882" xr:uid="{00000000-0005-0000-0000-000064590000}"/>
    <cellStyle name="Style 95 2 3" xfId="22883" xr:uid="{00000000-0005-0000-0000-000065590000}"/>
    <cellStyle name="Style 95 2 4" xfId="22884" xr:uid="{00000000-0005-0000-0000-000066590000}"/>
    <cellStyle name="Style 95 2 5" xfId="22885" xr:uid="{00000000-0005-0000-0000-000067590000}"/>
    <cellStyle name="Style 95 2 6" xfId="22886" xr:uid="{00000000-0005-0000-0000-000068590000}"/>
    <cellStyle name="Style 95 3" xfId="22887" xr:uid="{00000000-0005-0000-0000-000069590000}"/>
    <cellStyle name="Style 95 4" xfId="22888" xr:uid="{00000000-0005-0000-0000-00006A590000}"/>
    <cellStyle name="Style 95 5" xfId="22889" xr:uid="{00000000-0005-0000-0000-00006B590000}"/>
    <cellStyle name="Style 95 6" xfId="22890" xr:uid="{00000000-0005-0000-0000-00006C590000}"/>
    <cellStyle name="Style 95 7" xfId="22891" xr:uid="{00000000-0005-0000-0000-00006D590000}"/>
    <cellStyle name="Style 96" xfId="22892" xr:uid="{00000000-0005-0000-0000-00006E590000}"/>
    <cellStyle name="Style 96 2" xfId="22893" xr:uid="{00000000-0005-0000-0000-00006F590000}"/>
    <cellStyle name="Style 96 2 2" xfId="22894" xr:uid="{00000000-0005-0000-0000-000070590000}"/>
    <cellStyle name="Style 96 2 3" xfId="22895" xr:uid="{00000000-0005-0000-0000-000071590000}"/>
    <cellStyle name="Style 96 2 4" xfId="22896" xr:uid="{00000000-0005-0000-0000-000072590000}"/>
    <cellStyle name="Style 96 2 5" xfId="22897" xr:uid="{00000000-0005-0000-0000-000073590000}"/>
    <cellStyle name="Style 96 2 6" xfId="22898" xr:uid="{00000000-0005-0000-0000-000074590000}"/>
    <cellStyle name="Style 96 3" xfId="22899" xr:uid="{00000000-0005-0000-0000-000075590000}"/>
    <cellStyle name="Style 96 4" xfId="22900" xr:uid="{00000000-0005-0000-0000-000076590000}"/>
    <cellStyle name="Style 96 5" xfId="22901" xr:uid="{00000000-0005-0000-0000-000077590000}"/>
    <cellStyle name="Style 96 6" xfId="22902" xr:uid="{00000000-0005-0000-0000-000078590000}"/>
    <cellStyle name="Style 96 7" xfId="22903" xr:uid="{00000000-0005-0000-0000-000079590000}"/>
    <cellStyle name="Style 97" xfId="22904" xr:uid="{00000000-0005-0000-0000-00007A590000}"/>
    <cellStyle name="Style 97 2" xfId="22905" xr:uid="{00000000-0005-0000-0000-00007B590000}"/>
    <cellStyle name="Style 97 2 2" xfId="22906" xr:uid="{00000000-0005-0000-0000-00007C590000}"/>
    <cellStyle name="Style 97 2 3" xfId="22907" xr:uid="{00000000-0005-0000-0000-00007D590000}"/>
    <cellStyle name="Style 97 2 4" xfId="22908" xr:uid="{00000000-0005-0000-0000-00007E590000}"/>
    <cellStyle name="Style 97 2 5" xfId="22909" xr:uid="{00000000-0005-0000-0000-00007F590000}"/>
    <cellStyle name="Style 97 2 6" xfId="22910" xr:uid="{00000000-0005-0000-0000-000080590000}"/>
    <cellStyle name="Style 97 3" xfId="22911" xr:uid="{00000000-0005-0000-0000-000081590000}"/>
    <cellStyle name="Style 97 3 2" xfId="22912" xr:uid="{00000000-0005-0000-0000-000082590000}"/>
    <cellStyle name="Style 97 3 3" xfId="22913" xr:uid="{00000000-0005-0000-0000-000083590000}"/>
    <cellStyle name="Style 97 3 4" xfId="22914" xr:uid="{00000000-0005-0000-0000-000084590000}"/>
    <cellStyle name="Style 97 3 5" xfId="22915" xr:uid="{00000000-0005-0000-0000-000085590000}"/>
    <cellStyle name="Style 97 3 6" xfId="22916" xr:uid="{00000000-0005-0000-0000-000086590000}"/>
    <cellStyle name="Style 97 4" xfId="22917" xr:uid="{00000000-0005-0000-0000-000087590000}"/>
    <cellStyle name="Style 97 5" xfId="22918" xr:uid="{00000000-0005-0000-0000-000088590000}"/>
    <cellStyle name="Style 97 6" xfId="22919" xr:uid="{00000000-0005-0000-0000-000089590000}"/>
    <cellStyle name="Style 97 7" xfId="22920" xr:uid="{00000000-0005-0000-0000-00008A590000}"/>
    <cellStyle name="Style 97 8" xfId="22921" xr:uid="{00000000-0005-0000-0000-00008B590000}"/>
    <cellStyle name="Style 98" xfId="22922" xr:uid="{00000000-0005-0000-0000-00008C590000}"/>
    <cellStyle name="Style 98 2" xfId="22923" xr:uid="{00000000-0005-0000-0000-00008D590000}"/>
    <cellStyle name="Style 98 2 2" xfId="22924" xr:uid="{00000000-0005-0000-0000-00008E590000}"/>
    <cellStyle name="Style 98 2 3" xfId="22925" xr:uid="{00000000-0005-0000-0000-00008F590000}"/>
    <cellStyle name="Style 98 2 4" xfId="22926" xr:uid="{00000000-0005-0000-0000-000090590000}"/>
    <cellStyle name="Style 98 2 5" xfId="22927" xr:uid="{00000000-0005-0000-0000-000091590000}"/>
    <cellStyle name="Style 98 2 6" xfId="22928" xr:uid="{00000000-0005-0000-0000-000092590000}"/>
    <cellStyle name="Style 98 3" xfId="22929" xr:uid="{00000000-0005-0000-0000-000093590000}"/>
    <cellStyle name="Style 98 4" xfId="22930" xr:uid="{00000000-0005-0000-0000-000094590000}"/>
    <cellStyle name="Style 98 5" xfId="22931" xr:uid="{00000000-0005-0000-0000-000095590000}"/>
    <cellStyle name="Style 98 6" xfId="22932" xr:uid="{00000000-0005-0000-0000-000096590000}"/>
    <cellStyle name="Style 98 7" xfId="22933" xr:uid="{00000000-0005-0000-0000-000097590000}"/>
    <cellStyle name="Style 99" xfId="22934" xr:uid="{00000000-0005-0000-0000-000098590000}"/>
    <cellStyle name="Style 99 2" xfId="22935" xr:uid="{00000000-0005-0000-0000-000099590000}"/>
    <cellStyle name="Style 99 2 2" xfId="22936" xr:uid="{00000000-0005-0000-0000-00009A590000}"/>
    <cellStyle name="Style 99 2 3" xfId="22937" xr:uid="{00000000-0005-0000-0000-00009B590000}"/>
    <cellStyle name="Style 99 2 4" xfId="22938" xr:uid="{00000000-0005-0000-0000-00009C590000}"/>
    <cellStyle name="Style 99 2 5" xfId="22939" xr:uid="{00000000-0005-0000-0000-00009D590000}"/>
    <cellStyle name="Style 99 2 6" xfId="22940" xr:uid="{00000000-0005-0000-0000-00009E590000}"/>
    <cellStyle name="Style 99 3" xfId="22941" xr:uid="{00000000-0005-0000-0000-00009F590000}"/>
    <cellStyle name="Style 99 4" xfId="22942" xr:uid="{00000000-0005-0000-0000-0000A0590000}"/>
    <cellStyle name="Style 99 5" xfId="22943" xr:uid="{00000000-0005-0000-0000-0000A1590000}"/>
    <cellStyle name="Style 99 6" xfId="22944" xr:uid="{00000000-0005-0000-0000-0000A2590000}"/>
    <cellStyle name="Style 99 7" xfId="22945" xr:uid="{00000000-0005-0000-0000-0000A3590000}"/>
    <cellStyle name="tableau | cellule | normal | decimal 1" xfId="22946" xr:uid="{00000000-0005-0000-0000-0000A4590000}"/>
    <cellStyle name="tableau | cellule | normal | decimal 1 10" xfId="22947" xr:uid="{00000000-0005-0000-0000-0000A5590000}"/>
    <cellStyle name="tableau | cellule | normal | decimal 1 11" xfId="22948" xr:uid="{00000000-0005-0000-0000-0000A6590000}"/>
    <cellStyle name="tableau | cellule | normal | decimal 1 12" xfId="22949" xr:uid="{00000000-0005-0000-0000-0000A7590000}"/>
    <cellStyle name="tableau | cellule | normal | decimal 1 13" xfId="22950" xr:uid="{00000000-0005-0000-0000-0000A8590000}"/>
    <cellStyle name="tableau | cellule | normal | decimal 1 14" xfId="22951" xr:uid="{00000000-0005-0000-0000-0000A9590000}"/>
    <cellStyle name="tableau | cellule | normal | decimal 1 15" xfId="22952" xr:uid="{00000000-0005-0000-0000-0000AA590000}"/>
    <cellStyle name="tableau | cellule | normal | decimal 1 2" xfId="22953" xr:uid="{00000000-0005-0000-0000-0000AB590000}"/>
    <cellStyle name="tableau | cellule | normal | decimal 1 2 2" xfId="22954" xr:uid="{00000000-0005-0000-0000-0000AC590000}"/>
    <cellStyle name="tableau | cellule | normal | decimal 1 2 2 2" xfId="22955" xr:uid="{00000000-0005-0000-0000-0000AD590000}"/>
    <cellStyle name="tableau | cellule | normal | decimal 1 2 2 3" xfId="22956" xr:uid="{00000000-0005-0000-0000-0000AE590000}"/>
    <cellStyle name="tableau | cellule | normal | decimal 1 2 3" xfId="22957" xr:uid="{00000000-0005-0000-0000-0000AF590000}"/>
    <cellStyle name="tableau | cellule | normal | decimal 1 2 3 2" xfId="22958" xr:uid="{00000000-0005-0000-0000-0000B0590000}"/>
    <cellStyle name="tableau | cellule | normal | decimal 1 2 3 3" xfId="22959" xr:uid="{00000000-0005-0000-0000-0000B1590000}"/>
    <cellStyle name="tableau | cellule | normal | decimal 1 2 4" xfId="22960" xr:uid="{00000000-0005-0000-0000-0000B2590000}"/>
    <cellStyle name="tableau | cellule | normal | decimal 1 2 5" xfId="22961" xr:uid="{00000000-0005-0000-0000-0000B3590000}"/>
    <cellStyle name="tableau | cellule | normal | decimal 1 2 6" xfId="22962" xr:uid="{00000000-0005-0000-0000-0000B4590000}"/>
    <cellStyle name="tableau | cellule | normal | decimal 1 3" xfId="22963" xr:uid="{00000000-0005-0000-0000-0000B5590000}"/>
    <cellStyle name="tableau | cellule | normal | decimal 1 3 2" xfId="22964" xr:uid="{00000000-0005-0000-0000-0000B6590000}"/>
    <cellStyle name="tableau | cellule | normal | decimal 1 3 2 2" xfId="22965" xr:uid="{00000000-0005-0000-0000-0000B7590000}"/>
    <cellStyle name="tableau | cellule | normal | decimal 1 3 2 3" xfId="22966" xr:uid="{00000000-0005-0000-0000-0000B8590000}"/>
    <cellStyle name="tableau | cellule | normal | decimal 1 3 3" xfId="22967" xr:uid="{00000000-0005-0000-0000-0000B9590000}"/>
    <cellStyle name="tableau | cellule | normal | decimal 1 3 3 2" xfId="22968" xr:uid="{00000000-0005-0000-0000-0000BA590000}"/>
    <cellStyle name="tableau | cellule | normal | decimal 1 3 3 3" xfId="22969" xr:uid="{00000000-0005-0000-0000-0000BB590000}"/>
    <cellStyle name="tableau | cellule | normal | decimal 1 3 4" xfId="22970" xr:uid="{00000000-0005-0000-0000-0000BC590000}"/>
    <cellStyle name="tableau | cellule | normal | decimal 1 3 5" xfId="22971" xr:uid="{00000000-0005-0000-0000-0000BD590000}"/>
    <cellStyle name="tableau | cellule | normal | decimal 1 4" xfId="22972" xr:uid="{00000000-0005-0000-0000-0000BE590000}"/>
    <cellStyle name="tableau | cellule | normal | decimal 1 4 2" xfId="22973" xr:uid="{00000000-0005-0000-0000-0000BF590000}"/>
    <cellStyle name="tableau | cellule | normal | decimal 1 4 2 2" xfId="22974" xr:uid="{00000000-0005-0000-0000-0000C0590000}"/>
    <cellStyle name="tableau | cellule | normal | decimal 1 4 2 3" xfId="22975" xr:uid="{00000000-0005-0000-0000-0000C1590000}"/>
    <cellStyle name="tableau | cellule | normal | decimal 1 4 3" xfId="22976" xr:uid="{00000000-0005-0000-0000-0000C2590000}"/>
    <cellStyle name="tableau | cellule | normal | decimal 1 4 3 2" xfId="22977" xr:uid="{00000000-0005-0000-0000-0000C3590000}"/>
    <cellStyle name="tableau | cellule | normal | decimal 1 4 3 3" xfId="22978" xr:uid="{00000000-0005-0000-0000-0000C4590000}"/>
    <cellStyle name="tableau | cellule | normal | decimal 1 4 4" xfId="22979" xr:uid="{00000000-0005-0000-0000-0000C5590000}"/>
    <cellStyle name="tableau | cellule | normal | decimal 1 4 5" xfId="22980" xr:uid="{00000000-0005-0000-0000-0000C6590000}"/>
    <cellStyle name="tableau | cellule | normal | decimal 1 5" xfId="22981" xr:uid="{00000000-0005-0000-0000-0000C7590000}"/>
    <cellStyle name="tableau | cellule | normal | decimal 1 5 2" xfId="22982" xr:uid="{00000000-0005-0000-0000-0000C8590000}"/>
    <cellStyle name="tableau | cellule | normal | decimal 1 5 2 2" xfId="22983" xr:uid="{00000000-0005-0000-0000-0000C9590000}"/>
    <cellStyle name="tableau | cellule | normal | decimal 1 5 2 3" xfId="22984" xr:uid="{00000000-0005-0000-0000-0000CA590000}"/>
    <cellStyle name="tableau | cellule | normal | decimal 1 5 3" xfId="22985" xr:uid="{00000000-0005-0000-0000-0000CB590000}"/>
    <cellStyle name="tableau | cellule | normal | decimal 1 5 3 2" xfId="22986" xr:uid="{00000000-0005-0000-0000-0000CC590000}"/>
    <cellStyle name="tableau | cellule | normal | decimal 1 5 3 3" xfId="22987" xr:uid="{00000000-0005-0000-0000-0000CD590000}"/>
    <cellStyle name="tableau | cellule | normal | decimal 1 5 4" xfId="22988" xr:uid="{00000000-0005-0000-0000-0000CE590000}"/>
    <cellStyle name="tableau | cellule | normal | decimal 1 5 4 2" xfId="22989" xr:uid="{00000000-0005-0000-0000-0000CF590000}"/>
    <cellStyle name="tableau | cellule | normal | decimal 1 5 4 3" xfId="22990" xr:uid="{00000000-0005-0000-0000-0000D0590000}"/>
    <cellStyle name="tableau | cellule | normal | decimal 1 5 5" xfId="22991" xr:uid="{00000000-0005-0000-0000-0000D1590000}"/>
    <cellStyle name="tableau | cellule | normal | decimal 1 5 6" xfId="22992" xr:uid="{00000000-0005-0000-0000-0000D2590000}"/>
    <cellStyle name="tableau | cellule | normal | decimal 1 6" xfId="22993" xr:uid="{00000000-0005-0000-0000-0000D3590000}"/>
    <cellStyle name="tableau | cellule | normal | decimal 1 6 2" xfId="22994" xr:uid="{00000000-0005-0000-0000-0000D4590000}"/>
    <cellStyle name="tableau | cellule | normal | decimal 1 6 2 2" xfId="22995" xr:uid="{00000000-0005-0000-0000-0000D5590000}"/>
    <cellStyle name="tableau | cellule | normal | decimal 1 6 2 3" xfId="22996" xr:uid="{00000000-0005-0000-0000-0000D6590000}"/>
    <cellStyle name="tableau | cellule | normal | decimal 1 6 3" xfId="22997" xr:uid="{00000000-0005-0000-0000-0000D7590000}"/>
    <cellStyle name="tableau | cellule | normal | decimal 1 6 3 2" xfId="22998" xr:uid="{00000000-0005-0000-0000-0000D8590000}"/>
    <cellStyle name="tableau | cellule | normal | decimal 1 6 3 3" xfId="22999" xr:uid="{00000000-0005-0000-0000-0000D9590000}"/>
    <cellStyle name="tableau | cellule | normal | decimal 1 6 4" xfId="23000" xr:uid="{00000000-0005-0000-0000-0000DA590000}"/>
    <cellStyle name="tableau | cellule | normal | decimal 1 6 5" xfId="23001" xr:uid="{00000000-0005-0000-0000-0000DB590000}"/>
    <cellStyle name="tableau | cellule | normal | decimal 1 7" xfId="23002" xr:uid="{00000000-0005-0000-0000-0000DC590000}"/>
    <cellStyle name="tableau | cellule | normal | decimal 1 7 2" xfId="23003" xr:uid="{00000000-0005-0000-0000-0000DD590000}"/>
    <cellStyle name="tableau | cellule | normal | decimal 1 7 3" xfId="23004" xr:uid="{00000000-0005-0000-0000-0000DE590000}"/>
    <cellStyle name="tableau | cellule | normal | decimal 1 8" xfId="23005" xr:uid="{00000000-0005-0000-0000-0000DF590000}"/>
    <cellStyle name="tableau | cellule | normal | decimal 1 8 2" xfId="23006" xr:uid="{00000000-0005-0000-0000-0000E0590000}"/>
    <cellStyle name="tableau | cellule | normal | decimal 1 8 3" xfId="23007" xr:uid="{00000000-0005-0000-0000-0000E1590000}"/>
    <cellStyle name="tableau | cellule | normal | decimal 1 9" xfId="23008" xr:uid="{00000000-0005-0000-0000-0000E2590000}"/>
    <cellStyle name="tableau | cellule | normal | decimal 1 9 2" xfId="23009" xr:uid="{00000000-0005-0000-0000-0000E3590000}"/>
    <cellStyle name="tableau | cellule | normal | decimal 1 9 3" xfId="23010" xr:uid="{00000000-0005-0000-0000-0000E4590000}"/>
    <cellStyle name="tableau | cellule | normal | pourcentage | decimal 1" xfId="23011" xr:uid="{00000000-0005-0000-0000-0000E5590000}"/>
    <cellStyle name="tableau | cellule | normal | pourcentage | decimal 1 10" xfId="23012" xr:uid="{00000000-0005-0000-0000-0000E6590000}"/>
    <cellStyle name="tableau | cellule | normal | pourcentage | decimal 1 11" xfId="23013" xr:uid="{00000000-0005-0000-0000-0000E7590000}"/>
    <cellStyle name="tableau | cellule | normal | pourcentage | decimal 1 12" xfId="23014" xr:uid="{00000000-0005-0000-0000-0000E8590000}"/>
    <cellStyle name="tableau | cellule | normal | pourcentage | decimal 1 13" xfId="23015" xr:uid="{00000000-0005-0000-0000-0000E9590000}"/>
    <cellStyle name="tableau | cellule | normal | pourcentage | decimal 1 14" xfId="23016" xr:uid="{00000000-0005-0000-0000-0000EA590000}"/>
    <cellStyle name="tableau | cellule | normal | pourcentage | decimal 1 15" xfId="23017" xr:uid="{00000000-0005-0000-0000-0000EB590000}"/>
    <cellStyle name="tableau | cellule | normal | pourcentage | decimal 1 2" xfId="23018" xr:uid="{00000000-0005-0000-0000-0000EC590000}"/>
    <cellStyle name="tableau | cellule | normal | pourcentage | decimal 1 2 2" xfId="23019" xr:uid="{00000000-0005-0000-0000-0000ED590000}"/>
    <cellStyle name="tableau | cellule | normal | pourcentage | decimal 1 2 2 2" xfId="23020" xr:uid="{00000000-0005-0000-0000-0000EE590000}"/>
    <cellStyle name="tableau | cellule | normal | pourcentage | decimal 1 2 2 3" xfId="23021" xr:uid="{00000000-0005-0000-0000-0000EF590000}"/>
    <cellStyle name="tableau | cellule | normal | pourcentage | decimal 1 2 3" xfId="23022" xr:uid="{00000000-0005-0000-0000-0000F0590000}"/>
    <cellStyle name="tableau | cellule | normal | pourcentage | decimal 1 2 3 2" xfId="23023" xr:uid="{00000000-0005-0000-0000-0000F1590000}"/>
    <cellStyle name="tableau | cellule | normal | pourcentage | decimal 1 2 3 3" xfId="23024" xr:uid="{00000000-0005-0000-0000-0000F2590000}"/>
    <cellStyle name="tableau | cellule | normal | pourcentage | decimal 1 2 4" xfId="23025" xr:uid="{00000000-0005-0000-0000-0000F3590000}"/>
    <cellStyle name="tableau | cellule | normal | pourcentage | decimal 1 2 5" xfId="23026" xr:uid="{00000000-0005-0000-0000-0000F4590000}"/>
    <cellStyle name="tableau | cellule | normal | pourcentage | decimal 1 2 6" xfId="23027" xr:uid="{00000000-0005-0000-0000-0000F5590000}"/>
    <cellStyle name="tableau | cellule | normal | pourcentage | decimal 1 3" xfId="23028" xr:uid="{00000000-0005-0000-0000-0000F6590000}"/>
    <cellStyle name="tableau | cellule | normal | pourcentage | decimal 1 3 2" xfId="23029" xr:uid="{00000000-0005-0000-0000-0000F7590000}"/>
    <cellStyle name="tableau | cellule | normal | pourcentage | decimal 1 3 2 2" xfId="23030" xr:uid="{00000000-0005-0000-0000-0000F8590000}"/>
    <cellStyle name="tableau | cellule | normal | pourcentage | decimal 1 3 2 3" xfId="23031" xr:uid="{00000000-0005-0000-0000-0000F9590000}"/>
    <cellStyle name="tableau | cellule | normal | pourcentage | decimal 1 3 3" xfId="23032" xr:uid="{00000000-0005-0000-0000-0000FA590000}"/>
    <cellStyle name="tableau | cellule | normal | pourcentage | decimal 1 3 3 2" xfId="23033" xr:uid="{00000000-0005-0000-0000-0000FB590000}"/>
    <cellStyle name="tableau | cellule | normal | pourcentage | decimal 1 3 3 3" xfId="23034" xr:uid="{00000000-0005-0000-0000-0000FC590000}"/>
    <cellStyle name="tableau | cellule | normal | pourcentage | decimal 1 3 4" xfId="23035" xr:uid="{00000000-0005-0000-0000-0000FD590000}"/>
    <cellStyle name="tableau | cellule | normal | pourcentage | decimal 1 3 5" xfId="23036" xr:uid="{00000000-0005-0000-0000-0000FE590000}"/>
    <cellStyle name="tableau | cellule | normal | pourcentage | decimal 1 4" xfId="23037" xr:uid="{00000000-0005-0000-0000-0000FF590000}"/>
    <cellStyle name="tableau | cellule | normal | pourcentage | decimal 1 4 2" xfId="23038" xr:uid="{00000000-0005-0000-0000-0000005A0000}"/>
    <cellStyle name="tableau | cellule | normal | pourcentage | decimal 1 4 2 2" xfId="23039" xr:uid="{00000000-0005-0000-0000-0000015A0000}"/>
    <cellStyle name="tableau | cellule | normal | pourcentage | decimal 1 4 2 3" xfId="23040" xr:uid="{00000000-0005-0000-0000-0000025A0000}"/>
    <cellStyle name="tableau | cellule | normal | pourcentage | decimal 1 4 3" xfId="23041" xr:uid="{00000000-0005-0000-0000-0000035A0000}"/>
    <cellStyle name="tableau | cellule | normal | pourcentage | decimal 1 4 3 2" xfId="23042" xr:uid="{00000000-0005-0000-0000-0000045A0000}"/>
    <cellStyle name="tableau | cellule | normal | pourcentage | decimal 1 4 3 3" xfId="23043" xr:uid="{00000000-0005-0000-0000-0000055A0000}"/>
    <cellStyle name="tableau | cellule | normal | pourcentage | decimal 1 4 4" xfId="23044" xr:uid="{00000000-0005-0000-0000-0000065A0000}"/>
    <cellStyle name="tableau | cellule | normal | pourcentage | decimal 1 4 5" xfId="23045" xr:uid="{00000000-0005-0000-0000-0000075A0000}"/>
    <cellStyle name="tableau | cellule | normal | pourcentage | decimal 1 5" xfId="23046" xr:uid="{00000000-0005-0000-0000-0000085A0000}"/>
    <cellStyle name="tableau | cellule | normal | pourcentage | decimal 1 5 2" xfId="23047" xr:uid="{00000000-0005-0000-0000-0000095A0000}"/>
    <cellStyle name="tableau | cellule | normal | pourcentage | decimal 1 5 2 2" xfId="23048" xr:uid="{00000000-0005-0000-0000-00000A5A0000}"/>
    <cellStyle name="tableau | cellule | normal | pourcentage | decimal 1 5 2 3" xfId="23049" xr:uid="{00000000-0005-0000-0000-00000B5A0000}"/>
    <cellStyle name="tableau | cellule | normal | pourcentage | decimal 1 5 3" xfId="23050" xr:uid="{00000000-0005-0000-0000-00000C5A0000}"/>
    <cellStyle name="tableau | cellule | normal | pourcentage | decimal 1 5 3 2" xfId="23051" xr:uid="{00000000-0005-0000-0000-00000D5A0000}"/>
    <cellStyle name="tableau | cellule | normal | pourcentage | decimal 1 5 3 3" xfId="23052" xr:uid="{00000000-0005-0000-0000-00000E5A0000}"/>
    <cellStyle name="tableau | cellule | normal | pourcentage | decimal 1 5 4" xfId="23053" xr:uid="{00000000-0005-0000-0000-00000F5A0000}"/>
    <cellStyle name="tableau | cellule | normal | pourcentage | decimal 1 5 4 2" xfId="23054" xr:uid="{00000000-0005-0000-0000-0000105A0000}"/>
    <cellStyle name="tableau | cellule | normal | pourcentage | decimal 1 5 4 3" xfId="23055" xr:uid="{00000000-0005-0000-0000-0000115A0000}"/>
    <cellStyle name="tableau | cellule | normal | pourcentage | decimal 1 5 5" xfId="23056" xr:uid="{00000000-0005-0000-0000-0000125A0000}"/>
    <cellStyle name="tableau | cellule | normal | pourcentage | decimal 1 5 6" xfId="23057" xr:uid="{00000000-0005-0000-0000-0000135A0000}"/>
    <cellStyle name="tableau | cellule | normal | pourcentage | decimal 1 6" xfId="23058" xr:uid="{00000000-0005-0000-0000-0000145A0000}"/>
    <cellStyle name="tableau | cellule | normal | pourcentage | decimal 1 6 2" xfId="23059" xr:uid="{00000000-0005-0000-0000-0000155A0000}"/>
    <cellStyle name="tableau | cellule | normal | pourcentage | decimal 1 6 2 2" xfId="23060" xr:uid="{00000000-0005-0000-0000-0000165A0000}"/>
    <cellStyle name="tableau | cellule | normal | pourcentage | decimal 1 6 2 3" xfId="23061" xr:uid="{00000000-0005-0000-0000-0000175A0000}"/>
    <cellStyle name="tableau | cellule | normal | pourcentage | decimal 1 6 3" xfId="23062" xr:uid="{00000000-0005-0000-0000-0000185A0000}"/>
    <cellStyle name="tableau | cellule | normal | pourcentage | decimal 1 6 3 2" xfId="23063" xr:uid="{00000000-0005-0000-0000-0000195A0000}"/>
    <cellStyle name="tableau | cellule | normal | pourcentage | decimal 1 6 3 3" xfId="23064" xr:uid="{00000000-0005-0000-0000-00001A5A0000}"/>
    <cellStyle name="tableau | cellule | normal | pourcentage | decimal 1 6 4" xfId="23065" xr:uid="{00000000-0005-0000-0000-00001B5A0000}"/>
    <cellStyle name="tableau | cellule | normal | pourcentage | decimal 1 6 5" xfId="23066" xr:uid="{00000000-0005-0000-0000-00001C5A0000}"/>
    <cellStyle name="tableau | cellule | normal | pourcentage | decimal 1 7" xfId="23067" xr:uid="{00000000-0005-0000-0000-00001D5A0000}"/>
    <cellStyle name="tableau | cellule | normal | pourcentage | decimal 1 7 2" xfId="23068" xr:uid="{00000000-0005-0000-0000-00001E5A0000}"/>
    <cellStyle name="tableau | cellule | normal | pourcentage | decimal 1 7 3" xfId="23069" xr:uid="{00000000-0005-0000-0000-00001F5A0000}"/>
    <cellStyle name="tableau | cellule | normal | pourcentage | decimal 1 8" xfId="23070" xr:uid="{00000000-0005-0000-0000-0000205A0000}"/>
    <cellStyle name="tableau | cellule | normal | pourcentage | decimal 1 8 2" xfId="23071" xr:uid="{00000000-0005-0000-0000-0000215A0000}"/>
    <cellStyle name="tableau | cellule | normal | pourcentage | decimal 1 8 3" xfId="23072" xr:uid="{00000000-0005-0000-0000-0000225A0000}"/>
    <cellStyle name="tableau | cellule | normal | pourcentage | decimal 1 9" xfId="23073" xr:uid="{00000000-0005-0000-0000-0000235A0000}"/>
    <cellStyle name="tableau | cellule | normal | pourcentage | decimal 1 9 2" xfId="23074" xr:uid="{00000000-0005-0000-0000-0000245A0000}"/>
    <cellStyle name="tableau | cellule | normal | pourcentage | decimal 1 9 3" xfId="23075" xr:uid="{00000000-0005-0000-0000-0000255A0000}"/>
    <cellStyle name="tableau | cellule | total | decimal 1" xfId="23076" xr:uid="{00000000-0005-0000-0000-0000265A0000}"/>
    <cellStyle name="tableau | cellule | total | decimal 1 10" xfId="23077" xr:uid="{00000000-0005-0000-0000-0000275A0000}"/>
    <cellStyle name="tableau | cellule | total | decimal 1 11" xfId="23078" xr:uid="{00000000-0005-0000-0000-0000285A0000}"/>
    <cellStyle name="tableau | cellule | total | decimal 1 12" xfId="23079" xr:uid="{00000000-0005-0000-0000-0000295A0000}"/>
    <cellStyle name="tableau | cellule | total | decimal 1 13" xfId="23080" xr:uid="{00000000-0005-0000-0000-00002A5A0000}"/>
    <cellStyle name="tableau | cellule | total | decimal 1 14" xfId="23081" xr:uid="{00000000-0005-0000-0000-00002B5A0000}"/>
    <cellStyle name="tableau | cellule | total | decimal 1 15" xfId="23082" xr:uid="{00000000-0005-0000-0000-00002C5A0000}"/>
    <cellStyle name="tableau | cellule | total | decimal 1 2" xfId="23083" xr:uid="{00000000-0005-0000-0000-00002D5A0000}"/>
    <cellStyle name="tableau | cellule | total | decimal 1 2 2" xfId="23084" xr:uid="{00000000-0005-0000-0000-00002E5A0000}"/>
    <cellStyle name="tableau | cellule | total | decimal 1 2 2 2" xfId="23085" xr:uid="{00000000-0005-0000-0000-00002F5A0000}"/>
    <cellStyle name="tableau | cellule | total | decimal 1 2 2 3" xfId="23086" xr:uid="{00000000-0005-0000-0000-0000305A0000}"/>
    <cellStyle name="tableau | cellule | total | decimal 1 2 3" xfId="23087" xr:uid="{00000000-0005-0000-0000-0000315A0000}"/>
    <cellStyle name="tableau | cellule | total | decimal 1 2 3 2" xfId="23088" xr:uid="{00000000-0005-0000-0000-0000325A0000}"/>
    <cellStyle name="tableau | cellule | total | decimal 1 2 3 3" xfId="23089" xr:uid="{00000000-0005-0000-0000-0000335A0000}"/>
    <cellStyle name="tableau | cellule | total | decimal 1 2 4" xfId="23090" xr:uid="{00000000-0005-0000-0000-0000345A0000}"/>
    <cellStyle name="tableau | cellule | total | decimal 1 2 5" xfId="23091" xr:uid="{00000000-0005-0000-0000-0000355A0000}"/>
    <cellStyle name="tableau | cellule | total | decimal 1 2 6" xfId="23092" xr:uid="{00000000-0005-0000-0000-0000365A0000}"/>
    <cellStyle name="tableau | cellule | total | decimal 1 3" xfId="23093" xr:uid="{00000000-0005-0000-0000-0000375A0000}"/>
    <cellStyle name="tableau | cellule | total | decimal 1 3 2" xfId="23094" xr:uid="{00000000-0005-0000-0000-0000385A0000}"/>
    <cellStyle name="tableau | cellule | total | decimal 1 3 2 2" xfId="23095" xr:uid="{00000000-0005-0000-0000-0000395A0000}"/>
    <cellStyle name="tableau | cellule | total | decimal 1 3 2 3" xfId="23096" xr:uid="{00000000-0005-0000-0000-00003A5A0000}"/>
    <cellStyle name="tableau | cellule | total | decimal 1 3 3" xfId="23097" xr:uid="{00000000-0005-0000-0000-00003B5A0000}"/>
    <cellStyle name="tableau | cellule | total | decimal 1 3 3 2" xfId="23098" xr:uid="{00000000-0005-0000-0000-00003C5A0000}"/>
    <cellStyle name="tableau | cellule | total | decimal 1 3 3 3" xfId="23099" xr:uid="{00000000-0005-0000-0000-00003D5A0000}"/>
    <cellStyle name="tableau | cellule | total | decimal 1 3 4" xfId="23100" xr:uid="{00000000-0005-0000-0000-00003E5A0000}"/>
    <cellStyle name="tableau | cellule | total | decimal 1 3 5" xfId="23101" xr:uid="{00000000-0005-0000-0000-00003F5A0000}"/>
    <cellStyle name="tableau | cellule | total | decimal 1 4" xfId="23102" xr:uid="{00000000-0005-0000-0000-0000405A0000}"/>
    <cellStyle name="tableau | cellule | total | decimal 1 4 2" xfId="23103" xr:uid="{00000000-0005-0000-0000-0000415A0000}"/>
    <cellStyle name="tableau | cellule | total | decimal 1 4 2 2" xfId="23104" xr:uid="{00000000-0005-0000-0000-0000425A0000}"/>
    <cellStyle name="tableau | cellule | total | decimal 1 4 2 3" xfId="23105" xr:uid="{00000000-0005-0000-0000-0000435A0000}"/>
    <cellStyle name="tableau | cellule | total | decimal 1 4 3" xfId="23106" xr:uid="{00000000-0005-0000-0000-0000445A0000}"/>
    <cellStyle name="tableau | cellule | total | decimal 1 4 3 2" xfId="23107" xr:uid="{00000000-0005-0000-0000-0000455A0000}"/>
    <cellStyle name="tableau | cellule | total | decimal 1 4 3 3" xfId="23108" xr:uid="{00000000-0005-0000-0000-0000465A0000}"/>
    <cellStyle name="tableau | cellule | total | decimal 1 4 4" xfId="23109" xr:uid="{00000000-0005-0000-0000-0000475A0000}"/>
    <cellStyle name="tableau | cellule | total | decimal 1 4 5" xfId="23110" xr:uid="{00000000-0005-0000-0000-0000485A0000}"/>
    <cellStyle name="tableau | cellule | total | decimal 1 5" xfId="23111" xr:uid="{00000000-0005-0000-0000-0000495A0000}"/>
    <cellStyle name="tableau | cellule | total | decimal 1 5 2" xfId="23112" xr:uid="{00000000-0005-0000-0000-00004A5A0000}"/>
    <cellStyle name="tableau | cellule | total | decimal 1 5 2 2" xfId="23113" xr:uid="{00000000-0005-0000-0000-00004B5A0000}"/>
    <cellStyle name="tableau | cellule | total | decimal 1 5 2 3" xfId="23114" xr:uid="{00000000-0005-0000-0000-00004C5A0000}"/>
    <cellStyle name="tableau | cellule | total | decimal 1 5 3" xfId="23115" xr:uid="{00000000-0005-0000-0000-00004D5A0000}"/>
    <cellStyle name="tableau | cellule | total | decimal 1 5 3 2" xfId="23116" xr:uid="{00000000-0005-0000-0000-00004E5A0000}"/>
    <cellStyle name="tableau | cellule | total | decimal 1 5 3 3" xfId="23117" xr:uid="{00000000-0005-0000-0000-00004F5A0000}"/>
    <cellStyle name="tableau | cellule | total | decimal 1 5 4" xfId="23118" xr:uid="{00000000-0005-0000-0000-0000505A0000}"/>
    <cellStyle name="tableau | cellule | total | decimal 1 5 4 2" xfId="23119" xr:uid="{00000000-0005-0000-0000-0000515A0000}"/>
    <cellStyle name="tableau | cellule | total | decimal 1 5 4 3" xfId="23120" xr:uid="{00000000-0005-0000-0000-0000525A0000}"/>
    <cellStyle name="tableau | cellule | total | decimal 1 5 5" xfId="23121" xr:uid="{00000000-0005-0000-0000-0000535A0000}"/>
    <cellStyle name="tableau | cellule | total | decimal 1 5 6" xfId="23122" xr:uid="{00000000-0005-0000-0000-0000545A0000}"/>
    <cellStyle name="tableau | cellule | total | decimal 1 6" xfId="23123" xr:uid="{00000000-0005-0000-0000-0000555A0000}"/>
    <cellStyle name="tableau | cellule | total | decimal 1 6 2" xfId="23124" xr:uid="{00000000-0005-0000-0000-0000565A0000}"/>
    <cellStyle name="tableau | cellule | total | decimal 1 6 2 2" xfId="23125" xr:uid="{00000000-0005-0000-0000-0000575A0000}"/>
    <cellStyle name="tableau | cellule | total | decimal 1 6 2 3" xfId="23126" xr:uid="{00000000-0005-0000-0000-0000585A0000}"/>
    <cellStyle name="tableau | cellule | total | decimal 1 6 3" xfId="23127" xr:uid="{00000000-0005-0000-0000-0000595A0000}"/>
    <cellStyle name="tableau | cellule | total | decimal 1 6 3 2" xfId="23128" xr:uid="{00000000-0005-0000-0000-00005A5A0000}"/>
    <cellStyle name="tableau | cellule | total | decimal 1 6 3 3" xfId="23129" xr:uid="{00000000-0005-0000-0000-00005B5A0000}"/>
    <cellStyle name="tableau | cellule | total | decimal 1 6 4" xfId="23130" xr:uid="{00000000-0005-0000-0000-00005C5A0000}"/>
    <cellStyle name="tableau | cellule | total | decimal 1 6 5" xfId="23131" xr:uid="{00000000-0005-0000-0000-00005D5A0000}"/>
    <cellStyle name="tableau | cellule | total | decimal 1 7" xfId="23132" xr:uid="{00000000-0005-0000-0000-00005E5A0000}"/>
    <cellStyle name="tableau | cellule | total | decimal 1 7 2" xfId="23133" xr:uid="{00000000-0005-0000-0000-00005F5A0000}"/>
    <cellStyle name="tableau | cellule | total | decimal 1 7 3" xfId="23134" xr:uid="{00000000-0005-0000-0000-0000605A0000}"/>
    <cellStyle name="tableau | cellule | total | decimal 1 8" xfId="23135" xr:uid="{00000000-0005-0000-0000-0000615A0000}"/>
    <cellStyle name="tableau | cellule | total | decimal 1 8 2" xfId="23136" xr:uid="{00000000-0005-0000-0000-0000625A0000}"/>
    <cellStyle name="tableau | cellule | total | decimal 1 8 3" xfId="23137" xr:uid="{00000000-0005-0000-0000-0000635A0000}"/>
    <cellStyle name="tableau | cellule | total | decimal 1 9" xfId="23138" xr:uid="{00000000-0005-0000-0000-0000645A0000}"/>
    <cellStyle name="tableau | cellule | total | decimal 1 9 2" xfId="23139" xr:uid="{00000000-0005-0000-0000-0000655A0000}"/>
    <cellStyle name="tableau | cellule | total | decimal 1 9 3" xfId="23140" xr:uid="{00000000-0005-0000-0000-0000665A0000}"/>
    <cellStyle name="tableau | coin superieur gauche" xfId="23141" xr:uid="{00000000-0005-0000-0000-0000675A0000}"/>
    <cellStyle name="tableau | coin superieur gauche 10" xfId="23142" xr:uid="{00000000-0005-0000-0000-0000685A0000}"/>
    <cellStyle name="tableau | coin superieur gauche 11" xfId="23143" xr:uid="{00000000-0005-0000-0000-0000695A0000}"/>
    <cellStyle name="tableau | coin superieur gauche 12" xfId="23144" xr:uid="{00000000-0005-0000-0000-00006A5A0000}"/>
    <cellStyle name="tableau | coin superieur gauche 13" xfId="23145" xr:uid="{00000000-0005-0000-0000-00006B5A0000}"/>
    <cellStyle name="tableau | coin superieur gauche 14" xfId="23146" xr:uid="{00000000-0005-0000-0000-00006C5A0000}"/>
    <cellStyle name="tableau | coin superieur gauche 15" xfId="23147" xr:uid="{00000000-0005-0000-0000-00006D5A0000}"/>
    <cellStyle name="tableau | coin superieur gauche 2" xfId="23148" xr:uid="{00000000-0005-0000-0000-00006E5A0000}"/>
    <cellStyle name="tableau | coin superieur gauche 2 2" xfId="23149" xr:uid="{00000000-0005-0000-0000-00006F5A0000}"/>
    <cellStyle name="tableau | coin superieur gauche 2 2 2" xfId="23150" xr:uid="{00000000-0005-0000-0000-0000705A0000}"/>
    <cellStyle name="tableau | coin superieur gauche 2 2 3" xfId="23151" xr:uid="{00000000-0005-0000-0000-0000715A0000}"/>
    <cellStyle name="tableau | coin superieur gauche 2 3" xfId="23152" xr:uid="{00000000-0005-0000-0000-0000725A0000}"/>
    <cellStyle name="tableau | coin superieur gauche 2 3 2" xfId="23153" xr:uid="{00000000-0005-0000-0000-0000735A0000}"/>
    <cellStyle name="tableau | coin superieur gauche 2 3 3" xfId="23154" xr:uid="{00000000-0005-0000-0000-0000745A0000}"/>
    <cellStyle name="tableau | coin superieur gauche 2 4" xfId="23155" xr:uid="{00000000-0005-0000-0000-0000755A0000}"/>
    <cellStyle name="tableau | coin superieur gauche 2 5" xfId="23156" xr:uid="{00000000-0005-0000-0000-0000765A0000}"/>
    <cellStyle name="tableau | coin superieur gauche 2 6" xfId="23157" xr:uid="{00000000-0005-0000-0000-0000775A0000}"/>
    <cellStyle name="tableau | coin superieur gauche 3" xfId="23158" xr:uid="{00000000-0005-0000-0000-0000785A0000}"/>
    <cellStyle name="tableau | coin superieur gauche 3 2" xfId="23159" xr:uid="{00000000-0005-0000-0000-0000795A0000}"/>
    <cellStyle name="tableau | coin superieur gauche 3 2 2" xfId="23160" xr:uid="{00000000-0005-0000-0000-00007A5A0000}"/>
    <cellStyle name="tableau | coin superieur gauche 3 2 3" xfId="23161" xr:uid="{00000000-0005-0000-0000-00007B5A0000}"/>
    <cellStyle name="tableau | coin superieur gauche 3 3" xfId="23162" xr:uid="{00000000-0005-0000-0000-00007C5A0000}"/>
    <cellStyle name="tableau | coin superieur gauche 3 3 2" xfId="23163" xr:uid="{00000000-0005-0000-0000-00007D5A0000}"/>
    <cellStyle name="tableau | coin superieur gauche 3 3 3" xfId="23164" xr:uid="{00000000-0005-0000-0000-00007E5A0000}"/>
    <cellStyle name="tableau | coin superieur gauche 3 4" xfId="23165" xr:uid="{00000000-0005-0000-0000-00007F5A0000}"/>
    <cellStyle name="tableau | coin superieur gauche 3 5" xfId="23166" xr:uid="{00000000-0005-0000-0000-0000805A0000}"/>
    <cellStyle name="tableau | coin superieur gauche 4" xfId="23167" xr:uid="{00000000-0005-0000-0000-0000815A0000}"/>
    <cellStyle name="tableau | coin superieur gauche 4 2" xfId="23168" xr:uid="{00000000-0005-0000-0000-0000825A0000}"/>
    <cellStyle name="tableau | coin superieur gauche 4 2 2" xfId="23169" xr:uid="{00000000-0005-0000-0000-0000835A0000}"/>
    <cellStyle name="tableau | coin superieur gauche 4 2 3" xfId="23170" xr:uid="{00000000-0005-0000-0000-0000845A0000}"/>
    <cellStyle name="tableau | coin superieur gauche 4 3" xfId="23171" xr:uid="{00000000-0005-0000-0000-0000855A0000}"/>
    <cellStyle name="tableau | coin superieur gauche 4 3 2" xfId="23172" xr:uid="{00000000-0005-0000-0000-0000865A0000}"/>
    <cellStyle name="tableau | coin superieur gauche 4 3 3" xfId="23173" xr:uid="{00000000-0005-0000-0000-0000875A0000}"/>
    <cellStyle name="tableau | coin superieur gauche 4 4" xfId="23174" xr:uid="{00000000-0005-0000-0000-0000885A0000}"/>
    <cellStyle name="tableau | coin superieur gauche 4 5" xfId="23175" xr:uid="{00000000-0005-0000-0000-0000895A0000}"/>
    <cellStyle name="tableau | coin superieur gauche 5" xfId="23176" xr:uid="{00000000-0005-0000-0000-00008A5A0000}"/>
    <cellStyle name="tableau | coin superieur gauche 5 2" xfId="23177" xr:uid="{00000000-0005-0000-0000-00008B5A0000}"/>
    <cellStyle name="tableau | coin superieur gauche 5 2 2" xfId="23178" xr:uid="{00000000-0005-0000-0000-00008C5A0000}"/>
    <cellStyle name="tableau | coin superieur gauche 5 2 3" xfId="23179" xr:uid="{00000000-0005-0000-0000-00008D5A0000}"/>
    <cellStyle name="tableau | coin superieur gauche 5 3" xfId="23180" xr:uid="{00000000-0005-0000-0000-00008E5A0000}"/>
    <cellStyle name="tableau | coin superieur gauche 5 3 2" xfId="23181" xr:uid="{00000000-0005-0000-0000-00008F5A0000}"/>
    <cellStyle name="tableau | coin superieur gauche 5 3 3" xfId="23182" xr:uid="{00000000-0005-0000-0000-0000905A0000}"/>
    <cellStyle name="tableau | coin superieur gauche 5 4" xfId="23183" xr:uid="{00000000-0005-0000-0000-0000915A0000}"/>
    <cellStyle name="tableau | coin superieur gauche 5 4 2" xfId="23184" xr:uid="{00000000-0005-0000-0000-0000925A0000}"/>
    <cellStyle name="tableau | coin superieur gauche 5 4 3" xfId="23185" xr:uid="{00000000-0005-0000-0000-0000935A0000}"/>
    <cellStyle name="tableau | coin superieur gauche 5 5" xfId="23186" xr:uid="{00000000-0005-0000-0000-0000945A0000}"/>
    <cellStyle name="tableau | coin superieur gauche 5 6" xfId="23187" xr:uid="{00000000-0005-0000-0000-0000955A0000}"/>
    <cellStyle name="tableau | coin superieur gauche 6" xfId="23188" xr:uid="{00000000-0005-0000-0000-0000965A0000}"/>
    <cellStyle name="tableau | coin superieur gauche 6 2" xfId="23189" xr:uid="{00000000-0005-0000-0000-0000975A0000}"/>
    <cellStyle name="tableau | coin superieur gauche 6 2 2" xfId="23190" xr:uid="{00000000-0005-0000-0000-0000985A0000}"/>
    <cellStyle name="tableau | coin superieur gauche 6 2 3" xfId="23191" xr:uid="{00000000-0005-0000-0000-0000995A0000}"/>
    <cellStyle name="tableau | coin superieur gauche 6 3" xfId="23192" xr:uid="{00000000-0005-0000-0000-00009A5A0000}"/>
    <cellStyle name="tableau | coin superieur gauche 6 3 2" xfId="23193" xr:uid="{00000000-0005-0000-0000-00009B5A0000}"/>
    <cellStyle name="tableau | coin superieur gauche 6 3 3" xfId="23194" xr:uid="{00000000-0005-0000-0000-00009C5A0000}"/>
    <cellStyle name="tableau | coin superieur gauche 6 4" xfId="23195" xr:uid="{00000000-0005-0000-0000-00009D5A0000}"/>
    <cellStyle name="tableau | coin superieur gauche 6 5" xfId="23196" xr:uid="{00000000-0005-0000-0000-00009E5A0000}"/>
    <cellStyle name="tableau | coin superieur gauche 7" xfId="23197" xr:uid="{00000000-0005-0000-0000-00009F5A0000}"/>
    <cellStyle name="tableau | coin superieur gauche 7 2" xfId="23198" xr:uid="{00000000-0005-0000-0000-0000A05A0000}"/>
    <cellStyle name="tableau | coin superieur gauche 7 3" xfId="23199" xr:uid="{00000000-0005-0000-0000-0000A15A0000}"/>
    <cellStyle name="tableau | coin superieur gauche 8" xfId="23200" xr:uid="{00000000-0005-0000-0000-0000A25A0000}"/>
    <cellStyle name="tableau | coin superieur gauche 8 2" xfId="23201" xr:uid="{00000000-0005-0000-0000-0000A35A0000}"/>
    <cellStyle name="tableau | coin superieur gauche 8 3" xfId="23202" xr:uid="{00000000-0005-0000-0000-0000A45A0000}"/>
    <cellStyle name="tableau | coin superieur gauche 9" xfId="23203" xr:uid="{00000000-0005-0000-0000-0000A55A0000}"/>
    <cellStyle name="tableau | coin superieur gauche 9 2" xfId="23204" xr:uid="{00000000-0005-0000-0000-0000A65A0000}"/>
    <cellStyle name="tableau | coin superieur gauche 9 3" xfId="23205" xr:uid="{00000000-0005-0000-0000-0000A75A0000}"/>
    <cellStyle name="tableau | entete-colonne | series" xfId="23206" xr:uid="{00000000-0005-0000-0000-0000A85A0000}"/>
    <cellStyle name="tableau | entete-colonne | series 10" xfId="23207" xr:uid="{00000000-0005-0000-0000-0000A95A0000}"/>
    <cellStyle name="tableau | entete-colonne | series 11" xfId="23208" xr:uid="{00000000-0005-0000-0000-0000AA5A0000}"/>
    <cellStyle name="tableau | entete-colonne | series 12" xfId="23209" xr:uid="{00000000-0005-0000-0000-0000AB5A0000}"/>
    <cellStyle name="tableau | entete-colonne | series 13" xfId="23210" xr:uid="{00000000-0005-0000-0000-0000AC5A0000}"/>
    <cellStyle name="tableau | entete-colonne | series 14" xfId="23211" xr:uid="{00000000-0005-0000-0000-0000AD5A0000}"/>
    <cellStyle name="tableau | entete-colonne | series 15" xfId="23212" xr:uid="{00000000-0005-0000-0000-0000AE5A0000}"/>
    <cellStyle name="tableau | entete-colonne | series 2" xfId="23213" xr:uid="{00000000-0005-0000-0000-0000AF5A0000}"/>
    <cellStyle name="tableau | entete-colonne | series 2 2" xfId="23214" xr:uid="{00000000-0005-0000-0000-0000B05A0000}"/>
    <cellStyle name="tableau | entete-colonne | series 2 2 2" xfId="23215" xr:uid="{00000000-0005-0000-0000-0000B15A0000}"/>
    <cellStyle name="tableau | entete-colonne | series 2 2 3" xfId="23216" xr:uid="{00000000-0005-0000-0000-0000B25A0000}"/>
    <cellStyle name="tableau | entete-colonne | series 2 3" xfId="23217" xr:uid="{00000000-0005-0000-0000-0000B35A0000}"/>
    <cellStyle name="tableau | entete-colonne | series 2 3 2" xfId="23218" xr:uid="{00000000-0005-0000-0000-0000B45A0000}"/>
    <cellStyle name="tableau | entete-colonne | series 2 3 3" xfId="23219" xr:uid="{00000000-0005-0000-0000-0000B55A0000}"/>
    <cellStyle name="tableau | entete-colonne | series 2 4" xfId="23220" xr:uid="{00000000-0005-0000-0000-0000B65A0000}"/>
    <cellStyle name="tableau | entete-colonne | series 2 5" xfId="23221" xr:uid="{00000000-0005-0000-0000-0000B75A0000}"/>
    <cellStyle name="tableau | entete-colonne | series 2 6" xfId="23222" xr:uid="{00000000-0005-0000-0000-0000B85A0000}"/>
    <cellStyle name="tableau | entete-colonne | series 3" xfId="23223" xr:uid="{00000000-0005-0000-0000-0000B95A0000}"/>
    <cellStyle name="tableau | entete-colonne | series 3 2" xfId="23224" xr:uid="{00000000-0005-0000-0000-0000BA5A0000}"/>
    <cellStyle name="tableau | entete-colonne | series 3 2 2" xfId="23225" xr:uid="{00000000-0005-0000-0000-0000BB5A0000}"/>
    <cellStyle name="tableau | entete-colonne | series 3 2 3" xfId="23226" xr:uid="{00000000-0005-0000-0000-0000BC5A0000}"/>
    <cellStyle name="tableau | entete-colonne | series 3 3" xfId="23227" xr:uid="{00000000-0005-0000-0000-0000BD5A0000}"/>
    <cellStyle name="tableau | entete-colonne | series 3 3 2" xfId="23228" xr:uid="{00000000-0005-0000-0000-0000BE5A0000}"/>
    <cellStyle name="tableau | entete-colonne | series 3 3 3" xfId="23229" xr:uid="{00000000-0005-0000-0000-0000BF5A0000}"/>
    <cellStyle name="tableau | entete-colonne | series 3 4" xfId="23230" xr:uid="{00000000-0005-0000-0000-0000C05A0000}"/>
    <cellStyle name="tableau | entete-colonne | series 3 5" xfId="23231" xr:uid="{00000000-0005-0000-0000-0000C15A0000}"/>
    <cellStyle name="tableau | entete-colonne | series 4" xfId="23232" xr:uid="{00000000-0005-0000-0000-0000C25A0000}"/>
    <cellStyle name="tableau | entete-colonne | series 4 2" xfId="23233" xr:uid="{00000000-0005-0000-0000-0000C35A0000}"/>
    <cellStyle name="tableau | entete-colonne | series 4 2 2" xfId="23234" xr:uid="{00000000-0005-0000-0000-0000C45A0000}"/>
    <cellStyle name="tableau | entete-colonne | series 4 2 3" xfId="23235" xr:uid="{00000000-0005-0000-0000-0000C55A0000}"/>
    <cellStyle name="tableau | entete-colonne | series 4 3" xfId="23236" xr:uid="{00000000-0005-0000-0000-0000C65A0000}"/>
    <cellStyle name="tableau | entete-colonne | series 4 3 2" xfId="23237" xr:uid="{00000000-0005-0000-0000-0000C75A0000}"/>
    <cellStyle name="tableau | entete-colonne | series 4 3 3" xfId="23238" xr:uid="{00000000-0005-0000-0000-0000C85A0000}"/>
    <cellStyle name="tableau | entete-colonne | series 4 4" xfId="23239" xr:uid="{00000000-0005-0000-0000-0000C95A0000}"/>
    <cellStyle name="tableau | entete-colonne | series 4 5" xfId="23240" xr:uid="{00000000-0005-0000-0000-0000CA5A0000}"/>
    <cellStyle name="tableau | entete-colonne | series 5" xfId="23241" xr:uid="{00000000-0005-0000-0000-0000CB5A0000}"/>
    <cellStyle name="tableau | entete-colonne | series 5 2" xfId="23242" xr:uid="{00000000-0005-0000-0000-0000CC5A0000}"/>
    <cellStyle name="tableau | entete-colonne | series 5 2 2" xfId="23243" xr:uid="{00000000-0005-0000-0000-0000CD5A0000}"/>
    <cellStyle name="tableau | entete-colonne | series 5 2 3" xfId="23244" xr:uid="{00000000-0005-0000-0000-0000CE5A0000}"/>
    <cellStyle name="tableau | entete-colonne | series 5 3" xfId="23245" xr:uid="{00000000-0005-0000-0000-0000CF5A0000}"/>
    <cellStyle name="tableau | entete-colonne | series 5 3 2" xfId="23246" xr:uid="{00000000-0005-0000-0000-0000D05A0000}"/>
    <cellStyle name="tableau | entete-colonne | series 5 3 3" xfId="23247" xr:uid="{00000000-0005-0000-0000-0000D15A0000}"/>
    <cellStyle name="tableau | entete-colonne | series 5 4" xfId="23248" xr:uid="{00000000-0005-0000-0000-0000D25A0000}"/>
    <cellStyle name="tableau | entete-colonne | series 5 4 2" xfId="23249" xr:uid="{00000000-0005-0000-0000-0000D35A0000}"/>
    <cellStyle name="tableau | entete-colonne | series 5 4 3" xfId="23250" xr:uid="{00000000-0005-0000-0000-0000D45A0000}"/>
    <cellStyle name="tableau | entete-colonne | series 5 5" xfId="23251" xr:uid="{00000000-0005-0000-0000-0000D55A0000}"/>
    <cellStyle name="tableau | entete-colonne | series 5 6" xfId="23252" xr:uid="{00000000-0005-0000-0000-0000D65A0000}"/>
    <cellStyle name="tableau | entete-colonne | series 6" xfId="23253" xr:uid="{00000000-0005-0000-0000-0000D75A0000}"/>
    <cellStyle name="tableau | entete-colonne | series 6 2" xfId="23254" xr:uid="{00000000-0005-0000-0000-0000D85A0000}"/>
    <cellStyle name="tableau | entete-colonne | series 6 2 2" xfId="23255" xr:uid="{00000000-0005-0000-0000-0000D95A0000}"/>
    <cellStyle name="tableau | entete-colonne | series 6 2 3" xfId="23256" xr:uid="{00000000-0005-0000-0000-0000DA5A0000}"/>
    <cellStyle name="tableau | entete-colonne | series 6 3" xfId="23257" xr:uid="{00000000-0005-0000-0000-0000DB5A0000}"/>
    <cellStyle name="tableau | entete-colonne | series 6 3 2" xfId="23258" xr:uid="{00000000-0005-0000-0000-0000DC5A0000}"/>
    <cellStyle name="tableau | entete-colonne | series 6 3 3" xfId="23259" xr:uid="{00000000-0005-0000-0000-0000DD5A0000}"/>
    <cellStyle name="tableau | entete-colonne | series 6 4" xfId="23260" xr:uid="{00000000-0005-0000-0000-0000DE5A0000}"/>
    <cellStyle name="tableau | entete-colonne | series 6 5" xfId="23261" xr:uid="{00000000-0005-0000-0000-0000DF5A0000}"/>
    <cellStyle name="tableau | entete-colonne | series 7" xfId="23262" xr:uid="{00000000-0005-0000-0000-0000E05A0000}"/>
    <cellStyle name="tableau | entete-colonne | series 7 2" xfId="23263" xr:uid="{00000000-0005-0000-0000-0000E15A0000}"/>
    <cellStyle name="tableau | entete-colonne | series 7 3" xfId="23264" xr:uid="{00000000-0005-0000-0000-0000E25A0000}"/>
    <cellStyle name="tableau | entete-colonne | series 8" xfId="23265" xr:uid="{00000000-0005-0000-0000-0000E35A0000}"/>
    <cellStyle name="tableau | entete-colonne | series 8 2" xfId="23266" xr:uid="{00000000-0005-0000-0000-0000E45A0000}"/>
    <cellStyle name="tableau | entete-colonne | series 8 3" xfId="23267" xr:uid="{00000000-0005-0000-0000-0000E55A0000}"/>
    <cellStyle name="tableau | entete-colonne | series 9" xfId="23268" xr:uid="{00000000-0005-0000-0000-0000E65A0000}"/>
    <cellStyle name="tableau | entete-colonne | series 9 2" xfId="23269" xr:uid="{00000000-0005-0000-0000-0000E75A0000}"/>
    <cellStyle name="tableau | entete-colonne | series 9 3" xfId="23270" xr:uid="{00000000-0005-0000-0000-0000E85A0000}"/>
    <cellStyle name="tableau | entete-ligne | normal" xfId="23271" xr:uid="{00000000-0005-0000-0000-0000E95A0000}"/>
    <cellStyle name="tableau | entete-ligne | normal 10" xfId="23272" xr:uid="{00000000-0005-0000-0000-0000EA5A0000}"/>
    <cellStyle name="tableau | entete-ligne | normal 11" xfId="23273" xr:uid="{00000000-0005-0000-0000-0000EB5A0000}"/>
    <cellStyle name="tableau | entete-ligne | normal 12" xfId="23274" xr:uid="{00000000-0005-0000-0000-0000EC5A0000}"/>
    <cellStyle name="tableau | entete-ligne | normal 13" xfId="23275" xr:uid="{00000000-0005-0000-0000-0000ED5A0000}"/>
    <cellStyle name="tableau | entete-ligne | normal 14" xfId="23276" xr:uid="{00000000-0005-0000-0000-0000EE5A0000}"/>
    <cellStyle name="tableau | entete-ligne | normal 15" xfId="23277" xr:uid="{00000000-0005-0000-0000-0000EF5A0000}"/>
    <cellStyle name="tableau | entete-ligne | normal 2" xfId="23278" xr:uid="{00000000-0005-0000-0000-0000F05A0000}"/>
    <cellStyle name="tableau | entete-ligne | normal 2 2" xfId="23279" xr:uid="{00000000-0005-0000-0000-0000F15A0000}"/>
    <cellStyle name="tableau | entete-ligne | normal 2 2 2" xfId="23280" xr:uid="{00000000-0005-0000-0000-0000F25A0000}"/>
    <cellStyle name="tableau | entete-ligne | normal 2 2 3" xfId="23281" xr:uid="{00000000-0005-0000-0000-0000F35A0000}"/>
    <cellStyle name="tableau | entete-ligne | normal 2 3" xfId="23282" xr:uid="{00000000-0005-0000-0000-0000F45A0000}"/>
    <cellStyle name="tableau | entete-ligne | normal 2 3 2" xfId="23283" xr:uid="{00000000-0005-0000-0000-0000F55A0000}"/>
    <cellStyle name="tableau | entete-ligne | normal 2 3 3" xfId="23284" xr:uid="{00000000-0005-0000-0000-0000F65A0000}"/>
    <cellStyle name="tableau | entete-ligne | normal 2 4" xfId="23285" xr:uid="{00000000-0005-0000-0000-0000F75A0000}"/>
    <cellStyle name="tableau | entete-ligne | normal 2 5" xfId="23286" xr:uid="{00000000-0005-0000-0000-0000F85A0000}"/>
    <cellStyle name="tableau | entete-ligne | normal 2 6" xfId="23287" xr:uid="{00000000-0005-0000-0000-0000F95A0000}"/>
    <cellStyle name="tableau | entete-ligne | normal 3" xfId="23288" xr:uid="{00000000-0005-0000-0000-0000FA5A0000}"/>
    <cellStyle name="tableau | entete-ligne | normal 3 2" xfId="23289" xr:uid="{00000000-0005-0000-0000-0000FB5A0000}"/>
    <cellStyle name="tableau | entete-ligne | normal 3 2 2" xfId="23290" xr:uid="{00000000-0005-0000-0000-0000FC5A0000}"/>
    <cellStyle name="tableau | entete-ligne | normal 3 2 3" xfId="23291" xr:uid="{00000000-0005-0000-0000-0000FD5A0000}"/>
    <cellStyle name="tableau | entete-ligne | normal 3 3" xfId="23292" xr:uid="{00000000-0005-0000-0000-0000FE5A0000}"/>
    <cellStyle name="tableau | entete-ligne | normal 3 3 2" xfId="23293" xr:uid="{00000000-0005-0000-0000-0000FF5A0000}"/>
    <cellStyle name="tableau | entete-ligne | normal 3 3 3" xfId="23294" xr:uid="{00000000-0005-0000-0000-0000005B0000}"/>
    <cellStyle name="tableau | entete-ligne | normal 3 4" xfId="23295" xr:uid="{00000000-0005-0000-0000-0000015B0000}"/>
    <cellStyle name="tableau | entete-ligne | normal 3 5" xfId="23296" xr:uid="{00000000-0005-0000-0000-0000025B0000}"/>
    <cellStyle name="tableau | entete-ligne | normal 4" xfId="23297" xr:uid="{00000000-0005-0000-0000-0000035B0000}"/>
    <cellStyle name="tableau | entete-ligne | normal 4 2" xfId="23298" xr:uid="{00000000-0005-0000-0000-0000045B0000}"/>
    <cellStyle name="tableau | entete-ligne | normal 4 2 2" xfId="23299" xr:uid="{00000000-0005-0000-0000-0000055B0000}"/>
    <cellStyle name="tableau | entete-ligne | normal 4 2 3" xfId="23300" xr:uid="{00000000-0005-0000-0000-0000065B0000}"/>
    <cellStyle name="tableau | entete-ligne | normal 4 3" xfId="23301" xr:uid="{00000000-0005-0000-0000-0000075B0000}"/>
    <cellStyle name="tableau | entete-ligne | normal 4 3 2" xfId="23302" xr:uid="{00000000-0005-0000-0000-0000085B0000}"/>
    <cellStyle name="tableau | entete-ligne | normal 4 3 3" xfId="23303" xr:uid="{00000000-0005-0000-0000-0000095B0000}"/>
    <cellStyle name="tableau | entete-ligne | normal 4 4" xfId="23304" xr:uid="{00000000-0005-0000-0000-00000A5B0000}"/>
    <cellStyle name="tableau | entete-ligne | normal 4 5" xfId="23305" xr:uid="{00000000-0005-0000-0000-00000B5B0000}"/>
    <cellStyle name="tableau | entete-ligne | normal 5" xfId="23306" xr:uid="{00000000-0005-0000-0000-00000C5B0000}"/>
    <cellStyle name="tableau | entete-ligne | normal 5 2" xfId="23307" xr:uid="{00000000-0005-0000-0000-00000D5B0000}"/>
    <cellStyle name="tableau | entete-ligne | normal 5 2 2" xfId="23308" xr:uid="{00000000-0005-0000-0000-00000E5B0000}"/>
    <cellStyle name="tableau | entete-ligne | normal 5 2 3" xfId="23309" xr:uid="{00000000-0005-0000-0000-00000F5B0000}"/>
    <cellStyle name="tableau | entete-ligne | normal 5 3" xfId="23310" xr:uid="{00000000-0005-0000-0000-0000105B0000}"/>
    <cellStyle name="tableau | entete-ligne | normal 5 3 2" xfId="23311" xr:uid="{00000000-0005-0000-0000-0000115B0000}"/>
    <cellStyle name="tableau | entete-ligne | normal 5 3 3" xfId="23312" xr:uid="{00000000-0005-0000-0000-0000125B0000}"/>
    <cellStyle name="tableau | entete-ligne | normal 5 4" xfId="23313" xr:uid="{00000000-0005-0000-0000-0000135B0000}"/>
    <cellStyle name="tableau | entete-ligne | normal 5 4 2" xfId="23314" xr:uid="{00000000-0005-0000-0000-0000145B0000}"/>
    <cellStyle name="tableau | entete-ligne | normal 5 4 3" xfId="23315" xr:uid="{00000000-0005-0000-0000-0000155B0000}"/>
    <cellStyle name="tableau | entete-ligne | normal 5 5" xfId="23316" xr:uid="{00000000-0005-0000-0000-0000165B0000}"/>
    <cellStyle name="tableau | entete-ligne | normal 5 6" xfId="23317" xr:uid="{00000000-0005-0000-0000-0000175B0000}"/>
    <cellStyle name="tableau | entete-ligne | normal 6" xfId="23318" xr:uid="{00000000-0005-0000-0000-0000185B0000}"/>
    <cellStyle name="tableau | entete-ligne | normal 6 2" xfId="23319" xr:uid="{00000000-0005-0000-0000-0000195B0000}"/>
    <cellStyle name="tableau | entete-ligne | normal 6 2 2" xfId="23320" xr:uid="{00000000-0005-0000-0000-00001A5B0000}"/>
    <cellStyle name="tableau | entete-ligne | normal 6 2 3" xfId="23321" xr:uid="{00000000-0005-0000-0000-00001B5B0000}"/>
    <cellStyle name="tableau | entete-ligne | normal 6 3" xfId="23322" xr:uid="{00000000-0005-0000-0000-00001C5B0000}"/>
    <cellStyle name="tableau | entete-ligne | normal 6 3 2" xfId="23323" xr:uid="{00000000-0005-0000-0000-00001D5B0000}"/>
    <cellStyle name="tableau | entete-ligne | normal 6 3 3" xfId="23324" xr:uid="{00000000-0005-0000-0000-00001E5B0000}"/>
    <cellStyle name="tableau | entete-ligne | normal 6 4" xfId="23325" xr:uid="{00000000-0005-0000-0000-00001F5B0000}"/>
    <cellStyle name="tableau | entete-ligne | normal 6 5" xfId="23326" xr:uid="{00000000-0005-0000-0000-0000205B0000}"/>
    <cellStyle name="tableau | entete-ligne | normal 7" xfId="23327" xr:uid="{00000000-0005-0000-0000-0000215B0000}"/>
    <cellStyle name="tableau | entete-ligne | normal 7 2" xfId="23328" xr:uid="{00000000-0005-0000-0000-0000225B0000}"/>
    <cellStyle name="tableau | entete-ligne | normal 7 3" xfId="23329" xr:uid="{00000000-0005-0000-0000-0000235B0000}"/>
    <cellStyle name="tableau | entete-ligne | normal 8" xfId="23330" xr:uid="{00000000-0005-0000-0000-0000245B0000}"/>
    <cellStyle name="tableau | entete-ligne | normal 8 2" xfId="23331" xr:uid="{00000000-0005-0000-0000-0000255B0000}"/>
    <cellStyle name="tableau | entete-ligne | normal 8 3" xfId="23332" xr:uid="{00000000-0005-0000-0000-0000265B0000}"/>
    <cellStyle name="tableau | entete-ligne | normal 9" xfId="23333" xr:uid="{00000000-0005-0000-0000-0000275B0000}"/>
    <cellStyle name="tableau | entete-ligne | normal 9 2" xfId="23334" xr:uid="{00000000-0005-0000-0000-0000285B0000}"/>
    <cellStyle name="tableau | entete-ligne | normal 9 3" xfId="23335" xr:uid="{00000000-0005-0000-0000-0000295B0000}"/>
    <cellStyle name="tableau | entete-ligne | total" xfId="23336" xr:uid="{00000000-0005-0000-0000-00002A5B0000}"/>
    <cellStyle name="tableau | entete-ligne | total 10" xfId="23337" xr:uid="{00000000-0005-0000-0000-00002B5B0000}"/>
    <cellStyle name="tableau | entete-ligne | total 11" xfId="23338" xr:uid="{00000000-0005-0000-0000-00002C5B0000}"/>
    <cellStyle name="tableau | entete-ligne | total 12" xfId="23339" xr:uid="{00000000-0005-0000-0000-00002D5B0000}"/>
    <cellStyle name="tableau | entete-ligne | total 13" xfId="23340" xr:uid="{00000000-0005-0000-0000-00002E5B0000}"/>
    <cellStyle name="tableau | entete-ligne | total 14" xfId="23341" xr:uid="{00000000-0005-0000-0000-00002F5B0000}"/>
    <cellStyle name="tableau | entete-ligne | total 15" xfId="23342" xr:uid="{00000000-0005-0000-0000-0000305B0000}"/>
    <cellStyle name="tableau | entete-ligne | total 2" xfId="23343" xr:uid="{00000000-0005-0000-0000-0000315B0000}"/>
    <cellStyle name="tableau | entete-ligne | total 2 2" xfId="23344" xr:uid="{00000000-0005-0000-0000-0000325B0000}"/>
    <cellStyle name="tableau | entete-ligne | total 2 2 2" xfId="23345" xr:uid="{00000000-0005-0000-0000-0000335B0000}"/>
    <cellStyle name="tableau | entete-ligne | total 2 2 3" xfId="23346" xr:uid="{00000000-0005-0000-0000-0000345B0000}"/>
    <cellStyle name="tableau | entete-ligne | total 2 3" xfId="23347" xr:uid="{00000000-0005-0000-0000-0000355B0000}"/>
    <cellStyle name="tableau | entete-ligne | total 2 3 2" xfId="23348" xr:uid="{00000000-0005-0000-0000-0000365B0000}"/>
    <cellStyle name="tableau | entete-ligne | total 2 3 3" xfId="23349" xr:uid="{00000000-0005-0000-0000-0000375B0000}"/>
    <cellStyle name="tableau | entete-ligne | total 2 4" xfId="23350" xr:uid="{00000000-0005-0000-0000-0000385B0000}"/>
    <cellStyle name="tableau | entete-ligne | total 2 5" xfId="23351" xr:uid="{00000000-0005-0000-0000-0000395B0000}"/>
    <cellStyle name="tableau | entete-ligne | total 2 6" xfId="23352" xr:uid="{00000000-0005-0000-0000-00003A5B0000}"/>
    <cellStyle name="tableau | entete-ligne | total 3" xfId="23353" xr:uid="{00000000-0005-0000-0000-00003B5B0000}"/>
    <cellStyle name="tableau | entete-ligne | total 3 2" xfId="23354" xr:uid="{00000000-0005-0000-0000-00003C5B0000}"/>
    <cellStyle name="tableau | entete-ligne | total 3 2 2" xfId="23355" xr:uid="{00000000-0005-0000-0000-00003D5B0000}"/>
    <cellStyle name="tableau | entete-ligne | total 3 2 3" xfId="23356" xr:uid="{00000000-0005-0000-0000-00003E5B0000}"/>
    <cellStyle name="tableau | entete-ligne | total 3 3" xfId="23357" xr:uid="{00000000-0005-0000-0000-00003F5B0000}"/>
    <cellStyle name="tableau | entete-ligne | total 3 3 2" xfId="23358" xr:uid="{00000000-0005-0000-0000-0000405B0000}"/>
    <cellStyle name="tableau | entete-ligne | total 3 3 3" xfId="23359" xr:uid="{00000000-0005-0000-0000-0000415B0000}"/>
    <cellStyle name="tableau | entete-ligne | total 3 4" xfId="23360" xr:uid="{00000000-0005-0000-0000-0000425B0000}"/>
    <cellStyle name="tableau | entete-ligne | total 3 5" xfId="23361" xr:uid="{00000000-0005-0000-0000-0000435B0000}"/>
    <cellStyle name="tableau | entete-ligne | total 4" xfId="23362" xr:uid="{00000000-0005-0000-0000-0000445B0000}"/>
    <cellStyle name="tableau | entete-ligne | total 4 2" xfId="23363" xr:uid="{00000000-0005-0000-0000-0000455B0000}"/>
    <cellStyle name="tableau | entete-ligne | total 4 2 2" xfId="23364" xr:uid="{00000000-0005-0000-0000-0000465B0000}"/>
    <cellStyle name="tableau | entete-ligne | total 4 2 3" xfId="23365" xr:uid="{00000000-0005-0000-0000-0000475B0000}"/>
    <cellStyle name="tableau | entete-ligne | total 4 3" xfId="23366" xr:uid="{00000000-0005-0000-0000-0000485B0000}"/>
    <cellStyle name="tableau | entete-ligne | total 4 3 2" xfId="23367" xr:uid="{00000000-0005-0000-0000-0000495B0000}"/>
    <cellStyle name="tableau | entete-ligne | total 4 3 3" xfId="23368" xr:uid="{00000000-0005-0000-0000-00004A5B0000}"/>
    <cellStyle name="tableau | entete-ligne | total 4 4" xfId="23369" xr:uid="{00000000-0005-0000-0000-00004B5B0000}"/>
    <cellStyle name="tableau | entete-ligne | total 4 5" xfId="23370" xr:uid="{00000000-0005-0000-0000-00004C5B0000}"/>
    <cellStyle name="tableau | entete-ligne | total 5" xfId="23371" xr:uid="{00000000-0005-0000-0000-00004D5B0000}"/>
    <cellStyle name="tableau | entete-ligne | total 5 2" xfId="23372" xr:uid="{00000000-0005-0000-0000-00004E5B0000}"/>
    <cellStyle name="tableau | entete-ligne | total 5 2 2" xfId="23373" xr:uid="{00000000-0005-0000-0000-00004F5B0000}"/>
    <cellStyle name="tableau | entete-ligne | total 5 2 3" xfId="23374" xr:uid="{00000000-0005-0000-0000-0000505B0000}"/>
    <cellStyle name="tableau | entete-ligne | total 5 3" xfId="23375" xr:uid="{00000000-0005-0000-0000-0000515B0000}"/>
    <cellStyle name="tableau | entete-ligne | total 5 3 2" xfId="23376" xr:uid="{00000000-0005-0000-0000-0000525B0000}"/>
    <cellStyle name="tableau | entete-ligne | total 5 3 3" xfId="23377" xr:uid="{00000000-0005-0000-0000-0000535B0000}"/>
    <cellStyle name="tableau | entete-ligne | total 5 4" xfId="23378" xr:uid="{00000000-0005-0000-0000-0000545B0000}"/>
    <cellStyle name="tableau | entete-ligne | total 5 4 2" xfId="23379" xr:uid="{00000000-0005-0000-0000-0000555B0000}"/>
    <cellStyle name="tableau | entete-ligne | total 5 4 3" xfId="23380" xr:uid="{00000000-0005-0000-0000-0000565B0000}"/>
    <cellStyle name="tableau | entete-ligne | total 5 5" xfId="23381" xr:uid="{00000000-0005-0000-0000-0000575B0000}"/>
    <cellStyle name="tableau | entete-ligne | total 5 6" xfId="23382" xr:uid="{00000000-0005-0000-0000-0000585B0000}"/>
    <cellStyle name="tableau | entete-ligne | total 6" xfId="23383" xr:uid="{00000000-0005-0000-0000-0000595B0000}"/>
    <cellStyle name="tableau | entete-ligne | total 6 2" xfId="23384" xr:uid="{00000000-0005-0000-0000-00005A5B0000}"/>
    <cellStyle name="tableau | entete-ligne | total 6 2 2" xfId="23385" xr:uid="{00000000-0005-0000-0000-00005B5B0000}"/>
    <cellStyle name="tableau | entete-ligne | total 6 2 3" xfId="23386" xr:uid="{00000000-0005-0000-0000-00005C5B0000}"/>
    <cellStyle name="tableau | entete-ligne | total 6 3" xfId="23387" xr:uid="{00000000-0005-0000-0000-00005D5B0000}"/>
    <cellStyle name="tableau | entete-ligne | total 6 3 2" xfId="23388" xr:uid="{00000000-0005-0000-0000-00005E5B0000}"/>
    <cellStyle name="tableau | entete-ligne | total 6 3 3" xfId="23389" xr:uid="{00000000-0005-0000-0000-00005F5B0000}"/>
    <cellStyle name="tableau | entete-ligne | total 6 4" xfId="23390" xr:uid="{00000000-0005-0000-0000-0000605B0000}"/>
    <cellStyle name="tableau | entete-ligne | total 6 5" xfId="23391" xr:uid="{00000000-0005-0000-0000-0000615B0000}"/>
    <cellStyle name="tableau | entete-ligne | total 7" xfId="23392" xr:uid="{00000000-0005-0000-0000-0000625B0000}"/>
    <cellStyle name="tableau | entete-ligne | total 7 2" xfId="23393" xr:uid="{00000000-0005-0000-0000-0000635B0000}"/>
    <cellStyle name="tableau | entete-ligne | total 7 3" xfId="23394" xr:uid="{00000000-0005-0000-0000-0000645B0000}"/>
    <cellStyle name="tableau | entete-ligne | total 8" xfId="23395" xr:uid="{00000000-0005-0000-0000-0000655B0000}"/>
    <cellStyle name="tableau | entete-ligne | total 8 2" xfId="23396" xr:uid="{00000000-0005-0000-0000-0000665B0000}"/>
    <cellStyle name="tableau | entete-ligne | total 8 3" xfId="23397" xr:uid="{00000000-0005-0000-0000-0000675B0000}"/>
    <cellStyle name="tableau | entete-ligne | total 9" xfId="23398" xr:uid="{00000000-0005-0000-0000-0000685B0000}"/>
    <cellStyle name="tableau | entete-ligne | total 9 2" xfId="23399" xr:uid="{00000000-0005-0000-0000-0000695B0000}"/>
    <cellStyle name="tableau | entete-ligne | total 9 3" xfId="23400" xr:uid="{00000000-0005-0000-0000-00006A5B0000}"/>
    <cellStyle name="tableau | ligne-titre | niveau1" xfId="23401" xr:uid="{00000000-0005-0000-0000-00006B5B0000}"/>
    <cellStyle name="tableau | ligne-titre | niveau1 10" xfId="23402" xr:uid="{00000000-0005-0000-0000-00006C5B0000}"/>
    <cellStyle name="tableau | ligne-titre | niveau1 11" xfId="23403" xr:uid="{00000000-0005-0000-0000-00006D5B0000}"/>
    <cellStyle name="tableau | ligne-titre | niveau1 12" xfId="23404" xr:uid="{00000000-0005-0000-0000-00006E5B0000}"/>
    <cellStyle name="tableau | ligne-titre | niveau1 13" xfId="23405" xr:uid="{00000000-0005-0000-0000-00006F5B0000}"/>
    <cellStyle name="tableau | ligne-titre | niveau1 14" xfId="23406" xr:uid="{00000000-0005-0000-0000-0000705B0000}"/>
    <cellStyle name="tableau | ligne-titre | niveau1 15" xfId="23407" xr:uid="{00000000-0005-0000-0000-0000715B0000}"/>
    <cellStyle name="tableau | ligne-titre | niveau1 2" xfId="23408" xr:uid="{00000000-0005-0000-0000-0000725B0000}"/>
    <cellStyle name="tableau | ligne-titre | niveau1 2 2" xfId="23409" xr:uid="{00000000-0005-0000-0000-0000735B0000}"/>
    <cellStyle name="tableau | ligne-titre | niveau1 2 2 2" xfId="23410" xr:uid="{00000000-0005-0000-0000-0000745B0000}"/>
    <cellStyle name="tableau | ligne-titre | niveau1 2 2 3" xfId="23411" xr:uid="{00000000-0005-0000-0000-0000755B0000}"/>
    <cellStyle name="tableau | ligne-titre | niveau1 2 3" xfId="23412" xr:uid="{00000000-0005-0000-0000-0000765B0000}"/>
    <cellStyle name="tableau | ligne-titre | niveau1 2 3 2" xfId="23413" xr:uid="{00000000-0005-0000-0000-0000775B0000}"/>
    <cellStyle name="tableau | ligne-titre | niveau1 2 3 3" xfId="23414" xr:uid="{00000000-0005-0000-0000-0000785B0000}"/>
    <cellStyle name="tableau | ligne-titre | niveau1 2 4" xfId="23415" xr:uid="{00000000-0005-0000-0000-0000795B0000}"/>
    <cellStyle name="tableau | ligne-titre | niveau1 2 5" xfId="23416" xr:uid="{00000000-0005-0000-0000-00007A5B0000}"/>
    <cellStyle name="tableau | ligne-titre | niveau1 2 6" xfId="23417" xr:uid="{00000000-0005-0000-0000-00007B5B0000}"/>
    <cellStyle name="tableau | ligne-titre | niveau1 3" xfId="23418" xr:uid="{00000000-0005-0000-0000-00007C5B0000}"/>
    <cellStyle name="tableau | ligne-titre | niveau1 3 2" xfId="23419" xr:uid="{00000000-0005-0000-0000-00007D5B0000}"/>
    <cellStyle name="tableau | ligne-titre | niveau1 3 2 2" xfId="23420" xr:uid="{00000000-0005-0000-0000-00007E5B0000}"/>
    <cellStyle name="tableau | ligne-titre | niveau1 3 2 3" xfId="23421" xr:uid="{00000000-0005-0000-0000-00007F5B0000}"/>
    <cellStyle name="tableau | ligne-titre | niveau1 3 3" xfId="23422" xr:uid="{00000000-0005-0000-0000-0000805B0000}"/>
    <cellStyle name="tableau | ligne-titre | niveau1 3 3 2" xfId="23423" xr:uid="{00000000-0005-0000-0000-0000815B0000}"/>
    <cellStyle name="tableau | ligne-titre | niveau1 3 3 3" xfId="23424" xr:uid="{00000000-0005-0000-0000-0000825B0000}"/>
    <cellStyle name="tableau | ligne-titre | niveau1 3 4" xfId="23425" xr:uid="{00000000-0005-0000-0000-0000835B0000}"/>
    <cellStyle name="tableau | ligne-titre | niveau1 3 5" xfId="23426" xr:uid="{00000000-0005-0000-0000-0000845B0000}"/>
    <cellStyle name="tableau | ligne-titre | niveau1 4" xfId="23427" xr:uid="{00000000-0005-0000-0000-0000855B0000}"/>
    <cellStyle name="tableau | ligne-titre | niveau1 4 2" xfId="23428" xr:uid="{00000000-0005-0000-0000-0000865B0000}"/>
    <cellStyle name="tableau | ligne-titre | niveau1 4 2 2" xfId="23429" xr:uid="{00000000-0005-0000-0000-0000875B0000}"/>
    <cellStyle name="tableau | ligne-titre | niveau1 4 2 3" xfId="23430" xr:uid="{00000000-0005-0000-0000-0000885B0000}"/>
    <cellStyle name="tableau | ligne-titre | niveau1 4 3" xfId="23431" xr:uid="{00000000-0005-0000-0000-0000895B0000}"/>
    <cellStyle name="tableau | ligne-titre | niveau1 4 3 2" xfId="23432" xr:uid="{00000000-0005-0000-0000-00008A5B0000}"/>
    <cellStyle name="tableau | ligne-titre | niveau1 4 3 3" xfId="23433" xr:uid="{00000000-0005-0000-0000-00008B5B0000}"/>
    <cellStyle name="tableau | ligne-titre | niveau1 4 4" xfId="23434" xr:uid="{00000000-0005-0000-0000-00008C5B0000}"/>
    <cellStyle name="tableau | ligne-titre | niveau1 4 5" xfId="23435" xr:uid="{00000000-0005-0000-0000-00008D5B0000}"/>
    <cellStyle name="tableau | ligne-titre | niveau1 5" xfId="23436" xr:uid="{00000000-0005-0000-0000-00008E5B0000}"/>
    <cellStyle name="tableau | ligne-titre | niveau1 5 2" xfId="23437" xr:uid="{00000000-0005-0000-0000-00008F5B0000}"/>
    <cellStyle name="tableau | ligne-titre | niveau1 5 2 2" xfId="23438" xr:uid="{00000000-0005-0000-0000-0000905B0000}"/>
    <cellStyle name="tableau | ligne-titre | niveau1 5 2 3" xfId="23439" xr:uid="{00000000-0005-0000-0000-0000915B0000}"/>
    <cellStyle name="tableau | ligne-titre | niveau1 5 3" xfId="23440" xr:uid="{00000000-0005-0000-0000-0000925B0000}"/>
    <cellStyle name="tableau | ligne-titre | niveau1 5 3 2" xfId="23441" xr:uid="{00000000-0005-0000-0000-0000935B0000}"/>
    <cellStyle name="tableau | ligne-titre | niveau1 5 3 3" xfId="23442" xr:uid="{00000000-0005-0000-0000-0000945B0000}"/>
    <cellStyle name="tableau | ligne-titre | niveau1 5 4" xfId="23443" xr:uid="{00000000-0005-0000-0000-0000955B0000}"/>
    <cellStyle name="tableau | ligne-titre | niveau1 5 4 2" xfId="23444" xr:uid="{00000000-0005-0000-0000-0000965B0000}"/>
    <cellStyle name="tableau | ligne-titre | niveau1 5 4 3" xfId="23445" xr:uid="{00000000-0005-0000-0000-0000975B0000}"/>
    <cellStyle name="tableau | ligne-titre | niveau1 5 5" xfId="23446" xr:uid="{00000000-0005-0000-0000-0000985B0000}"/>
    <cellStyle name="tableau | ligne-titre | niveau1 5 6" xfId="23447" xr:uid="{00000000-0005-0000-0000-0000995B0000}"/>
    <cellStyle name="tableau | ligne-titre | niveau1 6" xfId="23448" xr:uid="{00000000-0005-0000-0000-00009A5B0000}"/>
    <cellStyle name="tableau | ligne-titre | niveau1 6 2" xfId="23449" xr:uid="{00000000-0005-0000-0000-00009B5B0000}"/>
    <cellStyle name="tableau | ligne-titre | niveau1 6 2 2" xfId="23450" xr:uid="{00000000-0005-0000-0000-00009C5B0000}"/>
    <cellStyle name="tableau | ligne-titre | niveau1 6 2 3" xfId="23451" xr:uid="{00000000-0005-0000-0000-00009D5B0000}"/>
    <cellStyle name="tableau | ligne-titre | niveau1 6 3" xfId="23452" xr:uid="{00000000-0005-0000-0000-00009E5B0000}"/>
    <cellStyle name="tableau | ligne-titre | niveau1 6 3 2" xfId="23453" xr:uid="{00000000-0005-0000-0000-00009F5B0000}"/>
    <cellStyle name="tableau | ligne-titre | niveau1 6 3 3" xfId="23454" xr:uid="{00000000-0005-0000-0000-0000A05B0000}"/>
    <cellStyle name="tableau | ligne-titre | niveau1 6 4" xfId="23455" xr:uid="{00000000-0005-0000-0000-0000A15B0000}"/>
    <cellStyle name="tableau | ligne-titre | niveau1 6 5" xfId="23456" xr:uid="{00000000-0005-0000-0000-0000A25B0000}"/>
    <cellStyle name="tableau | ligne-titre | niveau1 7" xfId="23457" xr:uid="{00000000-0005-0000-0000-0000A35B0000}"/>
    <cellStyle name="tableau | ligne-titre | niveau1 7 2" xfId="23458" xr:uid="{00000000-0005-0000-0000-0000A45B0000}"/>
    <cellStyle name="tableau | ligne-titre | niveau1 7 3" xfId="23459" xr:uid="{00000000-0005-0000-0000-0000A55B0000}"/>
    <cellStyle name="tableau | ligne-titre | niveau1 8" xfId="23460" xr:uid="{00000000-0005-0000-0000-0000A65B0000}"/>
    <cellStyle name="tableau | ligne-titre | niveau1 8 2" xfId="23461" xr:uid="{00000000-0005-0000-0000-0000A75B0000}"/>
    <cellStyle name="tableau | ligne-titre | niveau1 8 3" xfId="23462" xr:uid="{00000000-0005-0000-0000-0000A85B0000}"/>
    <cellStyle name="tableau | ligne-titre | niveau1 9" xfId="23463" xr:uid="{00000000-0005-0000-0000-0000A95B0000}"/>
    <cellStyle name="tableau | ligne-titre | niveau1 9 2" xfId="23464" xr:uid="{00000000-0005-0000-0000-0000AA5B0000}"/>
    <cellStyle name="tableau | ligne-titre | niveau1 9 3" xfId="23465" xr:uid="{00000000-0005-0000-0000-0000AB5B0000}"/>
    <cellStyle name="tableau | ligne-titre | niveau2" xfId="23466" xr:uid="{00000000-0005-0000-0000-0000AC5B0000}"/>
    <cellStyle name="tableau | ligne-titre | niveau2 10" xfId="23467" xr:uid="{00000000-0005-0000-0000-0000AD5B0000}"/>
    <cellStyle name="tableau | ligne-titre | niveau2 11" xfId="23468" xr:uid="{00000000-0005-0000-0000-0000AE5B0000}"/>
    <cellStyle name="tableau | ligne-titre | niveau2 12" xfId="23469" xr:uid="{00000000-0005-0000-0000-0000AF5B0000}"/>
    <cellStyle name="tableau | ligne-titre | niveau2 13" xfId="23470" xr:uid="{00000000-0005-0000-0000-0000B05B0000}"/>
    <cellStyle name="tableau | ligne-titre | niveau2 14" xfId="23471" xr:uid="{00000000-0005-0000-0000-0000B15B0000}"/>
    <cellStyle name="tableau | ligne-titre | niveau2 15" xfId="23472" xr:uid="{00000000-0005-0000-0000-0000B25B0000}"/>
    <cellStyle name="tableau | ligne-titre | niveau2 2" xfId="23473" xr:uid="{00000000-0005-0000-0000-0000B35B0000}"/>
    <cellStyle name="tableau | ligne-titre | niveau2 2 2" xfId="23474" xr:uid="{00000000-0005-0000-0000-0000B45B0000}"/>
    <cellStyle name="tableau | ligne-titre | niveau2 2 2 2" xfId="23475" xr:uid="{00000000-0005-0000-0000-0000B55B0000}"/>
    <cellStyle name="tableau | ligne-titre | niveau2 2 2 3" xfId="23476" xr:uid="{00000000-0005-0000-0000-0000B65B0000}"/>
    <cellStyle name="tableau | ligne-titre | niveau2 2 3" xfId="23477" xr:uid="{00000000-0005-0000-0000-0000B75B0000}"/>
    <cellStyle name="tableau | ligne-titre | niveau2 2 3 2" xfId="23478" xr:uid="{00000000-0005-0000-0000-0000B85B0000}"/>
    <cellStyle name="tableau | ligne-titre | niveau2 2 3 3" xfId="23479" xr:uid="{00000000-0005-0000-0000-0000B95B0000}"/>
    <cellStyle name="tableau | ligne-titre | niveau2 2 4" xfId="23480" xr:uid="{00000000-0005-0000-0000-0000BA5B0000}"/>
    <cellStyle name="tableau | ligne-titre | niveau2 2 5" xfId="23481" xr:uid="{00000000-0005-0000-0000-0000BB5B0000}"/>
    <cellStyle name="tableau | ligne-titre | niveau2 2 6" xfId="23482" xr:uid="{00000000-0005-0000-0000-0000BC5B0000}"/>
    <cellStyle name="tableau | ligne-titre | niveau2 3" xfId="23483" xr:uid="{00000000-0005-0000-0000-0000BD5B0000}"/>
    <cellStyle name="tableau | ligne-titre | niveau2 3 2" xfId="23484" xr:uid="{00000000-0005-0000-0000-0000BE5B0000}"/>
    <cellStyle name="tableau | ligne-titre | niveau2 3 2 2" xfId="23485" xr:uid="{00000000-0005-0000-0000-0000BF5B0000}"/>
    <cellStyle name="tableau | ligne-titre | niveau2 3 2 3" xfId="23486" xr:uid="{00000000-0005-0000-0000-0000C05B0000}"/>
    <cellStyle name="tableau | ligne-titre | niveau2 3 3" xfId="23487" xr:uid="{00000000-0005-0000-0000-0000C15B0000}"/>
    <cellStyle name="tableau | ligne-titre | niveau2 3 3 2" xfId="23488" xr:uid="{00000000-0005-0000-0000-0000C25B0000}"/>
    <cellStyle name="tableau | ligne-titre | niveau2 3 3 3" xfId="23489" xr:uid="{00000000-0005-0000-0000-0000C35B0000}"/>
    <cellStyle name="tableau | ligne-titre | niveau2 3 4" xfId="23490" xr:uid="{00000000-0005-0000-0000-0000C45B0000}"/>
    <cellStyle name="tableau | ligne-titre | niveau2 3 5" xfId="23491" xr:uid="{00000000-0005-0000-0000-0000C55B0000}"/>
    <cellStyle name="tableau | ligne-titre | niveau2 4" xfId="23492" xr:uid="{00000000-0005-0000-0000-0000C65B0000}"/>
    <cellStyle name="tableau | ligne-titre | niveau2 4 2" xfId="23493" xr:uid="{00000000-0005-0000-0000-0000C75B0000}"/>
    <cellStyle name="tableau | ligne-titre | niveau2 4 2 2" xfId="23494" xr:uid="{00000000-0005-0000-0000-0000C85B0000}"/>
    <cellStyle name="tableau | ligne-titre | niveau2 4 2 3" xfId="23495" xr:uid="{00000000-0005-0000-0000-0000C95B0000}"/>
    <cellStyle name="tableau | ligne-titre | niveau2 4 3" xfId="23496" xr:uid="{00000000-0005-0000-0000-0000CA5B0000}"/>
    <cellStyle name="tableau | ligne-titre | niveau2 4 3 2" xfId="23497" xr:uid="{00000000-0005-0000-0000-0000CB5B0000}"/>
    <cellStyle name="tableau | ligne-titre | niveau2 4 3 3" xfId="23498" xr:uid="{00000000-0005-0000-0000-0000CC5B0000}"/>
    <cellStyle name="tableau | ligne-titre | niveau2 4 4" xfId="23499" xr:uid="{00000000-0005-0000-0000-0000CD5B0000}"/>
    <cellStyle name="tableau | ligne-titre | niveau2 4 5" xfId="23500" xr:uid="{00000000-0005-0000-0000-0000CE5B0000}"/>
    <cellStyle name="tableau | ligne-titre | niveau2 5" xfId="23501" xr:uid="{00000000-0005-0000-0000-0000CF5B0000}"/>
    <cellStyle name="tableau | ligne-titre | niveau2 5 2" xfId="23502" xr:uid="{00000000-0005-0000-0000-0000D05B0000}"/>
    <cellStyle name="tableau | ligne-titre | niveau2 5 2 2" xfId="23503" xr:uid="{00000000-0005-0000-0000-0000D15B0000}"/>
    <cellStyle name="tableau | ligne-titre | niveau2 5 2 3" xfId="23504" xr:uid="{00000000-0005-0000-0000-0000D25B0000}"/>
    <cellStyle name="tableau | ligne-titre | niveau2 5 3" xfId="23505" xr:uid="{00000000-0005-0000-0000-0000D35B0000}"/>
    <cellStyle name="tableau | ligne-titre | niveau2 5 3 2" xfId="23506" xr:uid="{00000000-0005-0000-0000-0000D45B0000}"/>
    <cellStyle name="tableau | ligne-titre | niveau2 5 3 3" xfId="23507" xr:uid="{00000000-0005-0000-0000-0000D55B0000}"/>
    <cellStyle name="tableau | ligne-titre | niveau2 5 4" xfId="23508" xr:uid="{00000000-0005-0000-0000-0000D65B0000}"/>
    <cellStyle name="tableau | ligne-titre | niveau2 5 4 2" xfId="23509" xr:uid="{00000000-0005-0000-0000-0000D75B0000}"/>
    <cellStyle name="tableau | ligne-titre | niveau2 5 4 3" xfId="23510" xr:uid="{00000000-0005-0000-0000-0000D85B0000}"/>
    <cellStyle name="tableau | ligne-titre | niveau2 5 5" xfId="23511" xr:uid="{00000000-0005-0000-0000-0000D95B0000}"/>
    <cellStyle name="tableau | ligne-titre | niveau2 5 6" xfId="23512" xr:uid="{00000000-0005-0000-0000-0000DA5B0000}"/>
    <cellStyle name="tableau | ligne-titre | niveau2 6" xfId="23513" xr:uid="{00000000-0005-0000-0000-0000DB5B0000}"/>
    <cellStyle name="tableau | ligne-titre | niveau2 6 2" xfId="23514" xr:uid="{00000000-0005-0000-0000-0000DC5B0000}"/>
    <cellStyle name="tableau | ligne-titre | niveau2 6 2 2" xfId="23515" xr:uid="{00000000-0005-0000-0000-0000DD5B0000}"/>
    <cellStyle name="tableau | ligne-titre | niveau2 6 2 3" xfId="23516" xr:uid="{00000000-0005-0000-0000-0000DE5B0000}"/>
    <cellStyle name="tableau | ligne-titre | niveau2 6 3" xfId="23517" xr:uid="{00000000-0005-0000-0000-0000DF5B0000}"/>
    <cellStyle name="tableau | ligne-titre | niveau2 6 3 2" xfId="23518" xr:uid="{00000000-0005-0000-0000-0000E05B0000}"/>
    <cellStyle name="tableau | ligne-titre | niveau2 6 3 3" xfId="23519" xr:uid="{00000000-0005-0000-0000-0000E15B0000}"/>
    <cellStyle name="tableau | ligne-titre | niveau2 6 4" xfId="23520" xr:uid="{00000000-0005-0000-0000-0000E25B0000}"/>
    <cellStyle name="tableau | ligne-titre | niveau2 6 5" xfId="23521" xr:uid="{00000000-0005-0000-0000-0000E35B0000}"/>
    <cellStyle name="tableau | ligne-titre | niveau2 7" xfId="23522" xr:uid="{00000000-0005-0000-0000-0000E45B0000}"/>
    <cellStyle name="tableau | ligne-titre | niveau2 7 2" xfId="23523" xr:uid="{00000000-0005-0000-0000-0000E55B0000}"/>
    <cellStyle name="tableau | ligne-titre | niveau2 7 3" xfId="23524" xr:uid="{00000000-0005-0000-0000-0000E65B0000}"/>
    <cellStyle name="tableau | ligne-titre | niveau2 8" xfId="23525" xr:uid="{00000000-0005-0000-0000-0000E75B0000}"/>
    <cellStyle name="tableau | ligne-titre | niveau2 8 2" xfId="23526" xr:uid="{00000000-0005-0000-0000-0000E85B0000}"/>
    <cellStyle name="tableau | ligne-titre | niveau2 8 3" xfId="23527" xr:uid="{00000000-0005-0000-0000-0000E95B0000}"/>
    <cellStyle name="tableau | ligne-titre | niveau2 9" xfId="23528" xr:uid="{00000000-0005-0000-0000-0000EA5B0000}"/>
    <cellStyle name="tableau | ligne-titre | niveau2 9 2" xfId="23529" xr:uid="{00000000-0005-0000-0000-0000EB5B0000}"/>
    <cellStyle name="tableau | ligne-titre | niveau2 9 3" xfId="23530" xr:uid="{00000000-0005-0000-0000-0000EC5B0000}"/>
    <cellStyle name="Title 10" xfId="23531" xr:uid="{00000000-0005-0000-0000-0000ED5B0000}"/>
    <cellStyle name="Title 10 10" xfId="23532" xr:uid="{00000000-0005-0000-0000-0000EE5B0000}"/>
    <cellStyle name="Title 10 11" xfId="23533" xr:uid="{00000000-0005-0000-0000-0000EF5B0000}"/>
    <cellStyle name="Title 10 12" xfId="23534" xr:uid="{00000000-0005-0000-0000-0000F05B0000}"/>
    <cellStyle name="Title 10 13" xfId="23535" xr:uid="{00000000-0005-0000-0000-0000F15B0000}"/>
    <cellStyle name="Title 10 14" xfId="23536" xr:uid="{00000000-0005-0000-0000-0000F25B0000}"/>
    <cellStyle name="Title 10 15" xfId="23537" xr:uid="{00000000-0005-0000-0000-0000F35B0000}"/>
    <cellStyle name="Title 10 2" xfId="23538" xr:uid="{00000000-0005-0000-0000-0000F45B0000}"/>
    <cellStyle name="Title 10 2 2" xfId="23539" xr:uid="{00000000-0005-0000-0000-0000F55B0000}"/>
    <cellStyle name="Title 10 2 2 2" xfId="23540" xr:uid="{00000000-0005-0000-0000-0000F65B0000}"/>
    <cellStyle name="Title 10 2 2 3" xfId="23541" xr:uid="{00000000-0005-0000-0000-0000F75B0000}"/>
    <cellStyle name="Title 10 2 3" xfId="23542" xr:uid="{00000000-0005-0000-0000-0000F85B0000}"/>
    <cellStyle name="Title 10 2 3 2" xfId="23543" xr:uid="{00000000-0005-0000-0000-0000F95B0000}"/>
    <cellStyle name="Title 10 2 3 3" xfId="23544" xr:uid="{00000000-0005-0000-0000-0000FA5B0000}"/>
    <cellStyle name="Title 10 2 4" xfId="23545" xr:uid="{00000000-0005-0000-0000-0000FB5B0000}"/>
    <cellStyle name="Title 10 2 5" xfId="23546" xr:uid="{00000000-0005-0000-0000-0000FC5B0000}"/>
    <cellStyle name="Title 10 2 6" xfId="23547" xr:uid="{00000000-0005-0000-0000-0000FD5B0000}"/>
    <cellStyle name="Title 10 3" xfId="23548" xr:uid="{00000000-0005-0000-0000-0000FE5B0000}"/>
    <cellStyle name="Title 10 3 2" xfId="23549" xr:uid="{00000000-0005-0000-0000-0000FF5B0000}"/>
    <cellStyle name="Title 10 3 2 2" xfId="23550" xr:uid="{00000000-0005-0000-0000-0000005C0000}"/>
    <cellStyle name="Title 10 3 2 3" xfId="23551" xr:uid="{00000000-0005-0000-0000-0000015C0000}"/>
    <cellStyle name="Title 10 3 3" xfId="23552" xr:uid="{00000000-0005-0000-0000-0000025C0000}"/>
    <cellStyle name="Title 10 3 3 2" xfId="23553" xr:uid="{00000000-0005-0000-0000-0000035C0000}"/>
    <cellStyle name="Title 10 3 3 3" xfId="23554" xr:uid="{00000000-0005-0000-0000-0000045C0000}"/>
    <cellStyle name="Title 10 3 4" xfId="23555" xr:uid="{00000000-0005-0000-0000-0000055C0000}"/>
    <cellStyle name="Title 10 3 5" xfId="23556" xr:uid="{00000000-0005-0000-0000-0000065C0000}"/>
    <cellStyle name="Title 10 4" xfId="23557" xr:uid="{00000000-0005-0000-0000-0000075C0000}"/>
    <cellStyle name="Title 10 4 2" xfId="23558" xr:uid="{00000000-0005-0000-0000-0000085C0000}"/>
    <cellStyle name="Title 10 4 2 2" xfId="23559" xr:uid="{00000000-0005-0000-0000-0000095C0000}"/>
    <cellStyle name="Title 10 4 2 3" xfId="23560" xr:uid="{00000000-0005-0000-0000-00000A5C0000}"/>
    <cellStyle name="Title 10 4 3" xfId="23561" xr:uid="{00000000-0005-0000-0000-00000B5C0000}"/>
    <cellStyle name="Title 10 4 3 2" xfId="23562" xr:uid="{00000000-0005-0000-0000-00000C5C0000}"/>
    <cellStyle name="Title 10 4 3 3" xfId="23563" xr:uid="{00000000-0005-0000-0000-00000D5C0000}"/>
    <cellStyle name="Title 10 4 4" xfId="23564" xr:uid="{00000000-0005-0000-0000-00000E5C0000}"/>
    <cellStyle name="Title 10 4 5" xfId="23565" xr:uid="{00000000-0005-0000-0000-00000F5C0000}"/>
    <cellStyle name="Title 10 5" xfId="23566" xr:uid="{00000000-0005-0000-0000-0000105C0000}"/>
    <cellStyle name="Title 10 5 2" xfId="23567" xr:uid="{00000000-0005-0000-0000-0000115C0000}"/>
    <cellStyle name="Title 10 5 2 2" xfId="23568" xr:uid="{00000000-0005-0000-0000-0000125C0000}"/>
    <cellStyle name="Title 10 5 2 3" xfId="23569" xr:uid="{00000000-0005-0000-0000-0000135C0000}"/>
    <cellStyle name="Title 10 5 3" xfId="23570" xr:uid="{00000000-0005-0000-0000-0000145C0000}"/>
    <cellStyle name="Title 10 5 3 2" xfId="23571" xr:uid="{00000000-0005-0000-0000-0000155C0000}"/>
    <cellStyle name="Title 10 5 3 3" xfId="23572" xr:uid="{00000000-0005-0000-0000-0000165C0000}"/>
    <cellStyle name="Title 10 5 4" xfId="23573" xr:uid="{00000000-0005-0000-0000-0000175C0000}"/>
    <cellStyle name="Title 10 5 4 2" xfId="23574" xr:uid="{00000000-0005-0000-0000-0000185C0000}"/>
    <cellStyle name="Title 10 5 4 3" xfId="23575" xr:uid="{00000000-0005-0000-0000-0000195C0000}"/>
    <cellStyle name="Title 10 5 5" xfId="23576" xr:uid="{00000000-0005-0000-0000-00001A5C0000}"/>
    <cellStyle name="Title 10 5 6" xfId="23577" xr:uid="{00000000-0005-0000-0000-00001B5C0000}"/>
    <cellStyle name="Title 10 6" xfId="23578" xr:uid="{00000000-0005-0000-0000-00001C5C0000}"/>
    <cellStyle name="Title 10 6 2" xfId="23579" xr:uid="{00000000-0005-0000-0000-00001D5C0000}"/>
    <cellStyle name="Title 10 6 2 2" xfId="23580" xr:uid="{00000000-0005-0000-0000-00001E5C0000}"/>
    <cellStyle name="Title 10 6 2 3" xfId="23581" xr:uid="{00000000-0005-0000-0000-00001F5C0000}"/>
    <cellStyle name="Title 10 6 3" xfId="23582" xr:uid="{00000000-0005-0000-0000-0000205C0000}"/>
    <cellStyle name="Title 10 6 3 2" xfId="23583" xr:uid="{00000000-0005-0000-0000-0000215C0000}"/>
    <cellStyle name="Title 10 6 3 3" xfId="23584" xr:uid="{00000000-0005-0000-0000-0000225C0000}"/>
    <cellStyle name="Title 10 6 4" xfId="23585" xr:uid="{00000000-0005-0000-0000-0000235C0000}"/>
    <cellStyle name="Title 10 6 5" xfId="23586" xr:uid="{00000000-0005-0000-0000-0000245C0000}"/>
    <cellStyle name="Title 10 7" xfId="23587" xr:uid="{00000000-0005-0000-0000-0000255C0000}"/>
    <cellStyle name="Title 10 7 2" xfId="23588" xr:uid="{00000000-0005-0000-0000-0000265C0000}"/>
    <cellStyle name="Title 10 7 3" xfId="23589" xr:uid="{00000000-0005-0000-0000-0000275C0000}"/>
    <cellStyle name="Title 10 8" xfId="23590" xr:uid="{00000000-0005-0000-0000-0000285C0000}"/>
    <cellStyle name="Title 10 8 2" xfId="23591" xr:uid="{00000000-0005-0000-0000-0000295C0000}"/>
    <cellStyle name="Title 10 8 3" xfId="23592" xr:uid="{00000000-0005-0000-0000-00002A5C0000}"/>
    <cellStyle name="Title 10 9" xfId="23593" xr:uid="{00000000-0005-0000-0000-00002B5C0000}"/>
    <cellStyle name="Title 10 9 2" xfId="23594" xr:uid="{00000000-0005-0000-0000-00002C5C0000}"/>
    <cellStyle name="Title 10 9 3" xfId="23595" xr:uid="{00000000-0005-0000-0000-00002D5C0000}"/>
    <cellStyle name="Title 11" xfId="23596" xr:uid="{00000000-0005-0000-0000-00002E5C0000}"/>
    <cellStyle name="Title 11 10" xfId="23597" xr:uid="{00000000-0005-0000-0000-00002F5C0000}"/>
    <cellStyle name="Title 11 11" xfId="23598" xr:uid="{00000000-0005-0000-0000-0000305C0000}"/>
    <cellStyle name="Title 11 12" xfId="23599" xr:uid="{00000000-0005-0000-0000-0000315C0000}"/>
    <cellStyle name="Title 11 13" xfId="23600" xr:uid="{00000000-0005-0000-0000-0000325C0000}"/>
    <cellStyle name="Title 11 14" xfId="23601" xr:uid="{00000000-0005-0000-0000-0000335C0000}"/>
    <cellStyle name="Title 11 15" xfId="23602" xr:uid="{00000000-0005-0000-0000-0000345C0000}"/>
    <cellStyle name="Title 11 2" xfId="23603" xr:uid="{00000000-0005-0000-0000-0000355C0000}"/>
    <cellStyle name="Title 11 2 2" xfId="23604" xr:uid="{00000000-0005-0000-0000-0000365C0000}"/>
    <cellStyle name="Title 11 2 2 2" xfId="23605" xr:uid="{00000000-0005-0000-0000-0000375C0000}"/>
    <cellStyle name="Title 11 2 2 3" xfId="23606" xr:uid="{00000000-0005-0000-0000-0000385C0000}"/>
    <cellStyle name="Title 11 2 3" xfId="23607" xr:uid="{00000000-0005-0000-0000-0000395C0000}"/>
    <cellStyle name="Title 11 2 3 2" xfId="23608" xr:uid="{00000000-0005-0000-0000-00003A5C0000}"/>
    <cellStyle name="Title 11 2 3 3" xfId="23609" xr:uid="{00000000-0005-0000-0000-00003B5C0000}"/>
    <cellStyle name="Title 11 2 4" xfId="23610" xr:uid="{00000000-0005-0000-0000-00003C5C0000}"/>
    <cellStyle name="Title 11 2 5" xfId="23611" xr:uid="{00000000-0005-0000-0000-00003D5C0000}"/>
    <cellStyle name="Title 11 2 6" xfId="23612" xr:uid="{00000000-0005-0000-0000-00003E5C0000}"/>
    <cellStyle name="Title 11 3" xfId="23613" xr:uid="{00000000-0005-0000-0000-00003F5C0000}"/>
    <cellStyle name="Title 11 3 2" xfId="23614" xr:uid="{00000000-0005-0000-0000-0000405C0000}"/>
    <cellStyle name="Title 11 3 2 2" xfId="23615" xr:uid="{00000000-0005-0000-0000-0000415C0000}"/>
    <cellStyle name="Title 11 3 2 3" xfId="23616" xr:uid="{00000000-0005-0000-0000-0000425C0000}"/>
    <cellStyle name="Title 11 3 3" xfId="23617" xr:uid="{00000000-0005-0000-0000-0000435C0000}"/>
    <cellStyle name="Title 11 3 3 2" xfId="23618" xr:uid="{00000000-0005-0000-0000-0000445C0000}"/>
    <cellStyle name="Title 11 3 3 3" xfId="23619" xr:uid="{00000000-0005-0000-0000-0000455C0000}"/>
    <cellStyle name="Title 11 3 4" xfId="23620" xr:uid="{00000000-0005-0000-0000-0000465C0000}"/>
    <cellStyle name="Title 11 3 5" xfId="23621" xr:uid="{00000000-0005-0000-0000-0000475C0000}"/>
    <cellStyle name="Title 11 4" xfId="23622" xr:uid="{00000000-0005-0000-0000-0000485C0000}"/>
    <cellStyle name="Title 11 4 2" xfId="23623" xr:uid="{00000000-0005-0000-0000-0000495C0000}"/>
    <cellStyle name="Title 11 4 2 2" xfId="23624" xr:uid="{00000000-0005-0000-0000-00004A5C0000}"/>
    <cellStyle name="Title 11 4 2 3" xfId="23625" xr:uid="{00000000-0005-0000-0000-00004B5C0000}"/>
    <cellStyle name="Title 11 4 3" xfId="23626" xr:uid="{00000000-0005-0000-0000-00004C5C0000}"/>
    <cellStyle name="Title 11 4 3 2" xfId="23627" xr:uid="{00000000-0005-0000-0000-00004D5C0000}"/>
    <cellStyle name="Title 11 4 3 3" xfId="23628" xr:uid="{00000000-0005-0000-0000-00004E5C0000}"/>
    <cellStyle name="Title 11 4 4" xfId="23629" xr:uid="{00000000-0005-0000-0000-00004F5C0000}"/>
    <cellStyle name="Title 11 4 5" xfId="23630" xr:uid="{00000000-0005-0000-0000-0000505C0000}"/>
    <cellStyle name="Title 11 5" xfId="23631" xr:uid="{00000000-0005-0000-0000-0000515C0000}"/>
    <cellStyle name="Title 11 5 2" xfId="23632" xr:uid="{00000000-0005-0000-0000-0000525C0000}"/>
    <cellStyle name="Title 11 5 2 2" xfId="23633" xr:uid="{00000000-0005-0000-0000-0000535C0000}"/>
    <cellStyle name="Title 11 5 2 3" xfId="23634" xr:uid="{00000000-0005-0000-0000-0000545C0000}"/>
    <cellStyle name="Title 11 5 3" xfId="23635" xr:uid="{00000000-0005-0000-0000-0000555C0000}"/>
    <cellStyle name="Title 11 5 3 2" xfId="23636" xr:uid="{00000000-0005-0000-0000-0000565C0000}"/>
    <cellStyle name="Title 11 5 3 3" xfId="23637" xr:uid="{00000000-0005-0000-0000-0000575C0000}"/>
    <cellStyle name="Title 11 5 4" xfId="23638" xr:uid="{00000000-0005-0000-0000-0000585C0000}"/>
    <cellStyle name="Title 11 5 4 2" xfId="23639" xr:uid="{00000000-0005-0000-0000-0000595C0000}"/>
    <cellStyle name="Title 11 5 4 3" xfId="23640" xr:uid="{00000000-0005-0000-0000-00005A5C0000}"/>
    <cellStyle name="Title 11 5 5" xfId="23641" xr:uid="{00000000-0005-0000-0000-00005B5C0000}"/>
    <cellStyle name="Title 11 5 6" xfId="23642" xr:uid="{00000000-0005-0000-0000-00005C5C0000}"/>
    <cellStyle name="Title 11 6" xfId="23643" xr:uid="{00000000-0005-0000-0000-00005D5C0000}"/>
    <cellStyle name="Title 11 6 2" xfId="23644" xr:uid="{00000000-0005-0000-0000-00005E5C0000}"/>
    <cellStyle name="Title 11 6 2 2" xfId="23645" xr:uid="{00000000-0005-0000-0000-00005F5C0000}"/>
    <cellStyle name="Title 11 6 2 3" xfId="23646" xr:uid="{00000000-0005-0000-0000-0000605C0000}"/>
    <cellStyle name="Title 11 6 3" xfId="23647" xr:uid="{00000000-0005-0000-0000-0000615C0000}"/>
    <cellStyle name="Title 11 6 3 2" xfId="23648" xr:uid="{00000000-0005-0000-0000-0000625C0000}"/>
    <cellStyle name="Title 11 6 3 3" xfId="23649" xr:uid="{00000000-0005-0000-0000-0000635C0000}"/>
    <cellStyle name="Title 11 6 4" xfId="23650" xr:uid="{00000000-0005-0000-0000-0000645C0000}"/>
    <cellStyle name="Title 11 6 5" xfId="23651" xr:uid="{00000000-0005-0000-0000-0000655C0000}"/>
    <cellStyle name="Title 11 7" xfId="23652" xr:uid="{00000000-0005-0000-0000-0000665C0000}"/>
    <cellStyle name="Title 11 7 2" xfId="23653" xr:uid="{00000000-0005-0000-0000-0000675C0000}"/>
    <cellStyle name="Title 11 7 3" xfId="23654" xr:uid="{00000000-0005-0000-0000-0000685C0000}"/>
    <cellStyle name="Title 11 8" xfId="23655" xr:uid="{00000000-0005-0000-0000-0000695C0000}"/>
    <cellStyle name="Title 11 8 2" xfId="23656" xr:uid="{00000000-0005-0000-0000-00006A5C0000}"/>
    <cellStyle name="Title 11 8 3" xfId="23657" xr:uid="{00000000-0005-0000-0000-00006B5C0000}"/>
    <cellStyle name="Title 11 9" xfId="23658" xr:uid="{00000000-0005-0000-0000-00006C5C0000}"/>
    <cellStyle name="Title 11 9 2" xfId="23659" xr:uid="{00000000-0005-0000-0000-00006D5C0000}"/>
    <cellStyle name="Title 11 9 3" xfId="23660" xr:uid="{00000000-0005-0000-0000-00006E5C0000}"/>
    <cellStyle name="Title 12" xfId="23661" xr:uid="{00000000-0005-0000-0000-00006F5C0000}"/>
    <cellStyle name="Title 12 10" xfId="23662" xr:uid="{00000000-0005-0000-0000-0000705C0000}"/>
    <cellStyle name="Title 12 11" xfId="23663" xr:uid="{00000000-0005-0000-0000-0000715C0000}"/>
    <cellStyle name="Title 12 12" xfId="23664" xr:uid="{00000000-0005-0000-0000-0000725C0000}"/>
    <cellStyle name="Title 12 13" xfId="23665" xr:uid="{00000000-0005-0000-0000-0000735C0000}"/>
    <cellStyle name="Title 12 14" xfId="23666" xr:uid="{00000000-0005-0000-0000-0000745C0000}"/>
    <cellStyle name="Title 12 15" xfId="23667" xr:uid="{00000000-0005-0000-0000-0000755C0000}"/>
    <cellStyle name="Title 12 2" xfId="23668" xr:uid="{00000000-0005-0000-0000-0000765C0000}"/>
    <cellStyle name="Title 12 2 2" xfId="23669" xr:uid="{00000000-0005-0000-0000-0000775C0000}"/>
    <cellStyle name="Title 12 2 2 2" xfId="23670" xr:uid="{00000000-0005-0000-0000-0000785C0000}"/>
    <cellStyle name="Title 12 2 2 3" xfId="23671" xr:uid="{00000000-0005-0000-0000-0000795C0000}"/>
    <cellStyle name="Title 12 2 3" xfId="23672" xr:uid="{00000000-0005-0000-0000-00007A5C0000}"/>
    <cellStyle name="Title 12 2 3 2" xfId="23673" xr:uid="{00000000-0005-0000-0000-00007B5C0000}"/>
    <cellStyle name="Title 12 2 3 3" xfId="23674" xr:uid="{00000000-0005-0000-0000-00007C5C0000}"/>
    <cellStyle name="Title 12 2 4" xfId="23675" xr:uid="{00000000-0005-0000-0000-00007D5C0000}"/>
    <cellStyle name="Title 12 2 5" xfId="23676" xr:uid="{00000000-0005-0000-0000-00007E5C0000}"/>
    <cellStyle name="Title 12 2 6" xfId="23677" xr:uid="{00000000-0005-0000-0000-00007F5C0000}"/>
    <cellStyle name="Title 12 3" xfId="23678" xr:uid="{00000000-0005-0000-0000-0000805C0000}"/>
    <cellStyle name="Title 12 3 2" xfId="23679" xr:uid="{00000000-0005-0000-0000-0000815C0000}"/>
    <cellStyle name="Title 12 3 2 2" xfId="23680" xr:uid="{00000000-0005-0000-0000-0000825C0000}"/>
    <cellStyle name="Title 12 3 2 3" xfId="23681" xr:uid="{00000000-0005-0000-0000-0000835C0000}"/>
    <cellStyle name="Title 12 3 3" xfId="23682" xr:uid="{00000000-0005-0000-0000-0000845C0000}"/>
    <cellStyle name="Title 12 3 3 2" xfId="23683" xr:uid="{00000000-0005-0000-0000-0000855C0000}"/>
    <cellStyle name="Title 12 3 3 3" xfId="23684" xr:uid="{00000000-0005-0000-0000-0000865C0000}"/>
    <cellStyle name="Title 12 3 4" xfId="23685" xr:uid="{00000000-0005-0000-0000-0000875C0000}"/>
    <cellStyle name="Title 12 3 5" xfId="23686" xr:uid="{00000000-0005-0000-0000-0000885C0000}"/>
    <cellStyle name="Title 12 4" xfId="23687" xr:uid="{00000000-0005-0000-0000-0000895C0000}"/>
    <cellStyle name="Title 12 4 2" xfId="23688" xr:uid="{00000000-0005-0000-0000-00008A5C0000}"/>
    <cellStyle name="Title 12 4 2 2" xfId="23689" xr:uid="{00000000-0005-0000-0000-00008B5C0000}"/>
    <cellStyle name="Title 12 4 2 3" xfId="23690" xr:uid="{00000000-0005-0000-0000-00008C5C0000}"/>
    <cellStyle name="Title 12 4 3" xfId="23691" xr:uid="{00000000-0005-0000-0000-00008D5C0000}"/>
    <cellStyle name="Title 12 4 3 2" xfId="23692" xr:uid="{00000000-0005-0000-0000-00008E5C0000}"/>
    <cellStyle name="Title 12 4 3 3" xfId="23693" xr:uid="{00000000-0005-0000-0000-00008F5C0000}"/>
    <cellStyle name="Title 12 4 4" xfId="23694" xr:uid="{00000000-0005-0000-0000-0000905C0000}"/>
    <cellStyle name="Title 12 4 5" xfId="23695" xr:uid="{00000000-0005-0000-0000-0000915C0000}"/>
    <cellStyle name="Title 12 5" xfId="23696" xr:uid="{00000000-0005-0000-0000-0000925C0000}"/>
    <cellStyle name="Title 12 5 2" xfId="23697" xr:uid="{00000000-0005-0000-0000-0000935C0000}"/>
    <cellStyle name="Title 12 5 2 2" xfId="23698" xr:uid="{00000000-0005-0000-0000-0000945C0000}"/>
    <cellStyle name="Title 12 5 2 3" xfId="23699" xr:uid="{00000000-0005-0000-0000-0000955C0000}"/>
    <cellStyle name="Title 12 5 3" xfId="23700" xr:uid="{00000000-0005-0000-0000-0000965C0000}"/>
    <cellStyle name="Title 12 5 3 2" xfId="23701" xr:uid="{00000000-0005-0000-0000-0000975C0000}"/>
    <cellStyle name="Title 12 5 3 3" xfId="23702" xr:uid="{00000000-0005-0000-0000-0000985C0000}"/>
    <cellStyle name="Title 12 5 4" xfId="23703" xr:uid="{00000000-0005-0000-0000-0000995C0000}"/>
    <cellStyle name="Title 12 5 4 2" xfId="23704" xr:uid="{00000000-0005-0000-0000-00009A5C0000}"/>
    <cellStyle name="Title 12 5 4 3" xfId="23705" xr:uid="{00000000-0005-0000-0000-00009B5C0000}"/>
    <cellStyle name="Title 12 5 5" xfId="23706" xr:uid="{00000000-0005-0000-0000-00009C5C0000}"/>
    <cellStyle name="Title 12 5 6" xfId="23707" xr:uid="{00000000-0005-0000-0000-00009D5C0000}"/>
    <cellStyle name="Title 12 6" xfId="23708" xr:uid="{00000000-0005-0000-0000-00009E5C0000}"/>
    <cellStyle name="Title 12 6 2" xfId="23709" xr:uid="{00000000-0005-0000-0000-00009F5C0000}"/>
    <cellStyle name="Title 12 6 2 2" xfId="23710" xr:uid="{00000000-0005-0000-0000-0000A05C0000}"/>
    <cellStyle name="Title 12 6 2 3" xfId="23711" xr:uid="{00000000-0005-0000-0000-0000A15C0000}"/>
    <cellStyle name="Title 12 6 3" xfId="23712" xr:uid="{00000000-0005-0000-0000-0000A25C0000}"/>
    <cellStyle name="Title 12 6 3 2" xfId="23713" xr:uid="{00000000-0005-0000-0000-0000A35C0000}"/>
    <cellStyle name="Title 12 6 3 3" xfId="23714" xr:uid="{00000000-0005-0000-0000-0000A45C0000}"/>
    <cellStyle name="Title 12 6 4" xfId="23715" xr:uid="{00000000-0005-0000-0000-0000A55C0000}"/>
    <cellStyle name="Title 12 6 5" xfId="23716" xr:uid="{00000000-0005-0000-0000-0000A65C0000}"/>
    <cellStyle name="Title 12 7" xfId="23717" xr:uid="{00000000-0005-0000-0000-0000A75C0000}"/>
    <cellStyle name="Title 12 7 2" xfId="23718" xr:uid="{00000000-0005-0000-0000-0000A85C0000}"/>
    <cellStyle name="Title 12 7 3" xfId="23719" xr:uid="{00000000-0005-0000-0000-0000A95C0000}"/>
    <cellStyle name="Title 12 8" xfId="23720" xr:uid="{00000000-0005-0000-0000-0000AA5C0000}"/>
    <cellStyle name="Title 12 8 2" xfId="23721" xr:uid="{00000000-0005-0000-0000-0000AB5C0000}"/>
    <cellStyle name="Title 12 8 3" xfId="23722" xr:uid="{00000000-0005-0000-0000-0000AC5C0000}"/>
    <cellStyle name="Title 12 9" xfId="23723" xr:uid="{00000000-0005-0000-0000-0000AD5C0000}"/>
    <cellStyle name="Title 12 9 2" xfId="23724" xr:uid="{00000000-0005-0000-0000-0000AE5C0000}"/>
    <cellStyle name="Title 12 9 3" xfId="23725" xr:uid="{00000000-0005-0000-0000-0000AF5C0000}"/>
    <cellStyle name="Title 13" xfId="23726" xr:uid="{00000000-0005-0000-0000-0000B05C0000}"/>
    <cellStyle name="Title 13 10" xfId="23727" xr:uid="{00000000-0005-0000-0000-0000B15C0000}"/>
    <cellStyle name="Title 13 11" xfId="23728" xr:uid="{00000000-0005-0000-0000-0000B25C0000}"/>
    <cellStyle name="Title 13 12" xfId="23729" xr:uid="{00000000-0005-0000-0000-0000B35C0000}"/>
    <cellStyle name="Title 13 13" xfId="23730" xr:uid="{00000000-0005-0000-0000-0000B45C0000}"/>
    <cellStyle name="Title 13 14" xfId="23731" xr:uid="{00000000-0005-0000-0000-0000B55C0000}"/>
    <cellStyle name="Title 13 15" xfId="23732" xr:uid="{00000000-0005-0000-0000-0000B65C0000}"/>
    <cellStyle name="Title 13 2" xfId="23733" xr:uid="{00000000-0005-0000-0000-0000B75C0000}"/>
    <cellStyle name="Title 13 2 2" xfId="23734" xr:uid="{00000000-0005-0000-0000-0000B85C0000}"/>
    <cellStyle name="Title 13 2 2 2" xfId="23735" xr:uid="{00000000-0005-0000-0000-0000B95C0000}"/>
    <cellStyle name="Title 13 2 2 3" xfId="23736" xr:uid="{00000000-0005-0000-0000-0000BA5C0000}"/>
    <cellStyle name="Title 13 2 3" xfId="23737" xr:uid="{00000000-0005-0000-0000-0000BB5C0000}"/>
    <cellStyle name="Title 13 2 3 2" xfId="23738" xr:uid="{00000000-0005-0000-0000-0000BC5C0000}"/>
    <cellStyle name="Title 13 2 3 3" xfId="23739" xr:uid="{00000000-0005-0000-0000-0000BD5C0000}"/>
    <cellStyle name="Title 13 2 4" xfId="23740" xr:uid="{00000000-0005-0000-0000-0000BE5C0000}"/>
    <cellStyle name="Title 13 2 5" xfId="23741" xr:uid="{00000000-0005-0000-0000-0000BF5C0000}"/>
    <cellStyle name="Title 13 2 6" xfId="23742" xr:uid="{00000000-0005-0000-0000-0000C05C0000}"/>
    <cellStyle name="Title 13 3" xfId="23743" xr:uid="{00000000-0005-0000-0000-0000C15C0000}"/>
    <cellStyle name="Title 13 3 2" xfId="23744" xr:uid="{00000000-0005-0000-0000-0000C25C0000}"/>
    <cellStyle name="Title 13 3 2 2" xfId="23745" xr:uid="{00000000-0005-0000-0000-0000C35C0000}"/>
    <cellStyle name="Title 13 3 2 3" xfId="23746" xr:uid="{00000000-0005-0000-0000-0000C45C0000}"/>
    <cellStyle name="Title 13 3 3" xfId="23747" xr:uid="{00000000-0005-0000-0000-0000C55C0000}"/>
    <cellStyle name="Title 13 3 3 2" xfId="23748" xr:uid="{00000000-0005-0000-0000-0000C65C0000}"/>
    <cellStyle name="Title 13 3 3 3" xfId="23749" xr:uid="{00000000-0005-0000-0000-0000C75C0000}"/>
    <cellStyle name="Title 13 3 4" xfId="23750" xr:uid="{00000000-0005-0000-0000-0000C85C0000}"/>
    <cellStyle name="Title 13 3 5" xfId="23751" xr:uid="{00000000-0005-0000-0000-0000C95C0000}"/>
    <cellStyle name="Title 13 4" xfId="23752" xr:uid="{00000000-0005-0000-0000-0000CA5C0000}"/>
    <cellStyle name="Title 13 4 2" xfId="23753" xr:uid="{00000000-0005-0000-0000-0000CB5C0000}"/>
    <cellStyle name="Title 13 4 2 2" xfId="23754" xr:uid="{00000000-0005-0000-0000-0000CC5C0000}"/>
    <cellStyle name="Title 13 4 2 3" xfId="23755" xr:uid="{00000000-0005-0000-0000-0000CD5C0000}"/>
    <cellStyle name="Title 13 4 3" xfId="23756" xr:uid="{00000000-0005-0000-0000-0000CE5C0000}"/>
    <cellStyle name="Title 13 4 3 2" xfId="23757" xr:uid="{00000000-0005-0000-0000-0000CF5C0000}"/>
    <cellStyle name="Title 13 4 3 3" xfId="23758" xr:uid="{00000000-0005-0000-0000-0000D05C0000}"/>
    <cellStyle name="Title 13 4 4" xfId="23759" xr:uid="{00000000-0005-0000-0000-0000D15C0000}"/>
    <cellStyle name="Title 13 4 5" xfId="23760" xr:uid="{00000000-0005-0000-0000-0000D25C0000}"/>
    <cellStyle name="Title 13 5" xfId="23761" xr:uid="{00000000-0005-0000-0000-0000D35C0000}"/>
    <cellStyle name="Title 13 5 2" xfId="23762" xr:uid="{00000000-0005-0000-0000-0000D45C0000}"/>
    <cellStyle name="Title 13 5 2 2" xfId="23763" xr:uid="{00000000-0005-0000-0000-0000D55C0000}"/>
    <cellStyle name="Title 13 5 2 3" xfId="23764" xr:uid="{00000000-0005-0000-0000-0000D65C0000}"/>
    <cellStyle name="Title 13 5 3" xfId="23765" xr:uid="{00000000-0005-0000-0000-0000D75C0000}"/>
    <cellStyle name="Title 13 5 3 2" xfId="23766" xr:uid="{00000000-0005-0000-0000-0000D85C0000}"/>
    <cellStyle name="Title 13 5 3 3" xfId="23767" xr:uid="{00000000-0005-0000-0000-0000D95C0000}"/>
    <cellStyle name="Title 13 5 4" xfId="23768" xr:uid="{00000000-0005-0000-0000-0000DA5C0000}"/>
    <cellStyle name="Title 13 5 4 2" xfId="23769" xr:uid="{00000000-0005-0000-0000-0000DB5C0000}"/>
    <cellStyle name="Title 13 5 4 3" xfId="23770" xr:uid="{00000000-0005-0000-0000-0000DC5C0000}"/>
    <cellStyle name="Title 13 5 5" xfId="23771" xr:uid="{00000000-0005-0000-0000-0000DD5C0000}"/>
    <cellStyle name="Title 13 5 6" xfId="23772" xr:uid="{00000000-0005-0000-0000-0000DE5C0000}"/>
    <cellStyle name="Title 13 6" xfId="23773" xr:uid="{00000000-0005-0000-0000-0000DF5C0000}"/>
    <cellStyle name="Title 13 6 2" xfId="23774" xr:uid="{00000000-0005-0000-0000-0000E05C0000}"/>
    <cellStyle name="Title 13 6 2 2" xfId="23775" xr:uid="{00000000-0005-0000-0000-0000E15C0000}"/>
    <cellStyle name="Title 13 6 2 3" xfId="23776" xr:uid="{00000000-0005-0000-0000-0000E25C0000}"/>
    <cellStyle name="Title 13 6 3" xfId="23777" xr:uid="{00000000-0005-0000-0000-0000E35C0000}"/>
    <cellStyle name="Title 13 6 3 2" xfId="23778" xr:uid="{00000000-0005-0000-0000-0000E45C0000}"/>
    <cellStyle name="Title 13 6 3 3" xfId="23779" xr:uid="{00000000-0005-0000-0000-0000E55C0000}"/>
    <cellStyle name="Title 13 6 4" xfId="23780" xr:uid="{00000000-0005-0000-0000-0000E65C0000}"/>
    <cellStyle name="Title 13 6 5" xfId="23781" xr:uid="{00000000-0005-0000-0000-0000E75C0000}"/>
    <cellStyle name="Title 13 7" xfId="23782" xr:uid="{00000000-0005-0000-0000-0000E85C0000}"/>
    <cellStyle name="Title 13 7 2" xfId="23783" xr:uid="{00000000-0005-0000-0000-0000E95C0000}"/>
    <cellStyle name="Title 13 7 3" xfId="23784" xr:uid="{00000000-0005-0000-0000-0000EA5C0000}"/>
    <cellStyle name="Title 13 8" xfId="23785" xr:uid="{00000000-0005-0000-0000-0000EB5C0000}"/>
    <cellStyle name="Title 13 8 2" xfId="23786" xr:uid="{00000000-0005-0000-0000-0000EC5C0000}"/>
    <cellStyle name="Title 13 8 3" xfId="23787" xr:uid="{00000000-0005-0000-0000-0000ED5C0000}"/>
    <cellStyle name="Title 13 9" xfId="23788" xr:uid="{00000000-0005-0000-0000-0000EE5C0000}"/>
    <cellStyle name="Title 13 9 2" xfId="23789" xr:uid="{00000000-0005-0000-0000-0000EF5C0000}"/>
    <cellStyle name="Title 13 9 3" xfId="23790" xr:uid="{00000000-0005-0000-0000-0000F05C0000}"/>
    <cellStyle name="Title 14" xfId="23791" xr:uid="{00000000-0005-0000-0000-0000F15C0000}"/>
    <cellStyle name="Title 14 10" xfId="23792" xr:uid="{00000000-0005-0000-0000-0000F25C0000}"/>
    <cellStyle name="Title 14 11" xfId="23793" xr:uid="{00000000-0005-0000-0000-0000F35C0000}"/>
    <cellStyle name="Title 14 12" xfId="23794" xr:uid="{00000000-0005-0000-0000-0000F45C0000}"/>
    <cellStyle name="Title 14 13" xfId="23795" xr:uid="{00000000-0005-0000-0000-0000F55C0000}"/>
    <cellStyle name="Title 14 14" xfId="23796" xr:uid="{00000000-0005-0000-0000-0000F65C0000}"/>
    <cellStyle name="Title 14 15" xfId="23797" xr:uid="{00000000-0005-0000-0000-0000F75C0000}"/>
    <cellStyle name="Title 14 2" xfId="23798" xr:uid="{00000000-0005-0000-0000-0000F85C0000}"/>
    <cellStyle name="Title 14 2 2" xfId="23799" xr:uid="{00000000-0005-0000-0000-0000F95C0000}"/>
    <cellStyle name="Title 14 2 2 2" xfId="23800" xr:uid="{00000000-0005-0000-0000-0000FA5C0000}"/>
    <cellStyle name="Title 14 2 2 3" xfId="23801" xr:uid="{00000000-0005-0000-0000-0000FB5C0000}"/>
    <cellStyle name="Title 14 2 3" xfId="23802" xr:uid="{00000000-0005-0000-0000-0000FC5C0000}"/>
    <cellStyle name="Title 14 2 3 2" xfId="23803" xr:uid="{00000000-0005-0000-0000-0000FD5C0000}"/>
    <cellStyle name="Title 14 2 3 3" xfId="23804" xr:uid="{00000000-0005-0000-0000-0000FE5C0000}"/>
    <cellStyle name="Title 14 2 4" xfId="23805" xr:uid="{00000000-0005-0000-0000-0000FF5C0000}"/>
    <cellStyle name="Title 14 2 5" xfId="23806" xr:uid="{00000000-0005-0000-0000-0000005D0000}"/>
    <cellStyle name="Title 14 2 6" xfId="23807" xr:uid="{00000000-0005-0000-0000-0000015D0000}"/>
    <cellStyle name="Title 14 3" xfId="23808" xr:uid="{00000000-0005-0000-0000-0000025D0000}"/>
    <cellStyle name="Title 14 3 2" xfId="23809" xr:uid="{00000000-0005-0000-0000-0000035D0000}"/>
    <cellStyle name="Title 14 3 2 2" xfId="23810" xr:uid="{00000000-0005-0000-0000-0000045D0000}"/>
    <cellStyle name="Title 14 3 2 3" xfId="23811" xr:uid="{00000000-0005-0000-0000-0000055D0000}"/>
    <cellStyle name="Title 14 3 3" xfId="23812" xr:uid="{00000000-0005-0000-0000-0000065D0000}"/>
    <cellStyle name="Title 14 3 3 2" xfId="23813" xr:uid="{00000000-0005-0000-0000-0000075D0000}"/>
    <cellStyle name="Title 14 3 3 3" xfId="23814" xr:uid="{00000000-0005-0000-0000-0000085D0000}"/>
    <cellStyle name="Title 14 3 4" xfId="23815" xr:uid="{00000000-0005-0000-0000-0000095D0000}"/>
    <cellStyle name="Title 14 3 5" xfId="23816" xr:uid="{00000000-0005-0000-0000-00000A5D0000}"/>
    <cellStyle name="Title 14 4" xfId="23817" xr:uid="{00000000-0005-0000-0000-00000B5D0000}"/>
    <cellStyle name="Title 14 4 2" xfId="23818" xr:uid="{00000000-0005-0000-0000-00000C5D0000}"/>
    <cellStyle name="Title 14 4 2 2" xfId="23819" xr:uid="{00000000-0005-0000-0000-00000D5D0000}"/>
    <cellStyle name="Title 14 4 2 3" xfId="23820" xr:uid="{00000000-0005-0000-0000-00000E5D0000}"/>
    <cellStyle name="Title 14 4 3" xfId="23821" xr:uid="{00000000-0005-0000-0000-00000F5D0000}"/>
    <cellStyle name="Title 14 4 3 2" xfId="23822" xr:uid="{00000000-0005-0000-0000-0000105D0000}"/>
    <cellStyle name="Title 14 4 3 3" xfId="23823" xr:uid="{00000000-0005-0000-0000-0000115D0000}"/>
    <cellStyle name="Title 14 4 4" xfId="23824" xr:uid="{00000000-0005-0000-0000-0000125D0000}"/>
    <cellStyle name="Title 14 4 5" xfId="23825" xr:uid="{00000000-0005-0000-0000-0000135D0000}"/>
    <cellStyle name="Title 14 5" xfId="23826" xr:uid="{00000000-0005-0000-0000-0000145D0000}"/>
    <cellStyle name="Title 14 5 2" xfId="23827" xr:uid="{00000000-0005-0000-0000-0000155D0000}"/>
    <cellStyle name="Title 14 5 2 2" xfId="23828" xr:uid="{00000000-0005-0000-0000-0000165D0000}"/>
    <cellStyle name="Title 14 5 2 3" xfId="23829" xr:uid="{00000000-0005-0000-0000-0000175D0000}"/>
    <cellStyle name="Title 14 5 3" xfId="23830" xr:uid="{00000000-0005-0000-0000-0000185D0000}"/>
    <cellStyle name="Title 14 5 3 2" xfId="23831" xr:uid="{00000000-0005-0000-0000-0000195D0000}"/>
    <cellStyle name="Title 14 5 3 3" xfId="23832" xr:uid="{00000000-0005-0000-0000-00001A5D0000}"/>
    <cellStyle name="Title 14 5 4" xfId="23833" xr:uid="{00000000-0005-0000-0000-00001B5D0000}"/>
    <cellStyle name="Title 14 5 4 2" xfId="23834" xr:uid="{00000000-0005-0000-0000-00001C5D0000}"/>
    <cellStyle name="Title 14 5 4 3" xfId="23835" xr:uid="{00000000-0005-0000-0000-00001D5D0000}"/>
    <cellStyle name="Title 14 5 5" xfId="23836" xr:uid="{00000000-0005-0000-0000-00001E5D0000}"/>
    <cellStyle name="Title 14 5 6" xfId="23837" xr:uid="{00000000-0005-0000-0000-00001F5D0000}"/>
    <cellStyle name="Title 14 6" xfId="23838" xr:uid="{00000000-0005-0000-0000-0000205D0000}"/>
    <cellStyle name="Title 14 6 2" xfId="23839" xr:uid="{00000000-0005-0000-0000-0000215D0000}"/>
    <cellStyle name="Title 14 6 2 2" xfId="23840" xr:uid="{00000000-0005-0000-0000-0000225D0000}"/>
    <cellStyle name="Title 14 6 2 3" xfId="23841" xr:uid="{00000000-0005-0000-0000-0000235D0000}"/>
    <cellStyle name="Title 14 6 3" xfId="23842" xr:uid="{00000000-0005-0000-0000-0000245D0000}"/>
    <cellStyle name="Title 14 6 3 2" xfId="23843" xr:uid="{00000000-0005-0000-0000-0000255D0000}"/>
    <cellStyle name="Title 14 6 3 3" xfId="23844" xr:uid="{00000000-0005-0000-0000-0000265D0000}"/>
    <cellStyle name="Title 14 6 4" xfId="23845" xr:uid="{00000000-0005-0000-0000-0000275D0000}"/>
    <cellStyle name="Title 14 6 5" xfId="23846" xr:uid="{00000000-0005-0000-0000-0000285D0000}"/>
    <cellStyle name="Title 14 7" xfId="23847" xr:uid="{00000000-0005-0000-0000-0000295D0000}"/>
    <cellStyle name="Title 14 7 2" xfId="23848" xr:uid="{00000000-0005-0000-0000-00002A5D0000}"/>
    <cellStyle name="Title 14 7 3" xfId="23849" xr:uid="{00000000-0005-0000-0000-00002B5D0000}"/>
    <cellStyle name="Title 14 8" xfId="23850" xr:uid="{00000000-0005-0000-0000-00002C5D0000}"/>
    <cellStyle name="Title 14 8 2" xfId="23851" xr:uid="{00000000-0005-0000-0000-00002D5D0000}"/>
    <cellStyle name="Title 14 8 3" xfId="23852" xr:uid="{00000000-0005-0000-0000-00002E5D0000}"/>
    <cellStyle name="Title 14 9" xfId="23853" xr:uid="{00000000-0005-0000-0000-00002F5D0000}"/>
    <cellStyle name="Title 14 9 2" xfId="23854" xr:uid="{00000000-0005-0000-0000-0000305D0000}"/>
    <cellStyle name="Title 14 9 3" xfId="23855" xr:uid="{00000000-0005-0000-0000-0000315D0000}"/>
    <cellStyle name="Title 15" xfId="23856" xr:uid="{00000000-0005-0000-0000-0000325D0000}"/>
    <cellStyle name="Title 15 10" xfId="23857" xr:uid="{00000000-0005-0000-0000-0000335D0000}"/>
    <cellStyle name="Title 15 11" xfId="23858" xr:uid="{00000000-0005-0000-0000-0000345D0000}"/>
    <cellStyle name="Title 15 12" xfId="23859" xr:uid="{00000000-0005-0000-0000-0000355D0000}"/>
    <cellStyle name="Title 15 13" xfId="23860" xr:uid="{00000000-0005-0000-0000-0000365D0000}"/>
    <cellStyle name="Title 15 14" xfId="23861" xr:uid="{00000000-0005-0000-0000-0000375D0000}"/>
    <cellStyle name="Title 15 15" xfId="23862" xr:uid="{00000000-0005-0000-0000-0000385D0000}"/>
    <cellStyle name="Title 15 2" xfId="23863" xr:uid="{00000000-0005-0000-0000-0000395D0000}"/>
    <cellStyle name="Title 15 2 2" xfId="23864" xr:uid="{00000000-0005-0000-0000-00003A5D0000}"/>
    <cellStyle name="Title 15 2 2 2" xfId="23865" xr:uid="{00000000-0005-0000-0000-00003B5D0000}"/>
    <cellStyle name="Title 15 2 2 3" xfId="23866" xr:uid="{00000000-0005-0000-0000-00003C5D0000}"/>
    <cellStyle name="Title 15 2 3" xfId="23867" xr:uid="{00000000-0005-0000-0000-00003D5D0000}"/>
    <cellStyle name="Title 15 2 3 2" xfId="23868" xr:uid="{00000000-0005-0000-0000-00003E5D0000}"/>
    <cellStyle name="Title 15 2 3 3" xfId="23869" xr:uid="{00000000-0005-0000-0000-00003F5D0000}"/>
    <cellStyle name="Title 15 2 4" xfId="23870" xr:uid="{00000000-0005-0000-0000-0000405D0000}"/>
    <cellStyle name="Title 15 2 5" xfId="23871" xr:uid="{00000000-0005-0000-0000-0000415D0000}"/>
    <cellStyle name="Title 15 2 6" xfId="23872" xr:uid="{00000000-0005-0000-0000-0000425D0000}"/>
    <cellStyle name="Title 15 3" xfId="23873" xr:uid="{00000000-0005-0000-0000-0000435D0000}"/>
    <cellStyle name="Title 15 3 2" xfId="23874" xr:uid="{00000000-0005-0000-0000-0000445D0000}"/>
    <cellStyle name="Title 15 3 2 2" xfId="23875" xr:uid="{00000000-0005-0000-0000-0000455D0000}"/>
    <cellStyle name="Title 15 3 2 3" xfId="23876" xr:uid="{00000000-0005-0000-0000-0000465D0000}"/>
    <cellStyle name="Title 15 3 3" xfId="23877" xr:uid="{00000000-0005-0000-0000-0000475D0000}"/>
    <cellStyle name="Title 15 3 3 2" xfId="23878" xr:uid="{00000000-0005-0000-0000-0000485D0000}"/>
    <cellStyle name="Title 15 3 3 3" xfId="23879" xr:uid="{00000000-0005-0000-0000-0000495D0000}"/>
    <cellStyle name="Title 15 3 4" xfId="23880" xr:uid="{00000000-0005-0000-0000-00004A5D0000}"/>
    <cellStyle name="Title 15 3 5" xfId="23881" xr:uid="{00000000-0005-0000-0000-00004B5D0000}"/>
    <cellStyle name="Title 15 4" xfId="23882" xr:uid="{00000000-0005-0000-0000-00004C5D0000}"/>
    <cellStyle name="Title 15 4 2" xfId="23883" xr:uid="{00000000-0005-0000-0000-00004D5D0000}"/>
    <cellStyle name="Title 15 4 2 2" xfId="23884" xr:uid="{00000000-0005-0000-0000-00004E5D0000}"/>
    <cellStyle name="Title 15 4 2 3" xfId="23885" xr:uid="{00000000-0005-0000-0000-00004F5D0000}"/>
    <cellStyle name="Title 15 4 3" xfId="23886" xr:uid="{00000000-0005-0000-0000-0000505D0000}"/>
    <cellStyle name="Title 15 4 3 2" xfId="23887" xr:uid="{00000000-0005-0000-0000-0000515D0000}"/>
    <cellStyle name="Title 15 4 3 3" xfId="23888" xr:uid="{00000000-0005-0000-0000-0000525D0000}"/>
    <cellStyle name="Title 15 4 4" xfId="23889" xr:uid="{00000000-0005-0000-0000-0000535D0000}"/>
    <cellStyle name="Title 15 4 5" xfId="23890" xr:uid="{00000000-0005-0000-0000-0000545D0000}"/>
    <cellStyle name="Title 15 5" xfId="23891" xr:uid="{00000000-0005-0000-0000-0000555D0000}"/>
    <cellStyle name="Title 15 5 2" xfId="23892" xr:uid="{00000000-0005-0000-0000-0000565D0000}"/>
    <cellStyle name="Title 15 5 2 2" xfId="23893" xr:uid="{00000000-0005-0000-0000-0000575D0000}"/>
    <cellStyle name="Title 15 5 2 3" xfId="23894" xr:uid="{00000000-0005-0000-0000-0000585D0000}"/>
    <cellStyle name="Title 15 5 3" xfId="23895" xr:uid="{00000000-0005-0000-0000-0000595D0000}"/>
    <cellStyle name="Title 15 5 3 2" xfId="23896" xr:uid="{00000000-0005-0000-0000-00005A5D0000}"/>
    <cellStyle name="Title 15 5 3 3" xfId="23897" xr:uid="{00000000-0005-0000-0000-00005B5D0000}"/>
    <cellStyle name="Title 15 5 4" xfId="23898" xr:uid="{00000000-0005-0000-0000-00005C5D0000}"/>
    <cellStyle name="Title 15 5 4 2" xfId="23899" xr:uid="{00000000-0005-0000-0000-00005D5D0000}"/>
    <cellStyle name="Title 15 5 4 3" xfId="23900" xr:uid="{00000000-0005-0000-0000-00005E5D0000}"/>
    <cellStyle name="Title 15 5 5" xfId="23901" xr:uid="{00000000-0005-0000-0000-00005F5D0000}"/>
    <cellStyle name="Title 15 5 6" xfId="23902" xr:uid="{00000000-0005-0000-0000-0000605D0000}"/>
    <cellStyle name="Title 15 6" xfId="23903" xr:uid="{00000000-0005-0000-0000-0000615D0000}"/>
    <cellStyle name="Title 15 6 2" xfId="23904" xr:uid="{00000000-0005-0000-0000-0000625D0000}"/>
    <cellStyle name="Title 15 6 2 2" xfId="23905" xr:uid="{00000000-0005-0000-0000-0000635D0000}"/>
    <cellStyle name="Title 15 6 2 3" xfId="23906" xr:uid="{00000000-0005-0000-0000-0000645D0000}"/>
    <cellStyle name="Title 15 6 3" xfId="23907" xr:uid="{00000000-0005-0000-0000-0000655D0000}"/>
    <cellStyle name="Title 15 6 3 2" xfId="23908" xr:uid="{00000000-0005-0000-0000-0000665D0000}"/>
    <cellStyle name="Title 15 6 3 3" xfId="23909" xr:uid="{00000000-0005-0000-0000-0000675D0000}"/>
    <cellStyle name="Title 15 6 4" xfId="23910" xr:uid="{00000000-0005-0000-0000-0000685D0000}"/>
    <cellStyle name="Title 15 6 5" xfId="23911" xr:uid="{00000000-0005-0000-0000-0000695D0000}"/>
    <cellStyle name="Title 15 7" xfId="23912" xr:uid="{00000000-0005-0000-0000-00006A5D0000}"/>
    <cellStyle name="Title 15 7 2" xfId="23913" xr:uid="{00000000-0005-0000-0000-00006B5D0000}"/>
    <cellStyle name="Title 15 7 3" xfId="23914" xr:uid="{00000000-0005-0000-0000-00006C5D0000}"/>
    <cellStyle name="Title 15 8" xfId="23915" xr:uid="{00000000-0005-0000-0000-00006D5D0000}"/>
    <cellStyle name="Title 15 8 2" xfId="23916" xr:uid="{00000000-0005-0000-0000-00006E5D0000}"/>
    <cellStyle name="Title 15 8 3" xfId="23917" xr:uid="{00000000-0005-0000-0000-00006F5D0000}"/>
    <cellStyle name="Title 15 9" xfId="23918" xr:uid="{00000000-0005-0000-0000-0000705D0000}"/>
    <cellStyle name="Title 15 9 2" xfId="23919" xr:uid="{00000000-0005-0000-0000-0000715D0000}"/>
    <cellStyle name="Title 15 9 3" xfId="23920" xr:uid="{00000000-0005-0000-0000-0000725D0000}"/>
    <cellStyle name="Title 16" xfId="23921" xr:uid="{00000000-0005-0000-0000-0000735D0000}"/>
    <cellStyle name="Title 16 10" xfId="23922" xr:uid="{00000000-0005-0000-0000-0000745D0000}"/>
    <cellStyle name="Title 16 11" xfId="23923" xr:uid="{00000000-0005-0000-0000-0000755D0000}"/>
    <cellStyle name="Title 16 12" xfId="23924" xr:uid="{00000000-0005-0000-0000-0000765D0000}"/>
    <cellStyle name="Title 16 13" xfId="23925" xr:uid="{00000000-0005-0000-0000-0000775D0000}"/>
    <cellStyle name="Title 16 14" xfId="23926" xr:uid="{00000000-0005-0000-0000-0000785D0000}"/>
    <cellStyle name="Title 16 15" xfId="23927" xr:uid="{00000000-0005-0000-0000-0000795D0000}"/>
    <cellStyle name="Title 16 2" xfId="23928" xr:uid="{00000000-0005-0000-0000-00007A5D0000}"/>
    <cellStyle name="Title 16 2 2" xfId="23929" xr:uid="{00000000-0005-0000-0000-00007B5D0000}"/>
    <cellStyle name="Title 16 2 2 2" xfId="23930" xr:uid="{00000000-0005-0000-0000-00007C5D0000}"/>
    <cellStyle name="Title 16 2 2 3" xfId="23931" xr:uid="{00000000-0005-0000-0000-00007D5D0000}"/>
    <cellStyle name="Title 16 2 3" xfId="23932" xr:uid="{00000000-0005-0000-0000-00007E5D0000}"/>
    <cellStyle name="Title 16 2 3 2" xfId="23933" xr:uid="{00000000-0005-0000-0000-00007F5D0000}"/>
    <cellStyle name="Title 16 2 3 3" xfId="23934" xr:uid="{00000000-0005-0000-0000-0000805D0000}"/>
    <cellStyle name="Title 16 2 4" xfId="23935" xr:uid="{00000000-0005-0000-0000-0000815D0000}"/>
    <cellStyle name="Title 16 2 5" xfId="23936" xr:uid="{00000000-0005-0000-0000-0000825D0000}"/>
    <cellStyle name="Title 16 2 6" xfId="23937" xr:uid="{00000000-0005-0000-0000-0000835D0000}"/>
    <cellStyle name="Title 16 3" xfId="23938" xr:uid="{00000000-0005-0000-0000-0000845D0000}"/>
    <cellStyle name="Title 16 3 2" xfId="23939" xr:uid="{00000000-0005-0000-0000-0000855D0000}"/>
    <cellStyle name="Title 16 3 2 2" xfId="23940" xr:uid="{00000000-0005-0000-0000-0000865D0000}"/>
    <cellStyle name="Title 16 3 2 3" xfId="23941" xr:uid="{00000000-0005-0000-0000-0000875D0000}"/>
    <cellStyle name="Title 16 3 3" xfId="23942" xr:uid="{00000000-0005-0000-0000-0000885D0000}"/>
    <cellStyle name="Title 16 3 3 2" xfId="23943" xr:uid="{00000000-0005-0000-0000-0000895D0000}"/>
    <cellStyle name="Title 16 3 3 3" xfId="23944" xr:uid="{00000000-0005-0000-0000-00008A5D0000}"/>
    <cellStyle name="Title 16 3 4" xfId="23945" xr:uid="{00000000-0005-0000-0000-00008B5D0000}"/>
    <cellStyle name="Title 16 3 5" xfId="23946" xr:uid="{00000000-0005-0000-0000-00008C5D0000}"/>
    <cellStyle name="Title 16 4" xfId="23947" xr:uid="{00000000-0005-0000-0000-00008D5D0000}"/>
    <cellStyle name="Title 16 4 2" xfId="23948" xr:uid="{00000000-0005-0000-0000-00008E5D0000}"/>
    <cellStyle name="Title 16 4 2 2" xfId="23949" xr:uid="{00000000-0005-0000-0000-00008F5D0000}"/>
    <cellStyle name="Title 16 4 2 3" xfId="23950" xr:uid="{00000000-0005-0000-0000-0000905D0000}"/>
    <cellStyle name="Title 16 4 3" xfId="23951" xr:uid="{00000000-0005-0000-0000-0000915D0000}"/>
    <cellStyle name="Title 16 4 3 2" xfId="23952" xr:uid="{00000000-0005-0000-0000-0000925D0000}"/>
    <cellStyle name="Title 16 4 3 3" xfId="23953" xr:uid="{00000000-0005-0000-0000-0000935D0000}"/>
    <cellStyle name="Title 16 4 4" xfId="23954" xr:uid="{00000000-0005-0000-0000-0000945D0000}"/>
    <cellStyle name="Title 16 4 5" xfId="23955" xr:uid="{00000000-0005-0000-0000-0000955D0000}"/>
    <cellStyle name="Title 16 5" xfId="23956" xr:uid="{00000000-0005-0000-0000-0000965D0000}"/>
    <cellStyle name="Title 16 5 2" xfId="23957" xr:uid="{00000000-0005-0000-0000-0000975D0000}"/>
    <cellStyle name="Title 16 5 2 2" xfId="23958" xr:uid="{00000000-0005-0000-0000-0000985D0000}"/>
    <cellStyle name="Title 16 5 2 3" xfId="23959" xr:uid="{00000000-0005-0000-0000-0000995D0000}"/>
    <cellStyle name="Title 16 5 3" xfId="23960" xr:uid="{00000000-0005-0000-0000-00009A5D0000}"/>
    <cellStyle name="Title 16 5 3 2" xfId="23961" xr:uid="{00000000-0005-0000-0000-00009B5D0000}"/>
    <cellStyle name="Title 16 5 3 3" xfId="23962" xr:uid="{00000000-0005-0000-0000-00009C5D0000}"/>
    <cellStyle name="Title 16 5 4" xfId="23963" xr:uid="{00000000-0005-0000-0000-00009D5D0000}"/>
    <cellStyle name="Title 16 5 4 2" xfId="23964" xr:uid="{00000000-0005-0000-0000-00009E5D0000}"/>
    <cellStyle name="Title 16 5 4 3" xfId="23965" xr:uid="{00000000-0005-0000-0000-00009F5D0000}"/>
    <cellStyle name="Title 16 5 5" xfId="23966" xr:uid="{00000000-0005-0000-0000-0000A05D0000}"/>
    <cellStyle name="Title 16 5 6" xfId="23967" xr:uid="{00000000-0005-0000-0000-0000A15D0000}"/>
    <cellStyle name="Title 16 6" xfId="23968" xr:uid="{00000000-0005-0000-0000-0000A25D0000}"/>
    <cellStyle name="Title 16 6 2" xfId="23969" xr:uid="{00000000-0005-0000-0000-0000A35D0000}"/>
    <cellStyle name="Title 16 6 2 2" xfId="23970" xr:uid="{00000000-0005-0000-0000-0000A45D0000}"/>
    <cellStyle name="Title 16 6 2 3" xfId="23971" xr:uid="{00000000-0005-0000-0000-0000A55D0000}"/>
    <cellStyle name="Title 16 6 3" xfId="23972" xr:uid="{00000000-0005-0000-0000-0000A65D0000}"/>
    <cellStyle name="Title 16 6 3 2" xfId="23973" xr:uid="{00000000-0005-0000-0000-0000A75D0000}"/>
    <cellStyle name="Title 16 6 3 3" xfId="23974" xr:uid="{00000000-0005-0000-0000-0000A85D0000}"/>
    <cellStyle name="Title 16 6 4" xfId="23975" xr:uid="{00000000-0005-0000-0000-0000A95D0000}"/>
    <cellStyle name="Title 16 6 5" xfId="23976" xr:uid="{00000000-0005-0000-0000-0000AA5D0000}"/>
    <cellStyle name="Title 16 7" xfId="23977" xr:uid="{00000000-0005-0000-0000-0000AB5D0000}"/>
    <cellStyle name="Title 16 7 2" xfId="23978" xr:uid="{00000000-0005-0000-0000-0000AC5D0000}"/>
    <cellStyle name="Title 16 7 3" xfId="23979" xr:uid="{00000000-0005-0000-0000-0000AD5D0000}"/>
    <cellStyle name="Title 16 8" xfId="23980" xr:uid="{00000000-0005-0000-0000-0000AE5D0000}"/>
    <cellStyle name="Title 16 8 2" xfId="23981" xr:uid="{00000000-0005-0000-0000-0000AF5D0000}"/>
    <cellStyle name="Title 16 8 3" xfId="23982" xr:uid="{00000000-0005-0000-0000-0000B05D0000}"/>
    <cellStyle name="Title 16 9" xfId="23983" xr:uid="{00000000-0005-0000-0000-0000B15D0000}"/>
    <cellStyle name="Title 16 9 2" xfId="23984" xr:uid="{00000000-0005-0000-0000-0000B25D0000}"/>
    <cellStyle name="Title 16 9 3" xfId="23985" xr:uid="{00000000-0005-0000-0000-0000B35D0000}"/>
    <cellStyle name="Title 17" xfId="23986" xr:uid="{00000000-0005-0000-0000-0000B45D0000}"/>
    <cellStyle name="Title 17 10" xfId="23987" xr:uid="{00000000-0005-0000-0000-0000B55D0000}"/>
    <cellStyle name="Title 17 11" xfId="23988" xr:uid="{00000000-0005-0000-0000-0000B65D0000}"/>
    <cellStyle name="Title 17 12" xfId="23989" xr:uid="{00000000-0005-0000-0000-0000B75D0000}"/>
    <cellStyle name="Title 17 13" xfId="23990" xr:uid="{00000000-0005-0000-0000-0000B85D0000}"/>
    <cellStyle name="Title 17 14" xfId="23991" xr:uid="{00000000-0005-0000-0000-0000B95D0000}"/>
    <cellStyle name="Title 17 15" xfId="23992" xr:uid="{00000000-0005-0000-0000-0000BA5D0000}"/>
    <cellStyle name="Title 17 2" xfId="23993" xr:uid="{00000000-0005-0000-0000-0000BB5D0000}"/>
    <cellStyle name="Title 17 2 2" xfId="23994" xr:uid="{00000000-0005-0000-0000-0000BC5D0000}"/>
    <cellStyle name="Title 17 2 2 2" xfId="23995" xr:uid="{00000000-0005-0000-0000-0000BD5D0000}"/>
    <cellStyle name="Title 17 2 2 3" xfId="23996" xr:uid="{00000000-0005-0000-0000-0000BE5D0000}"/>
    <cellStyle name="Title 17 2 3" xfId="23997" xr:uid="{00000000-0005-0000-0000-0000BF5D0000}"/>
    <cellStyle name="Title 17 2 3 2" xfId="23998" xr:uid="{00000000-0005-0000-0000-0000C05D0000}"/>
    <cellStyle name="Title 17 2 3 3" xfId="23999" xr:uid="{00000000-0005-0000-0000-0000C15D0000}"/>
    <cellStyle name="Title 17 2 4" xfId="24000" xr:uid="{00000000-0005-0000-0000-0000C25D0000}"/>
    <cellStyle name="Title 17 2 5" xfId="24001" xr:uid="{00000000-0005-0000-0000-0000C35D0000}"/>
    <cellStyle name="Title 17 2 6" xfId="24002" xr:uid="{00000000-0005-0000-0000-0000C45D0000}"/>
    <cellStyle name="Title 17 3" xfId="24003" xr:uid="{00000000-0005-0000-0000-0000C55D0000}"/>
    <cellStyle name="Title 17 3 2" xfId="24004" xr:uid="{00000000-0005-0000-0000-0000C65D0000}"/>
    <cellStyle name="Title 17 3 2 2" xfId="24005" xr:uid="{00000000-0005-0000-0000-0000C75D0000}"/>
    <cellStyle name="Title 17 3 2 3" xfId="24006" xr:uid="{00000000-0005-0000-0000-0000C85D0000}"/>
    <cellStyle name="Title 17 3 3" xfId="24007" xr:uid="{00000000-0005-0000-0000-0000C95D0000}"/>
    <cellStyle name="Title 17 3 3 2" xfId="24008" xr:uid="{00000000-0005-0000-0000-0000CA5D0000}"/>
    <cellStyle name="Title 17 3 3 3" xfId="24009" xr:uid="{00000000-0005-0000-0000-0000CB5D0000}"/>
    <cellStyle name="Title 17 3 4" xfId="24010" xr:uid="{00000000-0005-0000-0000-0000CC5D0000}"/>
    <cellStyle name="Title 17 3 5" xfId="24011" xr:uid="{00000000-0005-0000-0000-0000CD5D0000}"/>
    <cellStyle name="Title 17 4" xfId="24012" xr:uid="{00000000-0005-0000-0000-0000CE5D0000}"/>
    <cellStyle name="Title 17 4 2" xfId="24013" xr:uid="{00000000-0005-0000-0000-0000CF5D0000}"/>
    <cellStyle name="Title 17 4 2 2" xfId="24014" xr:uid="{00000000-0005-0000-0000-0000D05D0000}"/>
    <cellStyle name="Title 17 4 2 3" xfId="24015" xr:uid="{00000000-0005-0000-0000-0000D15D0000}"/>
    <cellStyle name="Title 17 4 3" xfId="24016" xr:uid="{00000000-0005-0000-0000-0000D25D0000}"/>
    <cellStyle name="Title 17 4 3 2" xfId="24017" xr:uid="{00000000-0005-0000-0000-0000D35D0000}"/>
    <cellStyle name="Title 17 4 3 3" xfId="24018" xr:uid="{00000000-0005-0000-0000-0000D45D0000}"/>
    <cellStyle name="Title 17 4 4" xfId="24019" xr:uid="{00000000-0005-0000-0000-0000D55D0000}"/>
    <cellStyle name="Title 17 4 5" xfId="24020" xr:uid="{00000000-0005-0000-0000-0000D65D0000}"/>
    <cellStyle name="Title 17 5" xfId="24021" xr:uid="{00000000-0005-0000-0000-0000D75D0000}"/>
    <cellStyle name="Title 17 5 2" xfId="24022" xr:uid="{00000000-0005-0000-0000-0000D85D0000}"/>
    <cellStyle name="Title 17 5 2 2" xfId="24023" xr:uid="{00000000-0005-0000-0000-0000D95D0000}"/>
    <cellStyle name="Title 17 5 2 3" xfId="24024" xr:uid="{00000000-0005-0000-0000-0000DA5D0000}"/>
    <cellStyle name="Title 17 5 3" xfId="24025" xr:uid="{00000000-0005-0000-0000-0000DB5D0000}"/>
    <cellStyle name="Title 17 5 3 2" xfId="24026" xr:uid="{00000000-0005-0000-0000-0000DC5D0000}"/>
    <cellStyle name="Title 17 5 3 3" xfId="24027" xr:uid="{00000000-0005-0000-0000-0000DD5D0000}"/>
    <cellStyle name="Title 17 5 4" xfId="24028" xr:uid="{00000000-0005-0000-0000-0000DE5D0000}"/>
    <cellStyle name="Title 17 5 4 2" xfId="24029" xr:uid="{00000000-0005-0000-0000-0000DF5D0000}"/>
    <cellStyle name="Title 17 5 4 3" xfId="24030" xr:uid="{00000000-0005-0000-0000-0000E05D0000}"/>
    <cellStyle name="Title 17 5 5" xfId="24031" xr:uid="{00000000-0005-0000-0000-0000E15D0000}"/>
    <cellStyle name="Title 17 5 6" xfId="24032" xr:uid="{00000000-0005-0000-0000-0000E25D0000}"/>
    <cellStyle name="Title 17 6" xfId="24033" xr:uid="{00000000-0005-0000-0000-0000E35D0000}"/>
    <cellStyle name="Title 17 6 2" xfId="24034" xr:uid="{00000000-0005-0000-0000-0000E45D0000}"/>
    <cellStyle name="Title 17 6 2 2" xfId="24035" xr:uid="{00000000-0005-0000-0000-0000E55D0000}"/>
    <cellStyle name="Title 17 6 2 3" xfId="24036" xr:uid="{00000000-0005-0000-0000-0000E65D0000}"/>
    <cellStyle name="Title 17 6 3" xfId="24037" xr:uid="{00000000-0005-0000-0000-0000E75D0000}"/>
    <cellStyle name="Title 17 6 3 2" xfId="24038" xr:uid="{00000000-0005-0000-0000-0000E85D0000}"/>
    <cellStyle name="Title 17 6 3 3" xfId="24039" xr:uid="{00000000-0005-0000-0000-0000E95D0000}"/>
    <cellStyle name="Title 17 6 4" xfId="24040" xr:uid="{00000000-0005-0000-0000-0000EA5D0000}"/>
    <cellStyle name="Title 17 6 5" xfId="24041" xr:uid="{00000000-0005-0000-0000-0000EB5D0000}"/>
    <cellStyle name="Title 17 7" xfId="24042" xr:uid="{00000000-0005-0000-0000-0000EC5D0000}"/>
    <cellStyle name="Title 17 7 2" xfId="24043" xr:uid="{00000000-0005-0000-0000-0000ED5D0000}"/>
    <cellStyle name="Title 17 7 3" xfId="24044" xr:uid="{00000000-0005-0000-0000-0000EE5D0000}"/>
    <cellStyle name="Title 17 8" xfId="24045" xr:uid="{00000000-0005-0000-0000-0000EF5D0000}"/>
    <cellStyle name="Title 17 8 2" xfId="24046" xr:uid="{00000000-0005-0000-0000-0000F05D0000}"/>
    <cellStyle name="Title 17 8 3" xfId="24047" xr:uid="{00000000-0005-0000-0000-0000F15D0000}"/>
    <cellStyle name="Title 17 9" xfId="24048" xr:uid="{00000000-0005-0000-0000-0000F25D0000}"/>
    <cellStyle name="Title 17 9 2" xfId="24049" xr:uid="{00000000-0005-0000-0000-0000F35D0000}"/>
    <cellStyle name="Title 17 9 3" xfId="24050" xr:uid="{00000000-0005-0000-0000-0000F45D0000}"/>
    <cellStyle name="Title 18" xfId="24051" xr:uid="{00000000-0005-0000-0000-0000F55D0000}"/>
    <cellStyle name="Title 18 10" xfId="24052" xr:uid="{00000000-0005-0000-0000-0000F65D0000}"/>
    <cellStyle name="Title 18 11" xfId="24053" xr:uid="{00000000-0005-0000-0000-0000F75D0000}"/>
    <cellStyle name="Title 18 12" xfId="24054" xr:uid="{00000000-0005-0000-0000-0000F85D0000}"/>
    <cellStyle name="Title 18 13" xfId="24055" xr:uid="{00000000-0005-0000-0000-0000F95D0000}"/>
    <cellStyle name="Title 18 14" xfId="24056" xr:uid="{00000000-0005-0000-0000-0000FA5D0000}"/>
    <cellStyle name="Title 18 15" xfId="24057" xr:uid="{00000000-0005-0000-0000-0000FB5D0000}"/>
    <cellStyle name="Title 18 2" xfId="24058" xr:uid="{00000000-0005-0000-0000-0000FC5D0000}"/>
    <cellStyle name="Title 18 2 2" xfId="24059" xr:uid="{00000000-0005-0000-0000-0000FD5D0000}"/>
    <cellStyle name="Title 18 2 2 2" xfId="24060" xr:uid="{00000000-0005-0000-0000-0000FE5D0000}"/>
    <cellStyle name="Title 18 2 2 3" xfId="24061" xr:uid="{00000000-0005-0000-0000-0000FF5D0000}"/>
    <cellStyle name="Title 18 2 3" xfId="24062" xr:uid="{00000000-0005-0000-0000-0000005E0000}"/>
    <cellStyle name="Title 18 2 3 2" xfId="24063" xr:uid="{00000000-0005-0000-0000-0000015E0000}"/>
    <cellStyle name="Title 18 2 3 3" xfId="24064" xr:uid="{00000000-0005-0000-0000-0000025E0000}"/>
    <cellStyle name="Title 18 2 4" xfId="24065" xr:uid="{00000000-0005-0000-0000-0000035E0000}"/>
    <cellStyle name="Title 18 2 5" xfId="24066" xr:uid="{00000000-0005-0000-0000-0000045E0000}"/>
    <cellStyle name="Title 18 2 6" xfId="24067" xr:uid="{00000000-0005-0000-0000-0000055E0000}"/>
    <cellStyle name="Title 18 3" xfId="24068" xr:uid="{00000000-0005-0000-0000-0000065E0000}"/>
    <cellStyle name="Title 18 3 2" xfId="24069" xr:uid="{00000000-0005-0000-0000-0000075E0000}"/>
    <cellStyle name="Title 18 3 2 2" xfId="24070" xr:uid="{00000000-0005-0000-0000-0000085E0000}"/>
    <cellStyle name="Title 18 3 2 3" xfId="24071" xr:uid="{00000000-0005-0000-0000-0000095E0000}"/>
    <cellStyle name="Title 18 3 3" xfId="24072" xr:uid="{00000000-0005-0000-0000-00000A5E0000}"/>
    <cellStyle name="Title 18 3 3 2" xfId="24073" xr:uid="{00000000-0005-0000-0000-00000B5E0000}"/>
    <cellStyle name="Title 18 3 3 3" xfId="24074" xr:uid="{00000000-0005-0000-0000-00000C5E0000}"/>
    <cellStyle name="Title 18 3 4" xfId="24075" xr:uid="{00000000-0005-0000-0000-00000D5E0000}"/>
    <cellStyle name="Title 18 3 5" xfId="24076" xr:uid="{00000000-0005-0000-0000-00000E5E0000}"/>
    <cellStyle name="Title 18 4" xfId="24077" xr:uid="{00000000-0005-0000-0000-00000F5E0000}"/>
    <cellStyle name="Title 18 4 2" xfId="24078" xr:uid="{00000000-0005-0000-0000-0000105E0000}"/>
    <cellStyle name="Title 18 4 2 2" xfId="24079" xr:uid="{00000000-0005-0000-0000-0000115E0000}"/>
    <cellStyle name="Title 18 4 2 3" xfId="24080" xr:uid="{00000000-0005-0000-0000-0000125E0000}"/>
    <cellStyle name="Title 18 4 3" xfId="24081" xr:uid="{00000000-0005-0000-0000-0000135E0000}"/>
    <cellStyle name="Title 18 4 3 2" xfId="24082" xr:uid="{00000000-0005-0000-0000-0000145E0000}"/>
    <cellStyle name="Title 18 4 3 3" xfId="24083" xr:uid="{00000000-0005-0000-0000-0000155E0000}"/>
    <cellStyle name="Title 18 4 4" xfId="24084" xr:uid="{00000000-0005-0000-0000-0000165E0000}"/>
    <cellStyle name="Title 18 4 5" xfId="24085" xr:uid="{00000000-0005-0000-0000-0000175E0000}"/>
    <cellStyle name="Title 18 5" xfId="24086" xr:uid="{00000000-0005-0000-0000-0000185E0000}"/>
    <cellStyle name="Title 18 5 2" xfId="24087" xr:uid="{00000000-0005-0000-0000-0000195E0000}"/>
    <cellStyle name="Title 18 5 2 2" xfId="24088" xr:uid="{00000000-0005-0000-0000-00001A5E0000}"/>
    <cellStyle name="Title 18 5 2 3" xfId="24089" xr:uid="{00000000-0005-0000-0000-00001B5E0000}"/>
    <cellStyle name="Title 18 5 3" xfId="24090" xr:uid="{00000000-0005-0000-0000-00001C5E0000}"/>
    <cellStyle name="Title 18 5 3 2" xfId="24091" xr:uid="{00000000-0005-0000-0000-00001D5E0000}"/>
    <cellStyle name="Title 18 5 3 3" xfId="24092" xr:uid="{00000000-0005-0000-0000-00001E5E0000}"/>
    <cellStyle name="Title 18 5 4" xfId="24093" xr:uid="{00000000-0005-0000-0000-00001F5E0000}"/>
    <cellStyle name="Title 18 5 4 2" xfId="24094" xr:uid="{00000000-0005-0000-0000-0000205E0000}"/>
    <cellStyle name="Title 18 5 4 3" xfId="24095" xr:uid="{00000000-0005-0000-0000-0000215E0000}"/>
    <cellStyle name="Title 18 5 5" xfId="24096" xr:uid="{00000000-0005-0000-0000-0000225E0000}"/>
    <cellStyle name="Title 18 5 6" xfId="24097" xr:uid="{00000000-0005-0000-0000-0000235E0000}"/>
    <cellStyle name="Title 18 6" xfId="24098" xr:uid="{00000000-0005-0000-0000-0000245E0000}"/>
    <cellStyle name="Title 18 6 2" xfId="24099" xr:uid="{00000000-0005-0000-0000-0000255E0000}"/>
    <cellStyle name="Title 18 6 2 2" xfId="24100" xr:uid="{00000000-0005-0000-0000-0000265E0000}"/>
    <cellStyle name="Title 18 6 2 3" xfId="24101" xr:uid="{00000000-0005-0000-0000-0000275E0000}"/>
    <cellStyle name="Title 18 6 3" xfId="24102" xr:uid="{00000000-0005-0000-0000-0000285E0000}"/>
    <cellStyle name="Title 18 6 3 2" xfId="24103" xr:uid="{00000000-0005-0000-0000-0000295E0000}"/>
    <cellStyle name="Title 18 6 3 3" xfId="24104" xr:uid="{00000000-0005-0000-0000-00002A5E0000}"/>
    <cellStyle name="Title 18 6 4" xfId="24105" xr:uid="{00000000-0005-0000-0000-00002B5E0000}"/>
    <cellStyle name="Title 18 6 5" xfId="24106" xr:uid="{00000000-0005-0000-0000-00002C5E0000}"/>
    <cellStyle name="Title 18 7" xfId="24107" xr:uid="{00000000-0005-0000-0000-00002D5E0000}"/>
    <cellStyle name="Title 18 7 2" xfId="24108" xr:uid="{00000000-0005-0000-0000-00002E5E0000}"/>
    <cellStyle name="Title 18 7 3" xfId="24109" xr:uid="{00000000-0005-0000-0000-00002F5E0000}"/>
    <cellStyle name="Title 18 8" xfId="24110" xr:uid="{00000000-0005-0000-0000-0000305E0000}"/>
    <cellStyle name="Title 18 8 2" xfId="24111" xr:uid="{00000000-0005-0000-0000-0000315E0000}"/>
    <cellStyle name="Title 18 8 3" xfId="24112" xr:uid="{00000000-0005-0000-0000-0000325E0000}"/>
    <cellStyle name="Title 18 9" xfId="24113" xr:uid="{00000000-0005-0000-0000-0000335E0000}"/>
    <cellStyle name="Title 18 9 2" xfId="24114" xr:uid="{00000000-0005-0000-0000-0000345E0000}"/>
    <cellStyle name="Title 18 9 3" xfId="24115" xr:uid="{00000000-0005-0000-0000-0000355E0000}"/>
    <cellStyle name="Title 19" xfId="24116" xr:uid="{00000000-0005-0000-0000-0000365E0000}"/>
    <cellStyle name="Title 19 10" xfId="24117" xr:uid="{00000000-0005-0000-0000-0000375E0000}"/>
    <cellStyle name="Title 19 11" xfId="24118" xr:uid="{00000000-0005-0000-0000-0000385E0000}"/>
    <cellStyle name="Title 19 12" xfId="24119" xr:uid="{00000000-0005-0000-0000-0000395E0000}"/>
    <cellStyle name="Title 19 13" xfId="24120" xr:uid="{00000000-0005-0000-0000-00003A5E0000}"/>
    <cellStyle name="Title 19 14" xfId="24121" xr:uid="{00000000-0005-0000-0000-00003B5E0000}"/>
    <cellStyle name="Title 19 15" xfId="24122" xr:uid="{00000000-0005-0000-0000-00003C5E0000}"/>
    <cellStyle name="Title 19 2" xfId="24123" xr:uid="{00000000-0005-0000-0000-00003D5E0000}"/>
    <cellStyle name="Title 19 2 2" xfId="24124" xr:uid="{00000000-0005-0000-0000-00003E5E0000}"/>
    <cellStyle name="Title 19 2 2 2" xfId="24125" xr:uid="{00000000-0005-0000-0000-00003F5E0000}"/>
    <cellStyle name="Title 19 2 2 3" xfId="24126" xr:uid="{00000000-0005-0000-0000-0000405E0000}"/>
    <cellStyle name="Title 19 2 3" xfId="24127" xr:uid="{00000000-0005-0000-0000-0000415E0000}"/>
    <cellStyle name="Title 19 2 3 2" xfId="24128" xr:uid="{00000000-0005-0000-0000-0000425E0000}"/>
    <cellStyle name="Title 19 2 3 3" xfId="24129" xr:uid="{00000000-0005-0000-0000-0000435E0000}"/>
    <cellStyle name="Title 19 2 4" xfId="24130" xr:uid="{00000000-0005-0000-0000-0000445E0000}"/>
    <cellStyle name="Title 19 2 5" xfId="24131" xr:uid="{00000000-0005-0000-0000-0000455E0000}"/>
    <cellStyle name="Title 19 2 6" xfId="24132" xr:uid="{00000000-0005-0000-0000-0000465E0000}"/>
    <cellStyle name="Title 19 3" xfId="24133" xr:uid="{00000000-0005-0000-0000-0000475E0000}"/>
    <cellStyle name="Title 19 3 2" xfId="24134" xr:uid="{00000000-0005-0000-0000-0000485E0000}"/>
    <cellStyle name="Title 19 3 2 2" xfId="24135" xr:uid="{00000000-0005-0000-0000-0000495E0000}"/>
    <cellStyle name="Title 19 3 2 3" xfId="24136" xr:uid="{00000000-0005-0000-0000-00004A5E0000}"/>
    <cellStyle name="Title 19 3 3" xfId="24137" xr:uid="{00000000-0005-0000-0000-00004B5E0000}"/>
    <cellStyle name="Title 19 3 3 2" xfId="24138" xr:uid="{00000000-0005-0000-0000-00004C5E0000}"/>
    <cellStyle name="Title 19 3 3 3" xfId="24139" xr:uid="{00000000-0005-0000-0000-00004D5E0000}"/>
    <cellStyle name="Title 19 3 4" xfId="24140" xr:uid="{00000000-0005-0000-0000-00004E5E0000}"/>
    <cellStyle name="Title 19 3 5" xfId="24141" xr:uid="{00000000-0005-0000-0000-00004F5E0000}"/>
    <cellStyle name="Title 19 4" xfId="24142" xr:uid="{00000000-0005-0000-0000-0000505E0000}"/>
    <cellStyle name="Title 19 4 2" xfId="24143" xr:uid="{00000000-0005-0000-0000-0000515E0000}"/>
    <cellStyle name="Title 19 4 2 2" xfId="24144" xr:uid="{00000000-0005-0000-0000-0000525E0000}"/>
    <cellStyle name="Title 19 4 2 3" xfId="24145" xr:uid="{00000000-0005-0000-0000-0000535E0000}"/>
    <cellStyle name="Title 19 4 3" xfId="24146" xr:uid="{00000000-0005-0000-0000-0000545E0000}"/>
    <cellStyle name="Title 19 4 3 2" xfId="24147" xr:uid="{00000000-0005-0000-0000-0000555E0000}"/>
    <cellStyle name="Title 19 4 3 3" xfId="24148" xr:uid="{00000000-0005-0000-0000-0000565E0000}"/>
    <cellStyle name="Title 19 4 4" xfId="24149" xr:uid="{00000000-0005-0000-0000-0000575E0000}"/>
    <cellStyle name="Title 19 4 5" xfId="24150" xr:uid="{00000000-0005-0000-0000-0000585E0000}"/>
    <cellStyle name="Title 19 5" xfId="24151" xr:uid="{00000000-0005-0000-0000-0000595E0000}"/>
    <cellStyle name="Title 19 5 2" xfId="24152" xr:uid="{00000000-0005-0000-0000-00005A5E0000}"/>
    <cellStyle name="Title 19 5 2 2" xfId="24153" xr:uid="{00000000-0005-0000-0000-00005B5E0000}"/>
    <cellStyle name="Title 19 5 2 3" xfId="24154" xr:uid="{00000000-0005-0000-0000-00005C5E0000}"/>
    <cellStyle name="Title 19 5 3" xfId="24155" xr:uid="{00000000-0005-0000-0000-00005D5E0000}"/>
    <cellStyle name="Title 19 5 3 2" xfId="24156" xr:uid="{00000000-0005-0000-0000-00005E5E0000}"/>
    <cellStyle name="Title 19 5 3 3" xfId="24157" xr:uid="{00000000-0005-0000-0000-00005F5E0000}"/>
    <cellStyle name="Title 19 5 4" xfId="24158" xr:uid="{00000000-0005-0000-0000-0000605E0000}"/>
    <cellStyle name="Title 19 5 4 2" xfId="24159" xr:uid="{00000000-0005-0000-0000-0000615E0000}"/>
    <cellStyle name="Title 19 5 4 3" xfId="24160" xr:uid="{00000000-0005-0000-0000-0000625E0000}"/>
    <cellStyle name="Title 19 5 5" xfId="24161" xr:uid="{00000000-0005-0000-0000-0000635E0000}"/>
    <cellStyle name="Title 19 5 6" xfId="24162" xr:uid="{00000000-0005-0000-0000-0000645E0000}"/>
    <cellStyle name="Title 19 6" xfId="24163" xr:uid="{00000000-0005-0000-0000-0000655E0000}"/>
    <cellStyle name="Title 19 6 2" xfId="24164" xr:uid="{00000000-0005-0000-0000-0000665E0000}"/>
    <cellStyle name="Title 19 6 2 2" xfId="24165" xr:uid="{00000000-0005-0000-0000-0000675E0000}"/>
    <cellStyle name="Title 19 6 2 3" xfId="24166" xr:uid="{00000000-0005-0000-0000-0000685E0000}"/>
    <cellStyle name="Title 19 6 3" xfId="24167" xr:uid="{00000000-0005-0000-0000-0000695E0000}"/>
    <cellStyle name="Title 19 6 3 2" xfId="24168" xr:uid="{00000000-0005-0000-0000-00006A5E0000}"/>
    <cellStyle name="Title 19 6 3 3" xfId="24169" xr:uid="{00000000-0005-0000-0000-00006B5E0000}"/>
    <cellStyle name="Title 19 6 4" xfId="24170" xr:uid="{00000000-0005-0000-0000-00006C5E0000}"/>
    <cellStyle name="Title 19 6 5" xfId="24171" xr:uid="{00000000-0005-0000-0000-00006D5E0000}"/>
    <cellStyle name="Title 19 7" xfId="24172" xr:uid="{00000000-0005-0000-0000-00006E5E0000}"/>
    <cellStyle name="Title 19 7 2" xfId="24173" xr:uid="{00000000-0005-0000-0000-00006F5E0000}"/>
    <cellStyle name="Title 19 7 3" xfId="24174" xr:uid="{00000000-0005-0000-0000-0000705E0000}"/>
    <cellStyle name="Title 19 8" xfId="24175" xr:uid="{00000000-0005-0000-0000-0000715E0000}"/>
    <cellStyle name="Title 19 8 2" xfId="24176" xr:uid="{00000000-0005-0000-0000-0000725E0000}"/>
    <cellStyle name="Title 19 8 3" xfId="24177" xr:uid="{00000000-0005-0000-0000-0000735E0000}"/>
    <cellStyle name="Title 19 9" xfId="24178" xr:uid="{00000000-0005-0000-0000-0000745E0000}"/>
    <cellStyle name="Title 19 9 2" xfId="24179" xr:uid="{00000000-0005-0000-0000-0000755E0000}"/>
    <cellStyle name="Title 19 9 3" xfId="24180" xr:uid="{00000000-0005-0000-0000-0000765E0000}"/>
    <cellStyle name="Title 2" xfId="24181" xr:uid="{00000000-0005-0000-0000-0000775E0000}"/>
    <cellStyle name="Title 2 10" xfId="24182" xr:uid="{00000000-0005-0000-0000-0000785E0000}"/>
    <cellStyle name="Title 2 10 10" xfId="24183" xr:uid="{00000000-0005-0000-0000-0000795E0000}"/>
    <cellStyle name="Title 2 10 11" xfId="24184" xr:uid="{00000000-0005-0000-0000-00007A5E0000}"/>
    <cellStyle name="Title 2 10 12" xfId="24185" xr:uid="{00000000-0005-0000-0000-00007B5E0000}"/>
    <cellStyle name="Title 2 10 13" xfId="24186" xr:uid="{00000000-0005-0000-0000-00007C5E0000}"/>
    <cellStyle name="Title 2 10 14" xfId="24187" xr:uid="{00000000-0005-0000-0000-00007D5E0000}"/>
    <cellStyle name="Title 2 10 2" xfId="24188" xr:uid="{00000000-0005-0000-0000-00007E5E0000}"/>
    <cellStyle name="Title 2 10 2 2" xfId="24189" xr:uid="{00000000-0005-0000-0000-00007F5E0000}"/>
    <cellStyle name="Title 2 10 2 2 2" xfId="24190" xr:uid="{00000000-0005-0000-0000-0000805E0000}"/>
    <cellStyle name="Title 2 10 2 2 3" xfId="24191" xr:uid="{00000000-0005-0000-0000-0000815E0000}"/>
    <cellStyle name="Title 2 10 2 3" xfId="24192" xr:uid="{00000000-0005-0000-0000-0000825E0000}"/>
    <cellStyle name="Title 2 10 2 3 2" xfId="24193" xr:uid="{00000000-0005-0000-0000-0000835E0000}"/>
    <cellStyle name="Title 2 10 2 3 3" xfId="24194" xr:uid="{00000000-0005-0000-0000-0000845E0000}"/>
    <cellStyle name="Title 2 10 2 4" xfId="24195" xr:uid="{00000000-0005-0000-0000-0000855E0000}"/>
    <cellStyle name="Title 2 10 2 5" xfId="24196" xr:uid="{00000000-0005-0000-0000-0000865E0000}"/>
    <cellStyle name="Title 2 10 3" xfId="24197" xr:uid="{00000000-0005-0000-0000-0000875E0000}"/>
    <cellStyle name="Title 2 10 3 2" xfId="24198" xr:uid="{00000000-0005-0000-0000-0000885E0000}"/>
    <cellStyle name="Title 2 10 3 2 2" xfId="24199" xr:uid="{00000000-0005-0000-0000-0000895E0000}"/>
    <cellStyle name="Title 2 10 3 2 3" xfId="24200" xr:uid="{00000000-0005-0000-0000-00008A5E0000}"/>
    <cellStyle name="Title 2 10 3 3" xfId="24201" xr:uid="{00000000-0005-0000-0000-00008B5E0000}"/>
    <cellStyle name="Title 2 10 3 3 2" xfId="24202" xr:uid="{00000000-0005-0000-0000-00008C5E0000}"/>
    <cellStyle name="Title 2 10 3 3 3" xfId="24203" xr:uid="{00000000-0005-0000-0000-00008D5E0000}"/>
    <cellStyle name="Title 2 10 3 4" xfId="24204" xr:uid="{00000000-0005-0000-0000-00008E5E0000}"/>
    <cellStyle name="Title 2 10 3 5" xfId="24205" xr:uid="{00000000-0005-0000-0000-00008F5E0000}"/>
    <cellStyle name="Title 2 10 4" xfId="24206" xr:uid="{00000000-0005-0000-0000-0000905E0000}"/>
    <cellStyle name="Title 2 10 4 2" xfId="24207" xr:uid="{00000000-0005-0000-0000-0000915E0000}"/>
    <cellStyle name="Title 2 10 4 2 2" xfId="24208" xr:uid="{00000000-0005-0000-0000-0000925E0000}"/>
    <cellStyle name="Title 2 10 4 2 3" xfId="24209" xr:uid="{00000000-0005-0000-0000-0000935E0000}"/>
    <cellStyle name="Title 2 10 4 3" xfId="24210" xr:uid="{00000000-0005-0000-0000-0000945E0000}"/>
    <cellStyle name="Title 2 10 4 3 2" xfId="24211" xr:uid="{00000000-0005-0000-0000-0000955E0000}"/>
    <cellStyle name="Title 2 10 4 3 3" xfId="24212" xr:uid="{00000000-0005-0000-0000-0000965E0000}"/>
    <cellStyle name="Title 2 10 4 4" xfId="24213" xr:uid="{00000000-0005-0000-0000-0000975E0000}"/>
    <cellStyle name="Title 2 10 4 4 2" xfId="24214" xr:uid="{00000000-0005-0000-0000-0000985E0000}"/>
    <cellStyle name="Title 2 10 4 4 3" xfId="24215" xr:uid="{00000000-0005-0000-0000-0000995E0000}"/>
    <cellStyle name="Title 2 10 4 5" xfId="24216" xr:uid="{00000000-0005-0000-0000-00009A5E0000}"/>
    <cellStyle name="Title 2 10 4 6" xfId="24217" xr:uid="{00000000-0005-0000-0000-00009B5E0000}"/>
    <cellStyle name="Title 2 10 5" xfId="24218" xr:uid="{00000000-0005-0000-0000-00009C5E0000}"/>
    <cellStyle name="Title 2 10 5 2" xfId="24219" xr:uid="{00000000-0005-0000-0000-00009D5E0000}"/>
    <cellStyle name="Title 2 10 5 2 2" xfId="24220" xr:uid="{00000000-0005-0000-0000-00009E5E0000}"/>
    <cellStyle name="Title 2 10 5 2 3" xfId="24221" xr:uid="{00000000-0005-0000-0000-00009F5E0000}"/>
    <cellStyle name="Title 2 10 5 3" xfId="24222" xr:uid="{00000000-0005-0000-0000-0000A05E0000}"/>
    <cellStyle name="Title 2 10 5 3 2" xfId="24223" xr:uid="{00000000-0005-0000-0000-0000A15E0000}"/>
    <cellStyle name="Title 2 10 5 3 3" xfId="24224" xr:uid="{00000000-0005-0000-0000-0000A25E0000}"/>
    <cellStyle name="Title 2 10 5 4" xfId="24225" xr:uid="{00000000-0005-0000-0000-0000A35E0000}"/>
    <cellStyle name="Title 2 10 5 5" xfId="24226" xr:uid="{00000000-0005-0000-0000-0000A45E0000}"/>
    <cellStyle name="Title 2 10 6" xfId="24227" xr:uid="{00000000-0005-0000-0000-0000A55E0000}"/>
    <cellStyle name="Title 2 10 6 2" xfId="24228" xr:uid="{00000000-0005-0000-0000-0000A65E0000}"/>
    <cellStyle name="Title 2 10 6 3" xfId="24229" xr:uid="{00000000-0005-0000-0000-0000A75E0000}"/>
    <cellStyle name="Title 2 10 7" xfId="24230" xr:uid="{00000000-0005-0000-0000-0000A85E0000}"/>
    <cellStyle name="Title 2 10 7 2" xfId="24231" xr:uid="{00000000-0005-0000-0000-0000A95E0000}"/>
    <cellStyle name="Title 2 10 7 3" xfId="24232" xr:uid="{00000000-0005-0000-0000-0000AA5E0000}"/>
    <cellStyle name="Title 2 10 8" xfId="24233" xr:uid="{00000000-0005-0000-0000-0000AB5E0000}"/>
    <cellStyle name="Title 2 10 8 2" xfId="24234" xr:uid="{00000000-0005-0000-0000-0000AC5E0000}"/>
    <cellStyle name="Title 2 10 8 3" xfId="24235" xr:uid="{00000000-0005-0000-0000-0000AD5E0000}"/>
    <cellStyle name="Title 2 10 9" xfId="24236" xr:uid="{00000000-0005-0000-0000-0000AE5E0000}"/>
    <cellStyle name="Title 2 11" xfId="24237" xr:uid="{00000000-0005-0000-0000-0000AF5E0000}"/>
    <cellStyle name="Title 2 11 10" xfId="24238" xr:uid="{00000000-0005-0000-0000-0000B05E0000}"/>
    <cellStyle name="Title 2 11 11" xfId="24239" xr:uid="{00000000-0005-0000-0000-0000B15E0000}"/>
    <cellStyle name="Title 2 11 2" xfId="24240" xr:uid="{00000000-0005-0000-0000-0000B25E0000}"/>
    <cellStyle name="Title 2 11 2 2" xfId="24241" xr:uid="{00000000-0005-0000-0000-0000B35E0000}"/>
    <cellStyle name="Title 2 11 2 2 2" xfId="24242" xr:uid="{00000000-0005-0000-0000-0000B45E0000}"/>
    <cellStyle name="Title 2 11 2 2 3" xfId="24243" xr:uid="{00000000-0005-0000-0000-0000B55E0000}"/>
    <cellStyle name="Title 2 11 2 3" xfId="24244" xr:uid="{00000000-0005-0000-0000-0000B65E0000}"/>
    <cellStyle name="Title 2 11 2 3 2" xfId="24245" xr:uid="{00000000-0005-0000-0000-0000B75E0000}"/>
    <cellStyle name="Title 2 11 2 3 3" xfId="24246" xr:uid="{00000000-0005-0000-0000-0000B85E0000}"/>
    <cellStyle name="Title 2 11 2 4" xfId="24247" xr:uid="{00000000-0005-0000-0000-0000B95E0000}"/>
    <cellStyle name="Title 2 11 2 5" xfId="24248" xr:uid="{00000000-0005-0000-0000-0000BA5E0000}"/>
    <cellStyle name="Title 2 11 3" xfId="24249" xr:uid="{00000000-0005-0000-0000-0000BB5E0000}"/>
    <cellStyle name="Title 2 11 3 2" xfId="24250" xr:uid="{00000000-0005-0000-0000-0000BC5E0000}"/>
    <cellStyle name="Title 2 11 3 2 2" xfId="24251" xr:uid="{00000000-0005-0000-0000-0000BD5E0000}"/>
    <cellStyle name="Title 2 11 3 2 3" xfId="24252" xr:uid="{00000000-0005-0000-0000-0000BE5E0000}"/>
    <cellStyle name="Title 2 11 3 3" xfId="24253" xr:uid="{00000000-0005-0000-0000-0000BF5E0000}"/>
    <cellStyle name="Title 2 11 3 3 2" xfId="24254" xr:uid="{00000000-0005-0000-0000-0000C05E0000}"/>
    <cellStyle name="Title 2 11 3 3 3" xfId="24255" xr:uid="{00000000-0005-0000-0000-0000C15E0000}"/>
    <cellStyle name="Title 2 11 3 4" xfId="24256" xr:uid="{00000000-0005-0000-0000-0000C25E0000}"/>
    <cellStyle name="Title 2 11 3 5" xfId="24257" xr:uid="{00000000-0005-0000-0000-0000C35E0000}"/>
    <cellStyle name="Title 2 11 4" xfId="24258" xr:uid="{00000000-0005-0000-0000-0000C45E0000}"/>
    <cellStyle name="Title 2 11 4 2" xfId="24259" xr:uid="{00000000-0005-0000-0000-0000C55E0000}"/>
    <cellStyle name="Title 2 11 4 2 2" xfId="24260" xr:uid="{00000000-0005-0000-0000-0000C65E0000}"/>
    <cellStyle name="Title 2 11 4 2 3" xfId="24261" xr:uid="{00000000-0005-0000-0000-0000C75E0000}"/>
    <cellStyle name="Title 2 11 4 3" xfId="24262" xr:uid="{00000000-0005-0000-0000-0000C85E0000}"/>
    <cellStyle name="Title 2 11 4 3 2" xfId="24263" xr:uid="{00000000-0005-0000-0000-0000C95E0000}"/>
    <cellStyle name="Title 2 11 4 3 3" xfId="24264" xr:uid="{00000000-0005-0000-0000-0000CA5E0000}"/>
    <cellStyle name="Title 2 11 4 4" xfId="24265" xr:uid="{00000000-0005-0000-0000-0000CB5E0000}"/>
    <cellStyle name="Title 2 11 4 4 2" xfId="24266" xr:uid="{00000000-0005-0000-0000-0000CC5E0000}"/>
    <cellStyle name="Title 2 11 4 4 3" xfId="24267" xr:uid="{00000000-0005-0000-0000-0000CD5E0000}"/>
    <cellStyle name="Title 2 11 4 5" xfId="24268" xr:uid="{00000000-0005-0000-0000-0000CE5E0000}"/>
    <cellStyle name="Title 2 11 4 6" xfId="24269" xr:uid="{00000000-0005-0000-0000-0000CF5E0000}"/>
    <cellStyle name="Title 2 11 5" xfId="24270" xr:uid="{00000000-0005-0000-0000-0000D05E0000}"/>
    <cellStyle name="Title 2 11 5 2" xfId="24271" xr:uid="{00000000-0005-0000-0000-0000D15E0000}"/>
    <cellStyle name="Title 2 11 5 2 2" xfId="24272" xr:uid="{00000000-0005-0000-0000-0000D25E0000}"/>
    <cellStyle name="Title 2 11 5 2 3" xfId="24273" xr:uid="{00000000-0005-0000-0000-0000D35E0000}"/>
    <cellStyle name="Title 2 11 5 3" xfId="24274" xr:uid="{00000000-0005-0000-0000-0000D45E0000}"/>
    <cellStyle name="Title 2 11 5 3 2" xfId="24275" xr:uid="{00000000-0005-0000-0000-0000D55E0000}"/>
    <cellStyle name="Title 2 11 5 3 3" xfId="24276" xr:uid="{00000000-0005-0000-0000-0000D65E0000}"/>
    <cellStyle name="Title 2 11 5 4" xfId="24277" xr:uid="{00000000-0005-0000-0000-0000D75E0000}"/>
    <cellStyle name="Title 2 11 5 5" xfId="24278" xr:uid="{00000000-0005-0000-0000-0000D85E0000}"/>
    <cellStyle name="Title 2 11 6" xfId="24279" xr:uid="{00000000-0005-0000-0000-0000D95E0000}"/>
    <cellStyle name="Title 2 11 6 2" xfId="24280" xr:uid="{00000000-0005-0000-0000-0000DA5E0000}"/>
    <cellStyle name="Title 2 11 6 3" xfId="24281" xr:uid="{00000000-0005-0000-0000-0000DB5E0000}"/>
    <cellStyle name="Title 2 11 7" xfId="24282" xr:uid="{00000000-0005-0000-0000-0000DC5E0000}"/>
    <cellStyle name="Title 2 11 7 2" xfId="24283" xr:uid="{00000000-0005-0000-0000-0000DD5E0000}"/>
    <cellStyle name="Title 2 11 7 3" xfId="24284" xr:uid="{00000000-0005-0000-0000-0000DE5E0000}"/>
    <cellStyle name="Title 2 11 8" xfId="24285" xr:uid="{00000000-0005-0000-0000-0000DF5E0000}"/>
    <cellStyle name="Title 2 11 8 2" xfId="24286" xr:uid="{00000000-0005-0000-0000-0000E05E0000}"/>
    <cellStyle name="Title 2 11 8 3" xfId="24287" xr:uid="{00000000-0005-0000-0000-0000E15E0000}"/>
    <cellStyle name="Title 2 11 9" xfId="24288" xr:uid="{00000000-0005-0000-0000-0000E25E0000}"/>
    <cellStyle name="Title 2 12" xfId="24289" xr:uid="{00000000-0005-0000-0000-0000E35E0000}"/>
    <cellStyle name="Title 2 12 2" xfId="24290" xr:uid="{00000000-0005-0000-0000-0000E45E0000}"/>
    <cellStyle name="Title 2 12 2 2" xfId="24291" xr:uid="{00000000-0005-0000-0000-0000E55E0000}"/>
    <cellStyle name="Title 2 12 2 3" xfId="24292" xr:uid="{00000000-0005-0000-0000-0000E65E0000}"/>
    <cellStyle name="Title 2 12 3" xfId="24293" xr:uid="{00000000-0005-0000-0000-0000E75E0000}"/>
    <cellStyle name="Title 2 12 3 2" xfId="24294" xr:uid="{00000000-0005-0000-0000-0000E85E0000}"/>
    <cellStyle name="Title 2 12 3 3" xfId="24295" xr:uid="{00000000-0005-0000-0000-0000E95E0000}"/>
    <cellStyle name="Title 2 12 4" xfId="24296" xr:uid="{00000000-0005-0000-0000-0000EA5E0000}"/>
    <cellStyle name="Title 2 12 5" xfId="24297" xr:uid="{00000000-0005-0000-0000-0000EB5E0000}"/>
    <cellStyle name="Title 2 12 6" xfId="24298" xr:uid="{00000000-0005-0000-0000-0000EC5E0000}"/>
    <cellStyle name="Title 2 13" xfId="24299" xr:uid="{00000000-0005-0000-0000-0000ED5E0000}"/>
    <cellStyle name="Title 2 13 2" xfId="24300" xr:uid="{00000000-0005-0000-0000-0000EE5E0000}"/>
    <cellStyle name="Title 2 13 2 2" xfId="24301" xr:uid="{00000000-0005-0000-0000-0000EF5E0000}"/>
    <cellStyle name="Title 2 13 2 3" xfId="24302" xr:uid="{00000000-0005-0000-0000-0000F05E0000}"/>
    <cellStyle name="Title 2 13 3" xfId="24303" xr:uid="{00000000-0005-0000-0000-0000F15E0000}"/>
    <cellStyle name="Title 2 13 3 2" xfId="24304" xr:uid="{00000000-0005-0000-0000-0000F25E0000}"/>
    <cellStyle name="Title 2 13 3 3" xfId="24305" xr:uid="{00000000-0005-0000-0000-0000F35E0000}"/>
    <cellStyle name="Title 2 13 4" xfId="24306" xr:uid="{00000000-0005-0000-0000-0000F45E0000}"/>
    <cellStyle name="Title 2 13 5" xfId="24307" xr:uid="{00000000-0005-0000-0000-0000F55E0000}"/>
    <cellStyle name="Title 2 14" xfId="24308" xr:uid="{00000000-0005-0000-0000-0000F65E0000}"/>
    <cellStyle name="Title 2 14 2" xfId="24309" xr:uid="{00000000-0005-0000-0000-0000F75E0000}"/>
    <cellStyle name="Title 2 14 2 2" xfId="24310" xr:uid="{00000000-0005-0000-0000-0000F85E0000}"/>
    <cellStyle name="Title 2 14 2 3" xfId="24311" xr:uid="{00000000-0005-0000-0000-0000F95E0000}"/>
    <cellStyle name="Title 2 14 3" xfId="24312" xr:uid="{00000000-0005-0000-0000-0000FA5E0000}"/>
    <cellStyle name="Title 2 14 3 2" xfId="24313" xr:uid="{00000000-0005-0000-0000-0000FB5E0000}"/>
    <cellStyle name="Title 2 14 3 3" xfId="24314" xr:uid="{00000000-0005-0000-0000-0000FC5E0000}"/>
    <cellStyle name="Title 2 14 4" xfId="24315" xr:uid="{00000000-0005-0000-0000-0000FD5E0000}"/>
    <cellStyle name="Title 2 14 5" xfId="24316" xr:uid="{00000000-0005-0000-0000-0000FE5E0000}"/>
    <cellStyle name="Title 2 15" xfId="24317" xr:uid="{00000000-0005-0000-0000-0000FF5E0000}"/>
    <cellStyle name="Title 2 15 2" xfId="24318" xr:uid="{00000000-0005-0000-0000-0000005F0000}"/>
    <cellStyle name="Title 2 15 2 2" xfId="24319" xr:uid="{00000000-0005-0000-0000-0000015F0000}"/>
    <cellStyle name="Title 2 15 2 3" xfId="24320" xr:uid="{00000000-0005-0000-0000-0000025F0000}"/>
    <cellStyle name="Title 2 15 3" xfId="24321" xr:uid="{00000000-0005-0000-0000-0000035F0000}"/>
    <cellStyle name="Title 2 15 3 2" xfId="24322" xr:uid="{00000000-0005-0000-0000-0000045F0000}"/>
    <cellStyle name="Title 2 15 3 3" xfId="24323" xr:uid="{00000000-0005-0000-0000-0000055F0000}"/>
    <cellStyle name="Title 2 15 4" xfId="24324" xr:uid="{00000000-0005-0000-0000-0000065F0000}"/>
    <cellStyle name="Title 2 15 4 2" xfId="24325" xr:uid="{00000000-0005-0000-0000-0000075F0000}"/>
    <cellStyle name="Title 2 15 4 3" xfId="24326" xr:uid="{00000000-0005-0000-0000-0000085F0000}"/>
    <cellStyle name="Title 2 15 5" xfId="24327" xr:uid="{00000000-0005-0000-0000-0000095F0000}"/>
    <cellStyle name="Title 2 15 6" xfId="24328" xr:uid="{00000000-0005-0000-0000-00000A5F0000}"/>
    <cellStyle name="Title 2 16" xfId="24329" xr:uid="{00000000-0005-0000-0000-00000B5F0000}"/>
    <cellStyle name="Title 2 16 2" xfId="24330" xr:uid="{00000000-0005-0000-0000-00000C5F0000}"/>
    <cellStyle name="Title 2 16 2 2" xfId="24331" xr:uid="{00000000-0005-0000-0000-00000D5F0000}"/>
    <cellStyle name="Title 2 16 2 3" xfId="24332" xr:uid="{00000000-0005-0000-0000-00000E5F0000}"/>
    <cellStyle name="Title 2 16 3" xfId="24333" xr:uid="{00000000-0005-0000-0000-00000F5F0000}"/>
    <cellStyle name="Title 2 16 3 2" xfId="24334" xr:uid="{00000000-0005-0000-0000-0000105F0000}"/>
    <cellStyle name="Title 2 16 3 3" xfId="24335" xr:uid="{00000000-0005-0000-0000-0000115F0000}"/>
    <cellStyle name="Title 2 16 4" xfId="24336" xr:uid="{00000000-0005-0000-0000-0000125F0000}"/>
    <cellStyle name="Title 2 16 5" xfId="24337" xr:uid="{00000000-0005-0000-0000-0000135F0000}"/>
    <cellStyle name="Title 2 17" xfId="24338" xr:uid="{00000000-0005-0000-0000-0000145F0000}"/>
    <cellStyle name="Title 2 17 2" xfId="24339" xr:uid="{00000000-0005-0000-0000-0000155F0000}"/>
    <cellStyle name="Title 2 17 3" xfId="24340" xr:uid="{00000000-0005-0000-0000-0000165F0000}"/>
    <cellStyle name="Title 2 18" xfId="24341" xr:uid="{00000000-0005-0000-0000-0000175F0000}"/>
    <cellStyle name="Title 2 18 2" xfId="24342" xr:uid="{00000000-0005-0000-0000-0000185F0000}"/>
    <cellStyle name="Title 2 18 3" xfId="24343" xr:uid="{00000000-0005-0000-0000-0000195F0000}"/>
    <cellStyle name="Title 2 19" xfId="24344" xr:uid="{00000000-0005-0000-0000-00001A5F0000}"/>
    <cellStyle name="Title 2 19 2" xfId="24345" xr:uid="{00000000-0005-0000-0000-00001B5F0000}"/>
    <cellStyle name="Title 2 19 3" xfId="24346" xr:uid="{00000000-0005-0000-0000-00001C5F0000}"/>
    <cellStyle name="Title 2 2" xfId="24347" xr:uid="{00000000-0005-0000-0000-00001D5F0000}"/>
    <cellStyle name="Title 2 2 10" xfId="24348" xr:uid="{00000000-0005-0000-0000-00001E5F0000}"/>
    <cellStyle name="Title 2 2 11" xfId="24349" xr:uid="{00000000-0005-0000-0000-00001F5F0000}"/>
    <cellStyle name="Title 2 2 12" xfId="24350" xr:uid="{00000000-0005-0000-0000-0000205F0000}"/>
    <cellStyle name="Title 2 2 13" xfId="24351" xr:uid="{00000000-0005-0000-0000-0000215F0000}"/>
    <cellStyle name="Title 2 2 14" xfId="24352" xr:uid="{00000000-0005-0000-0000-0000225F0000}"/>
    <cellStyle name="Title 2 2 2" xfId="24353" xr:uid="{00000000-0005-0000-0000-0000235F0000}"/>
    <cellStyle name="Title 2 2 2 2" xfId="24354" xr:uid="{00000000-0005-0000-0000-0000245F0000}"/>
    <cellStyle name="Title 2 2 2 2 2" xfId="24355" xr:uid="{00000000-0005-0000-0000-0000255F0000}"/>
    <cellStyle name="Title 2 2 2 2 3" xfId="24356" xr:uid="{00000000-0005-0000-0000-0000265F0000}"/>
    <cellStyle name="Title 2 2 2 3" xfId="24357" xr:uid="{00000000-0005-0000-0000-0000275F0000}"/>
    <cellStyle name="Title 2 2 2 3 2" xfId="24358" xr:uid="{00000000-0005-0000-0000-0000285F0000}"/>
    <cellStyle name="Title 2 2 2 3 3" xfId="24359" xr:uid="{00000000-0005-0000-0000-0000295F0000}"/>
    <cellStyle name="Title 2 2 2 4" xfId="24360" xr:uid="{00000000-0005-0000-0000-00002A5F0000}"/>
    <cellStyle name="Title 2 2 2 5" xfId="24361" xr:uid="{00000000-0005-0000-0000-00002B5F0000}"/>
    <cellStyle name="Title 2 2 3" xfId="24362" xr:uid="{00000000-0005-0000-0000-00002C5F0000}"/>
    <cellStyle name="Title 2 2 3 2" xfId="24363" xr:uid="{00000000-0005-0000-0000-00002D5F0000}"/>
    <cellStyle name="Title 2 2 3 2 2" xfId="24364" xr:uid="{00000000-0005-0000-0000-00002E5F0000}"/>
    <cellStyle name="Title 2 2 3 2 3" xfId="24365" xr:uid="{00000000-0005-0000-0000-00002F5F0000}"/>
    <cellStyle name="Title 2 2 3 3" xfId="24366" xr:uid="{00000000-0005-0000-0000-0000305F0000}"/>
    <cellStyle name="Title 2 2 3 3 2" xfId="24367" xr:uid="{00000000-0005-0000-0000-0000315F0000}"/>
    <cellStyle name="Title 2 2 3 3 3" xfId="24368" xr:uid="{00000000-0005-0000-0000-0000325F0000}"/>
    <cellStyle name="Title 2 2 3 4" xfId="24369" xr:uid="{00000000-0005-0000-0000-0000335F0000}"/>
    <cellStyle name="Title 2 2 3 5" xfId="24370" xr:uid="{00000000-0005-0000-0000-0000345F0000}"/>
    <cellStyle name="Title 2 2 4" xfId="24371" xr:uid="{00000000-0005-0000-0000-0000355F0000}"/>
    <cellStyle name="Title 2 2 4 2" xfId="24372" xr:uid="{00000000-0005-0000-0000-0000365F0000}"/>
    <cellStyle name="Title 2 2 4 2 2" xfId="24373" xr:uid="{00000000-0005-0000-0000-0000375F0000}"/>
    <cellStyle name="Title 2 2 4 2 3" xfId="24374" xr:uid="{00000000-0005-0000-0000-0000385F0000}"/>
    <cellStyle name="Title 2 2 4 3" xfId="24375" xr:uid="{00000000-0005-0000-0000-0000395F0000}"/>
    <cellStyle name="Title 2 2 4 3 2" xfId="24376" xr:uid="{00000000-0005-0000-0000-00003A5F0000}"/>
    <cellStyle name="Title 2 2 4 3 3" xfId="24377" xr:uid="{00000000-0005-0000-0000-00003B5F0000}"/>
    <cellStyle name="Title 2 2 4 4" xfId="24378" xr:uid="{00000000-0005-0000-0000-00003C5F0000}"/>
    <cellStyle name="Title 2 2 4 4 2" xfId="24379" xr:uid="{00000000-0005-0000-0000-00003D5F0000}"/>
    <cellStyle name="Title 2 2 4 4 3" xfId="24380" xr:uid="{00000000-0005-0000-0000-00003E5F0000}"/>
    <cellStyle name="Title 2 2 4 5" xfId="24381" xr:uid="{00000000-0005-0000-0000-00003F5F0000}"/>
    <cellStyle name="Title 2 2 4 6" xfId="24382" xr:uid="{00000000-0005-0000-0000-0000405F0000}"/>
    <cellStyle name="Title 2 2 5" xfId="24383" xr:uid="{00000000-0005-0000-0000-0000415F0000}"/>
    <cellStyle name="Title 2 2 5 2" xfId="24384" xr:uid="{00000000-0005-0000-0000-0000425F0000}"/>
    <cellStyle name="Title 2 2 5 2 2" xfId="24385" xr:uid="{00000000-0005-0000-0000-0000435F0000}"/>
    <cellStyle name="Title 2 2 5 2 3" xfId="24386" xr:uid="{00000000-0005-0000-0000-0000445F0000}"/>
    <cellStyle name="Title 2 2 5 3" xfId="24387" xr:uid="{00000000-0005-0000-0000-0000455F0000}"/>
    <cellStyle name="Title 2 2 5 3 2" xfId="24388" xr:uid="{00000000-0005-0000-0000-0000465F0000}"/>
    <cellStyle name="Title 2 2 5 3 3" xfId="24389" xr:uid="{00000000-0005-0000-0000-0000475F0000}"/>
    <cellStyle name="Title 2 2 5 4" xfId="24390" xr:uid="{00000000-0005-0000-0000-0000485F0000}"/>
    <cellStyle name="Title 2 2 5 5" xfId="24391" xr:uid="{00000000-0005-0000-0000-0000495F0000}"/>
    <cellStyle name="Title 2 2 6" xfId="24392" xr:uid="{00000000-0005-0000-0000-00004A5F0000}"/>
    <cellStyle name="Title 2 2 6 2" xfId="24393" xr:uid="{00000000-0005-0000-0000-00004B5F0000}"/>
    <cellStyle name="Title 2 2 6 3" xfId="24394" xr:uid="{00000000-0005-0000-0000-00004C5F0000}"/>
    <cellStyle name="Title 2 2 7" xfId="24395" xr:uid="{00000000-0005-0000-0000-00004D5F0000}"/>
    <cellStyle name="Title 2 2 7 2" xfId="24396" xr:uid="{00000000-0005-0000-0000-00004E5F0000}"/>
    <cellStyle name="Title 2 2 7 3" xfId="24397" xr:uid="{00000000-0005-0000-0000-00004F5F0000}"/>
    <cellStyle name="Title 2 2 8" xfId="24398" xr:uid="{00000000-0005-0000-0000-0000505F0000}"/>
    <cellStyle name="Title 2 2 8 2" xfId="24399" xr:uid="{00000000-0005-0000-0000-0000515F0000}"/>
    <cellStyle name="Title 2 2 8 3" xfId="24400" xr:uid="{00000000-0005-0000-0000-0000525F0000}"/>
    <cellStyle name="Title 2 2 9" xfId="24401" xr:uid="{00000000-0005-0000-0000-0000535F0000}"/>
    <cellStyle name="Title 2 20" xfId="24402" xr:uid="{00000000-0005-0000-0000-0000545F0000}"/>
    <cellStyle name="Title 2 21" xfId="24403" xr:uid="{00000000-0005-0000-0000-0000555F0000}"/>
    <cellStyle name="Title 2 22" xfId="24404" xr:uid="{00000000-0005-0000-0000-0000565F0000}"/>
    <cellStyle name="Title 2 23" xfId="24405" xr:uid="{00000000-0005-0000-0000-0000575F0000}"/>
    <cellStyle name="Title 2 24" xfId="24406" xr:uid="{00000000-0005-0000-0000-0000585F0000}"/>
    <cellStyle name="Title 2 25" xfId="24407" xr:uid="{00000000-0005-0000-0000-0000595F0000}"/>
    <cellStyle name="Title 2 3" xfId="24408" xr:uid="{00000000-0005-0000-0000-00005A5F0000}"/>
    <cellStyle name="Title 2 3 10" xfId="24409" xr:uid="{00000000-0005-0000-0000-00005B5F0000}"/>
    <cellStyle name="Title 2 3 11" xfId="24410" xr:uid="{00000000-0005-0000-0000-00005C5F0000}"/>
    <cellStyle name="Title 2 3 12" xfId="24411" xr:uid="{00000000-0005-0000-0000-00005D5F0000}"/>
    <cellStyle name="Title 2 3 13" xfId="24412" xr:uid="{00000000-0005-0000-0000-00005E5F0000}"/>
    <cellStyle name="Title 2 3 14" xfId="24413" xr:uid="{00000000-0005-0000-0000-00005F5F0000}"/>
    <cellStyle name="Title 2 3 2" xfId="24414" xr:uid="{00000000-0005-0000-0000-0000605F0000}"/>
    <cellStyle name="Title 2 3 2 2" xfId="24415" xr:uid="{00000000-0005-0000-0000-0000615F0000}"/>
    <cellStyle name="Title 2 3 2 2 2" xfId="24416" xr:uid="{00000000-0005-0000-0000-0000625F0000}"/>
    <cellStyle name="Title 2 3 2 2 3" xfId="24417" xr:uid="{00000000-0005-0000-0000-0000635F0000}"/>
    <cellStyle name="Title 2 3 2 3" xfId="24418" xr:uid="{00000000-0005-0000-0000-0000645F0000}"/>
    <cellStyle name="Title 2 3 2 3 2" xfId="24419" xr:uid="{00000000-0005-0000-0000-0000655F0000}"/>
    <cellStyle name="Title 2 3 2 3 3" xfId="24420" xr:uid="{00000000-0005-0000-0000-0000665F0000}"/>
    <cellStyle name="Title 2 3 2 4" xfId="24421" xr:uid="{00000000-0005-0000-0000-0000675F0000}"/>
    <cellStyle name="Title 2 3 2 5" xfId="24422" xr:uid="{00000000-0005-0000-0000-0000685F0000}"/>
    <cellStyle name="Title 2 3 3" xfId="24423" xr:uid="{00000000-0005-0000-0000-0000695F0000}"/>
    <cellStyle name="Title 2 3 3 2" xfId="24424" xr:uid="{00000000-0005-0000-0000-00006A5F0000}"/>
    <cellStyle name="Title 2 3 3 2 2" xfId="24425" xr:uid="{00000000-0005-0000-0000-00006B5F0000}"/>
    <cellStyle name="Title 2 3 3 2 3" xfId="24426" xr:uid="{00000000-0005-0000-0000-00006C5F0000}"/>
    <cellStyle name="Title 2 3 3 3" xfId="24427" xr:uid="{00000000-0005-0000-0000-00006D5F0000}"/>
    <cellStyle name="Title 2 3 3 3 2" xfId="24428" xr:uid="{00000000-0005-0000-0000-00006E5F0000}"/>
    <cellStyle name="Title 2 3 3 3 3" xfId="24429" xr:uid="{00000000-0005-0000-0000-00006F5F0000}"/>
    <cellStyle name="Title 2 3 3 4" xfId="24430" xr:uid="{00000000-0005-0000-0000-0000705F0000}"/>
    <cellStyle name="Title 2 3 3 5" xfId="24431" xr:uid="{00000000-0005-0000-0000-0000715F0000}"/>
    <cellStyle name="Title 2 3 4" xfId="24432" xr:uid="{00000000-0005-0000-0000-0000725F0000}"/>
    <cellStyle name="Title 2 3 4 2" xfId="24433" xr:uid="{00000000-0005-0000-0000-0000735F0000}"/>
    <cellStyle name="Title 2 3 4 2 2" xfId="24434" xr:uid="{00000000-0005-0000-0000-0000745F0000}"/>
    <cellStyle name="Title 2 3 4 2 3" xfId="24435" xr:uid="{00000000-0005-0000-0000-0000755F0000}"/>
    <cellStyle name="Title 2 3 4 3" xfId="24436" xr:uid="{00000000-0005-0000-0000-0000765F0000}"/>
    <cellStyle name="Title 2 3 4 3 2" xfId="24437" xr:uid="{00000000-0005-0000-0000-0000775F0000}"/>
    <cellStyle name="Title 2 3 4 3 3" xfId="24438" xr:uid="{00000000-0005-0000-0000-0000785F0000}"/>
    <cellStyle name="Title 2 3 4 4" xfId="24439" xr:uid="{00000000-0005-0000-0000-0000795F0000}"/>
    <cellStyle name="Title 2 3 4 4 2" xfId="24440" xr:uid="{00000000-0005-0000-0000-00007A5F0000}"/>
    <cellStyle name="Title 2 3 4 4 3" xfId="24441" xr:uid="{00000000-0005-0000-0000-00007B5F0000}"/>
    <cellStyle name="Title 2 3 4 5" xfId="24442" xr:uid="{00000000-0005-0000-0000-00007C5F0000}"/>
    <cellStyle name="Title 2 3 4 6" xfId="24443" xr:uid="{00000000-0005-0000-0000-00007D5F0000}"/>
    <cellStyle name="Title 2 3 5" xfId="24444" xr:uid="{00000000-0005-0000-0000-00007E5F0000}"/>
    <cellStyle name="Title 2 3 5 2" xfId="24445" xr:uid="{00000000-0005-0000-0000-00007F5F0000}"/>
    <cellStyle name="Title 2 3 5 2 2" xfId="24446" xr:uid="{00000000-0005-0000-0000-0000805F0000}"/>
    <cellStyle name="Title 2 3 5 2 3" xfId="24447" xr:uid="{00000000-0005-0000-0000-0000815F0000}"/>
    <cellStyle name="Title 2 3 5 3" xfId="24448" xr:uid="{00000000-0005-0000-0000-0000825F0000}"/>
    <cellStyle name="Title 2 3 5 3 2" xfId="24449" xr:uid="{00000000-0005-0000-0000-0000835F0000}"/>
    <cellStyle name="Title 2 3 5 3 3" xfId="24450" xr:uid="{00000000-0005-0000-0000-0000845F0000}"/>
    <cellStyle name="Title 2 3 5 4" xfId="24451" xr:uid="{00000000-0005-0000-0000-0000855F0000}"/>
    <cellStyle name="Title 2 3 5 5" xfId="24452" xr:uid="{00000000-0005-0000-0000-0000865F0000}"/>
    <cellStyle name="Title 2 3 6" xfId="24453" xr:uid="{00000000-0005-0000-0000-0000875F0000}"/>
    <cellStyle name="Title 2 3 6 2" xfId="24454" xr:uid="{00000000-0005-0000-0000-0000885F0000}"/>
    <cellStyle name="Title 2 3 6 3" xfId="24455" xr:uid="{00000000-0005-0000-0000-0000895F0000}"/>
    <cellStyle name="Title 2 3 7" xfId="24456" xr:uid="{00000000-0005-0000-0000-00008A5F0000}"/>
    <cellStyle name="Title 2 3 7 2" xfId="24457" xr:uid="{00000000-0005-0000-0000-00008B5F0000}"/>
    <cellStyle name="Title 2 3 7 3" xfId="24458" xr:uid="{00000000-0005-0000-0000-00008C5F0000}"/>
    <cellStyle name="Title 2 3 8" xfId="24459" xr:uid="{00000000-0005-0000-0000-00008D5F0000}"/>
    <cellStyle name="Title 2 3 8 2" xfId="24460" xr:uid="{00000000-0005-0000-0000-00008E5F0000}"/>
    <cellStyle name="Title 2 3 8 3" xfId="24461" xr:uid="{00000000-0005-0000-0000-00008F5F0000}"/>
    <cellStyle name="Title 2 3 9" xfId="24462" xr:uid="{00000000-0005-0000-0000-0000905F0000}"/>
    <cellStyle name="Title 2 4" xfId="24463" xr:uid="{00000000-0005-0000-0000-0000915F0000}"/>
    <cellStyle name="Title 2 4 10" xfId="24464" xr:uid="{00000000-0005-0000-0000-0000925F0000}"/>
    <cellStyle name="Title 2 4 11" xfId="24465" xr:uid="{00000000-0005-0000-0000-0000935F0000}"/>
    <cellStyle name="Title 2 4 12" xfId="24466" xr:uid="{00000000-0005-0000-0000-0000945F0000}"/>
    <cellStyle name="Title 2 4 13" xfId="24467" xr:uid="{00000000-0005-0000-0000-0000955F0000}"/>
    <cellStyle name="Title 2 4 14" xfId="24468" xr:uid="{00000000-0005-0000-0000-0000965F0000}"/>
    <cellStyle name="Title 2 4 2" xfId="24469" xr:uid="{00000000-0005-0000-0000-0000975F0000}"/>
    <cellStyle name="Title 2 4 2 2" xfId="24470" xr:uid="{00000000-0005-0000-0000-0000985F0000}"/>
    <cellStyle name="Title 2 4 2 2 2" xfId="24471" xr:uid="{00000000-0005-0000-0000-0000995F0000}"/>
    <cellStyle name="Title 2 4 2 2 3" xfId="24472" xr:uid="{00000000-0005-0000-0000-00009A5F0000}"/>
    <cellStyle name="Title 2 4 2 3" xfId="24473" xr:uid="{00000000-0005-0000-0000-00009B5F0000}"/>
    <cellStyle name="Title 2 4 2 3 2" xfId="24474" xr:uid="{00000000-0005-0000-0000-00009C5F0000}"/>
    <cellStyle name="Title 2 4 2 3 3" xfId="24475" xr:uid="{00000000-0005-0000-0000-00009D5F0000}"/>
    <cellStyle name="Title 2 4 2 4" xfId="24476" xr:uid="{00000000-0005-0000-0000-00009E5F0000}"/>
    <cellStyle name="Title 2 4 2 5" xfId="24477" xr:uid="{00000000-0005-0000-0000-00009F5F0000}"/>
    <cellStyle name="Title 2 4 3" xfId="24478" xr:uid="{00000000-0005-0000-0000-0000A05F0000}"/>
    <cellStyle name="Title 2 4 3 2" xfId="24479" xr:uid="{00000000-0005-0000-0000-0000A15F0000}"/>
    <cellStyle name="Title 2 4 3 2 2" xfId="24480" xr:uid="{00000000-0005-0000-0000-0000A25F0000}"/>
    <cellStyle name="Title 2 4 3 2 3" xfId="24481" xr:uid="{00000000-0005-0000-0000-0000A35F0000}"/>
    <cellStyle name="Title 2 4 3 3" xfId="24482" xr:uid="{00000000-0005-0000-0000-0000A45F0000}"/>
    <cellStyle name="Title 2 4 3 3 2" xfId="24483" xr:uid="{00000000-0005-0000-0000-0000A55F0000}"/>
    <cellStyle name="Title 2 4 3 3 3" xfId="24484" xr:uid="{00000000-0005-0000-0000-0000A65F0000}"/>
    <cellStyle name="Title 2 4 3 4" xfId="24485" xr:uid="{00000000-0005-0000-0000-0000A75F0000}"/>
    <cellStyle name="Title 2 4 3 5" xfId="24486" xr:uid="{00000000-0005-0000-0000-0000A85F0000}"/>
    <cellStyle name="Title 2 4 4" xfId="24487" xr:uid="{00000000-0005-0000-0000-0000A95F0000}"/>
    <cellStyle name="Title 2 4 4 2" xfId="24488" xr:uid="{00000000-0005-0000-0000-0000AA5F0000}"/>
    <cellStyle name="Title 2 4 4 2 2" xfId="24489" xr:uid="{00000000-0005-0000-0000-0000AB5F0000}"/>
    <cellStyle name="Title 2 4 4 2 3" xfId="24490" xr:uid="{00000000-0005-0000-0000-0000AC5F0000}"/>
    <cellStyle name="Title 2 4 4 3" xfId="24491" xr:uid="{00000000-0005-0000-0000-0000AD5F0000}"/>
    <cellStyle name="Title 2 4 4 3 2" xfId="24492" xr:uid="{00000000-0005-0000-0000-0000AE5F0000}"/>
    <cellStyle name="Title 2 4 4 3 3" xfId="24493" xr:uid="{00000000-0005-0000-0000-0000AF5F0000}"/>
    <cellStyle name="Title 2 4 4 4" xfId="24494" xr:uid="{00000000-0005-0000-0000-0000B05F0000}"/>
    <cellStyle name="Title 2 4 4 4 2" xfId="24495" xr:uid="{00000000-0005-0000-0000-0000B15F0000}"/>
    <cellStyle name="Title 2 4 4 4 3" xfId="24496" xr:uid="{00000000-0005-0000-0000-0000B25F0000}"/>
    <cellStyle name="Title 2 4 4 5" xfId="24497" xr:uid="{00000000-0005-0000-0000-0000B35F0000}"/>
    <cellStyle name="Title 2 4 4 6" xfId="24498" xr:uid="{00000000-0005-0000-0000-0000B45F0000}"/>
    <cellStyle name="Title 2 4 5" xfId="24499" xr:uid="{00000000-0005-0000-0000-0000B55F0000}"/>
    <cellStyle name="Title 2 4 5 2" xfId="24500" xr:uid="{00000000-0005-0000-0000-0000B65F0000}"/>
    <cellStyle name="Title 2 4 5 2 2" xfId="24501" xr:uid="{00000000-0005-0000-0000-0000B75F0000}"/>
    <cellStyle name="Title 2 4 5 2 3" xfId="24502" xr:uid="{00000000-0005-0000-0000-0000B85F0000}"/>
    <cellStyle name="Title 2 4 5 3" xfId="24503" xr:uid="{00000000-0005-0000-0000-0000B95F0000}"/>
    <cellStyle name="Title 2 4 5 3 2" xfId="24504" xr:uid="{00000000-0005-0000-0000-0000BA5F0000}"/>
    <cellStyle name="Title 2 4 5 3 3" xfId="24505" xr:uid="{00000000-0005-0000-0000-0000BB5F0000}"/>
    <cellStyle name="Title 2 4 5 4" xfId="24506" xr:uid="{00000000-0005-0000-0000-0000BC5F0000}"/>
    <cellStyle name="Title 2 4 5 5" xfId="24507" xr:uid="{00000000-0005-0000-0000-0000BD5F0000}"/>
    <cellStyle name="Title 2 4 6" xfId="24508" xr:uid="{00000000-0005-0000-0000-0000BE5F0000}"/>
    <cellStyle name="Title 2 4 6 2" xfId="24509" xr:uid="{00000000-0005-0000-0000-0000BF5F0000}"/>
    <cellStyle name="Title 2 4 6 3" xfId="24510" xr:uid="{00000000-0005-0000-0000-0000C05F0000}"/>
    <cellStyle name="Title 2 4 7" xfId="24511" xr:uid="{00000000-0005-0000-0000-0000C15F0000}"/>
    <cellStyle name="Title 2 4 7 2" xfId="24512" xr:uid="{00000000-0005-0000-0000-0000C25F0000}"/>
    <cellStyle name="Title 2 4 7 3" xfId="24513" xr:uid="{00000000-0005-0000-0000-0000C35F0000}"/>
    <cellStyle name="Title 2 4 8" xfId="24514" xr:uid="{00000000-0005-0000-0000-0000C45F0000}"/>
    <cellStyle name="Title 2 4 8 2" xfId="24515" xr:uid="{00000000-0005-0000-0000-0000C55F0000}"/>
    <cellStyle name="Title 2 4 8 3" xfId="24516" xr:uid="{00000000-0005-0000-0000-0000C65F0000}"/>
    <cellStyle name="Title 2 4 9" xfId="24517" xr:uid="{00000000-0005-0000-0000-0000C75F0000}"/>
    <cellStyle name="Title 2 5" xfId="24518" xr:uid="{00000000-0005-0000-0000-0000C85F0000}"/>
    <cellStyle name="Title 2 5 10" xfId="24519" xr:uid="{00000000-0005-0000-0000-0000C95F0000}"/>
    <cellStyle name="Title 2 5 11" xfId="24520" xr:uid="{00000000-0005-0000-0000-0000CA5F0000}"/>
    <cellStyle name="Title 2 5 12" xfId="24521" xr:uid="{00000000-0005-0000-0000-0000CB5F0000}"/>
    <cellStyle name="Title 2 5 13" xfId="24522" xr:uid="{00000000-0005-0000-0000-0000CC5F0000}"/>
    <cellStyle name="Title 2 5 14" xfId="24523" xr:uid="{00000000-0005-0000-0000-0000CD5F0000}"/>
    <cellStyle name="Title 2 5 2" xfId="24524" xr:uid="{00000000-0005-0000-0000-0000CE5F0000}"/>
    <cellStyle name="Title 2 5 2 2" xfId="24525" xr:uid="{00000000-0005-0000-0000-0000CF5F0000}"/>
    <cellStyle name="Title 2 5 2 2 2" xfId="24526" xr:uid="{00000000-0005-0000-0000-0000D05F0000}"/>
    <cellStyle name="Title 2 5 2 2 3" xfId="24527" xr:uid="{00000000-0005-0000-0000-0000D15F0000}"/>
    <cellStyle name="Title 2 5 2 3" xfId="24528" xr:uid="{00000000-0005-0000-0000-0000D25F0000}"/>
    <cellStyle name="Title 2 5 2 3 2" xfId="24529" xr:uid="{00000000-0005-0000-0000-0000D35F0000}"/>
    <cellStyle name="Title 2 5 2 3 3" xfId="24530" xr:uid="{00000000-0005-0000-0000-0000D45F0000}"/>
    <cellStyle name="Title 2 5 2 4" xfId="24531" xr:uid="{00000000-0005-0000-0000-0000D55F0000}"/>
    <cellStyle name="Title 2 5 2 5" xfId="24532" xr:uid="{00000000-0005-0000-0000-0000D65F0000}"/>
    <cellStyle name="Title 2 5 3" xfId="24533" xr:uid="{00000000-0005-0000-0000-0000D75F0000}"/>
    <cellStyle name="Title 2 5 3 2" xfId="24534" xr:uid="{00000000-0005-0000-0000-0000D85F0000}"/>
    <cellStyle name="Title 2 5 3 2 2" xfId="24535" xr:uid="{00000000-0005-0000-0000-0000D95F0000}"/>
    <cellStyle name="Title 2 5 3 2 3" xfId="24536" xr:uid="{00000000-0005-0000-0000-0000DA5F0000}"/>
    <cellStyle name="Title 2 5 3 3" xfId="24537" xr:uid="{00000000-0005-0000-0000-0000DB5F0000}"/>
    <cellStyle name="Title 2 5 3 3 2" xfId="24538" xr:uid="{00000000-0005-0000-0000-0000DC5F0000}"/>
    <cellStyle name="Title 2 5 3 3 3" xfId="24539" xr:uid="{00000000-0005-0000-0000-0000DD5F0000}"/>
    <cellStyle name="Title 2 5 3 4" xfId="24540" xr:uid="{00000000-0005-0000-0000-0000DE5F0000}"/>
    <cellStyle name="Title 2 5 3 5" xfId="24541" xr:uid="{00000000-0005-0000-0000-0000DF5F0000}"/>
    <cellStyle name="Title 2 5 4" xfId="24542" xr:uid="{00000000-0005-0000-0000-0000E05F0000}"/>
    <cellStyle name="Title 2 5 4 2" xfId="24543" xr:uid="{00000000-0005-0000-0000-0000E15F0000}"/>
    <cellStyle name="Title 2 5 4 2 2" xfId="24544" xr:uid="{00000000-0005-0000-0000-0000E25F0000}"/>
    <cellStyle name="Title 2 5 4 2 3" xfId="24545" xr:uid="{00000000-0005-0000-0000-0000E35F0000}"/>
    <cellStyle name="Title 2 5 4 3" xfId="24546" xr:uid="{00000000-0005-0000-0000-0000E45F0000}"/>
    <cellStyle name="Title 2 5 4 3 2" xfId="24547" xr:uid="{00000000-0005-0000-0000-0000E55F0000}"/>
    <cellStyle name="Title 2 5 4 3 3" xfId="24548" xr:uid="{00000000-0005-0000-0000-0000E65F0000}"/>
    <cellStyle name="Title 2 5 4 4" xfId="24549" xr:uid="{00000000-0005-0000-0000-0000E75F0000}"/>
    <cellStyle name="Title 2 5 4 4 2" xfId="24550" xr:uid="{00000000-0005-0000-0000-0000E85F0000}"/>
    <cellStyle name="Title 2 5 4 4 3" xfId="24551" xr:uid="{00000000-0005-0000-0000-0000E95F0000}"/>
    <cellStyle name="Title 2 5 4 5" xfId="24552" xr:uid="{00000000-0005-0000-0000-0000EA5F0000}"/>
    <cellStyle name="Title 2 5 4 6" xfId="24553" xr:uid="{00000000-0005-0000-0000-0000EB5F0000}"/>
    <cellStyle name="Title 2 5 5" xfId="24554" xr:uid="{00000000-0005-0000-0000-0000EC5F0000}"/>
    <cellStyle name="Title 2 5 5 2" xfId="24555" xr:uid="{00000000-0005-0000-0000-0000ED5F0000}"/>
    <cellStyle name="Title 2 5 5 2 2" xfId="24556" xr:uid="{00000000-0005-0000-0000-0000EE5F0000}"/>
    <cellStyle name="Title 2 5 5 2 3" xfId="24557" xr:uid="{00000000-0005-0000-0000-0000EF5F0000}"/>
    <cellStyle name="Title 2 5 5 3" xfId="24558" xr:uid="{00000000-0005-0000-0000-0000F05F0000}"/>
    <cellStyle name="Title 2 5 5 3 2" xfId="24559" xr:uid="{00000000-0005-0000-0000-0000F15F0000}"/>
    <cellStyle name="Title 2 5 5 3 3" xfId="24560" xr:uid="{00000000-0005-0000-0000-0000F25F0000}"/>
    <cellStyle name="Title 2 5 5 4" xfId="24561" xr:uid="{00000000-0005-0000-0000-0000F35F0000}"/>
    <cellStyle name="Title 2 5 5 5" xfId="24562" xr:uid="{00000000-0005-0000-0000-0000F45F0000}"/>
    <cellStyle name="Title 2 5 6" xfId="24563" xr:uid="{00000000-0005-0000-0000-0000F55F0000}"/>
    <cellStyle name="Title 2 5 6 2" xfId="24564" xr:uid="{00000000-0005-0000-0000-0000F65F0000}"/>
    <cellStyle name="Title 2 5 6 3" xfId="24565" xr:uid="{00000000-0005-0000-0000-0000F75F0000}"/>
    <cellStyle name="Title 2 5 7" xfId="24566" xr:uid="{00000000-0005-0000-0000-0000F85F0000}"/>
    <cellStyle name="Title 2 5 7 2" xfId="24567" xr:uid="{00000000-0005-0000-0000-0000F95F0000}"/>
    <cellStyle name="Title 2 5 7 3" xfId="24568" xr:uid="{00000000-0005-0000-0000-0000FA5F0000}"/>
    <cellStyle name="Title 2 5 8" xfId="24569" xr:uid="{00000000-0005-0000-0000-0000FB5F0000}"/>
    <cellStyle name="Title 2 5 8 2" xfId="24570" xr:uid="{00000000-0005-0000-0000-0000FC5F0000}"/>
    <cellStyle name="Title 2 5 8 3" xfId="24571" xr:uid="{00000000-0005-0000-0000-0000FD5F0000}"/>
    <cellStyle name="Title 2 5 9" xfId="24572" xr:uid="{00000000-0005-0000-0000-0000FE5F0000}"/>
    <cellStyle name="Title 2 6" xfId="24573" xr:uid="{00000000-0005-0000-0000-0000FF5F0000}"/>
    <cellStyle name="Title 2 6 10" xfId="24574" xr:uid="{00000000-0005-0000-0000-000000600000}"/>
    <cellStyle name="Title 2 6 11" xfId="24575" xr:uid="{00000000-0005-0000-0000-000001600000}"/>
    <cellStyle name="Title 2 6 12" xfId="24576" xr:uid="{00000000-0005-0000-0000-000002600000}"/>
    <cellStyle name="Title 2 6 13" xfId="24577" xr:uid="{00000000-0005-0000-0000-000003600000}"/>
    <cellStyle name="Title 2 6 14" xfId="24578" xr:uid="{00000000-0005-0000-0000-000004600000}"/>
    <cellStyle name="Title 2 6 2" xfId="24579" xr:uid="{00000000-0005-0000-0000-000005600000}"/>
    <cellStyle name="Title 2 6 2 2" xfId="24580" xr:uid="{00000000-0005-0000-0000-000006600000}"/>
    <cellStyle name="Title 2 6 2 2 2" xfId="24581" xr:uid="{00000000-0005-0000-0000-000007600000}"/>
    <cellStyle name="Title 2 6 2 2 3" xfId="24582" xr:uid="{00000000-0005-0000-0000-000008600000}"/>
    <cellStyle name="Title 2 6 2 3" xfId="24583" xr:uid="{00000000-0005-0000-0000-000009600000}"/>
    <cellStyle name="Title 2 6 2 3 2" xfId="24584" xr:uid="{00000000-0005-0000-0000-00000A600000}"/>
    <cellStyle name="Title 2 6 2 3 3" xfId="24585" xr:uid="{00000000-0005-0000-0000-00000B600000}"/>
    <cellStyle name="Title 2 6 2 4" xfId="24586" xr:uid="{00000000-0005-0000-0000-00000C600000}"/>
    <cellStyle name="Title 2 6 2 5" xfId="24587" xr:uid="{00000000-0005-0000-0000-00000D600000}"/>
    <cellStyle name="Title 2 6 3" xfId="24588" xr:uid="{00000000-0005-0000-0000-00000E600000}"/>
    <cellStyle name="Title 2 6 3 2" xfId="24589" xr:uid="{00000000-0005-0000-0000-00000F600000}"/>
    <cellStyle name="Title 2 6 3 2 2" xfId="24590" xr:uid="{00000000-0005-0000-0000-000010600000}"/>
    <cellStyle name="Title 2 6 3 2 3" xfId="24591" xr:uid="{00000000-0005-0000-0000-000011600000}"/>
    <cellStyle name="Title 2 6 3 3" xfId="24592" xr:uid="{00000000-0005-0000-0000-000012600000}"/>
    <cellStyle name="Title 2 6 3 3 2" xfId="24593" xr:uid="{00000000-0005-0000-0000-000013600000}"/>
    <cellStyle name="Title 2 6 3 3 3" xfId="24594" xr:uid="{00000000-0005-0000-0000-000014600000}"/>
    <cellStyle name="Title 2 6 3 4" xfId="24595" xr:uid="{00000000-0005-0000-0000-000015600000}"/>
    <cellStyle name="Title 2 6 3 5" xfId="24596" xr:uid="{00000000-0005-0000-0000-000016600000}"/>
    <cellStyle name="Title 2 6 4" xfId="24597" xr:uid="{00000000-0005-0000-0000-000017600000}"/>
    <cellStyle name="Title 2 6 4 2" xfId="24598" xr:uid="{00000000-0005-0000-0000-000018600000}"/>
    <cellStyle name="Title 2 6 4 2 2" xfId="24599" xr:uid="{00000000-0005-0000-0000-000019600000}"/>
    <cellStyle name="Title 2 6 4 2 3" xfId="24600" xr:uid="{00000000-0005-0000-0000-00001A600000}"/>
    <cellStyle name="Title 2 6 4 3" xfId="24601" xr:uid="{00000000-0005-0000-0000-00001B600000}"/>
    <cellStyle name="Title 2 6 4 3 2" xfId="24602" xr:uid="{00000000-0005-0000-0000-00001C600000}"/>
    <cellStyle name="Title 2 6 4 3 3" xfId="24603" xr:uid="{00000000-0005-0000-0000-00001D600000}"/>
    <cellStyle name="Title 2 6 4 4" xfId="24604" xr:uid="{00000000-0005-0000-0000-00001E600000}"/>
    <cellStyle name="Title 2 6 4 4 2" xfId="24605" xr:uid="{00000000-0005-0000-0000-00001F600000}"/>
    <cellStyle name="Title 2 6 4 4 3" xfId="24606" xr:uid="{00000000-0005-0000-0000-000020600000}"/>
    <cellStyle name="Title 2 6 4 5" xfId="24607" xr:uid="{00000000-0005-0000-0000-000021600000}"/>
    <cellStyle name="Title 2 6 4 6" xfId="24608" xr:uid="{00000000-0005-0000-0000-000022600000}"/>
    <cellStyle name="Title 2 6 5" xfId="24609" xr:uid="{00000000-0005-0000-0000-000023600000}"/>
    <cellStyle name="Title 2 6 5 2" xfId="24610" xr:uid="{00000000-0005-0000-0000-000024600000}"/>
    <cellStyle name="Title 2 6 5 2 2" xfId="24611" xr:uid="{00000000-0005-0000-0000-000025600000}"/>
    <cellStyle name="Title 2 6 5 2 3" xfId="24612" xr:uid="{00000000-0005-0000-0000-000026600000}"/>
    <cellStyle name="Title 2 6 5 3" xfId="24613" xr:uid="{00000000-0005-0000-0000-000027600000}"/>
    <cellStyle name="Title 2 6 5 3 2" xfId="24614" xr:uid="{00000000-0005-0000-0000-000028600000}"/>
    <cellStyle name="Title 2 6 5 3 3" xfId="24615" xr:uid="{00000000-0005-0000-0000-000029600000}"/>
    <cellStyle name="Title 2 6 5 4" xfId="24616" xr:uid="{00000000-0005-0000-0000-00002A600000}"/>
    <cellStyle name="Title 2 6 5 5" xfId="24617" xr:uid="{00000000-0005-0000-0000-00002B600000}"/>
    <cellStyle name="Title 2 6 6" xfId="24618" xr:uid="{00000000-0005-0000-0000-00002C600000}"/>
    <cellStyle name="Title 2 6 6 2" xfId="24619" xr:uid="{00000000-0005-0000-0000-00002D600000}"/>
    <cellStyle name="Title 2 6 6 3" xfId="24620" xr:uid="{00000000-0005-0000-0000-00002E600000}"/>
    <cellStyle name="Title 2 6 7" xfId="24621" xr:uid="{00000000-0005-0000-0000-00002F600000}"/>
    <cellStyle name="Title 2 6 7 2" xfId="24622" xr:uid="{00000000-0005-0000-0000-000030600000}"/>
    <cellStyle name="Title 2 6 7 3" xfId="24623" xr:uid="{00000000-0005-0000-0000-000031600000}"/>
    <cellStyle name="Title 2 6 8" xfId="24624" xr:uid="{00000000-0005-0000-0000-000032600000}"/>
    <cellStyle name="Title 2 6 8 2" xfId="24625" xr:uid="{00000000-0005-0000-0000-000033600000}"/>
    <cellStyle name="Title 2 6 8 3" xfId="24626" xr:uid="{00000000-0005-0000-0000-000034600000}"/>
    <cellStyle name="Title 2 6 9" xfId="24627" xr:uid="{00000000-0005-0000-0000-000035600000}"/>
    <cellStyle name="Title 2 7" xfId="24628" xr:uid="{00000000-0005-0000-0000-000036600000}"/>
    <cellStyle name="Title 2 7 10" xfId="24629" xr:uid="{00000000-0005-0000-0000-000037600000}"/>
    <cellStyle name="Title 2 7 11" xfId="24630" xr:uid="{00000000-0005-0000-0000-000038600000}"/>
    <cellStyle name="Title 2 7 12" xfId="24631" xr:uid="{00000000-0005-0000-0000-000039600000}"/>
    <cellStyle name="Title 2 7 13" xfId="24632" xr:uid="{00000000-0005-0000-0000-00003A600000}"/>
    <cellStyle name="Title 2 7 14" xfId="24633" xr:uid="{00000000-0005-0000-0000-00003B600000}"/>
    <cellStyle name="Title 2 7 2" xfId="24634" xr:uid="{00000000-0005-0000-0000-00003C600000}"/>
    <cellStyle name="Title 2 7 2 2" xfId="24635" xr:uid="{00000000-0005-0000-0000-00003D600000}"/>
    <cellStyle name="Title 2 7 2 2 2" xfId="24636" xr:uid="{00000000-0005-0000-0000-00003E600000}"/>
    <cellStyle name="Title 2 7 2 2 3" xfId="24637" xr:uid="{00000000-0005-0000-0000-00003F600000}"/>
    <cellStyle name="Title 2 7 2 3" xfId="24638" xr:uid="{00000000-0005-0000-0000-000040600000}"/>
    <cellStyle name="Title 2 7 2 3 2" xfId="24639" xr:uid="{00000000-0005-0000-0000-000041600000}"/>
    <cellStyle name="Title 2 7 2 3 3" xfId="24640" xr:uid="{00000000-0005-0000-0000-000042600000}"/>
    <cellStyle name="Title 2 7 2 4" xfId="24641" xr:uid="{00000000-0005-0000-0000-000043600000}"/>
    <cellStyle name="Title 2 7 2 5" xfId="24642" xr:uid="{00000000-0005-0000-0000-000044600000}"/>
    <cellStyle name="Title 2 7 3" xfId="24643" xr:uid="{00000000-0005-0000-0000-000045600000}"/>
    <cellStyle name="Title 2 7 3 2" xfId="24644" xr:uid="{00000000-0005-0000-0000-000046600000}"/>
    <cellStyle name="Title 2 7 3 2 2" xfId="24645" xr:uid="{00000000-0005-0000-0000-000047600000}"/>
    <cellStyle name="Title 2 7 3 2 3" xfId="24646" xr:uid="{00000000-0005-0000-0000-000048600000}"/>
    <cellStyle name="Title 2 7 3 3" xfId="24647" xr:uid="{00000000-0005-0000-0000-000049600000}"/>
    <cellStyle name="Title 2 7 3 3 2" xfId="24648" xr:uid="{00000000-0005-0000-0000-00004A600000}"/>
    <cellStyle name="Title 2 7 3 3 3" xfId="24649" xr:uid="{00000000-0005-0000-0000-00004B600000}"/>
    <cellStyle name="Title 2 7 3 4" xfId="24650" xr:uid="{00000000-0005-0000-0000-00004C600000}"/>
    <cellStyle name="Title 2 7 3 5" xfId="24651" xr:uid="{00000000-0005-0000-0000-00004D600000}"/>
    <cellStyle name="Title 2 7 4" xfId="24652" xr:uid="{00000000-0005-0000-0000-00004E600000}"/>
    <cellStyle name="Title 2 7 4 2" xfId="24653" xr:uid="{00000000-0005-0000-0000-00004F600000}"/>
    <cellStyle name="Title 2 7 4 2 2" xfId="24654" xr:uid="{00000000-0005-0000-0000-000050600000}"/>
    <cellStyle name="Title 2 7 4 2 3" xfId="24655" xr:uid="{00000000-0005-0000-0000-000051600000}"/>
    <cellStyle name="Title 2 7 4 3" xfId="24656" xr:uid="{00000000-0005-0000-0000-000052600000}"/>
    <cellStyle name="Title 2 7 4 3 2" xfId="24657" xr:uid="{00000000-0005-0000-0000-000053600000}"/>
    <cellStyle name="Title 2 7 4 3 3" xfId="24658" xr:uid="{00000000-0005-0000-0000-000054600000}"/>
    <cellStyle name="Title 2 7 4 4" xfId="24659" xr:uid="{00000000-0005-0000-0000-000055600000}"/>
    <cellStyle name="Title 2 7 4 4 2" xfId="24660" xr:uid="{00000000-0005-0000-0000-000056600000}"/>
    <cellStyle name="Title 2 7 4 4 3" xfId="24661" xr:uid="{00000000-0005-0000-0000-000057600000}"/>
    <cellStyle name="Title 2 7 4 5" xfId="24662" xr:uid="{00000000-0005-0000-0000-000058600000}"/>
    <cellStyle name="Title 2 7 4 6" xfId="24663" xr:uid="{00000000-0005-0000-0000-000059600000}"/>
    <cellStyle name="Title 2 7 5" xfId="24664" xr:uid="{00000000-0005-0000-0000-00005A600000}"/>
    <cellStyle name="Title 2 7 5 2" xfId="24665" xr:uid="{00000000-0005-0000-0000-00005B600000}"/>
    <cellStyle name="Title 2 7 5 2 2" xfId="24666" xr:uid="{00000000-0005-0000-0000-00005C600000}"/>
    <cellStyle name="Title 2 7 5 2 3" xfId="24667" xr:uid="{00000000-0005-0000-0000-00005D600000}"/>
    <cellStyle name="Title 2 7 5 3" xfId="24668" xr:uid="{00000000-0005-0000-0000-00005E600000}"/>
    <cellStyle name="Title 2 7 5 3 2" xfId="24669" xr:uid="{00000000-0005-0000-0000-00005F600000}"/>
    <cellStyle name="Title 2 7 5 3 3" xfId="24670" xr:uid="{00000000-0005-0000-0000-000060600000}"/>
    <cellStyle name="Title 2 7 5 4" xfId="24671" xr:uid="{00000000-0005-0000-0000-000061600000}"/>
    <cellStyle name="Title 2 7 5 5" xfId="24672" xr:uid="{00000000-0005-0000-0000-000062600000}"/>
    <cellStyle name="Title 2 7 6" xfId="24673" xr:uid="{00000000-0005-0000-0000-000063600000}"/>
    <cellStyle name="Title 2 7 6 2" xfId="24674" xr:uid="{00000000-0005-0000-0000-000064600000}"/>
    <cellStyle name="Title 2 7 6 3" xfId="24675" xr:uid="{00000000-0005-0000-0000-000065600000}"/>
    <cellStyle name="Title 2 7 7" xfId="24676" xr:uid="{00000000-0005-0000-0000-000066600000}"/>
    <cellStyle name="Title 2 7 7 2" xfId="24677" xr:uid="{00000000-0005-0000-0000-000067600000}"/>
    <cellStyle name="Title 2 7 7 3" xfId="24678" xr:uid="{00000000-0005-0000-0000-000068600000}"/>
    <cellStyle name="Title 2 7 8" xfId="24679" xr:uid="{00000000-0005-0000-0000-000069600000}"/>
    <cellStyle name="Title 2 7 8 2" xfId="24680" xr:uid="{00000000-0005-0000-0000-00006A600000}"/>
    <cellStyle name="Title 2 7 8 3" xfId="24681" xr:uid="{00000000-0005-0000-0000-00006B600000}"/>
    <cellStyle name="Title 2 7 9" xfId="24682" xr:uid="{00000000-0005-0000-0000-00006C600000}"/>
    <cellStyle name="Title 2 8" xfId="24683" xr:uid="{00000000-0005-0000-0000-00006D600000}"/>
    <cellStyle name="Title 2 8 10" xfId="24684" xr:uid="{00000000-0005-0000-0000-00006E600000}"/>
    <cellStyle name="Title 2 8 11" xfId="24685" xr:uid="{00000000-0005-0000-0000-00006F600000}"/>
    <cellStyle name="Title 2 8 12" xfId="24686" xr:uid="{00000000-0005-0000-0000-000070600000}"/>
    <cellStyle name="Title 2 8 13" xfId="24687" xr:uid="{00000000-0005-0000-0000-000071600000}"/>
    <cellStyle name="Title 2 8 14" xfId="24688" xr:uid="{00000000-0005-0000-0000-000072600000}"/>
    <cellStyle name="Title 2 8 2" xfId="24689" xr:uid="{00000000-0005-0000-0000-000073600000}"/>
    <cellStyle name="Title 2 8 2 2" xfId="24690" xr:uid="{00000000-0005-0000-0000-000074600000}"/>
    <cellStyle name="Title 2 8 2 2 2" xfId="24691" xr:uid="{00000000-0005-0000-0000-000075600000}"/>
    <cellStyle name="Title 2 8 2 2 3" xfId="24692" xr:uid="{00000000-0005-0000-0000-000076600000}"/>
    <cellStyle name="Title 2 8 2 3" xfId="24693" xr:uid="{00000000-0005-0000-0000-000077600000}"/>
    <cellStyle name="Title 2 8 2 3 2" xfId="24694" xr:uid="{00000000-0005-0000-0000-000078600000}"/>
    <cellStyle name="Title 2 8 2 3 3" xfId="24695" xr:uid="{00000000-0005-0000-0000-000079600000}"/>
    <cellStyle name="Title 2 8 2 4" xfId="24696" xr:uid="{00000000-0005-0000-0000-00007A600000}"/>
    <cellStyle name="Title 2 8 2 5" xfId="24697" xr:uid="{00000000-0005-0000-0000-00007B600000}"/>
    <cellStyle name="Title 2 8 3" xfId="24698" xr:uid="{00000000-0005-0000-0000-00007C600000}"/>
    <cellStyle name="Title 2 8 3 2" xfId="24699" xr:uid="{00000000-0005-0000-0000-00007D600000}"/>
    <cellStyle name="Title 2 8 3 2 2" xfId="24700" xr:uid="{00000000-0005-0000-0000-00007E600000}"/>
    <cellStyle name="Title 2 8 3 2 3" xfId="24701" xr:uid="{00000000-0005-0000-0000-00007F600000}"/>
    <cellStyle name="Title 2 8 3 3" xfId="24702" xr:uid="{00000000-0005-0000-0000-000080600000}"/>
    <cellStyle name="Title 2 8 3 3 2" xfId="24703" xr:uid="{00000000-0005-0000-0000-000081600000}"/>
    <cellStyle name="Title 2 8 3 3 3" xfId="24704" xr:uid="{00000000-0005-0000-0000-000082600000}"/>
    <cellStyle name="Title 2 8 3 4" xfId="24705" xr:uid="{00000000-0005-0000-0000-000083600000}"/>
    <cellStyle name="Title 2 8 3 5" xfId="24706" xr:uid="{00000000-0005-0000-0000-000084600000}"/>
    <cellStyle name="Title 2 8 4" xfId="24707" xr:uid="{00000000-0005-0000-0000-000085600000}"/>
    <cellStyle name="Title 2 8 4 2" xfId="24708" xr:uid="{00000000-0005-0000-0000-000086600000}"/>
    <cellStyle name="Title 2 8 4 2 2" xfId="24709" xr:uid="{00000000-0005-0000-0000-000087600000}"/>
    <cellStyle name="Title 2 8 4 2 3" xfId="24710" xr:uid="{00000000-0005-0000-0000-000088600000}"/>
    <cellStyle name="Title 2 8 4 3" xfId="24711" xr:uid="{00000000-0005-0000-0000-000089600000}"/>
    <cellStyle name="Title 2 8 4 3 2" xfId="24712" xr:uid="{00000000-0005-0000-0000-00008A600000}"/>
    <cellStyle name="Title 2 8 4 3 3" xfId="24713" xr:uid="{00000000-0005-0000-0000-00008B600000}"/>
    <cellStyle name="Title 2 8 4 4" xfId="24714" xr:uid="{00000000-0005-0000-0000-00008C600000}"/>
    <cellStyle name="Title 2 8 4 4 2" xfId="24715" xr:uid="{00000000-0005-0000-0000-00008D600000}"/>
    <cellStyle name="Title 2 8 4 4 3" xfId="24716" xr:uid="{00000000-0005-0000-0000-00008E600000}"/>
    <cellStyle name="Title 2 8 4 5" xfId="24717" xr:uid="{00000000-0005-0000-0000-00008F600000}"/>
    <cellStyle name="Title 2 8 4 6" xfId="24718" xr:uid="{00000000-0005-0000-0000-000090600000}"/>
    <cellStyle name="Title 2 8 5" xfId="24719" xr:uid="{00000000-0005-0000-0000-000091600000}"/>
    <cellStyle name="Title 2 8 5 2" xfId="24720" xr:uid="{00000000-0005-0000-0000-000092600000}"/>
    <cellStyle name="Title 2 8 5 2 2" xfId="24721" xr:uid="{00000000-0005-0000-0000-000093600000}"/>
    <cellStyle name="Title 2 8 5 2 3" xfId="24722" xr:uid="{00000000-0005-0000-0000-000094600000}"/>
    <cellStyle name="Title 2 8 5 3" xfId="24723" xr:uid="{00000000-0005-0000-0000-000095600000}"/>
    <cellStyle name="Title 2 8 5 3 2" xfId="24724" xr:uid="{00000000-0005-0000-0000-000096600000}"/>
    <cellStyle name="Title 2 8 5 3 3" xfId="24725" xr:uid="{00000000-0005-0000-0000-000097600000}"/>
    <cellStyle name="Title 2 8 5 4" xfId="24726" xr:uid="{00000000-0005-0000-0000-000098600000}"/>
    <cellStyle name="Title 2 8 5 5" xfId="24727" xr:uid="{00000000-0005-0000-0000-000099600000}"/>
    <cellStyle name="Title 2 8 6" xfId="24728" xr:uid="{00000000-0005-0000-0000-00009A600000}"/>
    <cellStyle name="Title 2 8 6 2" xfId="24729" xr:uid="{00000000-0005-0000-0000-00009B600000}"/>
    <cellStyle name="Title 2 8 6 3" xfId="24730" xr:uid="{00000000-0005-0000-0000-00009C600000}"/>
    <cellStyle name="Title 2 8 7" xfId="24731" xr:uid="{00000000-0005-0000-0000-00009D600000}"/>
    <cellStyle name="Title 2 8 7 2" xfId="24732" xr:uid="{00000000-0005-0000-0000-00009E600000}"/>
    <cellStyle name="Title 2 8 7 3" xfId="24733" xr:uid="{00000000-0005-0000-0000-00009F600000}"/>
    <cellStyle name="Title 2 8 8" xfId="24734" xr:uid="{00000000-0005-0000-0000-0000A0600000}"/>
    <cellStyle name="Title 2 8 8 2" xfId="24735" xr:uid="{00000000-0005-0000-0000-0000A1600000}"/>
    <cellStyle name="Title 2 8 8 3" xfId="24736" xr:uid="{00000000-0005-0000-0000-0000A2600000}"/>
    <cellStyle name="Title 2 8 9" xfId="24737" xr:uid="{00000000-0005-0000-0000-0000A3600000}"/>
    <cellStyle name="Title 2 9" xfId="24738" xr:uid="{00000000-0005-0000-0000-0000A4600000}"/>
    <cellStyle name="Title 2 9 10" xfId="24739" xr:uid="{00000000-0005-0000-0000-0000A5600000}"/>
    <cellStyle name="Title 2 9 11" xfId="24740" xr:uid="{00000000-0005-0000-0000-0000A6600000}"/>
    <cellStyle name="Title 2 9 12" xfId="24741" xr:uid="{00000000-0005-0000-0000-0000A7600000}"/>
    <cellStyle name="Title 2 9 13" xfId="24742" xr:uid="{00000000-0005-0000-0000-0000A8600000}"/>
    <cellStyle name="Title 2 9 14" xfId="24743" xr:uid="{00000000-0005-0000-0000-0000A9600000}"/>
    <cellStyle name="Title 2 9 2" xfId="24744" xr:uid="{00000000-0005-0000-0000-0000AA600000}"/>
    <cellStyle name="Title 2 9 2 2" xfId="24745" xr:uid="{00000000-0005-0000-0000-0000AB600000}"/>
    <cellStyle name="Title 2 9 2 2 2" xfId="24746" xr:uid="{00000000-0005-0000-0000-0000AC600000}"/>
    <cellStyle name="Title 2 9 2 2 3" xfId="24747" xr:uid="{00000000-0005-0000-0000-0000AD600000}"/>
    <cellStyle name="Title 2 9 2 3" xfId="24748" xr:uid="{00000000-0005-0000-0000-0000AE600000}"/>
    <cellStyle name="Title 2 9 2 3 2" xfId="24749" xr:uid="{00000000-0005-0000-0000-0000AF600000}"/>
    <cellStyle name="Title 2 9 2 3 3" xfId="24750" xr:uid="{00000000-0005-0000-0000-0000B0600000}"/>
    <cellStyle name="Title 2 9 2 4" xfId="24751" xr:uid="{00000000-0005-0000-0000-0000B1600000}"/>
    <cellStyle name="Title 2 9 2 5" xfId="24752" xr:uid="{00000000-0005-0000-0000-0000B2600000}"/>
    <cellStyle name="Title 2 9 3" xfId="24753" xr:uid="{00000000-0005-0000-0000-0000B3600000}"/>
    <cellStyle name="Title 2 9 3 2" xfId="24754" xr:uid="{00000000-0005-0000-0000-0000B4600000}"/>
    <cellStyle name="Title 2 9 3 2 2" xfId="24755" xr:uid="{00000000-0005-0000-0000-0000B5600000}"/>
    <cellStyle name="Title 2 9 3 2 3" xfId="24756" xr:uid="{00000000-0005-0000-0000-0000B6600000}"/>
    <cellStyle name="Title 2 9 3 3" xfId="24757" xr:uid="{00000000-0005-0000-0000-0000B7600000}"/>
    <cellStyle name="Title 2 9 3 3 2" xfId="24758" xr:uid="{00000000-0005-0000-0000-0000B8600000}"/>
    <cellStyle name="Title 2 9 3 3 3" xfId="24759" xr:uid="{00000000-0005-0000-0000-0000B9600000}"/>
    <cellStyle name="Title 2 9 3 4" xfId="24760" xr:uid="{00000000-0005-0000-0000-0000BA600000}"/>
    <cellStyle name="Title 2 9 3 5" xfId="24761" xr:uid="{00000000-0005-0000-0000-0000BB600000}"/>
    <cellStyle name="Title 2 9 4" xfId="24762" xr:uid="{00000000-0005-0000-0000-0000BC600000}"/>
    <cellStyle name="Title 2 9 4 2" xfId="24763" xr:uid="{00000000-0005-0000-0000-0000BD600000}"/>
    <cellStyle name="Title 2 9 4 2 2" xfId="24764" xr:uid="{00000000-0005-0000-0000-0000BE600000}"/>
    <cellStyle name="Title 2 9 4 2 3" xfId="24765" xr:uid="{00000000-0005-0000-0000-0000BF600000}"/>
    <cellStyle name="Title 2 9 4 3" xfId="24766" xr:uid="{00000000-0005-0000-0000-0000C0600000}"/>
    <cellStyle name="Title 2 9 4 3 2" xfId="24767" xr:uid="{00000000-0005-0000-0000-0000C1600000}"/>
    <cellStyle name="Title 2 9 4 3 3" xfId="24768" xr:uid="{00000000-0005-0000-0000-0000C2600000}"/>
    <cellStyle name="Title 2 9 4 4" xfId="24769" xr:uid="{00000000-0005-0000-0000-0000C3600000}"/>
    <cellStyle name="Title 2 9 4 4 2" xfId="24770" xr:uid="{00000000-0005-0000-0000-0000C4600000}"/>
    <cellStyle name="Title 2 9 4 4 3" xfId="24771" xr:uid="{00000000-0005-0000-0000-0000C5600000}"/>
    <cellStyle name="Title 2 9 4 5" xfId="24772" xr:uid="{00000000-0005-0000-0000-0000C6600000}"/>
    <cellStyle name="Title 2 9 4 6" xfId="24773" xr:uid="{00000000-0005-0000-0000-0000C7600000}"/>
    <cellStyle name="Title 2 9 5" xfId="24774" xr:uid="{00000000-0005-0000-0000-0000C8600000}"/>
    <cellStyle name="Title 2 9 5 2" xfId="24775" xr:uid="{00000000-0005-0000-0000-0000C9600000}"/>
    <cellStyle name="Title 2 9 5 2 2" xfId="24776" xr:uid="{00000000-0005-0000-0000-0000CA600000}"/>
    <cellStyle name="Title 2 9 5 2 3" xfId="24777" xr:uid="{00000000-0005-0000-0000-0000CB600000}"/>
    <cellStyle name="Title 2 9 5 3" xfId="24778" xr:uid="{00000000-0005-0000-0000-0000CC600000}"/>
    <cellStyle name="Title 2 9 5 3 2" xfId="24779" xr:uid="{00000000-0005-0000-0000-0000CD600000}"/>
    <cellStyle name="Title 2 9 5 3 3" xfId="24780" xr:uid="{00000000-0005-0000-0000-0000CE600000}"/>
    <cellStyle name="Title 2 9 5 4" xfId="24781" xr:uid="{00000000-0005-0000-0000-0000CF600000}"/>
    <cellStyle name="Title 2 9 5 5" xfId="24782" xr:uid="{00000000-0005-0000-0000-0000D0600000}"/>
    <cellStyle name="Title 2 9 6" xfId="24783" xr:uid="{00000000-0005-0000-0000-0000D1600000}"/>
    <cellStyle name="Title 2 9 6 2" xfId="24784" xr:uid="{00000000-0005-0000-0000-0000D2600000}"/>
    <cellStyle name="Title 2 9 6 3" xfId="24785" xr:uid="{00000000-0005-0000-0000-0000D3600000}"/>
    <cellStyle name="Title 2 9 7" xfId="24786" xr:uid="{00000000-0005-0000-0000-0000D4600000}"/>
    <cellStyle name="Title 2 9 7 2" xfId="24787" xr:uid="{00000000-0005-0000-0000-0000D5600000}"/>
    <cellStyle name="Title 2 9 7 3" xfId="24788" xr:uid="{00000000-0005-0000-0000-0000D6600000}"/>
    <cellStyle name="Title 2 9 8" xfId="24789" xr:uid="{00000000-0005-0000-0000-0000D7600000}"/>
    <cellStyle name="Title 2 9 8 2" xfId="24790" xr:uid="{00000000-0005-0000-0000-0000D8600000}"/>
    <cellStyle name="Title 2 9 8 3" xfId="24791" xr:uid="{00000000-0005-0000-0000-0000D9600000}"/>
    <cellStyle name="Title 2 9 9" xfId="24792" xr:uid="{00000000-0005-0000-0000-0000DA600000}"/>
    <cellStyle name="Title 20" xfId="24793" xr:uid="{00000000-0005-0000-0000-0000DB600000}"/>
    <cellStyle name="Title 20 10" xfId="24794" xr:uid="{00000000-0005-0000-0000-0000DC600000}"/>
    <cellStyle name="Title 20 11" xfId="24795" xr:uid="{00000000-0005-0000-0000-0000DD600000}"/>
    <cellStyle name="Title 20 12" xfId="24796" xr:uid="{00000000-0005-0000-0000-0000DE600000}"/>
    <cellStyle name="Title 20 13" xfId="24797" xr:uid="{00000000-0005-0000-0000-0000DF600000}"/>
    <cellStyle name="Title 20 14" xfId="24798" xr:uid="{00000000-0005-0000-0000-0000E0600000}"/>
    <cellStyle name="Title 20 15" xfId="24799" xr:uid="{00000000-0005-0000-0000-0000E1600000}"/>
    <cellStyle name="Title 20 2" xfId="24800" xr:uid="{00000000-0005-0000-0000-0000E2600000}"/>
    <cellStyle name="Title 20 2 2" xfId="24801" xr:uid="{00000000-0005-0000-0000-0000E3600000}"/>
    <cellStyle name="Title 20 2 2 2" xfId="24802" xr:uid="{00000000-0005-0000-0000-0000E4600000}"/>
    <cellStyle name="Title 20 2 2 3" xfId="24803" xr:uid="{00000000-0005-0000-0000-0000E5600000}"/>
    <cellStyle name="Title 20 2 3" xfId="24804" xr:uid="{00000000-0005-0000-0000-0000E6600000}"/>
    <cellStyle name="Title 20 2 3 2" xfId="24805" xr:uid="{00000000-0005-0000-0000-0000E7600000}"/>
    <cellStyle name="Title 20 2 3 3" xfId="24806" xr:uid="{00000000-0005-0000-0000-0000E8600000}"/>
    <cellStyle name="Title 20 2 4" xfId="24807" xr:uid="{00000000-0005-0000-0000-0000E9600000}"/>
    <cellStyle name="Title 20 2 5" xfId="24808" xr:uid="{00000000-0005-0000-0000-0000EA600000}"/>
    <cellStyle name="Title 20 2 6" xfId="24809" xr:uid="{00000000-0005-0000-0000-0000EB600000}"/>
    <cellStyle name="Title 20 3" xfId="24810" xr:uid="{00000000-0005-0000-0000-0000EC600000}"/>
    <cellStyle name="Title 20 3 2" xfId="24811" xr:uid="{00000000-0005-0000-0000-0000ED600000}"/>
    <cellStyle name="Title 20 3 2 2" xfId="24812" xr:uid="{00000000-0005-0000-0000-0000EE600000}"/>
    <cellStyle name="Title 20 3 2 3" xfId="24813" xr:uid="{00000000-0005-0000-0000-0000EF600000}"/>
    <cellStyle name="Title 20 3 3" xfId="24814" xr:uid="{00000000-0005-0000-0000-0000F0600000}"/>
    <cellStyle name="Title 20 3 3 2" xfId="24815" xr:uid="{00000000-0005-0000-0000-0000F1600000}"/>
    <cellStyle name="Title 20 3 3 3" xfId="24816" xr:uid="{00000000-0005-0000-0000-0000F2600000}"/>
    <cellStyle name="Title 20 3 4" xfId="24817" xr:uid="{00000000-0005-0000-0000-0000F3600000}"/>
    <cellStyle name="Title 20 3 5" xfId="24818" xr:uid="{00000000-0005-0000-0000-0000F4600000}"/>
    <cellStyle name="Title 20 4" xfId="24819" xr:uid="{00000000-0005-0000-0000-0000F5600000}"/>
    <cellStyle name="Title 20 4 2" xfId="24820" xr:uid="{00000000-0005-0000-0000-0000F6600000}"/>
    <cellStyle name="Title 20 4 2 2" xfId="24821" xr:uid="{00000000-0005-0000-0000-0000F7600000}"/>
    <cellStyle name="Title 20 4 2 3" xfId="24822" xr:uid="{00000000-0005-0000-0000-0000F8600000}"/>
    <cellStyle name="Title 20 4 3" xfId="24823" xr:uid="{00000000-0005-0000-0000-0000F9600000}"/>
    <cellStyle name="Title 20 4 3 2" xfId="24824" xr:uid="{00000000-0005-0000-0000-0000FA600000}"/>
    <cellStyle name="Title 20 4 3 3" xfId="24825" xr:uid="{00000000-0005-0000-0000-0000FB600000}"/>
    <cellStyle name="Title 20 4 4" xfId="24826" xr:uid="{00000000-0005-0000-0000-0000FC600000}"/>
    <cellStyle name="Title 20 4 5" xfId="24827" xr:uid="{00000000-0005-0000-0000-0000FD600000}"/>
    <cellStyle name="Title 20 5" xfId="24828" xr:uid="{00000000-0005-0000-0000-0000FE600000}"/>
    <cellStyle name="Title 20 5 2" xfId="24829" xr:uid="{00000000-0005-0000-0000-0000FF600000}"/>
    <cellStyle name="Title 20 5 2 2" xfId="24830" xr:uid="{00000000-0005-0000-0000-000000610000}"/>
    <cellStyle name="Title 20 5 2 3" xfId="24831" xr:uid="{00000000-0005-0000-0000-000001610000}"/>
    <cellStyle name="Title 20 5 3" xfId="24832" xr:uid="{00000000-0005-0000-0000-000002610000}"/>
    <cellStyle name="Title 20 5 3 2" xfId="24833" xr:uid="{00000000-0005-0000-0000-000003610000}"/>
    <cellStyle name="Title 20 5 3 3" xfId="24834" xr:uid="{00000000-0005-0000-0000-000004610000}"/>
    <cellStyle name="Title 20 5 4" xfId="24835" xr:uid="{00000000-0005-0000-0000-000005610000}"/>
    <cellStyle name="Title 20 5 4 2" xfId="24836" xr:uid="{00000000-0005-0000-0000-000006610000}"/>
    <cellStyle name="Title 20 5 4 3" xfId="24837" xr:uid="{00000000-0005-0000-0000-000007610000}"/>
    <cellStyle name="Title 20 5 5" xfId="24838" xr:uid="{00000000-0005-0000-0000-000008610000}"/>
    <cellStyle name="Title 20 5 6" xfId="24839" xr:uid="{00000000-0005-0000-0000-000009610000}"/>
    <cellStyle name="Title 20 6" xfId="24840" xr:uid="{00000000-0005-0000-0000-00000A610000}"/>
    <cellStyle name="Title 20 6 2" xfId="24841" xr:uid="{00000000-0005-0000-0000-00000B610000}"/>
    <cellStyle name="Title 20 6 2 2" xfId="24842" xr:uid="{00000000-0005-0000-0000-00000C610000}"/>
    <cellStyle name="Title 20 6 2 3" xfId="24843" xr:uid="{00000000-0005-0000-0000-00000D610000}"/>
    <cellStyle name="Title 20 6 3" xfId="24844" xr:uid="{00000000-0005-0000-0000-00000E610000}"/>
    <cellStyle name="Title 20 6 3 2" xfId="24845" xr:uid="{00000000-0005-0000-0000-00000F610000}"/>
    <cellStyle name="Title 20 6 3 3" xfId="24846" xr:uid="{00000000-0005-0000-0000-000010610000}"/>
    <cellStyle name="Title 20 6 4" xfId="24847" xr:uid="{00000000-0005-0000-0000-000011610000}"/>
    <cellStyle name="Title 20 6 5" xfId="24848" xr:uid="{00000000-0005-0000-0000-000012610000}"/>
    <cellStyle name="Title 20 7" xfId="24849" xr:uid="{00000000-0005-0000-0000-000013610000}"/>
    <cellStyle name="Title 20 7 2" xfId="24850" xr:uid="{00000000-0005-0000-0000-000014610000}"/>
    <cellStyle name="Title 20 7 3" xfId="24851" xr:uid="{00000000-0005-0000-0000-000015610000}"/>
    <cellStyle name="Title 20 8" xfId="24852" xr:uid="{00000000-0005-0000-0000-000016610000}"/>
    <cellStyle name="Title 20 8 2" xfId="24853" xr:uid="{00000000-0005-0000-0000-000017610000}"/>
    <cellStyle name="Title 20 8 3" xfId="24854" xr:uid="{00000000-0005-0000-0000-000018610000}"/>
    <cellStyle name="Title 20 9" xfId="24855" xr:uid="{00000000-0005-0000-0000-000019610000}"/>
    <cellStyle name="Title 20 9 2" xfId="24856" xr:uid="{00000000-0005-0000-0000-00001A610000}"/>
    <cellStyle name="Title 20 9 3" xfId="24857" xr:uid="{00000000-0005-0000-0000-00001B610000}"/>
    <cellStyle name="Title 21" xfId="24858" xr:uid="{00000000-0005-0000-0000-00001C610000}"/>
    <cellStyle name="Title 21 10" xfId="24859" xr:uid="{00000000-0005-0000-0000-00001D610000}"/>
    <cellStyle name="Title 21 11" xfId="24860" xr:uid="{00000000-0005-0000-0000-00001E610000}"/>
    <cellStyle name="Title 21 12" xfId="24861" xr:uid="{00000000-0005-0000-0000-00001F610000}"/>
    <cellStyle name="Title 21 13" xfId="24862" xr:uid="{00000000-0005-0000-0000-000020610000}"/>
    <cellStyle name="Title 21 14" xfId="24863" xr:uid="{00000000-0005-0000-0000-000021610000}"/>
    <cellStyle name="Title 21 15" xfId="24864" xr:uid="{00000000-0005-0000-0000-000022610000}"/>
    <cellStyle name="Title 21 2" xfId="24865" xr:uid="{00000000-0005-0000-0000-000023610000}"/>
    <cellStyle name="Title 21 2 2" xfId="24866" xr:uid="{00000000-0005-0000-0000-000024610000}"/>
    <cellStyle name="Title 21 2 2 2" xfId="24867" xr:uid="{00000000-0005-0000-0000-000025610000}"/>
    <cellStyle name="Title 21 2 2 3" xfId="24868" xr:uid="{00000000-0005-0000-0000-000026610000}"/>
    <cellStyle name="Title 21 2 3" xfId="24869" xr:uid="{00000000-0005-0000-0000-000027610000}"/>
    <cellStyle name="Title 21 2 3 2" xfId="24870" xr:uid="{00000000-0005-0000-0000-000028610000}"/>
    <cellStyle name="Title 21 2 3 3" xfId="24871" xr:uid="{00000000-0005-0000-0000-000029610000}"/>
    <cellStyle name="Title 21 2 4" xfId="24872" xr:uid="{00000000-0005-0000-0000-00002A610000}"/>
    <cellStyle name="Title 21 2 5" xfId="24873" xr:uid="{00000000-0005-0000-0000-00002B610000}"/>
    <cellStyle name="Title 21 2 6" xfId="24874" xr:uid="{00000000-0005-0000-0000-00002C610000}"/>
    <cellStyle name="Title 21 3" xfId="24875" xr:uid="{00000000-0005-0000-0000-00002D610000}"/>
    <cellStyle name="Title 21 3 2" xfId="24876" xr:uid="{00000000-0005-0000-0000-00002E610000}"/>
    <cellStyle name="Title 21 3 2 2" xfId="24877" xr:uid="{00000000-0005-0000-0000-00002F610000}"/>
    <cellStyle name="Title 21 3 2 3" xfId="24878" xr:uid="{00000000-0005-0000-0000-000030610000}"/>
    <cellStyle name="Title 21 3 3" xfId="24879" xr:uid="{00000000-0005-0000-0000-000031610000}"/>
    <cellStyle name="Title 21 3 3 2" xfId="24880" xr:uid="{00000000-0005-0000-0000-000032610000}"/>
    <cellStyle name="Title 21 3 3 3" xfId="24881" xr:uid="{00000000-0005-0000-0000-000033610000}"/>
    <cellStyle name="Title 21 3 4" xfId="24882" xr:uid="{00000000-0005-0000-0000-000034610000}"/>
    <cellStyle name="Title 21 3 5" xfId="24883" xr:uid="{00000000-0005-0000-0000-000035610000}"/>
    <cellStyle name="Title 21 4" xfId="24884" xr:uid="{00000000-0005-0000-0000-000036610000}"/>
    <cellStyle name="Title 21 4 2" xfId="24885" xr:uid="{00000000-0005-0000-0000-000037610000}"/>
    <cellStyle name="Title 21 4 2 2" xfId="24886" xr:uid="{00000000-0005-0000-0000-000038610000}"/>
    <cellStyle name="Title 21 4 2 3" xfId="24887" xr:uid="{00000000-0005-0000-0000-000039610000}"/>
    <cellStyle name="Title 21 4 3" xfId="24888" xr:uid="{00000000-0005-0000-0000-00003A610000}"/>
    <cellStyle name="Title 21 4 3 2" xfId="24889" xr:uid="{00000000-0005-0000-0000-00003B610000}"/>
    <cellStyle name="Title 21 4 3 3" xfId="24890" xr:uid="{00000000-0005-0000-0000-00003C610000}"/>
    <cellStyle name="Title 21 4 4" xfId="24891" xr:uid="{00000000-0005-0000-0000-00003D610000}"/>
    <cellStyle name="Title 21 4 5" xfId="24892" xr:uid="{00000000-0005-0000-0000-00003E610000}"/>
    <cellStyle name="Title 21 5" xfId="24893" xr:uid="{00000000-0005-0000-0000-00003F610000}"/>
    <cellStyle name="Title 21 5 2" xfId="24894" xr:uid="{00000000-0005-0000-0000-000040610000}"/>
    <cellStyle name="Title 21 5 2 2" xfId="24895" xr:uid="{00000000-0005-0000-0000-000041610000}"/>
    <cellStyle name="Title 21 5 2 3" xfId="24896" xr:uid="{00000000-0005-0000-0000-000042610000}"/>
    <cellStyle name="Title 21 5 3" xfId="24897" xr:uid="{00000000-0005-0000-0000-000043610000}"/>
    <cellStyle name="Title 21 5 3 2" xfId="24898" xr:uid="{00000000-0005-0000-0000-000044610000}"/>
    <cellStyle name="Title 21 5 3 3" xfId="24899" xr:uid="{00000000-0005-0000-0000-000045610000}"/>
    <cellStyle name="Title 21 5 4" xfId="24900" xr:uid="{00000000-0005-0000-0000-000046610000}"/>
    <cellStyle name="Title 21 5 4 2" xfId="24901" xr:uid="{00000000-0005-0000-0000-000047610000}"/>
    <cellStyle name="Title 21 5 4 3" xfId="24902" xr:uid="{00000000-0005-0000-0000-000048610000}"/>
    <cellStyle name="Title 21 5 5" xfId="24903" xr:uid="{00000000-0005-0000-0000-000049610000}"/>
    <cellStyle name="Title 21 5 6" xfId="24904" xr:uid="{00000000-0005-0000-0000-00004A610000}"/>
    <cellStyle name="Title 21 6" xfId="24905" xr:uid="{00000000-0005-0000-0000-00004B610000}"/>
    <cellStyle name="Title 21 6 2" xfId="24906" xr:uid="{00000000-0005-0000-0000-00004C610000}"/>
    <cellStyle name="Title 21 6 2 2" xfId="24907" xr:uid="{00000000-0005-0000-0000-00004D610000}"/>
    <cellStyle name="Title 21 6 2 3" xfId="24908" xr:uid="{00000000-0005-0000-0000-00004E610000}"/>
    <cellStyle name="Title 21 6 3" xfId="24909" xr:uid="{00000000-0005-0000-0000-00004F610000}"/>
    <cellStyle name="Title 21 6 3 2" xfId="24910" xr:uid="{00000000-0005-0000-0000-000050610000}"/>
    <cellStyle name="Title 21 6 3 3" xfId="24911" xr:uid="{00000000-0005-0000-0000-000051610000}"/>
    <cellStyle name="Title 21 6 4" xfId="24912" xr:uid="{00000000-0005-0000-0000-000052610000}"/>
    <cellStyle name="Title 21 6 5" xfId="24913" xr:uid="{00000000-0005-0000-0000-000053610000}"/>
    <cellStyle name="Title 21 7" xfId="24914" xr:uid="{00000000-0005-0000-0000-000054610000}"/>
    <cellStyle name="Title 21 7 2" xfId="24915" xr:uid="{00000000-0005-0000-0000-000055610000}"/>
    <cellStyle name="Title 21 7 3" xfId="24916" xr:uid="{00000000-0005-0000-0000-000056610000}"/>
    <cellStyle name="Title 21 8" xfId="24917" xr:uid="{00000000-0005-0000-0000-000057610000}"/>
    <cellStyle name="Title 21 8 2" xfId="24918" xr:uid="{00000000-0005-0000-0000-000058610000}"/>
    <cellStyle name="Title 21 8 3" xfId="24919" xr:uid="{00000000-0005-0000-0000-000059610000}"/>
    <cellStyle name="Title 21 9" xfId="24920" xr:uid="{00000000-0005-0000-0000-00005A610000}"/>
    <cellStyle name="Title 21 9 2" xfId="24921" xr:uid="{00000000-0005-0000-0000-00005B610000}"/>
    <cellStyle name="Title 21 9 3" xfId="24922" xr:uid="{00000000-0005-0000-0000-00005C610000}"/>
    <cellStyle name="Title 22" xfId="24923" xr:uid="{00000000-0005-0000-0000-00005D610000}"/>
    <cellStyle name="Title 22 10" xfId="24924" xr:uid="{00000000-0005-0000-0000-00005E610000}"/>
    <cellStyle name="Title 22 11" xfId="24925" xr:uid="{00000000-0005-0000-0000-00005F610000}"/>
    <cellStyle name="Title 22 12" xfId="24926" xr:uid="{00000000-0005-0000-0000-000060610000}"/>
    <cellStyle name="Title 22 13" xfId="24927" xr:uid="{00000000-0005-0000-0000-000061610000}"/>
    <cellStyle name="Title 22 14" xfId="24928" xr:uid="{00000000-0005-0000-0000-000062610000}"/>
    <cellStyle name="Title 22 15" xfId="24929" xr:uid="{00000000-0005-0000-0000-000063610000}"/>
    <cellStyle name="Title 22 2" xfId="24930" xr:uid="{00000000-0005-0000-0000-000064610000}"/>
    <cellStyle name="Title 22 2 2" xfId="24931" xr:uid="{00000000-0005-0000-0000-000065610000}"/>
    <cellStyle name="Title 22 2 2 2" xfId="24932" xr:uid="{00000000-0005-0000-0000-000066610000}"/>
    <cellStyle name="Title 22 2 2 3" xfId="24933" xr:uid="{00000000-0005-0000-0000-000067610000}"/>
    <cellStyle name="Title 22 2 3" xfId="24934" xr:uid="{00000000-0005-0000-0000-000068610000}"/>
    <cellStyle name="Title 22 2 3 2" xfId="24935" xr:uid="{00000000-0005-0000-0000-000069610000}"/>
    <cellStyle name="Title 22 2 3 3" xfId="24936" xr:uid="{00000000-0005-0000-0000-00006A610000}"/>
    <cellStyle name="Title 22 2 4" xfId="24937" xr:uid="{00000000-0005-0000-0000-00006B610000}"/>
    <cellStyle name="Title 22 2 5" xfId="24938" xr:uid="{00000000-0005-0000-0000-00006C610000}"/>
    <cellStyle name="Title 22 2 6" xfId="24939" xr:uid="{00000000-0005-0000-0000-00006D610000}"/>
    <cellStyle name="Title 22 3" xfId="24940" xr:uid="{00000000-0005-0000-0000-00006E610000}"/>
    <cellStyle name="Title 22 3 2" xfId="24941" xr:uid="{00000000-0005-0000-0000-00006F610000}"/>
    <cellStyle name="Title 22 3 2 2" xfId="24942" xr:uid="{00000000-0005-0000-0000-000070610000}"/>
    <cellStyle name="Title 22 3 2 3" xfId="24943" xr:uid="{00000000-0005-0000-0000-000071610000}"/>
    <cellStyle name="Title 22 3 3" xfId="24944" xr:uid="{00000000-0005-0000-0000-000072610000}"/>
    <cellStyle name="Title 22 3 3 2" xfId="24945" xr:uid="{00000000-0005-0000-0000-000073610000}"/>
    <cellStyle name="Title 22 3 3 3" xfId="24946" xr:uid="{00000000-0005-0000-0000-000074610000}"/>
    <cellStyle name="Title 22 3 4" xfId="24947" xr:uid="{00000000-0005-0000-0000-000075610000}"/>
    <cellStyle name="Title 22 3 5" xfId="24948" xr:uid="{00000000-0005-0000-0000-000076610000}"/>
    <cellStyle name="Title 22 4" xfId="24949" xr:uid="{00000000-0005-0000-0000-000077610000}"/>
    <cellStyle name="Title 22 4 2" xfId="24950" xr:uid="{00000000-0005-0000-0000-000078610000}"/>
    <cellStyle name="Title 22 4 2 2" xfId="24951" xr:uid="{00000000-0005-0000-0000-000079610000}"/>
    <cellStyle name="Title 22 4 2 3" xfId="24952" xr:uid="{00000000-0005-0000-0000-00007A610000}"/>
    <cellStyle name="Title 22 4 3" xfId="24953" xr:uid="{00000000-0005-0000-0000-00007B610000}"/>
    <cellStyle name="Title 22 4 3 2" xfId="24954" xr:uid="{00000000-0005-0000-0000-00007C610000}"/>
    <cellStyle name="Title 22 4 3 3" xfId="24955" xr:uid="{00000000-0005-0000-0000-00007D610000}"/>
    <cellStyle name="Title 22 4 4" xfId="24956" xr:uid="{00000000-0005-0000-0000-00007E610000}"/>
    <cellStyle name="Title 22 4 5" xfId="24957" xr:uid="{00000000-0005-0000-0000-00007F610000}"/>
    <cellStyle name="Title 22 5" xfId="24958" xr:uid="{00000000-0005-0000-0000-000080610000}"/>
    <cellStyle name="Title 22 5 2" xfId="24959" xr:uid="{00000000-0005-0000-0000-000081610000}"/>
    <cellStyle name="Title 22 5 2 2" xfId="24960" xr:uid="{00000000-0005-0000-0000-000082610000}"/>
    <cellStyle name="Title 22 5 2 3" xfId="24961" xr:uid="{00000000-0005-0000-0000-000083610000}"/>
    <cellStyle name="Title 22 5 3" xfId="24962" xr:uid="{00000000-0005-0000-0000-000084610000}"/>
    <cellStyle name="Title 22 5 3 2" xfId="24963" xr:uid="{00000000-0005-0000-0000-000085610000}"/>
    <cellStyle name="Title 22 5 3 3" xfId="24964" xr:uid="{00000000-0005-0000-0000-000086610000}"/>
    <cellStyle name="Title 22 5 4" xfId="24965" xr:uid="{00000000-0005-0000-0000-000087610000}"/>
    <cellStyle name="Title 22 5 4 2" xfId="24966" xr:uid="{00000000-0005-0000-0000-000088610000}"/>
    <cellStyle name="Title 22 5 4 3" xfId="24967" xr:uid="{00000000-0005-0000-0000-000089610000}"/>
    <cellStyle name="Title 22 5 5" xfId="24968" xr:uid="{00000000-0005-0000-0000-00008A610000}"/>
    <cellStyle name="Title 22 5 6" xfId="24969" xr:uid="{00000000-0005-0000-0000-00008B610000}"/>
    <cellStyle name="Title 22 6" xfId="24970" xr:uid="{00000000-0005-0000-0000-00008C610000}"/>
    <cellStyle name="Title 22 6 2" xfId="24971" xr:uid="{00000000-0005-0000-0000-00008D610000}"/>
    <cellStyle name="Title 22 6 2 2" xfId="24972" xr:uid="{00000000-0005-0000-0000-00008E610000}"/>
    <cellStyle name="Title 22 6 2 3" xfId="24973" xr:uid="{00000000-0005-0000-0000-00008F610000}"/>
    <cellStyle name="Title 22 6 3" xfId="24974" xr:uid="{00000000-0005-0000-0000-000090610000}"/>
    <cellStyle name="Title 22 6 3 2" xfId="24975" xr:uid="{00000000-0005-0000-0000-000091610000}"/>
    <cellStyle name="Title 22 6 3 3" xfId="24976" xr:uid="{00000000-0005-0000-0000-000092610000}"/>
    <cellStyle name="Title 22 6 4" xfId="24977" xr:uid="{00000000-0005-0000-0000-000093610000}"/>
    <cellStyle name="Title 22 6 5" xfId="24978" xr:uid="{00000000-0005-0000-0000-000094610000}"/>
    <cellStyle name="Title 22 7" xfId="24979" xr:uid="{00000000-0005-0000-0000-000095610000}"/>
    <cellStyle name="Title 22 7 2" xfId="24980" xr:uid="{00000000-0005-0000-0000-000096610000}"/>
    <cellStyle name="Title 22 7 3" xfId="24981" xr:uid="{00000000-0005-0000-0000-000097610000}"/>
    <cellStyle name="Title 22 8" xfId="24982" xr:uid="{00000000-0005-0000-0000-000098610000}"/>
    <cellStyle name="Title 22 8 2" xfId="24983" xr:uid="{00000000-0005-0000-0000-000099610000}"/>
    <cellStyle name="Title 22 8 3" xfId="24984" xr:uid="{00000000-0005-0000-0000-00009A610000}"/>
    <cellStyle name="Title 22 9" xfId="24985" xr:uid="{00000000-0005-0000-0000-00009B610000}"/>
    <cellStyle name="Title 22 9 2" xfId="24986" xr:uid="{00000000-0005-0000-0000-00009C610000}"/>
    <cellStyle name="Title 22 9 3" xfId="24987" xr:uid="{00000000-0005-0000-0000-00009D610000}"/>
    <cellStyle name="Title 23" xfId="24988" xr:uid="{00000000-0005-0000-0000-00009E610000}"/>
    <cellStyle name="Title 23 10" xfId="24989" xr:uid="{00000000-0005-0000-0000-00009F610000}"/>
    <cellStyle name="Title 23 11" xfId="24990" xr:uid="{00000000-0005-0000-0000-0000A0610000}"/>
    <cellStyle name="Title 23 12" xfId="24991" xr:uid="{00000000-0005-0000-0000-0000A1610000}"/>
    <cellStyle name="Title 23 13" xfId="24992" xr:uid="{00000000-0005-0000-0000-0000A2610000}"/>
    <cellStyle name="Title 23 14" xfId="24993" xr:uid="{00000000-0005-0000-0000-0000A3610000}"/>
    <cellStyle name="Title 23 15" xfId="24994" xr:uid="{00000000-0005-0000-0000-0000A4610000}"/>
    <cellStyle name="Title 23 2" xfId="24995" xr:uid="{00000000-0005-0000-0000-0000A5610000}"/>
    <cellStyle name="Title 23 2 2" xfId="24996" xr:uid="{00000000-0005-0000-0000-0000A6610000}"/>
    <cellStyle name="Title 23 2 2 2" xfId="24997" xr:uid="{00000000-0005-0000-0000-0000A7610000}"/>
    <cellStyle name="Title 23 2 2 3" xfId="24998" xr:uid="{00000000-0005-0000-0000-0000A8610000}"/>
    <cellStyle name="Title 23 2 3" xfId="24999" xr:uid="{00000000-0005-0000-0000-0000A9610000}"/>
    <cellStyle name="Title 23 2 3 2" xfId="25000" xr:uid="{00000000-0005-0000-0000-0000AA610000}"/>
    <cellStyle name="Title 23 2 3 3" xfId="25001" xr:uid="{00000000-0005-0000-0000-0000AB610000}"/>
    <cellStyle name="Title 23 2 4" xfId="25002" xr:uid="{00000000-0005-0000-0000-0000AC610000}"/>
    <cellStyle name="Title 23 2 5" xfId="25003" xr:uid="{00000000-0005-0000-0000-0000AD610000}"/>
    <cellStyle name="Title 23 2 6" xfId="25004" xr:uid="{00000000-0005-0000-0000-0000AE610000}"/>
    <cellStyle name="Title 23 3" xfId="25005" xr:uid="{00000000-0005-0000-0000-0000AF610000}"/>
    <cellStyle name="Title 23 3 2" xfId="25006" xr:uid="{00000000-0005-0000-0000-0000B0610000}"/>
    <cellStyle name="Title 23 3 2 2" xfId="25007" xr:uid="{00000000-0005-0000-0000-0000B1610000}"/>
    <cellStyle name="Title 23 3 2 3" xfId="25008" xr:uid="{00000000-0005-0000-0000-0000B2610000}"/>
    <cellStyle name="Title 23 3 3" xfId="25009" xr:uid="{00000000-0005-0000-0000-0000B3610000}"/>
    <cellStyle name="Title 23 3 3 2" xfId="25010" xr:uid="{00000000-0005-0000-0000-0000B4610000}"/>
    <cellStyle name="Title 23 3 3 3" xfId="25011" xr:uid="{00000000-0005-0000-0000-0000B5610000}"/>
    <cellStyle name="Title 23 3 4" xfId="25012" xr:uid="{00000000-0005-0000-0000-0000B6610000}"/>
    <cellStyle name="Title 23 3 5" xfId="25013" xr:uid="{00000000-0005-0000-0000-0000B7610000}"/>
    <cellStyle name="Title 23 4" xfId="25014" xr:uid="{00000000-0005-0000-0000-0000B8610000}"/>
    <cellStyle name="Title 23 4 2" xfId="25015" xr:uid="{00000000-0005-0000-0000-0000B9610000}"/>
    <cellStyle name="Title 23 4 2 2" xfId="25016" xr:uid="{00000000-0005-0000-0000-0000BA610000}"/>
    <cellStyle name="Title 23 4 2 3" xfId="25017" xr:uid="{00000000-0005-0000-0000-0000BB610000}"/>
    <cellStyle name="Title 23 4 3" xfId="25018" xr:uid="{00000000-0005-0000-0000-0000BC610000}"/>
    <cellStyle name="Title 23 4 3 2" xfId="25019" xr:uid="{00000000-0005-0000-0000-0000BD610000}"/>
    <cellStyle name="Title 23 4 3 3" xfId="25020" xr:uid="{00000000-0005-0000-0000-0000BE610000}"/>
    <cellStyle name="Title 23 4 4" xfId="25021" xr:uid="{00000000-0005-0000-0000-0000BF610000}"/>
    <cellStyle name="Title 23 4 5" xfId="25022" xr:uid="{00000000-0005-0000-0000-0000C0610000}"/>
    <cellStyle name="Title 23 5" xfId="25023" xr:uid="{00000000-0005-0000-0000-0000C1610000}"/>
    <cellStyle name="Title 23 5 2" xfId="25024" xr:uid="{00000000-0005-0000-0000-0000C2610000}"/>
    <cellStyle name="Title 23 5 2 2" xfId="25025" xr:uid="{00000000-0005-0000-0000-0000C3610000}"/>
    <cellStyle name="Title 23 5 2 3" xfId="25026" xr:uid="{00000000-0005-0000-0000-0000C4610000}"/>
    <cellStyle name="Title 23 5 3" xfId="25027" xr:uid="{00000000-0005-0000-0000-0000C5610000}"/>
    <cellStyle name="Title 23 5 3 2" xfId="25028" xr:uid="{00000000-0005-0000-0000-0000C6610000}"/>
    <cellStyle name="Title 23 5 3 3" xfId="25029" xr:uid="{00000000-0005-0000-0000-0000C7610000}"/>
    <cellStyle name="Title 23 5 4" xfId="25030" xr:uid="{00000000-0005-0000-0000-0000C8610000}"/>
    <cellStyle name="Title 23 5 4 2" xfId="25031" xr:uid="{00000000-0005-0000-0000-0000C9610000}"/>
    <cellStyle name="Title 23 5 4 3" xfId="25032" xr:uid="{00000000-0005-0000-0000-0000CA610000}"/>
    <cellStyle name="Title 23 5 5" xfId="25033" xr:uid="{00000000-0005-0000-0000-0000CB610000}"/>
    <cellStyle name="Title 23 5 6" xfId="25034" xr:uid="{00000000-0005-0000-0000-0000CC610000}"/>
    <cellStyle name="Title 23 6" xfId="25035" xr:uid="{00000000-0005-0000-0000-0000CD610000}"/>
    <cellStyle name="Title 23 6 2" xfId="25036" xr:uid="{00000000-0005-0000-0000-0000CE610000}"/>
    <cellStyle name="Title 23 6 2 2" xfId="25037" xr:uid="{00000000-0005-0000-0000-0000CF610000}"/>
    <cellStyle name="Title 23 6 2 3" xfId="25038" xr:uid="{00000000-0005-0000-0000-0000D0610000}"/>
    <cellStyle name="Title 23 6 3" xfId="25039" xr:uid="{00000000-0005-0000-0000-0000D1610000}"/>
    <cellStyle name="Title 23 6 3 2" xfId="25040" xr:uid="{00000000-0005-0000-0000-0000D2610000}"/>
    <cellStyle name="Title 23 6 3 3" xfId="25041" xr:uid="{00000000-0005-0000-0000-0000D3610000}"/>
    <cellStyle name="Title 23 6 4" xfId="25042" xr:uid="{00000000-0005-0000-0000-0000D4610000}"/>
    <cellStyle name="Title 23 6 5" xfId="25043" xr:uid="{00000000-0005-0000-0000-0000D5610000}"/>
    <cellStyle name="Title 23 7" xfId="25044" xr:uid="{00000000-0005-0000-0000-0000D6610000}"/>
    <cellStyle name="Title 23 7 2" xfId="25045" xr:uid="{00000000-0005-0000-0000-0000D7610000}"/>
    <cellStyle name="Title 23 7 3" xfId="25046" xr:uid="{00000000-0005-0000-0000-0000D8610000}"/>
    <cellStyle name="Title 23 8" xfId="25047" xr:uid="{00000000-0005-0000-0000-0000D9610000}"/>
    <cellStyle name="Title 23 8 2" xfId="25048" xr:uid="{00000000-0005-0000-0000-0000DA610000}"/>
    <cellStyle name="Title 23 8 3" xfId="25049" xr:uid="{00000000-0005-0000-0000-0000DB610000}"/>
    <cellStyle name="Title 23 9" xfId="25050" xr:uid="{00000000-0005-0000-0000-0000DC610000}"/>
    <cellStyle name="Title 23 9 2" xfId="25051" xr:uid="{00000000-0005-0000-0000-0000DD610000}"/>
    <cellStyle name="Title 23 9 3" xfId="25052" xr:uid="{00000000-0005-0000-0000-0000DE610000}"/>
    <cellStyle name="Title 24" xfId="25053" xr:uid="{00000000-0005-0000-0000-0000DF610000}"/>
    <cellStyle name="Title 24 10" xfId="25054" xr:uid="{00000000-0005-0000-0000-0000E0610000}"/>
    <cellStyle name="Title 24 11" xfId="25055" xr:uid="{00000000-0005-0000-0000-0000E1610000}"/>
    <cellStyle name="Title 24 12" xfId="25056" xr:uid="{00000000-0005-0000-0000-0000E2610000}"/>
    <cellStyle name="Title 24 13" xfId="25057" xr:uid="{00000000-0005-0000-0000-0000E3610000}"/>
    <cellStyle name="Title 24 14" xfId="25058" xr:uid="{00000000-0005-0000-0000-0000E4610000}"/>
    <cellStyle name="Title 24 15" xfId="25059" xr:uid="{00000000-0005-0000-0000-0000E5610000}"/>
    <cellStyle name="Title 24 2" xfId="25060" xr:uid="{00000000-0005-0000-0000-0000E6610000}"/>
    <cellStyle name="Title 24 2 2" xfId="25061" xr:uid="{00000000-0005-0000-0000-0000E7610000}"/>
    <cellStyle name="Title 24 2 2 2" xfId="25062" xr:uid="{00000000-0005-0000-0000-0000E8610000}"/>
    <cellStyle name="Title 24 2 2 3" xfId="25063" xr:uid="{00000000-0005-0000-0000-0000E9610000}"/>
    <cellStyle name="Title 24 2 3" xfId="25064" xr:uid="{00000000-0005-0000-0000-0000EA610000}"/>
    <cellStyle name="Title 24 2 3 2" xfId="25065" xr:uid="{00000000-0005-0000-0000-0000EB610000}"/>
    <cellStyle name="Title 24 2 3 3" xfId="25066" xr:uid="{00000000-0005-0000-0000-0000EC610000}"/>
    <cellStyle name="Title 24 2 4" xfId="25067" xr:uid="{00000000-0005-0000-0000-0000ED610000}"/>
    <cellStyle name="Title 24 2 5" xfId="25068" xr:uid="{00000000-0005-0000-0000-0000EE610000}"/>
    <cellStyle name="Title 24 2 6" xfId="25069" xr:uid="{00000000-0005-0000-0000-0000EF610000}"/>
    <cellStyle name="Title 24 3" xfId="25070" xr:uid="{00000000-0005-0000-0000-0000F0610000}"/>
    <cellStyle name="Title 24 3 2" xfId="25071" xr:uid="{00000000-0005-0000-0000-0000F1610000}"/>
    <cellStyle name="Title 24 3 2 2" xfId="25072" xr:uid="{00000000-0005-0000-0000-0000F2610000}"/>
    <cellStyle name="Title 24 3 2 3" xfId="25073" xr:uid="{00000000-0005-0000-0000-0000F3610000}"/>
    <cellStyle name="Title 24 3 3" xfId="25074" xr:uid="{00000000-0005-0000-0000-0000F4610000}"/>
    <cellStyle name="Title 24 3 3 2" xfId="25075" xr:uid="{00000000-0005-0000-0000-0000F5610000}"/>
    <cellStyle name="Title 24 3 3 3" xfId="25076" xr:uid="{00000000-0005-0000-0000-0000F6610000}"/>
    <cellStyle name="Title 24 3 4" xfId="25077" xr:uid="{00000000-0005-0000-0000-0000F7610000}"/>
    <cellStyle name="Title 24 3 5" xfId="25078" xr:uid="{00000000-0005-0000-0000-0000F8610000}"/>
    <cellStyle name="Title 24 4" xfId="25079" xr:uid="{00000000-0005-0000-0000-0000F9610000}"/>
    <cellStyle name="Title 24 4 2" xfId="25080" xr:uid="{00000000-0005-0000-0000-0000FA610000}"/>
    <cellStyle name="Title 24 4 2 2" xfId="25081" xr:uid="{00000000-0005-0000-0000-0000FB610000}"/>
    <cellStyle name="Title 24 4 2 3" xfId="25082" xr:uid="{00000000-0005-0000-0000-0000FC610000}"/>
    <cellStyle name="Title 24 4 3" xfId="25083" xr:uid="{00000000-0005-0000-0000-0000FD610000}"/>
    <cellStyle name="Title 24 4 3 2" xfId="25084" xr:uid="{00000000-0005-0000-0000-0000FE610000}"/>
    <cellStyle name="Title 24 4 3 3" xfId="25085" xr:uid="{00000000-0005-0000-0000-0000FF610000}"/>
    <cellStyle name="Title 24 4 4" xfId="25086" xr:uid="{00000000-0005-0000-0000-000000620000}"/>
    <cellStyle name="Title 24 4 5" xfId="25087" xr:uid="{00000000-0005-0000-0000-000001620000}"/>
    <cellStyle name="Title 24 5" xfId="25088" xr:uid="{00000000-0005-0000-0000-000002620000}"/>
    <cellStyle name="Title 24 5 2" xfId="25089" xr:uid="{00000000-0005-0000-0000-000003620000}"/>
    <cellStyle name="Title 24 5 2 2" xfId="25090" xr:uid="{00000000-0005-0000-0000-000004620000}"/>
    <cellStyle name="Title 24 5 2 3" xfId="25091" xr:uid="{00000000-0005-0000-0000-000005620000}"/>
    <cellStyle name="Title 24 5 3" xfId="25092" xr:uid="{00000000-0005-0000-0000-000006620000}"/>
    <cellStyle name="Title 24 5 3 2" xfId="25093" xr:uid="{00000000-0005-0000-0000-000007620000}"/>
    <cellStyle name="Title 24 5 3 3" xfId="25094" xr:uid="{00000000-0005-0000-0000-000008620000}"/>
    <cellStyle name="Title 24 5 4" xfId="25095" xr:uid="{00000000-0005-0000-0000-000009620000}"/>
    <cellStyle name="Title 24 5 4 2" xfId="25096" xr:uid="{00000000-0005-0000-0000-00000A620000}"/>
    <cellStyle name="Title 24 5 4 3" xfId="25097" xr:uid="{00000000-0005-0000-0000-00000B620000}"/>
    <cellStyle name="Title 24 5 5" xfId="25098" xr:uid="{00000000-0005-0000-0000-00000C620000}"/>
    <cellStyle name="Title 24 5 6" xfId="25099" xr:uid="{00000000-0005-0000-0000-00000D620000}"/>
    <cellStyle name="Title 24 6" xfId="25100" xr:uid="{00000000-0005-0000-0000-00000E620000}"/>
    <cellStyle name="Title 24 6 2" xfId="25101" xr:uid="{00000000-0005-0000-0000-00000F620000}"/>
    <cellStyle name="Title 24 6 2 2" xfId="25102" xr:uid="{00000000-0005-0000-0000-000010620000}"/>
    <cellStyle name="Title 24 6 2 3" xfId="25103" xr:uid="{00000000-0005-0000-0000-000011620000}"/>
    <cellStyle name="Title 24 6 3" xfId="25104" xr:uid="{00000000-0005-0000-0000-000012620000}"/>
    <cellStyle name="Title 24 6 3 2" xfId="25105" xr:uid="{00000000-0005-0000-0000-000013620000}"/>
    <cellStyle name="Title 24 6 3 3" xfId="25106" xr:uid="{00000000-0005-0000-0000-000014620000}"/>
    <cellStyle name="Title 24 6 4" xfId="25107" xr:uid="{00000000-0005-0000-0000-000015620000}"/>
    <cellStyle name="Title 24 6 5" xfId="25108" xr:uid="{00000000-0005-0000-0000-000016620000}"/>
    <cellStyle name="Title 24 7" xfId="25109" xr:uid="{00000000-0005-0000-0000-000017620000}"/>
    <cellStyle name="Title 24 7 2" xfId="25110" xr:uid="{00000000-0005-0000-0000-000018620000}"/>
    <cellStyle name="Title 24 7 3" xfId="25111" xr:uid="{00000000-0005-0000-0000-000019620000}"/>
    <cellStyle name="Title 24 8" xfId="25112" xr:uid="{00000000-0005-0000-0000-00001A620000}"/>
    <cellStyle name="Title 24 8 2" xfId="25113" xr:uid="{00000000-0005-0000-0000-00001B620000}"/>
    <cellStyle name="Title 24 8 3" xfId="25114" xr:uid="{00000000-0005-0000-0000-00001C620000}"/>
    <cellStyle name="Title 24 9" xfId="25115" xr:uid="{00000000-0005-0000-0000-00001D620000}"/>
    <cellStyle name="Title 24 9 2" xfId="25116" xr:uid="{00000000-0005-0000-0000-00001E620000}"/>
    <cellStyle name="Title 24 9 3" xfId="25117" xr:uid="{00000000-0005-0000-0000-00001F620000}"/>
    <cellStyle name="Title 25" xfId="25118" xr:uid="{00000000-0005-0000-0000-000020620000}"/>
    <cellStyle name="Title 25 10" xfId="25119" xr:uid="{00000000-0005-0000-0000-000021620000}"/>
    <cellStyle name="Title 25 11" xfId="25120" xr:uid="{00000000-0005-0000-0000-000022620000}"/>
    <cellStyle name="Title 25 12" xfId="25121" xr:uid="{00000000-0005-0000-0000-000023620000}"/>
    <cellStyle name="Title 25 13" xfId="25122" xr:uid="{00000000-0005-0000-0000-000024620000}"/>
    <cellStyle name="Title 25 14" xfId="25123" xr:uid="{00000000-0005-0000-0000-000025620000}"/>
    <cellStyle name="Title 25 15" xfId="25124" xr:uid="{00000000-0005-0000-0000-000026620000}"/>
    <cellStyle name="Title 25 2" xfId="25125" xr:uid="{00000000-0005-0000-0000-000027620000}"/>
    <cellStyle name="Title 25 2 2" xfId="25126" xr:uid="{00000000-0005-0000-0000-000028620000}"/>
    <cellStyle name="Title 25 2 2 2" xfId="25127" xr:uid="{00000000-0005-0000-0000-000029620000}"/>
    <cellStyle name="Title 25 2 2 3" xfId="25128" xr:uid="{00000000-0005-0000-0000-00002A620000}"/>
    <cellStyle name="Title 25 2 3" xfId="25129" xr:uid="{00000000-0005-0000-0000-00002B620000}"/>
    <cellStyle name="Title 25 2 3 2" xfId="25130" xr:uid="{00000000-0005-0000-0000-00002C620000}"/>
    <cellStyle name="Title 25 2 3 3" xfId="25131" xr:uid="{00000000-0005-0000-0000-00002D620000}"/>
    <cellStyle name="Title 25 2 4" xfId="25132" xr:uid="{00000000-0005-0000-0000-00002E620000}"/>
    <cellStyle name="Title 25 2 5" xfId="25133" xr:uid="{00000000-0005-0000-0000-00002F620000}"/>
    <cellStyle name="Title 25 2 6" xfId="25134" xr:uid="{00000000-0005-0000-0000-000030620000}"/>
    <cellStyle name="Title 25 3" xfId="25135" xr:uid="{00000000-0005-0000-0000-000031620000}"/>
    <cellStyle name="Title 25 3 2" xfId="25136" xr:uid="{00000000-0005-0000-0000-000032620000}"/>
    <cellStyle name="Title 25 3 2 2" xfId="25137" xr:uid="{00000000-0005-0000-0000-000033620000}"/>
    <cellStyle name="Title 25 3 2 3" xfId="25138" xr:uid="{00000000-0005-0000-0000-000034620000}"/>
    <cellStyle name="Title 25 3 3" xfId="25139" xr:uid="{00000000-0005-0000-0000-000035620000}"/>
    <cellStyle name="Title 25 3 3 2" xfId="25140" xr:uid="{00000000-0005-0000-0000-000036620000}"/>
    <cellStyle name="Title 25 3 3 3" xfId="25141" xr:uid="{00000000-0005-0000-0000-000037620000}"/>
    <cellStyle name="Title 25 3 4" xfId="25142" xr:uid="{00000000-0005-0000-0000-000038620000}"/>
    <cellStyle name="Title 25 3 5" xfId="25143" xr:uid="{00000000-0005-0000-0000-000039620000}"/>
    <cellStyle name="Title 25 4" xfId="25144" xr:uid="{00000000-0005-0000-0000-00003A620000}"/>
    <cellStyle name="Title 25 4 2" xfId="25145" xr:uid="{00000000-0005-0000-0000-00003B620000}"/>
    <cellStyle name="Title 25 4 2 2" xfId="25146" xr:uid="{00000000-0005-0000-0000-00003C620000}"/>
    <cellStyle name="Title 25 4 2 3" xfId="25147" xr:uid="{00000000-0005-0000-0000-00003D620000}"/>
    <cellStyle name="Title 25 4 3" xfId="25148" xr:uid="{00000000-0005-0000-0000-00003E620000}"/>
    <cellStyle name="Title 25 4 3 2" xfId="25149" xr:uid="{00000000-0005-0000-0000-00003F620000}"/>
    <cellStyle name="Title 25 4 3 3" xfId="25150" xr:uid="{00000000-0005-0000-0000-000040620000}"/>
    <cellStyle name="Title 25 4 4" xfId="25151" xr:uid="{00000000-0005-0000-0000-000041620000}"/>
    <cellStyle name="Title 25 4 5" xfId="25152" xr:uid="{00000000-0005-0000-0000-000042620000}"/>
    <cellStyle name="Title 25 5" xfId="25153" xr:uid="{00000000-0005-0000-0000-000043620000}"/>
    <cellStyle name="Title 25 5 2" xfId="25154" xr:uid="{00000000-0005-0000-0000-000044620000}"/>
    <cellStyle name="Title 25 5 2 2" xfId="25155" xr:uid="{00000000-0005-0000-0000-000045620000}"/>
    <cellStyle name="Title 25 5 2 3" xfId="25156" xr:uid="{00000000-0005-0000-0000-000046620000}"/>
    <cellStyle name="Title 25 5 3" xfId="25157" xr:uid="{00000000-0005-0000-0000-000047620000}"/>
    <cellStyle name="Title 25 5 3 2" xfId="25158" xr:uid="{00000000-0005-0000-0000-000048620000}"/>
    <cellStyle name="Title 25 5 3 3" xfId="25159" xr:uid="{00000000-0005-0000-0000-000049620000}"/>
    <cellStyle name="Title 25 5 4" xfId="25160" xr:uid="{00000000-0005-0000-0000-00004A620000}"/>
    <cellStyle name="Title 25 5 4 2" xfId="25161" xr:uid="{00000000-0005-0000-0000-00004B620000}"/>
    <cellStyle name="Title 25 5 4 3" xfId="25162" xr:uid="{00000000-0005-0000-0000-00004C620000}"/>
    <cellStyle name="Title 25 5 5" xfId="25163" xr:uid="{00000000-0005-0000-0000-00004D620000}"/>
    <cellStyle name="Title 25 5 6" xfId="25164" xr:uid="{00000000-0005-0000-0000-00004E620000}"/>
    <cellStyle name="Title 25 6" xfId="25165" xr:uid="{00000000-0005-0000-0000-00004F620000}"/>
    <cellStyle name="Title 25 6 2" xfId="25166" xr:uid="{00000000-0005-0000-0000-000050620000}"/>
    <cellStyle name="Title 25 6 2 2" xfId="25167" xr:uid="{00000000-0005-0000-0000-000051620000}"/>
    <cellStyle name="Title 25 6 2 3" xfId="25168" xr:uid="{00000000-0005-0000-0000-000052620000}"/>
    <cellStyle name="Title 25 6 3" xfId="25169" xr:uid="{00000000-0005-0000-0000-000053620000}"/>
    <cellStyle name="Title 25 6 3 2" xfId="25170" xr:uid="{00000000-0005-0000-0000-000054620000}"/>
    <cellStyle name="Title 25 6 3 3" xfId="25171" xr:uid="{00000000-0005-0000-0000-000055620000}"/>
    <cellStyle name="Title 25 6 4" xfId="25172" xr:uid="{00000000-0005-0000-0000-000056620000}"/>
    <cellStyle name="Title 25 6 5" xfId="25173" xr:uid="{00000000-0005-0000-0000-000057620000}"/>
    <cellStyle name="Title 25 7" xfId="25174" xr:uid="{00000000-0005-0000-0000-000058620000}"/>
    <cellStyle name="Title 25 7 2" xfId="25175" xr:uid="{00000000-0005-0000-0000-000059620000}"/>
    <cellStyle name="Title 25 7 3" xfId="25176" xr:uid="{00000000-0005-0000-0000-00005A620000}"/>
    <cellStyle name="Title 25 8" xfId="25177" xr:uid="{00000000-0005-0000-0000-00005B620000}"/>
    <cellStyle name="Title 25 8 2" xfId="25178" xr:uid="{00000000-0005-0000-0000-00005C620000}"/>
    <cellStyle name="Title 25 8 3" xfId="25179" xr:uid="{00000000-0005-0000-0000-00005D620000}"/>
    <cellStyle name="Title 25 9" xfId="25180" xr:uid="{00000000-0005-0000-0000-00005E620000}"/>
    <cellStyle name="Title 25 9 2" xfId="25181" xr:uid="{00000000-0005-0000-0000-00005F620000}"/>
    <cellStyle name="Title 25 9 3" xfId="25182" xr:uid="{00000000-0005-0000-0000-000060620000}"/>
    <cellStyle name="Title 26" xfId="25183" xr:uid="{00000000-0005-0000-0000-000061620000}"/>
    <cellStyle name="Title 26 10" xfId="25184" xr:uid="{00000000-0005-0000-0000-000062620000}"/>
    <cellStyle name="Title 26 11" xfId="25185" xr:uid="{00000000-0005-0000-0000-000063620000}"/>
    <cellStyle name="Title 26 12" xfId="25186" xr:uid="{00000000-0005-0000-0000-000064620000}"/>
    <cellStyle name="Title 26 13" xfId="25187" xr:uid="{00000000-0005-0000-0000-000065620000}"/>
    <cellStyle name="Title 26 14" xfId="25188" xr:uid="{00000000-0005-0000-0000-000066620000}"/>
    <cellStyle name="Title 26 15" xfId="25189" xr:uid="{00000000-0005-0000-0000-000067620000}"/>
    <cellStyle name="Title 26 2" xfId="25190" xr:uid="{00000000-0005-0000-0000-000068620000}"/>
    <cellStyle name="Title 26 2 2" xfId="25191" xr:uid="{00000000-0005-0000-0000-000069620000}"/>
    <cellStyle name="Title 26 2 2 2" xfId="25192" xr:uid="{00000000-0005-0000-0000-00006A620000}"/>
    <cellStyle name="Title 26 2 2 3" xfId="25193" xr:uid="{00000000-0005-0000-0000-00006B620000}"/>
    <cellStyle name="Title 26 2 3" xfId="25194" xr:uid="{00000000-0005-0000-0000-00006C620000}"/>
    <cellStyle name="Title 26 2 3 2" xfId="25195" xr:uid="{00000000-0005-0000-0000-00006D620000}"/>
    <cellStyle name="Title 26 2 3 3" xfId="25196" xr:uid="{00000000-0005-0000-0000-00006E620000}"/>
    <cellStyle name="Title 26 2 4" xfId="25197" xr:uid="{00000000-0005-0000-0000-00006F620000}"/>
    <cellStyle name="Title 26 2 5" xfId="25198" xr:uid="{00000000-0005-0000-0000-000070620000}"/>
    <cellStyle name="Title 26 2 6" xfId="25199" xr:uid="{00000000-0005-0000-0000-000071620000}"/>
    <cellStyle name="Title 26 3" xfId="25200" xr:uid="{00000000-0005-0000-0000-000072620000}"/>
    <cellStyle name="Title 26 3 2" xfId="25201" xr:uid="{00000000-0005-0000-0000-000073620000}"/>
    <cellStyle name="Title 26 3 2 2" xfId="25202" xr:uid="{00000000-0005-0000-0000-000074620000}"/>
    <cellStyle name="Title 26 3 2 3" xfId="25203" xr:uid="{00000000-0005-0000-0000-000075620000}"/>
    <cellStyle name="Title 26 3 3" xfId="25204" xr:uid="{00000000-0005-0000-0000-000076620000}"/>
    <cellStyle name="Title 26 3 3 2" xfId="25205" xr:uid="{00000000-0005-0000-0000-000077620000}"/>
    <cellStyle name="Title 26 3 3 3" xfId="25206" xr:uid="{00000000-0005-0000-0000-000078620000}"/>
    <cellStyle name="Title 26 3 4" xfId="25207" xr:uid="{00000000-0005-0000-0000-000079620000}"/>
    <cellStyle name="Title 26 3 5" xfId="25208" xr:uid="{00000000-0005-0000-0000-00007A620000}"/>
    <cellStyle name="Title 26 4" xfId="25209" xr:uid="{00000000-0005-0000-0000-00007B620000}"/>
    <cellStyle name="Title 26 4 2" xfId="25210" xr:uid="{00000000-0005-0000-0000-00007C620000}"/>
    <cellStyle name="Title 26 4 2 2" xfId="25211" xr:uid="{00000000-0005-0000-0000-00007D620000}"/>
    <cellStyle name="Title 26 4 2 3" xfId="25212" xr:uid="{00000000-0005-0000-0000-00007E620000}"/>
    <cellStyle name="Title 26 4 3" xfId="25213" xr:uid="{00000000-0005-0000-0000-00007F620000}"/>
    <cellStyle name="Title 26 4 3 2" xfId="25214" xr:uid="{00000000-0005-0000-0000-000080620000}"/>
    <cellStyle name="Title 26 4 3 3" xfId="25215" xr:uid="{00000000-0005-0000-0000-000081620000}"/>
    <cellStyle name="Title 26 4 4" xfId="25216" xr:uid="{00000000-0005-0000-0000-000082620000}"/>
    <cellStyle name="Title 26 4 5" xfId="25217" xr:uid="{00000000-0005-0000-0000-000083620000}"/>
    <cellStyle name="Title 26 5" xfId="25218" xr:uid="{00000000-0005-0000-0000-000084620000}"/>
    <cellStyle name="Title 26 5 2" xfId="25219" xr:uid="{00000000-0005-0000-0000-000085620000}"/>
    <cellStyle name="Title 26 5 2 2" xfId="25220" xr:uid="{00000000-0005-0000-0000-000086620000}"/>
    <cellStyle name="Title 26 5 2 3" xfId="25221" xr:uid="{00000000-0005-0000-0000-000087620000}"/>
    <cellStyle name="Title 26 5 3" xfId="25222" xr:uid="{00000000-0005-0000-0000-000088620000}"/>
    <cellStyle name="Title 26 5 3 2" xfId="25223" xr:uid="{00000000-0005-0000-0000-000089620000}"/>
    <cellStyle name="Title 26 5 3 3" xfId="25224" xr:uid="{00000000-0005-0000-0000-00008A620000}"/>
    <cellStyle name="Title 26 5 4" xfId="25225" xr:uid="{00000000-0005-0000-0000-00008B620000}"/>
    <cellStyle name="Title 26 5 4 2" xfId="25226" xr:uid="{00000000-0005-0000-0000-00008C620000}"/>
    <cellStyle name="Title 26 5 4 3" xfId="25227" xr:uid="{00000000-0005-0000-0000-00008D620000}"/>
    <cellStyle name="Title 26 5 5" xfId="25228" xr:uid="{00000000-0005-0000-0000-00008E620000}"/>
    <cellStyle name="Title 26 5 6" xfId="25229" xr:uid="{00000000-0005-0000-0000-00008F620000}"/>
    <cellStyle name="Title 26 6" xfId="25230" xr:uid="{00000000-0005-0000-0000-000090620000}"/>
    <cellStyle name="Title 26 6 2" xfId="25231" xr:uid="{00000000-0005-0000-0000-000091620000}"/>
    <cellStyle name="Title 26 6 2 2" xfId="25232" xr:uid="{00000000-0005-0000-0000-000092620000}"/>
    <cellStyle name="Title 26 6 2 3" xfId="25233" xr:uid="{00000000-0005-0000-0000-000093620000}"/>
    <cellStyle name="Title 26 6 3" xfId="25234" xr:uid="{00000000-0005-0000-0000-000094620000}"/>
    <cellStyle name="Title 26 6 3 2" xfId="25235" xr:uid="{00000000-0005-0000-0000-000095620000}"/>
    <cellStyle name="Title 26 6 3 3" xfId="25236" xr:uid="{00000000-0005-0000-0000-000096620000}"/>
    <cellStyle name="Title 26 6 4" xfId="25237" xr:uid="{00000000-0005-0000-0000-000097620000}"/>
    <cellStyle name="Title 26 6 5" xfId="25238" xr:uid="{00000000-0005-0000-0000-000098620000}"/>
    <cellStyle name="Title 26 7" xfId="25239" xr:uid="{00000000-0005-0000-0000-000099620000}"/>
    <cellStyle name="Title 26 7 2" xfId="25240" xr:uid="{00000000-0005-0000-0000-00009A620000}"/>
    <cellStyle name="Title 26 7 3" xfId="25241" xr:uid="{00000000-0005-0000-0000-00009B620000}"/>
    <cellStyle name="Title 26 8" xfId="25242" xr:uid="{00000000-0005-0000-0000-00009C620000}"/>
    <cellStyle name="Title 26 8 2" xfId="25243" xr:uid="{00000000-0005-0000-0000-00009D620000}"/>
    <cellStyle name="Title 26 8 3" xfId="25244" xr:uid="{00000000-0005-0000-0000-00009E620000}"/>
    <cellStyle name="Title 26 9" xfId="25245" xr:uid="{00000000-0005-0000-0000-00009F620000}"/>
    <cellStyle name="Title 26 9 2" xfId="25246" xr:uid="{00000000-0005-0000-0000-0000A0620000}"/>
    <cellStyle name="Title 26 9 3" xfId="25247" xr:uid="{00000000-0005-0000-0000-0000A1620000}"/>
    <cellStyle name="Title 27" xfId="25248" xr:uid="{00000000-0005-0000-0000-0000A2620000}"/>
    <cellStyle name="Title 27 10" xfId="25249" xr:uid="{00000000-0005-0000-0000-0000A3620000}"/>
    <cellStyle name="Title 27 11" xfId="25250" xr:uid="{00000000-0005-0000-0000-0000A4620000}"/>
    <cellStyle name="Title 27 12" xfId="25251" xr:uid="{00000000-0005-0000-0000-0000A5620000}"/>
    <cellStyle name="Title 27 13" xfId="25252" xr:uid="{00000000-0005-0000-0000-0000A6620000}"/>
    <cellStyle name="Title 27 14" xfId="25253" xr:uid="{00000000-0005-0000-0000-0000A7620000}"/>
    <cellStyle name="Title 27 15" xfId="25254" xr:uid="{00000000-0005-0000-0000-0000A8620000}"/>
    <cellStyle name="Title 27 2" xfId="25255" xr:uid="{00000000-0005-0000-0000-0000A9620000}"/>
    <cellStyle name="Title 27 2 2" xfId="25256" xr:uid="{00000000-0005-0000-0000-0000AA620000}"/>
    <cellStyle name="Title 27 2 2 2" xfId="25257" xr:uid="{00000000-0005-0000-0000-0000AB620000}"/>
    <cellStyle name="Title 27 2 2 3" xfId="25258" xr:uid="{00000000-0005-0000-0000-0000AC620000}"/>
    <cellStyle name="Title 27 2 3" xfId="25259" xr:uid="{00000000-0005-0000-0000-0000AD620000}"/>
    <cellStyle name="Title 27 2 3 2" xfId="25260" xr:uid="{00000000-0005-0000-0000-0000AE620000}"/>
    <cellStyle name="Title 27 2 3 3" xfId="25261" xr:uid="{00000000-0005-0000-0000-0000AF620000}"/>
    <cellStyle name="Title 27 2 4" xfId="25262" xr:uid="{00000000-0005-0000-0000-0000B0620000}"/>
    <cellStyle name="Title 27 2 5" xfId="25263" xr:uid="{00000000-0005-0000-0000-0000B1620000}"/>
    <cellStyle name="Title 27 2 6" xfId="25264" xr:uid="{00000000-0005-0000-0000-0000B2620000}"/>
    <cellStyle name="Title 27 3" xfId="25265" xr:uid="{00000000-0005-0000-0000-0000B3620000}"/>
    <cellStyle name="Title 27 3 2" xfId="25266" xr:uid="{00000000-0005-0000-0000-0000B4620000}"/>
    <cellStyle name="Title 27 3 2 2" xfId="25267" xr:uid="{00000000-0005-0000-0000-0000B5620000}"/>
    <cellStyle name="Title 27 3 2 3" xfId="25268" xr:uid="{00000000-0005-0000-0000-0000B6620000}"/>
    <cellStyle name="Title 27 3 3" xfId="25269" xr:uid="{00000000-0005-0000-0000-0000B7620000}"/>
    <cellStyle name="Title 27 3 3 2" xfId="25270" xr:uid="{00000000-0005-0000-0000-0000B8620000}"/>
    <cellStyle name="Title 27 3 3 3" xfId="25271" xr:uid="{00000000-0005-0000-0000-0000B9620000}"/>
    <cellStyle name="Title 27 3 4" xfId="25272" xr:uid="{00000000-0005-0000-0000-0000BA620000}"/>
    <cellStyle name="Title 27 3 5" xfId="25273" xr:uid="{00000000-0005-0000-0000-0000BB620000}"/>
    <cellStyle name="Title 27 4" xfId="25274" xr:uid="{00000000-0005-0000-0000-0000BC620000}"/>
    <cellStyle name="Title 27 4 2" xfId="25275" xr:uid="{00000000-0005-0000-0000-0000BD620000}"/>
    <cellStyle name="Title 27 4 2 2" xfId="25276" xr:uid="{00000000-0005-0000-0000-0000BE620000}"/>
    <cellStyle name="Title 27 4 2 3" xfId="25277" xr:uid="{00000000-0005-0000-0000-0000BF620000}"/>
    <cellStyle name="Title 27 4 3" xfId="25278" xr:uid="{00000000-0005-0000-0000-0000C0620000}"/>
    <cellStyle name="Title 27 4 3 2" xfId="25279" xr:uid="{00000000-0005-0000-0000-0000C1620000}"/>
    <cellStyle name="Title 27 4 3 3" xfId="25280" xr:uid="{00000000-0005-0000-0000-0000C2620000}"/>
    <cellStyle name="Title 27 4 4" xfId="25281" xr:uid="{00000000-0005-0000-0000-0000C3620000}"/>
    <cellStyle name="Title 27 4 5" xfId="25282" xr:uid="{00000000-0005-0000-0000-0000C4620000}"/>
    <cellStyle name="Title 27 5" xfId="25283" xr:uid="{00000000-0005-0000-0000-0000C5620000}"/>
    <cellStyle name="Title 27 5 2" xfId="25284" xr:uid="{00000000-0005-0000-0000-0000C6620000}"/>
    <cellStyle name="Title 27 5 2 2" xfId="25285" xr:uid="{00000000-0005-0000-0000-0000C7620000}"/>
    <cellStyle name="Title 27 5 2 3" xfId="25286" xr:uid="{00000000-0005-0000-0000-0000C8620000}"/>
    <cellStyle name="Title 27 5 3" xfId="25287" xr:uid="{00000000-0005-0000-0000-0000C9620000}"/>
    <cellStyle name="Title 27 5 3 2" xfId="25288" xr:uid="{00000000-0005-0000-0000-0000CA620000}"/>
    <cellStyle name="Title 27 5 3 3" xfId="25289" xr:uid="{00000000-0005-0000-0000-0000CB620000}"/>
    <cellStyle name="Title 27 5 4" xfId="25290" xr:uid="{00000000-0005-0000-0000-0000CC620000}"/>
    <cellStyle name="Title 27 5 4 2" xfId="25291" xr:uid="{00000000-0005-0000-0000-0000CD620000}"/>
    <cellStyle name="Title 27 5 4 3" xfId="25292" xr:uid="{00000000-0005-0000-0000-0000CE620000}"/>
    <cellStyle name="Title 27 5 5" xfId="25293" xr:uid="{00000000-0005-0000-0000-0000CF620000}"/>
    <cellStyle name="Title 27 5 6" xfId="25294" xr:uid="{00000000-0005-0000-0000-0000D0620000}"/>
    <cellStyle name="Title 27 6" xfId="25295" xr:uid="{00000000-0005-0000-0000-0000D1620000}"/>
    <cellStyle name="Title 27 6 2" xfId="25296" xr:uid="{00000000-0005-0000-0000-0000D2620000}"/>
    <cellStyle name="Title 27 6 2 2" xfId="25297" xr:uid="{00000000-0005-0000-0000-0000D3620000}"/>
    <cellStyle name="Title 27 6 2 3" xfId="25298" xr:uid="{00000000-0005-0000-0000-0000D4620000}"/>
    <cellStyle name="Title 27 6 3" xfId="25299" xr:uid="{00000000-0005-0000-0000-0000D5620000}"/>
    <cellStyle name="Title 27 6 3 2" xfId="25300" xr:uid="{00000000-0005-0000-0000-0000D6620000}"/>
    <cellStyle name="Title 27 6 3 3" xfId="25301" xr:uid="{00000000-0005-0000-0000-0000D7620000}"/>
    <cellStyle name="Title 27 6 4" xfId="25302" xr:uid="{00000000-0005-0000-0000-0000D8620000}"/>
    <cellStyle name="Title 27 6 5" xfId="25303" xr:uid="{00000000-0005-0000-0000-0000D9620000}"/>
    <cellStyle name="Title 27 7" xfId="25304" xr:uid="{00000000-0005-0000-0000-0000DA620000}"/>
    <cellStyle name="Title 27 7 2" xfId="25305" xr:uid="{00000000-0005-0000-0000-0000DB620000}"/>
    <cellStyle name="Title 27 7 3" xfId="25306" xr:uid="{00000000-0005-0000-0000-0000DC620000}"/>
    <cellStyle name="Title 27 8" xfId="25307" xr:uid="{00000000-0005-0000-0000-0000DD620000}"/>
    <cellStyle name="Title 27 8 2" xfId="25308" xr:uid="{00000000-0005-0000-0000-0000DE620000}"/>
    <cellStyle name="Title 27 8 3" xfId="25309" xr:uid="{00000000-0005-0000-0000-0000DF620000}"/>
    <cellStyle name="Title 27 9" xfId="25310" xr:uid="{00000000-0005-0000-0000-0000E0620000}"/>
    <cellStyle name="Title 27 9 2" xfId="25311" xr:uid="{00000000-0005-0000-0000-0000E1620000}"/>
    <cellStyle name="Title 27 9 3" xfId="25312" xr:uid="{00000000-0005-0000-0000-0000E2620000}"/>
    <cellStyle name="Title 28" xfId="25313" xr:uid="{00000000-0005-0000-0000-0000E3620000}"/>
    <cellStyle name="Title 28 10" xfId="25314" xr:uid="{00000000-0005-0000-0000-0000E4620000}"/>
    <cellStyle name="Title 28 11" xfId="25315" xr:uid="{00000000-0005-0000-0000-0000E5620000}"/>
    <cellStyle name="Title 28 12" xfId="25316" xr:uid="{00000000-0005-0000-0000-0000E6620000}"/>
    <cellStyle name="Title 28 13" xfId="25317" xr:uid="{00000000-0005-0000-0000-0000E7620000}"/>
    <cellStyle name="Title 28 14" xfId="25318" xr:uid="{00000000-0005-0000-0000-0000E8620000}"/>
    <cellStyle name="Title 28 15" xfId="25319" xr:uid="{00000000-0005-0000-0000-0000E9620000}"/>
    <cellStyle name="Title 28 2" xfId="25320" xr:uid="{00000000-0005-0000-0000-0000EA620000}"/>
    <cellStyle name="Title 28 2 2" xfId="25321" xr:uid="{00000000-0005-0000-0000-0000EB620000}"/>
    <cellStyle name="Title 28 2 2 2" xfId="25322" xr:uid="{00000000-0005-0000-0000-0000EC620000}"/>
    <cellStyle name="Title 28 2 2 3" xfId="25323" xr:uid="{00000000-0005-0000-0000-0000ED620000}"/>
    <cellStyle name="Title 28 2 3" xfId="25324" xr:uid="{00000000-0005-0000-0000-0000EE620000}"/>
    <cellStyle name="Title 28 2 3 2" xfId="25325" xr:uid="{00000000-0005-0000-0000-0000EF620000}"/>
    <cellStyle name="Title 28 2 3 3" xfId="25326" xr:uid="{00000000-0005-0000-0000-0000F0620000}"/>
    <cellStyle name="Title 28 2 4" xfId="25327" xr:uid="{00000000-0005-0000-0000-0000F1620000}"/>
    <cellStyle name="Title 28 2 5" xfId="25328" xr:uid="{00000000-0005-0000-0000-0000F2620000}"/>
    <cellStyle name="Title 28 2 6" xfId="25329" xr:uid="{00000000-0005-0000-0000-0000F3620000}"/>
    <cellStyle name="Title 28 3" xfId="25330" xr:uid="{00000000-0005-0000-0000-0000F4620000}"/>
    <cellStyle name="Title 28 3 2" xfId="25331" xr:uid="{00000000-0005-0000-0000-0000F5620000}"/>
    <cellStyle name="Title 28 3 2 2" xfId="25332" xr:uid="{00000000-0005-0000-0000-0000F6620000}"/>
    <cellStyle name="Title 28 3 2 3" xfId="25333" xr:uid="{00000000-0005-0000-0000-0000F7620000}"/>
    <cellStyle name="Title 28 3 3" xfId="25334" xr:uid="{00000000-0005-0000-0000-0000F8620000}"/>
    <cellStyle name="Title 28 3 3 2" xfId="25335" xr:uid="{00000000-0005-0000-0000-0000F9620000}"/>
    <cellStyle name="Title 28 3 3 3" xfId="25336" xr:uid="{00000000-0005-0000-0000-0000FA620000}"/>
    <cellStyle name="Title 28 3 4" xfId="25337" xr:uid="{00000000-0005-0000-0000-0000FB620000}"/>
    <cellStyle name="Title 28 3 5" xfId="25338" xr:uid="{00000000-0005-0000-0000-0000FC620000}"/>
    <cellStyle name="Title 28 4" xfId="25339" xr:uid="{00000000-0005-0000-0000-0000FD620000}"/>
    <cellStyle name="Title 28 4 2" xfId="25340" xr:uid="{00000000-0005-0000-0000-0000FE620000}"/>
    <cellStyle name="Title 28 4 2 2" xfId="25341" xr:uid="{00000000-0005-0000-0000-0000FF620000}"/>
    <cellStyle name="Title 28 4 2 3" xfId="25342" xr:uid="{00000000-0005-0000-0000-000000630000}"/>
    <cellStyle name="Title 28 4 3" xfId="25343" xr:uid="{00000000-0005-0000-0000-000001630000}"/>
    <cellStyle name="Title 28 4 3 2" xfId="25344" xr:uid="{00000000-0005-0000-0000-000002630000}"/>
    <cellStyle name="Title 28 4 3 3" xfId="25345" xr:uid="{00000000-0005-0000-0000-000003630000}"/>
    <cellStyle name="Title 28 4 4" xfId="25346" xr:uid="{00000000-0005-0000-0000-000004630000}"/>
    <cellStyle name="Title 28 4 5" xfId="25347" xr:uid="{00000000-0005-0000-0000-000005630000}"/>
    <cellStyle name="Title 28 5" xfId="25348" xr:uid="{00000000-0005-0000-0000-000006630000}"/>
    <cellStyle name="Title 28 5 2" xfId="25349" xr:uid="{00000000-0005-0000-0000-000007630000}"/>
    <cellStyle name="Title 28 5 2 2" xfId="25350" xr:uid="{00000000-0005-0000-0000-000008630000}"/>
    <cellStyle name="Title 28 5 2 3" xfId="25351" xr:uid="{00000000-0005-0000-0000-000009630000}"/>
    <cellStyle name="Title 28 5 3" xfId="25352" xr:uid="{00000000-0005-0000-0000-00000A630000}"/>
    <cellStyle name="Title 28 5 3 2" xfId="25353" xr:uid="{00000000-0005-0000-0000-00000B630000}"/>
    <cellStyle name="Title 28 5 3 3" xfId="25354" xr:uid="{00000000-0005-0000-0000-00000C630000}"/>
    <cellStyle name="Title 28 5 4" xfId="25355" xr:uid="{00000000-0005-0000-0000-00000D630000}"/>
    <cellStyle name="Title 28 5 4 2" xfId="25356" xr:uid="{00000000-0005-0000-0000-00000E630000}"/>
    <cellStyle name="Title 28 5 4 3" xfId="25357" xr:uid="{00000000-0005-0000-0000-00000F630000}"/>
    <cellStyle name="Title 28 5 5" xfId="25358" xr:uid="{00000000-0005-0000-0000-000010630000}"/>
    <cellStyle name="Title 28 5 6" xfId="25359" xr:uid="{00000000-0005-0000-0000-000011630000}"/>
    <cellStyle name="Title 28 6" xfId="25360" xr:uid="{00000000-0005-0000-0000-000012630000}"/>
    <cellStyle name="Title 28 6 2" xfId="25361" xr:uid="{00000000-0005-0000-0000-000013630000}"/>
    <cellStyle name="Title 28 6 2 2" xfId="25362" xr:uid="{00000000-0005-0000-0000-000014630000}"/>
    <cellStyle name="Title 28 6 2 3" xfId="25363" xr:uid="{00000000-0005-0000-0000-000015630000}"/>
    <cellStyle name="Title 28 6 3" xfId="25364" xr:uid="{00000000-0005-0000-0000-000016630000}"/>
    <cellStyle name="Title 28 6 3 2" xfId="25365" xr:uid="{00000000-0005-0000-0000-000017630000}"/>
    <cellStyle name="Title 28 6 3 3" xfId="25366" xr:uid="{00000000-0005-0000-0000-000018630000}"/>
    <cellStyle name="Title 28 6 4" xfId="25367" xr:uid="{00000000-0005-0000-0000-000019630000}"/>
    <cellStyle name="Title 28 6 5" xfId="25368" xr:uid="{00000000-0005-0000-0000-00001A630000}"/>
    <cellStyle name="Title 28 7" xfId="25369" xr:uid="{00000000-0005-0000-0000-00001B630000}"/>
    <cellStyle name="Title 28 7 2" xfId="25370" xr:uid="{00000000-0005-0000-0000-00001C630000}"/>
    <cellStyle name="Title 28 7 3" xfId="25371" xr:uid="{00000000-0005-0000-0000-00001D630000}"/>
    <cellStyle name="Title 28 8" xfId="25372" xr:uid="{00000000-0005-0000-0000-00001E630000}"/>
    <cellStyle name="Title 28 8 2" xfId="25373" xr:uid="{00000000-0005-0000-0000-00001F630000}"/>
    <cellStyle name="Title 28 8 3" xfId="25374" xr:uid="{00000000-0005-0000-0000-000020630000}"/>
    <cellStyle name="Title 28 9" xfId="25375" xr:uid="{00000000-0005-0000-0000-000021630000}"/>
    <cellStyle name="Title 28 9 2" xfId="25376" xr:uid="{00000000-0005-0000-0000-000022630000}"/>
    <cellStyle name="Title 28 9 3" xfId="25377" xr:uid="{00000000-0005-0000-0000-000023630000}"/>
    <cellStyle name="Title 29" xfId="25378" xr:uid="{00000000-0005-0000-0000-000024630000}"/>
    <cellStyle name="Title 29 10" xfId="25379" xr:uid="{00000000-0005-0000-0000-000025630000}"/>
    <cellStyle name="Title 29 11" xfId="25380" xr:uid="{00000000-0005-0000-0000-000026630000}"/>
    <cellStyle name="Title 29 12" xfId="25381" xr:uid="{00000000-0005-0000-0000-000027630000}"/>
    <cellStyle name="Title 29 13" xfId="25382" xr:uid="{00000000-0005-0000-0000-000028630000}"/>
    <cellStyle name="Title 29 14" xfId="25383" xr:uid="{00000000-0005-0000-0000-000029630000}"/>
    <cellStyle name="Title 29 15" xfId="25384" xr:uid="{00000000-0005-0000-0000-00002A630000}"/>
    <cellStyle name="Title 29 2" xfId="25385" xr:uid="{00000000-0005-0000-0000-00002B630000}"/>
    <cellStyle name="Title 29 2 2" xfId="25386" xr:uid="{00000000-0005-0000-0000-00002C630000}"/>
    <cellStyle name="Title 29 2 2 2" xfId="25387" xr:uid="{00000000-0005-0000-0000-00002D630000}"/>
    <cellStyle name="Title 29 2 2 3" xfId="25388" xr:uid="{00000000-0005-0000-0000-00002E630000}"/>
    <cellStyle name="Title 29 2 3" xfId="25389" xr:uid="{00000000-0005-0000-0000-00002F630000}"/>
    <cellStyle name="Title 29 2 3 2" xfId="25390" xr:uid="{00000000-0005-0000-0000-000030630000}"/>
    <cellStyle name="Title 29 2 3 3" xfId="25391" xr:uid="{00000000-0005-0000-0000-000031630000}"/>
    <cellStyle name="Title 29 2 4" xfId="25392" xr:uid="{00000000-0005-0000-0000-000032630000}"/>
    <cellStyle name="Title 29 2 5" xfId="25393" xr:uid="{00000000-0005-0000-0000-000033630000}"/>
    <cellStyle name="Title 29 2 6" xfId="25394" xr:uid="{00000000-0005-0000-0000-000034630000}"/>
    <cellStyle name="Title 29 3" xfId="25395" xr:uid="{00000000-0005-0000-0000-000035630000}"/>
    <cellStyle name="Title 29 3 2" xfId="25396" xr:uid="{00000000-0005-0000-0000-000036630000}"/>
    <cellStyle name="Title 29 3 2 2" xfId="25397" xr:uid="{00000000-0005-0000-0000-000037630000}"/>
    <cellStyle name="Title 29 3 2 3" xfId="25398" xr:uid="{00000000-0005-0000-0000-000038630000}"/>
    <cellStyle name="Title 29 3 3" xfId="25399" xr:uid="{00000000-0005-0000-0000-000039630000}"/>
    <cellStyle name="Title 29 3 3 2" xfId="25400" xr:uid="{00000000-0005-0000-0000-00003A630000}"/>
    <cellStyle name="Title 29 3 3 3" xfId="25401" xr:uid="{00000000-0005-0000-0000-00003B630000}"/>
    <cellStyle name="Title 29 3 4" xfId="25402" xr:uid="{00000000-0005-0000-0000-00003C630000}"/>
    <cellStyle name="Title 29 3 5" xfId="25403" xr:uid="{00000000-0005-0000-0000-00003D630000}"/>
    <cellStyle name="Title 29 4" xfId="25404" xr:uid="{00000000-0005-0000-0000-00003E630000}"/>
    <cellStyle name="Title 29 4 2" xfId="25405" xr:uid="{00000000-0005-0000-0000-00003F630000}"/>
    <cellStyle name="Title 29 4 2 2" xfId="25406" xr:uid="{00000000-0005-0000-0000-000040630000}"/>
    <cellStyle name="Title 29 4 2 3" xfId="25407" xr:uid="{00000000-0005-0000-0000-000041630000}"/>
    <cellStyle name="Title 29 4 3" xfId="25408" xr:uid="{00000000-0005-0000-0000-000042630000}"/>
    <cellStyle name="Title 29 4 3 2" xfId="25409" xr:uid="{00000000-0005-0000-0000-000043630000}"/>
    <cellStyle name="Title 29 4 3 3" xfId="25410" xr:uid="{00000000-0005-0000-0000-000044630000}"/>
    <cellStyle name="Title 29 4 4" xfId="25411" xr:uid="{00000000-0005-0000-0000-000045630000}"/>
    <cellStyle name="Title 29 4 5" xfId="25412" xr:uid="{00000000-0005-0000-0000-000046630000}"/>
    <cellStyle name="Title 29 5" xfId="25413" xr:uid="{00000000-0005-0000-0000-000047630000}"/>
    <cellStyle name="Title 29 5 2" xfId="25414" xr:uid="{00000000-0005-0000-0000-000048630000}"/>
    <cellStyle name="Title 29 5 2 2" xfId="25415" xr:uid="{00000000-0005-0000-0000-000049630000}"/>
    <cellStyle name="Title 29 5 2 3" xfId="25416" xr:uid="{00000000-0005-0000-0000-00004A630000}"/>
    <cellStyle name="Title 29 5 3" xfId="25417" xr:uid="{00000000-0005-0000-0000-00004B630000}"/>
    <cellStyle name="Title 29 5 3 2" xfId="25418" xr:uid="{00000000-0005-0000-0000-00004C630000}"/>
    <cellStyle name="Title 29 5 3 3" xfId="25419" xr:uid="{00000000-0005-0000-0000-00004D630000}"/>
    <cellStyle name="Title 29 5 4" xfId="25420" xr:uid="{00000000-0005-0000-0000-00004E630000}"/>
    <cellStyle name="Title 29 5 4 2" xfId="25421" xr:uid="{00000000-0005-0000-0000-00004F630000}"/>
    <cellStyle name="Title 29 5 4 3" xfId="25422" xr:uid="{00000000-0005-0000-0000-000050630000}"/>
    <cellStyle name="Title 29 5 5" xfId="25423" xr:uid="{00000000-0005-0000-0000-000051630000}"/>
    <cellStyle name="Title 29 5 6" xfId="25424" xr:uid="{00000000-0005-0000-0000-000052630000}"/>
    <cellStyle name="Title 29 6" xfId="25425" xr:uid="{00000000-0005-0000-0000-000053630000}"/>
    <cellStyle name="Title 29 6 2" xfId="25426" xr:uid="{00000000-0005-0000-0000-000054630000}"/>
    <cellStyle name="Title 29 6 2 2" xfId="25427" xr:uid="{00000000-0005-0000-0000-000055630000}"/>
    <cellStyle name="Title 29 6 2 3" xfId="25428" xr:uid="{00000000-0005-0000-0000-000056630000}"/>
    <cellStyle name="Title 29 6 3" xfId="25429" xr:uid="{00000000-0005-0000-0000-000057630000}"/>
    <cellStyle name="Title 29 6 3 2" xfId="25430" xr:uid="{00000000-0005-0000-0000-000058630000}"/>
    <cellStyle name="Title 29 6 3 3" xfId="25431" xr:uid="{00000000-0005-0000-0000-000059630000}"/>
    <cellStyle name="Title 29 6 4" xfId="25432" xr:uid="{00000000-0005-0000-0000-00005A630000}"/>
    <cellStyle name="Title 29 6 5" xfId="25433" xr:uid="{00000000-0005-0000-0000-00005B630000}"/>
    <cellStyle name="Title 29 7" xfId="25434" xr:uid="{00000000-0005-0000-0000-00005C630000}"/>
    <cellStyle name="Title 29 7 2" xfId="25435" xr:uid="{00000000-0005-0000-0000-00005D630000}"/>
    <cellStyle name="Title 29 7 3" xfId="25436" xr:uid="{00000000-0005-0000-0000-00005E630000}"/>
    <cellStyle name="Title 29 8" xfId="25437" xr:uid="{00000000-0005-0000-0000-00005F630000}"/>
    <cellStyle name="Title 29 8 2" xfId="25438" xr:uid="{00000000-0005-0000-0000-000060630000}"/>
    <cellStyle name="Title 29 8 3" xfId="25439" xr:uid="{00000000-0005-0000-0000-000061630000}"/>
    <cellStyle name="Title 29 9" xfId="25440" xr:uid="{00000000-0005-0000-0000-000062630000}"/>
    <cellStyle name="Title 29 9 2" xfId="25441" xr:uid="{00000000-0005-0000-0000-000063630000}"/>
    <cellStyle name="Title 29 9 3" xfId="25442" xr:uid="{00000000-0005-0000-0000-000064630000}"/>
    <cellStyle name="Title 3" xfId="25443" xr:uid="{00000000-0005-0000-0000-000065630000}"/>
    <cellStyle name="Title 3 10" xfId="25444" xr:uid="{00000000-0005-0000-0000-000066630000}"/>
    <cellStyle name="Title 3 10 2" xfId="25445" xr:uid="{00000000-0005-0000-0000-000067630000}"/>
    <cellStyle name="Title 3 10 3" xfId="25446" xr:uid="{00000000-0005-0000-0000-000068630000}"/>
    <cellStyle name="Title 3 11" xfId="25447" xr:uid="{00000000-0005-0000-0000-000069630000}"/>
    <cellStyle name="Title 3 12" xfId="25448" xr:uid="{00000000-0005-0000-0000-00006A630000}"/>
    <cellStyle name="Title 3 13" xfId="25449" xr:uid="{00000000-0005-0000-0000-00006B630000}"/>
    <cellStyle name="Title 3 14" xfId="25450" xr:uid="{00000000-0005-0000-0000-00006C630000}"/>
    <cellStyle name="Title 3 15" xfId="25451" xr:uid="{00000000-0005-0000-0000-00006D630000}"/>
    <cellStyle name="Title 3 16" xfId="25452" xr:uid="{00000000-0005-0000-0000-00006E630000}"/>
    <cellStyle name="Title 3 2" xfId="25453" xr:uid="{00000000-0005-0000-0000-00006F630000}"/>
    <cellStyle name="Title 3 2 10" xfId="25454" xr:uid="{00000000-0005-0000-0000-000070630000}"/>
    <cellStyle name="Title 3 2 11" xfId="25455" xr:uid="{00000000-0005-0000-0000-000071630000}"/>
    <cellStyle name="Title 3 2 12" xfId="25456" xr:uid="{00000000-0005-0000-0000-000072630000}"/>
    <cellStyle name="Title 3 2 13" xfId="25457" xr:uid="{00000000-0005-0000-0000-000073630000}"/>
    <cellStyle name="Title 3 2 14" xfId="25458" xr:uid="{00000000-0005-0000-0000-000074630000}"/>
    <cellStyle name="Title 3 2 2" xfId="25459" xr:uid="{00000000-0005-0000-0000-000075630000}"/>
    <cellStyle name="Title 3 2 2 2" xfId="25460" xr:uid="{00000000-0005-0000-0000-000076630000}"/>
    <cellStyle name="Title 3 2 2 2 2" xfId="25461" xr:uid="{00000000-0005-0000-0000-000077630000}"/>
    <cellStyle name="Title 3 2 2 2 3" xfId="25462" xr:uid="{00000000-0005-0000-0000-000078630000}"/>
    <cellStyle name="Title 3 2 2 3" xfId="25463" xr:uid="{00000000-0005-0000-0000-000079630000}"/>
    <cellStyle name="Title 3 2 2 3 2" xfId="25464" xr:uid="{00000000-0005-0000-0000-00007A630000}"/>
    <cellStyle name="Title 3 2 2 3 3" xfId="25465" xr:uid="{00000000-0005-0000-0000-00007B630000}"/>
    <cellStyle name="Title 3 2 2 4" xfId="25466" xr:uid="{00000000-0005-0000-0000-00007C630000}"/>
    <cellStyle name="Title 3 2 2 5" xfId="25467" xr:uid="{00000000-0005-0000-0000-00007D630000}"/>
    <cellStyle name="Title 3 2 3" xfId="25468" xr:uid="{00000000-0005-0000-0000-00007E630000}"/>
    <cellStyle name="Title 3 2 3 2" xfId="25469" xr:uid="{00000000-0005-0000-0000-00007F630000}"/>
    <cellStyle name="Title 3 2 3 2 2" xfId="25470" xr:uid="{00000000-0005-0000-0000-000080630000}"/>
    <cellStyle name="Title 3 2 3 2 3" xfId="25471" xr:uid="{00000000-0005-0000-0000-000081630000}"/>
    <cellStyle name="Title 3 2 3 3" xfId="25472" xr:uid="{00000000-0005-0000-0000-000082630000}"/>
    <cellStyle name="Title 3 2 3 3 2" xfId="25473" xr:uid="{00000000-0005-0000-0000-000083630000}"/>
    <cellStyle name="Title 3 2 3 3 3" xfId="25474" xr:uid="{00000000-0005-0000-0000-000084630000}"/>
    <cellStyle name="Title 3 2 3 4" xfId="25475" xr:uid="{00000000-0005-0000-0000-000085630000}"/>
    <cellStyle name="Title 3 2 3 5" xfId="25476" xr:uid="{00000000-0005-0000-0000-000086630000}"/>
    <cellStyle name="Title 3 2 4" xfId="25477" xr:uid="{00000000-0005-0000-0000-000087630000}"/>
    <cellStyle name="Title 3 2 4 2" xfId="25478" xr:uid="{00000000-0005-0000-0000-000088630000}"/>
    <cellStyle name="Title 3 2 4 2 2" xfId="25479" xr:uid="{00000000-0005-0000-0000-000089630000}"/>
    <cellStyle name="Title 3 2 4 2 3" xfId="25480" xr:uid="{00000000-0005-0000-0000-00008A630000}"/>
    <cellStyle name="Title 3 2 4 3" xfId="25481" xr:uid="{00000000-0005-0000-0000-00008B630000}"/>
    <cellStyle name="Title 3 2 4 3 2" xfId="25482" xr:uid="{00000000-0005-0000-0000-00008C630000}"/>
    <cellStyle name="Title 3 2 4 3 3" xfId="25483" xr:uid="{00000000-0005-0000-0000-00008D630000}"/>
    <cellStyle name="Title 3 2 4 4" xfId="25484" xr:uid="{00000000-0005-0000-0000-00008E630000}"/>
    <cellStyle name="Title 3 2 4 4 2" xfId="25485" xr:uid="{00000000-0005-0000-0000-00008F630000}"/>
    <cellStyle name="Title 3 2 4 4 3" xfId="25486" xr:uid="{00000000-0005-0000-0000-000090630000}"/>
    <cellStyle name="Title 3 2 4 5" xfId="25487" xr:uid="{00000000-0005-0000-0000-000091630000}"/>
    <cellStyle name="Title 3 2 4 6" xfId="25488" xr:uid="{00000000-0005-0000-0000-000092630000}"/>
    <cellStyle name="Title 3 2 5" xfId="25489" xr:uid="{00000000-0005-0000-0000-000093630000}"/>
    <cellStyle name="Title 3 2 5 2" xfId="25490" xr:uid="{00000000-0005-0000-0000-000094630000}"/>
    <cellStyle name="Title 3 2 5 2 2" xfId="25491" xr:uid="{00000000-0005-0000-0000-000095630000}"/>
    <cellStyle name="Title 3 2 5 2 3" xfId="25492" xr:uid="{00000000-0005-0000-0000-000096630000}"/>
    <cellStyle name="Title 3 2 5 3" xfId="25493" xr:uid="{00000000-0005-0000-0000-000097630000}"/>
    <cellStyle name="Title 3 2 5 3 2" xfId="25494" xr:uid="{00000000-0005-0000-0000-000098630000}"/>
    <cellStyle name="Title 3 2 5 3 3" xfId="25495" xr:uid="{00000000-0005-0000-0000-000099630000}"/>
    <cellStyle name="Title 3 2 5 4" xfId="25496" xr:uid="{00000000-0005-0000-0000-00009A630000}"/>
    <cellStyle name="Title 3 2 5 5" xfId="25497" xr:uid="{00000000-0005-0000-0000-00009B630000}"/>
    <cellStyle name="Title 3 2 6" xfId="25498" xr:uid="{00000000-0005-0000-0000-00009C630000}"/>
    <cellStyle name="Title 3 2 6 2" xfId="25499" xr:uid="{00000000-0005-0000-0000-00009D630000}"/>
    <cellStyle name="Title 3 2 6 3" xfId="25500" xr:uid="{00000000-0005-0000-0000-00009E630000}"/>
    <cellStyle name="Title 3 2 7" xfId="25501" xr:uid="{00000000-0005-0000-0000-00009F630000}"/>
    <cellStyle name="Title 3 2 7 2" xfId="25502" xr:uid="{00000000-0005-0000-0000-0000A0630000}"/>
    <cellStyle name="Title 3 2 7 3" xfId="25503" xr:uid="{00000000-0005-0000-0000-0000A1630000}"/>
    <cellStyle name="Title 3 2 8" xfId="25504" xr:uid="{00000000-0005-0000-0000-0000A2630000}"/>
    <cellStyle name="Title 3 2 8 2" xfId="25505" xr:uid="{00000000-0005-0000-0000-0000A3630000}"/>
    <cellStyle name="Title 3 2 8 3" xfId="25506" xr:uid="{00000000-0005-0000-0000-0000A4630000}"/>
    <cellStyle name="Title 3 2 9" xfId="25507" xr:uid="{00000000-0005-0000-0000-0000A5630000}"/>
    <cellStyle name="Title 3 3" xfId="25508" xr:uid="{00000000-0005-0000-0000-0000A6630000}"/>
    <cellStyle name="Title 3 3 2" xfId="25509" xr:uid="{00000000-0005-0000-0000-0000A7630000}"/>
    <cellStyle name="Title 3 3 2 2" xfId="25510" xr:uid="{00000000-0005-0000-0000-0000A8630000}"/>
    <cellStyle name="Title 3 3 2 3" xfId="25511" xr:uid="{00000000-0005-0000-0000-0000A9630000}"/>
    <cellStyle name="Title 3 3 3" xfId="25512" xr:uid="{00000000-0005-0000-0000-0000AA630000}"/>
    <cellStyle name="Title 3 3 3 2" xfId="25513" xr:uid="{00000000-0005-0000-0000-0000AB630000}"/>
    <cellStyle name="Title 3 3 3 3" xfId="25514" xr:uid="{00000000-0005-0000-0000-0000AC630000}"/>
    <cellStyle name="Title 3 3 4" xfId="25515" xr:uid="{00000000-0005-0000-0000-0000AD630000}"/>
    <cellStyle name="Title 3 3 5" xfId="25516" xr:uid="{00000000-0005-0000-0000-0000AE630000}"/>
    <cellStyle name="Title 3 3 6" xfId="25517" xr:uid="{00000000-0005-0000-0000-0000AF630000}"/>
    <cellStyle name="Title 3 3 7" xfId="25518" xr:uid="{00000000-0005-0000-0000-0000B0630000}"/>
    <cellStyle name="Title 3 3 8" xfId="25519" xr:uid="{00000000-0005-0000-0000-0000B1630000}"/>
    <cellStyle name="Title 3 3 9" xfId="25520" xr:uid="{00000000-0005-0000-0000-0000B2630000}"/>
    <cellStyle name="Title 3 4" xfId="25521" xr:uid="{00000000-0005-0000-0000-0000B3630000}"/>
    <cellStyle name="Title 3 4 2" xfId="25522" xr:uid="{00000000-0005-0000-0000-0000B4630000}"/>
    <cellStyle name="Title 3 4 2 2" xfId="25523" xr:uid="{00000000-0005-0000-0000-0000B5630000}"/>
    <cellStyle name="Title 3 4 2 3" xfId="25524" xr:uid="{00000000-0005-0000-0000-0000B6630000}"/>
    <cellStyle name="Title 3 4 3" xfId="25525" xr:uid="{00000000-0005-0000-0000-0000B7630000}"/>
    <cellStyle name="Title 3 4 3 2" xfId="25526" xr:uid="{00000000-0005-0000-0000-0000B8630000}"/>
    <cellStyle name="Title 3 4 3 3" xfId="25527" xr:uid="{00000000-0005-0000-0000-0000B9630000}"/>
    <cellStyle name="Title 3 4 4" xfId="25528" xr:uid="{00000000-0005-0000-0000-0000BA630000}"/>
    <cellStyle name="Title 3 4 5" xfId="25529" xr:uid="{00000000-0005-0000-0000-0000BB630000}"/>
    <cellStyle name="Title 3 5" xfId="25530" xr:uid="{00000000-0005-0000-0000-0000BC630000}"/>
    <cellStyle name="Title 3 5 2" xfId="25531" xr:uid="{00000000-0005-0000-0000-0000BD630000}"/>
    <cellStyle name="Title 3 5 2 2" xfId="25532" xr:uid="{00000000-0005-0000-0000-0000BE630000}"/>
    <cellStyle name="Title 3 5 2 3" xfId="25533" xr:uid="{00000000-0005-0000-0000-0000BF630000}"/>
    <cellStyle name="Title 3 5 3" xfId="25534" xr:uid="{00000000-0005-0000-0000-0000C0630000}"/>
    <cellStyle name="Title 3 5 3 2" xfId="25535" xr:uid="{00000000-0005-0000-0000-0000C1630000}"/>
    <cellStyle name="Title 3 5 3 3" xfId="25536" xr:uid="{00000000-0005-0000-0000-0000C2630000}"/>
    <cellStyle name="Title 3 5 4" xfId="25537" xr:uid="{00000000-0005-0000-0000-0000C3630000}"/>
    <cellStyle name="Title 3 5 5" xfId="25538" xr:uid="{00000000-0005-0000-0000-0000C4630000}"/>
    <cellStyle name="Title 3 6" xfId="25539" xr:uid="{00000000-0005-0000-0000-0000C5630000}"/>
    <cellStyle name="Title 3 6 2" xfId="25540" xr:uid="{00000000-0005-0000-0000-0000C6630000}"/>
    <cellStyle name="Title 3 6 2 2" xfId="25541" xr:uid="{00000000-0005-0000-0000-0000C7630000}"/>
    <cellStyle name="Title 3 6 2 3" xfId="25542" xr:uid="{00000000-0005-0000-0000-0000C8630000}"/>
    <cellStyle name="Title 3 6 3" xfId="25543" xr:uid="{00000000-0005-0000-0000-0000C9630000}"/>
    <cellStyle name="Title 3 6 3 2" xfId="25544" xr:uid="{00000000-0005-0000-0000-0000CA630000}"/>
    <cellStyle name="Title 3 6 3 3" xfId="25545" xr:uid="{00000000-0005-0000-0000-0000CB630000}"/>
    <cellStyle name="Title 3 6 4" xfId="25546" xr:uid="{00000000-0005-0000-0000-0000CC630000}"/>
    <cellStyle name="Title 3 6 4 2" xfId="25547" xr:uid="{00000000-0005-0000-0000-0000CD630000}"/>
    <cellStyle name="Title 3 6 4 3" xfId="25548" xr:uid="{00000000-0005-0000-0000-0000CE630000}"/>
    <cellStyle name="Title 3 6 5" xfId="25549" xr:uid="{00000000-0005-0000-0000-0000CF630000}"/>
    <cellStyle name="Title 3 6 6" xfId="25550" xr:uid="{00000000-0005-0000-0000-0000D0630000}"/>
    <cellStyle name="Title 3 7" xfId="25551" xr:uid="{00000000-0005-0000-0000-0000D1630000}"/>
    <cellStyle name="Title 3 7 2" xfId="25552" xr:uid="{00000000-0005-0000-0000-0000D2630000}"/>
    <cellStyle name="Title 3 7 2 2" xfId="25553" xr:uid="{00000000-0005-0000-0000-0000D3630000}"/>
    <cellStyle name="Title 3 7 2 3" xfId="25554" xr:uid="{00000000-0005-0000-0000-0000D4630000}"/>
    <cellStyle name="Title 3 7 3" xfId="25555" xr:uid="{00000000-0005-0000-0000-0000D5630000}"/>
    <cellStyle name="Title 3 7 3 2" xfId="25556" xr:uid="{00000000-0005-0000-0000-0000D6630000}"/>
    <cellStyle name="Title 3 7 3 3" xfId="25557" xr:uid="{00000000-0005-0000-0000-0000D7630000}"/>
    <cellStyle name="Title 3 7 4" xfId="25558" xr:uid="{00000000-0005-0000-0000-0000D8630000}"/>
    <cellStyle name="Title 3 7 5" xfId="25559" xr:uid="{00000000-0005-0000-0000-0000D9630000}"/>
    <cellStyle name="Title 3 8" xfId="25560" xr:uid="{00000000-0005-0000-0000-0000DA630000}"/>
    <cellStyle name="Title 3 8 2" xfId="25561" xr:uid="{00000000-0005-0000-0000-0000DB630000}"/>
    <cellStyle name="Title 3 8 3" xfId="25562" xr:uid="{00000000-0005-0000-0000-0000DC630000}"/>
    <cellStyle name="Title 3 9" xfId="25563" xr:uid="{00000000-0005-0000-0000-0000DD630000}"/>
    <cellStyle name="Title 3 9 2" xfId="25564" xr:uid="{00000000-0005-0000-0000-0000DE630000}"/>
    <cellStyle name="Title 3 9 3" xfId="25565" xr:uid="{00000000-0005-0000-0000-0000DF630000}"/>
    <cellStyle name="Title 30" xfId="25566" xr:uid="{00000000-0005-0000-0000-0000E0630000}"/>
    <cellStyle name="Title 30 10" xfId="25567" xr:uid="{00000000-0005-0000-0000-0000E1630000}"/>
    <cellStyle name="Title 30 11" xfId="25568" xr:uid="{00000000-0005-0000-0000-0000E2630000}"/>
    <cellStyle name="Title 30 12" xfId="25569" xr:uid="{00000000-0005-0000-0000-0000E3630000}"/>
    <cellStyle name="Title 30 13" xfId="25570" xr:uid="{00000000-0005-0000-0000-0000E4630000}"/>
    <cellStyle name="Title 30 14" xfId="25571" xr:uid="{00000000-0005-0000-0000-0000E5630000}"/>
    <cellStyle name="Title 30 15" xfId="25572" xr:uid="{00000000-0005-0000-0000-0000E6630000}"/>
    <cellStyle name="Title 30 2" xfId="25573" xr:uid="{00000000-0005-0000-0000-0000E7630000}"/>
    <cellStyle name="Title 30 2 2" xfId="25574" xr:uid="{00000000-0005-0000-0000-0000E8630000}"/>
    <cellStyle name="Title 30 2 2 2" xfId="25575" xr:uid="{00000000-0005-0000-0000-0000E9630000}"/>
    <cellStyle name="Title 30 2 2 3" xfId="25576" xr:uid="{00000000-0005-0000-0000-0000EA630000}"/>
    <cellStyle name="Title 30 2 3" xfId="25577" xr:uid="{00000000-0005-0000-0000-0000EB630000}"/>
    <cellStyle name="Title 30 2 3 2" xfId="25578" xr:uid="{00000000-0005-0000-0000-0000EC630000}"/>
    <cellStyle name="Title 30 2 3 3" xfId="25579" xr:uid="{00000000-0005-0000-0000-0000ED630000}"/>
    <cellStyle name="Title 30 2 4" xfId="25580" xr:uid="{00000000-0005-0000-0000-0000EE630000}"/>
    <cellStyle name="Title 30 2 5" xfId="25581" xr:uid="{00000000-0005-0000-0000-0000EF630000}"/>
    <cellStyle name="Title 30 2 6" xfId="25582" xr:uid="{00000000-0005-0000-0000-0000F0630000}"/>
    <cellStyle name="Title 30 3" xfId="25583" xr:uid="{00000000-0005-0000-0000-0000F1630000}"/>
    <cellStyle name="Title 30 3 2" xfId="25584" xr:uid="{00000000-0005-0000-0000-0000F2630000}"/>
    <cellStyle name="Title 30 3 2 2" xfId="25585" xr:uid="{00000000-0005-0000-0000-0000F3630000}"/>
    <cellStyle name="Title 30 3 2 3" xfId="25586" xr:uid="{00000000-0005-0000-0000-0000F4630000}"/>
    <cellStyle name="Title 30 3 3" xfId="25587" xr:uid="{00000000-0005-0000-0000-0000F5630000}"/>
    <cellStyle name="Title 30 3 3 2" xfId="25588" xr:uid="{00000000-0005-0000-0000-0000F6630000}"/>
    <cellStyle name="Title 30 3 3 3" xfId="25589" xr:uid="{00000000-0005-0000-0000-0000F7630000}"/>
    <cellStyle name="Title 30 3 4" xfId="25590" xr:uid="{00000000-0005-0000-0000-0000F8630000}"/>
    <cellStyle name="Title 30 3 5" xfId="25591" xr:uid="{00000000-0005-0000-0000-0000F9630000}"/>
    <cellStyle name="Title 30 4" xfId="25592" xr:uid="{00000000-0005-0000-0000-0000FA630000}"/>
    <cellStyle name="Title 30 4 2" xfId="25593" xr:uid="{00000000-0005-0000-0000-0000FB630000}"/>
    <cellStyle name="Title 30 4 2 2" xfId="25594" xr:uid="{00000000-0005-0000-0000-0000FC630000}"/>
    <cellStyle name="Title 30 4 2 3" xfId="25595" xr:uid="{00000000-0005-0000-0000-0000FD630000}"/>
    <cellStyle name="Title 30 4 3" xfId="25596" xr:uid="{00000000-0005-0000-0000-0000FE630000}"/>
    <cellStyle name="Title 30 4 3 2" xfId="25597" xr:uid="{00000000-0005-0000-0000-0000FF630000}"/>
    <cellStyle name="Title 30 4 3 3" xfId="25598" xr:uid="{00000000-0005-0000-0000-000000640000}"/>
    <cellStyle name="Title 30 4 4" xfId="25599" xr:uid="{00000000-0005-0000-0000-000001640000}"/>
    <cellStyle name="Title 30 4 5" xfId="25600" xr:uid="{00000000-0005-0000-0000-000002640000}"/>
    <cellStyle name="Title 30 5" xfId="25601" xr:uid="{00000000-0005-0000-0000-000003640000}"/>
    <cellStyle name="Title 30 5 2" xfId="25602" xr:uid="{00000000-0005-0000-0000-000004640000}"/>
    <cellStyle name="Title 30 5 2 2" xfId="25603" xr:uid="{00000000-0005-0000-0000-000005640000}"/>
    <cellStyle name="Title 30 5 2 3" xfId="25604" xr:uid="{00000000-0005-0000-0000-000006640000}"/>
    <cellStyle name="Title 30 5 3" xfId="25605" xr:uid="{00000000-0005-0000-0000-000007640000}"/>
    <cellStyle name="Title 30 5 3 2" xfId="25606" xr:uid="{00000000-0005-0000-0000-000008640000}"/>
    <cellStyle name="Title 30 5 3 3" xfId="25607" xr:uid="{00000000-0005-0000-0000-000009640000}"/>
    <cellStyle name="Title 30 5 4" xfId="25608" xr:uid="{00000000-0005-0000-0000-00000A640000}"/>
    <cellStyle name="Title 30 5 4 2" xfId="25609" xr:uid="{00000000-0005-0000-0000-00000B640000}"/>
    <cellStyle name="Title 30 5 4 3" xfId="25610" xr:uid="{00000000-0005-0000-0000-00000C640000}"/>
    <cellStyle name="Title 30 5 5" xfId="25611" xr:uid="{00000000-0005-0000-0000-00000D640000}"/>
    <cellStyle name="Title 30 5 6" xfId="25612" xr:uid="{00000000-0005-0000-0000-00000E640000}"/>
    <cellStyle name="Title 30 6" xfId="25613" xr:uid="{00000000-0005-0000-0000-00000F640000}"/>
    <cellStyle name="Title 30 6 2" xfId="25614" xr:uid="{00000000-0005-0000-0000-000010640000}"/>
    <cellStyle name="Title 30 6 2 2" xfId="25615" xr:uid="{00000000-0005-0000-0000-000011640000}"/>
    <cellStyle name="Title 30 6 2 3" xfId="25616" xr:uid="{00000000-0005-0000-0000-000012640000}"/>
    <cellStyle name="Title 30 6 3" xfId="25617" xr:uid="{00000000-0005-0000-0000-000013640000}"/>
    <cellStyle name="Title 30 6 3 2" xfId="25618" xr:uid="{00000000-0005-0000-0000-000014640000}"/>
    <cellStyle name="Title 30 6 3 3" xfId="25619" xr:uid="{00000000-0005-0000-0000-000015640000}"/>
    <cellStyle name="Title 30 6 4" xfId="25620" xr:uid="{00000000-0005-0000-0000-000016640000}"/>
    <cellStyle name="Title 30 6 5" xfId="25621" xr:uid="{00000000-0005-0000-0000-000017640000}"/>
    <cellStyle name="Title 30 7" xfId="25622" xr:uid="{00000000-0005-0000-0000-000018640000}"/>
    <cellStyle name="Title 30 7 2" xfId="25623" xr:uid="{00000000-0005-0000-0000-000019640000}"/>
    <cellStyle name="Title 30 7 3" xfId="25624" xr:uid="{00000000-0005-0000-0000-00001A640000}"/>
    <cellStyle name="Title 30 8" xfId="25625" xr:uid="{00000000-0005-0000-0000-00001B640000}"/>
    <cellStyle name="Title 30 8 2" xfId="25626" xr:uid="{00000000-0005-0000-0000-00001C640000}"/>
    <cellStyle name="Title 30 8 3" xfId="25627" xr:uid="{00000000-0005-0000-0000-00001D640000}"/>
    <cellStyle name="Title 30 9" xfId="25628" xr:uid="{00000000-0005-0000-0000-00001E640000}"/>
    <cellStyle name="Title 30 9 2" xfId="25629" xr:uid="{00000000-0005-0000-0000-00001F640000}"/>
    <cellStyle name="Title 30 9 3" xfId="25630" xr:uid="{00000000-0005-0000-0000-000020640000}"/>
    <cellStyle name="Title 31" xfId="25631" xr:uid="{00000000-0005-0000-0000-000021640000}"/>
    <cellStyle name="Title 31 10" xfId="25632" xr:uid="{00000000-0005-0000-0000-000022640000}"/>
    <cellStyle name="Title 31 11" xfId="25633" xr:uid="{00000000-0005-0000-0000-000023640000}"/>
    <cellStyle name="Title 31 12" xfId="25634" xr:uid="{00000000-0005-0000-0000-000024640000}"/>
    <cellStyle name="Title 31 13" xfId="25635" xr:uid="{00000000-0005-0000-0000-000025640000}"/>
    <cellStyle name="Title 31 14" xfId="25636" xr:uid="{00000000-0005-0000-0000-000026640000}"/>
    <cellStyle name="Title 31 15" xfId="25637" xr:uid="{00000000-0005-0000-0000-000027640000}"/>
    <cellStyle name="Title 31 2" xfId="25638" xr:uid="{00000000-0005-0000-0000-000028640000}"/>
    <cellStyle name="Title 31 2 2" xfId="25639" xr:uid="{00000000-0005-0000-0000-000029640000}"/>
    <cellStyle name="Title 31 2 2 2" xfId="25640" xr:uid="{00000000-0005-0000-0000-00002A640000}"/>
    <cellStyle name="Title 31 2 2 3" xfId="25641" xr:uid="{00000000-0005-0000-0000-00002B640000}"/>
    <cellStyle name="Title 31 2 3" xfId="25642" xr:uid="{00000000-0005-0000-0000-00002C640000}"/>
    <cellStyle name="Title 31 2 3 2" xfId="25643" xr:uid="{00000000-0005-0000-0000-00002D640000}"/>
    <cellStyle name="Title 31 2 3 3" xfId="25644" xr:uid="{00000000-0005-0000-0000-00002E640000}"/>
    <cellStyle name="Title 31 2 4" xfId="25645" xr:uid="{00000000-0005-0000-0000-00002F640000}"/>
    <cellStyle name="Title 31 2 5" xfId="25646" xr:uid="{00000000-0005-0000-0000-000030640000}"/>
    <cellStyle name="Title 31 2 6" xfId="25647" xr:uid="{00000000-0005-0000-0000-000031640000}"/>
    <cellStyle name="Title 31 3" xfId="25648" xr:uid="{00000000-0005-0000-0000-000032640000}"/>
    <cellStyle name="Title 31 3 2" xfId="25649" xr:uid="{00000000-0005-0000-0000-000033640000}"/>
    <cellStyle name="Title 31 3 2 2" xfId="25650" xr:uid="{00000000-0005-0000-0000-000034640000}"/>
    <cellStyle name="Title 31 3 2 3" xfId="25651" xr:uid="{00000000-0005-0000-0000-000035640000}"/>
    <cellStyle name="Title 31 3 3" xfId="25652" xr:uid="{00000000-0005-0000-0000-000036640000}"/>
    <cellStyle name="Title 31 3 3 2" xfId="25653" xr:uid="{00000000-0005-0000-0000-000037640000}"/>
    <cellStyle name="Title 31 3 3 3" xfId="25654" xr:uid="{00000000-0005-0000-0000-000038640000}"/>
    <cellStyle name="Title 31 3 4" xfId="25655" xr:uid="{00000000-0005-0000-0000-000039640000}"/>
    <cellStyle name="Title 31 3 5" xfId="25656" xr:uid="{00000000-0005-0000-0000-00003A640000}"/>
    <cellStyle name="Title 31 4" xfId="25657" xr:uid="{00000000-0005-0000-0000-00003B640000}"/>
    <cellStyle name="Title 31 4 2" xfId="25658" xr:uid="{00000000-0005-0000-0000-00003C640000}"/>
    <cellStyle name="Title 31 4 2 2" xfId="25659" xr:uid="{00000000-0005-0000-0000-00003D640000}"/>
    <cellStyle name="Title 31 4 2 3" xfId="25660" xr:uid="{00000000-0005-0000-0000-00003E640000}"/>
    <cellStyle name="Title 31 4 3" xfId="25661" xr:uid="{00000000-0005-0000-0000-00003F640000}"/>
    <cellStyle name="Title 31 4 3 2" xfId="25662" xr:uid="{00000000-0005-0000-0000-000040640000}"/>
    <cellStyle name="Title 31 4 3 3" xfId="25663" xr:uid="{00000000-0005-0000-0000-000041640000}"/>
    <cellStyle name="Title 31 4 4" xfId="25664" xr:uid="{00000000-0005-0000-0000-000042640000}"/>
    <cellStyle name="Title 31 4 5" xfId="25665" xr:uid="{00000000-0005-0000-0000-000043640000}"/>
    <cellStyle name="Title 31 5" xfId="25666" xr:uid="{00000000-0005-0000-0000-000044640000}"/>
    <cellStyle name="Title 31 5 2" xfId="25667" xr:uid="{00000000-0005-0000-0000-000045640000}"/>
    <cellStyle name="Title 31 5 2 2" xfId="25668" xr:uid="{00000000-0005-0000-0000-000046640000}"/>
    <cellStyle name="Title 31 5 2 3" xfId="25669" xr:uid="{00000000-0005-0000-0000-000047640000}"/>
    <cellStyle name="Title 31 5 3" xfId="25670" xr:uid="{00000000-0005-0000-0000-000048640000}"/>
    <cellStyle name="Title 31 5 3 2" xfId="25671" xr:uid="{00000000-0005-0000-0000-000049640000}"/>
    <cellStyle name="Title 31 5 3 3" xfId="25672" xr:uid="{00000000-0005-0000-0000-00004A640000}"/>
    <cellStyle name="Title 31 5 4" xfId="25673" xr:uid="{00000000-0005-0000-0000-00004B640000}"/>
    <cellStyle name="Title 31 5 4 2" xfId="25674" xr:uid="{00000000-0005-0000-0000-00004C640000}"/>
    <cellStyle name="Title 31 5 4 3" xfId="25675" xr:uid="{00000000-0005-0000-0000-00004D640000}"/>
    <cellStyle name="Title 31 5 5" xfId="25676" xr:uid="{00000000-0005-0000-0000-00004E640000}"/>
    <cellStyle name="Title 31 5 6" xfId="25677" xr:uid="{00000000-0005-0000-0000-00004F640000}"/>
    <cellStyle name="Title 31 6" xfId="25678" xr:uid="{00000000-0005-0000-0000-000050640000}"/>
    <cellStyle name="Title 31 6 2" xfId="25679" xr:uid="{00000000-0005-0000-0000-000051640000}"/>
    <cellStyle name="Title 31 6 2 2" xfId="25680" xr:uid="{00000000-0005-0000-0000-000052640000}"/>
    <cellStyle name="Title 31 6 2 3" xfId="25681" xr:uid="{00000000-0005-0000-0000-000053640000}"/>
    <cellStyle name="Title 31 6 3" xfId="25682" xr:uid="{00000000-0005-0000-0000-000054640000}"/>
    <cellStyle name="Title 31 6 3 2" xfId="25683" xr:uid="{00000000-0005-0000-0000-000055640000}"/>
    <cellStyle name="Title 31 6 3 3" xfId="25684" xr:uid="{00000000-0005-0000-0000-000056640000}"/>
    <cellStyle name="Title 31 6 4" xfId="25685" xr:uid="{00000000-0005-0000-0000-000057640000}"/>
    <cellStyle name="Title 31 6 5" xfId="25686" xr:uid="{00000000-0005-0000-0000-000058640000}"/>
    <cellStyle name="Title 31 7" xfId="25687" xr:uid="{00000000-0005-0000-0000-000059640000}"/>
    <cellStyle name="Title 31 7 2" xfId="25688" xr:uid="{00000000-0005-0000-0000-00005A640000}"/>
    <cellStyle name="Title 31 7 3" xfId="25689" xr:uid="{00000000-0005-0000-0000-00005B640000}"/>
    <cellStyle name="Title 31 8" xfId="25690" xr:uid="{00000000-0005-0000-0000-00005C640000}"/>
    <cellStyle name="Title 31 8 2" xfId="25691" xr:uid="{00000000-0005-0000-0000-00005D640000}"/>
    <cellStyle name="Title 31 8 3" xfId="25692" xr:uid="{00000000-0005-0000-0000-00005E640000}"/>
    <cellStyle name="Title 31 9" xfId="25693" xr:uid="{00000000-0005-0000-0000-00005F640000}"/>
    <cellStyle name="Title 31 9 2" xfId="25694" xr:uid="{00000000-0005-0000-0000-000060640000}"/>
    <cellStyle name="Title 31 9 3" xfId="25695" xr:uid="{00000000-0005-0000-0000-000061640000}"/>
    <cellStyle name="Title 32" xfId="25696" xr:uid="{00000000-0005-0000-0000-000062640000}"/>
    <cellStyle name="Title 32 10" xfId="25697" xr:uid="{00000000-0005-0000-0000-000063640000}"/>
    <cellStyle name="Title 32 11" xfId="25698" xr:uid="{00000000-0005-0000-0000-000064640000}"/>
    <cellStyle name="Title 32 12" xfId="25699" xr:uid="{00000000-0005-0000-0000-000065640000}"/>
    <cellStyle name="Title 32 13" xfId="25700" xr:uid="{00000000-0005-0000-0000-000066640000}"/>
    <cellStyle name="Title 32 14" xfId="25701" xr:uid="{00000000-0005-0000-0000-000067640000}"/>
    <cellStyle name="Title 32 15" xfId="25702" xr:uid="{00000000-0005-0000-0000-000068640000}"/>
    <cellStyle name="Title 32 2" xfId="25703" xr:uid="{00000000-0005-0000-0000-000069640000}"/>
    <cellStyle name="Title 32 2 2" xfId="25704" xr:uid="{00000000-0005-0000-0000-00006A640000}"/>
    <cellStyle name="Title 32 2 2 2" xfId="25705" xr:uid="{00000000-0005-0000-0000-00006B640000}"/>
    <cellStyle name="Title 32 2 2 3" xfId="25706" xr:uid="{00000000-0005-0000-0000-00006C640000}"/>
    <cellStyle name="Title 32 2 3" xfId="25707" xr:uid="{00000000-0005-0000-0000-00006D640000}"/>
    <cellStyle name="Title 32 2 3 2" xfId="25708" xr:uid="{00000000-0005-0000-0000-00006E640000}"/>
    <cellStyle name="Title 32 2 3 3" xfId="25709" xr:uid="{00000000-0005-0000-0000-00006F640000}"/>
    <cellStyle name="Title 32 2 4" xfId="25710" xr:uid="{00000000-0005-0000-0000-000070640000}"/>
    <cellStyle name="Title 32 2 5" xfId="25711" xr:uid="{00000000-0005-0000-0000-000071640000}"/>
    <cellStyle name="Title 32 2 6" xfId="25712" xr:uid="{00000000-0005-0000-0000-000072640000}"/>
    <cellStyle name="Title 32 3" xfId="25713" xr:uid="{00000000-0005-0000-0000-000073640000}"/>
    <cellStyle name="Title 32 3 2" xfId="25714" xr:uid="{00000000-0005-0000-0000-000074640000}"/>
    <cellStyle name="Title 32 3 2 2" xfId="25715" xr:uid="{00000000-0005-0000-0000-000075640000}"/>
    <cellStyle name="Title 32 3 2 3" xfId="25716" xr:uid="{00000000-0005-0000-0000-000076640000}"/>
    <cellStyle name="Title 32 3 3" xfId="25717" xr:uid="{00000000-0005-0000-0000-000077640000}"/>
    <cellStyle name="Title 32 3 3 2" xfId="25718" xr:uid="{00000000-0005-0000-0000-000078640000}"/>
    <cellStyle name="Title 32 3 3 3" xfId="25719" xr:uid="{00000000-0005-0000-0000-000079640000}"/>
    <cellStyle name="Title 32 3 4" xfId="25720" xr:uid="{00000000-0005-0000-0000-00007A640000}"/>
    <cellStyle name="Title 32 3 5" xfId="25721" xr:uid="{00000000-0005-0000-0000-00007B640000}"/>
    <cellStyle name="Title 32 4" xfId="25722" xr:uid="{00000000-0005-0000-0000-00007C640000}"/>
    <cellStyle name="Title 32 4 2" xfId="25723" xr:uid="{00000000-0005-0000-0000-00007D640000}"/>
    <cellStyle name="Title 32 4 2 2" xfId="25724" xr:uid="{00000000-0005-0000-0000-00007E640000}"/>
    <cellStyle name="Title 32 4 2 3" xfId="25725" xr:uid="{00000000-0005-0000-0000-00007F640000}"/>
    <cellStyle name="Title 32 4 3" xfId="25726" xr:uid="{00000000-0005-0000-0000-000080640000}"/>
    <cellStyle name="Title 32 4 3 2" xfId="25727" xr:uid="{00000000-0005-0000-0000-000081640000}"/>
    <cellStyle name="Title 32 4 3 3" xfId="25728" xr:uid="{00000000-0005-0000-0000-000082640000}"/>
    <cellStyle name="Title 32 4 4" xfId="25729" xr:uid="{00000000-0005-0000-0000-000083640000}"/>
    <cellStyle name="Title 32 4 5" xfId="25730" xr:uid="{00000000-0005-0000-0000-000084640000}"/>
    <cellStyle name="Title 32 5" xfId="25731" xr:uid="{00000000-0005-0000-0000-000085640000}"/>
    <cellStyle name="Title 32 5 2" xfId="25732" xr:uid="{00000000-0005-0000-0000-000086640000}"/>
    <cellStyle name="Title 32 5 2 2" xfId="25733" xr:uid="{00000000-0005-0000-0000-000087640000}"/>
    <cellStyle name="Title 32 5 2 3" xfId="25734" xr:uid="{00000000-0005-0000-0000-000088640000}"/>
    <cellStyle name="Title 32 5 3" xfId="25735" xr:uid="{00000000-0005-0000-0000-000089640000}"/>
    <cellStyle name="Title 32 5 3 2" xfId="25736" xr:uid="{00000000-0005-0000-0000-00008A640000}"/>
    <cellStyle name="Title 32 5 3 3" xfId="25737" xr:uid="{00000000-0005-0000-0000-00008B640000}"/>
    <cellStyle name="Title 32 5 4" xfId="25738" xr:uid="{00000000-0005-0000-0000-00008C640000}"/>
    <cellStyle name="Title 32 5 4 2" xfId="25739" xr:uid="{00000000-0005-0000-0000-00008D640000}"/>
    <cellStyle name="Title 32 5 4 3" xfId="25740" xr:uid="{00000000-0005-0000-0000-00008E640000}"/>
    <cellStyle name="Title 32 5 5" xfId="25741" xr:uid="{00000000-0005-0000-0000-00008F640000}"/>
    <cellStyle name="Title 32 5 6" xfId="25742" xr:uid="{00000000-0005-0000-0000-000090640000}"/>
    <cellStyle name="Title 32 6" xfId="25743" xr:uid="{00000000-0005-0000-0000-000091640000}"/>
    <cellStyle name="Title 32 6 2" xfId="25744" xr:uid="{00000000-0005-0000-0000-000092640000}"/>
    <cellStyle name="Title 32 6 2 2" xfId="25745" xr:uid="{00000000-0005-0000-0000-000093640000}"/>
    <cellStyle name="Title 32 6 2 3" xfId="25746" xr:uid="{00000000-0005-0000-0000-000094640000}"/>
    <cellStyle name="Title 32 6 3" xfId="25747" xr:uid="{00000000-0005-0000-0000-000095640000}"/>
    <cellStyle name="Title 32 6 3 2" xfId="25748" xr:uid="{00000000-0005-0000-0000-000096640000}"/>
    <cellStyle name="Title 32 6 3 3" xfId="25749" xr:uid="{00000000-0005-0000-0000-000097640000}"/>
    <cellStyle name="Title 32 6 4" xfId="25750" xr:uid="{00000000-0005-0000-0000-000098640000}"/>
    <cellStyle name="Title 32 6 5" xfId="25751" xr:uid="{00000000-0005-0000-0000-000099640000}"/>
    <cellStyle name="Title 32 7" xfId="25752" xr:uid="{00000000-0005-0000-0000-00009A640000}"/>
    <cellStyle name="Title 32 7 2" xfId="25753" xr:uid="{00000000-0005-0000-0000-00009B640000}"/>
    <cellStyle name="Title 32 7 3" xfId="25754" xr:uid="{00000000-0005-0000-0000-00009C640000}"/>
    <cellStyle name="Title 32 8" xfId="25755" xr:uid="{00000000-0005-0000-0000-00009D640000}"/>
    <cellStyle name="Title 32 8 2" xfId="25756" xr:uid="{00000000-0005-0000-0000-00009E640000}"/>
    <cellStyle name="Title 32 8 3" xfId="25757" xr:uid="{00000000-0005-0000-0000-00009F640000}"/>
    <cellStyle name="Title 32 9" xfId="25758" xr:uid="{00000000-0005-0000-0000-0000A0640000}"/>
    <cellStyle name="Title 32 9 2" xfId="25759" xr:uid="{00000000-0005-0000-0000-0000A1640000}"/>
    <cellStyle name="Title 32 9 3" xfId="25760" xr:uid="{00000000-0005-0000-0000-0000A2640000}"/>
    <cellStyle name="Title 33" xfId="25761" xr:uid="{00000000-0005-0000-0000-0000A3640000}"/>
    <cellStyle name="Title 33 10" xfId="25762" xr:uid="{00000000-0005-0000-0000-0000A4640000}"/>
    <cellStyle name="Title 33 11" xfId="25763" xr:uid="{00000000-0005-0000-0000-0000A5640000}"/>
    <cellStyle name="Title 33 12" xfId="25764" xr:uid="{00000000-0005-0000-0000-0000A6640000}"/>
    <cellStyle name="Title 33 13" xfId="25765" xr:uid="{00000000-0005-0000-0000-0000A7640000}"/>
    <cellStyle name="Title 33 14" xfId="25766" xr:uid="{00000000-0005-0000-0000-0000A8640000}"/>
    <cellStyle name="Title 33 15" xfId="25767" xr:uid="{00000000-0005-0000-0000-0000A9640000}"/>
    <cellStyle name="Title 33 2" xfId="25768" xr:uid="{00000000-0005-0000-0000-0000AA640000}"/>
    <cellStyle name="Title 33 2 2" xfId="25769" xr:uid="{00000000-0005-0000-0000-0000AB640000}"/>
    <cellStyle name="Title 33 2 2 2" xfId="25770" xr:uid="{00000000-0005-0000-0000-0000AC640000}"/>
    <cellStyle name="Title 33 2 2 3" xfId="25771" xr:uid="{00000000-0005-0000-0000-0000AD640000}"/>
    <cellStyle name="Title 33 2 3" xfId="25772" xr:uid="{00000000-0005-0000-0000-0000AE640000}"/>
    <cellStyle name="Title 33 2 3 2" xfId="25773" xr:uid="{00000000-0005-0000-0000-0000AF640000}"/>
    <cellStyle name="Title 33 2 3 3" xfId="25774" xr:uid="{00000000-0005-0000-0000-0000B0640000}"/>
    <cellStyle name="Title 33 2 4" xfId="25775" xr:uid="{00000000-0005-0000-0000-0000B1640000}"/>
    <cellStyle name="Title 33 2 5" xfId="25776" xr:uid="{00000000-0005-0000-0000-0000B2640000}"/>
    <cellStyle name="Title 33 2 6" xfId="25777" xr:uid="{00000000-0005-0000-0000-0000B3640000}"/>
    <cellStyle name="Title 33 3" xfId="25778" xr:uid="{00000000-0005-0000-0000-0000B4640000}"/>
    <cellStyle name="Title 33 3 2" xfId="25779" xr:uid="{00000000-0005-0000-0000-0000B5640000}"/>
    <cellStyle name="Title 33 3 2 2" xfId="25780" xr:uid="{00000000-0005-0000-0000-0000B6640000}"/>
    <cellStyle name="Title 33 3 2 3" xfId="25781" xr:uid="{00000000-0005-0000-0000-0000B7640000}"/>
    <cellStyle name="Title 33 3 3" xfId="25782" xr:uid="{00000000-0005-0000-0000-0000B8640000}"/>
    <cellStyle name="Title 33 3 3 2" xfId="25783" xr:uid="{00000000-0005-0000-0000-0000B9640000}"/>
    <cellStyle name="Title 33 3 3 3" xfId="25784" xr:uid="{00000000-0005-0000-0000-0000BA640000}"/>
    <cellStyle name="Title 33 3 4" xfId="25785" xr:uid="{00000000-0005-0000-0000-0000BB640000}"/>
    <cellStyle name="Title 33 3 5" xfId="25786" xr:uid="{00000000-0005-0000-0000-0000BC640000}"/>
    <cellStyle name="Title 33 4" xfId="25787" xr:uid="{00000000-0005-0000-0000-0000BD640000}"/>
    <cellStyle name="Title 33 4 2" xfId="25788" xr:uid="{00000000-0005-0000-0000-0000BE640000}"/>
    <cellStyle name="Title 33 4 2 2" xfId="25789" xr:uid="{00000000-0005-0000-0000-0000BF640000}"/>
    <cellStyle name="Title 33 4 2 3" xfId="25790" xr:uid="{00000000-0005-0000-0000-0000C0640000}"/>
    <cellStyle name="Title 33 4 3" xfId="25791" xr:uid="{00000000-0005-0000-0000-0000C1640000}"/>
    <cellStyle name="Title 33 4 3 2" xfId="25792" xr:uid="{00000000-0005-0000-0000-0000C2640000}"/>
    <cellStyle name="Title 33 4 3 3" xfId="25793" xr:uid="{00000000-0005-0000-0000-0000C3640000}"/>
    <cellStyle name="Title 33 4 4" xfId="25794" xr:uid="{00000000-0005-0000-0000-0000C4640000}"/>
    <cellStyle name="Title 33 4 5" xfId="25795" xr:uid="{00000000-0005-0000-0000-0000C5640000}"/>
    <cellStyle name="Title 33 5" xfId="25796" xr:uid="{00000000-0005-0000-0000-0000C6640000}"/>
    <cellStyle name="Title 33 5 2" xfId="25797" xr:uid="{00000000-0005-0000-0000-0000C7640000}"/>
    <cellStyle name="Title 33 5 2 2" xfId="25798" xr:uid="{00000000-0005-0000-0000-0000C8640000}"/>
    <cellStyle name="Title 33 5 2 3" xfId="25799" xr:uid="{00000000-0005-0000-0000-0000C9640000}"/>
    <cellStyle name="Title 33 5 3" xfId="25800" xr:uid="{00000000-0005-0000-0000-0000CA640000}"/>
    <cellStyle name="Title 33 5 3 2" xfId="25801" xr:uid="{00000000-0005-0000-0000-0000CB640000}"/>
    <cellStyle name="Title 33 5 3 3" xfId="25802" xr:uid="{00000000-0005-0000-0000-0000CC640000}"/>
    <cellStyle name="Title 33 5 4" xfId="25803" xr:uid="{00000000-0005-0000-0000-0000CD640000}"/>
    <cellStyle name="Title 33 5 4 2" xfId="25804" xr:uid="{00000000-0005-0000-0000-0000CE640000}"/>
    <cellStyle name="Title 33 5 4 3" xfId="25805" xr:uid="{00000000-0005-0000-0000-0000CF640000}"/>
    <cellStyle name="Title 33 5 5" xfId="25806" xr:uid="{00000000-0005-0000-0000-0000D0640000}"/>
    <cellStyle name="Title 33 5 6" xfId="25807" xr:uid="{00000000-0005-0000-0000-0000D1640000}"/>
    <cellStyle name="Title 33 6" xfId="25808" xr:uid="{00000000-0005-0000-0000-0000D2640000}"/>
    <cellStyle name="Title 33 6 2" xfId="25809" xr:uid="{00000000-0005-0000-0000-0000D3640000}"/>
    <cellStyle name="Title 33 6 2 2" xfId="25810" xr:uid="{00000000-0005-0000-0000-0000D4640000}"/>
    <cellStyle name="Title 33 6 2 3" xfId="25811" xr:uid="{00000000-0005-0000-0000-0000D5640000}"/>
    <cellStyle name="Title 33 6 3" xfId="25812" xr:uid="{00000000-0005-0000-0000-0000D6640000}"/>
    <cellStyle name="Title 33 6 3 2" xfId="25813" xr:uid="{00000000-0005-0000-0000-0000D7640000}"/>
    <cellStyle name="Title 33 6 3 3" xfId="25814" xr:uid="{00000000-0005-0000-0000-0000D8640000}"/>
    <cellStyle name="Title 33 6 4" xfId="25815" xr:uid="{00000000-0005-0000-0000-0000D9640000}"/>
    <cellStyle name="Title 33 6 5" xfId="25816" xr:uid="{00000000-0005-0000-0000-0000DA640000}"/>
    <cellStyle name="Title 33 7" xfId="25817" xr:uid="{00000000-0005-0000-0000-0000DB640000}"/>
    <cellStyle name="Title 33 7 2" xfId="25818" xr:uid="{00000000-0005-0000-0000-0000DC640000}"/>
    <cellStyle name="Title 33 7 3" xfId="25819" xr:uid="{00000000-0005-0000-0000-0000DD640000}"/>
    <cellStyle name="Title 33 8" xfId="25820" xr:uid="{00000000-0005-0000-0000-0000DE640000}"/>
    <cellStyle name="Title 33 8 2" xfId="25821" xr:uid="{00000000-0005-0000-0000-0000DF640000}"/>
    <cellStyle name="Title 33 8 3" xfId="25822" xr:uid="{00000000-0005-0000-0000-0000E0640000}"/>
    <cellStyle name="Title 33 9" xfId="25823" xr:uid="{00000000-0005-0000-0000-0000E1640000}"/>
    <cellStyle name="Title 33 9 2" xfId="25824" xr:uid="{00000000-0005-0000-0000-0000E2640000}"/>
    <cellStyle name="Title 33 9 3" xfId="25825" xr:uid="{00000000-0005-0000-0000-0000E3640000}"/>
    <cellStyle name="Title 34" xfId="25826" xr:uid="{00000000-0005-0000-0000-0000E4640000}"/>
    <cellStyle name="Title 34 10" xfId="25827" xr:uid="{00000000-0005-0000-0000-0000E5640000}"/>
    <cellStyle name="Title 34 11" xfId="25828" xr:uid="{00000000-0005-0000-0000-0000E6640000}"/>
    <cellStyle name="Title 34 12" xfId="25829" xr:uid="{00000000-0005-0000-0000-0000E7640000}"/>
    <cellStyle name="Title 34 13" xfId="25830" xr:uid="{00000000-0005-0000-0000-0000E8640000}"/>
    <cellStyle name="Title 34 14" xfId="25831" xr:uid="{00000000-0005-0000-0000-0000E9640000}"/>
    <cellStyle name="Title 34 15" xfId="25832" xr:uid="{00000000-0005-0000-0000-0000EA640000}"/>
    <cellStyle name="Title 34 2" xfId="25833" xr:uid="{00000000-0005-0000-0000-0000EB640000}"/>
    <cellStyle name="Title 34 2 2" xfId="25834" xr:uid="{00000000-0005-0000-0000-0000EC640000}"/>
    <cellStyle name="Title 34 2 2 2" xfId="25835" xr:uid="{00000000-0005-0000-0000-0000ED640000}"/>
    <cellStyle name="Title 34 2 2 3" xfId="25836" xr:uid="{00000000-0005-0000-0000-0000EE640000}"/>
    <cellStyle name="Title 34 2 3" xfId="25837" xr:uid="{00000000-0005-0000-0000-0000EF640000}"/>
    <cellStyle name="Title 34 2 3 2" xfId="25838" xr:uid="{00000000-0005-0000-0000-0000F0640000}"/>
    <cellStyle name="Title 34 2 3 3" xfId="25839" xr:uid="{00000000-0005-0000-0000-0000F1640000}"/>
    <cellStyle name="Title 34 2 4" xfId="25840" xr:uid="{00000000-0005-0000-0000-0000F2640000}"/>
    <cellStyle name="Title 34 2 5" xfId="25841" xr:uid="{00000000-0005-0000-0000-0000F3640000}"/>
    <cellStyle name="Title 34 2 6" xfId="25842" xr:uid="{00000000-0005-0000-0000-0000F4640000}"/>
    <cellStyle name="Title 34 3" xfId="25843" xr:uid="{00000000-0005-0000-0000-0000F5640000}"/>
    <cellStyle name="Title 34 3 2" xfId="25844" xr:uid="{00000000-0005-0000-0000-0000F6640000}"/>
    <cellStyle name="Title 34 3 2 2" xfId="25845" xr:uid="{00000000-0005-0000-0000-0000F7640000}"/>
    <cellStyle name="Title 34 3 2 3" xfId="25846" xr:uid="{00000000-0005-0000-0000-0000F8640000}"/>
    <cellStyle name="Title 34 3 3" xfId="25847" xr:uid="{00000000-0005-0000-0000-0000F9640000}"/>
    <cellStyle name="Title 34 3 3 2" xfId="25848" xr:uid="{00000000-0005-0000-0000-0000FA640000}"/>
    <cellStyle name="Title 34 3 3 3" xfId="25849" xr:uid="{00000000-0005-0000-0000-0000FB640000}"/>
    <cellStyle name="Title 34 3 4" xfId="25850" xr:uid="{00000000-0005-0000-0000-0000FC640000}"/>
    <cellStyle name="Title 34 3 5" xfId="25851" xr:uid="{00000000-0005-0000-0000-0000FD640000}"/>
    <cellStyle name="Title 34 4" xfId="25852" xr:uid="{00000000-0005-0000-0000-0000FE640000}"/>
    <cellStyle name="Title 34 4 2" xfId="25853" xr:uid="{00000000-0005-0000-0000-0000FF640000}"/>
    <cellStyle name="Title 34 4 2 2" xfId="25854" xr:uid="{00000000-0005-0000-0000-000000650000}"/>
    <cellStyle name="Title 34 4 2 3" xfId="25855" xr:uid="{00000000-0005-0000-0000-000001650000}"/>
    <cellStyle name="Title 34 4 3" xfId="25856" xr:uid="{00000000-0005-0000-0000-000002650000}"/>
    <cellStyle name="Title 34 4 3 2" xfId="25857" xr:uid="{00000000-0005-0000-0000-000003650000}"/>
    <cellStyle name="Title 34 4 3 3" xfId="25858" xr:uid="{00000000-0005-0000-0000-000004650000}"/>
    <cellStyle name="Title 34 4 4" xfId="25859" xr:uid="{00000000-0005-0000-0000-000005650000}"/>
    <cellStyle name="Title 34 4 5" xfId="25860" xr:uid="{00000000-0005-0000-0000-000006650000}"/>
    <cellStyle name="Title 34 5" xfId="25861" xr:uid="{00000000-0005-0000-0000-000007650000}"/>
    <cellStyle name="Title 34 5 2" xfId="25862" xr:uid="{00000000-0005-0000-0000-000008650000}"/>
    <cellStyle name="Title 34 5 2 2" xfId="25863" xr:uid="{00000000-0005-0000-0000-000009650000}"/>
    <cellStyle name="Title 34 5 2 3" xfId="25864" xr:uid="{00000000-0005-0000-0000-00000A650000}"/>
    <cellStyle name="Title 34 5 3" xfId="25865" xr:uid="{00000000-0005-0000-0000-00000B650000}"/>
    <cellStyle name="Title 34 5 3 2" xfId="25866" xr:uid="{00000000-0005-0000-0000-00000C650000}"/>
    <cellStyle name="Title 34 5 3 3" xfId="25867" xr:uid="{00000000-0005-0000-0000-00000D650000}"/>
    <cellStyle name="Title 34 5 4" xfId="25868" xr:uid="{00000000-0005-0000-0000-00000E650000}"/>
    <cellStyle name="Title 34 5 4 2" xfId="25869" xr:uid="{00000000-0005-0000-0000-00000F650000}"/>
    <cellStyle name="Title 34 5 4 3" xfId="25870" xr:uid="{00000000-0005-0000-0000-000010650000}"/>
    <cellStyle name="Title 34 5 5" xfId="25871" xr:uid="{00000000-0005-0000-0000-000011650000}"/>
    <cellStyle name="Title 34 5 6" xfId="25872" xr:uid="{00000000-0005-0000-0000-000012650000}"/>
    <cellStyle name="Title 34 6" xfId="25873" xr:uid="{00000000-0005-0000-0000-000013650000}"/>
    <cellStyle name="Title 34 6 2" xfId="25874" xr:uid="{00000000-0005-0000-0000-000014650000}"/>
    <cellStyle name="Title 34 6 2 2" xfId="25875" xr:uid="{00000000-0005-0000-0000-000015650000}"/>
    <cellStyle name="Title 34 6 2 3" xfId="25876" xr:uid="{00000000-0005-0000-0000-000016650000}"/>
    <cellStyle name="Title 34 6 3" xfId="25877" xr:uid="{00000000-0005-0000-0000-000017650000}"/>
    <cellStyle name="Title 34 6 3 2" xfId="25878" xr:uid="{00000000-0005-0000-0000-000018650000}"/>
    <cellStyle name="Title 34 6 3 3" xfId="25879" xr:uid="{00000000-0005-0000-0000-000019650000}"/>
    <cellStyle name="Title 34 6 4" xfId="25880" xr:uid="{00000000-0005-0000-0000-00001A650000}"/>
    <cellStyle name="Title 34 6 5" xfId="25881" xr:uid="{00000000-0005-0000-0000-00001B650000}"/>
    <cellStyle name="Title 34 7" xfId="25882" xr:uid="{00000000-0005-0000-0000-00001C650000}"/>
    <cellStyle name="Title 34 7 2" xfId="25883" xr:uid="{00000000-0005-0000-0000-00001D650000}"/>
    <cellStyle name="Title 34 7 3" xfId="25884" xr:uid="{00000000-0005-0000-0000-00001E650000}"/>
    <cellStyle name="Title 34 8" xfId="25885" xr:uid="{00000000-0005-0000-0000-00001F650000}"/>
    <cellStyle name="Title 34 8 2" xfId="25886" xr:uid="{00000000-0005-0000-0000-000020650000}"/>
    <cellStyle name="Title 34 8 3" xfId="25887" xr:uid="{00000000-0005-0000-0000-000021650000}"/>
    <cellStyle name="Title 34 9" xfId="25888" xr:uid="{00000000-0005-0000-0000-000022650000}"/>
    <cellStyle name="Title 34 9 2" xfId="25889" xr:uid="{00000000-0005-0000-0000-000023650000}"/>
    <cellStyle name="Title 34 9 3" xfId="25890" xr:uid="{00000000-0005-0000-0000-000024650000}"/>
    <cellStyle name="Title 35" xfId="25891" xr:uid="{00000000-0005-0000-0000-000025650000}"/>
    <cellStyle name="Title 35 10" xfId="25892" xr:uid="{00000000-0005-0000-0000-000026650000}"/>
    <cellStyle name="Title 35 11" xfId="25893" xr:uid="{00000000-0005-0000-0000-000027650000}"/>
    <cellStyle name="Title 35 12" xfId="25894" xr:uid="{00000000-0005-0000-0000-000028650000}"/>
    <cellStyle name="Title 35 13" xfId="25895" xr:uid="{00000000-0005-0000-0000-000029650000}"/>
    <cellStyle name="Title 35 14" xfId="25896" xr:uid="{00000000-0005-0000-0000-00002A650000}"/>
    <cellStyle name="Title 35 15" xfId="25897" xr:uid="{00000000-0005-0000-0000-00002B650000}"/>
    <cellStyle name="Title 35 2" xfId="25898" xr:uid="{00000000-0005-0000-0000-00002C650000}"/>
    <cellStyle name="Title 35 2 2" xfId="25899" xr:uid="{00000000-0005-0000-0000-00002D650000}"/>
    <cellStyle name="Title 35 2 2 2" xfId="25900" xr:uid="{00000000-0005-0000-0000-00002E650000}"/>
    <cellStyle name="Title 35 2 2 3" xfId="25901" xr:uid="{00000000-0005-0000-0000-00002F650000}"/>
    <cellStyle name="Title 35 2 3" xfId="25902" xr:uid="{00000000-0005-0000-0000-000030650000}"/>
    <cellStyle name="Title 35 2 3 2" xfId="25903" xr:uid="{00000000-0005-0000-0000-000031650000}"/>
    <cellStyle name="Title 35 2 3 3" xfId="25904" xr:uid="{00000000-0005-0000-0000-000032650000}"/>
    <cellStyle name="Title 35 2 4" xfId="25905" xr:uid="{00000000-0005-0000-0000-000033650000}"/>
    <cellStyle name="Title 35 2 5" xfId="25906" xr:uid="{00000000-0005-0000-0000-000034650000}"/>
    <cellStyle name="Title 35 2 6" xfId="25907" xr:uid="{00000000-0005-0000-0000-000035650000}"/>
    <cellStyle name="Title 35 3" xfId="25908" xr:uid="{00000000-0005-0000-0000-000036650000}"/>
    <cellStyle name="Title 35 3 2" xfId="25909" xr:uid="{00000000-0005-0000-0000-000037650000}"/>
    <cellStyle name="Title 35 3 2 2" xfId="25910" xr:uid="{00000000-0005-0000-0000-000038650000}"/>
    <cellStyle name="Title 35 3 2 3" xfId="25911" xr:uid="{00000000-0005-0000-0000-000039650000}"/>
    <cellStyle name="Title 35 3 3" xfId="25912" xr:uid="{00000000-0005-0000-0000-00003A650000}"/>
    <cellStyle name="Title 35 3 3 2" xfId="25913" xr:uid="{00000000-0005-0000-0000-00003B650000}"/>
    <cellStyle name="Title 35 3 3 3" xfId="25914" xr:uid="{00000000-0005-0000-0000-00003C650000}"/>
    <cellStyle name="Title 35 3 4" xfId="25915" xr:uid="{00000000-0005-0000-0000-00003D650000}"/>
    <cellStyle name="Title 35 3 5" xfId="25916" xr:uid="{00000000-0005-0000-0000-00003E650000}"/>
    <cellStyle name="Title 35 4" xfId="25917" xr:uid="{00000000-0005-0000-0000-00003F650000}"/>
    <cellStyle name="Title 35 4 2" xfId="25918" xr:uid="{00000000-0005-0000-0000-000040650000}"/>
    <cellStyle name="Title 35 4 2 2" xfId="25919" xr:uid="{00000000-0005-0000-0000-000041650000}"/>
    <cellStyle name="Title 35 4 2 3" xfId="25920" xr:uid="{00000000-0005-0000-0000-000042650000}"/>
    <cellStyle name="Title 35 4 3" xfId="25921" xr:uid="{00000000-0005-0000-0000-000043650000}"/>
    <cellStyle name="Title 35 4 3 2" xfId="25922" xr:uid="{00000000-0005-0000-0000-000044650000}"/>
    <cellStyle name="Title 35 4 3 3" xfId="25923" xr:uid="{00000000-0005-0000-0000-000045650000}"/>
    <cellStyle name="Title 35 4 4" xfId="25924" xr:uid="{00000000-0005-0000-0000-000046650000}"/>
    <cellStyle name="Title 35 4 5" xfId="25925" xr:uid="{00000000-0005-0000-0000-000047650000}"/>
    <cellStyle name="Title 35 5" xfId="25926" xr:uid="{00000000-0005-0000-0000-000048650000}"/>
    <cellStyle name="Title 35 5 2" xfId="25927" xr:uid="{00000000-0005-0000-0000-000049650000}"/>
    <cellStyle name="Title 35 5 2 2" xfId="25928" xr:uid="{00000000-0005-0000-0000-00004A650000}"/>
    <cellStyle name="Title 35 5 2 3" xfId="25929" xr:uid="{00000000-0005-0000-0000-00004B650000}"/>
    <cellStyle name="Title 35 5 3" xfId="25930" xr:uid="{00000000-0005-0000-0000-00004C650000}"/>
    <cellStyle name="Title 35 5 3 2" xfId="25931" xr:uid="{00000000-0005-0000-0000-00004D650000}"/>
    <cellStyle name="Title 35 5 3 3" xfId="25932" xr:uid="{00000000-0005-0000-0000-00004E650000}"/>
    <cellStyle name="Title 35 5 4" xfId="25933" xr:uid="{00000000-0005-0000-0000-00004F650000}"/>
    <cellStyle name="Title 35 5 4 2" xfId="25934" xr:uid="{00000000-0005-0000-0000-000050650000}"/>
    <cellStyle name="Title 35 5 4 3" xfId="25935" xr:uid="{00000000-0005-0000-0000-000051650000}"/>
    <cellStyle name="Title 35 5 5" xfId="25936" xr:uid="{00000000-0005-0000-0000-000052650000}"/>
    <cellStyle name="Title 35 5 6" xfId="25937" xr:uid="{00000000-0005-0000-0000-000053650000}"/>
    <cellStyle name="Title 35 6" xfId="25938" xr:uid="{00000000-0005-0000-0000-000054650000}"/>
    <cellStyle name="Title 35 6 2" xfId="25939" xr:uid="{00000000-0005-0000-0000-000055650000}"/>
    <cellStyle name="Title 35 6 2 2" xfId="25940" xr:uid="{00000000-0005-0000-0000-000056650000}"/>
    <cellStyle name="Title 35 6 2 3" xfId="25941" xr:uid="{00000000-0005-0000-0000-000057650000}"/>
    <cellStyle name="Title 35 6 3" xfId="25942" xr:uid="{00000000-0005-0000-0000-000058650000}"/>
    <cellStyle name="Title 35 6 3 2" xfId="25943" xr:uid="{00000000-0005-0000-0000-000059650000}"/>
    <cellStyle name="Title 35 6 3 3" xfId="25944" xr:uid="{00000000-0005-0000-0000-00005A650000}"/>
    <cellStyle name="Title 35 6 4" xfId="25945" xr:uid="{00000000-0005-0000-0000-00005B650000}"/>
    <cellStyle name="Title 35 6 5" xfId="25946" xr:uid="{00000000-0005-0000-0000-00005C650000}"/>
    <cellStyle name="Title 35 7" xfId="25947" xr:uid="{00000000-0005-0000-0000-00005D650000}"/>
    <cellStyle name="Title 35 7 2" xfId="25948" xr:uid="{00000000-0005-0000-0000-00005E650000}"/>
    <cellStyle name="Title 35 7 3" xfId="25949" xr:uid="{00000000-0005-0000-0000-00005F650000}"/>
    <cellStyle name="Title 35 8" xfId="25950" xr:uid="{00000000-0005-0000-0000-000060650000}"/>
    <cellStyle name="Title 35 8 2" xfId="25951" xr:uid="{00000000-0005-0000-0000-000061650000}"/>
    <cellStyle name="Title 35 8 3" xfId="25952" xr:uid="{00000000-0005-0000-0000-000062650000}"/>
    <cellStyle name="Title 35 9" xfId="25953" xr:uid="{00000000-0005-0000-0000-000063650000}"/>
    <cellStyle name="Title 35 9 2" xfId="25954" xr:uid="{00000000-0005-0000-0000-000064650000}"/>
    <cellStyle name="Title 35 9 3" xfId="25955" xr:uid="{00000000-0005-0000-0000-000065650000}"/>
    <cellStyle name="Title 36" xfId="25956" xr:uid="{00000000-0005-0000-0000-000066650000}"/>
    <cellStyle name="Title 36 10" xfId="25957" xr:uid="{00000000-0005-0000-0000-000067650000}"/>
    <cellStyle name="Title 36 11" xfId="25958" xr:uid="{00000000-0005-0000-0000-000068650000}"/>
    <cellStyle name="Title 36 12" xfId="25959" xr:uid="{00000000-0005-0000-0000-000069650000}"/>
    <cellStyle name="Title 36 13" xfId="25960" xr:uid="{00000000-0005-0000-0000-00006A650000}"/>
    <cellStyle name="Title 36 14" xfId="25961" xr:uid="{00000000-0005-0000-0000-00006B650000}"/>
    <cellStyle name="Title 36 15" xfId="25962" xr:uid="{00000000-0005-0000-0000-00006C650000}"/>
    <cellStyle name="Title 36 2" xfId="25963" xr:uid="{00000000-0005-0000-0000-00006D650000}"/>
    <cellStyle name="Title 36 2 2" xfId="25964" xr:uid="{00000000-0005-0000-0000-00006E650000}"/>
    <cellStyle name="Title 36 2 2 2" xfId="25965" xr:uid="{00000000-0005-0000-0000-00006F650000}"/>
    <cellStyle name="Title 36 2 2 3" xfId="25966" xr:uid="{00000000-0005-0000-0000-000070650000}"/>
    <cellStyle name="Title 36 2 3" xfId="25967" xr:uid="{00000000-0005-0000-0000-000071650000}"/>
    <cellStyle name="Title 36 2 3 2" xfId="25968" xr:uid="{00000000-0005-0000-0000-000072650000}"/>
    <cellStyle name="Title 36 2 3 3" xfId="25969" xr:uid="{00000000-0005-0000-0000-000073650000}"/>
    <cellStyle name="Title 36 2 4" xfId="25970" xr:uid="{00000000-0005-0000-0000-000074650000}"/>
    <cellStyle name="Title 36 2 5" xfId="25971" xr:uid="{00000000-0005-0000-0000-000075650000}"/>
    <cellStyle name="Title 36 2 6" xfId="25972" xr:uid="{00000000-0005-0000-0000-000076650000}"/>
    <cellStyle name="Title 36 3" xfId="25973" xr:uid="{00000000-0005-0000-0000-000077650000}"/>
    <cellStyle name="Title 36 3 2" xfId="25974" xr:uid="{00000000-0005-0000-0000-000078650000}"/>
    <cellStyle name="Title 36 3 2 2" xfId="25975" xr:uid="{00000000-0005-0000-0000-000079650000}"/>
    <cellStyle name="Title 36 3 2 3" xfId="25976" xr:uid="{00000000-0005-0000-0000-00007A650000}"/>
    <cellStyle name="Title 36 3 3" xfId="25977" xr:uid="{00000000-0005-0000-0000-00007B650000}"/>
    <cellStyle name="Title 36 3 3 2" xfId="25978" xr:uid="{00000000-0005-0000-0000-00007C650000}"/>
    <cellStyle name="Title 36 3 3 3" xfId="25979" xr:uid="{00000000-0005-0000-0000-00007D650000}"/>
    <cellStyle name="Title 36 3 4" xfId="25980" xr:uid="{00000000-0005-0000-0000-00007E650000}"/>
    <cellStyle name="Title 36 3 5" xfId="25981" xr:uid="{00000000-0005-0000-0000-00007F650000}"/>
    <cellStyle name="Title 36 4" xfId="25982" xr:uid="{00000000-0005-0000-0000-000080650000}"/>
    <cellStyle name="Title 36 4 2" xfId="25983" xr:uid="{00000000-0005-0000-0000-000081650000}"/>
    <cellStyle name="Title 36 4 2 2" xfId="25984" xr:uid="{00000000-0005-0000-0000-000082650000}"/>
    <cellStyle name="Title 36 4 2 3" xfId="25985" xr:uid="{00000000-0005-0000-0000-000083650000}"/>
    <cellStyle name="Title 36 4 3" xfId="25986" xr:uid="{00000000-0005-0000-0000-000084650000}"/>
    <cellStyle name="Title 36 4 3 2" xfId="25987" xr:uid="{00000000-0005-0000-0000-000085650000}"/>
    <cellStyle name="Title 36 4 3 3" xfId="25988" xr:uid="{00000000-0005-0000-0000-000086650000}"/>
    <cellStyle name="Title 36 4 4" xfId="25989" xr:uid="{00000000-0005-0000-0000-000087650000}"/>
    <cellStyle name="Title 36 4 5" xfId="25990" xr:uid="{00000000-0005-0000-0000-000088650000}"/>
    <cellStyle name="Title 36 5" xfId="25991" xr:uid="{00000000-0005-0000-0000-000089650000}"/>
    <cellStyle name="Title 36 5 2" xfId="25992" xr:uid="{00000000-0005-0000-0000-00008A650000}"/>
    <cellStyle name="Title 36 5 2 2" xfId="25993" xr:uid="{00000000-0005-0000-0000-00008B650000}"/>
    <cellStyle name="Title 36 5 2 3" xfId="25994" xr:uid="{00000000-0005-0000-0000-00008C650000}"/>
    <cellStyle name="Title 36 5 3" xfId="25995" xr:uid="{00000000-0005-0000-0000-00008D650000}"/>
    <cellStyle name="Title 36 5 3 2" xfId="25996" xr:uid="{00000000-0005-0000-0000-00008E650000}"/>
    <cellStyle name="Title 36 5 3 3" xfId="25997" xr:uid="{00000000-0005-0000-0000-00008F650000}"/>
    <cellStyle name="Title 36 5 4" xfId="25998" xr:uid="{00000000-0005-0000-0000-000090650000}"/>
    <cellStyle name="Title 36 5 4 2" xfId="25999" xr:uid="{00000000-0005-0000-0000-000091650000}"/>
    <cellStyle name="Title 36 5 4 3" xfId="26000" xr:uid="{00000000-0005-0000-0000-000092650000}"/>
    <cellStyle name="Title 36 5 5" xfId="26001" xr:uid="{00000000-0005-0000-0000-000093650000}"/>
    <cellStyle name="Title 36 5 6" xfId="26002" xr:uid="{00000000-0005-0000-0000-000094650000}"/>
    <cellStyle name="Title 36 6" xfId="26003" xr:uid="{00000000-0005-0000-0000-000095650000}"/>
    <cellStyle name="Title 36 6 2" xfId="26004" xr:uid="{00000000-0005-0000-0000-000096650000}"/>
    <cellStyle name="Title 36 6 2 2" xfId="26005" xr:uid="{00000000-0005-0000-0000-000097650000}"/>
    <cellStyle name="Title 36 6 2 3" xfId="26006" xr:uid="{00000000-0005-0000-0000-000098650000}"/>
    <cellStyle name="Title 36 6 3" xfId="26007" xr:uid="{00000000-0005-0000-0000-000099650000}"/>
    <cellStyle name="Title 36 6 3 2" xfId="26008" xr:uid="{00000000-0005-0000-0000-00009A650000}"/>
    <cellStyle name="Title 36 6 3 3" xfId="26009" xr:uid="{00000000-0005-0000-0000-00009B650000}"/>
    <cellStyle name="Title 36 6 4" xfId="26010" xr:uid="{00000000-0005-0000-0000-00009C650000}"/>
    <cellStyle name="Title 36 6 5" xfId="26011" xr:uid="{00000000-0005-0000-0000-00009D650000}"/>
    <cellStyle name="Title 36 7" xfId="26012" xr:uid="{00000000-0005-0000-0000-00009E650000}"/>
    <cellStyle name="Title 36 7 2" xfId="26013" xr:uid="{00000000-0005-0000-0000-00009F650000}"/>
    <cellStyle name="Title 36 7 3" xfId="26014" xr:uid="{00000000-0005-0000-0000-0000A0650000}"/>
    <cellStyle name="Title 36 8" xfId="26015" xr:uid="{00000000-0005-0000-0000-0000A1650000}"/>
    <cellStyle name="Title 36 8 2" xfId="26016" xr:uid="{00000000-0005-0000-0000-0000A2650000}"/>
    <cellStyle name="Title 36 8 3" xfId="26017" xr:uid="{00000000-0005-0000-0000-0000A3650000}"/>
    <cellStyle name="Title 36 9" xfId="26018" xr:uid="{00000000-0005-0000-0000-0000A4650000}"/>
    <cellStyle name="Title 36 9 2" xfId="26019" xr:uid="{00000000-0005-0000-0000-0000A5650000}"/>
    <cellStyle name="Title 36 9 3" xfId="26020" xr:uid="{00000000-0005-0000-0000-0000A6650000}"/>
    <cellStyle name="Title 37" xfId="26021" xr:uid="{00000000-0005-0000-0000-0000A7650000}"/>
    <cellStyle name="Title 37 10" xfId="26022" xr:uid="{00000000-0005-0000-0000-0000A8650000}"/>
    <cellStyle name="Title 37 11" xfId="26023" xr:uid="{00000000-0005-0000-0000-0000A9650000}"/>
    <cellStyle name="Title 37 12" xfId="26024" xr:uid="{00000000-0005-0000-0000-0000AA650000}"/>
    <cellStyle name="Title 37 13" xfId="26025" xr:uid="{00000000-0005-0000-0000-0000AB650000}"/>
    <cellStyle name="Title 37 14" xfId="26026" xr:uid="{00000000-0005-0000-0000-0000AC650000}"/>
    <cellStyle name="Title 37 15" xfId="26027" xr:uid="{00000000-0005-0000-0000-0000AD650000}"/>
    <cellStyle name="Title 37 2" xfId="26028" xr:uid="{00000000-0005-0000-0000-0000AE650000}"/>
    <cellStyle name="Title 37 2 2" xfId="26029" xr:uid="{00000000-0005-0000-0000-0000AF650000}"/>
    <cellStyle name="Title 37 2 2 2" xfId="26030" xr:uid="{00000000-0005-0000-0000-0000B0650000}"/>
    <cellStyle name="Title 37 2 2 3" xfId="26031" xr:uid="{00000000-0005-0000-0000-0000B1650000}"/>
    <cellStyle name="Title 37 2 3" xfId="26032" xr:uid="{00000000-0005-0000-0000-0000B2650000}"/>
    <cellStyle name="Title 37 2 3 2" xfId="26033" xr:uid="{00000000-0005-0000-0000-0000B3650000}"/>
    <cellStyle name="Title 37 2 3 3" xfId="26034" xr:uid="{00000000-0005-0000-0000-0000B4650000}"/>
    <cellStyle name="Title 37 2 4" xfId="26035" xr:uid="{00000000-0005-0000-0000-0000B5650000}"/>
    <cellStyle name="Title 37 2 5" xfId="26036" xr:uid="{00000000-0005-0000-0000-0000B6650000}"/>
    <cellStyle name="Title 37 2 6" xfId="26037" xr:uid="{00000000-0005-0000-0000-0000B7650000}"/>
    <cellStyle name="Title 37 3" xfId="26038" xr:uid="{00000000-0005-0000-0000-0000B8650000}"/>
    <cellStyle name="Title 37 3 2" xfId="26039" xr:uid="{00000000-0005-0000-0000-0000B9650000}"/>
    <cellStyle name="Title 37 3 2 2" xfId="26040" xr:uid="{00000000-0005-0000-0000-0000BA650000}"/>
    <cellStyle name="Title 37 3 2 3" xfId="26041" xr:uid="{00000000-0005-0000-0000-0000BB650000}"/>
    <cellStyle name="Title 37 3 3" xfId="26042" xr:uid="{00000000-0005-0000-0000-0000BC650000}"/>
    <cellStyle name="Title 37 3 3 2" xfId="26043" xr:uid="{00000000-0005-0000-0000-0000BD650000}"/>
    <cellStyle name="Title 37 3 3 3" xfId="26044" xr:uid="{00000000-0005-0000-0000-0000BE650000}"/>
    <cellStyle name="Title 37 3 4" xfId="26045" xr:uid="{00000000-0005-0000-0000-0000BF650000}"/>
    <cellStyle name="Title 37 3 5" xfId="26046" xr:uid="{00000000-0005-0000-0000-0000C0650000}"/>
    <cellStyle name="Title 37 4" xfId="26047" xr:uid="{00000000-0005-0000-0000-0000C1650000}"/>
    <cellStyle name="Title 37 4 2" xfId="26048" xr:uid="{00000000-0005-0000-0000-0000C2650000}"/>
    <cellStyle name="Title 37 4 2 2" xfId="26049" xr:uid="{00000000-0005-0000-0000-0000C3650000}"/>
    <cellStyle name="Title 37 4 2 3" xfId="26050" xr:uid="{00000000-0005-0000-0000-0000C4650000}"/>
    <cellStyle name="Title 37 4 3" xfId="26051" xr:uid="{00000000-0005-0000-0000-0000C5650000}"/>
    <cellStyle name="Title 37 4 3 2" xfId="26052" xr:uid="{00000000-0005-0000-0000-0000C6650000}"/>
    <cellStyle name="Title 37 4 3 3" xfId="26053" xr:uid="{00000000-0005-0000-0000-0000C7650000}"/>
    <cellStyle name="Title 37 4 4" xfId="26054" xr:uid="{00000000-0005-0000-0000-0000C8650000}"/>
    <cellStyle name="Title 37 4 5" xfId="26055" xr:uid="{00000000-0005-0000-0000-0000C9650000}"/>
    <cellStyle name="Title 37 5" xfId="26056" xr:uid="{00000000-0005-0000-0000-0000CA650000}"/>
    <cellStyle name="Title 37 5 2" xfId="26057" xr:uid="{00000000-0005-0000-0000-0000CB650000}"/>
    <cellStyle name="Title 37 5 2 2" xfId="26058" xr:uid="{00000000-0005-0000-0000-0000CC650000}"/>
    <cellStyle name="Title 37 5 2 3" xfId="26059" xr:uid="{00000000-0005-0000-0000-0000CD650000}"/>
    <cellStyle name="Title 37 5 3" xfId="26060" xr:uid="{00000000-0005-0000-0000-0000CE650000}"/>
    <cellStyle name="Title 37 5 3 2" xfId="26061" xr:uid="{00000000-0005-0000-0000-0000CF650000}"/>
    <cellStyle name="Title 37 5 3 3" xfId="26062" xr:uid="{00000000-0005-0000-0000-0000D0650000}"/>
    <cellStyle name="Title 37 5 4" xfId="26063" xr:uid="{00000000-0005-0000-0000-0000D1650000}"/>
    <cellStyle name="Title 37 5 4 2" xfId="26064" xr:uid="{00000000-0005-0000-0000-0000D2650000}"/>
    <cellStyle name="Title 37 5 4 3" xfId="26065" xr:uid="{00000000-0005-0000-0000-0000D3650000}"/>
    <cellStyle name="Title 37 5 5" xfId="26066" xr:uid="{00000000-0005-0000-0000-0000D4650000}"/>
    <cellStyle name="Title 37 5 6" xfId="26067" xr:uid="{00000000-0005-0000-0000-0000D5650000}"/>
    <cellStyle name="Title 37 6" xfId="26068" xr:uid="{00000000-0005-0000-0000-0000D6650000}"/>
    <cellStyle name="Title 37 6 2" xfId="26069" xr:uid="{00000000-0005-0000-0000-0000D7650000}"/>
    <cellStyle name="Title 37 6 2 2" xfId="26070" xr:uid="{00000000-0005-0000-0000-0000D8650000}"/>
    <cellStyle name="Title 37 6 2 3" xfId="26071" xr:uid="{00000000-0005-0000-0000-0000D9650000}"/>
    <cellStyle name="Title 37 6 3" xfId="26072" xr:uid="{00000000-0005-0000-0000-0000DA650000}"/>
    <cellStyle name="Title 37 6 3 2" xfId="26073" xr:uid="{00000000-0005-0000-0000-0000DB650000}"/>
    <cellStyle name="Title 37 6 3 3" xfId="26074" xr:uid="{00000000-0005-0000-0000-0000DC650000}"/>
    <cellStyle name="Title 37 6 4" xfId="26075" xr:uid="{00000000-0005-0000-0000-0000DD650000}"/>
    <cellStyle name="Title 37 6 5" xfId="26076" xr:uid="{00000000-0005-0000-0000-0000DE650000}"/>
    <cellStyle name="Title 37 7" xfId="26077" xr:uid="{00000000-0005-0000-0000-0000DF650000}"/>
    <cellStyle name="Title 37 7 2" xfId="26078" xr:uid="{00000000-0005-0000-0000-0000E0650000}"/>
    <cellStyle name="Title 37 7 3" xfId="26079" xr:uid="{00000000-0005-0000-0000-0000E1650000}"/>
    <cellStyle name="Title 37 8" xfId="26080" xr:uid="{00000000-0005-0000-0000-0000E2650000}"/>
    <cellStyle name="Title 37 8 2" xfId="26081" xr:uid="{00000000-0005-0000-0000-0000E3650000}"/>
    <cellStyle name="Title 37 8 3" xfId="26082" xr:uid="{00000000-0005-0000-0000-0000E4650000}"/>
    <cellStyle name="Title 37 9" xfId="26083" xr:uid="{00000000-0005-0000-0000-0000E5650000}"/>
    <cellStyle name="Title 37 9 2" xfId="26084" xr:uid="{00000000-0005-0000-0000-0000E6650000}"/>
    <cellStyle name="Title 37 9 3" xfId="26085" xr:uid="{00000000-0005-0000-0000-0000E7650000}"/>
    <cellStyle name="Title 38" xfId="26086" xr:uid="{00000000-0005-0000-0000-0000E8650000}"/>
    <cellStyle name="Title 38 10" xfId="26087" xr:uid="{00000000-0005-0000-0000-0000E9650000}"/>
    <cellStyle name="Title 38 11" xfId="26088" xr:uid="{00000000-0005-0000-0000-0000EA650000}"/>
    <cellStyle name="Title 38 12" xfId="26089" xr:uid="{00000000-0005-0000-0000-0000EB650000}"/>
    <cellStyle name="Title 38 13" xfId="26090" xr:uid="{00000000-0005-0000-0000-0000EC650000}"/>
    <cellStyle name="Title 38 14" xfId="26091" xr:uid="{00000000-0005-0000-0000-0000ED650000}"/>
    <cellStyle name="Title 38 15" xfId="26092" xr:uid="{00000000-0005-0000-0000-0000EE650000}"/>
    <cellStyle name="Title 38 2" xfId="26093" xr:uid="{00000000-0005-0000-0000-0000EF650000}"/>
    <cellStyle name="Title 38 2 2" xfId="26094" xr:uid="{00000000-0005-0000-0000-0000F0650000}"/>
    <cellStyle name="Title 38 2 2 2" xfId="26095" xr:uid="{00000000-0005-0000-0000-0000F1650000}"/>
    <cellStyle name="Title 38 2 2 3" xfId="26096" xr:uid="{00000000-0005-0000-0000-0000F2650000}"/>
    <cellStyle name="Title 38 2 3" xfId="26097" xr:uid="{00000000-0005-0000-0000-0000F3650000}"/>
    <cellStyle name="Title 38 2 3 2" xfId="26098" xr:uid="{00000000-0005-0000-0000-0000F4650000}"/>
    <cellStyle name="Title 38 2 3 3" xfId="26099" xr:uid="{00000000-0005-0000-0000-0000F5650000}"/>
    <cellStyle name="Title 38 2 4" xfId="26100" xr:uid="{00000000-0005-0000-0000-0000F6650000}"/>
    <cellStyle name="Title 38 2 5" xfId="26101" xr:uid="{00000000-0005-0000-0000-0000F7650000}"/>
    <cellStyle name="Title 38 2 6" xfId="26102" xr:uid="{00000000-0005-0000-0000-0000F8650000}"/>
    <cellStyle name="Title 38 3" xfId="26103" xr:uid="{00000000-0005-0000-0000-0000F9650000}"/>
    <cellStyle name="Title 38 3 2" xfId="26104" xr:uid="{00000000-0005-0000-0000-0000FA650000}"/>
    <cellStyle name="Title 38 3 2 2" xfId="26105" xr:uid="{00000000-0005-0000-0000-0000FB650000}"/>
    <cellStyle name="Title 38 3 2 3" xfId="26106" xr:uid="{00000000-0005-0000-0000-0000FC650000}"/>
    <cellStyle name="Title 38 3 3" xfId="26107" xr:uid="{00000000-0005-0000-0000-0000FD650000}"/>
    <cellStyle name="Title 38 3 3 2" xfId="26108" xr:uid="{00000000-0005-0000-0000-0000FE650000}"/>
    <cellStyle name="Title 38 3 3 3" xfId="26109" xr:uid="{00000000-0005-0000-0000-0000FF650000}"/>
    <cellStyle name="Title 38 3 4" xfId="26110" xr:uid="{00000000-0005-0000-0000-000000660000}"/>
    <cellStyle name="Title 38 3 5" xfId="26111" xr:uid="{00000000-0005-0000-0000-000001660000}"/>
    <cellStyle name="Title 38 4" xfId="26112" xr:uid="{00000000-0005-0000-0000-000002660000}"/>
    <cellStyle name="Title 38 4 2" xfId="26113" xr:uid="{00000000-0005-0000-0000-000003660000}"/>
    <cellStyle name="Title 38 4 2 2" xfId="26114" xr:uid="{00000000-0005-0000-0000-000004660000}"/>
    <cellStyle name="Title 38 4 2 3" xfId="26115" xr:uid="{00000000-0005-0000-0000-000005660000}"/>
    <cellStyle name="Title 38 4 3" xfId="26116" xr:uid="{00000000-0005-0000-0000-000006660000}"/>
    <cellStyle name="Title 38 4 3 2" xfId="26117" xr:uid="{00000000-0005-0000-0000-000007660000}"/>
    <cellStyle name="Title 38 4 3 3" xfId="26118" xr:uid="{00000000-0005-0000-0000-000008660000}"/>
    <cellStyle name="Title 38 4 4" xfId="26119" xr:uid="{00000000-0005-0000-0000-000009660000}"/>
    <cellStyle name="Title 38 4 5" xfId="26120" xr:uid="{00000000-0005-0000-0000-00000A660000}"/>
    <cellStyle name="Title 38 5" xfId="26121" xr:uid="{00000000-0005-0000-0000-00000B660000}"/>
    <cellStyle name="Title 38 5 2" xfId="26122" xr:uid="{00000000-0005-0000-0000-00000C660000}"/>
    <cellStyle name="Title 38 5 2 2" xfId="26123" xr:uid="{00000000-0005-0000-0000-00000D660000}"/>
    <cellStyle name="Title 38 5 2 3" xfId="26124" xr:uid="{00000000-0005-0000-0000-00000E660000}"/>
    <cellStyle name="Title 38 5 3" xfId="26125" xr:uid="{00000000-0005-0000-0000-00000F660000}"/>
    <cellStyle name="Title 38 5 3 2" xfId="26126" xr:uid="{00000000-0005-0000-0000-000010660000}"/>
    <cellStyle name="Title 38 5 3 3" xfId="26127" xr:uid="{00000000-0005-0000-0000-000011660000}"/>
    <cellStyle name="Title 38 5 4" xfId="26128" xr:uid="{00000000-0005-0000-0000-000012660000}"/>
    <cellStyle name="Title 38 5 4 2" xfId="26129" xr:uid="{00000000-0005-0000-0000-000013660000}"/>
    <cellStyle name="Title 38 5 4 3" xfId="26130" xr:uid="{00000000-0005-0000-0000-000014660000}"/>
    <cellStyle name="Title 38 5 5" xfId="26131" xr:uid="{00000000-0005-0000-0000-000015660000}"/>
    <cellStyle name="Title 38 5 6" xfId="26132" xr:uid="{00000000-0005-0000-0000-000016660000}"/>
    <cellStyle name="Title 38 6" xfId="26133" xr:uid="{00000000-0005-0000-0000-000017660000}"/>
    <cellStyle name="Title 38 6 2" xfId="26134" xr:uid="{00000000-0005-0000-0000-000018660000}"/>
    <cellStyle name="Title 38 6 2 2" xfId="26135" xr:uid="{00000000-0005-0000-0000-000019660000}"/>
    <cellStyle name="Title 38 6 2 3" xfId="26136" xr:uid="{00000000-0005-0000-0000-00001A660000}"/>
    <cellStyle name="Title 38 6 3" xfId="26137" xr:uid="{00000000-0005-0000-0000-00001B660000}"/>
    <cellStyle name="Title 38 6 3 2" xfId="26138" xr:uid="{00000000-0005-0000-0000-00001C660000}"/>
    <cellStyle name="Title 38 6 3 3" xfId="26139" xr:uid="{00000000-0005-0000-0000-00001D660000}"/>
    <cellStyle name="Title 38 6 4" xfId="26140" xr:uid="{00000000-0005-0000-0000-00001E660000}"/>
    <cellStyle name="Title 38 6 5" xfId="26141" xr:uid="{00000000-0005-0000-0000-00001F660000}"/>
    <cellStyle name="Title 38 7" xfId="26142" xr:uid="{00000000-0005-0000-0000-000020660000}"/>
    <cellStyle name="Title 38 7 2" xfId="26143" xr:uid="{00000000-0005-0000-0000-000021660000}"/>
    <cellStyle name="Title 38 7 3" xfId="26144" xr:uid="{00000000-0005-0000-0000-000022660000}"/>
    <cellStyle name="Title 38 8" xfId="26145" xr:uid="{00000000-0005-0000-0000-000023660000}"/>
    <cellStyle name="Title 38 8 2" xfId="26146" xr:uid="{00000000-0005-0000-0000-000024660000}"/>
    <cellStyle name="Title 38 8 3" xfId="26147" xr:uid="{00000000-0005-0000-0000-000025660000}"/>
    <cellStyle name="Title 38 9" xfId="26148" xr:uid="{00000000-0005-0000-0000-000026660000}"/>
    <cellStyle name="Title 38 9 2" xfId="26149" xr:uid="{00000000-0005-0000-0000-000027660000}"/>
    <cellStyle name="Title 38 9 3" xfId="26150" xr:uid="{00000000-0005-0000-0000-000028660000}"/>
    <cellStyle name="Title 39" xfId="26151" xr:uid="{00000000-0005-0000-0000-000029660000}"/>
    <cellStyle name="Title 39 10" xfId="26152" xr:uid="{00000000-0005-0000-0000-00002A660000}"/>
    <cellStyle name="Title 39 11" xfId="26153" xr:uid="{00000000-0005-0000-0000-00002B660000}"/>
    <cellStyle name="Title 39 12" xfId="26154" xr:uid="{00000000-0005-0000-0000-00002C660000}"/>
    <cellStyle name="Title 39 13" xfId="26155" xr:uid="{00000000-0005-0000-0000-00002D660000}"/>
    <cellStyle name="Title 39 14" xfId="26156" xr:uid="{00000000-0005-0000-0000-00002E660000}"/>
    <cellStyle name="Title 39 15" xfId="26157" xr:uid="{00000000-0005-0000-0000-00002F660000}"/>
    <cellStyle name="Title 39 2" xfId="26158" xr:uid="{00000000-0005-0000-0000-000030660000}"/>
    <cellStyle name="Title 39 2 2" xfId="26159" xr:uid="{00000000-0005-0000-0000-000031660000}"/>
    <cellStyle name="Title 39 2 2 2" xfId="26160" xr:uid="{00000000-0005-0000-0000-000032660000}"/>
    <cellStyle name="Title 39 2 2 3" xfId="26161" xr:uid="{00000000-0005-0000-0000-000033660000}"/>
    <cellStyle name="Title 39 2 3" xfId="26162" xr:uid="{00000000-0005-0000-0000-000034660000}"/>
    <cellStyle name="Title 39 2 3 2" xfId="26163" xr:uid="{00000000-0005-0000-0000-000035660000}"/>
    <cellStyle name="Title 39 2 3 3" xfId="26164" xr:uid="{00000000-0005-0000-0000-000036660000}"/>
    <cellStyle name="Title 39 2 4" xfId="26165" xr:uid="{00000000-0005-0000-0000-000037660000}"/>
    <cellStyle name="Title 39 2 5" xfId="26166" xr:uid="{00000000-0005-0000-0000-000038660000}"/>
    <cellStyle name="Title 39 2 6" xfId="26167" xr:uid="{00000000-0005-0000-0000-000039660000}"/>
    <cellStyle name="Title 39 3" xfId="26168" xr:uid="{00000000-0005-0000-0000-00003A660000}"/>
    <cellStyle name="Title 39 3 2" xfId="26169" xr:uid="{00000000-0005-0000-0000-00003B660000}"/>
    <cellStyle name="Title 39 3 2 2" xfId="26170" xr:uid="{00000000-0005-0000-0000-00003C660000}"/>
    <cellStyle name="Title 39 3 2 3" xfId="26171" xr:uid="{00000000-0005-0000-0000-00003D660000}"/>
    <cellStyle name="Title 39 3 3" xfId="26172" xr:uid="{00000000-0005-0000-0000-00003E660000}"/>
    <cellStyle name="Title 39 3 3 2" xfId="26173" xr:uid="{00000000-0005-0000-0000-00003F660000}"/>
    <cellStyle name="Title 39 3 3 3" xfId="26174" xr:uid="{00000000-0005-0000-0000-000040660000}"/>
    <cellStyle name="Title 39 3 4" xfId="26175" xr:uid="{00000000-0005-0000-0000-000041660000}"/>
    <cellStyle name="Title 39 3 5" xfId="26176" xr:uid="{00000000-0005-0000-0000-000042660000}"/>
    <cellStyle name="Title 39 4" xfId="26177" xr:uid="{00000000-0005-0000-0000-000043660000}"/>
    <cellStyle name="Title 39 4 2" xfId="26178" xr:uid="{00000000-0005-0000-0000-000044660000}"/>
    <cellStyle name="Title 39 4 2 2" xfId="26179" xr:uid="{00000000-0005-0000-0000-000045660000}"/>
    <cellStyle name="Title 39 4 2 3" xfId="26180" xr:uid="{00000000-0005-0000-0000-000046660000}"/>
    <cellStyle name="Title 39 4 3" xfId="26181" xr:uid="{00000000-0005-0000-0000-000047660000}"/>
    <cellStyle name="Title 39 4 3 2" xfId="26182" xr:uid="{00000000-0005-0000-0000-000048660000}"/>
    <cellStyle name="Title 39 4 3 3" xfId="26183" xr:uid="{00000000-0005-0000-0000-000049660000}"/>
    <cellStyle name="Title 39 4 4" xfId="26184" xr:uid="{00000000-0005-0000-0000-00004A660000}"/>
    <cellStyle name="Title 39 4 5" xfId="26185" xr:uid="{00000000-0005-0000-0000-00004B660000}"/>
    <cellStyle name="Title 39 5" xfId="26186" xr:uid="{00000000-0005-0000-0000-00004C660000}"/>
    <cellStyle name="Title 39 5 2" xfId="26187" xr:uid="{00000000-0005-0000-0000-00004D660000}"/>
    <cellStyle name="Title 39 5 2 2" xfId="26188" xr:uid="{00000000-0005-0000-0000-00004E660000}"/>
    <cellStyle name="Title 39 5 2 3" xfId="26189" xr:uid="{00000000-0005-0000-0000-00004F660000}"/>
    <cellStyle name="Title 39 5 3" xfId="26190" xr:uid="{00000000-0005-0000-0000-000050660000}"/>
    <cellStyle name="Title 39 5 3 2" xfId="26191" xr:uid="{00000000-0005-0000-0000-000051660000}"/>
    <cellStyle name="Title 39 5 3 3" xfId="26192" xr:uid="{00000000-0005-0000-0000-000052660000}"/>
    <cellStyle name="Title 39 5 4" xfId="26193" xr:uid="{00000000-0005-0000-0000-000053660000}"/>
    <cellStyle name="Title 39 5 4 2" xfId="26194" xr:uid="{00000000-0005-0000-0000-000054660000}"/>
    <cellStyle name="Title 39 5 4 3" xfId="26195" xr:uid="{00000000-0005-0000-0000-000055660000}"/>
    <cellStyle name="Title 39 5 5" xfId="26196" xr:uid="{00000000-0005-0000-0000-000056660000}"/>
    <cellStyle name="Title 39 5 6" xfId="26197" xr:uid="{00000000-0005-0000-0000-000057660000}"/>
    <cellStyle name="Title 39 6" xfId="26198" xr:uid="{00000000-0005-0000-0000-000058660000}"/>
    <cellStyle name="Title 39 6 2" xfId="26199" xr:uid="{00000000-0005-0000-0000-000059660000}"/>
    <cellStyle name="Title 39 6 2 2" xfId="26200" xr:uid="{00000000-0005-0000-0000-00005A660000}"/>
    <cellStyle name="Title 39 6 2 3" xfId="26201" xr:uid="{00000000-0005-0000-0000-00005B660000}"/>
    <cellStyle name="Title 39 6 3" xfId="26202" xr:uid="{00000000-0005-0000-0000-00005C660000}"/>
    <cellStyle name="Title 39 6 3 2" xfId="26203" xr:uid="{00000000-0005-0000-0000-00005D660000}"/>
    <cellStyle name="Title 39 6 3 3" xfId="26204" xr:uid="{00000000-0005-0000-0000-00005E660000}"/>
    <cellStyle name="Title 39 6 4" xfId="26205" xr:uid="{00000000-0005-0000-0000-00005F660000}"/>
    <cellStyle name="Title 39 6 5" xfId="26206" xr:uid="{00000000-0005-0000-0000-000060660000}"/>
    <cellStyle name="Title 39 7" xfId="26207" xr:uid="{00000000-0005-0000-0000-000061660000}"/>
    <cellStyle name="Title 39 7 2" xfId="26208" xr:uid="{00000000-0005-0000-0000-000062660000}"/>
    <cellStyle name="Title 39 7 3" xfId="26209" xr:uid="{00000000-0005-0000-0000-000063660000}"/>
    <cellStyle name="Title 39 8" xfId="26210" xr:uid="{00000000-0005-0000-0000-000064660000}"/>
    <cellStyle name="Title 39 8 2" xfId="26211" xr:uid="{00000000-0005-0000-0000-000065660000}"/>
    <cellStyle name="Title 39 8 3" xfId="26212" xr:uid="{00000000-0005-0000-0000-000066660000}"/>
    <cellStyle name="Title 39 9" xfId="26213" xr:uid="{00000000-0005-0000-0000-000067660000}"/>
    <cellStyle name="Title 39 9 2" xfId="26214" xr:uid="{00000000-0005-0000-0000-000068660000}"/>
    <cellStyle name="Title 39 9 3" xfId="26215" xr:uid="{00000000-0005-0000-0000-000069660000}"/>
    <cellStyle name="Title 4" xfId="26216" xr:uid="{00000000-0005-0000-0000-00006A660000}"/>
    <cellStyle name="Title 4 10" xfId="26217" xr:uid="{00000000-0005-0000-0000-00006B660000}"/>
    <cellStyle name="Title 4 10 2" xfId="26218" xr:uid="{00000000-0005-0000-0000-00006C660000}"/>
    <cellStyle name="Title 4 10 3" xfId="26219" xr:uid="{00000000-0005-0000-0000-00006D660000}"/>
    <cellStyle name="Title 4 11" xfId="26220" xr:uid="{00000000-0005-0000-0000-00006E660000}"/>
    <cellStyle name="Title 4 12" xfId="26221" xr:uid="{00000000-0005-0000-0000-00006F660000}"/>
    <cellStyle name="Title 4 13" xfId="26222" xr:uid="{00000000-0005-0000-0000-000070660000}"/>
    <cellStyle name="Title 4 14" xfId="26223" xr:uid="{00000000-0005-0000-0000-000071660000}"/>
    <cellStyle name="Title 4 15" xfId="26224" xr:uid="{00000000-0005-0000-0000-000072660000}"/>
    <cellStyle name="Title 4 16" xfId="26225" xr:uid="{00000000-0005-0000-0000-000073660000}"/>
    <cellStyle name="Title 4 2" xfId="26226" xr:uid="{00000000-0005-0000-0000-000074660000}"/>
    <cellStyle name="Title 4 2 10" xfId="26227" xr:uid="{00000000-0005-0000-0000-000075660000}"/>
    <cellStyle name="Title 4 2 11" xfId="26228" xr:uid="{00000000-0005-0000-0000-000076660000}"/>
    <cellStyle name="Title 4 2 2" xfId="26229" xr:uid="{00000000-0005-0000-0000-000077660000}"/>
    <cellStyle name="Title 4 2 2 2" xfId="26230" xr:uid="{00000000-0005-0000-0000-000078660000}"/>
    <cellStyle name="Title 4 2 2 2 2" xfId="26231" xr:uid="{00000000-0005-0000-0000-000079660000}"/>
    <cellStyle name="Title 4 2 2 2 3" xfId="26232" xr:uid="{00000000-0005-0000-0000-00007A660000}"/>
    <cellStyle name="Title 4 2 2 3" xfId="26233" xr:uid="{00000000-0005-0000-0000-00007B660000}"/>
    <cellStyle name="Title 4 2 2 3 2" xfId="26234" xr:uid="{00000000-0005-0000-0000-00007C660000}"/>
    <cellStyle name="Title 4 2 2 3 3" xfId="26235" xr:uid="{00000000-0005-0000-0000-00007D660000}"/>
    <cellStyle name="Title 4 2 2 4" xfId="26236" xr:uid="{00000000-0005-0000-0000-00007E660000}"/>
    <cellStyle name="Title 4 2 2 5" xfId="26237" xr:uid="{00000000-0005-0000-0000-00007F660000}"/>
    <cellStyle name="Title 4 2 3" xfId="26238" xr:uid="{00000000-0005-0000-0000-000080660000}"/>
    <cellStyle name="Title 4 2 3 2" xfId="26239" xr:uid="{00000000-0005-0000-0000-000081660000}"/>
    <cellStyle name="Title 4 2 3 2 2" xfId="26240" xr:uid="{00000000-0005-0000-0000-000082660000}"/>
    <cellStyle name="Title 4 2 3 2 3" xfId="26241" xr:uid="{00000000-0005-0000-0000-000083660000}"/>
    <cellStyle name="Title 4 2 3 3" xfId="26242" xr:uid="{00000000-0005-0000-0000-000084660000}"/>
    <cellStyle name="Title 4 2 3 3 2" xfId="26243" xr:uid="{00000000-0005-0000-0000-000085660000}"/>
    <cellStyle name="Title 4 2 3 3 3" xfId="26244" xr:uid="{00000000-0005-0000-0000-000086660000}"/>
    <cellStyle name="Title 4 2 3 4" xfId="26245" xr:uid="{00000000-0005-0000-0000-000087660000}"/>
    <cellStyle name="Title 4 2 3 5" xfId="26246" xr:uid="{00000000-0005-0000-0000-000088660000}"/>
    <cellStyle name="Title 4 2 4" xfId="26247" xr:uid="{00000000-0005-0000-0000-000089660000}"/>
    <cellStyle name="Title 4 2 4 2" xfId="26248" xr:uid="{00000000-0005-0000-0000-00008A660000}"/>
    <cellStyle name="Title 4 2 4 2 2" xfId="26249" xr:uid="{00000000-0005-0000-0000-00008B660000}"/>
    <cellStyle name="Title 4 2 4 2 3" xfId="26250" xr:uid="{00000000-0005-0000-0000-00008C660000}"/>
    <cellStyle name="Title 4 2 4 3" xfId="26251" xr:uid="{00000000-0005-0000-0000-00008D660000}"/>
    <cellStyle name="Title 4 2 4 3 2" xfId="26252" xr:uid="{00000000-0005-0000-0000-00008E660000}"/>
    <cellStyle name="Title 4 2 4 3 3" xfId="26253" xr:uid="{00000000-0005-0000-0000-00008F660000}"/>
    <cellStyle name="Title 4 2 4 4" xfId="26254" xr:uid="{00000000-0005-0000-0000-000090660000}"/>
    <cellStyle name="Title 4 2 4 4 2" xfId="26255" xr:uid="{00000000-0005-0000-0000-000091660000}"/>
    <cellStyle name="Title 4 2 4 4 3" xfId="26256" xr:uid="{00000000-0005-0000-0000-000092660000}"/>
    <cellStyle name="Title 4 2 4 5" xfId="26257" xr:uid="{00000000-0005-0000-0000-000093660000}"/>
    <cellStyle name="Title 4 2 4 6" xfId="26258" xr:uid="{00000000-0005-0000-0000-000094660000}"/>
    <cellStyle name="Title 4 2 5" xfId="26259" xr:uid="{00000000-0005-0000-0000-000095660000}"/>
    <cellStyle name="Title 4 2 5 2" xfId="26260" xr:uid="{00000000-0005-0000-0000-000096660000}"/>
    <cellStyle name="Title 4 2 5 2 2" xfId="26261" xr:uid="{00000000-0005-0000-0000-000097660000}"/>
    <cellStyle name="Title 4 2 5 2 3" xfId="26262" xr:uid="{00000000-0005-0000-0000-000098660000}"/>
    <cellStyle name="Title 4 2 5 3" xfId="26263" xr:uid="{00000000-0005-0000-0000-000099660000}"/>
    <cellStyle name="Title 4 2 5 3 2" xfId="26264" xr:uid="{00000000-0005-0000-0000-00009A660000}"/>
    <cellStyle name="Title 4 2 5 3 3" xfId="26265" xr:uid="{00000000-0005-0000-0000-00009B660000}"/>
    <cellStyle name="Title 4 2 5 4" xfId="26266" xr:uid="{00000000-0005-0000-0000-00009C660000}"/>
    <cellStyle name="Title 4 2 5 5" xfId="26267" xr:uid="{00000000-0005-0000-0000-00009D660000}"/>
    <cellStyle name="Title 4 2 6" xfId="26268" xr:uid="{00000000-0005-0000-0000-00009E660000}"/>
    <cellStyle name="Title 4 2 6 2" xfId="26269" xr:uid="{00000000-0005-0000-0000-00009F660000}"/>
    <cellStyle name="Title 4 2 6 3" xfId="26270" xr:uid="{00000000-0005-0000-0000-0000A0660000}"/>
    <cellStyle name="Title 4 2 7" xfId="26271" xr:uid="{00000000-0005-0000-0000-0000A1660000}"/>
    <cellStyle name="Title 4 2 7 2" xfId="26272" xr:uid="{00000000-0005-0000-0000-0000A2660000}"/>
    <cellStyle name="Title 4 2 7 3" xfId="26273" xr:uid="{00000000-0005-0000-0000-0000A3660000}"/>
    <cellStyle name="Title 4 2 8" xfId="26274" xr:uid="{00000000-0005-0000-0000-0000A4660000}"/>
    <cellStyle name="Title 4 2 8 2" xfId="26275" xr:uid="{00000000-0005-0000-0000-0000A5660000}"/>
    <cellStyle name="Title 4 2 8 3" xfId="26276" xr:uid="{00000000-0005-0000-0000-0000A6660000}"/>
    <cellStyle name="Title 4 2 9" xfId="26277" xr:uid="{00000000-0005-0000-0000-0000A7660000}"/>
    <cellStyle name="Title 4 3" xfId="26278" xr:uid="{00000000-0005-0000-0000-0000A8660000}"/>
    <cellStyle name="Title 4 3 2" xfId="26279" xr:uid="{00000000-0005-0000-0000-0000A9660000}"/>
    <cellStyle name="Title 4 3 2 2" xfId="26280" xr:uid="{00000000-0005-0000-0000-0000AA660000}"/>
    <cellStyle name="Title 4 3 2 3" xfId="26281" xr:uid="{00000000-0005-0000-0000-0000AB660000}"/>
    <cellStyle name="Title 4 3 3" xfId="26282" xr:uid="{00000000-0005-0000-0000-0000AC660000}"/>
    <cellStyle name="Title 4 3 3 2" xfId="26283" xr:uid="{00000000-0005-0000-0000-0000AD660000}"/>
    <cellStyle name="Title 4 3 3 3" xfId="26284" xr:uid="{00000000-0005-0000-0000-0000AE660000}"/>
    <cellStyle name="Title 4 3 4" xfId="26285" xr:uid="{00000000-0005-0000-0000-0000AF660000}"/>
    <cellStyle name="Title 4 3 5" xfId="26286" xr:uid="{00000000-0005-0000-0000-0000B0660000}"/>
    <cellStyle name="Title 4 3 6" xfId="26287" xr:uid="{00000000-0005-0000-0000-0000B1660000}"/>
    <cellStyle name="Title 4 4" xfId="26288" xr:uid="{00000000-0005-0000-0000-0000B2660000}"/>
    <cellStyle name="Title 4 4 2" xfId="26289" xr:uid="{00000000-0005-0000-0000-0000B3660000}"/>
    <cellStyle name="Title 4 4 2 2" xfId="26290" xr:uid="{00000000-0005-0000-0000-0000B4660000}"/>
    <cellStyle name="Title 4 4 2 3" xfId="26291" xr:uid="{00000000-0005-0000-0000-0000B5660000}"/>
    <cellStyle name="Title 4 4 3" xfId="26292" xr:uid="{00000000-0005-0000-0000-0000B6660000}"/>
    <cellStyle name="Title 4 4 3 2" xfId="26293" xr:uid="{00000000-0005-0000-0000-0000B7660000}"/>
    <cellStyle name="Title 4 4 3 3" xfId="26294" xr:uid="{00000000-0005-0000-0000-0000B8660000}"/>
    <cellStyle name="Title 4 4 4" xfId="26295" xr:uid="{00000000-0005-0000-0000-0000B9660000}"/>
    <cellStyle name="Title 4 4 5" xfId="26296" xr:uid="{00000000-0005-0000-0000-0000BA660000}"/>
    <cellStyle name="Title 4 5" xfId="26297" xr:uid="{00000000-0005-0000-0000-0000BB660000}"/>
    <cellStyle name="Title 4 5 2" xfId="26298" xr:uid="{00000000-0005-0000-0000-0000BC660000}"/>
    <cellStyle name="Title 4 5 2 2" xfId="26299" xr:uid="{00000000-0005-0000-0000-0000BD660000}"/>
    <cellStyle name="Title 4 5 2 3" xfId="26300" xr:uid="{00000000-0005-0000-0000-0000BE660000}"/>
    <cellStyle name="Title 4 5 3" xfId="26301" xr:uid="{00000000-0005-0000-0000-0000BF660000}"/>
    <cellStyle name="Title 4 5 3 2" xfId="26302" xr:uid="{00000000-0005-0000-0000-0000C0660000}"/>
    <cellStyle name="Title 4 5 3 3" xfId="26303" xr:uid="{00000000-0005-0000-0000-0000C1660000}"/>
    <cellStyle name="Title 4 5 4" xfId="26304" xr:uid="{00000000-0005-0000-0000-0000C2660000}"/>
    <cellStyle name="Title 4 5 5" xfId="26305" xr:uid="{00000000-0005-0000-0000-0000C3660000}"/>
    <cellStyle name="Title 4 6" xfId="26306" xr:uid="{00000000-0005-0000-0000-0000C4660000}"/>
    <cellStyle name="Title 4 6 2" xfId="26307" xr:uid="{00000000-0005-0000-0000-0000C5660000}"/>
    <cellStyle name="Title 4 6 2 2" xfId="26308" xr:uid="{00000000-0005-0000-0000-0000C6660000}"/>
    <cellStyle name="Title 4 6 2 3" xfId="26309" xr:uid="{00000000-0005-0000-0000-0000C7660000}"/>
    <cellStyle name="Title 4 6 3" xfId="26310" xr:uid="{00000000-0005-0000-0000-0000C8660000}"/>
    <cellStyle name="Title 4 6 3 2" xfId="26311" xr:uid="{00000000-0005-0000-0000-0000C9660000}"/>
    <cellStyle name="Title 4 6 3 3" xfId="26312" xr:uid="{00000000-0005-0000-0000-0000CA660000}"/>
    <cellStyle name="Title 4 6 4" xfId="26313" xr:uid="{00000000-0005-0000-0000-0000CB660000}"/>
    <cellStyle name="Title 4 6 4 2" xfId="26314" xr:uid="{00000000-0005-0000-0000-0000CC660000}"/>
    <cellStyle name="Title 4 6 4 3" xfId="26315" xr:uid="{00000000-0005-0000-0000-0000CD660000}"/>
    <cellStyle name="Title 4 6 5" xfId="26316" xr:uid="{00000000-0005-0000-0000-0000CE660000}"/>
    <cellStyle name="Title 4 6 6" xfId="26317" xr:uid="{00000000-0005-0000-0000-0000CF660000}"/>
    <cellStyle name="Title 4 7" xfId="26318" xr:uid="{00000000-0005-0000-0000-0000D0660000}"/>
    <cellStyle name="Title 4 7 2" xfId="26319" xr:uid="{00000000-0005-0000-0000-0000D1660000}"/>
    <cellStyle name="Title 4 7 2 2" xfId="26320" xr:uid="{00000000-0005-0000-0000-0000D2660000}"/>
    <cellStyle name="Title 4 7 2 3" xfId="26321" xr:uid="{00000000-0005-0000-0000-0000D3660000}"/>
    <cellStyle name="Title 4 7 3" xfId="26322" xr:uid="{00000000-0005-0000-0000-0000D4660000}"/>
    <cellStyle name="Title 4 7 3 2" xfId="26323" xr:uid="{00000000-0005-0000-0000-0000D5660000}"/>
    <cellStyle name="Title 4 7 3 3" xfId="26324" xr:uid="{00000000-0005-0000-0000-0000D6660000}"/>
    <cellStyle name="Title 4 7 4" xfId="26325" xr:uid="{00000000-0005-0000-0000-0000D7660000}"/>
    <cellStyle name="Title 4 7 5" xfId="26326" xr:uid="{00000000-0005-0000-0000-0000D8660000}"/>
    <cellStyle name="Title 4 8" xfId="26327" xr:uid="{00000000-0005-0000-0000-0000D9660000}"/>
    <cellStyle name="Title 4 8 2" xfId="26328" xr:uid="{00000000-0005-0000-0000-0000DA660000}"/>
    <cellStyle name="Title 4 8 3" xfId="26329" xr:uid="{00000000-0005-0000-0000-0000DB660000}"/>
    <cellStyle name="Title 4 9" xfId="26330" xr:uid="{00000000-0005-0000-0000-0000DC660000}"/>
    <cellStyle name="Title 4 9 2" xfId="26331" xr:uid="{00000000-0005-0000-0000-0000DD660000}"/>
    <cellStyle name="Title 4 9 3" xfId="26332" xr:uid="{00000000-0005-0000-0000-0000DE660000}"/>
    <cellStyle name="Title 40" xfId="26333" xr:uid="{00000000-0005-0000-0000-0000DF660000}"/>
    <cellStyle name="Title 40 10" xfId="26334" xr:uid="{00000000-0005-0000-0000-0000E0660000}"/>
    <cellStyle name="Title 40 11" xfId="26335" xr:uid="{00000000-0005-0000-0000-0000E1660000}"/>
    <cellStyle name="Title 40 12" xfId="26336" xr:uid="{00000000-0005-0000-0000-0000E2660000}"/>
    <cellStyle name="Title 40 13" xfId="26337" xr:uid="{00000000-0005-0000-0000-0000E3660000}"/>
    <cellStyle name="Title 40 14" xfId="26338" xr:uid="{00000000-0005-0000-0000-0000E4660000}"/>
    <cellStyle name="Title 40 15" xfId="26339" xr:uid="{00000000-0005-0000-0000-0000E5660000}"/>
    <cellStyle name="Title 40 2" xfId="26340" xr:uid="{00000000-0005-0000-0000-0000E6660000}"/>
    <cellStyle name="Title 40 2 2" xfId="26341" xr:uid="{00000000-0005-0000-0000-0000E7660000}"/>
    <cellStyle name="Title 40 2 2 2" xfId="26342" xr:uid="{00000000-0005-0000-0000-0000E8660000}"/>
    <cellStyle name="Title 40 2 2 3" xfId="26343" xr:uid="{00000000-0005-0000-0000-0000E9660000}"/>
    <cellStyle name="Title 40 2 3" xfId="26344" xr:uid="{00000000-0005-0000-0000-0000EA660000}"/>
    <cellStyle name="Title 40 2 3 2" xfId="26345" xr:uid="{00000000-0005-0000-0000-0000EB660000}"/>
    <cellStyle name="Title 40 2 3 3" xfId="26346" xr:uid="{00000000-0005-0000-0000-0000EC660000}"/>
    <cellStyle name="Title 40 2 4" xfId="26347" xr:uid="{00000000-0005-0000-0000-0000ED660000}"/>
    <cellStyle name="Title 40 2 5" xfId="26348" xr:uid="{00000000-0005-0000-0000-0000EE660000}"/>
    <cellStyle name="Title 40 2 6" xfId="26349" xr:uid="{00000000-0005-0000-0000-0000EF660000}"/>
    <cellStyle name="Title 40 3" xfId="26350" xr:uid="{00000000-0005-0000-0000-0000F0660000}"/>
    <cellStyle name="Title 40 3 2" xfId="26351" xr:uid="{00000000-0005-0000-0000-0000F1660000}"/>
    <cellStyle name="Title 40 3 2 2" xfId="26352" xr:uid="{00000000-0005-0000-0000-0000F2660000}"/>
    <cellStyle name="Title 40 3 2 3" xfId="26353" xr:uid="{00000000-0005-0000-0000-0000F3660000}"/>
    <cellStyle name="Title 40 3 3" xfId="26354" xr:uid="{00000000-0005-0000-0000-0000F4660000}"/>
    <cellStyle name="Title 40 3 3 2" xfId="26355" xr:uid="{00000000-0005-0000-0000-0000F5660000}"/>
    <cellStyle name="Title 40 3 3 3" xfId="26356" xr:uid="{00000000-0005-0000-0000-0000F6660000}"/>
    <cellStyle name="Title 40 3 4" xfId="26357" xr:uid="{00000000-0005-0000-0000-0000F7660000}"/>
    <cellStyle name="Title 40 3 5" xfId="26358" xr:uid="{00000000-0005-0000-0000-0000F8660000}"/>
    <cellStyle name="Title 40 4" xfId="26359" xr:uid="{00000000-0005-0000-0000-0000F9660000}"/>
    <cellStyle name="Title 40 4 2" xfId="26360" xr:uid="{00000000-0005-0000-0000-0000FA660000}"/>
    <cellStyle name="Title 40 4 2 2" xfId="26361" xr:uid="{00000000-0005-0000-0000-0000FB660000}"/>
    <cellStyle name="Title 40 4 2 3" xfId="26362" xr:uid="{00000000-0005-0000-0000-0000FC660000}"/>
    <cellStyle name="Title 40 4 3" xfId="26363" xr:uid="{00000000-0005-0000-0000-0000FD660000}"/>
    <cellStyle name="Title 40 4 3 2" xfId="26364" xr:uid="{00000000-0005-0000-0000-0000FE660000}"/>
    <cellStyle name="Title 40 4 3 3" xfId="26365" xr:uid="{00000000-0005-0000-0000-0000FF660000}"/>
    <cellStyle name="Title 40 4 4" xfId="26366" xr:uid="{00000000-0005-0000-0000-000000670000}"/>
    <cellStyle name="Title 40 4 5" xfId="26367" xr:uid="{00000000-0005-0000-0000-000001670000}"/>
    <cellStyle name="Title 40 5" xfId="26368" xr:uid="{00000000-0005-0000-0000-000002670000}"/>
    <cellStyle name="Title 40 5 2" xfId="26369" xr:uid="{00000000-0005-0000-0000-000003670000}"/>
    <cellStyle name="Title 40 5 2 2" xfId="26370" xr:uid="{00000000-0005-0000-0000-000004670000}"/>
    <cellStyle name="Title 40 5 2 3" xfId="26371" xr:uid="{00000000-0005-0000-0000-000005670000}"/>
    <cellStyle name="Title 40 5 3" xfId="26372" xr:uid="{00000000-0005-0000-0000-000006670000}"/>
    <cellStyle name="Title 40 5 3 2" xfId="26373" xr:uid="{00000000-0005-0000-0000-000007670000}"/>
    <cellStyle name="Title 40 5 3 3" xfId="26374" xr:uid="{00000000-0005-0000-0000-000008670000}"/>
    <cellStyle name="Title 40 5 4" xfId="26375" xr:uid="{00000000-0005-0000-0000-000009670000}"/>
    <cellStyle name="Title 40 5 4 2" xfId="26376" xr:uid="{00000000-0005-0000-0000-00000A670000}"/>
    <cellStyle name="Title 40 5 4 3" xfId="26377" xr:uid="{00000000-0005-0000-0000-00000B670000}"/>
    <cellStyle name="Title 40 5 5" xfId="26378" xr:uid="{00000000-0005-0000-0000-00000C670000}"/>
    <cellStyle name="Title 40 5 6" xfId="26379" xr:uid="{00000000-0005-0000-0000-00000D670000}"/>
    <cellStyle name="Title 40 6" xfId="26380" xr:uid="{00000000-0005-0000-0000-00000E670000}"/>
    <cellStyle name="Title 40 6 2" xfId="26381" xr:uid="{00000000-0005-0000-0000-00000F670000}"/>
    <cellStyle name="Title 40 6 2 2" xfId="26382" xr:uid="{00000000-0005-0000-0000-000010670000}"/>
    <cellStyle name="Title 40 6 2 3" xfId="26383" xr:uid="{00000000-0005-0000-0000-000011670000}"/>
    <cellStyle name="Title 40 6 3" xfId="26384" xr:uid="{00000000-0005-0000-0000-000012670000}"/>
    <cellStyle name="Title 40 6 3 2" xfId="26385" xr:uid="{00000000-0005-0000-0000-000013670000}"/>
    <cellStyle name="Title 40 6 3 3" xfId="26386" xr:uid="{00000000-0005-0000-0000-000014670000}"/>
    <cellStyle name="Title 40 6 4" xfId="26387" xr:uid="{00000000-0005-0000-0000-000015670000}"/>
    <cellStyle name="Title 40 6 5" xfId="26388" xr:uid="{00000000-0005-0000-0000-000016670000}"/>
    <cellStyle name="Title 40 7" xfId="26389" xr:uid="{00000000-0005-0000-0000-000017670000}"/>
    <cellStyle name="Title 40 7 2" xfId="26390" xr:uid="{00000000-0005-0000-0000-000018670000}"/>
    <cellStyle name="Title 40 7 3" xfId="26391" xr:uid="{00000000-0005-0000-0000-000019670000}"/>
    <cellStyle name="Title 40 8" xfId="26392" xr:uid="{00000000-0005-0000-0000-00001A670000}"/>
    <cellStyle name="Title 40 8 2" xfId="26393" xr:uid="{00000000-0005-0000-0000-00001B670000}"/>
    <cellStyle name="Title 40 8 3" xfId="26394" xr:uid="{00000000-0005-0000-0000-00001C670000}"/>
    <cellStyle name="Title 40 9" xfId="26395" xr:uid="{00000000-0005-0000-0000-00001D670000}"/>
    <cellStyle name="Title 40 9 2" xfId="26396" xr:uid="{00000000-0005-0000-0000-00001E670000}"/>
    <cellStyle name="Title 40 9 3" xfId="26397" xr:uid="{00000000-0005-0000-0000-00001F670000}"/>
    <cellStyle name="Title 41" xfId="26398" xr:uid="{00000000-0005-0000-0000-000020670000}"/>
    <cellStyle name="Title 41 10" xfId="26399" xr:uid="{00000000-0005-0000-0000-000021670000}"/>
    <cellStyle name="Title 41 11" xfId="26400" xr:uid="{00000000-0005-0000-0000-000022670000}"/>
    <cellStyle name="Title 41 12" xfId="26401" xr:uid="{00000000-0005-0000-0000-000023670000}"/>
    <cellStyle name="Title 41 13" xfId="26402" xr:uid="{00000000-0005-0000-0000-000024670000}"/>
    <cellStyle name="Title 41 14" xfId="26403" xr:uid="{00000000-0005-0000-0000-000025670000}"/>
    <cellStyle name="Title 41 15" xfId="26404" xr:uid="{00000000-0005-0000-0000-000026670000}"/>
    <cellStyle name="Title 41 2" xfId="26405" xr:uid="{00000000-0005-0000-0000-000027670000}"/>
    <cellStyle name="Title 41 2 2" xfId="26406" xr:uid="{00000000-0005-0000-0000-000028670000}"/>
    <cellStyle name="Title 41 2 2 2" xfId="26407" xr:uid="{00000000-0005-0000-0000-000029670000}"/>
    <cellStyle name="Title 41 2 2 3" xfId="26408" xr:uid="{00000000-0005-0000-0000-00002A670000}"/>
    <cellStyle name="Title 41 2 3" xfId="26409" xr:uid="{00000000-0005-0000-0000-00002B670000}"/>
    <cellStyle name="Title 41 2 3 2" xfId="26410" xr:uid="{00000000-0005-0000-0000-00002C670000}"/>
    <cellStyle name="Title 41 2 3 3" xfId="26411" xr:uid="{00000000-0005-0000-0000-00002D670000}"/>
    <cellStyle name="Title 41 2 4" xfId="26412" xr:uid="{00000000-0005-0000-0000-00002E670000}"/>
    <cellStyle name="Title 41 2 5" xfId="26413" xr:uid="{00000000-0005-0000-0000-00002F670000}"/>
    <cellStyle name="Title 41 2 6" xfId="26414" xr:uid="{00000000-0005-0000-0000-000030670000}"/>
    <cellStyle name="Title 41 3" xfId="26415" xr:uid="{00000000-0005-0000-0000-000031670000}"/>
    <cellStyle name="Title 41 3 2" xfId="26416" xr:uid="{00000000-0005-0000-0000-000032670000}"/>
    <cellStyle name="Title 41 3 2 2" xfId="26417" xr:uid="{00000000-0005-0000-0000-000033670000}"/>
    <cellStyle name="Title 41 3 2 3" xfId="26418" xr:uid="{00000000-0005-0000-0000-000034670000}"/>
    <cellStyle name="Title 41 3 3" xfId="26419" xr:uid="{00000000-0005-0000-0000-000035670000}"/>
    <cellStyle name="Title 41 3 3 2" xfId="26420" xr:uid="{00000000-0005-0000-0000-000036670000}"/>
    <cellStyle name="Title 41 3 3 3" xfId="26421" xr:uid="{00000000-0005-0000-0000-000037670000}"/>
    <cellStyle name="Title 41 3 4" xfId="26422" xr:uid="{00000000-0005-0000-0000-000038670000}"/>
    <cellStyle name="Title 41 3 5" xfId="26423" xr:uid="{00000000-0005-0000-0000-000039670000}"/>
    <cellStyle name="Title 41 4" xfId="26424" xr:uid="{00000000-0005-0000-0000-00003A670000}"/>
    <cellStyle name="Title 41 4 2" xfId="26425" xr:uid="{00000000-0005-0000-0000-00003B670000}"/>
    <cellStyle name="Title 41 4 2 2" xfId="26426" xr:uid="{00000000-0005-0000-0000-00003C670000}"/>
    <cellStyle name="Title 41 4 2 3" xfId="26427" xr:uid="{00000000-0005-0000-0000-00003D670000}"/>
    <cellStyle name="Title 41 4 3" xfId="26428" xr:uid="{00000000-0005-0000-0000-00003E670000}"/>
    <cellStyle name="Title 41 4 3 2" xfId="26429" xr:uid="{00000000-0005-0000-0000-00003F670000}"/>
    <cellStyle name="Title 41 4 3 3" xfId="26430" xr:uid="{00000000-0005-0000-0000-000040670000}"/>
    <cellStyle name="Title 41 4 4" xfId="26431" xr:uid="{00000000-0005-0000-0000-000041670000}"/>
    <cellStyle name="Title 41 4 5" xfId="26432" xr:uid="{00000000-0005-0000-0000-000042670000}"/>
    <cellStyle name="Title 41 5" xfId="26433" xr:uid="{00000000-0005-0000-0000-000043670000}"/>
    <cellStyle name="Title 41 5 2" xfId="26434" xr:uid="{00000000-0005-0000-0000-000044670000}"/>
    <cellStyle name="Title 41 5 2 2" xfId="26435" xr:uid="{00000000-0005-0000-0000-000045670000}"/>
    <cellStyle name="Title 41 5 2 3" xfId="26436" xr:uid="{00000000-0005-0000-0000-000046670000}"/>
    <cellStyle name="Title 41 5 3" xfId="26437" xr:uid="{00000000-0005-0000-0000-000047670000}"/>
    <cellStyle name="Title 41 5 3 2" xfId="26438" xr:uid="{00000000-0005-0000-0000-000048670000}"/>
    <cellStyle name="Title 41 5 3 3" xfId="26439" xr:uid="{00000000-0005-0000-0000-000049670000}"/>
    <cellStyle name="Title 41 5 4" xfId="26440" xr:uid="{00000000-0005-0000-0000-00004A670000}"/>
    <cellStyle name="Title 41 5 4 2" xfId="26441" xr:uid="{00000000-0005-0000-0000-00004B670000}"/>
    <cellStyle name="Title 41 5 4 3" xfId="26442" xr:uid="{00000000-0005-0000-0000-00004C670000}"/>
    <cellStyle name="Title 41 5 5" xfId="26443" xr:uid="{00000000-0005-0000-0000-00004D670000}"/>
    <cellStyle name="Title 41 5 6" xfId="26444" xr:uid="{00000000-0005-0000-0000-00004E670000}"/>
    <cellStyle name="Title 41 6" xfId="26445" xr:uid="{00000000-0005-0000-0000-00004F670000}"/>
    <cellStyle name="Title 41 6 2" xfId="26446" xr:uid="{00000000-0005-0000-0000-000050670000}"/>
    <cellStyle name="Title 41 6 2 2" xfId="26447" xr:uid="{00000000-0005-0000-0000-000051670000}"/>
    <cellStyle name="Title 41 6 2 3" xfId="26448" xr:uid="{00000000-0005-0000-0000-000052670000}"/>
    <cellStyle name="Title 41 6 3" xfId="26449" xr:uid="{00000000-0005-0000-0000-000053670000}"/>
    <cellStyle name="Title 41 6 3 2" xfId="26450" xr:uid="{00000000-0005-0000-0000-000054670000}"/>
    <cellStyle name="Title 41 6 3 3" xfId="26451" xr:uid="{00000000-0005-0000-0000-000055670000}"/>
    <cellStyle name="Title 41 6 4" xfId="26452" xr:uid="{00000000-0005-0000-0000-000056670000}"/>
    <cellStyle name="Title 41 6 5" xfId="26453" xr:uid="{00000000-0005-0000-0000-000057670000}"/>
    <cellStyle name="Title 41 7" xfId="26454" xr:uid="{00000000-0005-0000-0000-000058670000}"/>
    <cellStyle name="Title 41 7 2" xfId="26455" xr:uid="{00000000-0005-0000-0000-000059670000}"/>
    <cellStyle name="Title 41 7 3" xfId="26456" xr:uid="{00000000-0005-0000-0000-00005A670000}"/>
    <cellStyle name="Title 41 8" xfId="26457" xr:uid="{00000000-0005-0000-0000-00005B670000}"/>
    <cellStyle name="Title 41 8 2" xfId="26458" xr:uid="{00000000-0005-0000-0000-00005C670000}"/>
    <cellStyle name="Title 41 8 3" xfId="26459" xr:uid="{00000000-0005-0000-0000-00005D670000}"/>
    <cellStyle name="Title 41 9" xfId="26460" xr:uid="{00000000-0005-0000-0000-00005E670000}"/>
    <cellStyle name="Title 41 9 2" xfId="26461" xr:uid="{00000000-0005-0000-0000-00005F670000}"/>
    <cellStyle name="Title 41 9 3" xfId="26462" xr:uid="{00000000-0005-0000-0000-000060670000}"/>
    <cellStyle name="Title 42" xfId="26463" xr:uid="{00000000-0005-0000-0000-000061670000}"/>
    <cellStyle name="Title 42 10" xfId="26464" xr:uid="{00000000-0005-0000-0000-000062670000}"/>
    <cellStyle name="Title 42 11" xfId="26465" xr:uid="{00000000-0005-0000-0000-000063670000}"/>
    <cellStyle name="Title 42 12" xfId="26466" xr:uid="{00000000-0005-0000-0000-000064670000}"/>
    <cellStyle name="Title 42 13" xfId="26467" xr:uid="{00000000-0005-0000-0000-000065670000}"/>
    <cellStyle name="Title 42 14" xfId="26468" xr:uid="{00000000-0005-0000-0000-000066670000}"/>
    <cellStyle name="Title 42 15" xfId="26469" xr:uid="{00000000-0005-0000-0000-000067670000}"/>
    <cellStyle name="Title 42 2" xfId="26470" xr:uid="{00000000-0005-0000-0000-000068670000}"/>
    <cellStyle name="Title 42 2 2" xfId="26471" xr:uid="{00000000-0005-0000-0000-000069670000}"/>
    <cellStyle name="Title 42 2 2 2" xfId="26472" xr:uid="{00000000-0005-0000-0000-00006A670000}"/>
    <cellStyle name="Title 42 2 2 3" xfId="26473" xr:uid="{00000000-0005-0000-0000-00006B670000}"/>
    <cellStyle name="Title 42 2 3" xfId="26474" xr:uid="{00000000-0005-0000-0000-00006C670000}"/>
    <cellStyle name="Title 42 2 3 2" xfId="26475" xr:uid="{00000000-0005-0000-0000-00006D670000}"/>
    <cellStyle name="Title 42 2 3 3" xfId="26476" xr:uid="{00000000-0005-0000-0000-00006E670000}"/>
    <cellStyle name="Title 42 2 4" xfId="26477" xr:uid="{00000000-0005-0000-0000-00006F670000}"/>
    <cellStyle name="Title 42 2 5" xfId="26478" xr:uid="{00000000-0005-0000-0000-000070670000}"/>
    <cellStyle name="Title 42 2 6" xfId="26479" xr:uid="{00000000-0005-0000-0000-000071670000}"/>
    <cellStyle name="Title 42 3" xfId="26480" xr:uid="{00000000-0005-0000-0000-000072670000}"/>
    <cellStyle name="Title 42 3 2" xfId="26481" xr:uid="{00000000-0005-0000-0000-000073670000}"/>
    <cellStyle name="Title 42 3 2 2" xfId="26482" xr:uid="{00000000-0005-0000-0000-000074670000}"/>
    <cellStyle name="Title 42 3 2 3" xfId="26483" xr:uid="{00000000-0005-0000-0000-000075670000}"/>
    <cellStyle name="Title 42 3 3" xfId="26484" xr:uid="{00000000-0005-0000-0000-000076670000}"/>
    <cellStyle name="Title 42 3 3 2" xfId="26485" xr:uid="{00000000-0005-0000-0000-000077670000}"/>
    <cellStyle name="Title 42 3 3 3" xfId="26486" xr:uid="{00000000-0005-0000-0000-000078670000}"/>
    <cellStyle name="Title 42 3 4" xfId="26487" xr:uid="{00000000-0005-0000-0000-000079670000}"/>
    <cellStyle name="Title 42 3 5" xfId="26488" xr:uid="{00000000-0005-0000-0000-00007A670000}"/>
    <cellStyle name="Title 42 4" xfId="26489" xr:uid="{00000000-0005-0000-0000-00007B670000}"/>
    <cellStyle name="Title 42 4 2" xfId="26490" xr:uid="{00000000-0005-0000-0000-00007C670000}"/>
    <cellStyle name="Title 42 4 2 2" xfId="26491" xr:uid="{00000000-0005-0000-0000-00007D670000}"/>
    <cellStyle name="Title 42 4 2 3" xfId="26492" xr:uid="{00000000-0005-0000-0000-00007E670000}"/>
    <cellStyle name="Title 42 4 3" xfId="26493" xr:uid="{00000000-0005-0000-0000-00007F670000}"/>
    <cellStyle name="Title 42 4 3 2" xfId="26494" xr:uid="{00000000-0005-0000-0000-000080670000}"/>
    <cellStyle name="Title 42 4 3 3" xfId="26495" xr:uid="{00000000-0005-0000-0000-000081670000}"/>
    <cellStyle name="Title 42 4 4" xfId="26496" xr:uid="{00000000-0005-0000-0000-000082670000}"/>
    <cellStyle name="Title 42 4 5" xfId="26497" xr:uid="{00000000-0005-0000-0000-000083670000}"/>
    <cellStyle name="Title 42 5" xfId="26498" xr:uid="{00000000-0005-0000-0000-000084670000}"/>
    <cellStyle name="Title 42 5 2" xfId="26499" xr:uid="{00000000-0005-0000-0000-000085670000}"/>
    <cellStyle name="Title 42 5 2 2" xfId="26500" xr:uid="{00000000-0005-0000-0000-000086670000}"/>
    <cellStyle name="Title 42 5 2 3" xfId="26501" xr:uid="{00000000-0005-0000-0000-000087670000}"/>
    <cellStyle name="Title 42 5 3" xfId="26502" xr:uid="{00000000-0005-0000-0000-000088670000}"/>
    <cellStyle name="Title 42 5 3 2" xfId="26503" xr:uid="{00000000-0005-0000-0000-000089670000}"/>
    <cellStyle name="Title 42 5 3 3" xfId="26504" xr:uid="{00000000-0005-0000-0000-00008A670000}"/>
    <cellStyle name="Title 42 5 4" xfId="26505" xr:uid="{00000000-0005-0000-0000-00008B670000}"/>
    <cellStyle name="Title 42 5 4 2" xfId="26506" xr:uid="{00000000-0005-0000-0000-00008C670000}"/>
    <cellStyle name="Title 42 5 4 3" xfId="26507" xr:uid="{00000000-0005-0000-0000-00008D670000}"/>
    <cellStyle name="Title 42 5 5" xfId="26508" xr:uid="{00000000-0005-0000-0000-00008E670000}"/>
    <cellStyle name="Title 42 5 6" xfId="26509" xr:uid="{00000000-0005-0000-0000-00008F670000}"/>
    <cellStyle name="Title 42 6" xfId="26510" xr:uid="{00000000-0005-0000-0000-000090670000}"/>
    <cellStyle name="Title 42 6 2" xfId="26511" xr:uid="{00000000-0005-0000-0000-000091670000}"/>
    <cellStyle name="Title 42 6 2 2" xfId="26512" xr:uid="{00000000-0005-0000-0000-000092670000}"/>
    <cellStyle name="Title 42 6 2 3" xfId="26513" xr:uid="{00000000-0005-0000-0000-000093670000}"/>
    <cellStyle name="Title 42 6 3" xfId="26514" xr:uid="{00000000-0005-0000-0000-000094670000}"/>
    <cellStyle name="Title 42 6 3 2" xfId="26515" xr:uid="{00000000-0005-0000-0000-000095670000}"/>
    <cellStyle name="Title 42 6 3 3" xfId="26516" xr:uid="{00000000-0005-0000-0000-000096670000}"/>
    <cellStyle name="Title 42 6 4" xfId="26517" xr:uid="{00000000-0005-0000-0000-000097670000}"/>
    <cellStyle name="Title 42 6 5" xfId="26518" xr:uid="{00000000-0005-0000-0000-000098670000}"/>
    <cellStyle name="Title 42 7" xfId="26519" xr:uid="{00000000-0005-0000-0000-000099670000}"/>
    <cellStyle name="Title 42 7 2" xfId="26520" xr:uid="{00000000-0005-0000-0000-00009A670000}"/>
    <cellStyle name="Title 42 7 3" xfId="26521" xr:uid="{00000000-0005-0000-0000-00009B670000}"/>
    <cellStyle name="Title 42 8" xfId="26522" xr:uid="{00000000-0005-0000-0000-00009C670000}"/>
    <cellStyle name="Title 42 8 2" xfId="26523" xr:uid="{00000000-0005-0000-0000-00009D670000}"/>
    <cellStyle name="Title 42 8 3" xfId="26524" xr:uid="{00000000-0005-0000-0000-00009E670000}"/>
    <cellStyle name="Title 42 9" xfId="26525" xr:uid="{00000000-0005-0000-0000-00009F670000}"/>
    <cellStyle name="Title 42 9 2" xfId="26526" xr:uid="{00000000-0005-0000-0000-0000A0670000}"/>
    <cellStyle name="Title 42 9 3" xfId="26527" xr:uid="{00000000-0005-0000-0000-0000A1670000}"/>
    <cellStyle name="Title 43" xfId="26528" xr:uid="{00000000-0005-0000-0000-0000A2670000}"/>
    <cellStyle name="Title 43 10" xfId="26529" xr:uid="{00000000-0005-0000-0000-0000A3670000}"/>
    <cellStyle name="Title 43 11" xfId="26530" xr:uid="{00000000-0005-0000-0000-0000A4670000}"/>
    <cellStyle name="Title 43 12" xfId="26531" xr:uid="{00000000-0005-0000-0000-0000A5670000}"/>
    <cellStyle name="Title 43 13" xfId="26532" xr:uid="{00000000-0005-0000-0000-0000A6670000}"/>
    <cellStyle name="Title 43 14" xfId="26533" xr:uid="{00000000-0005-0000-0000-0000A7670000}"/>
    <cellStyle name="Title 43 15" xfId="26534" xr:uid="{00000000-0005-0000-0000-0000A8670000}"/>
    <cellStyle name="Title 43 2" xfId="26535" xr:uid="{00000000-0005-0000-0000-0000A9670000}"/>
    <cellStyle name="Title 43 2 2" xfId="26536" xr:uid="{00000000-0005-0000-0000-0000AA670000}"/>
    <cellStyle name="Title 43 2 2 2" xfId="26537" xr:uid="{00000000-0005-0000-0000-0000AB670000}"/>
    <cellStyle name="Title 43 2 2 3" xfId="26538" xr:uid="{00000000-0005-0000-0000-0000AC670000}"/>
    <cellStyle name="Title 43 2 3" xfId="26539" xr:uid="{00000000-0005-0000-0000-0000AD670000}"/>
    <cellStyle name="Title 43 2 3 2" xfId="26540" xr:uid="{00000000-0005-0000-0000-0000AE670000}"/>
    <cellStyle name="Title 43 2 3 3" xfId="26541" xr:uid="{00000000-0005-0000-0000-0000AF670000}"/>
    <cellStyle name="Title 43 2 4" xfId="26542" xr:uid="{00000000-0005-0000-0000-0000B0670000}"/>
    <cellStyle name="Title 43 2 5" xfId="26543" xr:uid="{00000000-0005-0000-0000-0000B1670000}"/>
    <cellStyle name="Title 43 2 6" xfId="26544" xr:uid="{00000000-0005-0000-0000-0000B2670000}"/>
    <cellStyle name="Title 43 3" xfId="26545" xr:uid="{00000000-0005-0000-0000-0000B3670000}"/>
    <cellStyle name="Title 43 3 2" xfId="26546" xr:uid="{00000000-0005-0000-0000-0000B4670000}"/>
    <cellStyle name="Title 43 3 2 2" xfId="26547" xr:uid="{00000000-0005-0000-0000-0000B5670000}"/>
    <cellStyle name="Title 43 3 2 3" xfId="26548" xr:uid="{00000000-0005-0000-0000-0000B6670000}"/>
    <cellStyle name="Title 43 3 3" xfId="26549" xr:uid="{00000000-0005-0000-0000-0000B7670000}"/>
    <cellStyle name="Title 43 3 3 2" xfId="26550" xr:uid="{00000000-0005-0000-0000-0000B8670000}"/>
    <cellStyle name="Title 43 3 3 3" xfId="26551" xr:uid="{00000000-0005-0000-0000-0000B9670000}"/>
    <cellStyle name="Title 43 3 4" xfId="26552" xr:uid="{00000000-0005-0000-0000-0000BA670000}"/>
    <cellStyle name="Title 43 3 5" xfId="26553" xr:uid="{00000000-0005-0000-0000-0000BB670000}"/>
    <cellStyle name="Title 43 4" xfId="26554" xr:uid="{00000000-0005-0000-0000-0000BC670000}"/>
    <cellStyle name="Title 43 4 2" xfId="26555" xr:uid="{00000000-0005-0000-0000-0000BD670000}"/>
    <cellStyle name="Title 43 4 2 2" xfId="26556" xr:uid="{00000000-0005-0000-0000-0000BE670000}"/>
    <cellStyle name="Title 43 4 2 3" xfId="26557" xr:uid="{00000000-0005-0000-0000-0000BF670000}"/>
    <cellStyle name="Title 43 4 3" xfId="26558" xr:uid="{00000000-0005-0000-0000-0000C0670000}"/>
    <cellStyle name="Title 43 4 3 2" xfId="26559" xr:uid="{00000000-0005-0000-0000-0000C1670000}"/>
    <cellStyle name="Title 43 4 3 3" xfId="26560" xr:uid="{00000000-0005-0000-0000-0000C2670000}"/>
    <cellStyle name="Title 43 4 4" xfId="26561" xr:uid="{00000000-0005-0000-0000-0000C3670000}"/>
    <cellStyle name="Title 43 4 5" xfId="26562" xr:uid="{00000000-0005-0000-0000-0000C4670000}"/>
    <cellStyle name="Title 43 5" xfId="26563" xr:uid="{00000000-0005-0000-0000-0000C5670000}"/>
    <cellStyle name="Title 43 5 2" xfId="26564" xr:uid="{00000000-0005-0000-0000-0000C6670000}"/>
    <cellStyle name="Title 43 5 2 2" xfId="26565" xr:uid="{00000000-0005-0000-0000-0000C7670000}"/>
    <cellStyle name="Title 43 5 2 3" xfId="26566" xr:uid="{00000000-0005-0000-0000-0000C8670000}"/>
    <cellStyle name="Title 43 5 3" xfId="26567" xr:uid="{00000000-0005-0000-0000-0000C9670000}"/>
    <cellStyle name="Title 43 5 3 2" xfId="26568" xr:uid="{00000000-0005-0000-0000-0000CA670000}"/>
    <cellStyle name="Title 43 5 3 3" xfId="26569" xr:uid="{00000000-0005-0000-0000-0000CB670000}"/>
    <cellStyle name="Title 43 5 4" xfId="26570" xr:uid="{00000000-0005-0000-0000-0000CC670000}"/>
    <cellStyle name="Title 43 5 4 2" xfId="26571" xr:uid="{00000000-0005-0000-0000-0000CD670000}"/>
    <cellStyle name="Title 43 5 4 3" xfId="26572" xr:uid="{00000000-0005-0000-0000-0000CE670000}"/>
    <cellStyle name="Title 43 5 5" xfId="26573" xr:uid="{00000000-0005-0000-0000-0000CF670000}"/>
    <cellStyle name="Title 43 5 6" xfId="26574" xr:uid="{00000000-0005-0000-0000-0000D0670000}"/>
    <cellStyle name="Title 43 6" xfId="26575" xr:uid="{00000000-0005-0000-0000-0000D1670000}"/>
    <cellStyle name="Title 43 6 2" xfId="26576" xr:uid="{00000000-0005-0000-0000-0000D2670000}"/>
    <cellStyle name="Title 43 6 2 2" xfId="26577" xr:uid="{00000000-0005-0000-0000-0000D3670000}"/>
    <cellStyle name="Title 43 6 2 3" xfId="26578" xr:uid="{00000000-0005-0000-0000-0000D4670000}"/>
    <cellStyle name="Title 43 6 3" xfId="26579" xr:uid="{00000000-0005-0000-0000-0000D5670000}"/>
    <cellStyle name="Title 43 6 3 2" xfId="26580" xr:uid="{00000000-0005-0000-0000-0000D6670000}"/>
    <cellStyle name="Title 43 6 3 3" xfId="26581" xr:uid="{00000000-0005-0000-0000-0000D7670000}"/>
    <cellStyle name="Title 43 6 4" xfId="26582" xr:uid="{00000000-0005-0000-0000-0000D8670000}"/>
    <cellStyle name="Title 43 6 5" xfId="26583" xr:uid="{00000000-0005-0000-0000-0000D9670000}"/>
    <cellStyle name="Title 43 7" xfId="26584" xr:uid="{00000000-0005-0000-0000-0000DA670000}"/>
    <cellStyle name="Title 43 7 2" xfId="26585" xr:uid="{00000000-0005-0000-0000-0000DB670000}"/>
    <cellStyle name="Title 43 7 3" xfId="26586" xr:uid="{00000000-0005-0000-0000-0000DC670000}"/>
    <cellStyle name="Title 43 8" xfId="26587" xr:uid="{00000000-0005-0000-0000-0000DD670000}"/>
    <cellStyle name="Title 43 8 2" xfId="26588" xr:uid="{00000000-0005-0000-0000-0000DE670000}"/>
    <cellStyle name="Title 43 8 3" xfId="26589" xr:uid="{00000000-0005-0000-0000-0000DF670000}"/>
    <cellStyle name="Title 43 9" xfId="26590" xr:uid="{00000000-0005-0000-0000-0000E0670000}"/>
    <cellStyle name="Title 43 9 2" xfId="26591" xr:uid="{00000000-0005-0000-0000-0000E1670000}"/>
    <cellStyle name="Title 43 9 3" xfId="26592" xr:uid="{00000000-0005-0000-0000-0000E2670000}"/>
    <cellStyle name="Title 44" xfId="26593" xr:uid="{00000000-0005-0000-0000-0000E3670000}"/>
    <cellStyle name="Title 45" xfId="26594" xr:uid="{00000000-0005-0000-0000-0000E4670000}"/>
    <cellStyle name="Title 46" xfId="26595" xr:uid="{00000000-0005-0000-0000-0000E5670000}"/>
    <cellStyle name="Title 47" xfId="26596" xr:uid="{00000000-0005-0000-0000-0000E6670000}"/>
    <cellStyle name="Title 48" xfId="26597" xr:uid="{00000000-0005-0000-0000-0000E7670000}"/>
    <cellStyle name="Title 5" xfId="26598" xr:uid="{00000000-0005-0000-0000-0000E8670000}"/>
    <cellStyle name="Title 5 10" xfId="26599" xr:uid="{00000000-0005-0000-0000-0000E9670000}"/>
    <cellStyle name="Title 5 10 2" xfId="26600" xr:uid="{00000000-0005-0000-0000-0000EA670000}"/>
    <cellStyle name="Title 5 10 3" xfId="26601" xr:uid="{00000000-0005-0000-0000-0000EB670000}"/>
    <cellStyle name="Title 5 11" xfId="26602" xr:uid="{00000000-0005-0000-0000-0000EC670000}"/>
    <cellStyle name="Title 5 12" xfId="26603" xr:uid="{00000000-0005-0000-0000-0000ED670000}"/>
    <cellStyle name="Title 5 13" xfId="26604" xr:uid="{00000000-0005-0000-0000-0000EE670000}"/>
    <cellStyle name="Title 5 14" xfId="26605" xr:uid="{00000000-0005-0000-0000-0000EF670000}"/>
    <cellStyle name="Title 5 15" xfId="26606" xr:uid="{00000000-0005-0000-0000-0000F0670000}"/>
    <cellStyle name="Title 5 16" xfId="26607" xr:uid="{00000000-0005-0000-0000-0000F1670000}"/>
    <cellStyle name="Title 5 2" xfId="26608" xr:uid="{00000000-0005-0000-0000-0000F2670000}"/>
    <cellStyle name="Title 5 2 10" xfId="26609" xr:uid="{00000000-0005-0000-0000-0000F3670000}"/>
    <cellStyle name="Title 5 2 11" xfId="26610" xr:uid="{00000000-0005-0000-0000-0000F4670000}"/>
    <cellStyle name="Title 5 2 2" xfId="26611" xr:uid="{00000000-0005-0000-0000-0000F5670000}"/>
    <cellStyle name="Title 5 2 2 2" xfId="26612" xr:uid="{00000000-0005-0000-0000-0000F6670000}"/>
    <cellStyle name="Title 5 2 2 2 2" xfId="26613" xr:uid="{00000000-0005-0000-0000-0000F7670000}"/>
    <cellStyle name="Title 5 2 2 2 3" xfId="26614" xr:uid="{00000000-0005-0000-0000-0000F8670000}"/>
    <cellStyle name="Title 5 2 2 3" xfId="26615" xr:uid="{00000000-0005-0000-0000-0000F9670000}"/>
    <cellStyle name="Title 5 2 2 3 2" xfId="26616" xr:uid="{00000000-0005-0000-0000-0000FA670000}"/>
    <cellStyle name="Title 5 2 2 3 3" xfId="26617" xr:uid="{00000000-0005-0000-0000-0000FB670000}"/>
    <cellStyle name="Title 5 2 2 4" xfId="26618" xr:uid="{00000000-0005-0000-0000-0000FC670000}"/>
    <cellStyle name="Title 5 2 2 5" xfId="26619" xr:uid="{00000000-0005-0000-0000-0000FD670000}"/>
    <cellStyle name="Title 5 2 3" xfId="26620" xr:uid="{00000000-0005-0000-0000-0000FE670000}"/>
    <cellStyle name="Title 5 2 3 2" xfId="26621" xr:uid="{00000000-0005-0000-0000-0000FF670000}"/>
    <cellStyle name="Title 5 2 3 2 2" xfId="26622" xr:uid="{00000000-0005-0000-0000-000000680000}"/>
    <cellStyle name="Title 5 2 3 2 3" xfId="26623" xr:uid="{00000000-0005-0000-0000-000001680000}"/>
    <cellStyle name="Title 5 2 3 3" xfId="26624" xr:uid="{00000000-0005-0000-0000-000002680000}"/>
    <cellStyle name="Title 5 2 3 3 2" xfId="26625" xr:uid="{00000000-0005-0000-0000-000003680000}"/>
    <cellStyle name="Title 5 2 3 3 3" xfId="26626" xr:uid="{00000000-0005-0000-0000-000004680000}"/>
    <cellStyle name="Title 5 2 3 4" xfId="26627" xr:uid="{00000000-0005-0000-0000-000005680000}"/>
    <cellStyle name="Title 5 2 3 5" xfId="26628" xr:uid="{00000000-0005-0000-0000-000006680000}"/>
    <cellStyle name="Title 5 2 4" xfId="26629" xr:uid="{00000000-0005-0000-0000-000007680000}"/>
    <cellStyle name="Title 5 2 4 2" xfId="26630" xr:uid="{00000000-0005-0000-0000-000008680000}"/>
    <cellStyle name="Title 5 2 4 2 2" xfId="26631" xr:uid="{00000000-0005-0000-0000-000009680000}"/>
    <cellStyle name="Title 5 2 4 2 3" xfId="26632" xr:uid="{00000000-0005-0000-0000-00000A680000}"/>
    <cellStyle name="Title 5 2 4 3" xfId="26633" xr:uid="{00000000-0005-0000-0000-00000B680000}"/>
    <cellStyle name="Title 5 2 4 3 2" xfId="26634" xr:uid="{00000000-0005-0000-0000-00000C680000}"/>
    <cellStyle name="Title 5 2 4 3 3" xfId="26635" xr:uid="{00000000-0005-0000-0000-00000D680000}"/>
    <cellStyle name="Title 5 2 4 4" xfId="26636" xr:uid="{00000000-0005-0000-0000-00000E680000}"/>
    <cellStyle name="Title 5 2 4 4 2" xfId="26637" xr:uid="{00000000-0005-0000-0000-00000F680000}"/>
    <cellStyle name="Title 5 2 4 4 3" xfId="26638" xr:uid="{00000000-0005-0000-0000-000010680000}"/>
    <cellStyle name="Title 5 2 4 5" xfId="26639" xr:uid="{00000000-0005-0000-0000-000011680000}"/>
    <cellStyle name="Title 5 2 4 6" xfId="26640" xr:uid="{00000000-0005-0000-0000-000012680000}"/>
    <cellStyle name="Title 5 2 5" xfId="26641" xr:uid="{00000000-0005-0000-0000-000013680000}"/>
    <cellStyle name="Title 5 2 5 2" xfId="26642" xr:uid="{00000000-0005-0000-0000-000014680000}"/>
    <cellStyle name="Title 5 2 5 2 2" xfId="26643" xr:uid="{00000000-0005-0000-0000-000015680000}"/>
    <cellStyle name="Title 5 2 5 2 3" xfId="26644" xr:uid="{00000000-0005-0000-0000-000016680000}"/>
    <cellStyle name="Title 5 2 5 3" xfId="26645" xr:uid="{00000000-0005-0000-0000-000017680000}"/>
    <cellStyle name="Title 5 2 5 3 2" xfId="26646" xr:uid="{00000000-0005-0000-0000-000018680000}"/>
    <cellStyle name="Title 5 2 5 3 3" xfId="26647" xr:uid="{00000000-0005-0000-0000-000019680000}"/>
    <cellStyle name="Title 5 2 5 4" xfId="26648" xr:uid="{00000000-0005-0000-0000-00001A680000}"/>
    <cellStyle name="Title 5 2 5 5" xfId="26649" xr:uid="{00000000-0005-0000-0000-00001B680000}"/>
    <cellStyle name="Title 5 2 6" xfId="26650" xr:uid="{00000000-0005-0000-0000-00001C680000}"/>
    <cellStyle name="Title 5 2 6 2" xfId="26651" xr:uid="{00000000-0005-0000-0000-00001D680000}"/>
    <cellStyle name="Title 5 2 6 3" xfId="26652" xr:uid="{00000000-0005-0000-0000-00001E680000}"/>
    <cellStyle name="Title 5 2 7" xfId="26653" xr:uid="{00000000-0005-0000-0000-00001F680000}"/>
    <cellStyle name="Title 5 2 7 2" xfId="26654" xr:uid="{00000000-0005-0000-0000-000020680000}"/>
    <cellStyle name="Title 5 2 7 3" xfId="26655" xr:uid="{00000000-0005-0000-0000-000021680000}"/>
    <cellStyle name="Title 5 2 8" xfId="26656" xr:uid="{00000000-0005-0000-0000-000022680000}"/>
    <cellStyle name="Title 5 2 8 2" xfId="26657" xr:uid="{00000000-0005-0000-0000-000023680000}"/>
    <cellStyle name="Title 5 2 8 3" xfId="26658" xr:uid="{00000000-0005-0000-0000-000024680000}"/>
    <cellStyle name="Title 5 2 9" xfId="26659" xr:uid="{00000000-0005-0000-0000-000025680000}"/>
    <cellStyle name="Title 5 3" xfId="26660" xr:uid="{00000000-0005-0000-0000-000026680000}"/>
    <cellStyle name="Title 5 3 2" xfId="26661" xr:uid="{00000000-0005-0000-0000-000027680000}"/>
    <cellStyle name="Title 5 3 2 2" xfId="26662" xr:uid="{00000000-0005-0000-0000-000028680000}"/>
    <cellStyle name="Title 5 3 2 3" xfId="26663" xr:uid="{00000000-0005-0000-0000-000029680000}"/>
    <cellStyle name="Title 5 3 3" xfId="26664" xr:uid="{00000000-0005-0000-0000-00002A680000}"/>
    <cellStyle name="Title 5 3 3 2" xfId="26665" xr:uid="{00000000-0005-0000-0000-00002B680000}"/>
    <cellStyle name="Title 5 3 3 3" xfId="26666" xr:uid="{00000000-0005-0000-0000-00002C680000}"/>
    <cellStyle name="Title 5 3 4" xfId="26667" xr:uid="{00000000-0005-0000-0000-00002D680000}"/>
    <cellStyle name="Title 5 3 5" xfId="26668" xr:uid="{00000000-0005-0000-0000-00002E680000}"/>
    <cellStyle name="Title 5 3 6" xfId="26669" xr:uid="{00000000-0005-0000-0000-00002F680000}"/>
    <cellStyle name="Title 5 4" xfId="26670" xr:uid="{00000000-0005-0000-0000-000030680000}"/>
    <cellStyle name="Title 5 4 2" xfId="26671" xr:uid="{00000000-0005-0000-0000-000031680000}"/>
    <cellStyle name="Title 5 4 2 2" xfId="26672" xr:uid="{00000000-0005-0000-0000-000032680000}"/>
    <cellStyle name="Title 5 4 2 3" xfId="26673" xr:uid="{00000000-0005-0000-0000-000033680000}"/>
    <cellStyle name="Title 5 4 3" xfId="26674" xr:uid="{00000000-0005-0000-0000-000034680000}"/>
    <cellStyle name="Title 5 4 3 2" xfId="26675" xr:uid="{00000000-0005-0000-0000-000035680000}"/>
    <cellStyle name="Title 5 4 3 3" xfId="26676" xr:uid="{00000000-0005-0000-0000-000036680000}"/>
    <cellStyle name="Title 5 4 4" xfId="26677" xr:uid="{00000000-0005-0000-0000-000037680000}"/>
    <cellStyle name="Title 5 4 5" xfId="26678" xr:uid="{00000000-0005-0000-0000-000038680000}"/>
    <cellStyle name="Title 5 5" xfId="26679" xr:uid="{00000000-0005-0000-0000-000039680000}"/>
    <cellStyle name="Title 5 5 2" xfId="26680" xr:uid="{00000000-0005-0000-0000-00003A680000}"/>
    <cellStyle name="Title 5 5 2 2" xfId="26681" xr:uid="{00000000-0005-0000-0000-00003B680000}"/>
    <cellStyle name="Title 5 5 2 3" xfId="26682" xr:uid="{00000000-0005-0000-0000-00003C680000}"/>
    <cellStyle name="Title 5 5 3" xfId="26683" xr:uid="{00000000-0005-0000-0000-00003D680000}"/>
    <cellStyle name="Title 5 5 3 2" xfId="26684" xr:uid="{00000000-0005-0000-0000-00003E680000}"/>
    <cellStyle name="Title 5 5 3 3" xfId="26685" xr:uid="{00000000-0005-0000-0000-00003F680000}"/>
    <cellStyle name="Title 5 5 4" xfId="26686" xr:uid="{00000000-0005-0000-0000-000040680000}"/>
    <cellStyle name="Title 5 5 5" xfId="26687" xr:uid="{00000000-0005-0000-0000-000041680000}"/>
    <cellStyle name="Title 5 6" xfId="26688" xr:uid="{00000000-0005-0000-0000-000042680000}"/>
    <cellStyle name="Title 5 6 2" xfId="26689" xr:uid="{00000000-0005-0000-0000-000043680000}"/>
    <cellStyle name="Title 5 6 2 2" xfId="26690" xr:uid="{00000000-0005-0000-0000-000044680000}"/>
    <cellStyle name="Title 5 6 2 3" xfId="26691" xr:uid="{00000000-0005-0000-0000-000045680000}"/>
    <cellStyle name="Title 5 6 3" xfId="26692" xr:uid="{00000000-0005-0000-0000-000046680000}"/>
    <cellStyle name="Title 5 6 3 2" xfId="26693" xr:uid="{00000000-0005-0000-0000-000047680000}"/>
    <cellStyle name="Title 5 6 3 3" xfId="26694" xr:uid="{00000000-0005-0000-0000-000048680000}"/>
    <cellStyle name="Title 5 6 4" xfId="26695" xr:uid="{00000000-0005-0000-0000-000049680000}"/>
    <cellStyle name="Title 5 6 4 2" xfId="26696" xr:uid="{00000000-0005-0000-0000-00004A680000}"/>
    <cellStyle name="Title 5 6 4 3" xfId="26697" xr:uid="{00000000-0005-0000-0000-00004B680000}"/>
    <cellStyle name="Title 5 6 5" xfId="26698" xr:uid="{00000000-0005-0000-0000-00004C680000}"/>
    <cellStyle name="Title 5 6 6" xfId="26699" xr:uid="{00000000-0005-0000-0000-00004D680000}"/>
    <cellStyle name="Title 5 7" xfId="26700" xr:uid="{00000000-0005-0000-0000-00004E680000}"/>
    <cellStyle name="Title 5 7 2" xfId="26701" xr:uid="{00000000-0005-0000-0000-00004F680000}"/>
    <cellStyle name="Title 5 7 2 2" xfId="26702" xr:uid="{00000000-0005-0000-0000-000050680000}"/>
    <cellStyle name="Title 5 7 2 3" xfId="26703" xr:uid="{00000000-0005-0000-0000-000051680000}"/>
    <cellStyle name="Title 5 7 3" xfId="26704" xr:uid="{00000000-0005-0000-0000-000052680000}"/>
    <cellStyle name="Title 5 7 3 2" xfId="26705" xr:uid="{00000000-0005-0000-0000-000053680000}"/>
    <cellStyle name="Title 5 7 3 3" xfId="26706" xr:uid="{00000000-0005-0000-0000-000054680000}"/>
    <cellStyle name="Title 5 7 4" xfId="26707" xr:uid="{00000000-0005-0000-0000-000055680000}"/>
    <cellStyle name="Title 5 7 5" xfId="26708" xr:uid="{00000000-0005-0000-0000-000056680000}"/>
    <cellStyle name="Title 5 8" xfId="26709" xr:uid="{00000000-0005-0000-0000-000057680000}"/>
    <cellStyle name="Title 5 8 2" xfId="26710" xr:uid="{00000000-0005-0000-0000-000058680000}"/>
    <cellStyle name="Title 5 8 3" xfId="26711" xr:uid="{00000000-0005-0000-0000-000059680000}"/>
    <cellStyle name="Title 5 9" xfId="26712" xr:uid="{00000000-0005-0000-0000-00005A680000}"/>
    <cellStyle name="Title 5 9 2" xfId="26713" xr:uid="{00000000-0005-0000-0000-00005B680000}"/>
    <cellStyle name="Title 5 9 3" xfId="26714" xr:uid="{00000000-0005-0000-0000-00005C680000}"/>
    <cellStyle name="Title 6" xfId="26715" xr:uid="{00000000-0005-0000-0000-00005D680000}"/>
    <cellStyle name="Title 6 10" xfId="26716" xr:uid="{00000000-0005-0000-0000-00005E680000}"/>
    <cellStyle name="Title 6 10 2" xfId="26717" xr:uid="{00000000-0005-0000-0000-00005F680000}"/>
    <cellStyle name="Title 6 10 3" xfId="26718" xr:uid="{00000000-0005-0000-0000-000060680000}"/>
    <cellStyle name="Title 6 11" xfId="26719" xr:uid="{00000000-0005-0000-0000-000061680000}"/>
    <cellStyle name="Title 6 12" xfId="26720" xr:uid="{00000000-0005-0000-0000-000062680000}"/>
    <cellStyle name="Title 6 13" xfId="26721" xr:uid="{00000000-0005-0000-0000-000063680000}"/>
    <cellStyle name="Title 6 14" xfId="26722" xr:uid="{00000000-0005-0000-0000-000064680000}"/>
    <cellStyle name="Title 6 15" xfId="26723" xr:uid="{00000000-0005-0000-0000-000065680000}"/>
    <cellStyle name="Title 6 16" xfId="26724" xr:uid="{00000000-0005-0000-0000-000066680000}"/>
    <cellStyle name="Title 6 2" xfId="26725" xr:uid="{00000000-0005-0000-0000-000067680000}"/>
    <cellStyle name="Title 6 2 10" xfId="26726" xr:uid="{00000000-0005-0000-0000-000068680000}"/>
    <cellStyle name="Title 6 2 11" xfId="26727" xr:uid="{00000000-0005-0000-0000-000069680000}"/>
    <cellStyle name="Title 6 2 2" xfId="26728" xr:uid="{00000000-0005-0000-0000-00006A680000}"/>
    <cellStyle name="Title 6 2 2 2" xfId="26729" xr:uid="{00000000-0005-0000-0000-00006B680000}"/>
    <cellStyle name="Title 6 2 2 2 2" xfId="26730" xr:uid="{00000000-0005-0000-0000-00006C680000}"/>
    <cellStyle name="Title 6 2 2 2 3" xfId="26731" xr:uid="{00000000-0005-0000-0000-00006D680000}"/>
    <cellStyle name="Title 6 2 2 3" xfId="26732" xr:uid="{00000000-0005-0000-0000-00006E680000}"/>
    <cellStyle name="Title 6 2 2 3 2" xfId="26733" xr:uid="{00000000-0005-0000-0000-00006F680000}"/>
    <cellStyle name="Title 6 2 2 3 3" xfId="26734" xr:uid="{00000000-0005-0000-0000-000070680000}"/>
    <cellStyle name="Title 6 2 2 4" xfId="26735" xr:uid="{00000000-0005-0000-0000-000071680000}"/>
    <cellStyle name="Title 6 2 2 5" xfId="26736" xr:uid="{00000000-0005-0000-0000-000072680000}"/>
    <cellStyle name="Title 6 2 3" xfId="26737" xr:uid="{00000000-0005-0000-0000-000073680000}"/>
    <cellStyle name="Title 6 2 3 2" xfId="26738" xr:uid="{00000000-0005-0000-0000-000074680000}"/>
    <cellStyle name="Title 6 2 3 2 2" xfId="26739" xr:uid="{00000000-0005-0000-0000-000075680000}"/>
    <cellStyle name="Title 6 2 3 2 3" xfId="26740" xr:uid="{00000000-0005-0000-0000-000076680000}"/>
    <cellStyle name="Title 6 2 3 3" xfId="26741" xr:uid="{00000000-0005-0000-0000-000077680000}"/>
    <cellStyle name="Title 6 2 3 3 2" xfId="26742" xr:uid="{00000000-0005-0000-0000-000078680000}"/>
    <cellStyle name="Title 6 2 3 3 3" xfId="26743" xr:uid="{00000000-0005-0000-0000-000079680000}"/>
    <cellStyle name="Title 6 2 3 4" xfId="26744" xr:uid="{00000000-0005-0000-0000-00007A680000}"/>
    <cellStyle name="Title 6 2 3 5" xfId="26745" xr:uid="{00000000-0005-0000-0000-00007B680000}"/>
    <cellStyle name="Title 6 2 4" xfId="26746" xr:uid="{00000000-0005-0000-0000-00007C680000}"/>
    <cellStyle name="Title 6 2 4 2" xfId="26747" xr:uid="{00000000-0005-0000-0000-00007D680000}"/>
    <cellStyle name="Title 6 2 4 2 2" xfId="26748" xr:uid="{00000000-0005-0000-0000-00007E680000}"/>
    <cellStyle name="Title 6 2 4 2 3" xfId="26749" xr:uid="{00000000-0005-0000-0000-00007F680000}"/>
    <cellStyle name="Title 6 2 4 3" xfId="26750" xr:uid="{00000000-0005-0000-0000-000080680000}"/>
    <cellStyle name="Title 6 2 4 3 2" xfId="26751" xr:uid="{00000000-0005-0000-0000-000081680000}"/>
    <cellStyle name="Title 6 2 4 3 3" xfId="26752" xr:uid="{00000000-0005-0000-0000-000082680000}"/>
    <cellStyle name="Title 6 2 4 4" xfId="26753" xr:uid="{00000000-0005-0000-0000-000083680000}"/>
    <cellStyle name="Title 6 2 4 4 2" xfId="26754" xr:uid="{00000000-0005-0000-0000-000084680000}"/>
    <cellStyle name="Title 6 2 4 4 3" xfId="26755" xr:uid="{00000000-0005-0000-0000-000085680000}"/>
    <cellStyle name="Title 6 2 4 5" xfId="26756" xr:uid="{00000000-0005-0000-0000-000086680000}"/>
    <cellStyle name="Title 6 2 4 6" xfId="26757" xr:uid="{00000000-0005-0000-0000-000087680000}"/>
    <cellStyle name="Title 6 2 5" xfId="26758" xr:uid="{00000000-0005-0000-0000-000088680000}"/>
    <cellStyle name="Title 6 2 5 2" xfId="26759" xr:uid="{00000000-0005-0000-0000-000089680000}"/>
    <cellStyle name="Title 6 2 5 2 2" xfId="26760" xr:uid="{00000000-0005-0000-0000-00008A680000}"/>
    <cellStyle name="Title 6 2 5 2 3" xfId="26761" xr:uid="{00000000-0005-0000-0000-00008B680000}"/>
    <cellStyle name="Title 6 2 5 3" xfId="26762" xr:uid="{00000000-0005-0000-0000-00008C680000}"/>
    <cellStyle name="Title 6 2 5 3 2" xfId="26763" xr:uid="{00000000-0005-0000-0000-00008D680000}"/>
    <cellStyle name="Title 6 2 5 3 3" xfId="26764" xr:uid="{00000000-0005-0000-0000-00008E680000}"/>
    <cellStyle name="Title 6 2 5 4" xfId="26765" xr:uid="{00000000-0005-0000-0000-00008F680000}"/>
    <cellStyle name="Title 6 2 5 5" xfId="26766" xr:uid="{00000000-0005-0000-0000-000090680000}"/>
    <cellStyle name="Title 6 2 6" xfId="26767" xr:uid="{00000000-0005-0000-0000-000091680000}"/>
    <cellStyle name="Title 6 2 6 2" xfId="26768" xr:uid="{00000000-0005-0000-0000-000092680000}"/>
    <cellStyle name="Title 6 2 6 3" xfId="26769" xr:uid="{00000000-0005-0000-0000-000093680000}"/>
    <cellStyle name="Title 6 2 7" xfId="26770" xr:uid="{00000000-0005-0000-0000-000094680000}"/>
    <cellStyle name="Title 6 2 7 2" xfId="26771" xr:uid="{00000000-0005-0000-0000-000095680000}"/>
    <cellStyle name="Title 6 2 7 3" xfId="26772" xr:uid="{00000000-0005-0000-0000-000096680000}"/>
    <cellStyle name="Title 6 2 8" xfId="26773" xr:uid="{00000000-0005-0000-0000-000097680000}"/>
    <cellStyle name="Title 6 2 8 2" xfId="26774" xr:uid="{00000000-0005-0000-0000-000098680000}"/>
    <cellStyle name="Title 6 2 8 3" xfId="26775" xr:uid="{00000000-0005-0000-0000-000099680000}"/>
    <cellStyle name="Title 6 2 9" xfId="26776" xr:uid="{00000000-0005-0000-0000-00009A680000}"/>
    <cellStyle name="Title 6 3" xfId="26777" xr:uid="{00000000-0005-0000-0000-00009B680000}"/>
    <cellStyle name="Title 6 3 2" xfId="26778" xr:uid="{00000000-0005-0000-0000-00009C680000}"/>
    <cellStyle name="Title 6 3 2 2" xfId="26779" xr:uid="{00000000-0005-0000-0000-00009D680000}"/>
    <cellStyle name="Title 6 3 2 3" xfId="26780" xr:uid="{00000000-0005-0000-0000-00009E680000}"/>
    <cellStyle name="Title 6 3 3" xfId="26781" xr:uid="{00000000-0005-0000-0000-00009F680000}"/>
    <cellStyle name="Title 6 3 3 2" xfId="26782" xr:uid="{00000000-0005-0000-0000-0000A0680000}"/>
    <cellStyle name="Title 6 3 3 3" xfId="26783" xr:uid="{00000000-0005-0000-0000-0000A1680000}"/>
    <cellStyle name="Title 6 3 4" xfId="26784" xr:uid="{00000000-0005-0000-0000-0000A2680000}"/>
    <cellStyle name="Title 6 3 5" xfId="26785" xr:uid="{00000000-0005-0000-0000-0000A3680000}"/>
    <cellStyle name="Title 6 3 6" xfId="26786" xr:uid="{00000000-0005-0000-0000-0000A4680000}"/>
    <cellStyle name="Title 6 4" xfId="26787" xr:uid="{00000000-0005-0000-0000-0000A5680000}"/>
    <cellStyle name="Title 6 4 2" xfId="26788" xr:uid="{00000000-0005-0000-0000-0000A6680000}"/>
    <cellStyle name="Title 6 4 2 2" xfId="26789" xr:uid="{00000000-0005-0000-0000-0000A7680000}"/>
    <cellStyle name="Title 6 4 2 3" xfId="26790" xr:uid="{00000000-0005-0000-0000-0000A8680000}"/>
    <cellStyle name="Title 6 4 3" xfId="26791" xr:uid="{00000000-0005-0000-0000-0000A9680000}"/>
    <cellStyle name="Title 6 4 3 2" xfId="26792" xr:uid="{00000000-0005-0000-0000-0000AA680000}"/>
    <cellStyle name="Title 6 4 3 3" xfId="26793" xr:uid="{00000000-0005-0000-0000-0000AB680000}"/>
    <cellStyle name="Title 6 4 4" xfId="26794" xr:uid="{00000000-0005-0000-0000-0000AC680000}"/>
    <cellStyle name="Title 6 4 5" xfId="26795" xr:uid="{00000000-0005-0000-0000-0000AD680000}"/>
    <cellStyle name="Title 6 5" xfId="26796" xr:uid="{00000000-0005-0000-0000-0000AE680000}"/>
    <cellStyle name="Title 6 5 2" xfId="26797" xr:uid="{00000000-0005-0000-0000-0000AF680000}"/>
    <cellStyle name="Title 6 5 2 2" xfId="26798" xr:uid="{00000000-0005-0000-0000-0000B0680000}"/>
    <cellStyle name="Title 6 5 2 3" xfId="26799" xr:uid="{00000000-0005-0000-0000-0000B1680000}"/>
    <cellStyle name="Title 6 5 3" xfId="26800" xr:uid="{00000000-0005-0000-0000-0000B2680000}"/>
    <cellStyle name="Title 6 5 3 2" xfId="26801" xr:uid="{00000000-0005-0000-0000-0000B3680000}"/>
    <cellStyle name="Title 6 5 3 3" xfId="26802" xr:uid="{00000000-0005-0000-0000-0000B4680000}"/>
    <cellStyle name="Title 6 5 4" xfId="26803" xr:uid="{00000000-0005-0000-0000-0000B5680000}"/>
    <cellStyle name="Title 6 5 5" xfId="26804" xr:uid="{00000000-0005-0000-0000-0000B6680000}"/>
    <cellStyle name="Title 6 6" xfId="26805" xr:uid="{00000000-0005-0000-0000-0000B7680000}"/>
    <cellStyle name="Title 6 6 2" xfId="26806" xr:uid="{00000000-0005-0000-0000-0000B8680000}"/>
    <cellStyle name="Title 6 6 2 2" xfId="26807" xr:uid="{00000000-0005-0000-0000-0000B9680000}"/>
    <cellStyle name="Title 6 6 2 3" xfId="26808" xr:uid="{00000000-0005-0000-0000-0000BA680000}"/>
    <cellStyle name="Title 6 6 3" xfId="26809" xr:uid="{00000000-0005-0000-0000-0000BB680000}"/>
    <cellStyle name="Title 6 6 3 2" xfId="26810" xr:uid="{00000000-0005-0000-0000-0000BC680000}"/>
    <cellStyle name="Title 6 6 3 3" xfId="26811" xr:uid="{00000000-0005-0000-0000-0000BD680000}"/>
    <cellStyle name="Title 6 6 4" xfId="26812" xr:uid="{00000000-0005-0000-0000-0000BE680000}"/>
    <cellStyle name="Title 6 6 4 2" xfId="26813" xr:uid="{00000000-0005-0000-0000-0000BF680000}"/>
    <cellStyle name="Title 6 6 4 3" xfId="26814" xr:uid="{00000000-0005-0000-0000-0000C0680000}"/>
    <cellStyle name="Title 6 6 5" xfId="26815" xr:uid="{00000000-0005-0000-0000-0000C1680000}"/>
    <cellStyle name="Title 6 6 6" xfId="26816" xr:uid="{00000000-0005-0000-0000-0000C2680000}"/>
    <cellStyle name="Title 6 7" xfId="26817" xr:uid="{00000000-0005-0000-0000-0000C3680000}"/>
    <cellStyle name="Title 6 7 2" xfId="26818" xr:uid="{00000000-0005-0000-0000-0000C4680000}"/>
    <cellStyle name="Title 6 7 2 2" xfId="26819" xr:uid="{00000000-0005-0000-0000-0000C5680000}"/>
    <cellStyle name="Title 6 7 2 3" xfId="26820" xr:uid="{00000000-0005-0000-0000-0000C6680000}"/>
    <cellStyle name="Title 6 7 3" xfId="26821" xr:uid="{00000000-0005-0000-0000-0000C7680000}"/>
    <cellStyle name="Title 6 7 3 2" xfId="26822" xr:uid="{00000000-0005-0000-0000-0000C8680000}"/>
    <cellStyle name="Title 6 7 3 3" xfId="26823" xr:uid="{00000000-0005-0000-0000-0000C9680000}"/>
    <cellStyle name="Title 6 7 4" xfId="26824" xr:uid="{00000000-0005-0000-0000-0000CA680000}"/>
    <cellStyle name="Title 6 7 5" xfId="26825" xr:uid="{00000000-0005-0000-0000-0000CB680000}"/>
    <cellStyle name="Title 6 8" xfId="26826" xr:uid="{00000000-0005-0000-0000-0000CC680000}"/>
    <cellStyle name="Title 6 8 2" xfId="26827" xr:uid="{00000000-0005-0000-0000-0000CD680000}"/>
    <cellStyle name="Title 6 8 3" xfId="26828" xr:uid="{00000000-0005-0000-0000-0000CE680000}"/>
    <cellStyle name="Title 6 9" xfId="26829" xr:uid="{00000000-0005-0000-0000-0000CF680000}"/>
    <cellStyle name="Title 6 9 2" xfId="26830" xr:uid="{00000000-0005-0000-0000-0000D0680000}"/>
    <cellStyle name="Title 6 9 3" xfId="26831" xr:uid="{00000000-0005-0000-0000-0000D1680000}"/>
    <cellStyle name="Title 7" xfId="26832" xr:uid="{00000000-0005-0000-0000-0000D2680000}"/>
    <cellStyle name="Title 7 10" xfId="26833" xr:uid="{00000000-0005-0000-0000-0000D3680000}"/>
    <cellStyle name="Title 7 11" xfId="26834" xr:uid="{00000000-0005-0000-0000-0000D4680000}"/>
    <cellStyle name="Title 7 12" xfId="26835" xr:uid="{00000000-0005-0000-0000-0000D5680000}"/>
    <cellStyle name="Title 7 13" xfId="26836" xr:uid="{00000000-0005-0000-0000-0000D6680000}"/>
    <cellStyle name="Title 7 14" xfId="26837" xr:uid="{00000000-0005-0000-0000-0000D7680000}"/>
    <cellStyle name="Title 7 15" xfId="26838" xr:uid="{00000000-0005-0000-0000-0000D8680000}"/>
    <cellStyle name="Title 7 2" xfId="26839" xr:uid="{00000000-0005-0000-0000-0000D9680000}"/>
    <cellStyle name="Title 7 2 2" xfId="26840" xr:uid="{00000000-0005-0000-0000-0000DA680000}"/>
    <cellStyle name="Title 7 2 2 2" xfId="26841" xr:uid="{00000000-0005-0000-0000-0000DB680000}"/>
    <cellStyle name="Title 7 2 2 3" xfId="26842" xr:uid="{00000000-0005-0000-0000-0000DC680000}"/>
    <cellStyle name="Title 7 2 3" xfId="26843" xr:uid="{00000000-0005-0000-0000-0000DD680000}"/>
    <cellStyle name="Title 7 2 3 2" xfId="26844" xr:uid="{00000000-0005-0000-0000-0000DE680000}"/>
    <cellStyle name="Title 7 2 3 3" xfId="26845" xr:uid="{00000000-0005-0000-0000-0000DF680000}"/>
    <cellStyle name="Title 7 2 4" xfId="26846" xr:uid="{00000000-0005-0000-0000-0000E0680000}"/>
    <cellStyle name="Title 7 2 5" xfId="26847" xr:uid="{00000000-0005-0000-0000-0000E1680000}"/>
    <cellStyle name="Title 7 2 6" xfId="26848" xr:uid="{00000000-0005-0000-0000-0000E2680000}"/>
    <cellStyle name="Title 7 3" xfId="26849" xr:uid="{00000000-0005-0000-0000-0000E3680000}"/>
    <cellStyle name="Title 7 3 2" xfId="26850" xr:uid="{00000000-0005-0000-0000-0000E4680000}"/>
    <cellStyle name="Title 7 3 2 2" xfId="26851" xr:uid="{00000000-0005-0000-0000-0000E5680000}"/>
    <cellStyle name="Title 7 3 2 3" xfId="26852" xr:uid="{00000000-0005-0000-0000-0000E6680000}"/>
    <cellStyle name="Title 7 3 3" xfId="26853" xr:uid="{00000000-0005-0000-0000-0000E7680000}"/>
    <cellStyle name="Title 7 3 3 2" xfId="26854" xr:uid="{00000000-0005-0000-0000-0000E8680000}"/>
    <cellStyle name="Title 7 3 3 3" xfId="26855" xr:uid="{00000000-0005-0000-0000-0000E9680000}"/>
    <cellStyle name="Title 7 3 4" xfId="26856" xr:uid="{00000000-0005-0000-0000-0000EA680000}"/>
    <cellStyle name="Title 7 3 5" xfId="26857" xr:uid="{00000000-0005-0000-0000-0000EB680000}"/>
    <cellStyle name="Title 7 4" xfId="26858" xr:uid="{00000000-0005-0000-0000-0000EC680000}"/>
    <cellStyle name="Title 7 4 2" xfId="26859" xr:uid="{00000000-0005-0000-0000-0000ED680000}"/>
    <cellStyle name="Title 7 4 2 2" xfId="26860" xr:uid="{00000000-0005-0000-0000-0000EE680000}"/>
    <cellStyle name="Title 7 4 2 3" xfId="26861" xr:uid="{00000000-0005-0000-0000-0000EF680000}"/>
    <cellStyle name="Title 7 4 3" xfId="26862" xr:uid="{00000000-0005-0000-0000-0000F0680000}"/>
    <cellStyle name="Title 7 4 3 2" xfId="26863" xr:uid="{00000000-0005-0000-0000-0000F1680000}"/>
    <cellStyle name="Title 7 4 3 3" xfId="26864" xr:uid="{00000000-0005-0000-0000-0000F2680000}"/>
    <cellStyle name="Title 7 4 4" xfId="26865" xr:uid="{00000000-0005-0000-0000-0000F3680000}"/>
    <cellStyle name="Title 7 4 5" xfId="26866" xr:uid="{00000000-0005-0000-0000-0000F4680000}"/>
    <cellStyle name="Title 7 5" xfId="26867" xr:uid="{00000000-0005-0000-0000-0000F5680000}"/>
    <cellStyle name="Title 7 5 2" xfId="26868" xr:uid="{00000000-0005-0000-0000-0000F6680000}"/>
    <cellStyle name="Title 7 5 2 2" xfId="26869" xr:uid="{00000000-0005-0000-0000-0000F7680000}"/>
    <cellStyle name="Title 7 5 2 3" xfId="26870" xr:uid="{00000000-0005-0000-0000-0000F8680000}"/>
    <cellStyle name="Title 7 5 3" xfId="26871" xr:uid="{00000000-0005-0000-0000-0000F9680000}"/>
    <cellStyle name="Title 7 5 3 2" xfId="26872" xr:uid="{00000000-0005-0000-0000-0000FA680000}"/>
    <cellStyle name="Title 7 5 3 3" xfId="26873" xr:uid="{00000000-0005-0000-0000-0000FB680000}"/>
    <cellStyle name="Title 7 5 4" xfId="26874" xr:uid="{00000000-0005-0000-0000-0000FC680000}"/>
    <cellStyle name="Title 7 5 4 2" xfId="26875" xr:uid="{00000000-0005-0000-0000-0000FD680000}"/>
    <cellStyle name="Title 7 5 4 3" xfId="26876" xr:uid="{00000000-0005-0000-0000-0000FE680000}"/>
    <cellStyle name="Title 7 5 5" xfId="26877" xr:uid="{00000000-0005-0000-0000-0000FF680000}"/>
    <cellStyle name="Title 7 5 6" xfId="26878" xr:uid="{00000000-0005-0000-0000-000000690000}"/>
    <cellStyle name="Title 7 6" xfId="26879" xr:uid="{00000000-0005-0000-0000-000001690000}"/>
    <cellStyle name="Title 7 6 2" xfId="26880" xr:uid="{00000000-0005-0000-0000-000002690000}"/>
    <cellStyle name="Title 7 6 2 2" xfId="26881" xr:uid="{00000000-0005-0000-0000-000003690000}"/>
    <cellStyle name="Title 7 6 2 3" xfId="26882" xr:uid="{00000000-0005-0000-0000-000004690000}"/>
    <cellStyle name="Title 7 6 3" xfId="26883" xr:uid="{00000000-0005-0000-0000-000005690000}"/>
    <cellStyle name="Title 7 6 3 2" xfId="26884" xr:uid="{00000000-0005-0000-0000-000006690000}"/>
    <cellStyle name="Title 7 6 3 3" xfId="26885" xr:uid="{00000000-0005-0000-0000-000007690000}"/>
    <cellStyle name="Title 7 6 4" xfId="26886" xr:uid="{00000000-0005-0000-0000-000008690000}"/>
    <cellStyle name="Title 7 6 5" xfId="26887" xr:uid="{00000000-0005-0000-0000-000009690000}"/>
    <cellStyle name="Title 7 7" xfId="26888" xr:uid="{00000000-0005-0000-0000-00000A690000}"/>
    <cellStyle name="Title 7 7 2" xfId="26889" xr:uid="{00000000-0005-0000-0000-00000B690000}"/>
    <cellStyle name="Title 7 7 3" xfId="26890" xr:uid="{00000000-0005-0000-0000-00000C690000}"/>
    <cellStyle name="Title 7 8" xfId="26891" xr:uid="{00000000-0005-0000-0000-00000D690000}"/>
    <cellStyle name="Title 7 8 2" xfId="26892" xr:uid="{00000000-0005-0000-0000-00000E690000}"/>
    <cellStyle name="Title 7 8 3" xfId="26893" xr:uid="{00000000-0005-0000-0000-00000F690000}"/>
    <cellStyle name="Title 7 9" xfId="26894" xr:uid="{00000000-0005-0000-0000-000010690000}"/>
    <cellStyle name="Title 7 9 2" xfId="26895" xr:uid="{00000000-0005-0000-0000-000011690000}"/>
    <cellStyle name="Title 7 9 3" xfId="26896" xr:uid="{00000000-0005-0000-0000-000012690000}"/>
    <cellStyle name="Title 8" xfId="26897" xr:uid="{00000000-0005-0000-0000-000013690000}"/>
    <cellStyle name="Title 8 10" xfId="26898" xr:uid="{00000000-0005-0000-0000-000014690000}"/>
    <cellStyle name="Title 8 11" xfId="26899" xr:uid="{00000000-0005-0000-0000-000015690000}"/>
    <cellStyle name="Title 8 12" xfId="26900" xr:uid="{00000000-0005-0000-0000-000016690000}"/>
    <cellStyle name="Title 8 13" xfId="26901" xr:uid="{00000000-0005-0000-0000-000017690000}"/>
    <cellStyle name="Title 8 14" xfId="26902" xr:uid="{00000000-0005-0000-0000-000018690000}"/>
    <cellStyle name="Title 8 15" xfId="26903" xr:uid="{00000000-0005-0000-0000-000019690000}"/>
    <cellStyle name="Title 8 2" xfId="26904" xr:uid="{00000000-0005-0000-0000-00001A690000}"/>
    <cellStyle name="Title 8 2 2" xfId="26905" xr:uid="{00000000-0005-0000-0000-00001B690000}"/>
    <cellStyle name="Title 8 2 2 2" xfId="26906" xr:uid="{00000000-0005-0000-0000-00001C690000}"/>
    <cellStyle name="Title 8 2 2 3" xfId="26907" xr:uid="{00000000-0005-0000-0000-00001D690000}"/>
    <cellStyle name="Title 8 2 3" xfId="26908" xr:uid="{00000000-0005-0000-0000-00001E690000}"/>
    <cellStyle name="Title 8 2 3 2" xfId="26909" xr:uid="{00000000-0005-0000-0000-00001F690000}"/>
    <cellStyle name="Title 8 2 3 3" xfId="26910" xr:uid="{00000000-0005-0000-0000-000020690000}"/>
    <cellStyle name="Title 8 2 4" xfId="26911" xr:uid="{00000000-0005-0000-0000-000021690000}"/>
    <cellStyle name="Title 8 2 5" xfId="26912" xr:uid="{00000000-0005-0000-0000-000022690000}"/>
    <cellStyle name="Title 8 2 6" xfId="26913" xr:uid="{00000000-0005-0000-0000-000023690000}"/>
    <cellStyle name="Title 8 3" xfId="26914" xr:uid="{00000000-0005-0000-0000-000024690000}"/>
    <cellStyle name="Title 8 3 2" xfId="26915" xr:uid="{00000000-0005-0000-0000-000025690000}"/>
    <cellStyle name="Title 8 3 2 2" xfId="26916" xr:uid="{00000000-0005-0000-0000-000026690000}"/>
    <cellStyle name="Title 8 3 2 3" xfId="26917" xr:uid="{00000000-0005-0000-0000-000027690000}"/>
    <cellStyle name="Title 8 3 3" xfId="26918" xr:uid="{00000000-0005-0000-0000-000028690000}"/>
    <cellStyle name="Title 8 3 3 2" xfId="26919" xr:uid="{00000000-0005-0000-0000-000029690000}"/>
    <cellStyle name="Title 8 3 3 3" xfId="26920" xr:uid="{00000000-0005-0000-0000-00002A690000}"/>
    <cellStyle name="Title 8 3 4" xfId="26921" xr:uid="{00000000-0005-0000-0000-00002B690000}"/>
    <cellStyle name="Title 8 3 5" xfId="26922" xr:uid="{00000000-0005-0000-0000-00002C690000}"/>
    <cellStyle name="Title 8 4" xfId="26923" xr:uid="{00000000-0005-0000-0000-00002D690000}"/>
    <cellStyle name="Title 8 4 2" xfId="26924" xr:uid="{00000000-0005-0000-0000-00002E690000}"/>
    <cellStyle name="Title 8 4 2 2" xfId="26925" xr:uid="{00000000-0005-0000-0000-00002F690000}"/>
    <cellStyle name="Title 8 4 2 3" xfId="26926" xr:uid="{00000000-0005-0000-0000-000030690000}"/>
    <cellStyle name="Title 8 4 3" xfId="26927" xr:uid="{00000000-0005-0000-0000-000031690000}"/>
    <cellStyle name="Title 8 4 3 2" xfId="26928" xr:uid="{00000000-0005-0000-0000-000032690000}"/>
    <cellStyle name="Title 8 4 3 3" xfId="26929" xr:uid="{00000000-0005-0000-0000-000033690000}"/>
    <cellStyle name="Title 8 4 4" xfId="26930" xr:uid="{00000000-0005-0000-0000-000034690000}"/>
    <cellStyle name="Title 8 4 5" xfId="26931" xr:uid="{00000000-0005-0000-0000-000035690000}"/>
    <cellStyle name="Title 8 5" xfId="26932" xr:uid="{00000000-0005-0000-0000-000036690000}"/>
    <cellStyle name="Title 8 5 2" xfId="26933" xr:uid="{00000000-0005-0000-0000-000037690000}"/>
    <cellStyle name="Title 8 5 2 2" xfId="26934" xr:uid="{00000000-0005-0000-0000-000038690000}"/>
    <cellStyle name="Title 8 5 2 3" xfId="26935" xr:uid="{00000000-0005-0000-0000-000039690000}"/>
    <cellStyle name="Title 8 5 3" xfId="26936" xr:uid="{00000000-0005-0000-0000-00003A690000}"/>
    <cellStyle name="Title 8 5 3 2" xfId="26937" xr:uid="{00000000-0005-0000-0000-00003B690000}"/>
    <cellStyle name="Title 8 5 3 3" xfId="26938" xr:uid="{00000000-0005-0000-0000-00003C690000}"/>
    <cellStyle name="Title 8 5 4" xfId="26939" xr:uid="{00000000-0005-0000-0000-00003D690000}"/>
    <cellStyle name="Title 8 5 4 2" xfId="26940" xr:uid="{00000000-0005-0000-0000-00003E690000}"/>
    <cellStyle name="Title 8 5 4 3" xfId="26941" xr:uid="{00000000-0005-0000-0000-00003F690000}"/>
    <cellStyle name="Title 8 5 5" xfId="26942" xr:uid="{00000000-0005-0000-0000-000040690000}"/>
    <cellStyle name="Title 8 5 6" xfId="26943" xr:uid="{00000000-0005-0000-0000-000041690000}"/>
    <cellStyle name="Title 8 6" xfId="26944" xr:uid="{00000000-0005-0000-0000-000042690000}"/>
    <cellStyle name="Title 8 6 2" xfId="26945" xr:uid="{00000000-0005-0000-0000-000043690000}"/>
    <cellStyle name="Title 8 6 2 2" xfId="26946" xr:uid="{00000000-0005-0000-0000-000044690000}"/>
    <cellStyle name="Title 8 6 2 3" xfId="26947" xr:uid="{00000000-0005-0000-0000-000045690000}"/>
    <cellStyle name="Title 8 6 3" xfId="26948" xr:uid="{00000000-0005-0000-0000-000046690000}"/>
    <cellStyle name="Title 8 6 3 2" xfId="26949" xr:uid="{00000000-0005-0000-0000-000047690000}"/>
    <cellStyle name="Title 8 6 3 3" xfId="26950" xr:uid="{00000000-0005-0000-0000-000048690000}"/>
    <cellStyle name="Title 8 6 4" xfId="26951" xr:uid="{00000000-0005-0000-0000-000049690000}"/>
    <cellStyle name="Title 8 6 5" xfId="26952" xr:uid="{00000000-0005-0000-0000-00004A690000}"/>
    <cellStyle name="Title 8 7" xfId="26953" xr:uid="{00000000-0005-0000-0000-00004B690000}"/>
    <cellStyle name="Title 8 7 2" xfId="26954" xr:uid="{00000000-0005-0000-0000-00004C690000}"/>
    <cellStyle name="Title 8 7 3" xfId="26955" xr:uid="{00000000-0005-0000-0000-00004D690000}"/>
    <cellStyle name="Title 8 8" xfId="26956" xr:uid="{00000000-0005-0000-0000-00004E690000}"/>
    <cellStyle name="Title 8 8 2" xfId="26957" xr:uid="{00000000-0005-0000-0000-00004F690000}"/>
    <cellStyle name="Title 8 8 3" xfId="26958" xr:uid="{00000000-0005-0000-0000-000050690000}"/>
    <cellStyle name="Title 8 9" xfId="26959" xr:uid="{00000000-0005-0000-0000-000051690000}"/>
    <cellStyle name="Title 8 9 2" xfId="26960" xr:uid="{00000000-0005-0000-0000-000052690000}"/>
    <cellStyle name="Title 8 9 3" xfId="26961" xr:uid="{00000000-0005-0000-0000-000053690000}"/>
    <cellStyle name="Title 9" xfId="26962" xr:uid="{00000000-0005-0000-0000-000054690000}"/>
    <cellStyle name="Title 9 10" xfId="26963" xr:uid="{00000000-0005-0000-0000-000055690000}"/>
    <cellStyle name="Title 9 11" xfId="26964" xr:uid="{00000000-0005-0000-0000-000056690000}"/>
    <cellStyle name="Title 9 12" xfId="26965" xr:uid="{00000000-0005-0000-0000-000057690000}"/>
    <cellStyle name="Title 9 13" xfId="26966" xr:uid="{00000000-0005-0000-0000-000058690000}"/>
    <cellStyle name="Title 9 14" xfId="26967" xr:uid="{00000000-0005-0000-0000-000059690000}"/>
    <cellStyle name="Title 9 15" xfId="26968" xr:uid="{00000000-0005-0000-0000-00005A690000}"/>
    <cellStyle name="Title 9 2" xfId="26969" xr:uid="{00000000-0005-0000-0000-00005B690000}"/>
    <cellStyle name="Title 9 2 2" xfId="26970" xr:uid="{00000000-0005-0000-0000-00005C690000}"/>
    <cellStyle name="Title 9 2 2 2" xfId="26971" xr:uid="{00000000-0005-0000-0000-00005D690000}"/>
    <cellStyle name="Title 9 2 2 3" xfId="26972" xr:uid="{00000000-0005-0000-0000-00005E690000}"/>
    <cellStyle name="Title 9 2 3" xfId="26973" xr:uid="{00000000-0005-0000-0000-00005F690000}"/>
    <cellStyle name="Title 9 2 3 2" xfId="26974" xr:uid="{00000000-0005-0000-0000-000060690000}"/>
    <cellStyle name="Title 9 2 3 3" xfId="26975" xr:uid="{00000000-0005-0000-0000-000061690000}"/>
    <cellStyle name="Title 9 2 4" xfId="26976" xr:uid="{00000000-0005-0000-0000-000062690000}"/>
    <cellStyle name="Title 9 2 5" xfId="26977" xr:uid="{00000000-0005-0000-0000-000063690000}"/>
    <cellStyle name="Title 9 2 6" xfId="26978" xr:uid="{00000000-0005-0000-0000-000064690000}"/>
    <cellStyle name="Title 9 3" xfId="26979" xr:uid="{00000000-0005-0000-0000-000065690000}"/>
    <cellStyle name="Title 9 3 2" xfId="26980" xr:uid="{00000000-0005-0000-0000-000066690000}"/>
    <cellStyle name="Title 9 3 2 2" xfId="26981" xr:uid="{00000000-0005-0000-0000-000067690000}"/>
    <cellStyle name="Title 9 3 2 3" xfId="26982" xr:uid="{00000000-0005-0000-0000-000068690000}"/>
    <cellStyle name="Title 9 3 3" xfId="26983" xr:uid="{00000000-0005-0000-0000-000069690000}"/>
    <cellStyle name="Title 9 3 3 2" xfId="26984" xr:uid="{00000000-0005-0000-0000-00006A690000}"/>
    <cellStyle name="Title 9 3 3 3" xfId="26985" xr:uid="{00000000-0005-0000-0000-00006B690000}"/>
    <cellStyle name="Title 9 3 4" xfId="26986" xr:uid="{00000000-0005-0000-0000-00006C690000}"/>
    <cellStyle name="Title 9 3 5" xfId="26987" xr:uid="{00000000-0005-0000-0000-00006D690000}"/>
    <cellStyle name="Title 9 4" xfId="26988" xr:uid="{00000000-0005-0000-0000-00006E690000}"/>
    <cellStyle name="Title 9 4 2" xfId="26989" xr:uid="{00000000-0005-0000-0000-00006F690000}"/>
    <cellStyle name="Title 9 4 2 2" xfId="26990" xr:uid="{00000000-0005-0000-0000-000070690000}"/>
    <cellStyle name="Title 9 4 2 3" xfId="26991" xr:uid="{00000000-0005-0000-0000-000071690000}"/>
    <cellStyle name="Title 9 4 3" xfId="26992" xr:uid="{00000000-0005-0000-0000-000072690000}"/>
    <cellStyle name="Title 9 4 3 2" xfId="26993" xr:uid="{00000000-0005-0000-0000-000073690000}"/>
    <cellStyle name="Title 9 4 3 3" xfId="26994" xr:uid="{00000000-0005-0000-0000-000074690000}"/>
    <cellStyle name="Title 9 4 4" xfId="26995" xr:uid="{00000000-0005-0000-0000-000075690000}"/>
    <cellStyle name="Title 9 4 5" xfId="26996" xr:uid="{00000000-0005-0000-0000-000076690000}"/>
    <cellStyle name="Title 9 5" xfId="26997" xr:uid="{00000000-0005-0000-0000-000077690000}"/>
    <cellStyle name="Title 9 5 2" xfId="26998" xr:uid="{00000000-0005-0000-0000-000078690000}"/>
    <cellStyle name="Title 9 5 2 2" xfId="26999" xr:uid="{00000000-0005-0000-0000-000079690000}"/>
    <cellStyle name="Title 9 5 2 3" xfId="27000" xr:uid="{00000000-0005-0000-0000-00007A690000}"/>
    <cellStyle name="Title 9 5 3" xfId="27001" xr:uid="{00000000-0005-0000-0000-00007B690000}"/>
    <cellStyle name="Title 9 5 3 2" xfId="27002" xr:uid="{00000000-0005-0000-0000-00007C690000}"/>
    <cellStyle name="Title 9 5 3 3" xfId="27003" xr:uid="{00000000-0005-0000-0000-00007D690000}"/>
    <cellStyle name="Title 9 5 4" xfId="27004" xr:uid="{00000000-0005-0000-0000-00007E690000}"/>
    <cellStyle name="Title 9 5 4 2" xfId="27005" xr:uid="{00000000-0005-0000-0000-00007F690000}"/>
    <cellStyle name="Title 9 5 4 3" xfId="27006" xr:uid="{00000000-0005-0000-0000-000080690000}"/>
    <cellStyle name="Title 9 5 5" xfId="27007" xr:uid="{00000000-0005-0000-0000-000081690000}"/>
    <cellStyle name="Title 9 5 6" xfId="27008" xr:uid="{00000000-0005-0000-0000-000082690000}"/>
    <cellStyle name="Title 9 6" xfId="27009" xr:uid="{00000000-0005-0000-0000-000083690000}"/>
    <cellStyle name="Title 9 6 2" xfId="27010" xr:uid="{00000000-0005-0000-0000-000084690000}"/>
    <cellStyle name="Title 9 6 2 2" xfId="27011" xr:uid="{00000000-0005-0000-0000-000085690000}"/>
    <cellStyle name="Title 9 6 2 3" xfId="27012" xr:uid="{00000000-0005-0000-0000-000086690000}"/>
    <cellStyle name="Title 9 6 3" xfId="27013" xr:uid="{00000000-0005-0000-0000-000087690000}"/>
    <cellStyle name="Title 9 6 3 2" xfId="27014" xr:uid="{00000000-0005-0000-0000-000088690000}"/>
    <cellStyle name="Title 9 6 3 3" xfId="27015" xr:uid="{00000000-0005-0000-0000-000089690000}"/>
    <cellStyle name="Title 9 6 4" xfId="27016" xr:uid="{00000000-0005-0000-0000-00008A690000}"/>
    <cellStyle name="Title 9 6 5" xfId="27017" xr:uid="{00000000-0005-0000-0000-00008B690000}"/>
    <cellStyle name="Title 9 7" xfId="27018" xr:uid="{00000000-0005-0000-0000-00008C690000}"/>
    <cellStyle name="Title 9 7 2" xfId="27019" xr:uid="{00000000-0005-0000-0000-00008D690000}"/>
    <cellStyle name="Title 9 7 3" xfId="27020" xr:uid="{00000000-0005-0000-0000-00008E690000}"/>
    <cellStyle name="Title 9 8" xfId="27021" xr:uid="{00000000-0005-0000-0000-00008F690000}"/>
    <cellStyle name="Title 9 8 2" xfId="27022" xr:uid="{00000000-0005-0000-0000-000090690000}"/>
    <cellStyle name="Title 9 8 3" xfId="27023" xr:uid="{00000000-0005-0000-0000-000091690000}"/>
    <cellStyle name="Title 9 9" xfId="27024" xr:uid="{00000000-0005-0000-0000-000092690000}"/>
    <cellStyle name="Title 9 9 2" xfId="27025" xr:uid="{00000000-0005-0000-0000-000093690000}"/>
    <cellStyle name="Title 9 9 3" xfId="27026" xr:uid="{00000000-0005-0000-0000-000094690000}"/>
    <cellStyle name="Total 10" xfId="27027" xr:uid="{00000000-0005-0000-0000-000095690000}"/>
    <cellStyle name="Total 10 10" xfId="27028" xr:uid="{00000000-0005-0000-0000-000096690000}"/>
    <cellStyle name="Total 10 11" xfId="27029" xr:uid="{00000000-0005-0000-0000-000097690000}"/>
    <cellStyle name="Total 10 12" xfId="27030" xr:uid="{00000000-0005-0000-0000-000098690000}"/>
    <cellStyle name="Total 10 13" xfId="27031" xr:uid="{00000000-0005-0000-0000-000099690000}"/>
    <cellStyle name="Total 10 14" xfId="27032" xr:uid="{00000000-0005-0000-0000-00009A690000}"/>
    <cellStyle name="Total 10 15" xfId="27033" xr:uid="{00000000-0005-0000-0000-00009B690000}"/>
    <cellStyle name="Total 10 2" xfId="27034" xr:uid="{00000000-0005-0000-0000-00009C690000}"/>
    <cellStyle name="Total 10 2 2" xfId="27035" xr:uid="{00000000-0005-0000-0000-00009D690000}"/>
    <cellStyle name="Total 10 2 2 2" xfId="27036" xr:uid="{00000000-0005-0000-0000-00009E690000}"/>
    <cellStyle name="Total 10 2 2 3" xfId="27037" xr:uid="{00000000-0005-0000-0000-00009F690000}"/>
    <cellStyle name="Total 10 2 3" xfId="27038" xr:uid="{00000000-0005-0000-0000-0000A0690000}"/>
    <cellStyle name="Total 10 2 3 2" xfId="27039" xr:uid="{00000000-0005-0000-0000-0000A1690000}"/>
    <cellStyle name="Total 10 2 3 3" xfId="27040" xr:uid="{00000000-0005-0000-0000-0000A2690000}"/>
    <cellStyle name="Total 10 2 4" xfId="27041" xr:uid="{00000000-0005-0000-0000-0000A3690000}"/>
    <cellStyle name="Total 10 2 5" xfId="27042" xr:uid="{00000000-0005-0000-0000-0000A4690000}"/>
    <cellStyle name="Total 10 2 6" xfId="27043" xr:uid="{00000000-0005-0000-0000-0000A5690000}"/>
    <cellStyle name="Total 10 3" xfId="27044" xr:uid="{00000000-0005-0000-0000-0000A6690000}"/>
    <cellStyle name="Total 10 3 2" xfId="27045" xr:uid="{00000000-0005-0000-0000-0000A7690000}"/>
    <cellStyle name="Total 10 3 2 2" xfId="27046" xr:uid="{00000000-0005-0000-0000-0000A8690000}"/>
    <cellStyle name="Total 10 3 2 3" xfId="27047" xr:uid="{00000000-0005-0000-0000-0000A9690000}"/>
    <cellStyle name="Total 10 3 3" xfId="27048" xr:uid="{00000000-0005-0000-0000-0000AA690000}"/>
    <cellStyle name="Total 10 3 3 2" xfId="27049" xr:uid="{00000000-0005-0000-0000-0000AB690000}"/>
    <cellStyle name="Total 10 3 3 3" xfId="27050" xr:uid="{00000000-0005-0000-0000-0000AC690000}"/>
    <cellStyle name="Total 10 3 4" xfId="27051" xr:uid="{00000000-0005-0000-0000-0000AD690000}"/>
    <cellStyle name="Total 10 3 5" xfId="27052" xr:uid="{00000000-0005-0000-0000-0000AE690000}"/>
    <cellStyle name="Total 10 4" xfId="27053" xr:uid="{00000000-0005-0000-0000-0000AF690000}"/>
    <cellStyle name="Total 10 4 2" xfId="27054" xr:uid="{00000000-0005-0000-0000-0000B0690000}"/>
    <cellStyle name="Total 10 4 2 2" xfId="27055" xr:uid="{00000000-0005-0000-0000-0000B1690000}"/>
    <cellStyle name="Total 10 4 2 3" xfId="27056" xr:uid="{00000000-0005-0000-0000-0000B2690000}"/>
    <cellStyle name="Total 10 4 3" xfId="27057" xr:uid="{00000000-0005-0000-0000-0000B3690000}"/>
    <cellStyle name="Total 10 4 3 2" xfId="27058" xr:uid="{00000000-0005-0000-0000-0000B4690000}"/>
    <cellStyle name="Total 10 4 3 3" xfId="27059" xr:uid="{00000000-0005-0000-0000-0000B5690000}"/>
    <cellStyle name="Total 10 4 4" xfId="27060" xr:uid="{00000000-0005-0000-0000-0000B6690000}"/>
    <cellStyle name="Total 10 4 5" xfId="27061" xr:uid="{00000000-0005-0000-0000-0000B7690000}"/>
    <cellStyle name="Total 10 5" xfId="27062" xr:uid="{00000000-0005-0000-0000-0000B8690000}"/>
    <cellStyle name="Total 10 5 2" xfId="27063" xr:uid="{00000000-0005-0000-0000-0000B9690000}"/>
    <cellStyle name="Total 10 5 2 2" xfId="27064" xr:uid="{00000000-0005-0000-0000-0000BA690000}"/>
    <cellStyle name="Total 10 5 2 3" xfId="27065" xr:uid="{00000000-0005-0000-0000-0000BB690000}"/>
    <cellStyle name="Total 10 5 3" xfId="27066" xr:uid="{00000000-0005-0000-0000-0000BC690000}"/>
    <cellStyle name="Total 10 5 3 2" xfId="27067" xr:uid="{00000000-0005-0000-0000-0000BD690000}"/>
    <cellStyle name="Total 10 5 3 3" xfId="27068" xr:uid="{00000000-0005-0000-0000-0000BE690000}"/>
    <cellStyle name="Total 10 5 4" xfId="27069" xr:uid="{00000000-0005-0000-0000-0000BF690000}"/>
    <cellStyle name="Total 10 5 4 2" xfId="27070" xr:uid="{00000000-0005-0000-0000-0000C0690000}"/>
    <cellStyle name="Total 10 5 4 3" xfId="27071" xr:uid="{00000000-0005-0000-0000-0000C1690000}"/>
    <cellStyle name="Total 10 5 5" xfId="27072" xr:uid="{00000000-0005-0000-0000-0000C2690000}"/>
    <cellStyle name="Total 10 5 6" xfId="27073" xr:uid="{00000000-0005-0000-0000-0000C3690000}"/>
    <cellStyle name="Total 10 6" xfId="27074" xr:uid="{00000000-0005-0000-0000-0000C4690000}"/>
    <cellStyle name="Total 10 6 2" xfId="27075" xr:uid="{00000000-0005-0000-0000-0000C5690000}"/>
    <cellStyle name="Total 10 6 2 2" xfId="27076" xr:uid="{00000000-0005-0000-0000-0000C6690000}"/>
    <cellStyle name="Total 10 6 2 3" xfId="27077" xr:uid="{00000000-0005-0000-0000-0000C7690000}"/>
    <cellStyle name="Total 10 6 3" xfId="27078" xr:uid="{00000000-0005-0000-0000-0000C8690000}"/>
    <cellStyle name="Total 10 6 3 2" xfId="27079" xr:uid="{00000000-0005-0000-0000-0000C9690000}"/>
    <cellStyle name="Total 10 6 3 3" xfId="27080" xr:uid="{00000000-0005-0000-0000-0000CA690000}"/>
    <cellStyle name="Total 10 6 4" xfId="27081" xr:uid="{00000000-0005-0000-0000-0000CB690000}"/>
    <cellStyle name="Total 10 6 5" xfId="27082" xr:uid="{00000000-0005-0000-0000-0000CC690000}"/>
    <cellStyle name="Total 10 7" xfId="27083" xr:uid="{00000000-0005-0000-0000-0000CD690000}"/>
    <cellStyle name="Total 10 7 2" xfId="27084" xr:uid="{00000000-0005-0000-0000-0000CE690000}"/>
    <cellStyle name="Total 10 7 3" xfId="27085" xr:uid="{00000000-0005-0000-0000-0000CF690000}"/>
    <cellStyle name="Total 10 8" xfId="27086" xr:uid="{00000000-0005-0000-0000-0000D0690000}"/>
    <cellStyle name="Total 10 8 2" xfId="27087" xr:uid="{00000000-0005-0000-0000-0000D1690000}"/>
    <cellStyle name="Total 10 8 3" xfId="27088" xr:uid="{00000000-0005-0000-0000-0000D2690000}"/>
    <cellStyle name="Total 10 9" xfId="27089" xr:uid="{00000000-0005-0000-0000-0000D3690000}"/>
    <cellStyle name="Total 10 9 2" xfId="27090" xr:uid="{00000000-0005-0000-0000-0000D4690000}"/>
    <cellStyle name="Total 10 9 3" xfId="27091" xr:uid="{00000000-0005-0000-0000-0000D5690000}"/>
    <cellStyle name="Total 11" xfId="27092" xr:uid="{00000000-0005-0000-0000-0000D6690000}"/>
    <cellStyle name="Total 11 10" xfId="27093" xr:uid="{00000000-0005-0000-0000-0000D7690000}"/>
    <cellStyle name="Total 11 11" xfId="27094" xr:uid="{00000000-0005-0000-0000-0000D8690000}"/>
    <cellStyle name="Total 11 12" xfId="27095" xr:uid="{00000000-0005-0000-0000-0000D9690000}"/>
    <cellStyle name="Total 11 13" xfId="27096" xr:uid="{00000000-0005-0000-0000-0000DA690000}"/>
    <cellStyle name="Total 11 14" xfId="27097" xr:uid="{00000000-0005-0000-0000-0000DB690000}"/>
    <cellStyle name="Total 11 15" xfId="27098" xr:uid="{00000000-0005-0000-0000-0000DC690000}"/>
    <cellStyle name="Total 11 2" xfId="27099" xr:uid="{00000000-0005-0000-0000-0000DD690000}"/>
    <cellStyle name="Total 11 2 2" xfId="27100" xr:uid="{00000000-0005-0000-0000-0000DE690000}"/>
    <cellStyle name="Total 11 2 2 2" xfId="27101" xr:uid="{00000000-0005-0000-0000-0000DF690000}"/>
    <cellStyle name="Total 11 2 2 3" xfId="27102" xr:uid="{00000000-0005-0000-0000-0000E0690000}"/>
    <cellStyle name="Total 11 2 3" xfId="27103" xr:uid="{00000000-0005-0000-0000-0000E1690000}"/>
    <cellStyle name="Total 11 2 3 2" xfId="27104" xr:uid="{00000000-0005-0000-0000-0000E2690000}"/>
    <cellStyle name="Total 11 2 3 3" xfId="27105" xr:uid="{00000000-0005-0000-0000-0000E3690000}"/>
    <cellStyle name="Total 11 2 4" xfId="27106" xr:uid="{00000000-0005-0000-0000-0000E4690000}"/>
    <cellStyle name="Total 11 2 5" xfId="27107" xr:uid="{00000000-0005-0000-0000-0000E5690000}"/>
    <cellStyle name="Total 11 2 6" xfId="27108" xr:uid="{00000000-0005-0000-0000-0000E6690000}"/>
    <cellStyle name="Total 11 3" xfId="27109" xr:uid="{00000000-0005-0000-0000-0000E7690000}"/>
    <cellStyle name="Total 11 3 2" xfId="27110" xr:uid="{00000000-0005-0000-0000-0000E8690000}"/>
    <cellStyle name="Total 11 3 2 2" xfId="27111" xr:uid="{00000000-0005-0000-0000-0000E9690000}"/>
    <cellStyle name="Total 11 3 2 3" xfId="27112" xr:uid="{00000000-0005-0000-0000-0000EA690000}"/>
    <cellStyle name="Total 11 3 3" xfId="27113" xr:uid="{00000000-0005-0000-0000-0000EB690000}"/>
    <cellStyle name="Total 11 3 3 2" xfId="27114" xr:uid="{00000000-0005-0000-0000-0000EC690000}"/>
    <cellStyle name="Total 11 3 3 3" xfId="27115" xr:uid="{00000000-0005-0000-0000-0000ED690000}"/>
    <cellStyle name="Total 11 3 4" xfId="27116" xr:uid="{00000000-0005-0000-0000-0000EE690000}"/>
    <cellStyle name="Total 11 3 5" xfId="27117" xr:uid="{00000000-0005-0000-0000-0000EF690000}"/>
    <cellStyle name="Total 11 4" xfId="27118" xr:uid="{00000000-0005-0000-0000-0000F0690000}"/>
    <cellStyle name="Total 11 4 2" xfId="27119" xr:uid="{00000000-0005-0000-0000-0000F1690000}"/>
    <cellStyle name="Total 11 4 2 2" xfId="27120" xr:uid="{00000000-0005-0000-0000-0000F2690000}"/>
    <cellStyle name="Total 11 4 2 3" xfId="27121" xr:uid="{00000000-0005-0000-0000-0000F3690000}"/>
    <cellStyle name="Total 11 4 3" xfId="27122" xr:uid="{00000000-0005-0000-0000-0000F4690000}"/>
    <cellStyle name="Total 11 4 3 2" xfId="27123" xr:uid="{00000000-0005-0000-0000-0000F5690000}"/>
    <cellStyle name="Total 11 4 3 3" xfId="27124" xr:uid="{00000000-0005-0000-0000-0000F6690000}"/>
    <cellStyle name="Total 11 4 4" xfId="27125" xr:uid="{00000000-0005-0000-0000-0000F7690000}"/>
    <cellStyle name="Total 11 4 5" xfId="27126" xr:uid="{00000000-0005-0000-0000-0000F8690000}"/>
    <cellStyle name="Total 11 5" xfId="27127" xr:uid="{00000000-0005-0000-0000-0000F9690000}"/>
    <cellStyle name="Total 11 5 2" xfId="27128" xr:uid="{00000000-0005-0000-0000-0000FA690000}"/>
    <cellStyle name="Total 11 5 2 2" xfId="27129" xr:uid="{00000000-0005-0000-0000-0000FB690000}"/>
    <cellStyle name="Total 11 5 2 3" xfId="27130" xr:uid="{00000000-0005-0000-0000-0000FC690000}"/>
    <cellStyle name="Total 11 5 3" xfId="27131" xr:uid="{00000000-0005-0000-0000-0000FD690000}"/>
    <cellStyle name="Total 11 5 3 2" xfId="27132" xr:uid="{00000000-0005-0000-0000-0000FE690000}"/>
    <cellStyle name="Total 11 5 3 3" xfId="27133" xr:uid="{00000000-0005-0000-0000-0000FF690000}"/>
    <cellStyle name="Total 11 5 4" xfId="27134" xr:uid="{00000000-0005-0000-0000-0000006A0000}"/>
    <cellStyle name="Total 11 5 4 2" xfId="27135" xr:uid="{00000000-0005-0000-0000-0000016A0000}"/>
    <cellStyle name="Total 11 5 4 3" xfId="27136" xr:uid="{00000000-0005-0000-0000-0000026A0000}"/>
    <cellStyle name="Total 11 5 5" xfId="27137" xr:uid="{00000000-0005-0000-0000-0000036A0000}"/>
    <cellStyle name="Total 11 5 6" xfId="27138" xr:uid="{00000000-0005-0000-0000-0000046A0000}"/>
    <cellStyle name="Total 11 6" xfId="27139" xr:uid="{00000000-0005-0000-0000-0000056A0000}"/>
    <cellStyle name="Total 11 6 2" xfId="27140" xr:uid="{00000000-0005-0000-0000-0000066A0000}"/>
    <cellStyle name="Total 11 6 2 2" xfId="27141" xr:uid="{00000000-0005-0000-0000-0000076A0000}"/>
    <cellStyle name="Total 11 6 2 3" xfId="27142" xr:uid="{00000000-0005-0000-0000-0000086A0000}"/>
    <cellStyle name="Total 11 6 3" xfId="27143" xr:uid="{00000000-0005-0000-0000-0000096A0000}"/>
    <cellStyle name="Total 11 6 3 2" xfId="27144" xr:uid="{00000000-0005-0000-0000-00000A6A0000}"/>
    <cellStyle name="Total 11 6 3 3" xfId="27145" xr:uid="{00000000-0005-0000-0000-00000B6A0000}"/>
    <cellStyle name="Total 11 6 4" xfId="27146" xr:uid="{00000000-0005-0000-0000-00000C6A0000}"/>
    <cellStyle name="Total 11 6 5" xfId="27147" xr:uid="{00000000-0005-0000-0000-00000D6A0000}"/>
    <cellStyle name="Total 11 7" xfId="27148" xr:uid="{00000000-0005-0000-0000-00000E6A0000}"/>
    <cellStyle name="Total 11 7 2" xfId="27149" xr:uid="{00000000-0005-0000-0000-00000F6A0000}"/>
    <cellStyle name="Total 11 7 3" xfId="27150" xr:uid="{00000000-0005-0000-0000-0000106A0000}"/>
    <cellStyle name="Total 11 8" xfId="27151" xr:uid="{00000000-0005-0000-0000-0000116A0000}"/>
    <cellStyle name="Total 11 8 2" xfId="27152" xr:uid="{00000000-0005-0000-0000-0000126A0000}"/>
    <cellStyle name="Total 11 8 3" xfId="27153" xr:uid="{00000000-0005-0000-0000-0000136A0000}"/>
    <cellStyle name="Total 11 9" xfId="27154" xr:uid="{00000000-0005-0000-0000-0000146A0000}"/>
    <cellStyle name="Total 11 9 2" xfId="27155" xr:uid="{00000000-0005-0000-0000-0000156A0000}"/>
    <cellStyle name="Total 11 9 3" xfId="27156" xr:uid="{00000000-0005-0000-0000-0000166A0000}"/>
    <cellStyle name="Total 12" xfId="27157" xr:uid="{00000000-0005-0000-0000-0000176A0000}"/>
    <cellStyle name="Total 12 10" xfId="27158" xr:uid="{00000000-0005-0000-0000-0000186A0000}"/>
    <cellStyle name="Total 12 11" xfId="27159" xr:uid="{00000000-0005-0000-0000-0000196A0000}"/>
    <cellStyle name="Total 12 12" xfId="27160" xr:uid="{00000000-0005-0000-0000-00001A6A0000}"/>
    <cellStyle name="Total 12 13" xfId="27161" xr:uid="{00000000-0005-0000-0000-00001B6A0000}"/>
    <cellStyle name="Total 12 14" xfId="27162" xr:uid="{00000000-0005-0000-0000-00001C6A0000}"/>
    <cellStyle name="Total 12 15" xfId="27163" xr:uid="{00000000-0005-0000-0000-00001D6A0000}"/>
    <cellStyle name="Total 12 2" xfId="27164" xr:uid="{00000000-0005-0000-0000-00001E6A0000}"/>
    <cellStyle name="Total 12 2 2" xfId="27165" xr:uid="{00000000-0005-0000-0000-00001F6A0000}"/>
    <cellStyle name="Total 12 2 2 2" xfId="27166" xr:uid="{00000000-0005-0000-0000-0000206A0000}"/>
    <cellStyle name="Total 12 2 2 3" xfId="27167" xr:uid="{00000000-0005-0000-0000-0000216A0000}"/>
    <cellStyle name="Total 12 2 3" xfId="27168" xr:uid="{00000000-0005-0000-0000-0000226A0000}"/>
    <cellStyle name="Total 12 2 3 2" xfId="27169" xr:uid="{00000000-0005-0000-0000-0000236A0000}"/>
    <cellStyle name="Total 12 2 3 3" xfId="27170" xr:uid="{00000000-0005-0000-0000-0000246A0000}"/>
    <cellStyle name="Total 12 2 4" xfId="27171" xr:uid="{00000000-0005-0000-0000-0000256A0000}"/>
    <cellStyle name="Total 12 2 5" xfId="27172" xr:uid="{00000000-0005-0000-0000-0000266A0000}"/>
    <cellStyle name="Total 12 2 6" xfId="27173" xr:uid="{00000000-0005-0000-0000-0000276A0000}"/>
    <cellStyle name="Total 12 3" xfId="27174" xr:uid="{00000000-0005-0000-0000-0000286A0000}"/>
    <cellStyle name="Total 12 3 2" xfId="27175" xr:uid="{00000000-0005-0000-0000-0000296A0000}"/>
    <cellStyle name="Total 12 3 2 2" xfId="27176" xr:uid="{00000000-0005-0000-0000-00002A6A0000}"/>
    <cellStyle name="Total 12 3 2 3" xfId="27177" xr:uid="{00000000-0005-0000-0000-00002B6A0000}"/>
    <cellStyle name="Total 12 3 3" xfId="27178" xr:uid="{00000000-0005-0000-0000-00002C6A0000}"/>
    <cellStyle name="Total 12 3 3 2" xfId="27179" xr:uid="{00000000-0005-0000-0000-00002D6A0000}"/>
    <cellStyle name="Total 12 3 3 3" xfId="27180" xr:uid="{00000000-0005-0000-0000-00002E6A0000}"/>
    <cellStyle name="Total 12 3 4" xfId="27181" xr:uid="{00000000-0005-0000-0000-00002F6A0000}"/>
    <cellStyle name="Total 12 3 5" xfId="27182" xr:uid="{00000000-0005-0000-0000-0000306A0000}"/>
    <cellStyle name="Total 12 4" xfId="27183" xr:uid="{00000000-0005-0000-0000-0000316A0000}"/>
    <cellStyle name="Total 12 4 2" xfId="27184" xr:uid="{00000000-0005-0000-0000-0000326A0000}"/>
    <cellStyle name="Total 12 4 2 2" xfId="27185" xr:uid="{00000000-0005-0000-0000-0000336A0000}"/>
    <cellStyle name="Total 12 4 2 3" xfId="27186" xr:uid="{00000000-0005-0000-0000-0000346A0000}"/>
    <cellStyle name="Total 12 4 3" xfId="27187" xr:uid="{00000000-0005-0000-0000-0000356A0000}"/>
    <cellStyle name="Total 12 4 3 2" xfId="27188" xr:uid="{00000000-0005-0000-0000-0000366A0000}"/>
    <cellStyle name="Total 12 4 3 3" xfId="27189" xr:uid="{00000000-0005-0000-0000-0000376A0000}"/>
    <cellStyle name="Total 12 4 4" xfId="27190" xr:uid="{00000000-0005-0000-0000-0000386A0000}"/>
    <cellStyle name="Total 12 4 5" xfId="27191" xr:uid="{00000000-0005-0000-0000-0000396A0000}"/>
    <cellStyle name="Total 12 5" xfId="27192" xr:uid="{00000000-0005-0000-0000-00003A6A0000}"/>
    <cellStyle name="Total 12 5 2" xfId="27193" xr:uid="{00000000-0005-0000-0000-00003B6A0000}"/>
    <cellStyle name="Total 12 5 2 2" xfId="27194" xr:uid="{00000000-0005-0000-0000-00003C6A0000}"/>
    <cellStyle name="Total 12 5 2 3" xfId="27195" xr:uid="{00000000-0005-0000-0000-00003D6A0000}"/>
    <cellStyle name="Total 12 5 3" xfId="27196" xr:uid="{00000000-0005-0000-0000-00003E6A0000}"/>
    <cellStyle name="Total 12 5 3 2" xfId="27197" xr:uid="{00000000-0005-0000-0000-00003F6A0000}"/>
    <cellStyle name="Total 12 5 3 3" xfId="27198" xr:uid="{00000000-0005-0000-0000-0000406A0000}"/>
    <cellStyle name="Total 12 5 4" xfId="27199" xr:uid="{00000000-0005-0000-0000-0000416A0000}"/>
    <cellStyle name="Total 12 5 4 2" xfId="27200" xr:uid="{00000000-0005-0000-0000-0000426A0000}"/>
    <cellStyle name="Total 12 5 4 3" xfId="27201" xr:uid="{00000000-0005-0000-0000-0000436A0000}"/>
    <cellStyle name="Total 12 5 5" xfId="27202" xr:uid="{00000000-0005-0000-0000-0000446A0000}"/>
    <cellStyle name="Total 12 5 6" xfId="27203" xr:uid="{00000000-0005-0000-0000-0000456A0000}"/>
    <cellStyle name="Total 12 6" xfId="27204" xr:uid="{00000000-0005-0000-0000-0000466A0000}"/>
    <cellStyle name="Total 12 6 2" xfId="27205" xr:uid="{00000000-0005-0000-0000-0000476A0000}"/>
    <cellStyle name="Total 12 6 2 2" xfId="27206" xr:uid="{00000000-0005-0000-0000-0000486A0000}"/>
    <cellStyle name="Total 12 6 2 3" xfId="27207" xr:uid="{00000000-0005-0000-0000-0000496A0000}"/>
    <cellStyle name="Total 12 6 3" xfId="27208" xr:uid="{00000000-0005-0000-0000-00004A6A0000}"/>
    <cellStyle name="Total 12 6 3 2" xfId="27209" xr:uid="{00000000-0005-0000-0000-00004B6A0000}"/>
    <cellStyle name="Total 12 6 3 3" xfId="27210" xr:uid="{00000000-0005-0000-0000-00004C6A0000}"/>
    <cellStyle name="Total 12 6 4" xfId="27211" xr:uid="{00000000-0005-0000-0000-00004D6A0000}"/>
    <cellStyle name="Total 12 6 5" xfId="27212" xr:uid="{00000000-0005-0000-0000-00004E6A0000}"/>
    <cellStyle name="Total 12 7" xfId="27213" xr:uid="{00000000-0005-0000-0000-00004F6A0000}"/>
    <cellStyle name="Total 12 7 2" xfId="27214" xr:uid="{00000000-0005-0000-0000-0000506A0000}"/>
    <cellStyle name="Total 12 7 3" xfId="27215" xr:uid="{00000000-0005-0000-0000-0000516A0000}"/>
    <cellStyle name="Total 12 8" xfId="27216" xr:uid="{00000000-0005-0000-0000-0000526A0000}"/>
    <cellStyle name="Total 12 8 2" xfId="27217" xr:uid="{00000000-0005-0000-0000-0000536A0000}"/>
    <cellStyle name="Total 12 8 3" xfId="27218" xr:uid="{00000000-0005-0000-0000-0000546A0000}"/>
    <cellStyle name="Total 12 9" xfId="27219" xr:uid="{00000000-0005-0000-0000-0000556A0000}"/>
    <cellStyle name="Total 12 9 2" xfId="27220" xr:uid="{00000000-0005-0000-0000-0000566A0000}"/>
    <cellStyle name="Total 12 9 3" xfId="27221" xr:uid="{00000000-0005-0000-0000-0000576A0000}"/>
    <cellStyle name="Total 13" xfId="27222" xr:uid="{00000000-0005-0000-0000-0000586A0000}"/>
    <cellStyle name="Total 13 10" xfId="27223" xr:uid="{00000000-0005-0000-0000-0000596A0000}"/>
    <cellStyle name="Total 13 11" xfId="27224" xr:uid="{00000000-0005-0000-0000-00005A6A0000}"/>
    <cellStyle name="Total 13 12" xfId="27225" xr:uid="{00000000-0005-0000-0000-00005B6A0000}"/>
    <cellStyle name="Total 13 13" xfId="27226" xr:uid="{00000000-0005-0000-0000-00005C6A0000}"/>
    <cellStyle name="Total 13 14" xfId="27227" xr:uid="{00000000-0005-0000-0000-00005D6A0000}"/>
    <cellStyle name="Total 13 15" xfId="27228" xr:uid="{00000000-0005-0000-0000-00005E6A0000}"/>
    <cellStyle name="Total 13 2" xfId="27229" xr:uid="{00000000-0005-0000-0000-00005F6A0000}"/>
    <cellStyle name="Total 13 2 2" xfId="27230" xr:uid="{00000000-0005-0000-0000-0000606A0000}"/>
    <cellStyle name="Total 13 2 2 2" xfId="27231" xr:uid="{00000000-0005-0000-0000-0000616A0000}"/>
    <cellStyle name="Total 13 2 2 3" xfId="27232" xr:uid="{00000000-0005-0000-0000-0000626A0000}"/>
    <cellStyle name="Total 13 2 3" xfId="27233" xr:uid="{00000000-0005-0000-0000-0000636A0000}"/>
    <cellStyle name="Total 13 2 3 2" xfId="27234" xr:uid="{00000000-0005-0000-0000-0000646A0000}"/>
    <cellStyle name="Total 13 2 3 3" xfId="27235" xr:uid="{00000000-0005-0000-0000-0000656A0000}"/>
    <cellStyle name="Total 13 2 4" xfId="27236" xr:uid="{00000000-0005-0000-0000-0000666A0000}"/>
    <cellStyle name="Total 13 2 5" xfId="27237" xr:uid="{00000000-0005-0000-0000-0000676A0000}"/>
    <cellStyle name="Total 13 2 6" xfId="27238" xr:uid="{00000000-0005-0000-0000-0000686A0000}"/>
    <cellStyle name="Total 13 3" xfId="27239" xr:uid="{00000000-0005-0000-0000-0000696A0000}"/>
    <cellStyle name="Total 13 3 2" xfId="27240" xr:uid="{00000000-0005-0000-0000-00006A6A0000}"/>
    <cellStyle name="Total 13 3 2 2" xfId="27241" xr:uid="{00000000-0005-0000-0000-00006B6A0000}"/>
    <cellStyle name="Total 13 3 2 3" xfId="27242" xr:uid="{00000000-0005-0000-0000-00006C6A0000}"/>
    <cellStyle name="Total 13 3 3" xfId="27243" xr:uid="{00000000-0005-0000-0000-00006D6A0000}"/>
    <cellStyle name="Total 13 3 3 2" xfId="27244" xr:uid="{00000000-0005-0000-0000-00006E6A0000}"/>
    <cellStyle name="Total 13 3 3 3" xfId="27245" xr:uid="{00000000-0005-0000-0000-00006F6A0000}"/>
    <cellStyle name="Total 13 3 4" xfId="27246" xr:uid="{00000000-0005-0000-0000-0000706A0000}"/>
    <cellStyle name="Total 13 3 5" xfId="27247" xr:uid="{00000000-0005-0000-0000-0000716A0000}"/>
    <cellStyle name="Total 13 4" xfId="27248" xr:uid="{00000000-0005-0000-0000-0000726A0000}"/>
    <cellStyle name="Total 13 4 2" xfId="27249" xr:uid="{00000000-0005-0000-0000-0000736A0000}"/>
    <cellStyle name="Total 13 4 2 2" xfId="27250" xr:uid="{00000000-0005-0000-0000-0000746A0000}"/>
    <cellStyle name="Total 13 4 2 3" xfId="27251" xr:uid="{00000000-0005-0000-0000-0000756A0000}"/>
    <cellStyle name="Total 13 4 3" xfId="27252" xr:uid="{00000000-0005-0000-0000-0000766A0000}"/>
    <cellStyle name="Total 13 4 3 2" xfId="27253" xr:uid="{00000000-0005-0000-0000-0000776A0000}"/>
    <cellStyle name="Total 13 4 3 3" xfId="27254" xr:uid="{00000000-0005-0000-0000-0000786A0000}"/>
    <cellStyle name="Total 13 4 4" xfId="27255" xr:uid="{00000000-0005-0000-0000-0000796A0000}"/>
    <cellStyle name="Total 13 4 5" xfId="27256" xr:uid="{00000000-0005-0000-0000-00007A6A0000}"/>
    <cellStyle name="Total 13 5" xfId="27257" xr:uid="{00000000-0005-0000-0000-00007B6A0000}"/>
    <cellStyle name="Total 13 5 2" xfId="27258" xr:uid="{00000000-0005-0000-0000-00007C6A0000}"/>
    <cellStyle name="Total 13 5 2 2" xfId="27259" xr:uid="{00000000-0005-0000-0000-00007D6A0000}"/>
    <cellStyle name="Total 13 5 2 3" xfId="27260" xr:uid="{00000000-0005-0000-0000-00007E6A0000}"/>
    <cellStyle name="Total 13 5 3" xfId="27261" xr:uid="{00000000-0005-0000-0000-00007F6A0000}"/>
    <cellStyle name="Total 13 5 3 2" xfId="27262" xr:uid="{00000000-0005-0000-0000-0000806A0000}"/>
    <cellStyle name="Total 13 5 3 3" xfId="27263" xr:uid="{00000000-0005-0000-0000-0000816A0000}"/>
    <cellStyle name="Total 13 5 4" xfId="27264" xr:uid="{00000000-0005-0000-0000-0000826A0000}"/>
    <cellStyle name="Total 13 5 4 2" xfId="27265" xr:uid="{00000000-0005-0000-0000-0000836A0000}"/>
    <cellStyle name="Total 13 5 4 3" xfId="27266" xr:uid="{00000000-0005-0000-0000-0000846A0000}"/>
    <cellStyle name="Total 13 5 5" xfId="27267" xr:uid="{00000000-0005-0000-0000-0000856A0000}"/>
    <cellStyle name="Total 13 5 6" xfId="27268" xr:uid="{00000000-0005-0000-0000-0000866A0000}"/>
    <cellStyle name="Total 13 6" xfId="27269" xr:uid="{00000000-0005-0000-0000-0000876A0000}"/>
    <cellStyle name="Total 13 6 2" xfId="27270" xr:uid="{00000000-0005-0000-0000-0000886A0000}"/>
    <cellStyle name="Total 13 6 2 2" xfId="27271" xr:uid="{00000000-0005-0000-0000-0000896A0000}"/>
    <cellStyle name="Total 13 6 2 3" xfId="27272" xr:uid="{00000000-0005-0000-0000-00008A6A0000}"/>
    <cellStyle name="Total 13 6 3" xfId="27273" xr:uid="{00000000-0005-0000-0000-00008B6A0000}"/>
    <cellStyle name="Total 13 6 3 2" xfId="27274" xr:uid="{00000000-0005-0000-0000-00008C6A0000}"/>
    <cellStyle name="Total 13 6 3 3" xfId="27275" xr:uid="{00000000-0005-0000-0000-00008D6A0000}"/>
    <cellStyle name="Total 13 6 4" xfId="27276" xr:uid="{00000000-0005-0000-0000-00008E6A0000}"/>
    <cellStyle name="Total 13 6 5" xfId="27277" xr:uid="{00000000-0005-0000-0000-00008F6A0000}"/>
    <cellStyle name="Total 13 7" xfId="27278" xr:uid="{00000000-0005-0000-0000-0000906A0000}"/>
    <cellStyle name="Total 13 7 2" xfId="27279" xr:uid="{00000000-0005-0000-0000-0000916A0000}"/>
    <cellStyle name="Total 13 7 3" xfId="27280" xr:uid="{00000000-0005-0000-0000-0000926A0000}"/>
    <cellStyle name="Total 13 8" xfId="27281" xr:uid="{00000000-0005-0000-0000-0000936A0000}"/>
    <cellStyle name="Total 13 8 2" xfId="27282" xr:uid="{00000000-0005-0000-0000-0000946A0000}"/>
    <cellStyle name="Total 13 8 3" xfId="27283" xr:uid="{00000000-0005-0000-0000-0000956A0000}"/>
    <cellStyle name="Total 13 9" xfId="27284" xr:uid="{00000000-0005-0000-0000-0000966A0000}"/>
    <cellStyle name="Total 13 9 2" xfId="27285" xr:uid="{00000000-0005-0000-0000-0000976A0000}"/>
    <cellStyle name="Total 13 9 3" xfId="27286" xr:uid="{00000000-0005-0000-0000-0000986A0000}"/>
    <cellStyle name="Total 14" xfId="27287" xr:uid="{00000000-0005-0000-0000-0000996A0000}"/>
    <cellStyle name="Total 14 10" xfId="27288" xr:uid="{00000000-0005-0000-0000-00009A6A0000}"/>
    <cellStyle name="Total 14 11" xfId="27289" xr:uid="{00000000-0005-0000-0000-00009B6A0000}"/>
    <cellStyle name="Total 14 12" xfId="27290" xr:uid="{00000000-0005-0000-0000-00009C6A0000}"/>
    <cellStyle name="Total 14 13" xfId="27291" xr:uid="{00000000-0005-0000-0000-00009D6A0000}"/>
    <cellStyle name="Total 14 14" xfId="27292" xr:uid="{00000000-0005-0000-0000-00009E6A0000}"/>
    <cellStyle name="Total 14 15" xfId="27293" xr:uid="{00000000-0005-0000-0000-00009F6A0000}"/>
    <cellStyle name="Total 14 2" xfId="27294" xr:uid="{00000000-0005-0000-0000-0000A06A0000}"/>
    <cellStyle name="Total 14 2 2" xfId="27295" xr:uid="{00000000-0005-0000-0000-0000A16A0000}"/>
    <cellStyle name="Total 14 2 2 2" xfId="27296" xr:uid="{00000000-0005-0000-0000-0000A26A0000}"/>
    <cellStyle name="Total 14 2 2 3" xfId="27297" xr:uid="{00000000-0005-0000-0000-0000A36A0000}"/>
    <cellStyle name="Total 14 2 3" xfId="27298" xr:uid="{00000000-0005-0000-0000-0000A46A0000}"/>
    <cellStyle name="Total 14 2 3 2" xfId="27299" xr:uid="{00000000-0005-0000-0000-0000A56A0000}"/>
    <cellStyle name="Total 14 2 3 3" xfId="27300" xr:uid="{00000000-0005-0000-0000-0000A66A0000}"/>
    <cellStyle name="Total 14 2 4" xfId="27301" xr:uid="{00000000-0005-0000-0000-0000A76A0000}"/>
    <cellStyle name="Total 14 2 5" xfId="27302" xr:uid="{00000000-0005-0000-0000-0000A86A0000}"/>
    <cellStyle name="Total 14 2 6" xfId="27303" xr:uid="{00000000-0005-0000-0000-0000A96A0000}"/>
    <cellStyle name="Total 14 3" xfId="27304" xr:uid="{00000000-0005-0000-0000-0000AA6A0000}"/>
    <cellStyle name="Total 14 3 2" xfId="27305" xr:uid="{00000000-0005-0000-0000-0000AB6A0000}"/>
    <cellStyle name="Total 14 3 2 2" xfId="27306" xr:uid="{00000000-0005-0000-0000-0000AC6A0000}"/>
    <cellStyle name="Total 14 3 2 3" xfId="27307" xr:uid="{00000000-0005-0000-0000-0000AD6A0000}"/>
    <cellStyle name="Total 14 3 3" xfId="27308" xr:uid="{00000000-0005-0000-0000-0000AE6A0000}"/>
    <cellStyle name="Total 14 3 3 2" xfId="27309" xr:uid="{00000000-0005-0000-0000-0000AF6A0000}"/>
    <cellStyle name="Total 14 3 3 3" xfId="27310" xr:uid="{00000000-0005-0000-0000-0000B06A0000}"/>
    <cellStyle name="Total 14 3 4" xfId="27311" xr:uid="{00000000-0005-0000-0000-0000B16A0000}"/>
    <cellStyle name="Total 14 3 5" xfId="27312" xr:uid="{00000000-0005-0000-0000-0000B26A0000}"/>
    <cellStyle name="Total 14 4" xfId="27313" xr:uid="{00000000-0005-0000-0000-0000B36A0000}"/>
    <cellStyle name="Total 14 4 2" xfId="27314" xr:uid="{00000000-0005-0000-0000-0000B46A0000}"/>
    <cellStyle name="Total 14 4 2 2" xfId="27315" xr:uid="{00000000-0005-0000-0000-0000B56A0000}"/>
    <cellStyle name="Total 14 4 2 3" xfId="27316" xr:uid="{00000000-0005-0000-0000-0000B66A0000}"/>
    <cellStyle name="Total 14 4 3" xfId="27317" xr:uid="{00000000-0005-0000-0000-0000B76A0000}"/>
    <cellStyle name="Total 14 4 3 2" xfId="27318" xr:uid="{00000000-0005-0000-0000-0000B86A0000}"/>
    <cellStyle name="Total 14 4 3 3" xfId="27319" xr:uid="{00000000-0005-0000-0000-0000B96A0000}"/>
    <cellStyle name="Total 14 4 4" xfId="27320" xr:uid="{00000000-0005-0000-0000-0000BA6A0000}"/>
    <cellStyle name="Total 14 4 5" xfId="27321" xr:uid="{00000000-0005-0000-0000-0000BB6A0000}"/>
    <cellStyle name="Total 14 5" xfId="27322" xr:uid="{00000000-0005-0000-0000-0000BC6A0000}"/>
    <cellStyle name="Total 14 5 2" xfId="27323" xr:uid="{00000000-0005-0000-0000-0000BD6A0000}"/>
    <cellStyle name="Total 14 5 2 2" xfId="27324" xr:uid="{00000000-0005-0000-0000-0000BE6A0000}"/>
    <cellStyle name="Total 14 5 2 3" xfId="27325" xr:uid="{00000000-0005-0000-0000-0000BF6A0000}"/>
    <cellStyle name="Total 14 5 3" xfId="27326" xr:uid="{00000000-0005-0000-0000-0000C06A0000}"/>
    <cellStyle name="Total 14 5 3 2" xfId="27327" xr:uid="{00000000-0005-0000-0000-0000C16A0000}"/>
    <cellStyle name="Total 14 5 3 3" xfId="27328" xr:uid="{00000000-0005-0000-0000-0000C26A0000}"/>
    <cellStyle name="Total 14 5 4" xfId="27329" xr:uid="{00000000-0005-0000-0000-0000C36A0000}"/>
    <cellStyle name="Total 14 5 4 2" xfId="27330" xr:uid="{00000000-0005-0000-0000-0000C46A0000}"/>
    <cellStyle name="Total 14 5 4 3" xfId="27331" xr:uid="{00000000-0005-0000-0000-0000C56A0000}"/>
    <cellStyle name="Total 14 5 5" xfId="27332" xr:uid="{00000000-0005-0000-0000-0000C66A0000}"/>
    <cellStyle name="Total 14 5 6" xfId="27333" xr:uid="{00000000-0005-0000-0000-0000C76A0000}"/>
    <cellStyle name="Total 14 6" xfId="27334" xr:uid="{00000000-0005-0000-0000-0000C86A0000}"/>
    <cellStyle name="Total 14 6 2" xfId="27335" xr:uid="{00000000-0005-0000-0000-0000C96A0000}"/>
    <cellStyle name="Total 14 6 2 2" xfId="27336" xr:uid="{00000000-0005-0000-0000-0000CA6A0000}"/>
    <cellStyle name="Total 14 6 2 3" xfId="27337" xr:uid="{00000000-0005-0000-0000-0000CB6A0000}"/>
    <cellStyle name="Total 14 6 3" xfId="27338" xr:uid="{00000000-0005-0000-0000-0000CC6A0000}"/>
    <cellStyle name="Total 14 6 3 2" xfId="27339" xr:uid="{00000000-0005-0000-0000-0000CD6A0000}"/>
    <cellStyle name="Total 14 6 3 3" xfId="27340" xr:uid="{00000000-0005-0000-0000-0000CE6A0000}"/>
    <cellStyle name="Total 14 6 4" xfId="27341" xr:uid="{00000000-0005-0000-0000-0000CF6A0000}"/>
    <cellStyle name="Total 14 6 5" xfId="27342" xr:uid="{00000000-0005-0000-0000-0000D06A0000}"/>
    <cellStyle name="Total 14 7" xfId="27343" xr:uid="{00000000-0005-0000-0000-0000D16A0000}"/>
    <cellStyle name="Total 14 7 2" xfId="27344" xr:uid="{00000000-0005-0000-0000-0000D26A0000}"/>
    <cellStyle name="Total 14 7 3" xfId="27345" xr:uid="{00000000-0005-0000-0000-0000D36A0000}"/>
    <cellStyle name="Total 14 8" xfId="27346" xr:uid="{00000000-0005-0000-0000-0000D46A0000}"/>
    <cellStyle name="Total 14 8 2" xfId="27347" xr:uid="{00000000-0005-0000-0000-0000D56A0000}"/>
    <cellStyle name="Total 14 8 3" xfId="27348" xr:uid="{00000000-0005-0000-0000-0000D66A0000}"/>
    <cellStyle name="Total 14 9" xfId="27349" xr:uid="{00000000-0005-0000-0000-0000D76A0000}"/>
    <cellStyle name="Total 14 9 2" xfId="27350" xr:uid="{00000000-0005-0000-0000-0000D86A0000}"/>
    <cellStyle name="Total 14 9 3" xfId="27351" xr:uid="{00000000-0005-0000-0000-0000D96A0000}"/>
    <cellStyle name="Total 15" xfId="27352" xr:uid="{00000000-0005-0000-0000-0000DA6A0000}"/>
    <cellStyle name="Total 15 10" xfId="27353" xr:uid="{00000000-0005-0000-0000-0000DB6A0000}"/>
    <cellStyle name="Total 15 11" xfId="27354" xr:uid="{00000000-0005-0000-0000-0000DC6A0000}"/>
    <cellStyle name="Total 15 12" xfId="27355" xr:uid="{00000000-0005-0000-0000-0000DD6A0000}"/>
    <cellStyle name="Total 15 13" xfId="27356" xr:uid="{00000000-0005-0000-0000-0000DE6A0000}"/>
    <cellStyle name="Total 15 14" xfId="27357" xr:uid="{00000000-0005-0000-0000-0000DF6A0000}"/>
    <cellStyle name="Total 15 15" xfId="27358" xr:uid="{00000000-0005-0000-0000-0000E06A0000}"/>
    <cellStyle name="Total 15 2" xfId="27359" xr:uid="{00000000-0005-0000-0000-0000E16A0000}"/>
    <cellStyle name="Total 15 2 2" xfId="27360" xr:uid="{00000000-0005-0000-0000-0000E26A0000}"/>
    <cellStyle name="Total 15 2 2 2" xfId="27361" xr:uid="{00000000-0005-0000-0000-0000E36A0000}"/>
    <cellStyle name="Total 15 2 2 3" xfId="27362" xr:uid="{00000000-0005-0000-0000-0000E46A0000}"/>
    <cellStyle name="Total 15 2 3" xfId="27363" xr:uid="{00000000-0005-0000-0000-0000E56A0000}"/>
    <cellStyle name="Total 15 2 3 2" xfId="27364" xr:uid="{00000000-0005-0000-0000-0000E66A0000}"/>
    <cellStyle name="Total 15 2 3 3" xfId="27365" xr:uid="{00000000-0005-0000-0000-0000E76A0000}"/>
    <cellStyle name="Total 15 2 4" xfId="27366" xr:uid="{00000000-0005-0000-0000-0000E86A0000}"/>
    <cellStyle name="Total 15 2 5" xfId="27367" xr:uid="{00000000-0005-0000-0000-0000E96A0000}"/>
    <cellStyle name="Total 15 2 6" xfId="27368" xr:uid="{00000000-0005-0000-0000-0000EA6A0000}"/>
    <cellStyle name="Total 15 3" xfId="27369" xr:uid="{00000000-0005-0000-0000-0000EB6A0000}"/>
    <cellStyle name="Total 15 3 2" xfId="27370" xr:uid="{00000000-0005-0000-0000-0000EC6A0000}"/>
    <cellStyle name="Total 15 3 2 2" xfId="27371" xr:uid="{00000000-0005-0000-0000-0000ED6A0000}"/>
    <cellStyle name="Total 15 3 2 3" xfId="27372" xr:uid="{00000000-0005-0000-0000-0000EE6A0000}"/>
    <cellStyle name="Total 15 3 3" xfId="27373" xr:uid="{00000000-0005-0000-0000-0000EF6A0000}"/>
    <cellStyle name="Total 15 3 3 2" xfId="27374" xr:uid="{00000000-0005-0000-0000-0000F06A0000}"/>
    <cellStyle name="Total 15 3 3 3" xfId="27375" xr:uid="{00000000-0005-0000-0000-0000F16A0000}"/>
    <cellStyle name="Total 15 3 4" xfId="27376" xr:uid="{00000000-0005-0000-0000-0000F26A0000}"/>
    <cellStyle name="Total 15 3 5" xfId="27377" xr:uid="{00000000-0005-0000-0000-0000F36A0000}"/>
    <cellStyle name="Total 15 4" xfId="27378" xr:uid="{00000000-0005-0000-0000-0000F46A0000}"/>
    <cellStyle name="Total 15 4 2" xfId="27379" xr:uid="{00000000-0005-0000-0000-0000F56A0000}"/>
    <cellStyle name="Total 15 4 2 2" xfId="27380" xr:uid="{00000000-0005-0000-0000-0000F66A0000}"/>
    <cellStyle name="Total 15 4 2 3" xfId="27381" xr:uid="{00000000-0005-0000-0000-0000F76A0000}"/>
    <cellStyle name="Total 15 4 3" xfId="27382" xr:uid="{00000000-0005-0000-0000-0000F86A0000}"/>
    <cellStyle name="Total 15 4 3 2" xfId="27383" xr:uid="{00000000-0005-0000-0000-0000F96A0000}"/>
    <cellStyle name="Total 15 4 3 3" xfId="27384" xr:uid="{00000000-0005-0000-0000-0000FA6A0000}"/>
    <cellStyle name="Total 15 4 4" xfId="27385" xr:uid="{00000000-0005-0000-0000-0000FB6A0000}"/>
    <cellStyle name="Total 15 4 5" xfId="27386" xr:uid="{00000000-0005-0000-0000-0000FC6A0000}"/>
    <cellStyle name="Total 15 5" xfId="27387" xr:uid="{00000000-0005-0000-0000-0000FD6A0000}"/>
    <cellStyle name="Total 15 5 2" xfId="27388" xr:uid="{00000000-0005-0000-0000-0000FE6A0000}"/>
    <cellStyle name="Total 15 5 2 2" xfId="27389" xr:uid="{00000000-0005-0000-0000-0000FF6A0000}"/>
    <cellStyle name="Total 15 5 2 3" xfId="27390" xr:uid="{00000000-0005-0000-0000-0000006B0000}"/>
    <cellStyle name="Total 15 5 3" xfId="27391" xr:uid="{00000000-0005-0000-0000-0000016B0000}"/>
    <cellStyle name="Total 15 5 3 2" xfId="27392" xr:uid="{00000000-0005-0000-0000-0000026B0000}"/>
    <cellStyle name="Total 15 5 3 3" xfId="27393" xr:uid="{00000000-0005-0000-0000-0000036B0000}"/>
    <cellStyle name="Total 15 5 4" xfId="27394" xr:uid="{00000000-0005-0000-0000-0000046B0000}"/>
    <cellStyle name="Total 15 5 4 2" xfId="27395" xr:uid="{00000000-0005-0000-0000-0000056B0000}"/>
    <cellStyle name="Total 15 5 4 3" xfId="27396" xr:uid="{00000000-0005-0000-0000-0000066B0000}"/>
    <cellStyle name="Total 15 5 5" xfId="27397" xr:uid="{00000000-0005-0000-0000-0000076B0000}"/>
    <cellStyle name="Total 15 5 6" xfId="27398" xr:uid="{00000000-0005-0000-0000-0000086B0000}"/>
    <cellStyle name="Total 15 6" xfId="27399" xr:uid="{00000000-0005-0000-0000-0000096B0000}"/>
    <cellStyle name="Total 15 6 2" xfId="27400" xr:uid="{00000000-0005-0000-0000-00000A6B0000}"/>
    <cellStyle name="Total 15 6 2 2" xfId="27401" xr:uid="{00000000-0005-0000-0000-00000B6B0000}"/>
    <cellStyle name="Total 15 6 2 3" xfId="27402" xr:uid="{00000000-0005-0000-0000-00000C6B0000}"/>
    <cellStyle name="Total 15 6 3" xfId="27403" xr:uid="{00000000-0005-0000-0000-00000D6B0000}"/>
    <cellStyle name="Total 15 6 3 2" xfId="27404" xr:uid="{00000000-0005-0000-0000-00000E6B0000}"/>
    <cellStyle name="Total 15 6 3 3" xfId="27405" xr:uid="{00000000-0005-0000-0000-00000F6B0000}"/>
    <cellStyle name="Total 15 6 4" xfId="27406" xr:uid="{00000000-0005-0000-0000-0000106B0000}"/>
    <cellStyle name="Total 15 6 5" xfId="27407" xr:uid="{00000000-0005-0000-0000-0000116B0000}"/>
    <cellStyle name="Total 15 7" xfId="27408" xr:uid="{00000000-0005-0000-0000-0000126B0000}"/>
    <cellStyle name="Total 15 7 2" xfId="27409" xr:uid="{00000000-0005-0000-0000-0000136B0000}"/>
    <cellStyle name="Total 15 7 3" xfId="27410" xr:uid="{00000000-0005-0000-0000-0000146B0000}"/>
    <cellStyle name="Total 15 8" xfId="27411" xr:uid="{00000000-0005-0000-0000-0000156B0000}"/>
    <cellStyle name="Total 15 8 2" xfId="27412" xr:uid="{00000000-0005-0000-0000-0000166B0000}"/>
    <cellStyle name="Total 15 8 3" xfId="27413" xr:uid="{00000000-0005-0000-0000-0000176B0000}"/>
    <cellStyle name="Total 15 9" xfId="27414" xr:uid="{00000000-0005-0000-0000-0000186B0000}"/>
    <cellStyle name="Total 15 9 2" xfId="27415" xr:uid="{00000000-0005-0000-0000-0000196B0000}"/>
    <cellStyle name="Total 15 9 3" xfId="27416" xr:uid="{00000000-0005-0000-0000-00001A6B0000}"/>
    <cellStyle name="Total 16" xfId="27417" xr:uid="{00000000-0005-0000-0000-00001B6B0000}"/>
    <cellStyle name="Total 16 10" xfId="27418" xr:uid="{00000000-0005-0000-0000-00001C6B0000}"/>
    <cellStyle name="Total 16 11" xfId="27419" xr:uid="{00000000-0005-0000-0000-00001D6B0000}"/>
    <cellStyle name="Total 16 12" xfId="27420" xr:uid="{00000000-0005-0000-0000-00001E6B0000}"/>
    <cellStyle name="Total 16 13" xfId="27421" xr:uid="{00000000-0005-0000-0000-00001F6B0000}"/>
    <cellStyle name="Total 16 14" xfId="27422" xr:uid="{00000000-0005-0000-0000-0000206B0000}"/>
    <cellStyle name="Total 16 15" xfId="27423" xr:uid="{00000000-0005-0000-0000-0000216B0000}"/>
    <cellStyle name="Total 16 2" xfId="27424" xr:uid="{00000000-0005-0000-0000-0000226B0000}"/>
    <cellStyle name="Total 16 2 2" xfId="27425" xr:uid="{00000000-0005-0000-0000-0000236B0000}"/>
    <cellStyle name="Total 16 2 2 2" xfId="27426" xr:uid="{00000000-0005-0000-0000-0000246B0000}"/>
    <cellStyle name="Total 16 2 2 3" xfId="27427" xr:uid="{00000000-0005-0000-0000-0000256B0000}"/>
    <cellStyle name="Total 16 2 3" xfId="27428" xr:uid="{00000000-0005-0000-0000-0000266B0000}"/>
    <cellStyle name="Total 16 2 3 2" xfId="27429" xr:uid="{00000000-0005-0000-0000-0000276B0000}"/>
    <cellStyle name="Total 16 2 3 3" xfId="27430" xr:uid="{00000000-0005-0000-0000-0000286B0000}"/>
    <cellStyle name="Total 16 2 4" xfId="27431" xr:uid="{00000000-0005-0000-0000-0000296B0000}"/>
    <cellStyle name="Total 16 2 5" xfId="27432" xr:uid="{00000000-0005-0000-0000-00002A6B0000}"/>
    <cellStyle name="Total 16 2 6" xfId="27433" xr:uid="{00000000-0005-0000-0000-00002B6B0000}"/>
    <cellStyle name="Total 16 3" xfId="27434" xr:uid="{00000000-0005-0000-0000-00002C6B0000}"/>
    <cellStyle name="Total 16 3 2" xfId="27435" xr:uid="{00000000-0005-0000-0000-00002D6B0000}"/>
    <cellStyle name="Total 16 3 2 2" xfId="27436" xr:uid="{00000000-0005-0000-0000-00002E6B0000}"/>
    <cellStyle name="Total 16 3 2 3" xfId="27437" xr:uid="{00000000-0005-0000-0000-00002F6B0000}"/>
    <cellStyle name="Total 16 3 3" xfId="27438" xr:uid="{00000000-0005-0000-0000-0000306B0000}"/>
    <cellStyle name="Total 16 3 3 2" xfId="27439" xr:uid="{00000000-0005-0000-0000-0000316B0000}"/>
    <cellStyle name="Total 16 3 3 3" xfId="27440" xr:uid="{00000000-0005-0000-0000-0000326B0000}"/>
    <cellStyle name="Total 16 3 4" xfId="27441" xr:uid="{00000000-0005-0000-0000-0000336B0000}"/>
    <cellStyle name="Total 16 3 5" xfId="27442" xr:uid="{00000000-0005-0000-0000-0000346B0000}"/>
    <cellStyle name="Total 16 4" xfId="27443" xr:uid="{00000000-0005-0000-0000-0000356B0000}"/>
    <cellStyle name="Total 16 4 2" xfId="27444" xr:uid="{00000000-0005-0000-0000-0000366B0000}"/>
    <cellStyle name="Total 16 4 2 2" xfId="27445" xr:uid="{00000000-0005-0000-0000-0000376B0000}"/>
    <cellStyle name="Total 16 4 2 3" xfId="27446" xr:uid="{00000000-0005-0000-0000-0000386B0000}"/>
    <cellStyle name="Total 16 4 3" xfId="27447" xr:uid="{00000000-0005-0000-0000-0000396B0000}"/>
    <cellStyle name="Total 16 4 3 2" xfId="27448" xr:uid="{00000000-0005-0000-0000-00003A6B0000}"/>
    <cellStyle name="Total 16 4 3 3" xfId="27449" xr:uid="{00000000-0005-0000-0000-00003B6B0000}"/>
    <cellStyle name="Total 16 4 4" xfId="27450" xr:uid="{00000000-0005-0000-0000-00003C6B0000}"/>
    <cellStyle name="Total 16 4 5" xfId="27451" xr:uid="{00000000-0005-0000-0000-00003D6B0000}"/>
    <cellStyle name="Total 16 5" xfId="27452" xr:uid="{00000000-0005-0000-0000-00003E6B0000}"/>
    <cellStyle name="Total 16 5 2" xfId="27453" xr:uid="{00000000-0005-0000-0000-00003F6B0000}"/>
    <cellStyle name="Total 16 5 2 2" xfId="27454" xr:uid="{00000000-0005-0000-0000-0000406B0000}"/>
    <cellStyle name="Total 16 5 2 3" xfId="27455" xr:uid="{00000000-0005-0000-0000-0000416B0000}"/>
    <cellStyle name="Total 16 5 3" xfId="27456" xr:uid="{00000000-0005-0000-0000-0000426B0000}"/>
    <cellStyle name="Total 16 5 3 2" xfId="27457" xr:uid="{00000000-0005-0000-0000-0000436B0000}"/>
    <cellStyle name="Total 16 5 3 3" xfId="27458" xr:uid="{00000000-0005-0000-0000-0000446B0000}"/>
    <cellStyle name="Total 16 5 4" xfId="27459" xr:uid="{00000000-0005-0000-0000-0000456B0000}"/>
    <cellStyle name="Total 16 5 4 2" xfId="27460" xr:uid="{00000000-0005-0000-0000-0000466B0000}"/>
    <cellStyle name="Total 16 5 4 3" xfId="27461" xr:uid="{00000000-0005-0000-0000-0000476B0000}"/>
    <cellStyle name="Total 16 5 5" xfId="27462" xr:uid="{00000000-0005-0000-0000-0000486B0000}"/>
    <cellStyle name="Total 16 5 6" xfId="27463" xr:uid="{00000000-0005-0000-0000-0000496B0000}"/>
    <cellStyle name="Total 16 6" xfId="27464" xr:uid="{00000000-0005-0000-0000-00004A6B0000}"/>
    <cellStyle name="Total 16 6 2" xfId="27465" xr:uid="{00000000-0005-0000-0000-00004B6B0000}"/>
    <cellStyle name="Total 16 6 2 2" xfId="27466" xr:uid="{00000000-0005-0000-0000-00004C6B0000}"/>
    <cellStyle name="Total 16 6 2 3" xfId="27467" xr:uid="{00000000-0005-0000-0000-00004D6B0000}"/>
    <cellStyle name="Total 16 6 3" xfId="27468" xr:uid="{00000000-0005-0000-0000-00004E6B0000}"/>
    <cellStyle name="Total 16 6 3 2" xfId="27469" xr:uid="{00000000-0005-0000-0000-00004F6B0000}"/>
    <cellStyle name="Total 16 6 3 3" xfId="27470" xr:uid="{00000000-0005-0000-0000-0000506B0000}"/>
    <cellStyle name="Total 16 6 4" xfId="27471" xr:uid="{00000000-0005-0000-0000-0000516B0000}"/>
    <cellStyle name="Total 16 6 5" xfId="27472" xr:uid="{00000000-0005-0000-0000-0000526B0000}"/>
    <cellStyle name="Total 16 7" xfId="27473" xr:uid="{00000000-0005-0000-0000-0000536B0000}"/>
    <cellStyle name="Total 16 7 2" xfId="27474" xr:uid="{00000000-0005-0000-0000-0000546B0000}"/>
    <cellStyle name="Total 16 7 3" xfId="27475" xr:uid="{00000000-0005-0000-0000-0000556B0000}"/>
    <cellStyle name="Total 16 8" xfId="27476" xr:uid="{00000000-0005-0000-0000-0000566B0000}"/>
    <cellStyle name="Total 16 8 2" xfId="27477" xr:uid="{00000000-0005-0000-0000-0000576B0000}"/>
    <cellStyle name="Total 16 8 3" xfId="27478" xr:uid="{00000000-0005-0000-0000-0000586B0000}"/>
    <cellStyle name="Total 16 9" xfId="27479" xr:uid="{00000000-0005-0000-0000-0000596B0000}"/>
    <cellStyle name="Total 16 9 2" xfId="27480" xr:uid="{00000000-0005-0000-0000-00005A6B0000}"/>
    <cellStyle name="Total 16 9 3" xfId="27481" xr:uid="{00000000-0005-0000-0000-00005B6B0000}"/>
    <cellStyle name="Total 17" xfId="27482" xr:uid="{00000000-0005-0000-0000-00005C6B0000}"/>
    <cellStyle name="Total 17 10" xfId="27483" xr:uid="{00000000-0005-0000-0000-00005D6B0000}"/>
    <cellStyle name="Total 17 11" xfId="27484" xr:uid="{00000000-0005-0000-0000-00005E6B0000}"/>
    <cellStyle name="Total 17 12" xfId="27485" xr:uid="{00000000-0005-0000-0000-00005F6B0000}"/>
    <cellStyle name="Total 17 13" xfId="27486" xr:uid="{00000000-0005-0000-0000-0000606B0000}"/>
    <cellStyle name="Total 17 14" xfId="27487" xr:uid="{00000000-0005-0000-0000-0000616B0000}"/>
    <cellStyle name="Total 17 15" xfId="27488" xr:uid="{00000000-0005-0000-0000-0000626B0000}"/>
    <cellStyle name="Total 17 2" xfId="27489" xr:uid="{00000000-0005-0000-0000-0000636B0000}"/>
    <cellStyle name="Total 17 2 2" xfId="27490" xr:uid="{00000000-0005-0000-0000-0000646B0000}"/>
    <cellStyle name="Total 17 2 2 2" xfId="27491" xr:uid="{00000000-0005-0000-0000-0000656B0000}"/>
    <cellStyle name="Total 17 2 2 3" xfId="27492" xr:uid="{00000000-0005-0000-0000-0000666B0000}"/>
    <cellStyle name="Total 17 2 3" xfId="27493" xr:uid="{00000000-0005-0000-0000-0000676B0000}"/>
    <cellStyle name="Total 17 2 3 2" xfId="27494" xr:uid="{00000000-0005-0000-0000-0000686B0000}"/>
    <cellStyle name="Total 17 2 3 3" xfId="27495" xr:uid="{00000000-0005-0000-0000-0000696B0000}"/>
    <cellStyle name="Total 17 2 4" xfId="27496" xr:uid="{00000000-0005-0000-0000-00006A6B0000}"/>
    <cellStyle name="Total 17 2 5" xfId="27497" xr:uid="{00000000-0005-0000-0000-00006B6B0000}"/>
    <cellStyle name="Total 17 2 6" xfId="27498" xr:uid="{00000000-0005-0000-0000-00006C6B0000}"/>
    <cellStyle name="Total 17 3" xfId="27499" xr:uid="{00000000-0005-0000-0000-00006D6B0000}"/>
    <cellStyle name="Total 17 3 2" xfId="27500" xr:uid="{00000000-0005-0000-0000-00006E6B0000}"/>
    <cellStyle name="Total 17 3 2 2" xfId="27501" xr:uid="{00000000-0005-0000-0000-00006F6B0000}"/>
    <cellStyle name="Total 17 3 2 3" xfId="27502" xr:uid="{00000000-0005-0000-0000-0000706B0000}"/>
    <cellStyle name="Total 17 3 3" xfId="27503" xr:uid="{00000000-0005-0000-0000-0000716B0000}"/>
    <cellStyle name="Total 17 3 3 2" xfId="27504" xr:uid="{00000000-0005-0000-0000-0000726B0000}"/>
    <cellStyle name="Total 17 3 3 3" xfId="27505" xr:uid="{00000000-0005-0000-0000-0000736B0000}"/>
    <cellStyle name="Total 17 3 4" xfId="27506" xr:uid="{00000000-0005-0000-0000-0000746B0000}"/>
    <cellStyle name="Total 17 3 5" xfId="27507" xr:uid="{00000000-0005-0000-0000-0000756B0000}"/>
    <cellStyle name="Total 17 4" xfId="27508" xr:uid="{00000000-0005-0000-0000-0000766B0000}"/>
    <cellStyle name="Total 17 4 2" xfId="27509" xr:uid="{00000000-0005-0000-0000-0000776B0000}"/>
    <cellStyle name="Total 17 4 2 2" xfId="27510" xr:uid="{00000000-0005-0000-0000-0000786B0000}"/>
    <cellStyle name="Total 17 4 2 3" xfId="27511" xr:uid="{00000000-0005-0000-0000-0000796B0000}"/>
    <cellStyle name="Total 17 4 3" xfId="27512" xr:uid="{00000000-0005-0000-0000-00007A6B0000}"/>
    <cellStyle name="Total 17 4 3 2" xfId="27513" xr:uid="{00000000-0005-0000-0000-00007B6B0000}"/>
    <cellStyle name="Total 17 4 3 3" xfId="27514" xr:uid="{00000000-0005-0000-0000-00007C6B0000}"/>
    <cellStyle name="Total 17 4 4" xfId="27515" xr:uid="{00000000-0005-0000-0000-00007D6B0000}"/>
    <cellStyle name="Total 17 4 5" xfId="27516" xr:uid="{00000000-0005-0000-0000-00007E6B0000}"/>
    <cellStyle name="Total 17 5" xfId="27517" xr:uid="{00000000-0005-0000-0000-00007F6B0000}"/>
    <cellStyle name="Total 17 5 2" xfId="27518" xr:uid="{00000000-0005-0000-0000-0000806B0000}"/>
    <cellStyle name="Total 17 5 2 2" xfId="27519" xr:uid="{00000000-0005-0000-0000-0000816B0000}"/>
    <cellStyle name="Total 17 5 2 3" xfId="27520" xr:uid="{00000000-0005-0000-0000-0000826B0000}"/>
    <cellStyle name="Total 17 5 3" xfId="27521" xr:uid="{00000000-0005-0000-0000-0000836B0000}"/>
    <cellStyle name="Total 17 5 3 2" xfId="27522" xr:uid="{00000000-0005-0000-0000-0000846B0000}"/>
    <cellStyle name="Total 17 5 3 3" xfId="27523" xr:uid="{00000000-0005-0000-0000-0000856B0000}"/>
    <cellStyle name="Total 17 5 4" xfId="27524" xr:uid="{00000000-0005-0000-0000-0000866B0000}"/>
    <cellStyle name="Total 17 5 4 2" xfId="27525" xr:uid="{00000000-0005-0000-0000-0000876B0000}"/>
    <cellStyle name="Total 17 5 4 3" xfId="27526" xr:uid="{00000000-0005-0000-0000-0000886B0000}"/>
    <cellStyle name="Total 17 5 5" xfId="27527" xr:uid="{00000000-0005-0000-0000-0000896B0000}"/>
    <cellStyle name="Total 17 5 6" xfId="27528" xr:uid="{00000000-0005-0000-0000-00008A6B0000}"/>
    <cellStyle name="Total 17 6" xfId="27529" xr:uid="{00000000-0005-0000-0000-00008B6B0000}"/>
    <cellStyle name="Total 17 6 2" xfId="27530" xr:uid="{00000000-0005-0000-0000-00008C6B0000}"/>
    <cellStyle name="Total 17 6 2 2" xfId="27531" xr:uid="{00000000-0005-0000-0000-00008D6B0000}"/>
    <cellStyle name="Total 17 6 2 3" xfId="27532" xr:uid="{00000000-0005-0000-0000-00008E6B0000}"/>
    <cellStyle name="Total 17 6 3" xfId="27533" xr:uid="{00000000-0005-0000-0000-00008F6B0000}"/>
    <cellStyle name="Total 17 6 3 2" xfId="27534" xr:uid="{00000000-0005-0000-0000-0000906B0000}"/>
    <cellStyle name="Total 17 6 3 3" xfId="27535" xr:uid="{00000000-0005-0000-0000-0000916B0000}"/>
    <cellStyle name="Total 17 6 4" xfId="27536" xr:uid="{00000000-0005-0000-0000-0000926B0000}"/>
    <cellStyle name="Total 17 6 5" xfId="27537" xr:uid="{00000000-0005-0000-0000-0000936B0000}"/>
    <cellStyle name="Total 17 7" xfId="27538" xr:uid="{00000000-0005-0000-0000-0000946B0000}"/>
    <cellStyle name="Total 17 7 2" xfId="27539" xr:uid="{00000000-0005-0000-0000-0000956B0000}"/>
    <cellStyle name="Total 17 7 3" xfId="27540" xr:uid="{00000000-0005-0000-0000-0000966B0000}"/>
    <cellStyle name="Total 17 8" xfId="27541" xr:uid="{00000000-0005-0000-0000-0000976B0000}"/>
    <cellStyle name="Total 17 8 2" xfId="27542" xr:uid="{00000000-0005-0000-0000-0000986B0000}"/>
    <cellStyle name="Total 17 8 3" xfId="27543" xr:uid="{00000000-0005-0000-0000-0000996B0000}"/>
    <cellStyle name="Total 17 9" xfId="27544" xr:uid="{00000000-0005-0000-0000-00009A6B0000}"/>
    <cellStyle name="Total 17 9 2" xfId="27545" xr:uid="{00000000-0005-0000-0000-00009B6B0000}"/>
    <cellStyle name="Total 17 9 3" xfId="27546" xr:uid="{00000000-0005-0000-0000-00009C6B0000}"/>
    <cellStyle name="Total 18" xfId="27547" xr:uid="{00000000-0005-0000-0000-00009D6B0000}"/>
    <cellStyle name="Total 18 10" xfId="27548" xr:uid="{00000000-0005-0000-0000-00009E6B0000}"/>
    <cellStyle name="Total 18 11" xfId="27549" xr:uid="{00000000-0005-0000-0000-00009F6B0000}"/>
    <cellStyle name="Total 18 12" xfId="27550" xr:uid="{00000000-0005-0000-0000-0000A06B0000}"/>
    <cellStyle name="Total 18 13" xfId="27551" xr:uid="{00000000-0005-0000-0000-0000A16B0000}"/>
    <cellStyle name="Total 18 14" xfId="27552" xr:uid="{00000000-0005-0000-0000-0000A26B0000}"/>
    <cellStyle name="Total 18 15" xfId="27553" xr:uid="{00000000-0005-0000-0000-0000A36B0000}"/>
    <cellStyle name="Total 18 2" xfId="27554" xr:uid="{00000000-0005-0000-0000-0000A46B0000}"/>
    <cellStyle name="Total 18 2 2" xfId="27555" xr:uid="{00000000-0005-0000-0000-0000A56B0000}"/>
    <cellStyle name="Total 18 2 2 2" xfId="27556" xr:uid="{00000000-0005-0000-0000-0000A66B0000}"/>
    <cellStyle name="Total 18 2 2 3" xfId="27557" xr:uid="{00000000-0005-0000-0000-0000A76B0000}"/>
    <cellStyle name="Total 18 2 3" xfId="27558" xr:uid="{00000000-0005-0000-0000-0000A86B0000}"/>
    <cellStyle name="Total 18 2 3 2" xfId="27559" xr:uid="{00000000-0005-0000-0000-0000A96B0000}"/>
    <cellStyle name="Total 18 2 3 3" xfId="27560" xr:uid="{00000000-0005-0000-0000-0000AA6B0000}"/>
    <cellStyle name="Total 18 2 4" xfId="27561" xr:uid="{00000000-0005-0000-0000-0000AB6B0000}"/>
    <cellStyle name="Total 18 2 5" xfId="27562" xr:uid="{00000000-0005-0000-0000-0000AC6B0000}"/>
    <cellStyle name="Total 18 2 6" xfId="27563" xr:uid="{00000000-0005-0000-0000-0000AD6B0000}"/>
    <cellStyle name="Total 18 3" xfId="27564" xr:uid="{00000000-0005-0000-0000-0000AE6B0000}"/>
    <cellStyle name="Total 18 3 2" xfId="27565" xr:uid="{00000000-0005-0000-0000-0000AF6B0000}"/>
    <cellStyle name="Total 18 3 2 2" xfId="27566" xr:uid="{00000000-0005-0000-0000-0000B06B0000}"/>
    <cellStyle name="Total 18 3 2 3" xfId="27567" xr:uid="{00000000-0005-0000-0000-0000B16B0000}"/>
    <cellStyle name="Total 18 3 3" xfId="27568" xr:uid="{00000000-0005-0000-0000-0000B26B0000}"/>
    <cellStyle name="Total 18 3 3 2" xfId="27569" xr:uid="{00000000-0005-0000-0000-0000B36B0000}"/>
    <cellStyle name="Total 18 3 3 3" xfId="27570" xr:uid="{00000000-0005-0000-0000-0000B46B0000}"/>
    <cellStyle name="Total 18 3 4" xfId="27571" xr:uid="{00000000-0005-0000-0000-0000B56B0000}"/>
    <cellStyle name="Total 18 3 5" xfId="27572" xr:uid="{00000000-0005-0000-0000-0000B66B0000}"/>
    <cellStyle name="Total 18 4" xfId="27573" xr:uid="{00000000-0005-0000-0000-0000B76B0000}"/>
    <cellStyle name="Total 18 4 2" xfId="27574" xr:uid="{00000000-0005-0000-0000-0000B86B0000}"/>
    <cellStyle name="Total 18 4 2 2" xfId="27575" xr:uid="{00000000-0005-0000-0000-0000B96B0000}"/>
    <cellStyle name="Total 18 4 2 3" xfId="27576" xr:uid="{00000000-0005-0000-0000-0000BA6B0000}"/>
    <cellStyle name="Total 18 4 3" xfId="27577" xr:uid="{00000000-0005-0000-0000-0000BB6B0000}"/>
    <cellStyle name="Total 18 4 3 2" xfId="27578" xr:uid="{00000000-0005-0000-0000-0000BC6B0000}"/>
    <cellStyle name="Total 18 4 3 3" xfId="27579" xr:uid="{00000000-0005-0000-0000-0000BD6B0000}"/>
    <cellStyle name="Total 18 4 4" xfId="27580" xr:uid="{00000000-0005-0000-0000-0000BE6B0000}"/>
    <cellStyle name="Total 18 4 5" xfId="27581" xr:uid="{00000000-0005-0000-0000-0000BF6B0000}"/>
    <cellStyle name="Total 18 5" xfId="27582" xr:uid="{00000000-0005-0000-0000-0000C06B0000}"/>
    <cellStyle name="Total 18 5 2" xfId="27583" xr:uid="{00000000-0005-0000-0000-0000C16B0000}"/>
    <cellStyle name="Total 18 5 2 2" xfId="27584" xr:uid="{00000000-0005-0000-0000-0000C26B0000}"/>
    <cellStyle name="Total 18 5 2 3" xfId="27585" xr:uid="{00000000-0005-0000-0000-0000C36B0000}"/>
    <cellStyle name="Total 18 5 3" xfId="27586" xr:uid="{00000000-0005-0000-0000-0000C46B0000}"/>
    <cellStyle name="Total 18 5 3 2" xfId="27587" xr:uid="{00000000-0005-0000-0000-0000C56B0000}"/>
    <cellStyle name="Total 18 5 3 3" xfId="27588" xr:uid="{00000000-0005-0000-0000-0000C66B0000}"/>
    <cellStyle name="Total 18 5 4" xfId="27589" xr:uid="{00000000-0005-0000-0000-0000C76B0000}"/>
    <cellStyle name="Total 18 5 4 2" xfId="27590" xr:uid="{00000000-0005-0000-0000-0000C86B0000}"/>
    <cellStyle name="Total 18 5 4 3" xfId="27591" xr:uid="{00000000-0005-0000-0000-0000C96B0000}"/>
    <cellStyle name="Total 18 5 5" xfId="27592" xr:uid="{00000000-0005-0000-0000-0000CA6B0000}"/>
    <cellStyle name="Total 18 5 6" xfId="27593" xr:uid="{00000000-0005-0000-0000-0000CB6B0000}"/>
    <cellStyle name="Total 18 6" xfId="27594" xr:uid="{00000000-0005-0000-0000-0000CC6B0000}"/>
    <cellStyle name="Total 18 6 2" xfId="27595" xr:uid="{00000000-0005-0000-0000-0000CD6B0000}"/>
    <cellStyle name="Total 18 6 2 2" xfId="27596" xr:uid="{00000000-0005-0000-0000-0000CE6B0000}"/>
    <cellStyle name="Total 18 6 2 3" xfId="27597" xr:uid="{00000000-0005-0000-0000-0000CF6B0000}"/>
    <cellStyle name="Total 18 6 3" xfId="27598" xr:uid="{00000000-0005-0000-0000-0000D06B0000}"/>
    <cellStyle name="Total 18 6 3 2" xfId="27599" xr:uid="{00000000-0005-0000-0000-0000D16B0000}"/>
    <cellStyle name="Total 18 6 3 3" xfId="27600" xr:uid="{00000000-0005-0000-0000-0000D26B0000}"/>
    <cellStyle name="Total 18 6 4" xfId="27601" xr:uid="{00000000-0005-0000-0000-0000D36B0000}"/>
    <cellStyle name="Total 18 6 5" xfId="27602" xr:uid="{00000000-0005-0000-0000-0000D46B0000}"/>
    <cellStyle name="Total 18 7" xfId="27603" xr:uid="{00000000-0005-0000-0000-0000D56B0000}"/>
    <cellStyle name="Total 18 7 2" xfId="27604" xr:uid="{00000000-0005-0000-0000-0000D66B0000}"/>
    <cellStyle name="Total 18 7 3" xfId="27605" xr:uid="{00000000-0005-0000-0000-0000D76B0000}"/>
    <cellStyle name="Total 18 8" xfId="27606" xr:uid="{00000000-0005-0000-0000-0000D86B0000}"/>
    <cellStyle name="Total 18 8 2" xfId="27607" xr:uid="{00000000-0005-0000-0000-0000D96B0000}"/>
    <cellStyle name="Total 18 8 3" xfId="27608" xr:uid="{00000000-0005-0000-0000-0000DA6B0000}"/>
    <cellStyle name="Total 18 9" xfId="27609" xr:uid="{00000000-0005-0000-0000-0000DB6B0000}"/>
    <cellStyle name="Total 18 9 2" xfId="27610" xr:uid="{00000000-0005-0000-0000-0000DC6B0000}"/>
    <cellStyle name="Total 18 9 3" xfId="27611" xr:uid="{00000000-0005-0000-0000-0000DD6B0000}"/>
    <cellStyle name="Total 19" xfId="27612" xr:uid="{00000000-0005-0000-0000-0000DE6B0000}"/>
    <cellStyle name="Total 19 10" xfId="27613" xr:uid="{00000000-0005-0000-0000-0000DF6B0000}"/>
    <cellStyle name="Total 19 11" xfId="27614" xr:uid="{00000000-0005-0000-0000-0000E06B0000}"/>
    <cellStyle name="Total 19 12" xfId="27615" xr:uid="{00000000-0005-0000-0000-0000E16B0000}"/>
    <cellStyle name="Total 19 13" xfId="27616" xr:uid="{00000000-0005-0000-0000-0000E26B0000}"/>
    <cellStyle name="Total 19 14" xfId="27617" xr:uid="{00000000-0005-0000-0000-0000E36B0000}"/>
    <cellStyle name="Total 19 15" xfId="27618" xr:uid="{00000000-0005-0000-0000-0000E46B0000}"/>
    <cellStyle name="Total 19 2" xfId="27619" xr:uid="{00000000-0005-0000-0000-0000E56B0000}"/>
    <cellStyle name="Total 19 2 2" xfId="27620" xr:uid="{00000000-0005-0000-0000-0000E66B0000}"/>
    <cellStyle name="Total 19 2 2 2" xfId="27621" xr:uid="{00000000-0005-0000-0000-0000E76B0000}"/>
    <cellStyle name="Total 19 2 2 3" xfId="27622" xr:uid="{00000000-0005-0000-0000-0000E86B0000}"/>
    <cellStyle name="Total 19 2 3" xfId="27623" xr:uid="{00000000-0005-0000-0000-0000E96B0000}"/>
    <cellStyle name="Total 19 2 3 2" xfId="27624" xr:uid="{00000000-0005-0000-0000-0000EA6B0000}"/>
    <cellStyle name="Total 19 2 3 3" xfId="27625" xr:uid="{00000000-0005-0000-0000-0000EB6B0000}"/>
    <cellStyle name="Total 19 2 4" xfId="27626" xr:uid="{00000000-0005-0000-0000-0000EC6B0000}"/>
    <cellStyle name="Total 19 2 5" xfId="27627" xr:uid="{00000000-0005-0000-0000-0000ED6B0000}"/>
    <cellStyle name="Total 19 2 6" xfId="27628" xr:uid="{00000000-0005-0000-0000-0000EE6B0000}"/>
    <cellStyle name="Total 19 3" xfId="27629" xr:uid="{00000000-0005-0000-0000-0000EF6B0000}"/>
    <cellStyle name="Total 19 3 2" xfId="27630" xr:uid="{00000000-0005-0000-0000-0000F06B0000}"/>
    <cellStyle name="Total 19 3 2 2" xfId="27631" xr:uid="{00000000-0005-0000-0000-0000F16B0000}"/>
    <cellStyle name="Total 19 3 2 3" xfId="27632" xr:uid="{00000000-0005-0000-0000-0000F26B0000}"/>
    <cellStyle name="Total 19 3 3" xfId="27633" xr:uid="{00000000-0005-0000-0000-0000F36B0000}"/>
    <cellStyle name="Total 19 3 3 2" xfId="27634" xr:uid="{00000000-0005-0000-0000-0000F46B0000}"/>
    <cellStyle name="Total 19 3 3 3" xfId="27635" xr:uid="{00000000-0005-0000-0000-0000F56B0000}"/>
    <cellStyle name="Total 19 3 4" xfId="27636" xr:uid="{00000000-0005-0000-0000-0000F66B0000}"/>
    <cellStyle name="Total 19 3 5" xfId="27637" xr:uid="{00000000-0005-0000-0000-0000F76B0000}"/>
    <cellStyle name="Total 19 4" xfId="27638" xr:uid="{00000000-0005-0000-0000-0000F86B0000}"/>
    <cellStyle name="Total 19 4 2" xfId="27639" xr:uid="{00000000-0005-0000-0000-0000F96B0000}"/>
    <cellStyle name="Total 19 4 2 2" xfId="27640" xr:uid="{00000000-0005-0000-0000-0000FA6B0000}"/>
    <cellStyle name="Total 19 4 2 3" xfId="27641" xr:uid="{00000000-0005-0000-0000-0000FB6B0000}"/>
    <cellStyle name="Total 19 4 3" xfId="27642" xr:uid="{00000000-0005-0000-0000-0000FC6B0000}"/>
    <cellStyle name="Total 19 4 3 2" xfId="27643" xr:uid="{00000000-0005-0000-0000-0000FD6B0000}"/>
    <cellStyle name="Total 19 4 3 3" xfId="27644" xr:uid="{00000000-0005-0000-0000-0000FE6B0000}"/>
    <cellStyle name="Total 19 4 4" xfId="27645" xr:uid="{00000000-0005-0000-0000-0000FF6B0000}"/>
    <cellStyle name="Total 19 4 5" xfId="27646" xr:uid="{00000000-0005-0000-0000-0000006C0000}"/>
    <cellStyle name="Total 19 5" xfId="27647" xr:uid="{00000000-0005-0000-0000-0000016C0000}"/>
    <cellStyle name="Total 19 5 2" xfId="27648" xr:uid="{00000000-0005-0000-0000-0000026C0000}"/>
    <cellStyle name="Total 19 5 2 2" xfId="27649" xr:uid="{00000000-0005-0000-0000-0000036C0000}"/>
    <cellStyle name="Total 19 5 2 3" xfId="27650" xr:uid="{00000000-0005-0000-0000-0000046C0000}"/>
    <cellStyle name="Total 19 5 3" xfId="27651" xr:uid="{00000000-0005-0000-0000-0000056C0000}"/>
    <cellStyle name="Total 19 5 3 2" xfId="27652" xr:uid="{00000000-0005-0000-0000-0000066C0000}"/>
    <cellStyle name="Total 19 5 3 3" xfId="27653" xr:uid="{00000000-0005-0000-0000-0000076C0000}"/>
    <cellStyle name="Total 19 5 4" xfId="27654" xr:uid="{00000000-0005-0000-0000-0000086C0000}"/>
    <cellStyle name="Total 19 5 4 2" xfId="27655" xr:uid="{00000000-0005-0000-0000-0000096C0000}"/>
    <cellStyle name="Total 19 5 4 3" xfId="27656" xr:uid="{00000000-0005-0000-0000-00000A6C0000}"/>
    <cellStyle name="Total 19 5 5" xfId="27657" xr:uid="{00000000-0005-0000-0000-00000B6C0000}"/>
    <cellStyle name="Total 19 5 6" xfId="27658" xr:uid="{00000000-0005-0000-0000-00000C6C0000}"/>
    <cellStyle name="Total 19 6" xfId="27659" xr:uid="{00000000-0005-0000-0000-00000D6C0000}"/>
    <cellStyle name="Total 19 6 2" xfId="27660" xr:uid="{00000000-0005-0000-0000-00000E6C0000}"/>
    <cellStyle name="Total 19 6 2 2" xfId="27661" xr:uid="{00000000-0005-0000-0000-00000F6C0000}"/>
    <cellStyle name="Total 19 6 2 3" xfId="27662" xr:uid="{00000000-0005-0000-0000-0000106C0000}"/>
    <cellStyle name="Total 19 6 3" xfId="27663" xr:uid="{00000000-0005-0000-0000-0000116C0000}"/>
    <cellStyle name="Total 19 6 3 2" xfId="27664" xr:uid="{00000000-0005-0000-0000-0000126C0000}"/>
    <cellStyle name="Total 19 6 3 3" xfId="27665" xr:uid="{00000000-0005-0000-0000-0000136C0000}"/>
    <cellStyle name="Total 19 6 4" xfId="27666" xr:uid="{00000000-0005-0000-0000-0000146C0000}"/>
    <cellStyle name="Total 19 6 5" xfId="27667" xr:uid="{00000000-0005-0000-0000-0000156C0000}"/>
    <cellStyle name="Total 19 7" xfId="27668" xr:uid="{00000000-0005-0000-0000-0000166C0000}"/>
    <cellStyle name="Total 19 7 2" xfId="27669" xr:uid="{00000000-0005-0000-0000-0000176C0000}"/>
    <cellStyle name="Total 19 7 3" xfId="27670" xr:uid="{00000000-0005-0000-0000-0000186C0000}"/>
    <cellStyle name="Total 19 8" xfId="27671" xr:uid="{00000000-0005-0000-0000-0000196C0000}"/>
    <cellStyle name="Total 19 8 2" xfId="27672" xr:uid="{00000000-0005-0000-0000-00001A6C0000}"/>
    <cellStyle name="Total 19 8 3" xfId="27673" xr:uid="{00000000-0005-0000-0000-00001B6C0000}"/>
    <cellStyle name="Total 19 9" xfId="27674" xr:uid="{00000000-0005-0000-0000-00001C6C0000}"/>
    <cellStyle name="Total 19 9 2" xfId="27675" xr:uid="{00000000-0005-0000-0000-00001D6C0000}"/>
    <cellStyle name="Total 19 9 3" xfId="27676" xr:uid="{00000000-0005-0000-0000-00001E6C0000}"/>
    <cellStyle name="Total 2" xfId="27677" xr:uid="{00000000-0005-0000-0000-00001F6C0000}"/>
    <cellStyle name="Total 2 10" xfId="27678" xr:uid="{00000000-0005-0000-0000-0000206C0000}"/>
    <cellStyle name="Total 2 10 10" xfId="27679" xr:uid="{00000000-0005-0000-0000-0000216C0000}"/>
    <cellStyle name="Total 2 10 11" xfId="27680" xr:uid="{00000000-0005-0000-0000-0000226C0000}"/>
    <cellStyle name="Total 2 10 12" xfId="27681" xr:uid="{00000000-0005-0000-0000-0000236C0000}"/>
    <cellStyle name="Total 2 10 13" xfId="27682" xr:uid="{00000000-0005-0000-0000-0000246C0000}"/>
    <cellStyle name="Total 2 10 14" xfId="27683" xr:uid="{00000000-0005-0000-0000-0000256C0000}"/>
    <cellStyle name="Total 2 10 2" xfId="27684" xr:uid="{00000000-0005-0000-0000-0000266C0000}"/>
    <cellStyle name="Total 2 10 2 2" xfId="27685" xr:uid="{00000000-0005-0000-0000-0000276C0000}"/>
    <cellStyle name="Total 2 10 2 2 2" xfId="27686" xr:uid="{00000000-0005-0000-0000-0000286C0000}"/>
    <cellStyle name="Total 2 10 2 2 3" xfId="27687" xr:uid="{00000000-0005-0000-0000-0000296C0000}"/>
    <cellStyle name="Total 2 10 2 3" xfId="27688" xr:uid="{00000000-0005-0000-0000-00002A6C0000}"/>
    <cellStyle name="Total 2 10 2 3 2" xfId="27689" xr:uid="{00000000-0005-0000-0000-00002B6C0000}"/>
    <cellStyle name="Total 2 10 2 3 3" xfId="27690" xr:uid="{00000000-0005-0000-0000-00002C6C0000}"/>
    <cellStyle name="Total 2 10 2 4" xfId="27691" xr:uid="{00000000-0005-0000-0000-00002D6C0000}"/>
    <cellStyle name="Total 2 10 2 5" xfId="27692" xr:uid="{00000000-0005-0000-0000-00002E6C0000}"/>
    <cellStyle name="Total 2 10 3" xfId="27693" xr:uid="{00000000-0005-0000-0000-00002F6C0000}"/>
    <cellStyle name="Total 2 10 3 2" xfId="27694" xr:uid="{00000000-0005-0000-0000-0000306C0000}"/>
    <cellStyle name="Total 2 10 3 2 2" xfId="27695" xr:uid="{00000000-0005-0000-0000-0000316C0000}"/>
    <cellStyle name="Total 2 10 3 2 3" xfId="27696" xr:uid="{00000000-0005-0000-0000-0000326C0000}"/>
    <cellStyle name="Total 2 10 3 3" xfId="27697" xr:uid="{00000000-0005-0000-0000-0000336C0000}"/>
    <cellStyle name="Total 2 10 3 3 2" xfId="27698" xr:uid="{00000000-0005-0000-0000-0000346C0000}"/>
    <cellStyle name="Total 2 10 3 3 3" xfId="27699" xr:uid="{00000000-0005-0000-0000-0000356C0000}"/>
    <cellStyle name="Total 2 10 3 4" xfId="27700" xr:uid="{00000000-0005-0000-0000-0000366C0000}"/>
    <cellStyle name="Total 2 10 3 5" xfId="27701" xr:uid="{00000000-0005-0000-0000-0000376C0000}"/>
    <cellStyle name="Total 2 10 4" xfId="27702" xr:uid="{00000000-0005-0000-0000-0000386C0000}"/>
    <cellStyle name="Total 2 10 4 2" xfId="27703" xr:uid="{00000000-0005-0000-0000-0000396C0000}"/>
    <cellStyle name="Total 2 10 4 2 2" xfId="27704" xr:uid="{00000000-0005-0000-0000-00003A6C0000}"/>
    <cellStyle name="Total 2 10 4 2 3" xfId="27705" xr:uid="{00000000-0005-0000-0000-00003B6C0000}"/>
    <cellStyle name="Total 2 10 4 3" xfId="27706" xr:uid="{00000000-0005-0000-0000-00003C6C0000}"/>
    <cellStyle name="Total 2 10 4 3 2" xfId="27707" xr:uid="{00000000-0005-0000-0000-00003D6C0000}"/>
    <cellStyle name="Total 2 10 4 3 3" xfId="27708" xr:uid="{00000000-0005-0000-0000-00003E6C0000}"/>
    <cellStyle name="Total 2 10 4 4" xfId="27709" xr:uid="{00000000-0005-0000-0000-00003F6C0000}"/>
    <cellStyle name="Total 2 10 4 4 2" xfId="27710" xr:uid="{00000000-0005-0000-0000-0000406C0000}"/>
    <cellStyle name="Total 2 10 4 4 3" xfId="27711" xr:uid="{00000000-0005-0000-0000-0000416C0000}"/>
    <cellStyle name="Total 2 10 4 5" xfId="27712" xr:uid="{00000000-0005-0000-0000-0000426C0000}"/>
    <cellStyle name="Total 2 10 4 6" xfId="27713" xr:uid="{00000000-0005-0000-0000-0000436C0000}"/>
    <cellStyle name="Total 2 10 5" xfId="27714" xr:uid="{00000000-0005-0000-0000-0000446C0000}"/>
    <cellStyle name="Total 2 10 5 2" xfId="27715" xr:uid="{00000000-0005-0000-0000-0000456C0000}"/>
    <cellStyle name="Total 2 10 5 2 2" xfId="27716" xr:uid="{00000000-0005-0000-0000-0000466C0000}"/>
    <cellStyle name="Total 2 10 5 2 3" xfId="27717" xr:uid="{00000000-0005-0000-0000-0000476C0000}"/>
    <cellStyle name="Total 2 10 5 3" xfId="27718" xr:uid="{00000000-0005-0000-0000-0000486C0000}"/>
    <cellStyle name="Total 2 10 5 3 2" xfId="27719" xr:uid="{00000000-0005-0000-0000-0000496C0000}"/>
    <cellStyle name="Total 2 10 5 3 3" xfId="27720" xr:uid="{00000000-0005-0000-0000-00004A6C0000}"/>
    <cellStyle name="Total 2 10 5 4" xfId="27721" xr:uid="{00000000-0005-0000-0000-00004B6C0000}"/>
    <cellStyle name="Total 2 10 5 5" xfId="27722" xr:uid="{00000000-0005-0000-0000-00004C6C0000}"/>
    <cellStyle name="Total 2 10 6" xfId="27723" xr:uid="{00000000-0005-0000-0000-00004D6C0000}"/>
    <cellStyle name="Total 2 10 6 2" xfId="27724" xr:uid="{00000000-0005-0000-0000-00004E6C0000}"/>
    <cellStyle name="Total 2 10 6 3" xfId="27725" xr:uid="{00000000-0005-0000-0000-00004F6C0000}"/>
    <cellStyle name="Total 2 10 7" xfId="27726" xr:uid="{00000000-0005-0000-0000-0000506C0000}"/>
    <cellStyle name="Total 2 10 7 2" xfId="27727" xr:uid="{00000000-0005-0000-0000-0000516C0000}"/>
    <cellStyle name="Total 2 10 7 3" xfId="27728" xr:uid="{00000000-0005-0000-0000-0000526C0000}"/>
    <cellStyle name="Total 2 10 8" xfId="27729" xr:uid="{00000000-0005-0000-0000-0000536C0000}"/>
    <cellStyle name="Total 2 10 8 2" xfId="27730" xr:uid="{00000000-0005-0000-0000-0000546C0000}"/>
    <cellStyle name="Total 2 10 8 3" xfId="27731" xr:uid="{00000000-0005-0000-0000-0000556C0000}"/>
    <cellStyle name="Total 2 10 9" xfId="27732" xr:uid="{00000000-0005-0000-0000-0000566C0000}"/>
    <cellStyle name="Total 2 11" xfId="27733" xr:uid="{00000000-0005-0000-0000-0000576C0000}"/>
    <cellStyle name="Total 2 11 10" xfId="27734" xr:uid="{00000000-0005-0000-0000-0000586C0000}"/>
    <cellStyle name="Total 2 11 11" xfId="27735" xr:uid="{00000000-0005-0000-0000-0000596C0000}"/>
    <cellStyle name="Total 2 11 2" xfId="27736" xr:uid="{00000000-0005-0000-0000-00005A6C0000}"/>
    <cellStyle name="Total 2 11 2 2" xfId="27737" xr:uid="{00000000-0005-0000-0000-00005B6C0000}"/>
    <cellStyle name="Total 2 11 2 2 2" xfId="27738" xr:uid="{00000000-0005-0000-0000-00005C6C0000}"/>
    <cellStyle name="Total 2 11 2 2 3" xfId="27739" xr:uid="{00000000-0005-0000-0000-00005D6C0000}"/>
    <cellStyle name="Total 2 11 2 3" xfId="27740" xr:uid="{00000000-0005-0000-0000-00005E6C0000}"/>
    <cellStyle name="Total 2 11 2 3 2" xfId="27741" xr:uid="{00000000-0005-0000-0000-00005F6C0000}"/>
    <cellStyle name="Total 2 11 2 3 3" xfId="27742" xr:uid="{00000000-0005-0000-0000-0000606C0000}"/>
    <cellStyle name="Total 2 11 2 4" xfId="27743" xr:uid="{00000000-0005-0000-0000-0000616C0000}"/>
    <cellStyle name="Total 2 11 2 5" xfId="27744" xr:uid="{00000000-0005-0000-0000-0000626C0000}"/>
    <cellStyle name="Total 2 11 3" xfId="27745" xr:uid="{00000000-0005-0000-0000-0000636C0000}"/>
    <cellStyle name="Total 2 11 3 2" xfId="27746" xr:uid="{00000000-0005-0000-0000-0000646C0000}"/>
    <cellStyle name="Total 2 11 3 2 2" xfId="27747" xr:uid="{00000000-0005-0000-0000-0000656C0000}"/>
    <cellStyle name="Total 2 11 3 2 3" xfId="27748" xr:uid="{00000000-0005-0000-0000-0000666C0000}"/>
    <cellStyle name="Total 2 11 3 3" xfId="27749" xr:uid="{00000000-0005-0000-0000-0000676C0000}"/>
    <cellStyle name="Total 2 11 3 3 2" xfId="27750" xr:uid="{00000000-0005-0000-0000-0000686C0000}"/>
    <cellStyle name="Total 2 11 3 3 3" xfId="27751" xr:uid="{00000000-0005-0000-0000-0000696C0000}"/>
    <cellStyle name="Total 2 11 3 4" xfId="27752" xr:uid="{00000000-0005-0000-0000-00006A6C0000}"/>
    <cellStyle name="Total 2 11 3 5" xfId="27753" xr:uid="{00000000-0005-0000-0000-00006B6C0000}"/>
    <cellStyle name="Total 2 11 4" xfId="27754" xr:uid="{00000000-0005-0000-0000-00006C6C0000}"/>
    <cellStyle name="Total 2 11 4 2" xfId="27755" xr:uid="{00000000-0005-0000-0000-00006D6C0000}"/>
    <cellStyle name="Total 2 11 4 2 2" xfId="27756" xr:uid="{00000000-0005-0000-0000-00006E6C0000}"/>
    <cellStyle name="Total 2 11 4 2 3" xfId="27757" xr:uid="{00000000-0005-0000-0000-00006F6C0000}"/>
    <cellStyle name="Total 2 11 4 3" xfId="27758" xr:uid="{00000000-0005-0000-0000-0000706C0000}"/>
    <cellStyle name="Total 2 11 4 3 2" xfId="27759" xr:uid="{00000000-0005-0000-0000-0000716C0000}"/>
    <cellStyle name="Total 2 11 4 3 3" xfId="27760" xr:uid="{00000000-0005-0000-0000-0000726C0000}"/>
    <cellStyle name="Total 2 11 4 4" xfId="27761" xr:uid="{00000000-0005-0000-0000-0000736C0000}"/>
    <cellStyle name="Total 2 11 4 4 2" xfId="27762" xr:uid="{00000000-0005-0000-0000-0000746C0000}"/>
    <cellStyle name="Total 2 11 4 4 3" xfId="27763" xr:uid="{00000000-0005-0000-0000-0000756C0000}"/>
    <cellStyle name="Total 2 11 4 5" xfId="27764" xr:uid="{00000000-0005-0000-0000-0000766C0000}"/>
    <cellStyle name="Total 2 11 4 6" xfId="27765" xr:uid="{00000000-0005-0000-0000-0000776C0000}"/>
    <cellStyle name="Total 2 11 5" xfId="27766" xr:uid="{00000000-0005-0000-0000-0000786C0000}"/>
    <cellStyle name="Total 2 11 5 2" xfId="27767" xr:uid="{00000000-0005-0000-0000-0000796C0000}"/>
    <cellStyle name="Total 2 11 5 2 2" xfId="27768" xr:uid="{00000000-0005-0000-0000-00007A6C0000}"/>
    <cellStyle name="Total 2 11 5 2 3" xfId="27769" xr:uid="{00000000-0005-0000-0000-00007B6C0000}"/>
    <cellStyle name="Total 2 11 5 3" xfId="27770" xr:uid="{00000000-0005-0000-0000-00007C6C0000}"/>
    <cellStyle name="Total 2 11 5 3 2" xfId="27771" xr:uid="{00000000-0005-0000-0000-00007D6C0000}"/>
    <cellStyle name="Total 2 11 5 3 3" xfId="27772" xr:uid="{00000000-0005-0000-0000-00007E6C0000}"/>
    <cellStyle name="Total 2 11 5 4" xfId="27773" xr:uid="{00000000-0005-0000-0000-00007F6C0000}"/>
    <cellStyle name="Total 2 11 5 5" xfId="27774" xr:uid="{00000000-0005-0000-0000-0000806C0000}"/>
    <cellStyle name="Total 2 11 6" xfId="27775" xr:uid="{00000000-0005-0000-0000-0000816C0000}"/>
    <cellStyle name="Total 2 11 6 2" xfId="27776" xr:uid="{00000000-0005-0000-0000-0000826C0000}"/>
    <cellStyle name="Total 2 11 6 3" xfId="27777" xr:uid="{00000000-0005-0000-0000-0000836C0000}"/>
    <cellStyle name="Total 2 11 7" xfId="27778" xr:uid="{00000000-0005-0000-0000-0000846C0000}"/>
    <cellStyle name="Total 2 11 7 2" xfId="27779" xr:uid="{00000000-0005-0000-0000-0000856C0000}"/>
    <cellStyle name="Total 2 11 7 3" xfId="27780" xr:uid="{00000000-0005-0000-0000-0000866C0000}"/>
    <cellStyle name="Total 2 11 8" xfId="27781" xr:uid="{00000000-0005-0000-0000-0000876C0000}"/>
    <cellStyle name="Total 2 11 8 2" xfId="27782" xr:uid="{00000000-0005-0000-0000-0000886C0000}"/>
    <cellStyle name="Total 2 11 8 3" xfId="27783" xr:uid="{00000000-0005-0000-0000-0000896C0000}"/>
    <cellStyle name="Total 2 11 9" xfId="27784" xr:uid="{00000000-0005-0000-0000-00008A6C0000}"/>
    <cellStyle name="Total 2 12" xfId="27785" xr:uid="{00000000-0005-0000-0000-00008B6C0000}"/>
    <cellStyle name="Total 2 12 2" xfId="27786" xr:uid="{00000000-0005-0000-0000-00008C6C0000}"/>
    <cellStyle name="Total 2 12 2 2" xfId="27787" xr:uid="{00000000-0005-0000-0000-00008D6C0000}"/>
    <cellStyle name="Total 2 12 2 3" xfId="27788" xr:uid="{00000000-0005-0000-0000-00008E6C0000}"/>
    <cellStyle name="Total 2 12 3" xfId="27789" xr:uid="{00000000-0005-0000-0000-00008F6C0000}"/>
    <cellStyle name="Total 2 12 3 2" xfId="27790" xr:uid="{00000000-0005-0000-0000-0000906C0000}"/>
    <cellStyle name="Total 2 12 3 3" xfId="27791" xr:uid="{00000000-0005-0000-0000-0000916C0000}"/>
    <cellStyle name="Total 2 12 4" xfId="27792" xr:uid="{00000000-0005-0000-0000-0000926C0000}"/>
    <cellStyle name="Total 2 12 5" xfId="27793" xr:uid="{00000000-0005-0000-0000-0000936C0000}"/>
    <cellStyle name="Total 2 12 6" xfId="27794" xr:uid="{00000000-0005-0000-0000-0000946C0000}"/>
    <cellStyle name="Total 2 13" xfId="27795" xr:uid="{00000000-0005-0000-0000-0000956C0000}"/>
    <cellStyle name="Total 2 13 2" xfId="27796" xr:uid="{00000000-0005-0000-0000-0000966C0000}"/>
    <cellStyle name="Total 2 13 2 2" xfId="27797" xr:uid="{00000000-0005-0000-0000-0000976C0000}"/>
    <cellStyle name="Total 2 13 2 3" xfId="27798" xr:uid="{00000000-0005-0000-0000-0000986C0000}"/>
    <cellStyle name="Total 2 13 3" xfId="27799" xr:uid="{00000000-0005-0000-0000-0000996C0000}"/>
    <cellStyle name="Total 2 13 3 2" xfId="27800" xr:uid="{00000000-0005-0000-0000-00009A6C0000}"/>
    <cellStyle name="Total 2 13 3 3" xfId="27801" xr:uid="{00000000-0005-0000-0000-00009B6C0000}"/>
    <cellStyle name="Total 2 13 4" xfId="27802" xr:uid="{00000000-0005-0000-0000-00009C6C0000}"/>
    <cellStyle name="Total 2 13 5" xfId="27803" xr:uid="{00000000-0005-0000-0000-00009D6C0000}"/>
    <cellStyle name="Total 2 14" xfId="27804" xr:uid="{00000000-0005-0000-0000-00009E6C0000}"/>
    <cellStyle name="Total 2 14 2" xfId="27805" xr:uid="{00000000-0005-0000-0000-00009F6C0000}"/>
    <cellStyle name="Total 2 14 2 2" xfId="27806" xr:uid="{00000000-0005-0000-0000-0000A06C0000}"/>
    <cellStyle name="Total 2 14 2 3" xfId="27807" xr:uid="{00000000-0005-0000-0000-0000A16C0000}"/>
    <cellStyle name="Total 2 14 3" xfId="27808" xr:uid="{00000000-0005-0000-0000-0000A26C0000}"/>
    <cellStyle name="Total 2 14 3 2" xfId="27809" xr:uid="{00000000-0005-0000-0000-0000A36C0000}"/>
    <cellStyle name="Total 2 14 3 3" xfId="27810" xr:uid="{00000000-0005-0000-0000-0000A46C0000}"/>
    <cellStyle name="Total 2 14 4" xfId="27811" xr:uid="{00000000-0005-0000-0000-0000A56C0000}"/>
    <cellStyle name="Total 2 14 5" xfId="27812" xr:uid="{00000000-0005-0000-0000-0000A66C0000}"/>
    <cellStyle name="Total 2 15" xfId="27813" xr:uid="{00000000-0005-0000-0000-0000A76C0000}"/>
    <cellStyle name="Total 2 15 2" xfId="27814" xr:uid="{00000000-0005-0000-0000-0000A86C0000}"/>
    <cellStyle name="Total 2 15 2 2" xfId="27815" xr:uid="{00000000-0005-0000-0000-0000A96C0000}"/>
    <cellStyle name="Total 2 15 2 3" xfId="27816" xr:uid="{00000000-0005-0000-0000-0000AA6C0000}"/>
    <cellStyle name="Total 2 15 3" xfId="27817" xr:uid="{00000000-0005-0000-0000-0000AB6C0000}"/>
    <cellStyle name="Total 2 15 3 2" xfId="27818" xr:uid="{00000000-0005-0000-0000-0000AC6C0000}"/>
    <cellStyle name="Total 2 15 3 3" xfId="27819" xr:uid="{00000000-0005-0000-0000-0000AD6C0000}"/>
    <cellStyle name="Total 2 15 4" xfId="27820" xr:uid="{00000000-0005-0000-0000-0000AE6C0000}"/>
    <cellStyle name="Total 2 15 4 2" xfId="27821" xr:uid="{00000000-0005-0000-0000-0000AF6C0000}"/>
    <cellStyle name="Total 2 15 4 3" xfId="27822" xr:uid="{00000000-0005-0000-0000-0000B06C0000}"/>
    <cellStyle name="Total 2 15 5" xfId="27823" xr:uid="{00000000-0005-0000-0000-0000B16C0000}"/>
    <cellStyle name="Total 2 15 6" xfId="27824" xr:uid="{00000000-0005-0000-0000-0000B26C0000}"/>
    <cellStyle name="Total 2 16" xfId="27825" xr:uid="{00000000-0005-0000-0000-0000B36C0000}"/>
    <cellStyle name="Total 2 16 2" xfId="27826" xr:uid="{00000000-0005-0000-0000-0000B46C0000}"/>
    <cellStyle name="Total 2 16 2 2" xfId="27827" xr:uid="{00000000-0005-0000-0000-0000B56C0000}"/>
    <cellStyle name="Total 2 16 2 3" xfId="27828" xr:uid="{00000000-0005-0000-0000-0000B66C0000}"/>
    <cellStyle name="Total 2 16 3" xfId="27829" xr:uid="{00000000-0005-0000-0000-0000B76C0000}"/>
    <cellStyle name="Total 2 16 3 2" xfId="27830" xr:uid="{00000000-0005-0000-0000-0000B86C0000}"/>
    <cellStyle name="Total 2 16 3 3" xfId="27831" xr:uid="{00000000-0005-0000-0000-0000B96C0000}"/>
    <cellStyle name="Total 2 16 4" xfId="27832" xr:uid="{00000000-0005-0000-0000-0000BA6C0000}"/>
    <cellStyle name="Total 2 16 5" xfId="27833" xr:uid="{00000000-0005-0000-0000-0000BB6C0000}"/>
    <cellStyle name="Total 2 17" xfId="27834" xr:uid="{00000000-0005-0000-0000-0000BC6C0000}"/>
    <cellStyle name="Total 2 17 2" xfId="27835" xr:uid="{00000000-0005-0000-0000-0000BD6C0000}"/>
    <cellStyle name="Total 2 17 3" xfId="27836" xr:uid="{00000000-0005-0000-0000-0000BE6C0000}"/>
    <cellStyle name="Total 2 18" xfId="27837" xr:uid="{00000000-0005-0000-0000-0000BF6C0000}"/>
    <cellStyle name="Total 2 18 2" xfId="27838" xr:uid="{00000000-0005-0000-0000-0000C06C0000}"/>
    <cellStyle name="Total 2 18 3" xfId="27839" xr:uid="{00000000-0005-0000-0000-0000C16C0000}"/>
    <cellStyle name="Total 2 19" xfId="27840" xr:uid="{00000000-0005-0000-0000-0000C26C0000}"/>
    <cellStyle name="Total 2 19 2" xfId="27841" xr:uid="{00000000-0005-0000-0000-0000C36C0000}"/>
    <cellStyle name="Total 2 19 3" xfId="27842" xr:uid="{00000000-0005-0000-0000-0000C46C0000}"/>
    <cellStyle name="Total 2 2" xfId="27843" xr:uid="{00000000-0005-0000-0000-0000C56C0000}"/>
    <cellStyle name="Total 2 2 10" xfId="27844" xr:uid="{00000000-0005-0000-0000-0000C66C0000}"/>
    <cellStyle name="Total 2 2 11" xfId="27845" xr:uid="{00000000-0005-0000-0000-0000C76C0000}"/>
    <cellStyle name="Total 2 2 12" xfId="27846" xr:uid="{00000000-0005-0000-0000-0000C86C0000}"/>
    <cellStyle name="Total 2 2 13" xfId="27847" xr:uid="{00000000-0005-0000-0000-0000C96C0000}"/>
    <cellStyle name="Total 2 2 14" xfId="27848" xr:uid="{00000000-0005-0000-0000-0000CA6C0000}"/>
    <cellStyle name="Total 2 2 2" xfId="27849" xr:uid="{00000000-0005-0000-0000-0000CB6C0000}"/>
    <cellStyle name="Total 2 2 2 2" xfId="27850" xr:uid="{00000000-0005-0000-0000-0000CC6C0000}"/>
    <cellStyle name="Total 2 2 2 2 2" xfId="27851" xr:uid="{00000000-0005-0000-0000-0000CD6C0000}"/>
    <cellStyle name="Total 2 2 2 2 3" xfId="27852" xr:uid="{00000000-0005-0000-0000-0000CE6C0000}"/>
    <cellStyle name="Total 2 2 2 3" xfId="27853" xr:uid="{00000000-0005-0000-0000-0000CF6C0000}"/>
    <cellStyle name="Total 2 2 2 3 2" xfId="27854" xr:uid="{00000000-0005-0000-0000-0000D06C0000}"/>
    <cellStyle name="Total 2 2 2 3 3" xfId="27855" xr:uid="{00000000-0005-0000-0000-0000D16C0000}"/>
    <cellStyle name="Total 2 2 2 4" xfId="27856" xr:uid="{00000000-0005-0000-0000-0000D26C0000}"/>
    <cellStyle name="Total 2 2 2 5" xfId="27857" xr:uid="{00000000-0005-0000-0000-0000D36C0000}"/>
    <cellStyle name="Total 2 2 3" xfId="27858" xr:uid="{00000000-0005-0000-0000-0000D46C0000}"/>
    <cellStyle name="Total 2 2 3 2" xfId="27859" xr:uid="{00000000-0005-0000-0000-0000D56C0000}"/>
    <cellStyle name="Total 2 2 3 2 2" xfId="27860" xr:uid="{00000000-0005-0000-0000-0000D66C0000}"/>
    <cellStyle name="Total 2 2 3 2 3" xfId="27861" xr:uid="{00000000-0005-0000-0000-0000D76C0000}"/>
    <cellStyle name="Total 2 2 3 3" xfId="27862" xr:uid="{00000000-0005-0000-0000-0000D86C0000}"/>
    <cellStyle name="Total 2 2 3 3 2" xfId="27863" xr:uid="{00000000-0005-0000-0000-0000D96C0000}"/>
    <cellStyle name="Total 2 2 3 3 3" xfId="27864" xr:uid="{00000000-0005-0000-0000-0000DA6C0000}"/>
    <cellStyle name="Total 2 2 3 4" xfId="27865" xr:uid="{00000000-0005-0000-0000-0000DB6C0000}"/>
    <cellStyle name="Total 2 2 3 5" xfId="27866" xr:uid="{00000000-0005-0000-0000-0000DC6C0000}"/>
    <cellStyle name="Total 2 2 4" xfId="27867" xr:uid="{00000000-0005-0000-0000-0000DD6C0000}"/>
    <cellStyle name="Total 2 2 4 2" xfId="27868" xr:uid="{00000000-0005-0000-0000-0000DE6C0000}"/>
    <cellStyle name="Total 2 2 4 2 2" xfId="27869" xr:uid="{00000000-0005-0000-0000-0000DF6C0000}"/>
    <cellStyle name="Total 2 2 4 2 3" xfId="27870" xr:uid="{00000000-0005-0000-0000-0000E06C0000}"/>
    <cellStyle name="Total 2 2 4 3" xfId="27871" xr:uid="{00000000-0005-0000-0000-0000E16C0000}"/>
    <cellStyle name="Total 2 2 4 3 2" xfId="27872" xr:uid="{00000000-0005-0000-0000-0000E26C0000}"/>
    <cellStyle name="Total 2 2 4 3 3" xfId="27873" xr:uid="{00000000-0005-0000-0000-0000E36C0000}"/>
    <cellStyle name="Total 2 2 4 4" xfId="27874" xr:uid="{00000000-0005-0000-0000-0000E46C0000}"/>
    <cellStyle name="Total 2 2 4 4 2" xfId="27875" xr:uid="{00000000-0005-0000-0000-0000E56C0000}"/>
    <cellStyle name="Total 2 2 4 4 3" xfId="27876" xr:uid="{00000000-0005-0000-0000-0000E66C0000}"/>
    <cellStyle name="Total 2 2 4 5" xfId="27877" xr:uid="{00000000-0005-0000-0000-0000E76C0000}"/>
    <cellStyle name="Total 2 2 4 6" xfId="27878" xr:uid="{00000000-0005-0000-0000-0000E86C0000}"/>
    <cellStyle name="Total 2 2 5" xfId="27879" xr:uid="{00000000-0005-0000-0000-0000E96C0000}"/>
    <cellStyle name="Total 2 2 5 2" xfId="27880" xr:uid="{00000000-0005-0000-0000-0000EA6C0000}"/>
    <cellStyle name="Total 2 2 5 2 2" xfId="27881" xr:uid="{00000000-0005-0000-0000-0000EB6C0000}"/>
    <cellStyle name="Total 2 2 5 2 3" xfId="27882" xr:uid="{00000000-0005-0000-0000-0000EC6C0000}"/>
    <cellStyle name="Total 2 2 5 3" xfId="27883" xr:uid="{00000000-0005-0000-0000-0000ED6C0000}"/>
    <cellStyle name="Total 2 2 5 3 2" xfId="27884" xr:uid="{00000000-0005-0000-0000-0000EE6C0000}"/>
    <cellStyle name="Total 2 2 5 3 3" xfId="27885" xr:uid="{00000000-0005-0000-0000-0000EF6C0000}"/>
    <cellStyle name="Total 2 2 5 4" xfId="27886" xr:uid="{00000000-0005-0000-0000-0000F06C0000}"/>
    <cellStyle name="Total 2 2 5 5" xfId="27887" xr:uid="{00000000-0005-0000-0000-0000F16C0000}"/>
    <cellStyle name="Total 2 2 6" xfId="27888" xr:uid="{00000000-0005-0000-0000-0000F26C0000}"/>
    <cellStyle name="Total 2 2 6 2" xfId="27889" xr:uid="{00000000-0005-0000-0000-0000F36C0000}"/>
    <cellStyle name="Total 2 2 6 3" xfId="27890" xr:uid="{00000000-0005-0000-0000-0000F46C0000}"/>
    <cellStyle name="Total 2 2 7" xfId="27891" xr:uid="{00000000-0005-0000-0000-0000F56C0000}"/>
    <cellStyle name="Total 2 2 7 2" xfId="27892" xr:uid="{00000000-0005-0000-0000-0000F66C0000}"/>
    <cellStyle name="Total 2 2 7 3" xfId="27893" xr:uid="{00000000-0005-0000-0000-0000F76C0000}"/>
    <cellStyle name="Total 2 2 8" xfId="27894" xr:uid="{00000000-0005-0000-0000-0000F86C0000}"/>
    <cellStyle name="Total 2 2 8 2" xfId="27895" xr:uid="{00000000-0005-0000-0000-0000F96C0000}"/>
    <cellStyle name="Total 2 2 8 3" xfId="27896" xr:uid="{00000000-0005-0000-0000-0000FA6C0000}"/>
    <cellStyle name="Total 2 2 9" xfId="27897" xr:uid="{00000000-0005-0000-0000-0000FB6C0000}"/>
    <cellStyle name="Total 2 20" xfId="27898" xr:uid="{00000000-0005-0000-0000-0000FC6C0000}"/>
    <cellStyle name="Total 2 21" xfId="27899" xr:uid="{00000000-0005-0000-0000-0000FD6C0000}"/>
    <cellStyle name="Total 2 22" xfId="27900" xr:uid="{00000000-0005-0000-0000-0000FE6C0000}"/>
    <cellStyle name="Total 2 23" xfId="27901" xr:uid="{00000000-0005-0000-0000-0000FF6C0000}"/>
    <cellStyle name="Total 2 24" xfId="27902" xr:uid="{00000000-0005-0000-0000-0000006D0000}"/>
    <cellStyle name="Total 2 25" xfId="27903" xr:uid="{00000000-0005-0000-0000-0000016D0000}"/>
    <cellStyle name="Total 2 3" xfId="27904" xr:uid="{00000000-0005-0000-0000-0000026D0000}"/>
    <cellStyle name="Total 2 3 10" xfId="27905" xr:uid="{00000000-0005-0000-0000-0000036D0000}"/>
    <cellStyle name="Total 2 3 11" xfId="27906" xr:uid="{00000000-0005-0000-0000-0000046D0000}"/>
    <cellStyle name="Total 2 3 12" xfId="27907" xr:uid="{00000000-0005-0000-0000-0000056D0000}"/>
    <cellStyle name="Total 2 3 13" xfId="27908" xr:uid="{00000000-0005-0000-0000-0000066D0000}"/>
    <cellStyle name="Total 2 3 14" xfId="27909" xr:uid="{00000000-0005-0000-0000-0000076D0000}"/>
    <cellStyle name="Total 2 3 2" xfId="27910" xr:uid="{00000000-0005-0000-0000-0000086D0000}"/>
    <cellStyle name="Total 2 3 2 2" xfId="27911" xr:uid="{00000000-0005-0000-0000-0000096D0000}"/>
    <cellStyle name="Total 2 3 2 2 2" xfId="27912" xr:uid="{00000000-0005-0000-0000-00000A6D0000}"/>
    <cellStyle name="Total 2 3 2 2 3" xfId="27913" xr:uid="{00000000-0005-0000-0000-00000B6D0000}"/>
    <cellStyle name="Total 2 3 2 3" xfId="27914" xr:uid="{00000000-0005-0000-0000-00000C6D0000}"/>
    <cellStyle name="Total 2 3 2 3 2" xfId="27915" xr:uid="{00000000-0005-0000-0000-00000D6D0000}"/>
    <cellStyle name="Total 2 3 2 3 3" xfId="27916" xr:uid="{00000000-0005-0000-0000-00000E6D0000}"/>
    <cellStyle name="Total 2 3 2 4" xfId="27917" xr:uid="{00000000-0005-0000-0000-00000F6D0000}"/>
    <cellStyle name="Total 2 3 2 5" xfId="27918" xr:uid="{00000000-0005-0000-0000-0000106D0000}"/>
    <cellStyle name="Total 2 3 3" xfId="27919" xr:uid="{00000000-0005-0000-0000-0000116D0000}"/>
    <cellStyle name="Total 2 3 3 2" xfId="27920" xr:uid="{00000000-0005-0000-0000-0000126D0000}"/>
    <cellStyle name="Total 2 3 3 2 2" xfId="27921" xr:uid="{00000000-0005-0000-0000-0000136D0000}"/>
    <cellStyle name="Total 2 3 3 2 3" xfId="27922" xr:uid="{00000000-0005-0000-0000-0000146D0000}"/>
    <cellStyle name="Total 2 3 3 3" xfId="27923" xr:uid="{00000000-0005-0000-0000-0000156D0000}"/>
    <cellStyle name="Total 2 3 3 3 2" xfId="27924" xr:uid="{00000000-0005-0000-0000-0000166D0000}"/>
    <cellStyle name="Total 2 3 3 3 3" xfId="27925" xr:uid="{00000000-0005-0000-0000-0000176D0000}"/>
    <cellStyle name="Total 2 3 3 4" xfId="27926" xr:uid="{00000000-0005-0000-0000-0000186D0000}"/>
    <cellStyle name="Total 2 3 3 5" xfId="27927" xr:uid="{00000000-0005-0000-0000-0000196D0000}"/>
    <cellStyle name="Total 2 3 4" xfId="27928" xr:uid="{00000000-0005-0000-0000-00001A6D0000}"/>
    <cellStyle name="Total 2 3 4 2" xfId="27929" xr:uid="{00000000-0005-0000-0000-00001B6D0000}"/>
    <cellStyle name="Total 2 3 4 2 2" xfId="27930" xr:uid="{00000000-0005-0000-0000-00001C6D0000}"/>
    <cellStyle name="Total 2 3 4 2 3" xfId="27931" xr:uid="{00000000-0005-0000-0000-00001D6D0000}"/>
    <cellStyle name="Total 2 3 4 3" xfId="27932" xr:uid="{00000000-0005-0000-0000-00001E6D0000}"/>
    <cellStyle name="Total 2 3 4 3 2" xfId="27933" xr:uid="{00000000-0005-0000-0000-00001F6D0000}"/>
    <cellStyle name="Total 2 3 4 3 3" xfId="27934" xr:uid="{00000000-0005-0000-0000-0000206D0000}"/>
    <cellStyle name="Total 2 3 4 4" xfId="27935" xr:uid="{00000000-0005-0000-0000-0000216D0000}"/>
    <cellStyle name="Total 2 3 4 4 2" xfId="27936" xr:uid="{00000000-0005-0000-0000-0000226D0000}"/>
    <cellStyle name="Total 2 3 4 4 3" xfId="27937" xr:uid="{00000000-0005-0000-0000-0000236D0000}"/>
    <cellStyle name="Total 2 3 4 5" xfId="27938" xr:uid="{00000000-0005-0000-0000-0000246D0000}"/>
    <cellStyle name="Total 2 3 4 6" xfId="27939" xr:uid="{00000000-0005-0000-0000-0000256D0000}"/>
    <cellStyle name="Total 2 3 5" xfId="27940" xr:uid="{00000000-0005-0000-0000-0000266D0000}"/>
    <cellStyle name="Total 2 3 5 2" xfId="27941" xr:uid="{00000000-0005-0000-0000-0000276D0000}"/>
    <cellStyle name="Total 2 3 5 2 2" xfId="27942" xr:uid="{00000000-0005-0000-0000-0000286D0000}"/>
    <cellStyle name="Total 2 3 5 2 3" xfId="27943" xr:uid="{00000000-0005-0000-0000-0000296D0000}"/>
    <cellStyle name="Total 2 3 5 3" xfId="27944" xr:uid="{00000000-0005-0000-0000-00002A6D0000}"/>
    <cellStyle name="Total 2 3 5 3 2" xfId="27945" xr:uid="{00000000-0005-0000-0000-00002B6D0000}"/>
    <cellStyle name="Total 2 3 5 3 3" xfId="27946" xr:uid="{00000000-0005-0000-0000-00002C6D0000}"/>
    <cellStyle name="Total 2 3 5 4" xfId="27947" xr:uid="{00000000-0005-0000-0000-00002D6D0000}"/>
    <cellStyle name="Total 2 3 5 5" xfId="27948" xr:uid="{00000000-0005-0000-0000-00002E6D0000}"/>
    <cellStyle name="Total 2 3 6" xfId="27949" xr:uid="{00000000-0005-0000-0000-00002F6D0000}"/>
    <cellStyle name="Total 2 3 6 2" xfId="27950" xr:uid="{00000000-0005-0000-0000-0000306D0000}"/>
    <cellStyle name="Total 2 3 6 3" xfId="27951" xr:uid="{00000000-0005-0000-0000-0000316D0000}"/>
    <cellStyle name="Total 2 3 7" xfId="27952" xr:uid="{00000000-0005-0000-0000-0000326D0000}"/>
    <cellStyle name="Total 2 3 7 2" xfId="27953" xr:uid="{00000000-0005-0000-0000-0000336D0000}"/>
    <cellStyle name="Total 2 3 7 3" xfId="27954" xr:uid="{00000000-0005-0000-0000-0000346D0000}"/>
    <cellStyle name="Total 2 3 8" xfId="27955" xr:uid="{00000000-0005-0000-0000-0000356D0000}"/>
    <cellStyle name="Total 2 3 8 2" xfId="27956" xr:uid="{00000000-0005-0000-0000-0000366D0000}"/>
    <cellStyle name="Total 2 3 8 3" xfId="27957" xr:uid="{00000000-0005-0000-0000-0000376D0000}"/>
    <cellStyle name="Total 2 3 9" xfId="27958" xr:uid="{00000000-0005-0000-0000-0000386D0000}"/>
    <cellStyle name="Total 2 4" xfId="27959" xr:uid="{00000000-0005-0000-0000-0000396D0000}"/>
    <cellStyle name="Total 2 4 10" xfId="27960" xr:uid="{00000000-0005-0000-0000-00003A6D0000}"/>
    <cellStyle name="Total 2 4 11" xfId="27961" xr:uid="{00000000-0005-0000-0000-00003B6D0000}"/>
    <cellStyle name="Total 2 4 12" xfId="27962" xr:uid="{00000000-0005-0000-0000-00003C6D0000}"/>
    <cellStyle name="Total 2 4 13" xfId="27963" xr:uid="{00000000-0005-0000-0000-00003D6D0000}"/>
    <cellStyle name="Total 2 4 14" xfId="27964" xr:uid="{00000000-0005-0000-0000-00003E6D0000}"/>
    <cellStyle name="Total 2 4 2" xfId="27965" xr:uid="{00000000-0005-0000-0000-00003F6D0000}"/>
    <cellStyle name="Total 2 4 2 2" xfId="27966" xr:uid="{00000000-0005-0000-0000-0000406D0000}"/>
    <cellStyle name="Total 2 4 2 2 2" xfId="27967" xr:uid="{00000000-0005-0000-0000-0000416D0000}"/>
    <cellStyle name="Total 2 4 2 2 3" xfId="27968" xr:uid="{00000000-0005-0000-0000-0000426D0000}"/>
    <cellStyle name="Total 2 4 2 3" xfId="27969" xr:uid="{00000000-0005-0000-0000-0000436D0000}"/>
    <cellStyle name="Total 2 4 2 3 2" xfId="27970" xr:uid="{00000000-0005-0000-0000-0000446D0000}"/>
    <cellStyle name="Total 2 4 2 3 3" xfId="27971" xr:uid="{00000000-0005-0000-0000-0000456D0000}"/>
    <cellStyle name="Total 2 4 2 4" xfId="27972" xr:uid="{00000000-0005-0000-0000-0000466D0000}"/>
    <cellStyle name="Total 2 4 2 5" xfId="27973" xr:uid="{00000000-0005-0000-0000-0000476D0000}"/>
    <cellStyle name="Total 2 4 3" xfId="27974" xr:uid="{00000000-0005-0000-0000-0000486D0000}"/>
    <cellStyle name="Total 2 4 3 2" xfId="27975" xr:uid="{00000000-0005-0000-0000-0000496D0000}"/>
    <cellStyle name="Total 2 4 3 2 2" xfId="27976" xr:uid="{00000000-0005-0000-0000-00004A6D0000}"/>
    <cellStyle name="Total 2 4 3 2 3" xfId="27977" xr:uid="{00000000-0005-0000-0000-00004B6D0000}"/>
    <cellStyle name="Total 2 4 3 3" xfId="27978" xr:uid="{00000000-0005-0000-0000-00004C6D0000}"/>
    <cellStyle name="Total 2 4 3 3 2" xfId="27979" xr:uid="{00000000-0005-0000-0000-00004D6D0000}"/>
    <cellStyle name="Total 2 4 3 3 3" xfId="27980" xr:uid="{00000000-0005-0000-0000-00004E6D0000}"/>
    <cellStyle name="Total 2 4 3 4" xfId="27981" xr:uid="{00000000-0005-0000-0000-00004F6D0000}"/>
    <cellStyle name="Total 2 4 3 5" xfId="27982" xr:uid="{00000000-0005-0000-0000-0000506D0000}"/>
    <cellStyle name="Total 2 4 4" xfId="27983" xr:uid="{00000000-0005-0000-0000-0000516D0000}"/>
    <cellStyle name="Total 2 4 4 2" xfId="27984" xr:uid="{00000000-0005-0000-0000-0000526D0000}"/>
    <cellStyle name="Total 2 4 4 2 2" xfId="27985" xr:uid="{00000000-0005-0000-0000-0000536D0000}"/>
    <cellStyle name="Total 2 4 4 2 3" xfId="27986" xr:uid="{00000000-0005-0000-0000-0000546D0000}"/>
    <cellStyle name="Total 2 4 4 3" xfId="27987" xr:uid="{00000000-0005-0000-0000-0000556D0000}"/>
    <cellStyle name="Total 2 4 4 3 2" xfId="27988" xr:uid="{00000000-0005-0000-0000-0000566D0000}"/>
    <cellStyle name="Total 2 4 4 3 3" xfId="27989" xr:uid="{00000000-0005-0000-0000-0000576D0000}"/>
    <cellStyle name="Total 2 4 4 4" xfId="27990" xr:uid="{00000000-0005-0000-0000-0000586D0000}"/>
    <cellStyle name="Total 2 4 4 4 2" xfId="27991" xr:uid="{00000000-0005-0000-0000-0000596D0000}"/>
    <cellStyle name="Total 2 4 4 4 3" xfId="27992" xr:uid="{00000000-0005-0000-0000-00005A6D0000}"/>
    <cellStyle name="Total 2 4 4 5" xfId="27993" xr:uid="{00000000-0005-0000-0000-00005B6D0000}"/>
    <cellStyle name="Total 2 4 4 6" xfId="27994" xr:uid="{00000000-0005-0000-0000-00005C6D0000}"/>
    <cellStyle name="Total 2 4 5" xfId="27995" xr:uid="{00000000-0005-0000-0000-00005D6D0000}"/>
    <cellStyle name="Total 2 4 5 2" xfId="27996" xr:uid="{00000000-0005-0000-0000-00005E6D0000}"/>
    <cellStyle name="Total 2 4 5 2 2" xfId="27997" xr:uid="{00000000-0005-0000-0000-00005F6D0000}"/>
    <cellStyle name="Total 2 4 5 2 3" xfId="27998" xr:uid="{00000000-0005-0000-0000-0000606D0000}"/>
    <cellStyle name="Total 2 4 5 3" xfId="27999" xr:uid="{00000000-0005-0000-0000-0000616D0000}"/>
    <cellStyle name="Total 2 4 5 3 2" xfId="28000" xr:uid="{00000000-0005-0000-0000-0000626D0000}"/>
    <cellStyle name="Total 2 4 5 3 3" xfId="28001" xr:uid="{00000000-0005-0000-0000-0000636D0000}"/>
    <cellStyle name="Total 2 4 5 4" xfId="28002" xr:uid="{00000000-0005-0000-0000-0000646D0000}"/>
    <cellStyle name="Total 2 4 5 5" xfId="28003" xr:uid="{00000000-0005-0000-0000-0000656D0000}"/>
    <cellStyle name="Total 2 4 6" xfId="28004" xr:uid="{00000000-0005-0000-0000-0000666D0000}"/>
    <cellStyle name="Total 2 4 6 2" xfId="28005" xr:uid="{00000000-0005-0000-0000-0000676D0000}"/>
    <cellStyle name="Total 2 4 6 3" xfId="28006" xr:uid="{00000000-0005-0000-0000-0000686D0000}"/>
    <cellStyle name="Total 2 4 7" xfId="28007" xr:uid="{00000000-0005-0000-0000-0000696D0000}"/>
    <cellStyle name="Total 2 4 7 2" xfId="28008" xr:uid="{00000000-0005-0000-0000-00006A6D0000}"/>
    <cellStyle name="Total 2 4 7 3" xfId="28009" xr:uid="{00000000-0005-0000-0000-00006B6D0000}"/>
    <cellStyle name="Total 2 4 8" xfId="28010" xr:uid="{00000000-0005-0000-0000-00006C6D0000}"/>
    <cellStyle name="Total 2 4 8 2" xfId="28011" xr:uid="{00000000-0005-0000-0000-00006D6D0000}"/>
    <cellStyle name="Total 2 4 8 3" xfId="28012" xr:uid="{00000000-0005-0000-0000-00006E6D0000}"/>
    <cellStyle name="Total 2 4 9" xfId="28013" xr:uid="{00000000-0005-0000-0000-00006F6D0000}"/>
    <cellStyle name="Total 2 5" xfId="28014" xr:uid="{00000000-0005-0000-0000-0000706D0000}"/>
    <cellStyle name="Total 2 5 10" xfId="28015" xr:uid="{00000000-0005-0000-0000-0000716D0000}"/>
    <cellStyle name="Total 2 5 11" xfId="28016" xr:uid="{00000000-0005-0000-0000-0000726D0000}"/>
    <cellStyle name="Total 2 5 12" xfId="28017" xr:uid="{00000000-0005-0000-0000-0000736D0000}"/>
    <cellStyle name="Total 2 5 13" xfId="28018" xr:uid="{00000000-0005-0000-0000-0000746D0000}"/>
    <cellStyle name="Total 2 5 14" xfId="28019" xr:uid="{00000000-0005-0000-0000-0000756D0000}"/>
    <cellStyle name="Total 2 5 2" xfId="28020" xr:uid="{00000000-0005-0000-0000-0000766D0000}"/>
    <cellStyle name="Total 2 5 2 2" xfId="28021" xr:uid="{00000000-0005-0000-0000-0000776D0000}"/>
    <cellStyle name="Total 2 5 2 2 2" xfId="28022" xr:uid="{00000000-0005-0000-0000-0000786D0000}"/>
    <cellStyle name="Total 2 5 2 2 3" xfId="28023" xr:uid="{00000000-0005-0000-0000-0000796D0000}"/>
    <cellStyle name="Total 2 5 2 3" xfId="28024" xr:uid="{00000000-0005-0000-0000-00007A6D0000}"/>
    <cellStyle name="Total 2 5 2 3 2" xfId="28025" xr:uid="{00000000-0005-0000-0000-00007B6D0000}"/>
    <cellStyle name="Total 2 5 2 3 3" xfId="28026" xr:uid="{00000000-0005-0000-0000-00007C6D0000}"/>
    <cellStyle name="Total 2 5 2 4" xfId="28027" xr:uid="{00000000-0005-0000-0000-00007D6D0000}"/>
    <cellStyle name="Total 2 5 2 5" xfId="28028" xr:uid="{00000000-0005-0000-0000-00007E6D0000}"/>
    <cellStyle name="Total 2 5 3" xfId="28029" xr:uid="{00000000-0005-0000-0000-00007F6D0000}"/>
    <cellStyle name="Total 2 5 3 2" xfId="28030" xr:uid="{00000000-0005-0000-0000-0000806D0000}"/>
    <cellStyle name="Total 2 5 3 2 2" xfId="28031" xr:uid="{00000000-0005-0000-0000-0000816D0000}"/>
    <cellStyle name="Total 2 5 3 2 3" xfId="28032" xr:uid="{00000000-0005-0000-0000-0000826D0000}"/>
    <cellStyle name="Total 2 5 3 3" xfId="28033" xr:uid="{00000000-0005-0000-0000-0000836D0000}"/>
    <cellStyle name="Total 2 5 3 3 2" xfId="28034" xr:uid="{00000000-0005-0000-0000-0000846D0000}"/>
    <cellStyle name="Total 2 5 3 3 3" xfId="28035" xr:uid="{00000000-0005-0000-0000-0000856D0000}"/>
    <cellStyle name="Total 2 5 3 4" xfId="28036" xr:uid="{00000000-0005-0000-0000-0000866D0000}"/>
    <cellStyle name="Total 2 5 3 5" xfId="28037" xr:uid="{00000000-0005-0000-0000-0000876D0000}"/>
    <cellStyle name="Total 2 5 4" xfId="28038" xr:uid="{00000000-0005-0000-0000-0000886D0000}"/>
    <cellStyle name="Total 2 5 4 2" xfId="28039" xr:uid="{00000000-0005-0000-0000-0000896D0000}"/>
    <cellStyle name="Total 2 5 4 2 2" xfId="28040" xr:uid="{00000000-0005-0000-0000-00008A6D0000}"/>
    <cellStyle name="Total 2 5 4 2 3" xfId="28041" xr:uid="{00000000-0005-0000-0000-00008B6D0000}"/>
    <cellStyle name="Total 2 5 4 3" xfId="28042" xr:uid="{00000000-0005-0000-0000-00008C6D0000}"/>
    <cellStyle name="Total 2 5 4 3 2" xfId="28043" xr:uid="{00000000-0005-0000-0000-00008D6D0000}"/>
    <cellStyle name="Total 2 5 4 3 3" xfId="28044" xr:uid="{00000000-0005-0000-0000-00008E6D0000}"/>
    <cellStyle name="Total 2 5 4 4" xfId="28045" xr:uid="{00000000-0005-0000-0000-00008F6D0000}"/>
    <cellStyle name="Total 2 5 4 4 2" xfId="28046" xr:uid="{00000000-0005-0000-0000-0000906D0000}"/>
    <cellStyle name="Total 2 5 4 4 3" xfId="28047" xr:uid="{00000000-0005-0000-0000-0000916D0000}"/>
    <cellStyle name="Total 2 5 4 5" xfId="28048" xr:uid="{00000000-0005-0000-0000-0000926D0000}"/>
    <cellStyle name="Total 2 5 4 6" xfId="28049" xr:uid="{00000000-0005-0000-0000-0000936D0000}"/>
    <cellStyle name="Total 2 5 5" xfId="28050" xr:uid="{00000000-0005-0000-0000-0000946D0000}"/>
    <cellStyle name="Total 2 5 5 2" xfId="28051" xr:uid="{00000000-0005-0000-0000-0000956D0000}"/>
    <cellStyle name="Total 2 5 5 2 2" xfId="28052" xr:uid="{00000000-0005-0000-0000-0000966D0000}"/>
    <cellStyle name="Total 2 5 5 2 3" xfId="28053" xr:uid="{00000000-0005-0000-0000-0000976D0000}"/>
    <cellStyle name="Total 2 5 5 3" xfId="28054" xr:uid="{00000000-0005-0000-0000-0000986D0000}"/>
    <cellStyle name="Total 2 5 5 3 2" xfId="28055" xr:uid="{00000000-0005-0000-0000-0000996D0000}"/>
    <cellStyle name="Total 2 5 5 3 3" xfId="28056" xr:uid="{00000000-0005-0000-0000-00009A6D0000}"/>
    <cellStyle name="Total 2 5 5 4" xfId="28057" xr:uid="{00000000-0005-0000-0000-00009B6D0000}"/>
    <cellStyle name="Total 2 5 5 5" xfId="28058" xr:uid="{00000000-0005-0000-0000-00009C6D0000}"/>
    <cellStyle name="Total 2 5 6" xfId="28059" xr:uid="{00000000-0005-0000-0000-00009D6D0000}"/>
    <cellStyle name="Total 2 5 6 2" xfId="28060" xr:uid="{00000000-0005-0000-0000-00009E6D0000}"/>
    <cellStyle name="Total 2 5 6 3" xfId="28061" xr:uid="{00000000-0005-0000-0000-00009F6D0000}"/>
    <cellStyle name="Total 2 5 7" xfId="28062" xr:uid="{00000000-0005-0000-0000-0000A06D0000}"/>
    <cellStyle name="Total 2 5 7 2" xfId="28063" xr:uid="{00000000-0005-0000-0000-0000A16D0000}"/>
    <cellStyle name="Total 2 5 7 3" xfId="28064" xr:uid="{00000000-0005-0000-0000-0000A26D0000}"/>
    <cellStyle name="Total 2 5 8" xfId="28065" xr:uid="{00000000-0005-0000-0000-0000A36D0000}"/>
    <cellStyle name="Total 2 5 8 2" xfId="28066" xr:uid="{00000000-0005-0000-0000-0000A46D0000}"/>
    <cellStyle name="Total 2 5 8 3" xfId="28067" xr:uid="{00000000-0005-0000-0000-0000A56D0000}"/>
    <cellStyle name="Total 2 5 9" xfId="28068" xr:uid="{00000000-0005-0000-0000-0000A66D0000}"/>
    <cellStyle name="Total 2 6" xfId="28069" xr:uid="{00000000-0005-0000-0000-0000A76D0000}"/>
    <cellStyle name="Total 2 6 10" xfId="28070" xr:uid="{00000000-0005-0000-0000-0000A86D0000}"/>
    <cellStyle name="Total 2 6 11" xfId="28071" xr:uid="{00000000-0005-0000-0000-0000A96D0000}"/>
    <cellStyle name="Total 2 6 12" xfId="28072" xr:uid="{00000000-0005-0000-0000-0000AA6D0000}"/>
    <cellStyle name="Total 2 6 13" xfId="28073" xr:uid="{00000000-0005-0000-0000-0000AB6D0000}"/>
    <cellStyle name="Total 2 6 14" xfId="28074" xr:uid="{00000000-0005-0000-0000-0000AC6D0000}"/>
    <cellStyle name="Total 2 6 2" xfId="28075" xr:uid="{00000000-0005-0000-0000-0000AD6D0000}"/>
    <cellStyle name="Total 2 6 2 2" xfId="28076" xr:uid="{00000000-0005-0000-0000-0000AE6D0000}"/>
    <cellStyle name="Total 2 6 2 2 2" xfId="28077" xr:uid="{00000000-0005-0000-0000-0000AF6D0000}"/>
    <cellStyle name="Total 2 6 2 2 3" xfId="28078" xr:uid="{00000000-0005-0000-0000-0000B06D0000}"/>
    <cellStyle name="Total 2 6 2 3" xfId="28079" xr:uid="{00000000-0005-0000-0000-0000B16D0000}"/>
    <cellStyle name="Total 2 6 2 3 2" xfId="28080" xr:uid="{00000000-0005-0000-0000-0000B26D0000}"/>
    <cellStyle name="Total 2 6 2 3 3" xfId="28081" xr:uid="{00000000-0005-0000-0000-0000B36D0000}"/>
    <cellStyle name="Total 2 6 2 4" xfId="28082" xr:uid="{00000000-0005-0000-0000-0000B46D0000}"/>
    <cellStyle name="Total 2 6 2 5" xfId="28083" xr:uid="{00000000-0005-0000-0000-0000B56D0000}"/>
    <cellStyle name="Total 2 6 3" xfId="28084" xr:uid="{00000000-0005-0000-0000-0000B66D0000}"/>
    <cellStyle name="Total 2 6 3 2" xfId="28085" xr:uid="{00000000-0005-0000-0000-0000B76D0000}"/>
    <cellStyle name="Total 2 6 3 2 2" xfId="28086" xr:uid="{00000000-0005-0000-0000-0000B86D0000}"/>
    <cellStyle name="Total 2 6 3 2 3" xfId="28087" xr:uid="{00000000-0005-0000-0000-0000B96D0000}"/>
    <cellStyle name="Total 2 6 3 3" xfId="28088" xr:uid="{00000000-0005-0000-0000-0000BA6D0000}"/>
    <cellStyle name="Total 2 6 3 3 2" xfId="28089" xr:uid="{00000000-0005-0000-0000-0000BB6D0000}"/>
    <cellStyle name="Total 2 6 3 3 3" xfId="28090" xr:uid="{00000000-0005-0000-0000-0000BC6D0000}"/>
    <cellStyle name="Total 2 6 3 4" xfId="28091" xr:uid="{00000000-0005-0000-0000-0000BD6D0000}"/>
    <cellStyle name="Total 2 6 3 5" xfId="28092" xr:uid="{00000000-0005-0000-0000-0000BE6D0000}"/>
    <cellStyle name="Total 2 6 4" xfId="28093" xr:uid="{00000000-0005-0000-0000-0000BF6D0000}"/>
    <cellStyle name="Total 2 6 4 2" xfId="28094" xr:uid="{00000000-0005-0000-0000-0000C06D0000}"/>
    <cellStyle name="Total 2 6 4 2 2" xfId="28095" xr:uid="{00000000-0005-0000-0000-0000C16D0000}"/>
    <cellStyle name="Total 2 6 4 2 3" xfId="28096" xr:uid="{00000000-0005-0000-0000-0000C26D0000}"/>
    <cellStyle name="Total 2 6 4 3" xfId="28097" xr:uid="{00000000-0005-0000-0000-0000C36D0000}"/>
    <cellStyle name="Total 2 6 4 3 2" xfId="28098" xr:uid="{00000000-0005-0000-0000-0000C46D0000}"/>
    <cellStyle name="Total 2 6 4 3 3" xfId="28099" xr:uid="{00000000-0005-0000-0000-0000C56D0000}"/>
    <cellStyle name="Total 2 6 4 4" xfId="28100" xr:uid="{00000000-0005-0000-0000-0000C66D0000}"/>
    <cellStyle name="Total 2 6 4 4 2" xfId="28101" xr:uid="{00000000-0005-0000-0000-0000C76D0000}"/>
    <cellStyle name="Total 2 6 4 4 3" xfId="28102" xr:uid="{00000000-0005-0000-0000-0000C86D0000}"/>
    <cellStyle name="Total 2 6 4 5" xfId="28103" xr:uid="{00000000-0005-0000-0000-0000C96D0000}"/>
    <cellStyle name="Total 2 6 4 6" xfId="28104" xr:uid="{00000000-0005-0000-0000-0000CA6D0000}"/>
    <cellStyle name="Total 2 6 5" xfId="28105" xr:uid="{00000000-0005-0000-0000-0000CB6D0000}"/>
    <cellStyle name="Total 2 6 5 2" xfId="28106" xr:uid="{00000000-0005-0000-0000-0000CC6D0000}"/>
    <cellStyle name="Total 2 6 5 2 2" xfId="28107" xr:uid="{00000000-0005-0000-0000-0000CD6D0000}"/>
    <cellStyle name="Total 2 6 5 2 3" xfId="28108" xr:uid="{00000000-0005-0000-0000-0000CE6D0000}"/>
    <cellStyle name="Total 2 6 5 3" xfId="28109" xr:uid="{00000000-0005-0000-0000-0000CF6D0000}"/>
    <cellStyle name="Total 2 6 5 3 2" xfId="28110" xr:uid="{00000000-0005-0000-0000-0000D06D0000}"/>
    <cellStyle name="Total 2 6 5 3 3" xfId="28111" xr:uid="{00000000-0005-0000-0000-0000D16D0000}"/>
    <cellStyle name="Total 2 6 5 4" xfId="28112" xr:uid="{00000000-0005-0000-0000-0000D26D0000}"/>
    <cellStyle name="Total 2 6 5 5" xfId="28113" xr:uid="{00000000-0005-0000-0000-0000D36D0000}"/>
    <cellStyle name="Total 2 6 6" xfId="28114" xr:uid="{00000000-0005-0000-0000-0000D46D0000}"/>
    <cellStyle name="Total 2 6 6 2" xfId="28115" xr:uid="{00000000-0005-0000-0000-0000D56D0000}"/>
    <cellStyle name="Total 2 6 6 3" xfId="28116" xr:uid="{00000000-0005-0000-0000-0000D66D0000}"/>
    <cellStyle name="Total 2 6 7" xfId="28117" xr:uid="{00000000-0005-0000-0000-0000D76D0000}"/>
    <cellStyle name="Total 2 6 7 2" xfId="28118" xr:uid="{00000000-0005-0000-0000-0000D86D0000}"/>
    <cellStyle name="Total 2 6 7 3" xfId="28119" xr:uid="{00000000-0005-0000-0000-0000D96D0000}"/>
    <cellStyle name="Total 2 6 8" xfId="28120" xr:uid="{00000000-0005-0000-0000-0000DA6D0000}"/>
    <cellStyle name="Total 2 6 8 2" xfId="28121" xr:uid="{00000000-0005-0000-0000-0000DB6D0000}"/>
    <cellStyle name="Total 2 6 8 3" xfId="28122" xr:uid="{00000000-0005-0000-0000-0000DC6D0000}"/>
    <cellStyle name="Total 2 6 9" xfId="28123" xr:uid="{00000000-0005-0000-0000-0000DD6D0000}"/>
    <cellStyle name="Total 2 7" xfId="28124" xr:uid="{00000000-0005-0000-0000-0000DE6D0000}"/>
    <cellStyle name="Total 2 7 10" xfId="28125" xr:uid="{00000000-0005-0000-0000-0000DF6D0000}"/>
    <cellStyle name="Total 2 7 11" xfId="28126" xr:uid="{00000000-0005-0000-0000-0000E06D0000}"/>
    <cellStyle name="Total 2 7 12" xfId="28127" xr:uid="{00000000-0005-0000-0000-0000E16D0000}"/>
    <cellStyle name="Total 2 7 13" xfId="28128" xr:uid="{00000000-0005-0000-0000-0000E26D0000}"/>
    <cellStyle name="Total 2 7 14" xfId="28129" xr:uid="{00000000-0005-0000-0000-0000E36D0000}"/>
    <cellStyle name="Total 2 7 2" xfId="28130" xr:uid="{00000000-0005-0000-0000-0000E46D0000}"/>
    <cellStyle name="Total 2 7 2 2" xfId="28131" xr:uid="{00000000-0005-0000-0000-0000E56D0000}"/>
    <cellStyle name="Total 2 7 2 2 2" xfId="28132" xr:uid="{00000000-0005-0000-0000-0000E66D0000}"/>
    <cellStyle name="Total 2 7 2 2 3" xfId="28133" xr:uid="{00000000-0005-0000-0000-0000E76D0000}"/>
    <cellStyle name="Total 2 7 2 3" xfId="28134" xr:uid="{00000000-0005-0000-0000-0000E86D0000}"/>
    <cellStyle name="Total 2 7 2 3 2" xfId="28135" xr:uid="{00000000-0005-0000-0000-0000E96D0000}"/>
    <cellStyle name="Total 2 7 2 3 3" xfId="28136" xr:uid="{00000000-0005-0000-0000-0000EA6D0000}"/>
    <cellStyle name="Total 2 7 2 4" xfId="28137" xr:uid="{00000000-0005-0000-0000-0000EB6D0000}"/>
    <cellStyle name="Total 2 7 2 5" xfId="28138" xr:uid="{00000000-0005-0000-0000-0000EC6D0000}"/>
    <cellStyle name="Total 2 7 3" xfId="28139" xr:uid="{00000000-0005-0000-0000-0000ED6D0000}"/>
    <cellStyle name="Total 2 7 3 2" xfId="28140" xr:uid="{00000000-0005-0000-0000-0000EE6D0000}"/>
    <cellStyle name="Total 2 7 3 2 2" xfId="28141" xr:uid="{00000000-0005-0000-0000-0000EF6D0000}"/>
    <cellStyle name="Total 2 7 3 2 3" xfId="28142" xr:uid="{00000000-0005-0000-0000-0000F06D0000}"/>
    <cellStyle name="Total 2 7 3 3" xfId="28143" xr:uid="{00000000-0005-0000-0000-0000F16D0000}"/>
    <cellStyle name="Total 2 7 3 3 2" xfId="28144" xr:uid="{00000000-0005-0000-0000-0000F26D0000}"/>
    <cellStyle name="Total 2 7 3 3 3" xfId="28145" xr:uid="{00000000-0005-0000-0000-0000F36D0000}"/>
    <cellStyle name="Total 2 7 3 4" xfId="28146" xr:uid="{00000000-0005-0000-0000-0000F46D0000}"/>
    <cellStyle name="Total 2 7 3 5" xfId="28147" xr:uid="{00000000-0005-0000-0000-0000F56D0000}"/>
    <cellStyle name="Total 2 7 4" xfId="28148" xr:uid="{00000000-0005-0000-0000-0000F66D0000}"/>
    <cellStyle name="Total 2 7 4 2" xfId="28149" xr:uid="{00000000-0005-0000-0000-0000F76D0000}"/>
    <cellStyle name="Total 2 7 4 2 2" xfId="28150" xr:uid="{00000000-0005-0000-0000-0000F86D0000}"/>
    <cellStyle name="Total 2 7 4 2 3" xfId="28151" xr:uid="{00000000-0005-0000-0000-0000F96D0000}"/>
    <cellStyle name="Total 2 7 4 3" xfId="28152" xr:uid="{00000000-0005-0000-0000-0000FA6D0000}"/>
    <cellStyle name="Total 2 7 4 3 2" xfId="28153" xr:uid="{00000000-0005-0000-0000-0000FB6D0000}"/>
    <cellStyle name="Total 2 7 4 3 3" xfId="28154" xr:uid="{00000000-0005-0000-0000-0000FC6D0000}"/>
    <cellStyle name="Total 2 7 4 4" xfId="28155" xr:uid="{00000000-0005-0000-0000-0000FD6D0000}"/>
    <cellStyle name="Total 2 7 4 4 2" xfId="28156" xr:uid="{00000000-0005-0000-0000-0000FE6D0000}"/>
    <cellStyle name="Total 2 7 4 4 3" xfId="28157" xr:uid="{00000000-0005-0000-0000-0000FF6D0000}"/>
    <cellStyle name="Total 2 7 4 5" xfId="28158" xr:uid="{00000000-0005-0000-0000-0000006E0000}"/>
    <cellStyle name="Total 2 7 4 6" xfId="28159" xr:uid="{00000000-0005-0000-0000-0000016E0000}"/>
    <cellStyle name="Total 2 7 5" xfId="28160" xr:uid="{00000000-0005-0000-0000-0000026E0000}"/>
    <cellStyle name="Total 2 7 5 2" xfId="28161" xr:uid="{00000000-0005-0000-0000-0000036E0000}"/>
    <cellStyle name="Total 2 7 5 2 2" xfId="28162" xr:uid="{00000000-0005-0000-0000-0000046E0000}"/>
    <cellStyle name="Total 2 7 5 2 3" xfId="28163" xr:uid="{00000000-0005-0000-0000-0000056E0000}"/>
    <cellStyle name="Total 2 7 5 3" xfId="28164" xr:uid="{00000000-0005-0000-0000-0000066E0000}"/>
    <cellStyle name="Total 2 7 5 3 2" xfId="28165" xr:uid="{00000000-0005-0000-0000-0000076E0000}"/>
    <cellStyle name="Total 2 7 5 3 3" xfId="28166" xr:uid="{00000000-0005-0000-0000-0000086E0000}"/>
    <cellStyle name="Total 2 7 5 4" xfId="28167" xr:uid="{00000000-0005-0000-0000-0000096E0000}"/>
    <cellStyle name="Total 2 7 5 5" xfId="28168" xr:uid="{00000000-0005-0000-0000-00000A6E0000}"/>
    <cellStyle name="Total 2 7 6" xfId="28169" xr:uid="{00000000-0005-0000-0000-00000B6E0000}"/>
    <cellStyle name="Total 2 7 6 2" xfId="28170" xr:uid="{00000000-0005-0000-0000-00000C6E0000}"/>
    <cellStyle name="Total 2 7 6 3" xfId="28171" xr:uid="{00000000-0005-0000-0000-00000D6E0000}"/>
    <cellStyle name="Total 2 7 7" xfId="28172" xr:uid="{00000000-0005-0000-0000-00000E6E0000}"/>
    <cellStyle name="Total 2 7 7 2" xfId="28173" xr:uid="{00000000-0005-0000-0000-00000F6E0000}"/>
    <cellStyle name="Total 2 7 7 3" xfId="28174" xr:uid="{00000000-0005-0000-0000-0000106E0000}"/>
    <cellStyle name="Total 2 7 8" xfId="28175" xr:uid="{00000000-0005-0000-0000-0000116E0000}"/>
    <cellStyle name="Total 2 7 8 2" xfId="28176" xr:uid="{00000000-0005-0000-0000-0000126E0000}"/>
    <cellStyle name="Total 2 7 8 3" xfId="28177" xr:uid="{00000000-0005-0000-0000-0000136E0000}"/>
    <cellStyle name="Total 2 7 9" xfId="28178" xr:uid="{00000000-0005-0000-0000-0000146E0000}"/>
    <cellStyle name="Total 2 8" xfId="28179" xr:uid="{00000000-0005-0000-0000-0000156E0000}"/>
    <cellStyle name="Total 2 8 10" xfId="28180" xr:uid="{00000000-0005-0000-0000-0000166E0000}"/>
    <cellStyle name="Total 2 8 11" xfId="28181" xr:uid="{00000000-0005-0000-0000-0000176E0000}"/>
    <cellStyle name="Total 2 8 12" xfId="28182" xr:uid="{00000000-0005-0000-0000-0000186E0000}"/>
    <cellStyle name="Total 2 8 13" xfId="28183" xr:uid="{00000000-0005-0000-0000-0000196E0000}"/>
    <cellStyle name="Total 2 8 14" xfId="28184" xr:uid="{00000000-0005-0000-0000-00001A6E0000}"/>
    <cellStyle name="Total 2 8 2" xfId="28185" xr:uid="{00000000-0005-0000-0000-00001B6E0000}"/>
    <cellStyle name="Total 2 8 2 2" xfId="28186" xr:uid="{00000000-0005-0000-0000-00001C6E0000}"/>
    <cellStyle name="Total 2 8 2 2 2" xfId="28187" xr:uid="{00000000-0005-0000-0000-00001D6E0000}"/>
    <cellStyle name="Total 2 8 2 2 3" xfId="28188" xr:uid="{00000000-0005-0000-0000-00001E6E0000}"/>
    <cellStyle name="Total 2 8 2 3" xfId="28189" xr:uid="{00000000-0005-0000-0000-00001F6E0000}"/>
    <cellStyle name="Total 2 8 2 3 2" xfId="28190" xr:uid="{00000000-0005-0000-0000-0000206E0000}"/>
    <cellStyle name="Total 2 8 2 3 3" xfId="28191" xr:uid="{00000000-0005-0000-0000-0000216E0000}"/>
    <cellStyle name="Total 2 8 2 4" xfId="28192" xr:uid="{00000000-0005-0000-0000-0000226E0000}"/>
    <cellStyle name="Total 2 8 2 5" xfId="28193" xr:uid="{00000000-0005-0000-0000-0000236E0000}"/>
    <cellStyle name="Total 2 8 3" xfId="28194" xr:uid="{00000000-0005-0000-0000-0000246E0000}"/>
    <cellStyle name="Total 2 8 3 2" xfId="28195" xr:uid="{00000000-0005-0000-0000-0000256E0000}"/>
    <cellStyle name="Total 2 8 3 2 2" xfId="28196" xr:uid="{00000000-0005-0000-0000-0000266E0000}"/>
    <cellStyle name="Total 2 8 3 2 3" xfId="28197" xr:uid="{00000000-0005-0000-0000-0000276E0000}"/>
    <cellStyle name="Total 2 8 3 3" xfId="28198" xr:uid="{00000000-0005-0000-0000-0000286E0000}"/>
    <cellStyle name="Total 2 8 3 3 2" xfId="28199" xr:uid="{00000000-0005-0000-0000-0000296E0000}"/>
    <cellStyle name="Total 2 8 3 3 3" xfId="28200" xr:uid="{00000000-0005-0000-0000-00002A6E0000}"/>
    <cellStyle name="Total 2 8 3 4" xfId="28201" xr:uid="{00000000-0005-0000-0000-00002B6E0000}"/>
    <cellStyle name="Total 2 8 3 5" xfId="28202" xr:uid="{00000000-0005-0000-0000-00002C6E0000}"/>
    <cellStyle name="Total 2 8 4" xfId="28203" xr:uid="{00000000-0005-0000-0000-00002D6E0000}"/>
    <cellStyle name="Total 2 8 4 2" xfId="28204" xr:uid="{00000000-0005-0000-0000-00002E6E0000}"/>
    <cellStyle name="Total 2 8 4 2 2" xfId="28205" xr:uid="{00000000-0005-0000-0000-00002F6E0000}"/>
    <cellStyle name="Total 2 8 4 2 3" xfId="28206" xr:uid="{00000000-0005-0000-0000-0000306E0000}"/>
    <cellStyle name="Total 2 8 4 3" xfId="28207" xr:uid="{00000000-0005-0000-0000-0000316E0000}"/>
    <cellStyle name="Total 2 8 4 3 2" xfId="28208" xr:uid="{00000000-0005-0000-0000-0000326E0000}"/>
    <cellStyle name="Total 2 8 4 3 3" xfId="28209" xr:uid="{00000000-0005-0000-0000-0000336E0000}"/>
    <cellStyle name="Total 2 8 4 4" xfId="28210" xr:uid="{00000000-0005-0000-0000-0000346E0000}"/>
    <cellStyle name="Total 2 8 4 4 2" xfId="28211" xr:uid="{00000000-0005-0000-0000-0000356E0000}"/>
    <cellStyle name="Total 2 8 4 4 3" xfId="28212" xr:uid="{00000000-0005-0000-0000-0000366E0000}"/>
    <cellStyle name="Total 2 8 4 5" xfId="28213" xr:uid="{00000000-0005-0000-0000-0000376E0000}"/>
    <cellStyle name="Total 2 8 4 6" xfId="28214" xr:uid="{00000000-0005-0000-0000-0000386E0000}"/>
    <cellStyle name="Total 2 8 5" xfId="28215" xr:uid="{00000000-0005-0000-0000-0000396E0000}"/>
    <cellStyle name="Total 2 8 5 2" xfId="28216" xr:uid="{00000000-0005-0000-0000-00003A6E0000}"/>
    <cellStyle name="Total 2 8 5 2 2" xfId="28217" xr:uid="{00000000-0005-0000-0000-00003B6E0000}"/>
    <cellStyle name="Total 2 8 5 2 3" xfId="28218" xr:uid="{00000000-0005-0000-0000-00003C6E0000}"/>
    <cellStyle name="Total 2 8 5 3" xfId="28219" xr:uid="{00000000-0005-0000-0000-00003D6E0000}"/>
    <cellStyle name="Total 2 8 5 3 2" xfId="28220" xr:uid="{00000000-0005-0000-0000-00003E6E0000}"/>
    <cellStyle name="Total 2 8 5 3 3" xfId="28221" xr:uid="{00000000-0005-0000-0000-00003F6E0000}"/>
    <cellStyle name="Total 2 8 5 4" xfId="28222" xr:uid="{00000000-0005-0000-0000-0000406E0000}"/>
    <cellStyle name="Total 2 8 5 5" xfId="28223" xr:uid="{00000000-0005-0000-0000-0000416E0000}"/>
    <cellStyle name="Total 2 8 6" xfId="28224" xr:uid="{00000000-0005-0000-0000-0000426E0000}"/>
    <cellStyle name="Total 2 8 6 2" xfId="28225" xr:uid="{00000000-0005-0000-0000-0000436E0000}"/>
    <cellStyle name="Total 2 8 6 3" xfId="28226" xr:uid="{00000000-0005-0000-0000-0000446E0000}"/>
    <cellStyle name="Total 2 8 7" xfId="28227" xr:uid="{00000000-0005-0000-0000-0000456E0000}"/>
    <cellStyle name="Total 2 8 7 2" xfId="28228" xr:uid="{00000000-0005-0000-0000-0000466E0000}"/>
    <cellStyle name="Total 2 8 7 3" xfId="28229" xr:uid="{00000000-0005-0000-0000-0000476E0000}"/>
    <cellStyle name="Total 2 8 8" xfId="28230" xr:uid="{00000000-0005-0000-0000-0000486E0000}"/>
    <cellStyle name="Total 2 8 8 2" xfId="28231" xr:uid="{00000000-0005-0000-0000-0000496E0000}"/>
    <cellStyle name="Total 2 8 8 3" xfId="28232" xr:uid="{00000000-0005-0000-0000-00004A6E0000}"/>
    <cellStyle name="Total 2 8 9" xfId="28233" xr:uid="{00000000-0005-0000-0000-00004B6E0000}"/>
    <cellStyle name="Total 2 9" xfId="28234" xr:uid="{00000000-0005-0000-0000-00004C6E0000}"/>
    <cellStyle name="Total 2 9 10" xfId="28235" xr:uid="{00000000-0005-0000-0000-00004D6E0000}"/>
    <cellStyle name="Total 2 9 11" xfId="28236" xr:uid="{00000000-0005-0000-0000-00004E6E0000}"/>
    <cellStyle name="Total 2 9 12" xfId="28237" xr:uid="{00000000-0005-0000-0000-00004F6E0000}"/>
    <cellStyle name="Total 2 9 13" xfId="28238" xr:uid="{00000000-0005-0000-0000-0000506E0000}"/>
    <cellStyle name="Total 2 9 14" xfId="28239" xr:uid="{00000000-0005-0000-0000-0000516E0000}"/>
    <cellStyle name="Total 2 9 2" xfId="28240" xr:uid="{00000000-0005-0000-0000-0000526E0000}"/>
    <cellStyle name="Total 2 9 2 2" xfId="28241" xr:uid="{00000000-0005-0000-0000-0000536E0000}"/>
    <cellStyle name="Total 2 9 2 2 2" xfId="28242" xr:uid="{00000000-0005-0000-0000-0000546E0000}"/>
    <cellStyle name="Total 2 9 2 2 3" xfId="28243" xr:uid="{00000000-0005-0000-0000-0000556E0000}"/>
    <cellStyle name="Total 2 9 2 3" xfId="28244" xr:uid="{00000000-0005-0000-0000-0000566E0000}"/>
    <cellStyle name="Total 2 9 2 3 2" xfId="28245" xr:uid="{00000000-0005-0000-0000-0000576E0000}"/>
    <cellStyle name="Total 2 9 2 3 3" xfId="28246" xr:uid="{00000000-0005-0000-0000-0000586E0000}"/>
    <cellStyle name="Total 2 9 2 4" xfId="28247" xr:uid="{00000000-0005-0000-0000-0000596E0000}"/>
    <cellStyle name="Total 2 9 2 5" xfId="28248" xr:uid="{00000000-0005-0000-0000-00005A6E0000}"/>
    <cellStyle name="Total 2 9 3" xfId="28249" xr:uid="{00000000-0005-0000-0000-00005B6E0000}"/>
    <cellStyle name="Total 2 9 3 2" xfId="28250" xr:uid="{00000000-0005-0000-0000-00005C6E0000}"/>
    <cellStyle name="Total 2 9 3 2 2" xfId="28251" xr:uid="{00000000-0005-0000-0000-00005D6E0000}"/>
    <cellStyle name="Total 2 9 3 2 3" xfId="28252" xr:uid="{00000000-0005-0000-0000-00005E6E0000}"/>
    <cellStyle name="Total 2 9 3 3" xfId="28253" xr:uid="{00000000-0005-0000-0000-00005F6E0000}"/>
    <cellStyle name="Total 2 9 3 3 2" xfId="28254" xr:uid="{00000000-0005-0000-0000-0000606E0000}"/>
    <cellStyle name="Total 2 9 3 3 3" xfId="28255" xr:uid="{00000000-0005-0000-0000-0000616E0000}"/>
    <cellStyle name="Total 2 9 3 4" xfId="28256" xr:uid="{00000000-0005-0000-0000-0000626E0000}"/>
    <cellStyle name="Total 2 9 3 5" xfId="28257" xr:uid="{00000000-0005-0000-0000-0000636E0000}"/>
    <cellStyle name="Total 2 9 4" xfId="28258" xr:uid="{00000000-0005-0000-0000-0000646E0000}"/>
    <cellStyle name="Total 2 9 4 2" xfId="28259" xr:uid="{00000000-0005-0000-0000-0000656E0000}"/>
    <cellStyle name="Total 2 9 4 2 2" xfId="28260" xr:uid="{00000000-0005-0000-0000-0000666E0000}"/>
    <cellStyle name="Total 2 9 4 2 3" xfId="28261" xr:uid="{00000000-0005-0000-0000-0000676E0000}"/>
    <cellStyle name="Total 2 9 4 3" xfId="28262" xr:uid="{00000000-0005-0000-0000-0000686E0000}"/>
    <cellStyle name="Total 2 9 4 3 2" xfId="28263" xr:uid="{00000000-0005-0000-0000-0000696E0000}"/>
    <cellStyle name="Total 2 9 4 3 3" xfId="28264" xr:uid="{00000000-0005-0000-0000-00006A6E0000}"/>
    <cellStyle name="Total 2 9 4 4" xfId="28265" xr:uid="{00000000-0005-0000-0000-00006B6E0000}"/>
    <cellStyle name="Total 2 9 4 4 2" xfId="28266" xr:uid="{00000000-0005-0000-0000-00006C6E0000}"/>
    <cellStyle name="Total 2 9 4 4 3" xfId="28267" xr:uid="{00000000-0005-0000-0000-00006D6E0000}"/>
    <cellStyle name="Total 2 9 4 5" xfId="28268" xr:uid="{00000000-0005-0000-0000-00006E6E0000}"/>
    <cellStyle name="Total 2 9 4 6" xfId="28269" xr:uid="{00000000-0005-0000-0000-00006F6E0000}"/>
    <cellStyle name="Total 2 9 5" xfId="28270" xr:uid="{00000000-0005-0000-0000-0000706E0000}"/>
    <cellStyle name="Total 2 9 5 2" xfId="28271" xr:uid="{00000000-0005-0000-0000-0000716E0000}"/>
    <cellStyle name="Total 2 9 5 2 2" xfId="28272" xr:uid="{00000000-0005-0000-0000-0000726E0000}"/>
    <cellStyle name="Total 2 9 5 2 3" xfId="28273" xr:uid="{00000000-0005-0000-0000-0000736E0000}"/>
    <cellStyle name="Total 2 9 5 3" xfId="28274" xr:uid="{00000000-0005-0000-0000-0000746E0000}"/>
    <cellStyle name="Total 2 9 5 3 2" xfId="28275" xr:uid="{00000000-0005-0000-0000-0000756E0000}"/>
    <cellStyle name="Total 2 9 5 3 3" xfId="28276" xr:uid="{00000000-0005-0000-0000-0000766E0000}"/>
    <cellStyle name="Total 2 9 5 4" xfId="28277" xr:uid="{00000000-0005-0000-0000-0000776E0000}"/>
    <cellStyle name="Total 2 9 5 5" xfId="28278" xr:uid="{00000000-0005-0000-0000-0000786E0000}"/>
    <cellStyle name="Total 2 9 6" xfId="28279" xr:uid="{00000000-0005-0000-0000-0000796E0000}"/>
    <cellStyle name="Total 2 9 6 2" xfId="28280" xr:uid="{00000000-0005-0000-0000-00007A6E0000}"/>
    <cellStyle name="Total 2 9 6 3" xfId="28281" xr:uid="{00000000-0005-0000-0000-00007B6E0000}"/>
    <cellStyle name="Total 2 9 7" xfId="28282" xr:uid="{00000000-0005-0000-0000-00007C6E0000}"/>
    <cellStyle name="Total 2 9 7 2" xfId="28283" xr:uid="{00000000-0005-0000-0000-00007D6E0000}"/>
    <cellStyle name="Total 2 9 7 3" xfId="28284" xr:uid="{00000000-0005-0000-0000-00007E6E0000}"/>
    <cellStyle name="Total 2 9 8" xfId="28285" xr:uid="{00000000-0005-0000-0000-00007F6E0000}"/>
    <cellStyle name="Total 2 9 8 2" xfId="28286" xr:uid="{00000000-0005-0000-0000-0000806E0000}"/>
    <cellStyle name="Total 2 9 8 3" xfId="28287" xr:uid="{00000000-0005-0000-0000-0000816E0000}"/>
    <cellStyle name="Total 2 9 9" xfId="28288" xr:uid="{00000000-0005-0000-0000-0000826E0000}"/>
    <cellStyle name="Total 20" xfId="28289" xr:uid="{00000000-0005-0000-0000-0000836E0000}"/>
    <cellStyle name="Total 20 10" xfId="28290" xr:uid="{00000000-0005-0000-0000-0000846E0000}"/>
    <cellStyle name="Total 20 11" xfId="28291" xr:uid="{00000000-0005-0000-0000-0000856E0000}"/>
    <cellStyle name="Total 20 12" xfId="28292" xr:uid="{00000000-0005-0000-0000-0000866E0000}"/>
    <cellStyle name="Total 20 13" xfId="28293" xr:uid="{00000000-0005-0000-0000-0000876E0000}"/>
    <cellStyle name="Total 20 14" xfId="28294" xr:uid="{00000000-0005-0000-0000-0000886E0000}"/>
    <cellStyle name="Total 20 15" xfId="28295" xr:uid="{00000000-0005-0000-0000-0000896E0000}"/>
    <cellStyle name="Total 20 2" xfId="28296" xr:uid="{00000000-0005-0000-0000-00008A6E0000}"/>
    <cellStyle name="Total 20 2 2" xfId="28297" xr:uid="{00000000-0005-0000-0000-00008B6E0000}"/>
    <cellStyle name="Total 20 2 2 2" xfId="28298" xr:uid="{00000000-0005-0000-0000-00008C6E0000}"/>
    <cellStyle name="Total 20 2 2 3" xfId="28299" xr:uid="{00000000-0005-0000-0000-00008D6E0000}"/>
    <cellStyle name="Total 20 2 3" xfId="28300" xr:uid="{00000000-0005-0000-0000-00008E6E0000}"/>
    <cellStyle name="Total 20 2 3 2" xfId="28301" xr:uid="{00000000-0005-0000-0000-00008F6E0000}"/>
    <cellStyle name="Total 20 2 3 3" xfId="28302" xr:uid="{00000000-0005-0000-0000-0000906E0000}"/>
    <cellStyle name="Total 20 2 4" xfId="28303" xr:uid="{00000000-0005-0000-0000-0000916E0000}"/>
    <cellStyle name="Total 20 2 5" xfId="28304" xr:uid="{00000000-0005-0000-0000-0000926E0000}"/>
    <cellStyle name="Total 20 2 6" xfId="28305" xr:uid="{00000000-0005-0000-0000-0000936E0000}"/>
    <cellStyle name="Total 20 3" xfId="28306" xr:uid="{00000000-0005-0000-0000-0000946E0000}"/>
    <cellStyle name="Total 20 3 2" xfId="28307" xr:uid="{00000000-0005-0000-0000-0000956E0000}"/>
    <cellStyle name="Total 20 3 2 2" xfId="28308" xr:uid="{00000000-0005-0000-0000-0000966E0000}"/>
    <cellStyle name="Total 20 3 2 3" xfId="28309" xr:uid="{00000000-0005-0000-0000-0000976E0000}"/>
    <cellStyle name="Total 20 3 3" xfId="28310" xr:uid="{00000000-0005-0000-0000-0000986E0000}"/>
    <cellStyle name="Total 20 3 3 2" xfId="28311" xr:uid="{00000000-0005-0000-0000-0000996E0000}"/>
    <cellStyle name="Total 20 3 3 3" xfId="28312" xr:uid="{00000000-0005-0000-0000-00009A6E0000}"/>
    <cellStyle name="Total 20 3 4" xfId="28313" xr:uid="{00000000-0005-0000-0000-00009B6E0000}"/>
    <cellStyle name="Total 20 3 5" xfId="28314" xr:uid="{00000000-0005-0000-0000-00009C6E0000}"/>
    <cellStyle name="Total 20 4" xfId="28315" xr:uid="{00000000-0005-0000-0000-00009D6E0000}"/>
    <cellStyle name="Total 20 4 2" xfId="28316" xr:uid="{00000000-0005-0000-0000-00009E6E0000}"/>
    <cellStyle name="Total 20 4 2 2" xfId="28317" xr:uid="{00000000-0005-0000-0000-00009F6E0000}"/>
    <cellStyle name="Total 20 4 2 3" xfId="28318" xr:uid="{00000000-0005-0000-0000-0000A06E0000}"/>
    <cellStyle name="Total 20 4 3" xfId="28319" xr:uid="{00000000-0005-0000-0000-0000A16E0000}"/>
    <cellStyle name="Total 20 4 3 2" xfId="28320" xr:uid="{00000000-0005-0000-0000-0000A26E0000}"/>
    <cellStyle name="Total 20 4 3 3" xfId="28321" xr:uid="{00000000-0005-0000-0000-0000A36E0000}"/>
    <cellStyle name="Total 20 4 4" xfId="28322" xr:uid="{00000000-0005-0000-0000-0000A46E0000}"/>
    <cellStyle name="Total 20 4 5" xfId="28323" xr:uid="{00000000-0005-0000-0000-0000A56E0000}"/>
    <cellStyle name="Total 20 5" xfId="28324" xr:uid="{00000000-0005-0000-0000-0000A66E0000}"/>
    <cellStyle name="Total 20 5 2" xfId="28325" xr:uid="{00000000-0005-0000-0000-0000A76E0000}"/>
    <cellStyle name="Total 20 5 2 2" xfId="28326" xr:uid="{00000000-0005-0000-0000-0000A86E0000}"/>
    <cellStyle name="Total 20 5 2 3" xfId="28327" xr:uid="{00000000-0005-0000-0000-0000A96E0000}"/>
    <cellStyle name="Total 20 5 3" xfId="28328" xr:uid="{00000000-0005-0000-0000-0000AA6E0000}"/>
    <cellStyle name="Total 20 5 3 2" xfId="28329" xr:uid="{00000000-0005-0000-0000-0000AB6E0000}"/>
    <cellStyle name="Total 20 5 3 3" xfId="28330" xr:uid="{00000000-0005-0000-0000-0000AC6E0000}"/>
    <cellStyle name="Total 20 5 4" xfId="28331" xr:uid="{00000000-0005-0000-0000-0000AD6E0000}"/>
    <cellStyle name="Total 20 5 4 2" xfId="28332" xr:uid="{00000000-0005-0000-0000-0000AE6E0000}"/>
    <cellStyle name="Total 20 5 4 3" xfId="28333" xr:uid="{00000000-0005-0000-0000-0000AF6E0000}"/>
    <cellStyle name="Total 20 5 5" xfId="28334" xr:uid="{00000000-0005-0000-0000-0000B06E0000}"/>
    <cellStyle name="Total 20 5 6" xfId="28335" xr:uid="{00000000-0005-0000-0000-0000B16E0000}"/>
    <cellStyle name="Total 20 6" xfId="28336" xr:uid="{00000000-0005-0000-0000-0000B26E0000}"/>
    <cellStyle name="Total 20 6 2" xfId="28337" xr:uid="{00000000-0005-0000-0000-0000B36E0000}"/>
    <cellStyle name="Total 20 6 2 2" xfId="28338" xr:uid="{00000000-0005-0000-0000-0000B46E0000}"/>
    <cellStyle name="Total 20 6 2 3" xfId="28339" xr:uid="{00000000-0005-0000-0000-0000B56E0000}"/>
    <cellStyle name="Total 20 6 3" xfId="28340" xr:uid="{00000000-0005-0000-0000-0000B66E0000}"/>
    <cellStyle name="Total 20 6 3 2" xfId="28341" xr:uid="{00000000-0005-0000-0000-0000B76E0000}"/>
    <cellStyle name="Total 20 6 3 3" xfId="28342" xr:uid="{00000000-0005-0000-0000-0000B86E0000}"/>
    <cellStyle name="Total 20 6 4" xfId="28343" xr:uid="{00000000-0005-0000-0000-0000B96E0000}"/>
    <cellStyle name="Total 20 6 5" xfId="28344" xr:uid="{00000000-0005-0000-0000-0000BA6E0000}"/>
    <cellStyle name="Total 20 7" xfId="28345" xr:uid="{00000000-0005-0000-0000-0000BB6E0000}"/>
    <cellStyle name="Total 20 7 2" xfId="28346" xr:uid="{00000000-0005-0000-0000-0000BC6E0000}"/>
    <cellStyle name="Total 20 7 3" xfId="28347" xr:uid="{00000000-0005-0000-0000-0000BD6E0000}"/>
    <cellStyle name="Total 20 8" xfId="28348" xr:uid="{00000000-0005-0000-0000-0000BE6E0000}"/>
    <cellStyle name="Total 20 8 2" xfId="28349" xr:uid="{00000000-0005-0000-0000-0000BF6E0000}"/>
    <cellStyle name="Total 20 8 3" xfId="28350" xr:uid="{00000000-0005-0000-0000-0000C06E0000}"/>
    <cellStyle name="Total 20 9" xfId="28351" xr:uid="{00000000-0005-0000-0000-0000C16E0000}"/>
    <cellStyle name="Total 20 9 2" xfId="28352" xr:uid="{00000000-0005-0000-0000-0000C26E0000}"/>
    <cellStyle name="Total 20 9 3" xfId="28353" xr:uid="{00000000-0005-0000-0000-0000C36E0000}"/>
    <cellStyle name="Total 21" xfId="28354" xr:uid="{00000000-0005-0000-0000-0000C46E0000}"/>
    <cellStyle name="Total 21 10" xfId="28355" xr:uid="{00000000-0005-0000-0000-0000C56E0000}"/>
    <cellStyle name="Total 21 11" xfId="28356" xr:uid="{00000000-0005-0000-0000-0000C66E0000}"/>
    <cellStyle name="Total 21 12" xfId="28357" xr:uid="{00000000-0005-0000-0000-0000C76E0000}"/>
    <cellStyle name="Total 21 13" xfId="28358" xr:uid="{00000000-0005-0000-0000-0000C86E0000}"/>
    <cellStyle name="Total 21 14" xfId="28359" xr:uid="{00000000-0005-0000-0000-0000C96E0000}"/>
    <cellStyle name="Total 21 15" xfId="28360" xr:uid="{00000000-0005-0000-0000-0000CA6E0000}"/>
    <cellStyle name="Total 21 2" xfId="28361" xr:uid="{00000000-0005-0000-0000-0000CB6E0000}"/>
    <cellStyle name="Total 21 2 2" xfId="28362" xr:uid="{00000000-0005-0000-0000-0000CC6E0000}"/>
    <cellStyle name="Total 21 2 2 2" xfId="28363" xr:uid="{00000000-0005-0000-0000-0000CD6E0000}"/>
    <cellStyle name="Total 21 2 2 3" xfId="28364" xr:uid="{00000000-0005-0000-0000-0000CE6E0000}"/>
    <cellStyle name="Total 21 2 3" xfId="28365" xr:uid="{00000000-0005-0000-0000-0000CF6E0000}"/>
    <cellStyle name="Total 21 2 3 2" xfId="28366" xr:uid="{00000000-0005-0000-0000-0000D06E0000}"/>
    <cellStyle name="Total 21 2 3 3" xfId="28367" xr:uid="{00000000-0005-0000-0000-0000D16E0000}"/>
    <cellStyle name="Total 21 2 4" xfId="28368" xr:uid="{00000000-0005-0000-0000-0000D26E0000}"/>
    <cellStyle name="Total 21 2 5" xfId="28369" xr:uid="{00000000-0005-0000-0000-0000D36E0000}"/>
    <cellStyle name="Total 21 2 6" xfId="28370" xr:uid="{00000000-0005-0000-0000-0000D46E0000}"/>
    <cellStyle name="Total 21 3" xfId="28371" xr:uid="{00000000-0005-0000-0000-0000D56E0000}"/>
    <cellStyle name="Total 21 3 2" xfId="28372" xr:uid="{00000000-0005-0000-0000-0000D66E0000}"/>
    <cellStyle name="Total 21 3 2 2" xfId="28373" xr:uid="{00000000-0005-0000-0000-0000D76E0000}"/>
    <cellStyle name="Total 21 3 2 3" xfId="28374" xr:uid="{00000000-0005-0000-0000-0000D86E0000}"/>
    <cellStyle name="Total 21 3 3" xfId="28375" xr:uid="{00000000-0005-0000-0000-0000D96E0000}"/>
    <cellStyle name="Total 21 3 3 2" xfId="28376" xr:uid="{00000000-0005-0000-0000-0000DA6E0000}"/>
    <cellStyle name="Total 21 3 3 3" xfId="28377" xr:uid="{00000000-0005-0000-0000-0000DB6E0000}"/>
    <cellStyle name="Total 21 3 4" xfId="28378" xr:uid="{00000000-0005-0000-0000-0000DC6E0000}"/>
    <cellStyle name="Total 21 3 5" xfId="28379" xr:uid="{00000000-0005-0000-0000-0000DD6E0000}"/>
    <cellStyle name="Total 21 4" xfId="28380" xr:uid="{00000000-0005-0000-0000-0000DE6E0000}"/>
    <cellStyle name="Total 21 4 2" xfId="28381" xr:uid="{00000000-0005-0000-0000-0000DF6E0000}"/>
    <cellStyle name="Total 21 4 2 2" xfId="28382" xr:uid="{00000000-0005-0000-0000-0000E06E0000}"/>
    <cellStyle name="Total 21 4 2 3" xfId="28383" xr:uid="{00000000-0005-0000-0000-0000E16E0000}"/>
    <cellStyle name="Total 21 4 3" xfId="28384" xr:uid="{00000000-0005-0000-0000-0000E26E0000}"/>
    <cellStyle name="Total 21 4 3 2" xfId="28385" xr:uid="{00000000-0005-0000-0000-0000E36E0000}"/>
    <cellStyle name="Total 21 4 3 3" xfId="28386" xr:uid="{00000000-0005-0000-0000-0000E46E0000}"/>
    <cellStyle name="Total 21 4 4" xfId="28387" xr:uid="{00000000-0005-0000-0000-0000E56E0000}"/>
    <cellStyle name="Total 21 4 5" xfId="28388" xr:uid="{00000000-0005-0000-0000-0000E66E0000}"/>
    <cellStyle name="Total 21 5" xfId="28389" xr:uid="{00000000-0005-0000-0000-0000E76E0000}"/>
    <cellStyle name="Total 21 5 2" xfId="28390" xr:uid="{00000000-0005-0000-0000-0000E86E0000}"/>
    <cellStyle name="Total 21 5 2 2" xfId="28391" xr:uid="{00000000-0005-0000-0000-0000E96E0000}"/>
    <cellStyle name="Total 21 5 2 3" xfId="28392" xr:uid="{00000000-0005-0000-0000-0000EA6E0000}"/>
    <cellStyle name="Total 21 5 3" xfId="28393" xr:uid="{00000000-0005-0000-0000-0000EB6E0000}"/>
    <cellStyle name="Total 21 5 3 2" xfId="28394" xr:uid="{00000000-0005-0000-0000-0000EC6E0000}"/>
    <cellStyle name="Total 21 5 3 3" xfId="28395" xr:uid="{00000000-0005-0000-0000-0000ED6E0000}"/>
    <cellStyle name="Total 21 5 4" xfId="28396" xr:uid="{00000000-0005-0000-0000-0000EE6E0000}"/>
    <cellStyle name="Total 21 5 4 2" xfId="28397" xr:uid="{00000000-0005-0000-0000-0000EF6E0000}"/>
    <cellStyle name="Total 21 5 4 3" xfId="28398" xr:uid="{00000000-0005-0000-0000-0000F06E0000}"/>
    <cellStyle name="Total 21 5 5" xfId="28399" xr:uid="{00000000-0005-0000-0000-0000F16E0000}"/>
    <cellStyle name="Total 21 5 6" xfId="28400" xr:uid="{00000000-0005-0000-0000-0000F26E0000}"/>
    <cellStyle name="Total 21 6" xfId="28401" xr:uid="{00000000-0005-0000-0000-0000F36E0000}"/>
    <cellStyle name="Total 21 6 2" xfId="28402" xr:uid="{00000000-0005-0000-0000-0000F46E0000}"/>
    <cellStyle name="Total 21 6 2 2" xfId="28403" xr:uid="{00000000-0005-0000-0000-0000F56E0000}"/>
    <cellStyle name="Total 21 6 2 3" xfId="28404" xr:uid="{00000000-0005-0000-0000-0000F66E0000}"/>
    <cellStyle name="Total 21 6 3" xfId="28405" xr:uid="{00000000-0005-0000-0000-0000F76E0000}"/>
    <cellStyle name="Total 21 6 3 2" xfId="28406" xr:uid="{00000000-0005-0000-0000-0000F86E0000}"/>
    <cellStyle name="Total 21 6 3 3" xfId="28407" xr:uid="{00000000-0005-0000-0000-0000F96E0000}"/>
    <cellStyle name="Total 21 6 4" xfId="28408" xr:uid="{00000000-0005-0000-0000-0000FA6E0000}"/>
    <cellStyle name="Total 21 6 5" xfId="28409" xr:uid="{00000000-0005-0000-0000-0000FB6E0000}"/>
    <cellStyle name="Total 21 7" xfId="28410" xr:uid="{00000000-0005-0000-0000-0000FC6E0000}"/>
    <cellStyle name="Total 21 7 2" xfId="28411" xr:uid="{00000000-0005-0000-0000-0000FD6E0000}"/>
    <cellStyle name="Total 21 7 3" xfId="28412" xr:uid="{00000000-0005-0000-0000-0000FE6E0000}"/>
    <cellStyle name="Total 21 8" xfId="28413" xr:uid="{00000000-0005-0000-0000-0000FF6E0000}"/>
    <cellStyle name="Total 21 8 2" xfId="28414" xr:uid="{00000000-0005-0000-0000-0000006F0000}"/>
    <cellStyle name="Total 21 8 3" xfId="28415" xr:uid="{00000000-0005-0000-0000-0000016F0000}"/>
    <cellStyle name="Total 21 9" xfId="28416" xr:uid="{00000000-0005-0000-0000-0000026F0000}"/>
    <cellStyle name="Total 21 9 2" xfId="28417" xr:uid="{00000000-0005-0000-0000-0000036F0000}"/>
    <cellStyle name="Total 21 9 3" xfId="28418" xr:uid="{00000000-0005-0000-0000-0000046F0000}"/>
    <cellStyle name="Total 22" xfId="28419" xr:uid="{00000000-0005-0000-0000-0000056F0000}"/>
    <cellStyle name="Total 22 10" xfId="28420" xr:uid="{00000000-0005-0000-0000-0000066F0000}"/>
    <cellStyle name="Total 22 11" xfId="28421" xr:uid="{00000000-0005-0000-0000-0000076F0000}"/>
    <cellStyle name="Total 22 12" xfId="28422" xr:uid="{00000000-0005-0000-0000-0000086F0000}"/>
    <cellStyle name="Total 22 13" xfId="28423" xr:uid="{00000000-0005-0000-0000-0000096F0000}"/>
    <cellStyle name="Total 22 14" xfId="28424" xr:uid="{00000000-0005-0000-0000-00000A6F0000}"/>
    <cellStyle name="Total 22 15" xfId="28425" xr:uid="{00000000-0005-0000-0000-00000B6F0000}"/>
    <cellStyle name="Total 22 2" xfId="28426" xr:uid="{00000000-0005-0000-0000-00000C6F0000}"/>
    <cellStyle name="Total 22 2 2" xfId="28427" xr:uid="{00000000-0005-0000-0000-00000D6F0000}"/>
    <cellStyle name="Total 22 2 2 2" xfId="28428" xr:uid="{00000000-0005-0000-0000-00000E6F0000}"/>
    <cellStyle name="Total 22 2 2 3" xfId="28429" xr:uid="{00000000-0005-0000-0000-00000F6F0000}"/>
    <cellStyle name="Total 22 2 3" xfId="28430" xr:uid="{00000000-0005-0000-0000-0000106F0000}"/>
    <cellStyle name="Total 22 2 3 2" xfId="28431" xr:uid="{00000000-0005-0000-0000-0000116F0000}"/>
    <cellStyle name="Total 22 2 3 3" xfId="28432" xr:uid="{00000000-0005-0000-0000-0000126F0000}"/>
    <cellStyle name="Total 22 2 4" xfId="28433" xr:uid="{00000000-0005-0000-0000-0000136F0000}"/>
    <cellStyle name="Total 22 2 5" xfId="28434" xr:uid="{00000000-0005-0000-0000-0000146F0000}"/>
    <cellStyle name="Total 22 2 6" xfId="28435" xr:uid="{00000000-0005-0000-0000-0000156F0000}"/>
    <cellStyle name="Total 22 3" xfId="28436" xr:uid="{00000000-0005-0000-0000-0000166F0000}"/>
    <cellStyle name="Total 22 3 2" xfId="28437" xr:uid="{00000000-0005-0000-0000-0000176F0000}"/>
    <cellStyle name="Total 22 3 2 2" xfId="28438" xr:uid="{00000000-0005-0000-0000-0000186F0000}"/>
    <cellStyle name="Total 22 3 2 3" xfId="28439" xr:uid="{00000000-0005-0000-0000-0000196F0000}"/>
    <cellStyle name="Total 22 3 3" xfId="28440" xr:uid="{00000000-0005-0000-0000-00001A6F0000}"/>
    <cellStyle name="Total 22 3 3 2" xfId="28441" xr:uid="{00000000-0005-0000-0000-00001B6F0000}"/>
    <cellStyle name="Total 22 3 3 3" xfId="28442" xr:uid="{00000000-0005-0000-0000-00001C6F0000}"/>
    <cellStyle name="Total 22 3 4" xfId="28443" xr:uid="{00000000-0005-0000-0000-00001D6F0000}"/>
    <cellStyle name="Total 22 3 5" xfId="28444" xr:uid="{00000000-0005-0000-0000-00001E6F0000}"/>
    <cellStyle name="Total 22 4" xfId="28445" xr:uid="{00000000-0005-0000-0000-00001F6F0000}"/>
    <cellStyle name="Total 22 4 2" xfId="28446" xr:uid="{00000000-0005-0000-0000-0000206F0000}"/>
    <cellStyle name="Total 22 4 2 2" xfId="28447" xr:uid="{00000000-0005-0000-0000-0000216F0000}"/>
    <cellStyle name="Total 22 4 2 3" xfId="28448" xr:uid="{00000000-0005-0000-0000-0000226F0000}"/>
    <cellStyle name="Total 22 4 3" xfId="28449" xr:uid="{00000000-0005-0000-0000-0000236F0000}"/>
    <cellStyle name="Total 22 4 3 2" xfId="28450" xr:uid="{00000000-0005-0000-0000-0000246F0000}"/>
    <cellStyle name="Total 22 4 3 3" xfId="28451" xr:uid="{00000000-0005-0000-0000-0000256F0000}"/>
    <cellStyle name="Total 22 4 4" xfId="28452" xr:uid="{00000000-0005-0000-0000-0000266F0000}"/>
    <cellStyle name="Total 22 4 5" xfId="28453" xr:uid="{00000000-0005-0000-0000-0000276F0000}"/>
    <cellStyle name="Total 22 5" xfId="28454" xr:uid="{00000000-0005-0000-0000-0000286F0000}"/>
    <cellStyle name="Total 22 5 2" xfId="28455" xr:uid="{00000000-0005-0000-0000-0000296F0000}"/>
    <cellStyle name="Total 22 5 2 2" xfId="28456" xr:uid="{00000000-0005-0000-0000-00002A6F0000}"/>
    <cellStyle name="Total 22 5 2 3" xfId="28457" xr:uid="{00000000-0005-0000-0000-00002B6F0000}"/>
    <cellStyle name="Total 22 5 3" xfId="28458" xr:uid="{00000000-0005-0000-0000-00002C6F0000}"/>
    <cellStyle name="Total 22 5 3 2" xfId="28459" xr:uid="{00000000-0005-0000-0000-00002D6F0000}"/>
    <cellStyle name="Total 22 5 3 3" xfId="28460" xr:uid="{00000000-0005-0000-0000-00002E6F0000}"/>
    <cellStyle name="Total 22 5 4" xfId="28461" xr:uid="{00000000-0005-0000-0000-00002F6F0000}"/>
    <cellStyle name="Total 22 5 4 2" xfId="28462" xr:uid="{00000000-0005-0000-0000-0000306F0000}"/>
    <cellStyle name="Total 22 5 4 3" xfId="28463" xr:uid="{00000000-0005-0000-0000-0000316F0000}"/>
    <cellStyle name="Total 22 5 5" xfId="28464" xr:uid="{00000000-0005-0000-0000-0000326F0000}"/>
    <cellStyle name="Total 22 5 6" xfId="28465" xr:uid="{00000000-0005-0000-0000-0000336F0000}"/>
    <cellStyle name="Total 22 6" xfId="28466" xr:uid="{00000000-0005-0000-0000-0000346F0000}"/>
    <cellStyle name="Total 22 6 2" xfId="28467" xr:uid="{00000000-0005-0000-0000-0000356F0000}"/>
    <cellStyle name="Total 22 6 2 2" xfId="28468" xr:uid="{00000000-0005-0000-0000-0000366F0000}"/>
    <cellStyle name="Total 22 6 2 3" xfId="28469" xr:uid="{00000000-0005-0000-0000-0000376F0000}"/>
    <cellStyle name="Total 22 6 3" xfId="28470" xr:uid="{00000000-0005-0000-0000-0000386F0000}"/>
    <cellStyle name="Total 22 6 3 2" xfId="28471" xr:uid="{00000000-0005-0000-0000-0000396F0000}"/>
    <cellStyle name="Total 22 6 3 3" xfId="28472" xr:uid="{00000000-0005-0000-0000-00003A6F0000}"/>
    <cellStyle name="Total 22 6 4" xfId="28473" xr:uid="{00000000-0005-0000-0000-00003B6F0000}"/>
    <cellStyle name="Total 22 6 5" xfId="28474" xr:uid="{00000000-0005-0000-0000-00003C6F0000}"/>
    <cellStyle name="Total 22 7" xfId="28475" xr:uid="{00000000-0005-0000-0000-00003D6F0000}"/>
    <cellStyle name="Total 22 7 2" xfId="28476" xr:uid="{00000000-0005-0000-0000-00003E6F0000}"/>
    <cellStyle name="Total 22 7 3" xfId="28477" xr:uid="{00000000-0005-0000-0000-00003F6F0000}"/>
    <cellStyle name="Total 22 8" xfId="28478" xr:uid="{00000000-0005-0000-0000-0000406F0000}"/>
    <cellStyle name="Total 22 8 2" xfId="28479" xr:uid="{00000000-0005-0000-0000-0000416F0000}"/>
    <cellStyle name="Total 22 8 3" xfId="28480" xr:uid="{00000000-0005-0000-0000-0000426F0000}"/>
    <cellStyle name="Total 22 9" xfId="28481" xr:uid="{00000000-0005-0000-0000-0000436F0000}"/>
    <cellStyle name="Total 22 9 2" xfId="28482" xr:uid="{00000000-0005-0000-0000-0000446F0000}"/>
    <cellStyle name="Total 22 9 3" xfId="28483" xr:uid="{00000000-0005-0000-0000-0000456F0000}"/>
    <cellStyle name="Total 23" xfId="28484" xr:uid="{00000000-0005-0000-0000-0000466F0000}"/>
    <cellStyle name="Total 23 10" xfId="28485" xr:uid="{00000000-0005-0000-0000-0000476F0000}"/>
    <cellStyle name="Total 23 11" xfId="28486" xr:uid="{00000000-0005-0000-0000-0000486F0000}"/>
    <cellStyle name="Total 23 12" xfId="28487" xr:uid="{00000000-0005-0000-0000-0000496F0000}"/>
    <cellStyle name="Total 23 13" xfId="28488" xr:uid="{00000000-0005-0000-0000-00004A6F0000}"/>
    <cellStyle name="Total 23 14" xfId="28489" xr:uid="{00000000-0005-0000-0000-00004B6F0000}"/>
    <cellStyle name="Total 23 15" xfId="28490" xr:uid="{00000000-0005-0000-0000-00004C6F0000}"/>
    <cellStyle name="Total 23 2" xfId="28491" xr:uid="{00000000-0005-0000-0000-00004D6F0000}"/>
    <cellStyle name="Total 23 2 2" xfId="28492" xr:uid="{00000000-0005-0000-0000-00004E6F0000}"/>
    <cellStyle name="Total 23 2 2 2" xfId="28493" xr:uid="{00000000-0005-0000-0000-00004F6F0000}"/>
    <cellStyle name="Total 23 2 2 3" xfId="28494" xr:uid="{00000000-0005-0000-0000-0000506F0000}"/>
    <cellStyle name="Total 23 2 3" xfId="28495" xr:uid="{00000000-0005-0000-0000-0000516F0000}"/>
    <cellStyle name="Total 23 2 3 2" xfId="28496" xr:uid="{00000000-0005-0000-0000-0000526F0000}"/>
    <cellStyle name="Total 23 2 3 3" xfId="28497" xr:uid="{00000000-0005-0000-0000-0000536F0000}"/>
    <cellStyle name="Total 23 2 4" xfId="28498" xr:uid="{00000000-0005-0000-0000-0000546F0000}"/>
    <cellStyle name="Total 23 2 5" xfId="28499" xr:uid="{00000000-0005-0000-0000-0000556F0000}"/>
    <cellStyle name="Total 23 2 6" xfId="28500" xr:uid="{00000000-0005-0000-0000-0000566F0000}"/>
    <cellStyle name="Total 23 3" xfId="28501" xr:uid="{00000000-0005-0000-0000-0000576F0000}"/>
    <cellStyle name="Total 23 3 2" xfId="28502" xr:uid="{00000000-0005-0000-0000-0000586F0000}"/>
    <cellStyle name="Total 23 3 2 2" xfId="28503" xr:uid="{00000000-0005-0000-0000-0000596F0000}"/>
    <cellStyle name="Total 23 3 2 3" xfId="28504" xr:uid="{00000000-0005-0000-0000-00005A6F0000}"/>
    <cellStyle name="Total 23 3 3" xfId="28505" xr:uid="{00000000-0005-0000-0000-00005B6F0000}"/>
    <cellStyle name="Total 23 3 3 2" xfId="28506" xr:uid="{00000000-0005-0000-0000-00005C6F0000}"/>
    <cellStyle name="Total 23 3 3 3" xfId="28507" xr:uid="{00000000-0005-0000-0000-00005D6F0000}"/>
    <cellStyle name="Total 23 3 4" xfId="28508" xr:uid="{00000000-0005-0000-0000-00005E6F0000}"/>
    <cellStyle name="Total 23 3 5" xfId="28509" xr:uid="{00000000-0005-0000-0000-00005F6F0000}"/>
    <cellStyle name="Total 23 4" xfId="28510" xr:uid="{00000000-0005-0000-0000-0000606F0000}"/>
    <cellStyle name="Total 23 4 2" xfId="28511" xr:uid="{00000000-0005-0000-0000-0000616F0000}"/>
    <cellStyle name="Total 23 4 2 2" xfId="28512" xr:uid="{00000000-0005-0000-0000-0000626F0000}"/>
    <cellStyle name="Total 23 4 2 3" xfId="28513" xr:uid="{00000000-0005-0000-0000-0000636F0000}"/>
    <cellStyle name="Total 23 4 3" xfId="28514" xr:uid="{00000000-0005-0000-0000-0000646F0000}"/>
    <cellStyle name="Total 23 4 3 2" xfId="28515" xr:uid="{00000000-0005-0000-0000-0000656F0000}"/>
    <cellStyle name="Total 23 4 3 3" xfId="28516" xr:uid="{00000000-0005-0000-0000-0000666F0000}"/>
    <cellStyle name="Total 23 4 4" xfId="28517" xr:uid="{00000000-0005-0000-0000-0000676F0000}"/>
    <cellStyle name="Total 23 4 5" xfId="28518" xr:uid="{00000000-0005-0000-0000-0000686F0000}"/>
    <cellStyle name="Total 23 5" xfId="28519" xr:uid="{00000000-0005-0000-0000-0000696F0000}"/>
    <cellStyle name="Total 23 5 2" xfId="28520" xr:uid="{00000000-0005-0000-0000-00006A6F0000}"/>
    <cellStyle name="Total 23 5 2 2" xfId="28521" xr:uid="{00000000-0005-0000-0000-00006B6F0000}"/>
    <cellStyle name="Total 23 5 2 3" xfId="28522" xr:uid="{00000000-0005-0000-0000-00006C6F0000}"/>
    <cellStyle name="Total 23 5 3" xfId="28523" xr:uid="{00000000-0005-0000-0000-00006D6F0000}"/>
    <cellStyle name="Total 23 5 3 2" xfId="28524" xr:uid="{00000000-0005-0000-0000-00006E6F0000}"/>
    <cellStyle name="Total 23 5 3 3" xfId="28525" xr:uid="{00000000-0005-0000-0000-00006F6F0000}"/>
    <cellStyle name="Total 23 5 4" xfId="28526" xr:uid="{00000000-0005-0000-0000-0000706F0000}"/>
    <cellStyle name="Total 23 5 4 2" xfId="28527" xr:uid="{00000000-0005-0000-0000-0000716F0000}"/>
    <cellStyle name="Total 23 5 4 3" xfId="28528" xr:uid="{00000000-0005-0000-0000-0000726F0000}"/>
    <cellStyle name="Total 23 5 5" xfId="28529" xr:uid="{00000000-0005-0000-0000-0000736F0000}"/>
    <cellStyle name="Total 23 5 6" xfId="28530" xr:uid="{00000000-0005-0000-0000-0000746F0000}"/>
    <cellStyle name="Total 23 6" xfId="28531" xr:uid="{00000000-0005-0000-0000-0000756F0000}"/>
    <cellStyle name="Total 23 6 2" xfId="28532" xr:uid="{00000000-0005-0000-0000-0000766F0000}"/>
    <cellStyle name="Total 23 6 2 2" xfId="28533" xr:uid="{00000000-0005-0000-0000-0000776F0000}"/>
    <cellStyle name="Total 23 6 2 3" xfId="28534" xr:uid="{00000000-0005-0000-0000-0000786F0000}"/>
    <cellStyle name="Total 23 6 3" xfId="28535" xr:uid="{00000000-0005-0000-0000-0000796F0000}"/>
    <cellStyle name="Total 23 6 3 2" xfId="28536" xr:uid="{00000000-0005-0000-0000-00007A6F0000}"/>
    <cellStyle name="Total 23 6 3 3" xfId="28537" xr:uid="{00000000-0005-0000-0000-00007B6F0000}"/>
    <cellStyle name="Total 23 6 4" xfId="28538" xr:uid="{00000000-0005-0000-0000-00007C6F0000}"/>
    <cellStyle name="Total 23 6 5" xfId="28539" xr:uid="{00000000-0005-0000-0000-00007D6F0000}"/>
    <cellStyle name="Total 23 7" xfId="28540" xr:uid="{00000000-0005-0000-0000-00007E6F0000}"/>
    <cellStyle name="Total 23 7 2" xfId="28541" xr:uid="{00000000-0005-0000-0000-00007F6F0000}"/>
    <cellStyle name="Total 23 7 3" xfId="28542" xr:uid="{00000000-0005-0000-0000-0000806F0000}"/>
    <cellStyle name="Total 23 8" xfId="28543" xr:uid="{00000000-0005-0000-0000-0000816F0000}"/>
    <cellStyle name="Total 23 8 2" xfId="28544" xr:uid="{00000000-0005-0000-0000-0000826F0000}"/>
    <cellStyle name="Total 23 8 3" xfId="28545" xr:uid="{00000000-0005-0000-0000-0000836F0000}"/>
    <cellStyle name="Total 23 9" xfId="28546" xr:uid="{00000000-0005-0000-0000-0000846F0000}"/>
    <cellStyle name="Total 23 9 2" xfId="28547" xr:uid="{00000000-0005-0000-0000-0000856F0000}"/>
    <cellStyle name="Total 23 9 3" xfId="28548" xr:uid="{00000000-0005-0000-0000-0000866F0000}"/>
    <cellStyle name="Total 24" xfId="28549" xr:uid="{00000000-0005-0000-0000-0000876F0000}"/>
    <cellStyle name="Total 24 10" xfId="28550" xr:uid="{00000000-0005-0000-0000-0000886F0000}"/>
    <cellStyle name="Total 24 11" xfId="28551" xr:uid="{00000000-0005-0000-0000-0000896F0000}"/>
    <cellStyle name="Total 24 12" xfId="28552" xr:uid="{00000000-0005-0000-0000-00008A6F0000}"/>
    <cellStyle name="Total 24 13" xfId="28553" xr:uid="{00000000-0005-0000-0000-00008B6F0000}"/>
    <cellStyle name="Total 24 14" xfId="28554" xr:uid="{00000000-0005-0000-0000-00008C6F0000}"/>
    <cellStyle name="Total 24 15" xfId="28555" xr:uid="{00000000-0005-0000-0000-00008D6F0000}"/>
    <cellStyle name="Total 24 2" xfId="28556" xr:uid="{00000000-0005-0000-0000-00008E6F0000}"/>
    <cellStyle name="Total 24 2 2" xfId="28557" xr:uid="{00000000-0005-0000-0000-00008F6F0000}"/>
    <cellStyle name="Total 24 2 2 2" xfId="28558" xr:uid="{00000000-0005-0000-0000-0000906F0000}"/>
    <cellStyle name="Total 24 2 2 3" xfId="28559" xr:uid="{00000000-0005-0000-0000-0000916F0000}"/>
    <cellStyle name="Total 24 2 3" xfId="28560" xr:uid="{00000000-0005-0000-0000-0000926F0000}"/>
    <cellStyle name="Total 24 2 3 2" xfId="28561" xr:uid="{00000000-0005-0000-0000-0000936F0000}"/>
    <cellStyle name="Total 24 2 3 3" xfId="28562" xr:uid="{00000000-0005-0000-0000-0000946F0000}"/>
    <cellStyle name="Total 24 2 4" xfId="28563" xr:uid="{00000000-0005-0000-0000-0000956F0000}"/>
    <cellStyle name="Total 24 2 5" xfId="28564" xr:uid="{00000000-0005-0000-0000-0000966F0000}"/>
    <cellStyle name="Total 24 2 6" xfId="28565" xr:uid="{00000000-0005-0000-0000-0000976F0000}"/>
    <cellStyle name="Total 24 3" xfId="28566" xr:uid="{00000000-0005-0000-0000-0000986F0000}"/>
    <cellStyle name="Total 24 3 2" xfId="28567" xr:uid="{00000000-0005-0000-0000-0000996F0000}"/>
    <cellStyle name="Total 24 3 2 2" xfId="28568" xr:uid="{00000000-0005-0000-0000-00009A6F0000}"/>
    <cellStyle name="Total 24 3 2 3" xfId="28569" xr:uid="{00000000-0005-0000-0000-00009B6F0000}"/>
    <cellStyle name="Total 24 3 3" xfId="28570" xr:uid="{00000000-0005-0000-0000-00009C6F0000}"/>
    <cellStyle name="Total 24 3 3 2" xfId="28571" xr:uid="{00000000-0005-0000-0000-00009D6F0000}"/>
    <cellStyle name="Total 24 3 3 3" xfId="28572" xr:uid="{00000000-0005-0000-0000-00009E6F0000}"/>
    <cellStyle name="Total 24 3 4" xfId="28573" xr:uid="{00000000-0005-0000-0000-00009F6F0000}"/>
    <cellStyle name="Total 24 3 5" xfId="28574" xr:uid="{00000000-0005-0000-0000-0000A06F0000}"/>
    <cellStyle name="Total 24 4" xfId="28575" xr:uid="{00000000-0005-0000-0000-0000A16F0000}"/>
    <cellStyle name="Total 24 4 2" xfId="28576" xr:uid="{00000000-0005-0000-0000-0000A26F0000}"/>
    <cellStyle name="Total 24 4 2 2" xfId="28577" xr:uid="{00000000-0005-0000-0000-0000A36F0000}"/>
    <cellStyle name="Total 24 4 2 3" xfId="28578" xr:uid="{00000000-0005-0000-0000-0000A46F0000}"/>
    <cellStyle name="Total 24 4 3" xfId="28579" xr:uid="{00000000-0005-0000-0000-0000A56F0000}"/>
    <cellStyle name="Total 24 4 3 2" xfId="28580" xr:uid="{00000000-0005-0000-0000-0000A66F0000}"/>
    <cellStyle name="Total 24 4 3 3" xfId="28581" xr:uid="{00000000-0005-0000-0000-0000A76F0000}"/>
    <cellStyle name="Total 24 4 4" xfId="28582" xr:uid="{00000000-0005-0000-0000-0000A86F0000}"/>
    <cellStyle name="Total 24 4 5" xfId="28583" xr:uid="{00000000-0005-0000-0000-0000A96F0000}"/>
    <cellStyle name="Total 24 5" xfId="28584" xr:uid="{00000000-0005-0000-0000-0000AA6F0000}"/>
    <cellStyle name="Total 24 5 2" xfId="28585" xr:uid="{00000000-0005-0000-0000-0000AB6F0000}"/>
    <cellStyle name="Total 24 5 2 2" xfId="28586" xr:uid="{00000000-0005-0000-0000-0000AC6F0000}"/>
    <cellStyle name="Total 24 5 2 3" xfId="28587" xr:uid="{00000000-0005-0000-0000-0000AD6F0000}"/>
    <cellStyle name="Total 24 5 3" xfId="28588" xr:uid="{00000000-0005-0000-0000-0000AE6F0000}"/>
    <cellStyle name="Total 24 5 3 2" xfId="28589" xr:uid="{00000000-0005-0000-0000-0000AF6F0000}"/>
    <cellStyle name="Total 24 5 3 3" xfId="28590" xr:uid="{00000000-0005-0000-0000-0000B06F0000}"/>
    <cellStyle name="Total 24 5 4" xfId="28591" xr:uid="{00000000-0005-0000-0000-0000B16F0000}"/>
    <cellStyle name="Total 24 5 4 2" xfId="28592" xr:uid="{00000000-0005-0000-0000-0000B26F0000}"/>
    <cellStyle name="Total 24 5 4 3" xfId="28593" xr:uid="{00000000-0005-0000-0000-0000B36F0000}"/>
    <cellStyle name="Total 24 5 5" xfId="28594" xr:uid="{00000000-0005-0000-0000-0000B46F0000}"/>
    <cellStyle name="Total 24 5 6" xfId="28595" xr:uid="{00000000-0005-0000-0000-0000B56F0000}"/>
    <cellStyle name="Total 24 6" xfId="28596" xr:uid="{00000000-0005-0000-0000-0000B66F0000}"/>
    <cellStyle name="Total 24 6 2" xfId="28597" xr:uid="{00000000-0005-0000-0000-0000B76F0000}"/>
    <cellStyle name="Total 24 6 2 2" xfId="28598" xr:uid="{00000000-0005-0000-0000-0000B86F0000}"/>
    <cellStyle name="Total 24 6 2 3" xfId="28599" xr:uid="{00000000-0005-0000-0000-0000B96F0000}"/>
    <cellStyle name="Total 24 6 3" xfId="28600" xr:uid="{00000000-0005-0000-0000-0000BA6F0000}"/>
    <cellStyle name="Total 24 6 3 2" xfId="28601" xr:uid="{00000000-0005-0000-0000-0000BB6F0000}"/>
    <cellStyle name="Total 24 6 3 3" xfId="28602" xr:uid="{00000000-0005-0000-0000-0000BC6F0000}"/>
    <cellStyle name="Total 24 6 4" xfId="28603" xr:uid="{00000000-0005-0000-0000-0000BD6F0000}"/>
    <cellStyle name="Total 24 6 5" xfId="28604" xr:uid="{00000000-0005-0000-0000-0000BE6F0000}"/>
    <cellStyle name="Total 24 7" xfId="28605" xr:uid="{00000000-0005-0000-0000-0000BF6F0000}"/>
    <cellStyle name="Total 24 7 2" xfId="28606" xr:uid="{00000000-0005-0000-0000-0000C06F0000}"/>
    <cellStyle name="Total 24 7 3" xfId="28607" xr:uid="{00000000-0005-0000-0000-0000C16F0000}"/>
    <cellStyle name="Total 24 8" xfId="28608" xr:uid="{00000000-0005-0000-0000-0000C26F0000}"/>
    <cellStyle name="Total 24 8 2" xfId="28609" xr:uid="{00000000-0005-0000-0000-0000C36F0000}"/>
    <cellStyle name="Total 24 8 3" xfId="28610" xr:uid="{00000000-0005-0000-0000-0000C46F0000}"/>
    <cellStyle name="Total 24 9" xfId="28611" xr:uid="{00000000-0005-0000-0000-0000C56F0000}"/>
    <cellStyle name="Total 24 9 2" xfId="28612" xr:uid="{00000000-0005-0000-0000-0000C66F0000}"/>
    <cellStyle name="Total 24 9 3" xfId="28613" xr:uid="{00000000-0005-0000-0000-0000C76F0000}"/>
    <cellStyle name="Total 25" xfId="28614" xr:uid="{00000000-0005-0000-0000-0000C86F0000}"/>
    <cellStyle name="Total 25 10" xfId="28615" xr:uid="{00000000-0005-0000-0000-0000C96F0000}"/>
    <cellStyle name="Total 25 11" xfId="28616" xr:uid="{00000000-0005-0000-0000-0000CA6F0000}"/>
    <cellStyle name="Total 25 12" xfId="28617" xr:uid="{00000000-0005-0000-0000-0000CB6F0000}"/>
    <cellStyle name="Total 25 13" xfId="28618" xr:uid="{00000000-0005-0000-0000-0000CC6F0000}"/>
    <cellStyle name="Total 25 14" xfId="28619" xr:uid="{00000000-0005-0000-0000-0000CD6F0000}"/>
    <cellStyle name="Total 25 15" xfId="28620" xr:uid="{00000000-0005-0000-0000-0000CE6F0000}"/>
    <cellStyle name="Total 25 2" xfId="28621" xr:uid="{00000000-0005-0000-0000-0000CF6F0000}"/>
    <cellStyle name="Total 25 2 2" xfId="28622" xr:uid="{00000000-0005-0000-0000-0000D06F0000}"/>
    <cellStyle name="Total 25 2 2 2" xfId="28623" xr:uid="{00000000-0005-0000-0000-0000D16F0000}"/>
    <cellStyle name="Total 25 2 2 3" xfId="28624" xr:uid="{00000000-0005-0000-0000-0000D26F0000}"/>
    <cellStyle name="Total 25 2 3" xfId="28625" xr:uid="{00000000-0005-0000-0000-0000D36F0000}"/>
    <cellStyle name="Total 25 2 3 2" xfId="28626" xr:uid="{00000000-0005-0000-0000-0000D46F0000}"/>
    <cellStyle name="Total 25 2 3 3" xfId="28627" xr:uid="{00000000-0005-0000-0000-0000D56F0000}"/>
    <cellStyle name="Total 25 2 4" xfId="28628" xr:uid="{00000000-0005-0000-0000-0000D66F0000}"/>
    <cellStyle name="Total 25 2 5" xfId="28629" xr:uid="{00000000-0005-0000-0000-0000D76F0000}"/>
    <cellStyle name="Total 25 2 6" xfId="28630" xr:uid="{00000000-0005-0000-0000-0000D86F0000}"/>
    <cellStyle name="Total 25 3" xfId="28631" xr:uid="{00000000-0005-0000-0000-0000D96F0000}"/>
    <cellStyle name="Total 25 3 2" xfId="28632" xr:uid="{00000000-0005-0000-0000-0000DA6F0000}"/>
    <cellStyle name="Total 25 3 2 2" xfId="28633" xr:uid="{00000000-0005-0000-0000-0000DB6F0000}"/>
    <cellStyle name="Total 25 3 2 3" xfId="28634" xr:uid="{00000000-0005-0000-0000-0000DC6F0000}"/>
    <cellStyle name="Total 25 3 3" xfId="28635" xr:uid="{00000000-0005-0000-0000-0000DD6F0000}"/>
    <cellStyle name="Total 25 3 3 2" xfId="28636" xr:uid="{00000000-0005-0000-0000-0000DE6F0000}"/>
    <cellStyle name="Total 25 3 3 3" xfId="28637" xr:uid="{00000000-0005-0000-0000-0000DF6F0000}"/>
    <cellStyle name="Total 25 3 4" xfId="28638" xr:uid="{00000000-0005-0000-0000-0000E06F0000}"/>
    <cellStyle name="Total 25 3 5" xfId="28639" xr:uid="{00000000-0005-0000-0000-0000E16F0000}"/>
    <cellStyle name="Total 25 4" xfId="28640" xr:uid="{00000000-0005-0000-0000-0000E26F0000}"/>
    <cellStyle name="Total 25 4 2" xfId="28641" xr:uid="{00000000-0005-0000-0000-0000E36F0000}"/>
    <cellStyle name="Total 25 4 2 2" xfId="28642" xr:uid="{00000000-0005-0000-0000-0000E46F0000}"/>
    <cellStyle name="Total 25 4 2 3" xfId="28643" xr:uid="{00000000-0005-0000-0000-0000E56F0000}"/>
    <cellStyle name="Total 25 4 3" xfId="28644" xr:uid="{00000000-0005-0000-0000-0000E66F0000}"/>
    <cellStyle name="Total 25 4 3 2" xfId="28645" xr:uid="{00000000-0005-0000-0000-0000E76F0000}"/>
    <cellStyle name="Total 25 4 3 3" xfId="28646" xr:uid="{00000000-0005-0000-0000-0000E86F0000}"/>
    <cellStyle name="Total 25 4 4" xfId="28647" xr:uid="{00000000-0005-0000-0000-0000E96F0000}"/>
    <cellStyle name="Total 25 4 5" xfId="28648" xr:uid="{00000000-0005-0000-0000-0000EA6F0000}"/>
    <cellStyle name="Total 25 5" xfId="28649" xr:uid="{00000000-0005-0000-0000-0000EB6F0000}"/>
    <cellStyle name="Total 25 5 2" xfId="28650" xr:uid="{00000000-0005-0000-0000-0000EC6F0000}"/>
    <cellStyle name="Total 25 5 2 2" xfId="28651" xr:uid="{00000000-0005-0000-0000-0000ED6F0000}"/>
    <cellStyle name="Total 25 5 2 3" xfId="28652" xr:uid="{00000000-0005-0000-0000-0000EE6F0000}"/>
    <cellStyle name="Total 25 5 3" xfId="28653" xr:uid="{00000000-0005-0000-0000-0000EF6F0000}"/>
    <cellStyle name="Total 25 5 3 2" xfId="28654" xr:uid="{00000000-0005-0000-0000-0000F06F0000}"/>
    <cellStyle name="Total 25 5 3 3" xfId="28655" xr:uid="{00000000-0005-0000-0000-0000F16F0000}"/>
    <cellStyle name="Total 25 5 4" xfId="28656" xr:uid="{00000000-0005-0000-0000-0000F26F0000}"/>
    <cellStyle name="Total 25 5 4 2" xfId="28657" xr:uid="{00000000-0005-0000-0000-0000F36F0000}"/>
    <cellStyle name="Total 25 5 4 3" xfId="28658" xr:uid="{00000000-0005-0000-0000-0000F46F0000}"/>
    <cellStyle name="Total 25 5 5" xfId="28659" xr:uid="{00000000-0005-0000-0000-0000F56F0000}"/>
    <cellStyle name="Total 25 5 6" xfId="28660" xr:uid="{00000000-0005-0000-0000-0000F66F0000}"/>
    <cellStyle name="Total 25 6" xfId="28661" xr:uid="{00000000-0005-0000-0000-0000F76F0000}"/>
    <cellStyle name="Total 25 6 2" xfId="28662" xr:uid="{00000000-0005-0000-0000-0000F86F0000}"/>
    <cellStyle name="Total 25 6 2 2" xfId="28663" xr:uid="{00000000-0005-0000-0000-0000F96F0000}"/>
    <cellStyle name="Total 25 6 2 3" xfId="28664" xr:uid="{00000000-0005-0000-0000-0000FA6F0000}"/>
    <cellStyle name="Total 25 6 3" xfId="28665" xr:uid="{00000000-0005-0000-0000-0000FB6F0000}"/>
    <cellStyle name="Total 25 6 3 2" xfId="28666" xr:uid="{00000000-0005-0000-0000-0000FC6F0000}"/>
    <cellStyle name="Total 25 6 3 3" xfId="28667" xr:uid="{00000000-0005-0000-0000-0000FD6F0000}"/>
    <cellStyle name="Total 25 6 4" xfId="28668" xr:uid="{00000000-0005-0000-0000-0000FE6F0000}"/>
    <cellStyle name="Total 25 6 5" xfId="28669" xr:uid="{00000000-0005-0000-0000-0000FF6F0000}"/>
    <cellStyle name="Total 25 7" xfId="28670" xr:uid="{00000000-0005-0000-0000-000000700000}"/>
    <cellStyle name="Total 25 7 2" xfId="28671" xr:uid="{00000000-0005-0000-0000-000001700000}"/>
    <cellStyle name="Total 25 7 3" xfId="28672" xr:uid="{00000000-0005-0000-0000-000002700000}"/>
    <cellStyle name="Total 25 8" xfId="28673" xr:uid="{00000000-0005-0000-0000-000003700000}"/>
    <cellStyle name="Total 25 8 2" xfId="28674" xr:uid="{00000000-0005-0000-0000-000004700000}"/>
    <cellStyle name="Total 25 8 3" xfId="28675" xr:uid="{00000000-0005-0000-0000-000005700000}"/>
    <cellStyle name="Total 25 9" xfId="28676" xr:uid="{00000000-0005-0000-0000-000006700000}"/>
    <cellStyle name="Total 25 9 2" xfId="28677" xr:uid="{00000000-0005-0000-0000-000007700000}"/>
    <cellStyle name="Total 25 9 3" xfId="28678" xr:uid="{00000000-0005-0000-0000-000008700000}"/>
    <cellStyle name="Total 26" xfId="28679" xr:uid="{00000000-0005-0000-0000-000009700000}"/>
    <cellStyle name="Total 26 10" xfId="28680" xr:uid="{00000000-0005-0000-0000-00000A700000}"/>
    <cellStyle name="Total 26 11" xfId="28681" xr:uid="{00000000-0005-0000-0000-00000B700000}"/>
    <cellStyle name="Total 26 12" xfId="28682" xr:uid="{00000000-0005-0000-0000-00000C700000}"/>
    <cellStyle name="Total 26 13" xfId="28683" xr:uid="{00000000-0005-0000-0000-00000D700000}"/>
    <cellStyle name="Total 26 14" xfId="28684" xr:uid="{00000000-0005-0000-0000-00000E700000}"/>
    <cellStyle name="Total 26 15" xfId="28685" xr:uid="{00000000-0005-0000-0000-00000F700000}"/>
    <cellStyle name="Total 26 2" xfId="28686" xr:uid="{00000000-0005-0000-0000-000010700000}"/>
    <cellStyle name="Total 26 2 2" xfId="28687" xr:uid="{00000000-0005-0000-0000-000011700000}"/>
    <cellStyle name="Total 26 2 2 2" xfId="28688" xr:uid="{00000000-0005-0000-0000-000012700000}"/>
    <cellStyle name="Total 26 2 2 3" xfId="28689" xr:uid="{00000000-0005-0000-0000-000013700000}"/>
    <cellStyle name="Total 26 2 3" xfId="28690" xr:uid="{00000000-0005-0000-0000-000014700000}"/>
    <cellStyle name="Total 26 2 3 2" xfId="28691" xr:uid="{00000000-0005-0000-0000-000015700000}"/>
    <cellStyle name="Total 26 2 3 3" xfId="28692" xr:uid="{00000000-0005-0000-0000-000016700000}"/>
    <cellStyle name="Total 26 2 4" xfId="28693" xr:uid="{00000000-0005-0000-0000-000017700000}"/>
    <cellStyle name="Total 26 2 5" xfId="28694" xr:uid="{00000000-0005-0000-0000-000018700000}"/>
    <cellStyle name="Total 26 2 6" xfId="28695" xr:uid="{00000000-0005-0000-0000-000019700000}"/>
    <cellStyle name="Total 26 3" xfId="28696" xr:uid="{00000000-0005-0000-0000-00001A700000}"/>
    <cellStyle name="Total 26 3 2" xfId="28697" xr:uid="{00000000-0005-0000-0000-00001B700000}"/>
    <cellStyle name="Total 26 3 2 2" xfId="28698" xr:uid="{00000000-0005-0000-0000-00001C700000}"/>
    <cellStyle name="Total 26 3 2 3" xfId="28699" xr:uid="{00000000-0005-0000-0000-00001D700000}"/>
    <cellStyle name="Total 26 3 3" xfId="28700" xr:uid="{00000000-0005-0000-0000-00001E700000}"/>
    <cellStyle name="Total 26 3 3 2" xfId="28701" xr:uid="{00000000-0005-0000-0000-00001F700000}"/>
    <cellStyle name="Total 26 3 3 3" xfId="28702" xr:uid="{00000000-0005-0000-0000-000020700000}"/>
    <cellStyle name="Total 26 3 4" xfId="28703" xr:uid="{00000000-0005-0000-0000-000021700000}"/>
    <cellStyle name="Total 26 3 5" xfId="28704" xr:uid="{00000000-0005-0000-0000-000022700000}"/>
    <cellStyle name="Total 26 4" xfId="28705" xr:uid="{00000000-0005-0000-0000-000023700000}"/>
    <cellStyle name="Total 26 4 2" xfId="28706" xr:uid="{00000000-0005-0000-0000-000024700000}"/>
    <cellStyle name="Total 26 4 2 2" xfId="28707" xr:uid="{00000000-0005-0000-0000-000025700000}"/>
    <cellStyle name="Total 26 4 2 3" xfId="28708" xr:uid="{00000000-0005-0000-0000-000026700000}"/>
    <cellStyle name="Total 26 4 3" xfId="28709" xr:uid="{00000000-0005-0000-0000-000027700000}"/>
    <cellStyle name="Total 26 4 3 2" xfId="28710" xr:uid="{00000000-0005-0000-0000-000028700000}"/>
    <cellStyle name="Total 26 4 3 3" xfId="28711" xr:uid="{00000000-0005-0000-0000-000029700000}"/>
    <cellStyle name="Total 26 4 4" xfId="28712" xr:uid="{00000000-0005-0000-0000-00002A700000}"/>
    <cellStyle name="Total 26 4 5" xfId="28713" xr:uid="{00000000-0005-0000-0000-00002B700000}"/>
    <cellStyle name="Total 26 5" xfId="28714" xr:uid="{00000000-0005-0000-0000-00002C700000}"/>
    <cellStyle name="Total 26 5 2" xfId="28715" xr:uid="{00000000-0005-0000-0000-00002D700000}"/>
    <cellStyle name="Total 26 5 2 2" xfId="28716" xr:uid="{00000000-0005-0000-0000-00002E700000}"/>
    <cellStyle name="Total 26 5 2 3" xfId="28717" xr:uid="{00000000-0005-0000-0000-00002F700000}"/>
    <cellStyle name="Total 26 5 3" xfId="28718" xr:uid="{00000000-0005-0000-0000-000030700000}"/>
    <cellStyle name="Total 26 5 3 2" xfId="28719" xr:uid="{00000000-0005-0000-0000-000031700000}"/>
    <cellStyle name="Total 26 5 3 3" xfId="28720" xr:uid="{00000000-0005-0000-0000-000032700000}"/>
    <cellStyle name="Total 26 5 4" xfId="28721" xr:uid="{00000000-0005-0000-0000-000033700000}"/>
    <cellStyle name="Total 26 5 4 2" xfId="28722" xr:uid="{00000000-0005-0000-0000-000034700000}"/>
    <cellStyle name="Total 26 5 4 3" xfId="28723" xr:uid="{00000000-0005-0000-0000-000035700000}"/>
    <cellStyle name="Total 26 5 5" xfId="28724" xr:uid="{00000000-0005-0000-0000-000036700000}"/>
    <cellStyle name="Total 26 5 6" xfId="28725" xr:uid="{00000000-0005-0000-0000-000037700000}"/>
    <cellStyle name="Total 26 6" xfId="28726" xr:uid="{00000000-0005-0000-0000-000038700000}"/>
    <cellStyle name="Total 26 6 2" xfId="28727" xr:uid="{00000000-0005-0000-0000-000039700000}"/>
    <cellStyle name="Total 26 6 2 2" xfId="28728" xr:uid="{00000000-0005-0000-0000-00003A700000}"/>
    <cellStyle name="Total 26 6 2 3" xfId="28729" xr:uid="{00000000-0005-0000-0000-00003B700000}"/>
    <cellStyle name="Total 26 6 3" xfId="28730" xr:uid="{00000000-0005-0000-0000-00003C700000}"/>
    <cellStyle name="Total 26 6 3 2" xfId="28731" xr:uid="{00000000-0005-0000-0000-00003D700000}"/>
    <cellStyle name="Total 26 6 3 3" xfId="28732" xr:uid="{00000000-0005-0000-0000-00003E700000}"/>
    <cellStyle name="Total 26 6 4" xfId="28733" xr:uid="{00000000-0005-0000-0000-00003F700000}"/>
    <cellStyle name="Total 26 6 5" xfId="28734" xr:uid="{00000000-0005-0000-0000-000040700000}"/>
    <cellStyle name="Total 26 7" xfId="28735" xr:uid="{00000000-0005-0000-0000-000041700000}"/>
    <cellStyle name="Total 26 7 2" xfId="28736" xr:uid="{00000000-0005-0000-0000-000042700000}"/>
    <cellStyle name="Total 26 7 3" xfId="28737" xr:uid="{00000000-0005-0000-0000-000043700000}"/>
    <cellStyle name="Total 26 8" xfId="28738" xr:uid="{00000000-0005-0000-0000-000044700000}"/>
    <cellStyle name="Total 26 8 2" xfId="28739" xr:uid="{00000000-0005-0000-0000-000045700000}"/>
    <cellStyle name="Total 26 8 3" xfId="28740" xr:uid="{00000000-0005-0000-0000-000046700000}"/>
    <cellStyle name="Total 26 9" xfId="28741" xr:uid="{00000000-0005-0000-0000-000047700000}"/>
    <cellStyle name="Total 26 9 2" xfId="28742" xr:uid="{00000000-0005-0000-0000-000048700000}"/>
    <cellStyle name="Total 26 9 3" xfId="28743" xr:uid="{00000000-0005-0000-0000-000049700000}"/>
    <cellStyle name="Total 27" xfId="28744" xr:uid="{00000000-0005-0000-0000-00004A700000}"/>
    <cellStyle name="Total 27 10" xfId="28745" xr:uid="{00000000-0005-0000-0000-00004B700000}"/>
    <cellStyle name="Total 27 11" xfId="28746" xr:uid="{00000000-0005-0000-0000-00004C700000}"/>
    <cellStyle name="Total 27 12" xfId="28747" xr:uid="{00000000-0005-0000-0000-00004D700000}"/>
    <cellStyle name="Total 27 13" xfId="28748" xr:uid="{00000000-0005-0000-0000-00004E700000}"/>
    <cellStyle name="Total 27 14" xfId="28749" xr:uid="{00000000-0005-0000-0000-00004F700000}"/>
    <cellStyle name="Total 27 15" xfId="28750" xr:uid="{00000000-0005-0000-0000-000050700000}"/>
    <cellStyle name="Total 27 2" xfId="28751" xr:uid="{00000000-0005-0000-0000-000051700000}"/>
    <cellStyle name="Total 27 2 2" xfId="28752" xr:uid="{00000000-0005-0000-0000-000052700000}"/>
    <cellStyle name="Total 27 2 2 2" xfId="28753" xr:uid="{00000000-0005-0000-0000-000053700000}"/>
    <cellStyle name="Total 27 2 2 3" xfId="28754" xr:uid="{00000000-0005-0000-0000-000054700000}"/>
    <cellStyle name="Total 27 2 3" xfId="28755" xr:uid="{00000000-0005-0000-0000-000055700000}"/>
    <cellStyle name="Total 27 2 3 2" xfId="28756" xr:uid="{00000000-0005-0000-0000-000056700000}"/>
    <cellStyle name="Total 27 2 3 3" xfId="28757" xr:uid="{00000000-0005-0000-0000-000057700000}"/>
    <cellStyle name="Total 27 2 4" xfId="28758" xr:uid="{00000000-0005-0000-0000-000058700000}"/>
    <cellStyle name="Total 27 2 5" xfId="28759" xr:uid="{00000000-0005-0000-0000-000059700000}"/>
    <cellStyle name="Total 27 2 6" xfId="28760" xr:uid="{00000000-0005-0000-0000-00005A700000}"/>
    <cellStyle name="Total 27 3" xfId="28761" xr:uid="{00000000-0005-0000-0000-00005B700000}"/>
    <cellStyle name="Total 27 3 2" xfId="28762" xr:uid="{00000000-0005-0000-0000-00005C700000}"/>
    <cellStyle name="Total 27 3 2 2" xfId="28763" xr:uid="{00000000-0005-0000-0000-00005D700000}"/>
    <cellStyle name="Total 27 3 2 3" xfId="28764" xr:uid="{00000000-0005-0000-0000-00005E700000}"/>
    <cellStyle name="Total 27 3 3" xfId="28765" xr:uid="{00000000-0005-0000-0000-00005F700000}"/>
    <cellStyle name="Total 27 3 3 2" xfId="28766" xr:uid="{00000000-0005-0000-0000-000060700000}"/>
    <cellStyle name="Total 27 3 3 3" xfId="28767" xr:uid="{00000000-0005-0000-0000-000061700000}"/>
    <cellStyle name="Total 27 3 4" xfId="28768" xr:uid="{00000000-0005-0000-0000-000062700000}"/>
    <cellStyle name="Total 27 3 5" xfId="28769" xr:uid="{00000000-0005-0000-0000-000063700000}"/>
    <cellStyle name="Total 27 4" xfId="28770" xr:uid="{00000000-0005-0000-0000-000064700000}"/>
    <cellStyle name="Total 27 4 2" xfId="28771" xr:uid="{00000000-0005-0000-0000-000065700000}"/>
    <cellStyle name="Total 27 4 2 2" xfId="28772" xr:uid="{00000000-0005-0000-0000-000066700000}"/>
    <cellStyle name="Total 27 4 2 3" xfId="28773" xr:uid="{00000000-0005-0000-0000-000067700000}"/>
    <cellStyle name="Total 27 4 3" xfId="28774" xr:uid="{00000000-0005-0000-0000-000068700000}"/>
    <cellStyle name="Total 27 4 3 2" xfId="28775" xr:uid="{00000000-0005-0000-0000-000069700000}"/>
    <cellStyle name="Total 27 4 3 3" xfId="28776" xr:uid="{00000000-0005-0000-0000-00006A700000}"/>
    <cellStyle name="Total 27 4 4" xfId="28777" xr:uid="{00000000-0005-0000-0000-00006B700000}"/>
    <cellStyle name="Total 27 4 5" xfId="28778" xr:uid="{00000000-0005-0000-0000-00006C700000}"/>
    <cellStyle name="Total 27 5" xfId="28779" xr:uid="{00000000-0005-0000-0000-00006D700000}"/>
    <cellStyle name="Total 27 5 2" xfId="28780" xr:uid="{00000000-0005-0000-0000-00006E700000}"/>
    <cellStyle name="Total 27 5 2 2" xfId="28781" xr:uid="{00000000-0005-0000-0000-00006F700000}"/>
    <cellStyle name="Total 27 5 2 3" xfId="28782" xr:uid="{00000000-0005-0000-0000-000070700000}"/>
    <cellStyle name="Total 27 5 3" xfId="28783" xr:uid="{00000000-0005-0000-0000-000071700000}"/>
    <cellStyle name="Total 27 5 3 2" xfId="28784" xr:uid="{00000000-0005-0000-0000-000072700000}"/>
    <cellStyle name="Total 27 5 3 3" xfId="28785" xr:uid="{00000000-0005-0000-0000-000073700000}"/>
    <cellStyle name="Total 27 5 4" xfId="28786" xr:uid="{00000000-0005-0000-0000-000074700000}"/>
    <cellStyle name="Total 27 5 4 2" xfId="28787" xr:uid="{00000000-0005-0000-0000-000075700000}"/>
    <cellStyle name="Total 27 5 4 3" xfId="28788" xr:uid="{00000000-0005-0000-0000-000076700000}"/>
    <cellStyle name="Total 27 5 5" xfId="28789" xr:uid="{00000000-0005-0000-0000-000077700000}"/>
    <cellStyle name="Total 27 5 6" xfId="28790" xr:uid="{00000000-0005-0000-0000-000078700000}"/>
    <cellStyle name="Total 27 6" xfId="28791" xr:uid="{00000000-0005-0000-0000-000079700000}"/>
    <cellStyle name="Total 27 6 2" xfId="28792" xr:uid="{00000000-0005-0000-0000-00007A700000}"/>
    <cellStyle name="Total 27 6 2 2" xfId="28793" xr:uid="{00000000-0005-0000-0000-00007B700000}"/>
    <cellStyle name="Total 27 6 2 3" xfId="28794" xr:uid="{00000000-0005-0000-0000-00007C700000}"/>
    <cellStyle name="Total 27 6 3" xfId="28795" xr:uid="{00000000-0005-0000-0000-00007D700000}"/>
    <cellStyle name="Total 27 6 3 2" xfId="28796" xr:uid="{00000000-0005-0000-0000-00007E700000}"/>
    <cellStyle name="Total 27 6 3 3" xfId="28797" xr:uid="{00000000-0005-0000-0000-00007F700000}"/>
    <cellStyle name="Total 27 6 4" xfId="28798" xr:uid="{00000000-0005-0000-0000-000080700000}"/>
    <cellStyle name="Total 27 6 5" xfId="28799" xr:uid="{00000000-0005-0000-0000-000081700000}"/>
    <cellStyle name="Total 27 7" xfId="28800" xr:uid="{00000000-0005-0000-0000-000082700000}"/>
    <cellStyle name="Total 27 7 2" xfId="28801" xr:uid="{00000000-0005-0000-0000-000083700000}"/>
    <cellStyle name="Total 27 7 3" xfId="28802" xr:uid="{00000000-0005-0000-0000-000084700000}"/>
    <cellStyle name="Total 27 8" xfId="28803" xr:uid="{00000000-0005-0000-0000-000085700000}"/>
    <cellStyle name="Total 27 8 2" xfId="28804" xr:uid="{00000000-0005-0000-0000-000086700000}"/>
    <cellStyle name="Total 27 8 3" xfId="28805" xr:uid="{00000000-0005-0000-0000-000087700000}"/>
    <cellStyle name="Total 27 9" xfId="28806" xr:uid="{00000000-0005-0000-0000-000088700000}"/>
    <cellStyle name="Total 27 9 2" xfId="28807" xr:uid="{00000000-0005-0000-0000-000089700000}"/>
    <cellStyle name="Total 27 9 3" xfId="28808" xr:uid="{00000000-0005-0000-0000-00008A700000}"/>
    <cellStyle name="Total 28" xfId="28809" xr:uid="{00000000-0005-0000-0000-00008B700000}"/>
    <cellStyle name="Total 28 10" xfId="28810" xr:uid="{00000000-0005-0000-0000-00008C700000}"/>
    <cellStyle name="Total 28 11" xfId="28811" xr:uid="{00000000-0005-0000-0000-00008D700000}"/>
    <cellStyle name="Total 28 12" xfId="28812" xr:uid="{00000000-0005-0000-0000-00008E700000}"/>
    <cellStyle name="Total 28 13" xfId="28813" xr:uid="{00000000-0005-0000-0000-00008F700000}"/>
    <cellStyle name="Total 28 14" xfId="28814" xr:uid="{00000000-0005-0000-0000-000090700000}"/>
    <cellStyle name="Total 28 15" xfId="28815" xr:uid="{00000000-0005-0000-0000-000091700000}"/>
    <cellStyle name="Total 28 2" xfId="28816" xr:uid="{00000000-0005-0000-0000-000092700000}"/>
    <cellStyle name="Total 28 2 2" xfId="28817" xr:uid="{00000000-0005-0000-0000-000093700000}"/>
    <cellStyle name="Total 28 2 2 2" xfId="28818" xr:uid="{00000000-0005-0000-0000-000094700000}"/>
    <cellStyle name="Total 28 2 2 3" xfId="28819" xr:uid="{00000000-0005-0000-0000-000095700000}"/>
    <cellStyle name="Total 28 2 3" xfId="28820" xr:uid="{00000000-0005-0000-0000-000096700000}"/>
    <cellStyle name="Total 28 2 3 2" xfId="28821" xr:uid="{00000000-0005-0000-0000-000097700000}"/>
    <cellStyle name="Total 28 2 3 3" xfId="28822" xr:uid="{00000000-0005-0000-0000-000098700000}"/>
    <cellStyle name="Total 28 2 4" xfId="28823" xr:uid="{00000000-0005-0000-0000-000099700000}"/>
    <cellStyle name="Total 28 2 5" xfId="28824" xr:uid="{00000000-0005-0000-0000-00009A700000}"/>
    <cellStyle name="Total 28 2 6" xfId="28825" xr:uid="{00000000-0005-0000-0000-00009B700000}"/>
    <cellStyle name="Total 28 3" xfId="28826" xr:uid="{00000000-0005-0000-0000-00009C700000}"/>
    <cellStyle name="Total 28 3 2" xfId="28827" xr:uid="{00000000-0005-0000-0000-00009D700000}"/>
    <cellStyle name="Total 28 3 2 2" xfId="28828" xr:uid="{00000000-0005-0000-0000-00009E700000}"/>
    <cellStyle name="Total 28 3 2 3" xfId="28829" xr:uid="{00000000-0005-0000-0000-00009F700000}"/>
    <cellStyle name="Total 28 3 3" xfId="28830" xr:uid="{00000000-0005-0000-0000-0000A0700000}"/>
    <cellStyle name="Total 28 3 3 2" xfId="28831" xr:uid="{00000000-0005-0000-0000-0000A1700000}"/>
    <cellStyle name="Total 28 3 3 3" xfId="28832" xr:uid="{00000000-0005-0000-0000-0000A2700000}"/>
    <cellStyle name="Total 28 3 4" xfId="28833" xr:uid="{00000000-0005-0000-0000-0000A3700000}"/>
    <cellStyle name="Total 28 3 5" xfId="28834" xr:uid="{00000000-0005-0000-0000-0000A4700000}"/>
    <cellStyle name="Total 28 4" xfId="28835" xr:uid="{00000000-0005-0000-0000-0000A5700000}"/>
    <cellStyle name="Total 28 4 2" xfId="28836" xr:uid="{00000000-0005-0000-0000-0000A6700000}"/>
    <cellStyle name="Total 28 4 2 2" xfId="28837" xr:uid="{00000000-0005-0000-0000-0000A7700000}"/>
    <cellStyle name="Total 28 4 2 3" xfId="28838" xr:uid="{00000000-0005-0000-0000-0000A8700000}"/>
    <cellStyle name="Total 28 4 3" xfId="28839" xr:uid="{00000000-0005-0000-0000-0000A9700000}"/>
    <cellStyle name="Total 28 4 3 2" xfId="28840" xr:uid="{00000000-0005-0000-0000-0000AA700000}"/>
    <cellStyle name="Total 28 4 3 3" xfId="28841" xr:uid="{00000000-0005-0000-0000-0000AB700000}"/>
    <cellStyle name="Total 28 4 4" xfId="28842" xr:uid="{00000000-0005-0000-0000-0000AC700000}"/>
    <cellStyle name="Total 28 4 5" xfId="28843" xr:uid="{00000000-0005-0000-0000-0000AD700000}"/>
    <cellStyle name="Total 28 5" xfId="28844" xr:uid="{00000000-0005-0000-0000-0000AE700000}"/>
    <cellStyle name="Total 28 5 2" xfId="28845" xr:uid="{00000000-0005-0000-0000-0000AF700000}"/>
    <cellStyle name="Total 28 5 2 2" xfId="28846" xr:uid="{00000000-0005-0000-0000-0000B0700000}"/>
    <cellStyle name="Total 28 5 2 3" xfId="28847" xr:uid="{00000000-0005-0000-0000-0000B1700000}"/>
    <cellStyle name="Total 28 5 3" xfId="28848" xr:uid="{00000000-0005-0000-0000-0000B2700000}"/>
    <cellStyle name="Total 28 5 3 2" xfId="28849" xr:uid="{00000000-0005-0000-0000-0000B3700000}"/>
    <cellStyle name="Total 28 5 3 3" xfId="28850" xr:uid="{00000000-0005-0000-0000-0000B4700000}"/>
    <cellStyle name="Total 28 5 4" xfId="28851" xr:uid="{00000000-0005-0000-0000-0000B5700000}"/>
    <cellStyle name="Total 28 5 4 2" xfId="28852" xr:uid="{00000000-0005-0000-0000-0000B6700000}"/>
    <cellStyle name="Total 28 5 4 3" xfId="28853" xr:uid="{00000000-0005-0000-0000-0000B7700000}"/>
    <cellStyle name="Total 28 5 5" xfId="28854" xr:uid="{00000000-0005-0000-0000-0000B8700000}"/>
    <cellStyle name="Total 28 5 6" xfId="28855" xr:uid="{00000000-0005-0000-0000-0000B9700000}"/>
    <cellStyle name="Total 28 6" xfId="28856" xr:uid="{00000000-0005-0000-0000-0000BA700000}"/>
    <cellStyle name="Total 28 6 2" xfId="28857" xr:uid="{00000000-0005-0000-0000-0000BB700000}"/>
    <cellStyle name="Total 28 6 2 2" xfId="28858" xr:uid="{00000000-0005-0000-0000-0000BC700000}"/>
    <cellStyle name="Total 28 6 2 3" xfId="28859" xr:uid="{00000000-0005-0000-0000-0000BD700000}"/>
    <cellStyle name="Total 28 6 3" xfId="28860" xr:uid="{00000000-0005-0000-0000-0000BE700000}"/>
    <cellStyle name="Total 28 6 3 2" xfId="28861" xr:uid="{00000000-0005-0000-0000-0000BF700000}"/>
    <cellStyle name="Total 28 6 3 3" xfId="28862" xr:uid="{00000000-0005-0000-0000-0000C0700000}"/>
    <cellStyle name="Total 28 6 4" xfId="28863" xr:uid="{00000000-0005-0000-0000-0000C1700000}"/>
    <cellStyle name="Total 28 6 5" xfId="28864" xr:uid="{00000000-0005-0000-0000-0000C2700000}"/>
    <cellStyle name="Total 28 7" xfId="28865" xr:uid="{00000000-0005-0000-0000-0000C3700000}"/>
    <cellStyle name="Total 28 7 2" xfId="28866" xr:uid="{00000000-0005-0000-0000-0000C4700000}"/>
    <cellStyle name="Total 28 7 3" xfId="28867" xr:uid="{00000000-0005-0000-0000-0000C5700000}"/>
    <cellStyle name="Total 28 8" xfId="28868" xr:uid="{00000000-0005-0000-0000-0000C6700000}"/>
    <cellStyle name="Total 28 8 2" xfId="28869" xr:uid="{00000000-0005-0000-0000-0000C7700000}"/>
    <cellStyle name="Total 28 8 3" xfId="28870" xr:uid="{00000000-0005-0000-0000-0000C8700000}"/>
    <cellStyle name="Total 28 9" xfId="28871" xr:uid="{00000000-0005-0000-0000-0000C9700000}"/>
    <cellStyle name="Total 28 9 2" xfId="28872" xr:uid="{00000000-0005-0000-0000-0000CA700000}"/>
    <cellStyle name="Total 28 9 3" xfId="28873" xr:uid="{00000000-0005-0000-0000-0000CB700000}"/>
    <cellStyle name="Total 29" xfId="28874" xr:uid="{00000000-0005-0000-0000-0000CC700000}"/>
    <cellStyle name="Total 29 10" xfId="28875" xr:uid="{00000000-0005-0000-0000-0000CD700000}"/>
    <cellStyle name="Total 29 11" xfId="28876" xr:uid="{00000000-0005-0000-0000-0000CE700000}"/>
    <cellStyle name="Total 29 12" xfId="28877" xr:uid="{00000000-0005-0000-0000-0000CF700000}"/>
    <cellStyle name="Total 29 13" xfId="28878" xr:uid="{00000000-0005-0000-0000-0000D0700000}"/>
    <cellStyle name="Total 29 14" xfId="28879" xr:uid="{00000000-0005-0000-0000-0000D1700000}"/>
    <cellStyle name="Total 29 15" xfId="28880" xr:uid="{00000000-0005-0000-0000-0000D2700000}"/>
    <cellStyle name="Total 29 2" xfId="28881" xr:uid="{00000000-0005-0000-0000-0000D3700000}"/>
    <cellStyle name="Total 29 2 2" xfId="28882" xr:uid="{00000000-0005-0000-0000-0000D4700000}"/>
    <cellStyle name="Total 29 2 2 2" xfId="28883" xr:uid="{00000000-0005-0000-0000-0000D5700000}"/>
    <cellStyle name="Total 29 2 2 3" xfId="28884" xr:uid="{00000000-0005-0000-0000-0000D6700000}"/>
    <cellStyle name="Total 29 2 3" xfId="28885" xr:uid="{00000000-0005-0000-0000-0000D7700000}"/>
    <cellStyle name="Total 29 2 3 2" xfId="28886" xr:uid="{00000000-0005-0000-0000-0000D8700000}"/>
    <cellStyle name="Total 29 2 3 3" xfId="28887" xr:uid="{00000000-0005-0000-0000-0000D9700000}"/>
    <cellStyle name="Total 29 2 4" xfId="28888" xr:uid="{00000000-0005-0000-0000-0000DA700000}"/>
    <cellStyle name="Total 29 2 5" xfId="28889" xr:uid="{00000000-0005-0000-0000-0000DB700000}"/>
    <cellStyle name="Total 29 2 6" xfId="28890" xr:uid="{00000000-0005-0000-0000-0000DC700000}"/>
    <cellStyle name="Total 29 3" xfId="28891" xr:uid="{00000000-0005-0000-0000-0000DD700000}"/>
    <cellStyle name="Total 29 3 2" xfId="28892" xr:uid="{00000000-0005-0000-0000-0000DE700000}"/>
    <cellStyle name="Total 29 3 2 2" xfId="28893" xr:uid="{00000000-0005-0000-0000-0000DF700000}"/>
    <cellStyle name="Total 29 3 2 3" xfId="28894" xr:uid="{00000000-0005-0000-0000-0000E0700000}"/>
    <cellStyle name="Total 29 3 3" xfId="28895" xr:uid="{00000000-0005-0000-0000-0000E1700000}"/>
    <cellStyle name="Total 29 3 3 2" xfId="28896" xr:uid="{00000000-0005-0000-0000-0000E2700000}"/>
    <cellStyle name="Total 29 3 3 3" xfId="28897" xr:uid="{00000000-0005-0000-0000-0000E3700000}"/>
    <cellStyle name="Total 29 3 4" xfId="28898" xr:uid="{00000000-0005-0000-0000-0000E4700000}"/>
    <cellStyle name="Total 29 3 5" xfId="28899" xr:uid="{00000000-0005-0000-0000-0000E5700000}"/>
    <cellStyle name="Total 29 4" xfId="28900" xr:uid="{00000000-0005-0000-0000-0000E6700000}"/>
    <cellStyle name="Total 29 4 2" xfId="28901" xr:uid="{00000000-0005-0000-0000-0000E7700000}"/>
    <cellStyle name="Total 29 4 2 2" xfId="28902" xr:uid="{00000000-0005-0000-0000-0000E8700000}"/>
    <cellStyle name="Total 29 4 2 3" xfId="28903" xr:uid="{00000000-0005-0000-0000-0000E9700000}"/>
    <cellStyle name="Total 29 4 3" xfId="28904" xr:uid="{00000000-0005-0000-0000-0000EA700000}"/>
    <cellStyle name="Total 29 4 3 2" xfId="28905" xr:uid="{00000000-0005-0000-0000-0000EB700000}"/>
    <cellStyle name="Total 29 4 3 3" xfId="28906" xr:uid="{00000000-0005-0000-0000-0000EC700000}"/>
    <cellStyle name="Total 29 4 4" xfId="28907" xr:uid="{00000000-0005-0000-0000-0000ED700000}"/>
    <cellStyle name="Total 29 4 5" xfId="28908" xr:uid="{00000000-0005-0000-0000-0000EE700000}"/>
    <cellStyle name="Total 29 5" xfId="28909" xr:uid="{00000000-0005-0000-0000-0000EF700000}"/>
    <cellStyle name="Total 29 5 2" xfId="28910" xr:uid="{00000000-0005-0000-0000-0000F0700000}"/>
    <cellStyle name="Total 29 5 2 2" xfId="28911" xr:uid="{00000000-0005-0000-0000-0000F1700000}"/>
    <cellStyle name="Total 29 5 2 3" xfId="28912" xr:uid="{00000000-0005-0000-0000-0000F2700000}"/>
    <cellStyle name="Total 29 5 3" xfId="28913" xr:uid="{00000000-0005-0000-0000-0000F3700000}"/>
    <cellStyle name="Total 29 5 3 2" xfId="28914" xr:uid="{00000000-0005-0000-0000-0000F4700000}"/>
    <cellStyle name="Total 29 5 3 3" xfId="28915" xr:uid="{00000000-0005-0000-0000-0000F5700000}"/>
    <cellStyle name="Total 29 5 4" xfId="28916" xr:uid="{00000000-0005-0000-0000-0000F6700000}"/>
    <cellStyle name="Total 29 5 4 2" xfId="28917" xr:uid="{00000000-0005-0000-0000-0000F7700000}"/>
    <cellStyle name="Total 29 5 4 3" xfId="28918" xr:uid="{00000000-0005-0000-0000-0000F8700000}"/>
    <cellStyle name="Total 29 5 5" xfId="28919" xr:uid="{00000000-0005-0000-0000-0000F9700000}"/>
    <cellStyle name="Total 29 5 6" xfId="28920" xr:uid="{00000000-0005-0000-0000-0000FA700000}"/>
    <cellStyle name="Total 29 6" xfId="28921" xr:uid="{00000000-0005-0000-0000-0000FB700000}"/>
    <cellStyle name="Total 29 6 2" xfId="28922" xr:uid="{00000000-0005-0000-0000-0000FC700000}"/>
    <cellStyle name="Total 29 6 2 2" xfId="28923" xr:uid="{00000000-0005-0000-0000-0000FD700000}"/>
    <cellStyle name="Total 29 6 2 3" xfId="28924" xr:uid="{00000000-0005-0000-0000-0000FE700000}"/>
    <cellStyle name="Total 29 6 3" xfId="28925" xr:uid="{00000000-0005-0000-0000-0000FF700000}"/>
    <cellStyle name="Total 29 6 3 2" xfId="28926" xr:uid="{00000000-0005-0000-0000-000000710000}"/>
    <cellStyle name="Total 29 6 3 3" xfId="28927" xr:uid="{00000000-0005-0000-0000-000001710000}"/>
    <cellStyle name="Total 29 6 4" xfId="28928" xr:uid="{00000000-0005-0000-0000-000002710000}"/>
    <cellStyle name="Total 29 6 5" xfId="28929" xr:uid="{00000000-0005-0000-0000-000003710000}"/>
    <cellStyle name="Total 29 7" xfId="28930" xr:uid="{00000000-0005-0000-0000-000004710000}"/>
    <cellStyle name="Total 29 7 2" xfId="28931" xr:uid="{00000000-0005-0000-0000-000005710000}"/>
    <cellStyle name="Total 29 7 3" xfId="28932" xr:uid="{00000000-0005-0000-0000-000006710000}"/>
    <cellStyle name="Total 29 8" xfId="28933" xr:uid="{00000000-0005-0000-0000-000007710000}"/>
    <cellStyle name="Total 29 8 2" xfId="28934" xr:uid="{00000000-0005-0000-0000-000008710000}"/>
    <cellStyle name="Total 29 8 3" xfId="28935" xr:uid="{00000000-0005-0000-0000-000009710000}"/>
    <cellStyle name="Total 29 9" xfId="28936" xr:uid="{00000000-0005-0000-0000-00000A710000}"/>
    <cellStyle name="Total 29 9 2" xfId="28937" xr:uid="{00000000-0005-0000-0000-00000B710000}"/>
    <cellStyle name="Total 29 9 3" xfId="28938" xr:uid="{00000000-0005-0000-0000-00000C710000}"/>
    <cellStyle name="Total 3" xfId="28939" xr:uid="{00000000-0005-0000-0000-00000D710000}"/>
    <cellStyle name="Total 3 10" xfId="28940" xr:uid="{00000000-0005-0000-0000-00000E710000}"/>
    <cellStyle name="Total 3 10 2" xfId="28941" xr:uid="{00000000-0005-0000-0000-00000F710000}"/>
    <cellStyle name="Total 3 10 3" xfId="28942" xr:uid="{00000000-0005-0000-0000-000010710000}"/>
    <cellStyle name="Total 3 11" xfId="28943" xr:uid="{00000000-0005-0000-0000-000011710000}"/>
    <cellStyle name="Total 3 12" xfId="28944" xr:uid="{00000000-0005-0000-0000-000012710000}"/>
    <cellStyle name="Total 3 13" xfId="28945" xr:uid="{00000000-0005-0000-0000-000013710000}"/>
    <cellStyle name="Total 3 14" xfId="28946" xr:uid="{00000000-0005-0000-0000-000014710000}"/>
    <cellStyle name="Total 3 15" xfId="28947" xr:uid="{00000000-0005-0000-0000-000015710000}"/>
    <cellStyle name="Total 3 16" xfId="28948" xr:uid="{00000000-0005-0000-0000-000016710000}"/>
    <cellStyle name="Total 3 2" xfId="28949" xr:uid="{00000000-0005-0000-0000-000017710000}"/>
    <cellStyle name="Total 3 2 10" xfId="28950" xr:uid="{00000000-0005-0000-0000-000018710000}"/>
    <cellStyle name="Total 3 2 11" xfId="28951" xr:uid="{00000000-0005-0000-0000-000019710000}"/>
    <cellStyle name="Total 3 2 12" xfId="28952" xr:uid="{00000000-0005-0000-0000-00001A710000}"/>
    <cellStyle name="Total 3 2 13" xfId="28953" xr:uid="{00000000-0005-0000-0000-00001B710000}"/>
    <cellStyle name="Total 3 2 14" xfId="28954" xr:uid="{00000000-0005-0000-0000-00001C710000}"/>
    <cellStyle name="Total 3 2 2" xfId="28955" xr:uid="{00000000-0005-0000-0000-00001D710000}"/>
    <cellStyle name="Total 3 2 2 2" xfId="28956" xr:uid="{00000000-0005-0000-0000-00001E710000}"/>
    <cellStyle name="Total 3 2 2 2 2" xfId="28957" xr:uid="{00000000-0005-0000-0000-00001F710000}"/>
    <cellStyle name="Total 3 2 2 2 3" xfId="28958" xr:uid="{00000000-0005-0000-0000-000020710000}"/>
    <cellStyle name="Total 3 2 2 3" xfId="28959" xr:uid="{00000000-0005-0000-0000-000021710000}"/>
    <cellStyle name="Total 3 2 2 3 2" xfId="28960" xr:uid="{00000000-0005-0000-0000-000022710000}"/>
    <cellStyle name="Total 3 2 2 3 3" xfId="28961" xr:uid="{00000000-0005-0000-0000-000023710000}"/>
    <cellStyle name="Total 3 2 2 4" xfId="28962" xr:uid="{00000000-0005-0000-0000-000024710000}"/>
    <cellStyle name="Total 3 2 2 5" xfId="28963" xr:uid="{00000000-0005-0000-0000-000025710000}"/>
    <cellStyle name="Total 3 2 3" xfId="28964" xr:uid="{00000000-0005-0000-0000-000026710000}"/>
    <cellStyle name="Total 3 2 3 2" xfId="28965" xr:uid="{00000000-0005-0000-0000-000027710000}"/>
    <cellStyle name="Total 3 2 3 2 2" xfId="28966" xr:uid="{00000000-0005-0000-0000-000028710000}"/>
    <cellStyle name="Total 3 2 3 2 3" xfId="28967" xr:uid="{00000000-0005-0000-0000-000029710000}"/>
    <cellStyle name="Total 3 2 3 3" xfId="28968" xr:uid="{00000000-0005-0000-0000-00002A710000}"/>
    <cellStyle name="Total 3 2 3 3 2" xfId="28969" xr:uid="{00000000-0005-0000-0000-00002B710000}"/>
    <cellStyle name="Total 3 2 3 3 3" xfId="28970" xr:uid="{00000000-0005-0000-0000-00002C710000}"/>
    <cellStyle name="Total 3 2 3 4" xfId="28971" xr:uid="{00000000-0005-0000-0000-00002D710000}"/>
    <cellStyle name="Total 3 2 3 5" xfId="28972" xr:uid="{00000000-0005-0000-0000-00002E710000}"/>
    <cellStyle name="Total 3 2 4" xfId="28973" xr:uid="{00000000-0005-0000-0000-00002F710000}"/>
    <cellStyle name="Total 3 2 4 2" xfId="28974" xr:uid="{00000000-0005-0000-0000-000030710000}"/>
    <cellStyle name="Total 3 2 4 2 2" xfId="28975" xr:uid="{00000000-0005-0000-0000-000031710000}"/>
    <cellStyle name="Total 3 2 4 2 3" xfId="28976" xr:uid="{00000000-0005-0000-0000-000032710000}"/>
    <cellStyle name="Total 3 2 4 3" xfId="28977" xr:uid="{00000000-0005-0000-0000-000033710000}"/>
    <cellStyle name="Total 3 2 4 3 2" xfId="28978" xr:uid="{00000000-0005-0000-0000-000034710000}"/>
    <cellStyle name="Total 3 2 4 3 3" xfId="28979" xr:uid="{00000000-0005-0000-0000-000035710000}"/>
    <cellStyle name="Total 3 2 4 4" xfId="28980" xr:uid="{00000000-0005-0000-0000-000036710000}"/>
    <cellStyle name="Total 3 2 4 4 2" xfId="28981" xr:uid="{00000000-0005-0000-0000-000037710000}"/>
    <cellStyle name="Total 3 2 4 4 3" xfId="28982" xr:uid="{00000000-0005-0000-0000-000038710000}"/>
    <cellStyle name="Total 3 2 4 5" xfId="28983" xr:uid="{00000000-0005-0000-0000-000039710000}"/>
    <cellStyle name="Total 3 2 4 6" xfId="28984" xr:uid="{00000000-0005-0000-0000-00003A710000}"/>
    <cellStyle name="Total 3 2 5" xfId="28985" xr:uid="{00000000-0005-0000-0000-00003B710000}"/>
    <cellStyle name="Total 3 2 5 2" xfId="28986" xr:uid="{00000000-0005-0000-0000-00003C710000}"/>
    <cellStyle name="Total 3 2 5 2 2" xfId="28987" xr:uid="{00000000-0005-0000-0000-00003D710000}"/>
    <cellStyle name="Total 3 2 5 2 3" xfId="28988" xr:uid="{00000000-0005-0000-0000-00003E710000}"/>
    <cellStyle name="Total 3 2 5 3" xfId="28989" xr:uid="{00000000-0005-0000-0000-00003F710000}"/>
    <cellStyle name="Total 3 2 5 3 2" xfId="28990" xr:uid="{00000000-0005-0000-0000-000040710000}"/>
    <cellStyle name="Total 3 2 5 3 3" xfId="28991" xr:uid="{00000000-0005-0000-0000-000041710000}"/>
    <cellStyle name="Total 3 2 5 4" xfId="28992" xr:uid="{00000000-0005-0000-0000-000042710000}"/>
    <cellStyle name="Total 3 2 5 5" xfId="28993" xr:uid="{00000000-0005-0000-0000-000043710000}"/>
    <cellStyle name="Total 3 2 6" xfId="28994" xr:uid="{00000000-0005-0000-0000-000044710000}"/>
    <cellStyle name="Total 3 2 6 2" xfId="28995" xr:uid="{00000000-0005-0000-0000-000045710000}"/>
    <cellStyle name="Total 3 2 6 3" xfId="28996" xr:uid="{00000000-0005-0000-0000-000046710000}"/>
    <cellStyle name="Total 3 2 7" xfId="28997" xr:uid="{00000000-0005-0000-0000-000047710000}"/>
    <cellStyle name="Total 3 2 7 2" xfId="28998" xr:uid="{00000000-0005-0000-0000-000048710000}"/>
    <cellStyle name="Total 3 2 7 3" xfId="28999" xr:uid="{00000000-0005-0000-0000-000049710000}"/>
    <cellStyle name="Total 3 2 8" xfId="29000" xr:uid="{00000000-0005-0000-0000-00004A710000}"/>
    <cellStyle name="Total 3 2 8 2" xfId="29001" xr:uid="{00000000-0005-0000-0000-00004B710000}"/>
    <cellStyle name="Total 3 2 8 3" xfId="29002" xr:uid="{00000000-0005-0000-0000-00004C710000}"/>
    <cellStyle name="Total 3 2 9" xfId="29003" xr:uid="{00000000-0005-0000-0000-00004D710000}"/>
    <cellStyle name="Total 3 3" xfId="29004" xr:uid="{00000000-0005-0000-0000-00004E710000}"/>
    <cellStyle name="Total 3 3 2" xfId="29005" xr:uid="{00000000-0005-0000-0000-00004F710000}"/>
    <cellStyle name="Total 3 3 2 2" xfId="29006" xr:uid="{00000000-0005-0000-0000-000050710000}"/>
    <cellStyle name="Total 3 3 2 3" xfId="29007" xr:uid="{00000000-0005-0000-0000-000051710000}"/>
    <cellStyle name="Total 3 3 3" xfId="29008" xr:uid="{00000000-0005-0000-0000-000052710000}"/>
    <cellStyle name="Total 3 3 3 2" xfId="29009" xr:uid="{00000000-0005-0000-0000-000053710000}"/>
    <cellStyle name="Total 3 3 3 3" xfId="29010" xr:uid="{00000000-0005-0000-0000-000054710000}"/>
    <cellStyle name="Total 3 3 4" xfId="29011" xr:uid="{00000000-0005-0000-0000-000055710000}"/>
    <cellStyle name="Total 3 3 5" xfId="29012" xr:uid="{00000000-0005-0000-0000-000056710000}"/>
    <cellStyle name="Total 3 3 6" xfId="29013" xr:uid="{00000000-0005-0000-0000-000057710000}"/>
    <cellStyle name="Total 3 3 7" xfId="29014" xr:uid="{00000000-0005-0000-0000-000058710000}"/>
    <cellStyle name="Total 3 3 8" xfId="29015" xr:uid="{00000000-0005-0000-0000-000059710000}"/>
    <cellStyle name="Total 3 3 9" xfId="29016" xr:uid="{00000000-0005-0000-0000-00005A710000}"/>
    <cellStyle name="Total 3 4" xfId="29017" xr:uid="{00000000-0005-0000-0000-00005B710000}"/>
    <cellStyle name="Total 3 4 2" xfId="29018" xr:uid="{00000000-0005-0000-0000-00005C710000}"/>
    <cellStyle name="Total 3 4 2 2" xfId="29019" xr:uid="{00000000-0005-0000-0000-00005D710000}"/>
    <cellStyle name="Total 3 4 2 3" xfId="29020" xr:uid="{00000000-0005-0000-0000-00005E710000}"/>
    <cellStyle name="Total 3 4 3" xfId="29021" xr:uid="{00000000-0005-0000-0000-00005F710000}"/>
    <cellStyle name="Total 3 4 3 2" xfId="29022" xr:uid="{00000000-0005-0000-0000-000060710000}"/>
    <cellStyle name="Total 3 4 3 3" xfId="29023" xr:uid="{00000000-0005-0000-0000-000061710000}"/>
    <cellStyle name="Total 3 4 4" xfId="29024" xr:uid="{00000000-0005-0000-0000-000062710000}"/>
    <cellStyle name="Total 3 4 5" xfId="29025" xr:uid="{00000000-0005-0000-0000-000063710000}"/>
    <cellStyle name="Total 3 5" xfId="29026" xr:uid="{00000000-0005-0000-0000-000064710000}"/>
    <cellStyle name="Total 3 5 2" xfId="29027" xr:uid="{00000000-0005-0000-0000-000065710000}"/>
    <cellStyle name="Total 3 5 2 2" xfId="29028" xr:uid="{00000000-0005-0000-0000-000066710000}"/>
    <cellStyle name="Total 3 5 2 3" xfId="29029" xr:uid="{00000000-0005-0000-0000-000067710000}"/>
    <cellStyle name="Total 3 5 3" xfId="29030" xr:uid="{00000000-0005-0000-0000-000068710000}"/>
    <cellStyle name="Total 3 5 3 2" xfId="29031" xr:uid="{00000000-0005-0000-0000-000069710000}"/>
    <cellStyle name="Total 3 5 3 3" xfId="29032" xr:uid="{00000000-0005-0000-0000-00006A710000}"/>
    <cellStyle name="Total 3 5 4" xfId="29033" xr:uid="{00000000-0005-0000-0000-00006B710000}"/>
    <cellStyle name="Total 3 5 5" xfId="29034" xr:uid="{00000000-0005-0000-0000-00006C710000}"/>
    <cellStyle name="Total 3 6" xfId="29035" xr:uid="{00000000-0005-0000-0000-00006D710000}"/>
    <cellStyle name="Total 3 6 2" xfId="29036" xr:uid="{00000000-0005-0000-0000-00006E710000}"/>
    <cellStyle name="Total 3 6 2 2" xfId="29037" xr:uid="{00000000-0005-0000-0000-00006F710000}"/>
    <cellStyle name="Total 3 6 2 3" xfId="29038" xr:uid="{00000000-0005-0000-0000-000070710000}"/>
    <cellStyle name="Total 3 6 3" xfId="29039" xr:uid="{00000000-0005-0000-0000-000071710000}"/>
    <cellStyle name="Total 3 6 3 2" xfId="29040" xr:uid="{00000000-0005-0000-0000-000072710000}"/>
    <cellStyle name="Total 3 6 3 3" xfId="29041" xr:uid="{00000000-0005-0000-0000-000073710000}"/>
    <cellStyle name="Total 3 6 4" xfId="29042" xr:uid="{00000000-0005-0000-0000-000074710000}"/>
    <cellStyle name="Total 3 6 4 2" xfId="29043" xr:uid="{00000000-0005-0000-0000-000075710000}"/>
    <cellStyle name="Total 3 6 4 3" xfId="29044" xr:uid="{00000000-0005-0000-0000-000076710000}"/>
    <cellStyle name="Total 3 6 5" xfId="29045" xr:uid="{00000000-0005-0000-0000-000077710000}"/>
    <cellStyle name="Total 3 6 6" xfId="29046" xr:uid="{00000000-0005-0000-0000-000078710000}"/>
    <cellStyle name="Total 3 7" xfId="29047" xr:uid="{00000000-0005-0000-0000-000079710000}"/>
    <cellStyle name="Total 3 7 2" xfId="29048" xr:uid="{00000000-0005-0000-0000-00007A710000}"/>
    <cellStyle name="Total 3 7 2 2" xfId="29049" xr:uid="{00000000-0005-0000-0000-00007B710000}"/>
    <cellStyle name="Total 3 7 2 3" xfId="29050" xr:uid="{00000000-0005-0000-0000-00007C710000}"/>
    <cellStyle name="Total 3 7 3" xfId="29051" xr:uid="{00000000-0005-0000-0000-00007D710000}"/>
    <cellStyle name="Total 3 7 3 2" xfId="29052" xr:uid="{00000000-0005-0000-0000-00007E710000}"/>
    <cellStyle name="Total 3 7 3 3" xfId="29053" xr:uid="{00000000-0005-0000-0000-00007F710000}"/>
    <cellStyle name="Total 3 7 4" xfId="29054" xr:uid="{00000000-0005-0000-0000-000080710000}"/>
    <cellStyle name="Total 3 7 5" xfId="29055" xr:uid="{00000000-0005-0000-0000-000081710000}"/>
    <cellStyle name="Total 3 8" xfId="29056" xr:uid="{00000000-0005-0000-0000-000082710000}"/>
    <cellStyle name="Total 3 8 2" xfId="29057" xr:uid="{00000000-0005-0000-0000-000083710000}"/>
    <cellStyle name="Total 3 8 3" xfId="29058" xr:uid="{00000000-0005-0000-0000-000084710000}"/>
    <cellStyle name="Total 3 9" xfId="29059" xr:uid="{00000000-0005-0000-0000-000085710000}"/>
    <cellStyle name="Total 3 9 2" xfId="29060" xr:uid="{00000000-0005-0000-0000-000086710000}"/>
    <cellStyle name="Total 3 9 3" xfId="29061" xr:uid="{00000000-0005-0000-0000-000087710000}"/>
    <cellStyle name="Total 30" xfId="29062" xr:uid="{00000000-0005-0000-0000-000088710000}"/>
    <cellStyle name="Total 30 10" xfId="29063" xr:uid="{00000000-0005-0000-0000-000089710000}"/>
    <cellStyle name="Total 30 11" xfId="29064" xr:uid="{00000000-0005-0000-0000-00008A710000}"/>
    <cellStyle name="Total 30 12" xfId="29065" xr:uid="{00000000-0005-0000-0000-00008B710000}"/>
    <cellStyle name="Total 30 13" xfId="29066" xr:uid="{00000000-0005-0000-0000-00008C710000}"/>
    <cellStyle name="Total 30 14" xfId="29067" xr:uid="{00000000-0005-0000-0000-00008D710000}"/>
    <cellStyle name="Total 30 15" xfId="29068" xr:uid="{00000000-0005-0000-0000-00008E710000}"/>
    <cellStyle name="Total 30 2" xfId="29069" xr:uid="{00000000-0005-0000-0000-00008F710000}"/>
    <cellStyle name="Total 30 2 2" xfId="29070" xr:uid="{00000000-0005-0000-0000-000090710000}"/>
    <cellStyle name="Total 30 2 2 2" xfId="29071" xr:uid="{00000000-0005-0000-0000-000091710000}"/>
    <cellStyle name="Total 30 2 2 3" xfId="29072" xr:uid="{00000000-0005-0000-0000-000092710000}"/>
    <cellStyle name="Total 30 2 3" xfId="29073" xr:uid="{00000000-0005-0000-0000-000093710000}"/>
    <cellStyle name="Total 30 2 3 2" xfId="29074" xr:uid="{00000000-0005-0000-0000-000094710000}"/>
    <cellStyle name="Total 30 2 3 3" xfId="29075" xr:uid="{00000000-0005-0000-0000-000095710000}"/>
    <cellStyle name="Total 30 2 4" xfId="29076" xr:uid="{00000000-0005-0000-0000-000096710000}"/>
    <cellStyle name="Total 30 2 5" xfId="29077" xr:uid="{00000000-0005-0000-0000-000097710000}"/>
    <cellStyle name="Total 30 2 6" xfId="29078" xr:uid="{00000000-0005-0000-0000-000098710000}"/>
    <cellStyle name="Total 30 3" xfId="29079" xr:uid="{00000000-0005-0000-0000-000099710000}"/>
    <cellStyle name="Total 30 3 2" xfId="29080" xr:uid="{00000000-0005-0000-0000-00009A710000}"/>
    <cellStyle name="Total 30 3 2 2" xfId="29081" xr:uid="{00000000-0005-0000-0000-00009B710000}"/>
    <cellStyle name="Total 30 3 2 3" xfId="29082" xr:uid="{00000000-0005-0000-0000-00009C710000}"/>
    <cellStyle name="Total 30 3 3" xfId="29083" xr:uid="{00000000-0005-0000-0000-00009D710000}"/>
    <cellStyle name="Total 30 3 3 2" xfId="29084" xr:uid="{00000000-0005-0000-0000-00009E710000}"/>
    <cellStyle name="Total 30 3 3 3" xfId="29085" xr:uid="{00000000-0005-0000-0000-00009F710000}"/>
    <cellStyle name="Total 30 3 4" xfId="29086" xr:uid="{00000000-0005-0000-0000-0000A0710000}"/>
    <cellStyle name="Total 30 3 5" xfId="29087" xr:uid="{00000000-0005-0000-0000-0000A1710000}"/>
    <cellStyle name="Total 30 4" xfId="29088" xr:uid="{00000000-0005-0000-0000-0000A2710000}"/>
    <cellStyle name="Total 30 4 2" xfId="29089" xr:uid="{00000000-0005-0000-0000-0000A3710000}"/>
    <cellStyle name="Total 30 4 2 2" xfId="29090" xr:uid="{00000000-0005-0000-0000-0000A4710000}"/>
    <cellStyle name="Total 30 4 2 3" xfId="29091" xr:uid="{00000000-0005-0000-0000-0000A5710000}"/>
    <cellStyle name="Total 30 4 3" xfId="29092" xr:uid="{00000000-0005-0000-0000-0000A6710000}"/>
    <cellStyle name="Total 30 4 3 2" xfId="29093" xr:uid="{00000000-0005-0000-0000-0000A7710000}"/>
    <cellStyle name="Total 30 4 3 3" xfId="29094" xr:uid="{00000000-0005-0000-0000-0000A8710000}"/>
    <cellStyle name="Total 30 4 4" xfId="29095" xr:uid="{00000000-0005-0000-0000-0000A9710000}"/>
    <cellStyle name="Total 30 4 5" xfId="29096" xr:uid="{00000000-0005-0000-0000-0000AA710000}"/>
    <cellStyle name="Total 30 5" xfId="29097" xr:uid="{00000000-0005-0000-0000-0000AB710000}"/>
    <cellStyle name="Total 30 5 2" xfId="29098" xr:uid="{00000000-0005-0000-0000-0000AC710000}"/>
    <cellStyle name="Total 30 5 2 2" xfId="29099" xr:uid="{00000000-0005-0000-0000-0000AD710000}"/>
    <cellStyle name="Total 30 5 2 3" xfId="29100" xr:uid="{00000000-0005-0000-0000-0000AE710000}"/>
    <cellStyle name="Total 30 5 3" xfId="29101" xr:uid="{00000000-0005-0000-0000-0000AF710000}"/>
    <cellStyle name="Total 30 5 3 2" xfId="29102" xr:uid="{00000000-0005-0000-0000-0000B0710000}"/>
    <cellStyle name="Total 30 5 3 3" xfId="29103" xr:uid="{00000000-0005-0000-0000-0000B1710000}"/>
    <cellStyle name="Total 30 5 4" xfId="29104" xr:uid="{00000000-0005-0000-0000-0000B2710000}"/>
    <cellStyle name="Total 30 5 4 2" xfId="29105" xr:uid="{00000000-0005-0000-0000-0000B3710000}"/>
    <cellStyle name="Total 30 5 4 3" xfId="29106" xr:uid="{00000000-0005-0000-0000-0000B4710000}"/>
    <cellStyle name="Total 30 5 5" xfId="29107" xr:uid="{00000000-0005-0000-0000-0000B5710000}"/>
    <cellStyle name="Total 30 5 6" xfId="29108" xr:uid="{00000000-0005-0000-0000-0000B6710000}"/>
    <cellStyle name="Total 30 6" xfId="29109" xr:uid="{00000000-0005-0000-0000-0000B7710000}"/>
    <cellStyle name="Total 30 6 2" xfId="29110" xr:uid="{00000000-0005-0000-0000-0000B8710000}"/>
    <cellStyle name="Total 30 6 2 2" xfId="29111" xr:uid="{00000000-0005-0000-0000-0000B9710000}"/>
    <cellStyle name="Total 30 6 2 3" xfId="29112" xr:uid="{00000000-0005-0000-0000-0000BA710000}"/>
    <cellStyle name="Total 30 6 3" xfId="29113" xr:uid="{00000000-0005-0000-0000-0000BB710000}"/>
    <cellStyle name="Total 30 6 3 2" xfId="29114" xr:uid="{00000000-0005-0000-0000-0000BC710000}"/>
    <cellStyle name="Total 30 6 3 3" xfId="29115" xr:uid="{00000000-0005-0000-0000-0000BD710000}"/>
    <cellStyle name="Total 30 6 4" xfId="29116" xr:uid="{00000000-0005-0000-0000-0000BE710000}"/>
    <cellStyle name="Total 30 6 5" xfId="29117" xr:uid="{00000000-0005-0000-0000-0000BF710000}"/>
    <cellStyle name="Total 30 7" xfId="29118" xr:uid="{00000000-0005-0000-0000-0000C0710000}"/>
    <cellStyle name="Total 30 7 2" xfId="29119" xr:uid="{00000000-0005-0000-0000-0000C1710000}"/>
    <cellStyle name="Total 30 7 3" xfId="29120" xr:uid="{00000000-0005-0000-0000-0000C2710000}"/>
    <cellStyle name="Total 30 8" xfId="29121" xr:uid="{00000000-0005-0000-0000-0000C3710000}"/>
    <cellStyle name="Total 30 8 2" xfId="29122" xr:uid="{00000000-0005-0000-0000-0000C4710000}"/>
    <cellStyle name="Total 30 8 3" xfId="29123" xr:uid="{00000000-0005-0000-0000-0000C5710000}"/>
    <cellStyle name="Total 30 9" xfId="29124" xr:uid="{00000000-0005-0000-0000-0000C6710000}"/>
    <cellStyle name="Total 30 9 2" xfId="29125" xr:uid="{00000000-0005-0000-0000-0000C7710000}"/>
    <cellStyle name="Total 30 9 3" xfId="29126" xr:uid="{00000000-0005-0000-0000-0000C8710000}"/>
    <cellStyle name="Total 31" xfId="29127" xr:uid="{00000000-0005-0000-0000-0000C9710000}"/>
    <cellStyle name="Total 31 10" xfId="29128" xr:uid="{00000000-0005-0000-0000-0000CA710000}"/>
    <cellStyle name="Total 31 11" xfId="29129" xr:uid="{00000000-0005-0000-0000-0000CB710000}"/>
    <cellStyle name="Total 31 12" xfId="29130" xr:uid="{00000000-0005-0000-0000-0000CC710000}"/>
    <cellStyle name="Total 31 13" xfId="29131" xr:uid="{00000000-0005-0000-0000-0000CD710000}"/>
    <cellStyle name="Total 31 14" xfId="29132" xr:uid="{00000000-0005-0000-0000-0000CE710000}"/>
    <cellStyle name="Total 31 15" xfId="29133" xr:uid="{00000000-0005-0000-0000-0000CF710000}"/>
    <cellStyle name="Total 31 2" xfId="29134" xr:uid="{00000000-0005-0000-0000-0000D0710000}"/>
    <cellStyle name="Total 31 2 2" xfId="29135" xr:uid="{00000000-0005-0000-0000-0000D1710000}"/>
    <cellStyle name="Total 31 2 2 2" xfId="29136" xr:uid="{00000000-0005-0000-0000-0000D2710000}"/>
    <cellStyle name="Total 31 2 2 3" xfId="29137" xr:uid="{00000000-0005-0000-0000-0000D3710000}"/>
    <cellStyle name="Total 31 2 3" xfId="29138" xr:uid="{00000000-0005-0000-0000-0000D4710000}"/>
    <cellStyle name="Total 31 2 3 2" xfId="29139" xr:uid="{00000000-0005-0000-0000-0000D5710000}"/>
    <cellStyle name="Total 31 2 3 3" xfId="29140" xr:uid="{00000000-0005-0000-0000-0000D6710000}"/>
    <cellStyle name="Total 31 2 4" xfId="29141" xr:uid="{00000000-0005-0000-0000-0000D7710000}"/>
    <cellStyle name="Total 31 2 5" xfId="29142" xr:uid="{00000000-0005-0000-0000-0000D8710000}"/>
    <cellStyle name="Total 31 2 6" xfId="29143" xr:uid="{00000000-0005-0000-0000-0000D9710000}"/>
    <cellStyle name="Total 31 3" xfId="29144" xr:uid="{00000000-0005-0000-0000-0000DA710000}"/>
    <cellStyle name="Total 31 3 2" xfId="29145" xr:uid="{00000000-0005-0000-0000-0000DB710000}"/>
    <cellStyle name="Total 31 3 2 2" xfId="29146" xr:uid="{00000000-0005-0000-0000-0000DC710000}"/>
    <cellStyle name="Total 31 3 2 3" xfId="29147" xr:uid="{00000000-0005-0000-0000-0000DD710000}"/>
    <cellStyle name="Total 31 3 3" xfId="29148" xr:uid="{00000000-0005-0000-0000-0000DE710000}"/>
    <cellStyle name="Total 31 3 3 2" xfId="29149" xr:uid="{00000000-0005-0000-0000-0000DF710000}"/>
    <cellStyle name="Total 31 3 3 3" xfId="29150" xr:uid="{00000000-0005-0000-0000-0000E0710000}"/>
    <cellStyle name="Total 31 3 4" xfId="29151" xr:uid="{00000000-0005-0000-0000-0000E1710000}"/>
    <cellStyle name="Total 31 3 5" xfId="29152" xr:uid="{00000000-0005-0000-0000-0000E2710000}"/>
    <cellStyle name="Total 31 4" xfId="29153" xr:uid="{00000000-0005-0000-0000-0000E3710000}"/>
    <cellStyle name="Total 31 4 2" xfId="29154" xr:uid="{00000000-0005-0000-0000-0000E4710000}"/>
    <cellStyle name="Total 31 4 2 2" xfId="29155" xr:uid="{00000000-0005-0000-0000-0000E5710000}"/>
    <cellStyle name="Total 31 4 2 3" xfId="29156" xr:uid="{00000000-0005-0000-0000-0000E6710000}"/>
    <cellStyle name="Total 31 4 3" xfId="29157" xr:uid="{00000000-0005-0000-0000-0000E7710000}"/>
    <cellStyle name="Total 31 4 3 2" xfId="29158" xr:uid="{00000000-0005-0000-0000-0000E8710000}"/>
    <cellStyle name="Total 31 4 3 3" xfId="29159" xr:uid="{00000000-0005-0000-0000-0000E9710000}"/>
    <cellStyle name="Total 31 4 4" xfId="29160" xr:uid="{00000000-0005-0000-0000-0000EA710000}"/>
    <cellStyle name="Total 31 4 5" xfId="29161" xr:uid="{00000000-0005-0000-0000-0000EB710000}"/>
    <cellStyle name="Total 31 5" xfId="29162" xr:uid="{00000000-0005-0000-0000-0000EC710000}"/>
    <cellStyle name="Total 31 5 2" xfId="29163" xr:uid="{00000000-0005-0000-0000-0000ED710000}"/>
    <cellStyle name="Total 31 5 2 2" xfId="29164" xr:uid="{00000000-0005-0000-0000-0000EE710000}"/>
    <cellStyle name="Total 31 5 2 3" xfId="29165" xr:uid="{00000000-0005-0000-0000-0000EF710000}"/>
    <cellStyle name="Total 31 5 3" xfId="29166" xr:uid="{00000000-0005-0000-0000-0000F0710000}"/>
    <cellStyle name="Total 31 5 3 2" xfId="29167" xr:uid="{00000000-0005-0000-0000-0000F1710000}"/>
    <cellStyle name="Total 31 5 3 3" xfId="29168" xr:uid="{00000000-0005-0000-0000-0000F2710000}"/>
    <cellStyle name="Total 31 5 4" xfId="29169" xr:uid="{00000000-0005-0000-0000-0000F3710000}"/>
    <cellStyle name="Total 31 5 4 2" xfId="29170" xr:uid="{00000000-0005-0000-0000-0000F4710000}"/>
    <cellStyle name="Total 31 5 4 3" xfId="29171" xr:uid="{00000000-0005-0000-0000-0000F5710000}"/>
    <cellStyle name="Total 31 5 5" xfId="29172" xr:uid="{00000000-0005-0000-0000-0000F6710000}"/>
    <cellStyle name="Total 31 5 6" xfId="29173" xr:uid="{00000000-0005-0000-0000-0000F7710000}"/>
    <cellStyle name="Total 31 6" xfId="29174" xr:uid="{00000000-0005-0000-0000-0000F8710000}"/>
    <cellStyle name="Total 31 6 2" xfId="29175" xr:uid="{00000000-0005-0000-0000-0000F9710000}"/>
    <cellStyle name="Total 31 6 2 2" xfId="29176" xr:uid="{00000000-0005-0000-0000-0000FA710000}"/>
    <cellStyle name="Total 31 6 2 3" xfId="29177" xr:uid="{00000000-0005-0000-0000-0000FB710000}"/>
    <cellStyle name="Total 31 6 3" xfId="29178" xr:uid="{00000000-0005-0000-0000-0000FC710000}"/>
    <cellStyle name="Total 31 6 3 2" xfId="29179" xr:uid="{00000000-0005-0000-0000-0000FD710000}"/>
    <cellStyle name="Total 31 6 3 3" xfId="29180" xr:uid="{00000000-0005-0000-0000-0000FE710000}"/>
    <cellStyle name="Total 31 6 4" xfId="29181" xr:uid="{00000000-0005-0000-0000-0000FF710000}"/>
    <cellStyle name="Total 31 6 5" xfId="29182" xr:uid="{00000000-0005-0000-0000-000000720000}"/>
    <cellStyle name="Total 31 7" xfId="29183" xr:uid="{00000000-0005-0000-0000-000001720000}"/>
    <cellStyle name="Total 31 7 2" xfId="29184" xr:uid="{00000000-0005-0000-0000-000002720000}"/>
    <cellStyle name="Total 31 7 3" xfId="29185" xr:uid="{00000000-0005-0000-0000-000003720000}"/>
    <cellStyle name="Total 31 8" xfId="29186" xr:uid="{00000000-0005-0000-0000-000004720000}"/>
    <cellStyle name="Total 31 8 2" xfId="29187" xr:uid="{00000000-0005-0000-0000-000005720000}"/>
    <cellStyle name="Total 31 8 3" xfId="29188" xr:uid="{00000000-0005-0000-0000-000006720000}"/>
    <cellStyle name="Total 31 9" xfId="29189" xr:uid="{00000000-0005-0000-0000-000007720000}"/>
    <cellStyle name="Total 31 9 2" xfId="29190" xr:uid="{00000000-0005-0000-0000-000008720000}"/>
    <cellStyle name="Total 31 9 3" xfId="29191" xr:uid="{00000000-0005-0000-0000-000009720000}"/>
    <cellStyle name="Total 32" xfId="29192" xr:uid="{00000000-0005-0000-0000-00000A720000}"/>
    <cellStyle name="Total 32 10" xfId="29193" xr:uid="{00000000-0005-0000-0000-00000B720000}"/>
    <cellStyle name="Total 32 11" xfId="29194" xr:uid="{00000000-0005-0000-0000-00000C720000}"/>
    <cellStyle name="Total 32 12" xfId="29195" xr:uid="{00000000-0005-0000-0000-00000D720000}"/>
    <cellStyle name="Total 32 13" xfId="29196" xr:uid="{00000000-0005-0000-0000-00000E720000}"/>
    <cellStyle name="Total 32 14" xfId="29197" xr:uid="{00000000-0005-0000-0000-00000F720000}"/>
    <cellStyle name="Total 32 15" xfId="29198" xr:uid="{00000000-0005-0000-0000-000010720000}"/>
    <cellStyle name="Total 32 2" xfId="29199" xr:uid="{00000000-0005-0000-0000-000011720000}"/>
    <cellStyle name="Total 32 2 2" xfId="29200" xr:uid="{00000000-0005-0000-0000-000012720000}"/>
    <cellStyle name="Total 32 2 2 2" xfId="29201" xr:uid="{00000000-0005-0000-0000-000013720000}"/>
    <cellStyle name="Total 32 2 2 3" xfId="29202" xr:uid="{00000000-0005-0000-0000-000014720000}"/>
    <cellStyle name="Total 32 2 3" xfId="29203" xr:uid="{00000000-0005-0000-0000-000015720000}"/>
    <cellStyle name="Total 32 2 3 2" xfId="29204" xr:uid="{00000000-0005-0000-0000-000016720000}"/>
    <cellStyle name="Total 32 2 3 3" xfId="29205" xr:uid="{00000000-0005-0000-0000-000017720000}"/>
    <cellStyle name="Total 32 2 4" xfId="29206" xr:uid="{00000000-0005-0000-0000-000018720000}"/>
    <cellStyle name="Total 32 2 5" xfId="29207" xr:uid="{00000000-0005-0000-0000-000019720000}"/>
    <cellStyle name="Total 32 2 6" xfId="29208" xr:uid="{00000000-0005-0000-0000-00001A720000}"/>
    <cellStyle name="Total 32 3" xfId="29209" xr:uid="{00000000-0005-0000-0000-00001B720000}"/>
    <cellStyle name="Total 32 3 2" xfId="29210" xr:uid="{00000000-0005-0000-0000-00001C720000}"/>
    <cellStyle name="Total 32 3 2 2" xfId="29211" xr:uid="{00000000-0005-0000-0000-00001D720000}"/>
    <cellStyle name="Total 32 3 2 3" xfId="29212" xr:uid="{00000000-0005-0000-0000-00001E720000}"/>
    <cellStyle name="Total 32 3 3" xfId="29213" xr:uid="{00000000-0005-0000-0000-00001F720000}"/>
    <cellStyle name="Total 32 3 3 2" xfId="29214" xr:uid="{00000000-0005-0000-0000-000020720000}"/>
    <cellStyle name="Total 32 3 3 3" xfId="29215" xr:uid="{00000000-0005-0000-0000-000021720000}"/>
    <cellStyle name="Total 32 3 4" xfId="29216" xr:uid="{00000000-0005-0000-0000-000022720000}"/>
    <cellStyle name="Total 32 3 5" xfId="29217" xr:uid="{00000000-0005-0000-0000-000023720000}"/>
    <cellStyle name="Total 32 4" xfId="29218" xr:uid="{00000000-0005-0000-0000-000024720000}"/>
    <cellStyle name="Total 32 4 2" xfId="29219" xr:uid="{00000000-0005-0000-0000-000025720000}"/>
    <cellStyle name="Total 32 4 2 2" xfId="29220" xr:uid="{00000000-0005-0000-0000-000026720000}"/>
    <cellStyle name="Total 32 4 2 3" xfId="29221" xr:uid="{00000000-0005-0000-0000-000027720000}"/>
    <cellStyle name="Total 32 4 3" xfId="29222" xr:uid="{00000000-0005-0000-0000-000028720000}"/>
    <cellStyle name="Total 32 4 3 2" xfId="29223" xr:uid="{00000000-0005-0000-0000-000029720000}"/>
    <cellStyle name="Total 32 4 3 3" xfId="29224" xr:uid="{00000000-0005-0000-0000-00002A720000}"/>
    <cellStyle name="Total 32 4 4" xfId="29225" xr:uid="{00000000-0005-0000-0000-00002B720000}"/>
    <cellStyle name="Total 32 4 5" xfId="29226" xr:uid="{00000000-0005-0000-0000-00002C720000}"/>
    <cellStyle name="Total 32 5" xfId="29227" xr:uid="{00000000-0005-0000-0000-00002D720000}"/>
    <cellStyle name="Total 32 5 2" xfId="29228" xr:uid="{00000000-0005-0000-0000-00002E720000}"/>
    <cellStyle name="Total 32 5 2 2" xfId="29229" xr:uid="{00000000-0005-0000-0000-00002F720000}"/>
    <cellStyle name="Total 32 5 2 3" xfId="29230" xr:uid="{00000000-0005-0000-0000-000030720000}"/>
    <cellStyle name="Total 32 5 3" xfId="29231" xr:uid="{00000000-0005-0000-0000-000031720000}"/>
    <cellStyle name="Total 32 5 3 2" xfId="29232" xr:uid="{00000000-0005-0000-0000-000032720000}"/>
    <cellStyle name="Total 32 5 3 3" xfId="29233" xr:uid="{00000000-0005-0000-0000-000033720000}"/>
    <cellStyle name="Total 32 5 4" xfId="29234" xr:uid="{00000000-0005-0000-0000-000034720000}"/>
    <cellStyle name="Total 32 5 4 2" xfId="29235" xr:uid="{00000000-0005-0000-0000-000035720000}"/>
    <cellStyle name="Total 32 5 4 3" xfId="29236" xr:uid="{00000000-0005-0000-0000-000036720000}"/>
    <cellStyle name="Total 32 5 5" xfId="29237" xr:uid="{00000000-0005-0000-0000-000037720000}"/>
    <cellStyle name="Total 32 5 6" xfId="29238" xr:uid="{00000000-0005-0000-0000-000038720000}"/>
    <cellStyle name="Total 32 6" xfId="29239" xr:uid="{00000000-0005-0000-0000-000039720000}"/>
    <cellStyle name="Total 32 6 2" xfId="29240" xr:uid="{00000000-0005-0000-0000-00003A720000}"/>
    <cellStyle name="Total 32 6 2 2" xfId="29241" xr:uid="{00000000-0005-0000-0000-00003B720000}"/>
    <cellStyle name="Total 32 6 2 3" xfId="29242" xr:uid="{00000000-0005-0000-0000-00003C720000}"/>
    <cellStyle name="Total 32 6 3" xfId="29243" xr:uid="{00000000-0005-0000-0000-00003D720000}"/>
    <cellStyle name="Total 32 6 3 2" xfId="29244" xr:uid="{00000000-0005-0000-0000-00003E720000}"/>
    <cellStyle name="Total 32 6 3 3" xfId="29245" xr:uid="{00000000-0005-0000-0000-00003F720000}"/>
    <cellStyle name="Total 32 6 4" xfId="29246" xr:uid="{00000000-0005-0000-0000-000040720000}"/>
    <cellStyle name="Total 32 6 5" xfId="29247" xr:uid="{00000000-0005-0000-0000-000041720000}"/>
    <cellStyle name="Total 32 7" xfId="29248" xr:uid="{00000000-0005-0000-0000-000042720000}"/>
    <cellStyle name="Total 32 7 2" xfId="29249" xr:uid="{00000000-0005-0000-0000-000043720000}"/>
    <cellStyle name="Total 32 7 3" xfId="29250" xr:uid="{00000000-0005-0000-0000-000044720000}"/>
    <cellStyle name="Total 32 8" xfId="29251" xr:uid="{00000000-0005-0000-0000-000045720000}"/>
    <cellStyle name="Total 32 8 2" xfId="29252" xr:uid="{00000000-0005-0000-0000-000046720000}"/>
    <cellStyle name="Total 32 8 3" xfId="29253" xr:uid="{00000000-0005-0000-0000-000047720000}"/>
    <cellStyle name="Total 32 9" xfId="29254" xr:uid="{00000000-0005-0000-0000-000048720000}"/>
    <cellStyle name="Total 32 9 2" xfId="29255" xr:uid="{00000000-0005-0000-0000-000049720000}"/>
    <cellStyle name="Total 32 9 3" xfId="29256" xr:uid="{00000000-0005-0000-0000-00004A720000}"/>
    <cellStyle name="Total 33" xfId="29257" xr:uid="{00000000-0005-0000-0000-00004B720000}"/>
    <cellStyle name="Total 33 10" xfId="29258" xr:uid="{00000000-0005-0000-0000-00004C720000}"/>
    <cellStyle name="Total 33 11" xfId="29259" xr:uid="{00000000-0005-0000-0000-00004D720000}"/>
    <cellStyle name="Total 33 12" xfId="29260" xr:uid="{00000000-0005-0000-0000-00004E720000}"/>
    <cellStyle name="Total 33 13" xfId="29261" xr:uid="{00000000-0005-0000-0000-00004F720000}"/>
    <cellStyle name="Total 33 14" xfId="29262" xr:uid="{00000000-0005-0000-0000-000050720000}"/>
    <cellStyle name="Total 33 15" xfId="29263" xr:uid="{00000000-0005-0000-0000-000051720000}"/>
    <cellStyle name="Total 33 2" xfId="29264" xr:uid="{00000000-0005-0000-0000-000052720000}"/>
    <cellStyle name="Total 33 2 2" xfId="29265" xr:uid="{00000000-0005-0000-0000-000053720000}"/>
    <cellStyle name="Total 33 2 2 2" xfId="29266" xr:uid="{00000000-0005-0000-0000-000054720000}"/>
    <cellStyle name="Total 33 2 2 3" xfId="29267" xr:uid="{00000000-0005-0000-0000-000055720000}"/>
    <cellStyle name="Total 33 2 3" xfId="29268" xr:uid="{00000000-0005-0000-0000-000056720000}"/>
    <cellStyle name="Total 33 2 3 2" xfId="29269" xr:uid="{00000000-0005-0000-0000-000057720000}"/>
    <cellStyle name="Total 33 2 3 3" xfId="29270" xr:uid="{00000000-0005-0000-0000-000058720000}"/>
    <cellStyle name="Total 33 2 4" xfId="29271" xr:uid="{00000000-0005-0000-0000-000059720000}"/>
    <cellStyle name="Total 33 2 5" xfId="29272" xr:uid="{00000000-0005-0000-0000-00005A720000}"/>
    <cellStyle name="Total 33 2 6" xfId="29273" xr:uid="{00000000-0005-0000-0000-00005B720000}"/>
    <cellStyle name="Total 33 3" xfId="29274" xr:uid="{00000000-0005-0000-0000-00005C720000}"/>
    <cellStyle name="Total 33 3 2" xfId="29275" xr:uid="{00000000-0005-0000-0000-00005D720000}"/>
    <cellStyle name="Total 33 3 2 2" xfId="29276" xr:uid="{00000000-0005-0000-0000-00005E720000}"/>
    <cellStyle name="Total 33 3 2 3" xfId="29277" xr:uid="{00000000-0005-0000-0000-00005F720000}"/>
    <cellStyle name="Total 33 3 3" xfId="29278" xr:uid="{00000000-0005-0000-0000-000060720000}"/>
    <cellStyle name="Total 33 3 3 2" xfId="29279" xr:uid="{00000000-0005-0000-0000-000061720000}"/>
    <cellStyle name="Total 33 3 3 3" xfId="29280" xr:uid="{00000000-0005-0000-0000-000062720000}"/>
    <cellStyle name="Total 33 3 4" xfId="29281" xr:uid="{00000000-0005-0000-0000-000063720000}"/>
    <cellStyle name="Total 33 3 5" xfId="29282" xr:uid="{00000000-0005-0000-0000-000064720000}"/>
    <cellStyle name="Total 33 4" xfId="29283" xr:uid="{00000000-0005-0000-0000-000065720000}"/>
    <cellStyle name="Total 33 4 2" xfId="29284" xr:uid="{00000000-0005-0000-0000-000066720000}"/>
    <cellStyle name="Total 33 4 2 2" xfId="29285" xr:uid="{00000000-0005-0000-0000-000067720000}"/>
    <cellStyle name="Total 33 4 2 3" xfId="29286" xr:uid="{00000000-0005-0000-0000-000068720000}"/>
    <cellStyle name="Total 33 4 3" xfId="29287" xr:uid="{00000000-0005-0000-0000-000069720000}"/>
    <cellStyle name="Total 33 4 3 2" xfId="29288" xr:uid="{00000000-0005-0000-0000-00006A720000}"/>
    <cellStyle name="Total 33 4 3 3" xfId="29289" xr:uid="{00000000-0005-0000-0000-00006B720000}"/>
    <cellStyle name="Total 33 4 4" xfId="29290" xr:uid="{00000000-0005-0000-0000-00006C720000}"/>
    <cellStyle name="Total 33 4 5" xfId="29291" xr:uid="{00000000-0005-0000-0000-00006D720000}"/>
    <cellStyle name="Total 33 5" xfId="29292" xr:uid="{00000000-0005-0000-0000-00006E720000}"/>
    <cellStyle name="Total 33 5 2" xfId="29293" xr:uid="{00000000-0005-0000-0000-00006F720000}"/>
    <cellStyle name="Total 33 5 2 2" xfId="29294" xr:uid="{00000000-0005-0000-0000-000070720000}"/>
    <cellStyle name="Total 33 5 2 3" xfId="29295" xr:uid="{00000000-0005-0000-0000-000071720000}"/>
    <cellStyle name="Total 33 5 3" xfId="29296" xr:uid="{00000000-0005-0000-0000-000072720000}"/>
    <cellStyle name="Total 33 5 3 2" xfId="29297" xr:uid="{00000000-0005-0000-0000-000073720000}"/>
    <cellStyle name="Total 33 5 3 3" xfId="29298" xr:uid="{00000000-0005-0000-0000-000074720000}"/>
    <cellStyle name="Total 33 5 4" xfId="29299" xr:uid="{00000000-0005-0000-0000-000075720000}"/>
    <cellStyle name="Total 33 5 4 2" xfId="29300" xr:uid="{00000000-0005-0000-0000-000076720000}"/>
    <cellStyle name="Total 33 5 4 3" xfId="29301" xr:uid="{00000000-0005-0000-0000-000077720000}"/>
    <cellStyle name="Total 33 5 5" xfId="29302" xr:uid="{00000000-0005-0000-0000-000078720000}"/>
    <cellStyle name="Total 33 5 6" xfId="29303" xr:uid="{00000000-0005-0000-0000-000079720000}"/>
    <cellStyle name="Total 33 6" xfId="29304" xr:uid="{00000000-0005-0000-0000-00007A720000}"/>
    <cellStyle name="Total 33 6 2" xfId="29305" xr:uid="{00000000-0005-0000-0000-00007B720000}"/>
    <cellStyle name="Total 33 6 2 2" xfId="29306" xr:uid="{00000000-0005-0000-0000-00007C720000}"/>
    <cellStyle name="Total 33 6 2 3" xfId="29307" xr:uid="{00000000-0005-0000-0000-00007D720000}"/>
    <cellStyle name="Total 33 6 3" xfId="29308" xr:uid="{00000000-0005-0000-0000-00007E720000}"/>
    <cellStyle name="Total 33 6 3 2" xfId="29309" xr:uid="{00000000-0005-0000-0000-00007F720000}"/>
    <cellStyle name="Total 33 6 3 3" xfId="29310" xr:uid="{00000000-0005-0000-0000-000080720000}"/>
    <cellStyle name="Total 33 6 4" xfId="29311" xr:uid="{00000000-0005-0000-0000-000081720000}"/>
    <cellStyle name="Total 33 6 5" xfId="29312" xr:uid="{00000000-0005-0000-0000-000082720000}"/>
    <cellStyle name="Total 33 7" xfId="29313" xr:uid="{00000000-0005-0000-0000-000083720000}"/>
    <cellStyle name="Total 33 7 2" xfId="29314" xr:uid="{00000000-0005-0000-0000-000084720000}"/>
    <cellStyle name="Total 33 7 3" xfId="29315" xr:uid="{00000000-0005-0000-0000-000085720000}"/>
    <cellStyle name="Total 33 8" xfId="29316" xr:uid="{00000000-0005-0000-0000-000086720000}"/>
    <cellStyle name="Total 33 8 2" xfId="29317" xr:uid="{00000000-0005-0000-0000-000087720000}"/>
    <cellStyle name="Total 33 8 3" xfId="29318" xr:uid="{00000000-0005-0000-0000-000088720000}"/>
    <cellStyle name="Total 33 9" xfId="29319" xr:uid="{00000000-0005-0000-0000-000089720000}"/>
    <cellStyle name="Total 33 9 2" xfId="29320" xr:uid="{00000000-0005-0000-0000-00008A720000}"/>
    <cellStyle name="Total 33 9 3" xfId="29321" xr:uid="{00000000-0005-0000-0000-00008B720000}"/>
    <cellStyle name="Total 34" xfId="29322" xr:uid="{00000000-0005-0000-0000-00008C720000}"/>
    <cellStyle name="Total 34 10" xfId="29323" xr:uid="{00000000-0005-0000-0000-00008D720000}"/>
    <cellStyle name="Total 34 11" xfId="29324" xr:uid="{00000000-0005-0000-0000-00008E720000}"/>
    <cellStyle name="Total 34 12" xfId="29325" xr:uid="{00000000-0005-0000-0000-00008F720000}"/>
    <cellStyle name="Total 34 13" xfId="29326" xr:uid="{00000000-0005-0000-0000-000090720000}"/>
    <cellStyle name="Total 34 14" xfId="29327" xr:uid="{00000000-0005-0000-0000-000091720000}"/>
    <cellStyle name="Total 34 15" xfId="29328" xr:uid="{00000000-0005-0000-0000-000092720000}"/>
    <cellStyle name="Total 34 2" xfId="29329" xr:uid="{00000000-0005-0000-0000-000093720000}"/>
    <cellStyle name="Total 34 2 2" xfId="29330" xr:uid="{00000000-0005-0000-0000-000094720000}"/>
    <cellStyle name="Total 34 2 2 2" xfId="29331" xr:uid="{00000000-0005-0000-0000-000095720000}"/>
    <cellStyle name="Total 34 2 2 3" xfId="29332" xr:uid="{00000000-0005-0000-0000-000096720000}"/>
    <cellStyle name="Total 34 2 3" xfId="29333" xr:uid="{00000000-0005-0000-0000-000097720000}"/>
    <cellStyle name="Total 34 2 3 2" xfId="29334" xr:uid="{00000000-0005-0000-0000-000098720000}"/>
    <cellStyle name="Total 34 2 3 3" xfId="29335" xr:uid="{00000000-0005-0000-0000-000099720000}"/>
    <cellStyle name="Total 34 2 4" xfId="29336" xr:uid="{00000000-0005-0000-0000-00009A720000}"/>
    <cellStyle name="Total 34 2 5" xfId="29337" xr:uid="{00000000-0005-0000-0000-00009B720000}"/>
    <cellStyle name="Total 34 2 6" xfId="29338" xr:uid="{00000000-0005-0000-0000-00009C720000}"/>
    <cellStyle name="Total 34 3" xfId="29339" xr:uid="{00000000-0005-0000-0000-00009D720000}"/>
    <cellStyle name="Total 34 3 2" xfId="29340" xr:uid="{00000000-0005-0000-0000-00009E720000}"/>
    <cellStyle name="Total 34 3 2 2" xfId="29341" xr:uid="{00000000-0005-0000-0000-00009F720000}"/>
    <cellStyle name="Total 34 3 2 3" xfId="29342" xr:uid="{00000000-0005-0000-0000-0000A0720000}"/>
    <cellStyle name="Total 34 3 3" xfId="29343" xr:uid="{00000000-0005-0000-0000-0000A1720000}"/>
    <cellStyle name="Total 34 3 3 2" xfId="29344" xr:uid="{00000000-0005-0000-0000-0000A2720000}"/>
    <cellStyle name="Total 34 3 3 3" xfId="29345" xr:uid="{00000000-0005-0000-0000-0000A3720000}"/>
    <cellStyle name="Total 34 3 4" xfId="29346" xr:uid="{00000000-0005-0000-0000-0000A4720000}"/>
    <cellStyle name="Total 34 3 5" xfId="29347" xr:uid="{00000000-0005-0000-0000-0000A5720000}"/>
    <cellStyle name="Total 34 4" xfId="29348" xr:uid="{00000000-0005-0000-0000-0000A6720000}"/>
    <cellStyle name="Total 34 4 2" xfId="29349" xr:uid="{00000000-0005-0000-0000-0000A7720000}"/>
    <cellStyle name="Total 34 4 2 2" xfId="29350" xr:uid="{00000000-0005-0000-0000-0000A8720000}"/>
    <cellStyle name="Total 34 4 2 3" xfId="29351" xr:uid="{00000000-0005-0000-0000-0000A9720000}"/>
    <cellStyle name="Total 34 4 3" xfId="29352" xr:uid="{00000000-0005-0000-0000-0000AA720000}"/>
    <cellStyle name="Total 34 4 3 2" xfId="29353" xr:uid="{00000000-0005-0000-0000-0000AB720000}"/>
    <cellStyle name="Total 34 4 3 3" xfId="29354" xr:uid="{00000000-0005-0000-0000-0000AC720000}"/>
    <cellStyle name="Total 34 4 4" xfId="29355" xr:uid="{00000000-0005-0000-0000-0000AD720000}"/>
    <cellStyle name="Total 34 4 5" xfId="29356" xr:uid="{00000000-0005-0000-0000-0000AE720000}"/>
    <cellStyle name="Total 34 5" xfId="29357" xr:uid="{00000000-0005-0000-0000-0000AF720000}"/>
    <cellStyle name="Total 34 5 2" xfId="29358" xr:uid="{00000000-0005-0000-0000-0000B0720000}"/>
    <cellStyle name="Total 34 5 2 2" xfId="29359" xr:uid="{00000000-0005-0000-0000-0000B1720000}"/>
    <cellStyle name="Total 34 5 2 3" xfId="29360" xr:uid="{00000000-0005-0000-0000-0000B2720000}"/>
    <cellStyle name="Total 34 5 3" xfId="29361" xr:uid="{00000000-0005-0000-0000-0000B3720000}"/>
    <cellStyle name="Total 34 5 3 2" xfId="29362" xr:uid="{00000000-0005-0000-0000-0000B4720000}"/>
    <cellStyle name="Total 34 5 3 3" xfId="29363" xr:uid="{00000000-0005-0000-0000-0000B5720000}"/>
    <cellStyle name="Total 34 5 4" xfId="29364" xr:uid="{00000000-0005-0000-0000-0000B6720000}"/>
    <cellStyle name="Total 34 5 4 2" xfId="29365" xr:uid="{00000000-0005-0000-0000-0000B7720000}"/>
    <cellStyle name="Total 34 5 4 3" xfId="29366" xr:uid="{00000000-0005-0000-0000-0000B8720000}"/>
    <cellStyle name="Total 34 5 5" xfId="29367" xr:uid="{00000000-0005-0000-0000-0000B9720000}"/>
    <cellStyle name="Total 34 5 6" xfId="29368" xr:uid="{00000000-0005-0000-0000-0000BA720000}"/>
    <cellStyle name="Total 34 6" xfId="29369" xr:uid="{00000000-0005-0000-0000-0000BB720000}"/>
    <cellStyle name="Total 34 6 2" xfId="29370" xr:uid="{00000000-0005-0000-0000-0000BC720000}"/>
    <cellStyle name="Total 34 6 2 2" xfId="29371" xr:uid="{00000000-0005-0000-0000-0000BD720000}"/>
    <cellStyle name="Total 34 6 2 3" xfId="29372" xr:uid="{00000000-0005-0000-0000-0000BE720000}"/>
    <cellStyle name="Total 34 6 3" xfId="29373" xr:uid="{00000000-0005-0000-0000-0000BF720000}"/>
    <cellStyle name="Total 34 6 3 2" xfId="29374" xr:uid="{00000000-0005-0000-0000-0000C0720000}"/>
    <cellStyle name="Total 34 6 3 3" xfId="29375" xr:uid="{00000000-0005-0000-0000-0000C1720000}"/>
    <cellStyle name="Total 34 6 4" xfId="29376" xr:uid="{00000000-0005-0000-0000-0000C2720000}"/>
    <cellStyle name="Total 34 6 5" xfId="29377" xr:uid="{00000000-0005-0000-0000-0000C3720000}"/>
    <cellStyle name="Total 34 7" xfId="29378" xr:uid="{00000000-0005-0000-0000-0000C4720000}"/>
    <cellStyle name="Total 34 7 2" xfId="29379" xr:uid="{00000000-0005-0000-0000-0000C5720000}"/>
    <cellStyle name="Total 34 7 3" xfId="29380" xr:uid="{00000000-0005-0000-0000-0000C6720000}"/>
    <cellStyle name="Total 34 8" xfId="29381" xr:uid="{00000000-0005-0000-0000-0000C7720000}"/>
    <cellStyle name="Total 34 8 2" xfId="29382" xr:uid="{00000000-0005-0000-0000-0000C8720000}"/>
    <cellStyle name="Total 34 8 3" xfId="29383" xr:uid="{00000000-0005-0000-0000-0000C9720000}"/>
    <cellStyle name="Total 34 9" xfId="29384" xr:uid="{00000000-0005-0000-0000-0000CA720000}"/>
    <cellStyle name="Total 34 9 2" xfId="29385" xr:uid="{00000000-0005-0000-0000-0000CB720000}"/>
    <cellStyle name="Total 34 9 3" xfId="29386" xr:uid="{00000000-0005-0000-0000-0000CC720000}"/>
    <cellStyle name="Total 35" xfId="29387" xr:uid="{00000000-0005-0000-0000-0000CD720000}"/>
    <cellStyle name="Total 35 10" xfId="29388" xr:uid="{00000000-0005-0000-0000-0000CE720000}"/>
    <cellStyle name="Total 35 11" xfId="29389" xr:uid="{00000000-0005-0000-0000-0000CF720000}"/>
    <cellStyle name="Total 35 12" xfId="29390" xr:uid="{00000000-0005-0000-0000-0000D0720000}"/>
    <cellStyle name="Total 35 13" xfId="29391" xr:uid="{00000000-0005-0000-0000-0000D1720000}"/>
    <cellStyle name="Total 35 14" xfId="29392" xr:uid="{00000000-0005-0000-0000-0000D2720000}"/>
    <cellStyle name="Total 35 15" xfId="29393" xr:uid="{00000000-0005-0000-0000-0000D3720000}"/>
    <cellStyle name="Total 35 2" xfId="29394" xr:uid="{00000000-0005-0000-0000-0000D4720000}"/>
    <cellStyle name="Total 35 2 2" xfId="29395" xr:uid="{00000000-0005-0000-0000-0000D5720000}"/>
    <cellStyle name="Total 35 2 2 2" xfId="29396" xr:uid="{00000000-0005-0000-0000-0000D6720000}"/>
    <cellStyle name="Total 35 2 2 3" xfId="29397" xr:uid="{00000000-0005-0000-0000-0000D7720000}"/>
    <cellStyle name="Total 35 2 3" xfId="29398" xr:uid="{00000000-0005-0000-0000-0000D8720000}"/>
    <cellStyle name="Total 35 2 3 2" xfId="29399" xr:uid="{00000000-0005-0000-0000-0000D9720000}"/>
    <cellStyle name="Total 35 2 3 3" xfId="29400" xr:uid="{00000000-0005-0000-0000-0000DA720000}"/>
    <cellStyle name="Total 35 2 4" xfId="29401" xr:uid="{00000000-0005-0000-0000-0000DB720000}"/>
    <cellStyle name="Total 35 2 5" xfId="29402" xr:uid="{00000000-0005-0000-0000-0000DC720000}"/>
    <cellStyle name="Total 35 2 6" xfId="29403" xr:uid="{00000000-0005-0000-0000-0000DD720000}"/>
    <cellStyle name="Total 35 3" xfId="29404" xr:uid="{00000000-0005-0000-0000-0000DE720000}"/>
    <cellStyle name="Total 35 3 2" xfId="29405" xr:uid="{00000000-0005-0000-0000-0000DF720000}"/>
    <cellStyle name="Total 35 3 2 2" xfId="29406" xr:uid="{00000000-0005-0000-0000-0000E0720000}"/>
    <cellStyle name="Total 35 3 2 3" xfId="29407" xr:uid="{00000000-0005-0000-0000-0000E1720000}"/>
    <cellStyle name="Total 35 3 3" xfId="29408" xr:uid="{00000000-0005-0000-0000-0000E2720000}"/>
    <cellStyle name="Total 35 3 3 2" xfId="29409" xr:uid="{00000000-0005-0000-0000-0000E3720000}"/>
    <cellStyle name="Total 35 3 3 3" xfId="29410" xr:uid="{00000000-0005-0000-0000-0000E4720000}"/>
    <cellStyle name="Total 35 3 4" xfId="29411" xr:uid="{00000000-0005-0000-0000-0000E5720000}"/>
    <cellStyle name="Total 35 3 5" xfId="29412" xr:uid="{00000000-0005-0000-0000-0000E6720000}"/>
    <cellStyle name="Total 35 4" xfId="29413" xr:uid="{00000000-0005-0000-0000-0000E7720000}"/>
    <cellStyle name="Total 35 4 2" xfId="29414" xr:uid="{00000000-0005-0000-0000-0000E8720000}"/>
    <cellStyle name="Total 35 4 2 2" xfId="29415" xr:uid="{00000000-0005-0000-0000-0000E9720000}"/>
    <cellStyle name="Total 35 4 2 3" xfId="29416" xr:uid="{00000000-0005-0000-0000-0000EA720000}"/>
    <cellStyle name="Total 35 4 3" xfId="29417" xr:uid="{00000000-0005-0000-0000-0000EB720000}"/>
    <cellStyle name="Total 35 4 3 2" xfId="29418" xr:uid="{00000000-0005-0000-0000-0000EC720000}"/>
    <cellStyle name="Total 35 4 3 3" xfId="29419" xr:uid="{00000000-0005-0000-0000-0000ED720000}"/>
    <cellStyle name="Total 35 4 4" xfId="29420" xr:uid="{00000000-0005-0000-0000-0000EE720000}"/>
    <cellStyle name="Total 35 4 5" xfId="29421" xr:uid="{00000000-0005-0000-0000-0000EF720000}"/>
    <cellStyle name="Total 35 5" xfId="29422" xr:uid="{00000000-0005-0000-0000-0000F0720000}"/>
    <cellStyle name="Total 35 5 2" xfId="29423" xr:uid="{00000000-0005-0000-0000-0000F1720000}"/>
    <cellStyle name="Total 35 5 2 2" xfId="29424" xr:uid="{00000000-0005-0000-0000-0000F2720000}"/>
    <cellStyle name="Total 35 5 2 3" xfId="29425" xr:uid="{00000000-0005-0000-0000-0000F3720000}"/>
    <cellStyle name="Total 35 5 3" xfId="29426" xr:uid="{00000000-0005-0000-0000-0000F4720000}"/>
    <cellStyle name="Total 35 5 3 2" xfId="29427" xr:uid="{00000000-0005-0000-0000-0000F5720000}"/>
    <cellStyle name="Total 35 5 3 3" xfId="29428" xr:uid="{00000000-0005-0000-0000-0000F6720000}"/>
    <cellStyle name="Total 35 5 4" xfId="29429" xr:uid="{00000000-0005-0000-0000-0000F7720000}"/>
    <cellStyle name="Total 35 5 4 2" xfId="29430" xr:uid="{00000000-0005-0000-0000-0000F8720000}"/>
    <cellStyle name="Total 35 5 4 3" xfId="29431" xr:uid="{00000000-0005-0000-0000-0000F9720000}"/>
    <cellStyle name="Total 35 5 5" xfId="29432" xr:uid="{00000000-0005-0000-0000-0000FA720000}"/>
    <cellStyle name="Total 35 5 6" xfId="29433" xr:uid="{00000000-0005-0000-0000-0000FB720000}"/>
    <cellStyle name="Total 35 6" xfId="29434" xr:uid="{00000000-0005-0000-0000-0000FC720000}"/>
    <cellStyle name="Total 35 6 2" xfId="29435" xr:uid="{00000000-0005-0000-0000-0000FD720000}"/>
    <cellStyle name="Total 35 6 2 2" xfId="29436" xr:uid="{00000000-0005-0000-0000-0000FE720000}"/>
    <cellStyle name="Total 35 6 2 3" xfId="29437" xr:uid="{00000000-0005-0000-0000-0000FF720000}"/>
    <cellStyle name="Total 35 6 3" xfId="29438" xr:uid="{00000000-0005-0000-0000-000000730000}"/>
    <cellStyle name="Total 35 6 3 2" xfId="29439" xr:uid="{00000000-0005-0000-0000-000001730000}"/>
    <cellStyle name="Total 35 6 3 3" xfId="29440" xr:uid="{00000000-0005-0000-0000-000002730000}"/>
    <cellStyle name="Total 35 6 4" xfId="29441" xr:uid="{00000000-0005-0000-0000-000003730000}"/>
    <cellStyle name="Total 35 6 5" xfId="29442" xr:uid="{00000000-0005-0000-0000-000004730000}"/>
    <cellStyle name="Total 35 7" xfId="29443" xr:uid="{00000000-0005-0000-0000-000005730000}"/>
    <cellStyle name="Total 35 7 2" xfId="29444" xr:uid="{00000000-0005-0000-0000-000006730000}"/>
    <cellStyle name="Total 35 7 3" xfId="29445" xr:uid="{00000000-0005-0000-0000-000007730000}"/>
    <cellStyle name="Total 35 8" xfId="29446" xr:uid="{00000000-0005-0000-0000-000008730000}"/>
    <cellStyle name="Total 35 8 2" xfId="29447" xr:uid="{00000000-0005-0000-0000-000009730000}"/>
    <cellStyle name="Total 35 8 3" xfId="29448" xr:uid="{00000000-0005-0000-0000-00000A730000}"/>
    <cellStyle name="Total 35 9" xfId="29449" xr:uid="{00000000-0005-0000-0000-00000B730000}"/>
    <cellStyle name="Total 35 9 2" xfId="29450" xr:uid="{00000000-0005-0000-0000-00000C730000}"/>
    <cellStyle name="Total 35 9 3" xfId="29451" xr:uid="{00000000-0005-0000-0000-00000D730000}"/>
    <cellStyle name="Total 36" xfId="29452" xr:uid="{00000000-0005-0000-0000-00000E730000}"/>
    <cellStyle name="Total 36 10" xfId="29453" xr:uid="{00000000-0005-0000-0000-00000F730000}"/>
    <cellStyle name="Total 36 11" xfId="29454" xr:uid="{00000000-0005-0000-0000-000010730000}"/>
    <cellStyle name="Total 36 12" xfId="29455" xr:uid="{00000000-0005-0000-0000-000011730000}"/>
    <cellStyle name="Total 36 13" xfId="29456" xr:uid="{00000000-0005-0000-0000-000012730000}"/>
    <cellStyle name="Total 36 14" xfId="29457" xr:uid="{00000000-0005-0000-0000-000013730000}"/>
    <cellStyle name="Total 36 15" xfId="29458" xr:uid="{00000000-0005-0000-0000-000014730000}"/>
    <cellStyle name="Total 36 2" xfId="29459" xr:uid="{00000000-0005-0000-0000-000015730000}"/>
    <cellStyle name="Total 36 2 2" xfId="29460" xr:uid="{00000000-0005-0000-0000-000016730000}"/>
    <cellStyle name="Total 36 2 2 2" xfId="29461" xr:uid="{00000000-0005-0000-0000-000017730000}"/>
    <cellStyle name="Total 36 2 2 3" xfId="29462" xr:uid="{00000000-0005-0000-0000-000018730000}"/>
    <cellStyle name="Total 36 2 3" xfId="29463" xr:uid="{00000000-0005-0000-0000-000019730000}"/>
    <cellStyle name="Total 36 2 3 2" xfId="29464" xr:uid="{00000000-0005-0000-0000-00001A730000}"/>
    <cellStyle name="Total 36 2 3 3" xfId="29465" xr:uid="{00000000-0005-0000-0000-00001B730000}"/>
    <cellStyle name="Total 36 2 4" xfId="29466" xr:uid="{00000000-0005-0000-0000-00001C730000}"/>
    <cellStyle name="Total 36 2 5" xfId="29467" xr:uid="{00000000-0005-0000-0000-00001D730000}"/>
    <cellStyle name="Total 36 2 6" xfId="29468" xr:uid="{00000000-0005-0000-0000-00001E730000}"/>
    <cellStyle name="Total 36 3" xfId="29469" xr:uid="{00000000-0005-0000-0000-00001F730000}"/>
    <cellStyle name="Total 36 3 2" xfId="29470" xr:uid="{00000000-0005-0000-0000-000020730000}"/>
    <cellStyle name="Total 36 3 2 2" xfId="29471" xr:uid="{00000000-0005-0000-0000-000021730000}"/>
    <cellStyle name="Total 36 3 2 3" xfId="29472" xr:uid="{00000000-0005-0000-0000-000022730000}"/>
    <cellStyle name="Total 36 3 3" xfId="29473" xr:uid="{00000000-0005-0000-0000-000023730000}"/>
    <cellStyle name="Total 36 3 3 2" xfId="29474" xr:uid="{00000000-0005-0000-0000-000024730000}"/>
    <cellStyle name="Total 36 3 3 3" xfId="29475" xr:uid="{00000000-0005-0000-0000-000025730000}"/>
    <cellStyle name="Total 36 3 4" xfId="29476" xr:uid="{00000000-0005-0000-0000-000026730000}"/>
    <cellStyle name="Total 36 3 5" xfId="29477" xr:uid="{00000000-0005-0000-0000-000027730000}"/>
    <cellStyle name="Total 36 4" xfId="29478" xr:uid="{00000000-0005-0000-0000-000028730000}"/>
    <cellStyle name="Total 36 4 2" xfId="29479" xr:uid="{00000000-0005-0000-0000-000029730000}"/>
    <cellStyle name="Total 36 4 2 2" xfId="29480" xr:uid="{00000000-0005-0000-0000-00002A730000}"/>
    <cellStyle name="Total 36 4 2 3" xfId="29481" xr:uid="{00000000-0005-0000-0000-00002B730000}"/>
    <cellStyle name="Total 36 4 3" xfId="29482" xr:uid="{00000000-0005-0000-0000-00002C730000}"/>
    <cellStyle name="Total 36 4 3 2" xfId="29483" xr:uid="{00000000-0005-0000-0000-00002D730000}"/>
    <cellStyle name="Total 36 4 3 3" xfId="29484" xr:uid="{00000000-0005-0000-0000-00002E730000}"/>
    <cellStyle name="Total 36 4 4" xfId="29485" xr:uid="{00000000-0005-0000-0000-00002F730000}"/>
    <cellStyle name="Total 36 4 5" xfId="29486" xr:uid="{00000000-0005-0000-0000-000030730000}"/>
    <cellStyle name="Total 36 5" xfId="29487" xr:uid="{00000000-0005-0000-0000-000031730000}"/>
    <cellStyle name="Total 36 5 2" xfId="29488" xr:uid="{00000000-0005-0000-0000-000032730000}"/>
    <cellStyle name="Total 36 5 2 2" xfId="29489" xr:uid="{00000000-0005-0000-0000-000033730000}"/>
    <cellStyle name="Total 36 5 2 3" xfId="29490" xr:uid="{00000000-0005-0000-0000-000034730000}"/>
    <cellStyle name="Total 36 5 3" xfId="29491" xr:uid="{00000000-0005-0000-0000-000035730000}"/>
    <cellStyle name="Total 36 5 3 2" xfId="29492" xr:uid="{00000000-0005-0000-0000-000036730000}"/>
    <cellStyle name="Total 36 5 3 3" xfId="29493" xr:uid="{00000000-0005-0000-0000-000037730000}"/>
    <cellStyle name="Total 36 5 4" xfId="29494" xr:uid="{00000000-0005-0000-0000-000038730000}"/>
    <cellStyle name="Total 36 5 4 2" xfId="29495" xr:uid="{00000000-0005-0000-0000-000039730000}"/>
    <cellStyle name="Total 36 5 4 3" xfId="29496" xr:uid="{00000000-0005-0000-0000-00003A730000}"/>
    <cellStyle name="Total 36 5 5" xfId="29497" xr:uid="{00000000-0005-0000-0000-00003B730000}"/>
    <cellStyle name="Total 36 5 6" xfId="29498" xr:uid="{00000000-0005-0000-0000-00003C730000}"/>
    <cellStyle name="Total 36 6" xfId="29499" xr:uid="{00000000-0005-0000-0000-00003D730000}"/>
    <cellStyle name="Total 36 6 2" xfId="29500" xr:uid="{00000000-0005-0000-0000-00003E730000}"/>
    <cellStyle name="Total 36 6 2 2" xfId="29501" xr:uid="{00000000-0005-0000-0000-00003F730000}"/>
    <cellStyle name="Total 36 6 2 3" xfId="29502" xr:uid="{00000000-0005-0000-0000-000040730000}"/>
    <cellStyle name="Total 36 6 3" xfId="29503" xr:uid="{00000000-0005-0000-0000-000041730000}"/>
    <cellStyle name="Total 36 6 3 2" xfId="29504" xr:uid="{00000000-0005-0000-0000-000042730000}"/>
    <cellStyle name="Total 36 6 3 3" xfId="29505" xr:uid="{00000000-0005-0000-0000-000043730000}"/>
    <cellStyle name="Total 36 6 4" xfId="29506" xr:uid="{00000000-0005-0000-0000-000044730000}"/>
    <cellStyle name="Total 36 6 5" xfId="29507" xr:uid="{00000000-0005-0000-0000-000045730000}"/>
    <cellStyle name="Total 36 7" xfId="29508" xr:uid="{00000000-0005-0000-0000-000046730000}"/>
    <cellStyle name="Total 36 7 2" xfId="29509" xr:uid="{00000000-0005-0000-0000-000047730000}"/>
    <cellStyle name="Total 36 7 3" xfId="29510" xr:uid="{00000000-0005-0000-0000-000048730000}"/>
    <cellStyle name="Total 36 8" xfId="29511" xr:uid="{00000000-0005-0000-0000-000049730000}"/>
    <cellStyle name="Total 36 8 2" xfId="29512" xr:uid="{00000000-0005-0000-0000-00004A730000}"/>
    <cellStyle name="Total 36 8 3" xfId="29513" xr:uid="{00000000-0005-0000-0000-00004B730000}"/>
    <cellStyle name="Total 36 9" xfId="29514" xr:uid="{00000000-0005-0000-0000-00004C730000}"/>
    <cellStyle name="Total 36 9 2" xfId="29515" xr:uid="{00000000-0005-0000-0000-00004D730000}"/>
    <cellStyle name="Total 36 9 3" xfId="29516" xr:uid="{00000000-0005-0000-0000-00004E730000}"/>
    <cellStyle name="Total 37" xfId="29517" xr:uid="{00000000-0005-0000-0000-00004F730000}"/>
    <cellStyle name="Total 37 10" xfId="29518" xr:uid="{00000000-0005-0000-0000-000050730000}"/>
    <cellStyle name="Total 37 11" xfId="29519" xr:uid="{00000000-0005-0000-0000-000051730000}"/>
    <cellStyle name="Total 37 12" xfId="29520" xr:uid="{00000000-0005-0000-0000-000052730000}"/>
    <cellStyle name="Total 37 13" xfId="29521" xr:uid="{00000000-0005-0000-0000-000053730000}"/>
    <cellStyle name="Total 37 14" xfId="29522" xr:uid="{00000000-0005-0000-0000-000054730000}"/>
    <cellStyle name="Total 37 15" xfId="29523" xr:uid="{00000000-0005-0000-0000-000055730000}"/>
    <cellStyle name="Total 37 2" xfId="29524" xr:uid="{00000000-0005-0000-0000-000056730000}"/>
    <cellStyle name="Total 37 2 2" xfId="29525" xr:uid="{00000000-0005-0000-0000-000057730000}"/>
    <cellStyle name="Total 37 2 2 2" xfId="29526" xr:uid="{00000000-0005-0000-0000-000058730000}"/>
    <cellStyle name="Total 37 2 2 3" xfId="29527" xr:uid="{00000000-0005-0000-0000-000059730000}"/>
    <cellStyle name="Total 37 2 3" xfId="29528" xr:uid="{00000000-0005-0000-0000-00005A730000}"/>
    <cellStyle name="Total 37 2 3 2" xfId="29529" xr:uid="{00000000-0005-0000-0000-00005B730000}"/>
    <cellStyle name="Total 37 2 3 3" xfId="29530" xr:uid="{00000000-0005-0000-0000-00005C730000}"/>
    <cellStyle name="Total 37 2 4" xfId="29531" xr:uid="{00000000-0005-0000-0000-00005D730000}"/>
    <cellStyle name="Total 37 2 5" xfId="29532" xr:uid="{00000000-0005-0000-0000-00005E730000}"/>
    <cellStyle name="Total 37 2 6" xfId="29533" xr:uid="{00000000-0005-0000-0000-00005F730000}"/>
    <cellStyle name="Total 37 3" xfId="29534" xr:uid="{00000000-0005-0000-0000-000060730000}"/>
    <cellStyle name="Total 37 3 2" xfId="29535" xr:uid="{00000000-0005-0000-0000-000061730000}"/>
    <cellStyle name="Total 37 3 2 2" xfId="29536" xr:uid="{00000000-0005-0000-0000-000062730000}"/>
    <cellStyle name="Total 37 3 2 3" xfId="29537" xr:uid="{00000000-0005-0000-0000-000063730000}"/>
    <cellStyle name="Total 37 3 3" xfId="29538" xr:uid="{00000000-0005-0000-0000-000064730000}"/>
    <cellStyle name="Total 37 3 3 2" xfId="29539" xr:uid="{00000000-0005-0000-0000-000065730000}"/>
    <cellStyle name="Total 37 3 3 3" xfId="29540" xr:uid="{00000000-0005-0000-0000-000066730000}"/>
    <cellStyle name="Total 37 3 4" xfId="29541" xr:uid="{00000000-0005-0000-0000-000067730000}"/>
    <cellStyle name="Total 37 3 5" xfId="29542" xr:uid="{00000000-0005-0000-0000-000068730000}"/>
    <cellStyle name="Total 37 4" xfId="29543" xr:uid="{00000000-0005-0000-0000-000069730000}"/>
    <cellStyle name="Total 37 4 2" xfId="29544" xr:uid="{00000000-0005-0000-0000-00006A730000}"/>
    <cellStyle name="Total 37 4 2 2" xfId="29545" xr:uid="{00000000-0005-0000-0000-00006B730000}"/>
    <cellStyle name="Total 37 4 2 3" xfId="29546" xr:uid="{00000000-0005-0000-0000-00006C730000}"/>
    <cellStyle name="Total 37 4 3" xfId="29547" xr:uid="{00000000-0005-0000-0000-00006D730000}"/>
    <cellStyle name="Total 37 4 3 2" xfId="29548" xr:uid="{00000000-0005-0000-0000-00006E730000}"/>
    <cellStyle name="Total 37 4 3 3" xfId="29549" xr:uid="{00000000-0005-0000-0000-00006F730000}"/>
    <cellStyle name="Total 37 4 4" xfId="29550" xr:uid="{00000000-0005-0000-0000-000070730000}"/>
    <cellStyle name="Total 37 4 5" xfId="29551" xr:uid="{00000000-0005-0000-0000-000071730000}"/>
    <cellStyle name="Total 37 5" xfId="29552" xr:uid="{00000000-0005-0000-0000-000072730000}"/>
    <cellStyle name="Total 37 5 2" xfId="29553" xr:uid="{00000000-0005-0000-0000-000073730000}"/>
    <cellStyle name="Total 37 5 2 2" xfId="29554" xr:uid="{00000000-0005-0000-0000-000074730000}"/>
    <cellStyle name="Total 37 5 2 3" xfId="29555" xr:uid="{00000000-0005-0000-0000-000075730000}"/>
    <cellStyle name="Total 37 5 3" xfId="29556" xr:uid="{00000000-0005-0000-0000-000076730000}"/>
    <cellStyle name="Total 37 5 3 2" xfId="29557" xr:uid="{00000000-0005-0000-0000-000077730000}"/>
    <cellStyle name="Total 37 5 3 3" xfId="29558" xr:uid="{00000000-0005-0000-0000-000078730000}"/>
    <cellStyle name="Total 37 5 4" xfId="29559" xr:uid="{00000000-0005-0000-0000-000079730000}"/>
    <cellStyle name="Total 37 5 4 2" xfId="29560" xr:uid="{00000000-0005-0000-0000-00007A730000}"/>
    <cellStyle name="Total 37 5 4 3" xfId="29561" xr:uid="{00000000-0005-0000-0000-00007B730000}"/>
    <cellStyle name="Total 37 5 5" xfId="29562" xr:uid="{00000000-0005-0000-0000-00007C730000}"/>
    <cellStyle name="Total 37 5 6" xfId="29563" xr:uid="{00000000-0005-0000-0000-00007D730000}"/>
    <cellStyle name="Total 37 6" xfId="29564" xr:uid="{00000000-0005-0000-0000-00007E730000}"/>
    <cellStyle name="Total 37 6 2" xfId="29565" xr:uid="{00000000-0005-0000-0000-00007F730000}"/>
    <cellStyle name="Total 37 6 2 2" xfId="29566" xr:uid="{00000000-0005-0000-0000-000080730000}"/>
    <cellStyle name="Total 37 6 2 3" xfId="29567" xr:uid="{00000000-0005-0000-0000-000081730000}"/>
    <cellStyle name="Total 37 6 3" xfId="29568" xr:uid="{00000000-0005-0000-0000-000082730000}"/>
    <cellStyle name="Total 37 6 3 2" xfId="29569" xr:uid="{00000000-0005-0000-0000-000083730000}"/>
    <cellStyle name="Total 37 6 3 3" xfId="29570" xr:uid="{00000000-0005-0000-0000-000084730000}"/>
    <cellStyle name="Total 37 6 4" xfId="29571" xr:uid="{00000000-0005-0000-0000-000085730000}"/>
    <cellStyle name="Total 37 6 5" xfId="29572" xr:uid="{00000000-0005-0000-0000-000086730000}"/>
    <cellStyle name="Total 37 7" xfId="29573" xr:uid="{00000000-0005-0000-0000-000087730000}"/>
    <cellStyle name="Total 37 7 2" xfId="29574" xr:uid="{00000000-0005-0000-0000-000088730000}"/>
    <cellStyle name="Total 37 7 3" xfId="29575" xr:uid="{00000000-0005-0000-0000-000089730000}"/>
    <cellStyle name="Total 37 8" xfId="29576" xr:uid="{00000000-0005-0000-0000-00008A730000}"/>
    <cellStyle name="Total 37 8 2" xfId="29577" xr:uid="{00000000-0005-0000-0000-00008B730000}"/>
    <cellStyle name="Total 37 8 3" xfId="29578" xr:uid="{00000000-0005-0000-0000-00008C730000}"/>
    <cellStyle name="Total 37 9" xfId="29579" xr:uid="{00000000-0005-0000-0000-00008D730000}"/>
    <cellStyle name="Total 37 9 2" xfId="29580" xr:uid="{00000000-0005-0000-0000-00008E730000}"/>
    <cellStyle name="Total 37 9 3" xfId="29581" xr:uid="{00000000-0005-0000-0000-00008F730000}"/>
    <cellStyle name="Total 38" xfId="29582" xr:uid="{00000000-0005-0000-0000-000090730000}"/>
    <cellStyle name="Total 38 10" xfId="29583" xr:uid="{00000000-0005-0000-0000-000091730000}"/>
    <cellStyle name="Total 38 11" xfId="29584" xr:uid="{00000000-0005-0000-0000-000092730000}"/>
    <cellStyle name="Total 38 12" xfId="29585" xr:uid="{00000000-0005-0000-0000-000093730000}"/>
    <cellStyle name="Total 38 13" xfId="29586" xr:uid="{00000000-0005-0000-0000-000094730000}"/>
    <cellStyle name="Total 38 14" xfId="29587" xr:uid="{00000000-0005-0000-0000-000095730000}"/>
    <cellStyle name="Total 38 15" xfId="29588" xr:uid="{00000000-0005-0000-0000-000096730000}"/>
    <cellStyle name="Total 38 2" xfId="29589" xr:uid="{00000000-0005-0000-0000-000097730000}"/>
    <cellStyle name="Total 38 2 2" xfId="29590" xr:uid="{00000000-0005-0000-0000-000098730000}"/>
    <cellStyle name="Total 38 2 2 2" xfId="29591" xr:uid="{00000000-0005-0000-0000-000099730000}"/>
    <cellStyle name="Total 38 2 2 3" xfId="29592" xr:uid="{00000000-0005-0000-0000-00009A730000}"/>
    <cellStyle name="Total 38 2 3" xfId="29593" xr:uid="{00000000-0005-0000-0000-00009B730000}"/>
    <cellStyle name="Total 38 2 3 2" xfId="29594" xr:uid="{00000000-0005-0000-0000-00009C730000}"/>
    <cellStyle name="Total 38 2 3 3" xfId="29595" xr:uid="{00000000-0005-0000-0000-00009D730000}"/>
    <cellStyle name="Total 38 2 4" xfId="29596" xr:uid="{00000000-0005-0000-0000-00009E730000}"/>
    <cellStyle name="Total 38 2 5" xfId="29597" xr:uid="{00000000-0005-0000-0000-00009F730000}"/>
    <cellStyle name="Total 38 2 6" xfId="29598" xr:uid="{00000000-0005-0000-0000-0000A0730000}"/>
    <cellStyle name="Total 38 3" xfId="29599" xr:uid="{00000000-0005-0000-0000-0000A1730000}"/>
    <cellStyle name="Total 38 3 2" xfId="29600" xr:uid="{00000000-0005-0000-0000-0000A2730000}"/>
    <cellStyle name="Total 38 3 2 2" xfId="29601" xr:uid="{00000000-0005-0000-0000-0000A3730000}"/>
    <cellStyle name="Total 38 3 2 3" xfId="29602" xr:uid="{00000000-0005-0000-0000-0000A4730000}"/>
    <cellStyle name="Total 38 3 3" xfId="29603" xr:uid="{00000000-0005-0000-0000-0000A5730000}"/>
    <cellStyle name="Total 38 3 3 2" xfId="29604" xr:uid="{00000000-0005-0000-0000-0000A6730000}"/>
    <cellStyle name="Total 38 3 3 3" xfId="29605" xr:uid="{00000000-0005-0000-0000-0000A7730000}"/>
    <cellStyle name="Total 38 3 4" xfId="29606" xr:uid="{00000000-0005-0000-0000-0000A8730000}"/>
    <cellStyle name="Total 38 3 5" xfId="29607" xr:uid="{00000000-0005-0000-0000-0000A9730000}"/>
    <cellStyle name="Total 38 4" xfId="29608" xr:uid="{00000000-0005-0000-0000-0000AA730000}"/>
    <cellStyle name="Total 38 4 2" xfId="29609" xr:uid="{00000000-0005-0000-0000-0000AB730000}"/>
    <cellStyle name="Total 38 4 2 2" xfId="29610" xr:uid="{00000000-0005-0000-0000-0000AC730000}"/>
    <cellStyle name="Total 38 4 2 3" xfId="29611" xr:uid="{00000000-0005-0000-0000-0000AD730000}"/>
    <cellStyle name="Total 38 4 3" xfId="29612" xr:uid="{00000000-0005-0000-0000-0000AE730000}"/>
    <cellStyle name="Total 38 4 3 2" xfId="29613" xr:uid="{00000000-0005-0000-0000-0000AF730000}"/>
    <cellStyle name="Total 38 4 3 3" xfId="29614" xr:uid="{00000000-0005-0000-0000-0000B0730000}"/>
    <cellStyle name="Total 38 4 4" xfId="29615" xr:uid="{00000000-0005-0000-0000-0000B1730000}"/>
    <cellStyle name="Total 38 4 5" xfId="29616" xr:uid="{00000000-0005-0000-0000-0000B2730000}"/>
    <cellStyle name="Total 38 5" xfId="29617" xr:uid="{00000000-0005-0000-0000-0000B3730000}"/>
    <cellStyle name="Total 38 5 2" xfId="29618" xr:uid="{00000000-0005-0000-0000-0000B4730000}"/>
    <cellStyle name="Total 38 5 2 2" xfId="29619" xr:uid="{00000000-0005-0000-0000-0000B5730000}"/>
    <cellStyle name="Total 38 5 2 3" xfId="29620" xr:uid="{00000000-0005-0000-0000-0000B6730000}"/>
    <cellStyle name="Total 38 5 3" xfId="29621" xr:uid="{00000000-0005-0000-0000-0000B7730000}"/>
    <cellStyle name="Total 38 5 3 2" xfId="29622" xr:uid="{00000000-0005-0000-0000-0000B8730000}"/>
    <cellStyle name="Total 38 5 3 3" xfId="29623" xr:uid="{00000000-0005-0000-0000-0000B9730000}"/>
    <cellStyle name="Total 38 5 4" xfId="29624" xr:uid="{00000000-0005-0000-0000-0000BA730000}"/>
    <cellStyle name="Total 38 5 4 2" xfId="29625" xr:uid="{00000000-0005-0000-0000-0000BB730000}"/>
    <cellStyle name="Total 38 5 4 3" xfId="29626" xr:uid="{00000000-0005-0000-0000-0000BC730000}"/>
    <cellStyle name="Total 38 5 5" xfId="29627" xr:uid="{00000000-0005-0000-0000-0000BD730000}"/>
    <cellStyle name="Total 38 5 6" xfId="29628" xr:uid="{00000000-0005-0000-0000-0000BE730000}"/>
    <cellStyle name="Total 38 6" xfId="29629" xr:uid="{00000000-0005-0000-0000-0000BF730000}"/>
    <cellStyle name="Total 38 6 2" xfId="29630" xr:uid="{00000000-0005-0000-0000-0000C0730000}"/>
    <cellStyle name="Total 38 6 2 2" xfId="29631" xr:uid="{00000000-0005-0000-0000-0000C1730000}"/>
    <cellStyle name="Total 38 6 2 3" xfId="29632" xr:uid="{00000000-0005-0000-0000-0000C2730000}"/>
    <cellStyle name="Total 38 6 3" xfId="29633" xr:uid="{00000000-0005-0000-0000-0000C3730000}"/>
    <cellStyle name="Total 38 6 3 2" xfId="29634" xr:uid="{00000000-0005-0000-0000-0000C4730000}"/>
    <cellStyle name="Total 38 6 3 3" xfId="29635" xr:uid="{00000000-0005-0000-0000-0000C5730000}"/>
    <cellStyle name="Total 38 6 4" xfId="29636" xr:uid="{00000000-0005-0000-0000-0000C6730000}"/>
    <cellStyle name="Total 38 6 5" xfId="29637" xr:uid="{00000000-0005-0000-0000-0000C7730000}"/>
    <cellStyle name="Total 38 7" xfId="29638" xr:uid="{00000000-0005-0000-0000-0000C8730000}"/>
    <cellStyle name="Total 38 7 2" xfId="29639" xr:uid="{00000000-0005-0000-0000-0000C9730000}"/>
    <cellStyle name="Total 38 7 3" xfId="29640" xr:uid="{00000000-0005-0000-0000-0000CA730000}"/>
    <cellStyle name="Total 38 8" xfId="29641" xr:uid="{00000000-0005-0000-0000-0000CB730000}"/>
    <cellStyle name="Total 38 8 2" xfId="29642" xr:uid="{00000000-0005-0000-0000-0000CC730000}"/>
    <cellStyle name="Total 38 8 3" xfId="29643" xr:uid="{00000000-0005-0000-0000-0000CD730000}"/>
    <cellStyle name="Total 38 9" xfId="29644" xr:uid="{00000000-0005-0000-0000-0000CE730000}"/>
    <cellStyle name="Total 38 9 2" xfId="29645" xr:uid="{00000000-0005-0000-0000-0000CF730000}"/>
    <cellStyle name="Total 38 9 3" xfId="29646" xr:uid="{00000000-0005-0000-0000-0000D0730000}"/>
    <cellStyle name="Total 39" xfId="29647" xr:uid="{00000000-0005-0000-0000-0000D1730000}"/>
    <cellStyle name="Total 39 10" xfId="29648" xr:uid="{00000000-0005-0000-0000-0000D2730000}"/>
    <cellStyle name="Total 39 11" xfId="29649" xr:uid="{00000000-0005-0000-0000-0000D3730000}"/>
    <cellStyle name="Total 39 12" xfId="29650" xr:uid="{00000000-0005-0000-0000-0000D4730000}"/>
    <cellStyle name="Total 39 13" xfId="29651" xr:uid="{00000000-0005-0000-0000-0000D5730000}"/>
    <cellStyle name="Total 39 14" xfId="29652" xr:uid="{00000000-0005-0000-0000-0000D6730000}"/>
    <cellStyle name="Total 39 15" xfId="29653" xr:uid="{00000000-0005-0000-0000-0000D7730000}"/>
    <cellStyle name="Total 39 2" xfId="29654" xr:uid="{00000000-0005-0000-0000-0000D8730000}"/>
    <cellStyle name="Total 39 2 2" xfId="29655" xr:uid="{00000000-0005-0000-0000-0000D9730000}"/>
    <cellStyle name="Total 39 2 2 2" xfId="29656" xr:uid="{00000000-0005-0000-0000-0000DA730000}"/>
    <cellStyle name="Total 39 2 2 3" xfId="29657" xr:uid="{00000000-0005-0000-0000-0000DB730000}"/>
    <cellStyle name="Total 39 2 3" xfId="29658" xr:uid="{00000000-0005-0000-0000-0000DC730000}"/>
    <cellStyle name="Total 39 2 3 2" xfId="29659" xr:uid="{00000000-0005-0000-0000-0000DD730000}"/>
    <cellStyle name="Total 39 2 3 3" xfId="29660" xr:uid="{00000000-0005-0000-0000-0000DE730000}"/>
    <cellStyle name="Total 39 2 4" xfId="29661" xr:uid="{00000000-0005-0000-0000-0000DF730000}"/>
    <cellStyle name="Total 39 2 5" xfId="29662" xr:uid="{00000000-0005-0000-0000-0000E0730000}"/>
    <cellStyle name="Total 39 2 6" xfId="29663" xr:uid="{00000000-0005-0000-0000-0000E1730000}"/>
    <cellStyle name="Total 39 3" xfId="29664" xr:uid="{00000000-0005-0000-0000-0000E2730000}"/>
    <cellStyle name="Total 39 3 2" xfId="29665" xr:uid="{00000000-0005-0000-0000-0000E3730000}"/>
    <cellStyle name="Total 39 3 2 2" xfId="29666" xr:uid="{00000000-0005-0000-0000-0000E4730000}"/>
    <cellStyle name="Total 39 3 2 3" xfId="29667" xr:uid="{00000000-0005-0000-0000-0000E5730000}"/>
    <cellStyle name="Total 39 3 3" xfId="29668" xr:uid="{00000000-0005-0000-0000-0000E6730000}"/>
    <cellStyle name="Total 39 3 3 2" xfId="29669" xr:uid="{00000000-0005-0000-0000-0000E7730000}"/>
    <cellStyle name="Total 39 3 3 3" xfId="29670" xr:uid="{00000000-0005-0000-0000-0000E8730000}"/>
    <cellStyle name="Total 39 3 4" xfId="29671" xr:uid="{00000000-0005-0000-0000-0000E9730000}"/>
    <cellStyle name="Total 39 3 5" xfId="29672" xr:uid="{00000000-0005-0000-0000-0000EA730000}"/>
    <cellStyle name="Total 39 4" xfId="29673" xr:uid="{00000000-0005-0000-0000-0000EB730000}"/>
    <cellStyle name="Total 39 4 2" xfId="29674" xr:uid="{00000000-0005-0000-0000-0000EC730000}"/>
    <cellStyle name="Total 39 4 2 2" xfId="29675" xr:uid="{00000000-0005-0000-0000-0000ED730000}"/>
    <cellStyle name="Total 39 4 2 3" xfId="29676" xr:uid="{00000000-0005-0000-0000-0000EE730000}"/>
    <cellStyle name="Total 39 4 3" xfId="29677" xr:uid="{00000000-0005-0000-0000-0000EF730000}"/>
    <cellStyle name="Total 39 4 3 2" xfId="29678" xr:uid="{00000000-0005-0000-0000-0000F0730000}"/>
    <cellStyle name="Total 39 4 3 3" xfId="29679" xr:uid="{00000000-0005-0000-0000-0000F1730000}"/>
    <cellStyle name="Total 39 4 4" xfId="29680" xr:uid="{00000000-0005-0000-0000-0000F2730000}"/>
    <cellStyle name="Total 39 4 5" xfId="29681" xr:uid="{00000000-0005-0000-0000-0000F3730000}"/>
    <cellStyle name="Total 39 5" xfId="29682" xr:uid="{00000000-0005-0000-0000-0000F4730000}"/>
    <cellStyle name="Total 39 5 2" xfId="29683" xr:uid="{00000000-0005-0000-0000-0000F5730000}"/>
    <cellStyle name="Total 39 5 2 2" xfId="29684" xr:uid="{00000000-0005-0000-0000-0000F6730000}"/>
    <cellStyle name="Total 39 5 2 3" xfId="29685" xr:uid="{00000000-0005-0000-0000-0000F7730000}"/>
    <cellStyle name="Total 39 5 3" xfId="29686" xr:uid="{00000000-0005-0000-0000-0000F8730000}"/>
    <cellStyle name="Total 39 5 3 2" xfId="29687" xr:uid="{00000000-0005-0000-0000-0000F9730000}"/>
    <cellStyle name="Total 39 5 3 3" xfId="29688" xr:uid="{00000000-0005-0000-0000-0000FA730000}"/>
    <cellStyle name="Total 39 5 4" xfId="29689" xr:uid="{00000000-0005-0000-0000-0000FB730000}"/>
    <cellStyle name="Total 39 5 4 2" xfId="29690" xr:uid="{00000000-0005-0000-0000-0000FC730000}"/>
    <cellStyle name="Total 39 5 4 3" xfId="29691" xr:uid="{00000000-0005-0000-0000-0000FD730000}"/>
    <cellStyle name="Total 39 5 5" xfId="29692" xr:uid="{00000000-0005-0000-0000-0000FE730000}"/>
    <cellStyle name="Total 39 5 6" xfId="29693" xr:uid="{00000000-0005-0000-0000-0000FF730000}"/>
    <cellStyle name="Total 39 6" xfId="29694" xr:uid="{00000000-0005-0000-0000-000000740000}"/>
    <cellStyle name="Total 39 6 2" xfId="29695" xr:uid="{00000000-0005-0000-0000-000001740000}"/>
    <cellStyle name="Total 39 6 2 2" xfId="29696" xr:uid="{00000000-0005-0000-0000-000002740000}"/>
    <cellStyle name="Total 39 6 2 3" xfId="29697" xr:uid="{00000000-0005-0000-0000-000003740000}"/>
    <cellStyle name="Total 39 6 3" xfId="29698" xr:uid="{00000000-0005-0000-0000-000004740000}"/>
    <cellStyle name="Total 39 6 3 2" xfId="29699" xr:uid="{00000000-0005-0000-0000-000005740000}"/>
    <cellStyle name="Total 39 6 3 3" xfId="29700" xr:uid="{00000000-0005-0000-0000-000006740000}"/>
    <cellStyle name="Total 39 6 4" xfId="29701" xr:uid="{00000000-0005-0000-0000-000007740000}"/>
    <cellStyle name="Total 39 6 5" xfId="29702" xr:uid="{00000000-0005-0000-0000-000008740000}"/>
    <cellStyle name="Total 39 7" xfId="29703" xr:uid="{00000000-0005-0000-0000-000009740000}"/>
    <cellStyle name="Total 39 7 2" xfId="29704" xr:uid="{00000000-0005-0000-0000-00000A740000}"/>
    <cellStyle name="Total 39 7 3" xfId="29705" xr:uid="{00000000-0005-0000-0000-00000B740000}"/>
    <cellStyle name="Total 39 8" xfId="29706" xr:uid="{00000000-0005-0000-0000-00000C740000}"/>
    <cellStyle name="Total 39 8 2" xfId="29707" xr:uid="{00000000-0005-0000-0000-00000D740000}"/>
    <cellStyle name="Total 39 8 3" xfId="29708" xr:uid="{00000000-0005-0000-0000-00000E740000}"/>
    <cellStyle name="Total 39 9" xfId="29709" xr:uid="{00000000-0005-0000-0000-00000F740000}"/>
    <cellStyle name="Total 39 9 2" xfId="29710" xr:uid="{00000000-0005-0000-0000-000010740000}"/>
    <cellStyle name="Total 39 9 3" xfId="29711" xr:uid="{00000000-0005-0000-0000-000011740000}"/>
    <cellStyle name="Total 4" xfId="29712" xr:uid="{00000000-0005-0000-0000-000012740000}"/>
    <cellStyle name="Total 4 10" xfId="29713" xr:uid="{00000000-0005-0000-0000-000013740000}"/>
    <cellStyle name="Total 4 10 2" xfId="29714" xr:uid="{00000000-0005-0000-0000-000014740000}"/>
    <cellStyle name="Total 4 10 3" xfId="29715" xr:uid="{00000000-0005-0000-0000-000015740000}"/>
    <cellStyle name="Total 4 11" xfId="29716" xr:uid="{00000000-0005-0000-0000-000016740000}"/>
    <cellStyle name="Total 4 12" xfId="29717" xr:uid="{00000000-0005-0000-0000-000017740000}"/>
    <cellStyle name="Total 4 13" xfId="29718" xr:uid="{00000000-0005-0000-0000-000018740000}"/>
    <cellStyle name="Total 4 14" xfId="29719" xr:uid="{00000000-0005-0000-0000-000019740000}"/>
    <cellStyle name="Total 4 15" xfId="29720" xr:uid="{00000000-0005-0000-0000-00001A740000}"/>
    <cellStyle name="Total 4 16" xfId="29721" xr:uid="{00000000-0005-0000-0000-00001B740000}"/>
    <cellStyle name="Total 4 2" xfId="29722" xr:uid="{00000000-0005-0000-0000-00001C740000}"/>
    <cellStyle name="Total 4 2 10" xfId="29723" xr:uid="{00000000-0005-0000-0000-00001D740000}"/>
    <cellStyle name="Total 4 2 11" xfId="29724" xr:uid="{00000000-0005-0000-0000-00001E740000}"/>
    <cellStyle name="Total 4 2 2" xfId="29725" xr:uid="{00000000-0005-0000-0000-00001F740000}"/>
    <cellStyle name="Total 4 2 2 2" xfId="29726" xr:uid="{00000000-0005-0000-0000-000020740000}"/>
    <cellStyle name="Total 4 2 2 2 2" xfId="29727" xr:uid="{00000000-0005-0000-0000-000021740000}"/>
    <cellStyle name="Total 4 2 2 2 3" xfId="29728" xr:uid="{00000000-0005-0000-0000-000022740000}"/>
    <cellStyle name="Total 4 2 2 3" xfId="29729" xr:uid="{00000000-0005-0000-0000-000023740000}"/>
    <cellStyle name="Total 4 2 2 3 2" xfId="29730" xr:uid="{00000000-0005-0000-0000-000024740000}"/>
    <cellStyle name="Total 4 2 2 3 3" xfId="29731" xr:uid="{00000000-0005-0000-0000-000025740000}"/>
    <cellStyle name="Total 4 2 2 4" xfId="29732" xr:uid="{00000000-0005-0000-0000-000026740000}"/>
    <cellStyle name="Total 4 2 2 5" xfId="29733" xr:uid="{00000000-0005-0000-0000-000027740000}"/>
    <cellStyle name="Total 4 2 3" xfId="29734" xr:uid="{00000000-0005-0000-0000-000028740000}"/>
    <cellStyle name="Total 4 2 3 2" xfId="29735" xr:uid="{00000000-0005-0000-0000-000029740000}"/>
    <cellStyle name="Total 4 2 3 2 2" xfId="29736" xr:uid="{00000000-0005-0000-0000-00002A740000}"/>
    <cellStyle name="Total 4 2 3 2 3" xfId="29737" xr:uid="{00000000-0005-0000-0000-00002B740000}"/>
    <cellStyle name="Total 4 2 3 3" xfId="29738" xr:uid="{00000000-0005-0000-0000-00002C740000}"/>
    <cellStyle name="Total 4 2 3 3 2" xfId="29739" xr:uid="{00000000-0005-0000-0000-00002D740000}"/>
    <cellStyle name="Total 4 2 3 3 3" xfId="29740" xr:uid="{00000000-0005-0000-0000-00002E740000}"/>
    <cellStyle name="Total 4 2 3 4" xfId="29741" xr:uid="{00000000-0005-0000-0000-00002F740000}"/>
    <cellStyle name="Total 4 2 3 5" xfId="29742" xr:uid="{00000000-0005-0000-0000-000030740000}"/>
    <cellStyle name="Total 4 2 4" xfId="29743" xr:uid="{00000000-0005-0000-0000-000031740000}"/>
    <cellStyle name="Total 4 2 4 2" xfId="29744" xr:uid="{00000000-0005-0000-0000-000032740000}"/>
    <cellStyle name="Total 4 2 4 2 2" xfId="29745" xr:uid="{00000000-0005-0000-0000-000033740000}"/>
    <cellStyle name="Total 4 2 4 2 3" xfId="29746" xr:uid="{00000000-0005-0000-0000-000034740000}"/>
    <cellStyle name="Total 4 2 4 3" xfId="29747" xr:uid="{00000000-0005-0000-0000-000035740000}"/>
    <cellStyle name="Total 4 2 4 3 2" xfId="29748" xr:uid="{00000000-0005-0000-0000-000036740000}"/>
    <cellStyle name="Total 4 2 4 3 3" xfId="29749" xr:uid="{00000000-0005-0000-0000-000037740000}"/>
    <cellStyle name="Total 4 2 4 4" xfId="29750" xr:uid="{00000000-0005-0000-0000-000038740000}"/>
    <cellStyle name="Total 4 2 4 4 2" xfId="29751" xr:uid="{00000000-0005-0000-0000-000039740000}"/>
    <cellStyle name="Total 4 2 4 4 3" xfId="29752" xr:uid="{00000000-0005-0000-0000-00003A740000}"/>
    <cellStyle name="Total 4 2 4 5" xfId="29753" xr:uid="{00000000-0005-0000-0000-00003B740000}"/>
    <cellStyle name="Total 4 2 4 6" xfId="29754" xr:uid="{00000000-0005-0000-0000-00003C740000}"/>
    <cellStyle name="Total 4 2 5" xfId="29755" xr:uid="{00000000-0005-0000-0000-00003D740000}"/>
    <cellStyle name="Total 4 2 5 2" xfId="29756" xr:uid="{00000000-0005-0000-0000-00003E740000}"/>
    <cellStyle name="Total 4 2 5 2 2" xfId="29757" xr:uid="{00000000-0005-0000-0000-00003F740000}"/>
    <cellStyle name="Total 4 2 5 2 3" xfId="29758" xr:uid="{00000000-0005-0000-0000-000040740000}"/>
    <cellStyle name="Total 4 2 5 3" xfId="29759" xr:uid="{00000000-0005-0000-0000-000041740000}"/>
    <cellStyle name="Total 4 2 5 3 2" xfId="29760" xr:uid="{00000000-0005-0000-0000-000042740000}"/>
    <cellStyle name="Total 4 2 5 3 3" xfId="29761" xr:uid="{00000000-0005-0000-0000-000043740000}"/>
    <cellStyle name="Total 4 2 5 4" xfId="29762" xr:uid="{00000000-0005-0000-0000-000044740000}"/>
    <cellStyle name="Total 4 2 5 5" xfId="29763" xr:uid="{00000000-0005-0000-0000-000045740000}"/>
    <cellStyle name="Total 4 2 6" xfId="29764" xr:uid="{00000000-0005-0000-0000-000046740000}"/>
    <cellStyle name="Total 4 2 6 2" xfId="29765" xr:uid="{00000000-0005-0000-0000-000047740000}"/>
    <cellStyle name="Total 4 2 6 3" xfId="29766" xr:uid="{00000000-0005-0000-0000-000048740000}"/>
    <cellStyle name="Total 4 2 7" xfId="29767" xr:uid="{00000000-0005-0000-0000-000049740000}"/>
    <cellStyle name="Total 4 2 7 2" xfId="29768" xr:uid="{00000000-0005-0000-0000-00004A740000}"/>
    <cellStyle name="Total 4 2 7 3" xfId="29769" xr:uid="{00000000-0005-0000-0000-00004B740000}"/>
    <cellStyle name="Total 4 2 8" xfId="29770" xr:uid="{00000000-0005-0000-0000-00004C740000}"/>
    <cellStyle name="Total 4 2 8 2" xfId="29771" xr:uid="{00000000-0005-0000-0000-00004D740000}"/>
    <cellStyle name="Total 4 2 8 3" xfId="29772" xr:uid="{00000000-0005-0000-0000-00004E740000}"/>
    <cellStyle name="Total 4 2 9" xfId="29773" xr:uid="{00000000-0005-0000-0000-00004F740000}"/>
    <cellStyle name="Total 4 3" xfId="29774" xr:uid="{00000000-0005-0000-0000-000050740000}"/>
    <cellStyle name="Total 4 3 2" xfId="29775" xr:uid="{00000000-0005-0000-0000-000051740000}"/>
    <cellStyle name="Total 4 3 2 2" xfId="29776" xr:uid="{00000000-0005-0000-0000-000052740000}"/>
    <cellStyle name="Total 4 3 2 3" xfId="29777" xr:uid="{00000000-0005-0000-0000-000053740000}"/>
    <cellStyle name="Total 4 3 3" xfId="29778" xr:uid="{00000000-0005-0000-0000-000054740000}"/>
    <cellStyle name="Total 4 3 3 2" xfId="29779" xr:uid="{00000000-0005-0000-0000-000055740000}"/>
    <cellStyle name="Total 4 3 3 3" xfId="29780" xr:uid="{00000000-0005-0000-0000-000056740000}"/>
    <cellStyle name="Total 4 3 4" xfId="29781" xr:uid="{00000000-0005-0000-0000-000057740000}"/>
    <cellStyle name="Total 4 3 5" xfId="29782" xr:uid="{00000000-0005-0000-0000-000058740000}"/>
    <cellStyle name="Total 4 3 6" xfId="29783" xr:uid="{00000000-0005-0000-0000-000059740000}"/>
    <cellStyle name="Total 4 4" xfId="29784" xr:uid="{00000000-0005-0000-0000-00005A740000}"/>
    <cellStyle name="Total 4 4 2" xfId="29785" xr:uid="{00000000-0005-0000-0000-00005B740000}"/>
    <cellStyle name="Total 4 4 2 2" xfId="29786" xr:uid="{00000000-0005-0000-0000-00005C740000}"/>
    <cellStyle name="Total 4 4 2 3" xfId="29787" xr:uid="{00000000-0005-0000-0000-00005D740000}"/>
    <cellStyle name="Total 4 4 3" xfId="29788" xr:uid="{00000000-0005-0000-0000-00005E740000}"/>
    <cellStyle name="Total 4 4 3 2" xfId="29789" xr:uid="{00000000-0005-0000-0000-00005F740000}"/>
    <cellStyle name="Total 4 4 3 3" xfId="29790" xr:uid="{00000000-0005-0000-0000-000060740000}"/>
    <cellStyle name="Total 4 4 4" xfId="29791" xr:uid="{00000000-0005-0000-0000-000061740000}"/>
    <cellStyle name="Total 4 4 5" xfId="29792" xr:uid="{00000000-0005-0000-0000-000062740000}"/>
    <cellStyle name="Total 4 5" xfId="29793" xr:uid="{00000000-0005-0000-0000-000063740000}"/>
    <cellStyle name="Total 4 5 2" xfId="29794" xr:uid="{00000000-0005-0000-0000-000064740000}"/>
    <cellStyle name="Total 4 5 2 2" xfId="29795" xr:uid="{00000000-0005-0000-0000-000065740000}"/>
    <cellStyle name="Total 4 5 2 3" xfId="29796" xr:uid="{00000000-0005-0000-0000-000066740000}"/>
    <cellStyle name="Total 4 5 3" xfId="29797" xr:uid="{00000000-0005-0000-0000-000067740000}"/>
    <cellStyle name="Total 4 5 3 2" xfId="29798" xr:uid="{00000000-0005-0000-0000-000068740000}"/>
    <cellStyle name="Total 4 5 3 3" xfId="29799" xr:uid="{00000000-0005-0000-0000-000069740000}"/>
    <cellStyle name="Total 4 5 4" xfId="29800" xr:uid="{00000000-0005-0000-0000-00006A740000}"/>
    <cellStyle name="Total 4 5 5" xfId="29801" xr:uid="{00000000-0005-0000-0000-00006B740000}"/>
    <cellStyle name="Total 4 6" xfId="29802" xr:uid="{00000000-0005-0000-0000-00006C740000}"/>
    <cellStyle name="Total 4 6 2" xfId="29803" xr:uid="{00000000-0005-0000-0000-00006D740000}"/>
    <cellStyle name="Total 4 6 2 2" xfId="29804" xr:uid="{00000000-0005-0000-0000-00006E740000}"/>
    <cellStyle name="Total 4 6 2 3" xfId="29805" xr:uid="{00000000-0005-0000-0000-00006F740000}"/>
    <cellStyle name="Total 4 6 3" xfId="29806" xr:uid="{00000000-0005-0000-0000-000070740000}"/>
    <cellStyle name="Total 4 6 3 2" xfId="29807" xr:uid="{00000000-0005-0000-0000-000071740000}"/>
    <cellStyle name="Total 4 6 3 3" xfId="29808" xr:uid="{00000000-0005-0000-0000-000072740000}"/>
    <cellStyle name="Total 4 6 4" xfId="29809" xr:uid="{00000000-0005-0000-0000-000073740000}"/>
    <cellStyle name="Total 4 6 4 2" xfId="29810" xr:uid="{00000000-0005-0000-0000-000074740000}"/>
    <cellStyle name="Total 4 6 4 3" xfId="29811" xr:uid="{00000000-0005-0000-0000-000075740000}"/>
    <cellStyle name="Total 4 6 5" xfId="29812" xr:uid="{00000000-0005-0000-0000-000076740000}"/>
    <cellStyle name="Total 4 6 6" xfId="29813" xr:uid="{00000000-0005-0000-0000-000077740000}"/>
    <cellStyle name="Total 4 7" xfId="29814" xr:uid="{00000000-0005-0000-0000-000078740000}"/>
    <cellStyle name="Total 4 7 2" xfId="29815" xr:uid="{00000000-0005-0000-0000-000079740000}"/>
    <cellStyle name="Total 4 7 2 2" xfId="29816" xr:uid="{00000000-0005-0000-0000-00007A740000}"/>
    <cellStyle name="Total 4 7 2 3" xfId="29817" xr:uid="{00000000-0005-0000-0000-00007B740000}"/>
    <cellStyle name="Total 4 7 3" xfId="29818" xr:uid="{00000000-0005-0000-0000-00007C740000}"/>
    <cellStyle name="Total 4 7 3 2" xfId="29819" xr:uid="{00000000-0005-0000-0000-00007D740000}"/>
    <cellStyle name="Total 4 7 3 3" xfId="29820" xr:uid="{00000000-0005-0000-0000-00007E740000}"/>
    <cellStyle name="Total 4 7 4" xfId="29821" xr:uid="{00000000-0005-0000-0000-00007F740000}"/>
    <cellStyle name="Total 4 7 5" xfId="29822" xr:uid="{00000000-0005-0000-0000-000080740000}"/>
    <cellStyle name="Total 4 8" xfId="29823" xr:uid="{00000000-0005-0000-0000-000081740000}"/>
    <cellStyle name="Total 4 8 2" xfId="29824" xr:uid="{00000000-0005-0000-0000-000082740000}"/>
    <cellStyle name="Total 4 8 3" xfId="29825" xr:uid="{00000000-0005-0000-0000-000083740000}"/>
    <cellStyle name="Total 4 9" xfId="29826" xr:uid="{00000000-0005-0000-0000-000084740000}"/>
    <cellStyle name="Total 4 9 2" xfId="29827" xr:uid="{00000000-0005-0000-0000-000085740000}"/>
    <cellStyle name="Total 4 9 3" xfId="29828" xr:uid="{00000000-0005-0000-0000-000086740000}"/>
    <cellStyle name="Total 40" xfId="29829" xr:uid="{00000000-0005-0000-0000-000087740000}"/>
    <cellStyle name="Total 40 10" xfId="29830" xr:uid="{00000000-0005-0000-0000-000088740000}"/>
    <cellStyle name="Total 40 11" xfId="29831" xr:uid="{00000000-0005-0000-0000-000089740000}"/>
    <cellStyle name="Total 40 12" xfId="29832" xr:uid="{00000000-0005-0000-0000-00008A740000}"/>
    <cellStyle name="Total 40 13" xfId="29833" xr:uid="{00000000-0005-0000-0000-00008B740000}"/>
    <cellStyle name="Total 40 14" xfId="29834" xr:uid="{00000000-0005-0000-0000-00008C740000}"/>
    <cellStyle name="Total 40 15" xfId="29835" xr:uid="{00000000-0005-0000-0000-00008D740000}"/>
    <cellStyle name="Total 40 2" xfId="29836" xr:uid="{00000000-0005-0000-0000-00008E740000}"/>
    <cellStyle name="Total 40 2 2" xfId="29837" xr:uid="{00000000-0005-0000-0000-00008F740000}"/>
    <cellStyle name="Total 40 2 2 2" xfId="29838" xr:uid="{00000000-0005-0000-0000-000090740000}"/>
    <cellStyle name="Total 40 2 2 3" xfId="29839" xr:uid="{00000000-0005-0000-0000-000091740000}"/>
    <cellStyle name="Total 40 2 3" xfId="29840" xr:uid="{00000000-0005-0000-0000-000092740000}"/>
    <cellStyle name="Total 40 2 3 2" xfId="29841" xr:uid="{00000000-0005-0000-0000-000093740000}"/>
    <cellStyle name="Total 40 2 3 3" xfId="29842" xr:uid="{00000000-0005-0000-0000-000094740000}"/>
    <cellStyle name="Total 40 2 4" xfId="29843" xr:uid="{00000000-0005-0000-0000-000095740000}"/>
    <cellStyle name="Total 40 2 5" xfId="29844" xr:uid="{00000000-0005-0000-0000-000096740000}"/>
    <cellStyle name="Total 40 2 6" xfId="29845" xr:uid="{00000000-0005-0000-0000-000097740000}"/>
    <cellStyle name="Total 40 3" xfId="29846" xr:uid="{00000000-0005-0000-0000-000098740000}"/>
    <cellStyle name="Total 40 3 2" xfId="29847" xr:uid="{00000000-0005-0000-0000-000099740000}"/>
    <cellStyle name="Total 40 3 2 2" xfId="29848" xr:uid="{00000000-0005-0000-0000-00009A740000}"/>
    <cellStyle name="Total 40 3 2 3" xfId="29849" xr:uid="{00000000-0005-0000-0000-00009B740000}"/>
    <cellStyle name="Total 40 3 3" xfId="29850" xr:uid="{00000000-0005-0000-0000-00009C740000}"/>
    <cellStyle name="Total 40 3 3 2" xfId="29851" xr:uid="{00000000-0005-0000-0000-00009D740000}"/>
    <cellStyle name="Total 40 3 3 3" xfId="29852" xr:uid="{00000000-0005-0000-0000-00009E740000}"/>
    <cellStyle name="Total 40 3 4" xfId="29853" xr:uid="{00000000-0005-0000-0000-00009F740000}"/>
    <cellStyle name="Total 40 3 5" xfId="29854" xr:uid="{00000000-0005-0000-0000-0000A0740000}"/>
    <cellStyle name="Total 40 4" xfId="29855" xr:uid="{00000000-0005-0000-0000-0000A1740000}"/>
    <cellStyle name="Total 40 4 2" xfId="29856" xr:uid="{00000000-0005-0000-0000-0000A2740000}"/>
    <cellStyle name="Total 40 4 2 2" xfId="29857" xr:uid="{00000000-0005-0000-0000-0000A3740000}"/>
    <cellStyle name="Total 40 4 2 3" xfId="29858" xr:uid="{00000000-0005-0000-0000-0000A4740000}"/>
    <cellStyle name="Total 40 4 3" xfId="29859" xr:uid="{00000000-0005-0000-0000-0000A5740000}"/>
    <cellStyle name="Total 40 4 3 2" xfId="29860" xr:uid="{00000000-0005-0000-0000-0000A6740000}"/>
    <cellStyle name="Total 40 4 3 3" xfId="29861" xr:uid="{00000000-0005-0000-0000-0000A7740000}"/>
    <cellStyle name="Total 40 4 4" xfId="29862" xr:uid="{00000000-0005-0000-0000-0000A8740000}"/>
    <cellStyle name="Total 40 4 5" xfId="29863" xr:uid="{00000000-0005-0000-0000-0000A9740000}"/>
    <cellStyle name="Total 40 5" xfId="29864" xr:uid="{00000000-0005-0000-0000-0000AA740000}"/>
    <cellStyle name="Total 40 5 2" xfId="29865" xr:uid="{00000000-0005-0000-0000-0000AB740000}"/>
    <cellStyle name="Total 40 5 2 2" xfId="29866" xr:uid="{00000000-0005-0000-0000-0000AC740000}"/>
    <cellStyle name="Total 40 5 2 3" xfId="29867" xr:uid="{00000000-0005-0000-0000-0000AD740000}"/>
    <cellStyle name="Total 40 5 3" xfId="29868" xr:uid="{00000000-0005-0000-0000-0000AE740000}"/>
    <cellStyle name="Total 40 5 3 2" xfId="29869" xr:uid="{00000000-0005-0000-0000-0000AF740000}"/>
    <cellStyle name="Total 40 5 3 3" xfId="29870" xr:uid="{00000000-0005-0000-0000-0000B0740000}"/>
    <cellStyle name="Total 40 5 4" xfId="29871" xr:uid="{00000000-0005-0000-0000-0000B1740000}"/>
    <cellStyle name="Total 40 5 4 2" xfId="29872" xr:uid="{00000000-0005-0000-0000-0000B2740000}"/>
    <cellStyle name="Total 40 5 4 3" xfId="29873" xr:uid="{00000000-0005-0000-0000-0000B3740000}"/>
    <cellStyle name="Total 40 5 5" xfId="29874" xr:uid="{00000000-0005-0000-0000-0000B4740000}"/>
    <cellStyle name="Total 40 5 6" xfId="29875" xr:uid="{00000000-0005-0000-0000-0000B5740000}"/>
    <cellStyle name="Total 40 6" xfId="29876" xr:uid="{00000000-0005-0000-0000-0000B6740000}"/>
    <cellStyle name="Total 40 6 2" xfId="29877" xr:uid="{00000000-0005-0000-0000-0000B7740000}"/>
    <cellStyle name="Total 40 6 2 2" xfId="29878" xr:uid="{00000000-0005-0000-0000-0000B8740000}"/>
    <cellStyle name="Total 40 6 2 3" xfId="29879" xr:uid="{00000000-0005-0000-0000-0000B9740000}"/>
    <cellStyle name="Total 40 6 3" xfId="29880" xr:uid="{00000000-0005-0000-0000-0000BA740000}"/>
    <cellStyle name="Total 40 6 3 2" xfId="29881" xr:uid="{00000000-0005-0000-0000-0000BB740000}"/>
    <cellStyle name="Total 40 6 3 3" xfId="29882" xr:uid="{00000000-0005-0000-0000-0000BC740000}"/>
    <cellStyle name="Total 40 6 4" xfId="29883" xr:uid="{00000000-0005-0000-0000-0000BD740000}"/>
    <cellStyle name="Total 40 6 5" xfId="29884" xr:uid="{00000000-0005-0000-0000-0000BE740000}"/>
    <cellStyle name="Total 40 7" xfId="29885" xr:uid="{00000000-0005-0000-0000-0000BF740000}"/>
    <cellStyle name="Total 40 7 2" xfId="29886" xr:uid="{00000000-0005-0000-0000-0000C0740000}"/>
    <cellStyle name="Total 40 7 3" xfId="29887" xr:uid="{00000000-0005-0000-0000-0000C1740000}"/>
    <cellStyle name="Total 40 8" xfId="29888" xr:uid="{00000000-0005-0000-0000-0000C2740000}"/>
    <cellStyle name="Total 40 8 2" xfId="29889" xr:uid="{00000000-0005-0000-0000-0000C3740000}"/>
    <cellStyle name="Total 40 8 3" xfId="29890" xr:uid="{00000000-0005-0000-0000-0000C4740000}"/>
    <cellStyle name="Total 40 9" xfId="29891" xr:uid="{00000000-0005-0000-0000-0000C5740000}"/>
    <cellStyle name="Total 40 9 2" xfId="29892" xr:uid="{00000000-0005-0000-0000-0000C6740000}"/>
    <cellStyle name="Total 40 9 3" xfId="29893" xr:uid="{00000000-0005-0000-0000-0000C7740000}"/>
    <cellStyle name="Total 41" xfId="29894" xr:uid="{00000000-0005-0000-0000-0000C8740000}"/>
    <cellStyle name="Total 41 10" xfId="29895" xr:uid="{00000000-0005-0000-0000-0000C9740000}"/>
    <cellStyle name="Total 41 11" xfId="29896" xr:uid="{00000000-0005-0000-0000-0000CA740000}"/>
    <cellStyle name="Total 41 12" xfId="29897" xr:uid="{00000000-0005-0000-0000-0000CB740000}"/>
    <cellStyle name="Total 41 13" xfId="29898" xr:uid="{00000000-0005-0000-0000-0000CC740000}"/>
    <cellStyle name="Total 41 14" xfId="29899" xr:uid="{00000000-0005-0000-0000-0000CD740000}"/>
    <cellStyle name="Total 41 15" xfId="29900" xr:uid="{00000000-0005-0000-0000-0000CE740000}"/>
    <cellStyle name="Total 41 2" xfId="29901" xr:uid="{00000000-0005-0000-0000-0000CF740000}"/>
    <cellStyle name="Total 41 2 2" xfId="29902" xr:uid="{00000000-0005-0000-0000-0000D0740000}"/>
    <cellStyle name="Total 41 2 2 2" xfId="29903" xr:uid="{00000000-0005-0000-0000-0000D1740000}"/>
    <cellStyle name="Total 41 2 2 3" xfId="29904" xr:uid="{00000000-0005-0000-0000-0000D2740000}"/>
    <cellStyle name="Total 41 2 3" xfId="29905" xr:uid="{00000000-0005-0000-0000-0000D3740000}"/>
    <cellStyle name="Total 41 2 3 2" xfId="29906" xr:uid="{00000000-0005-0000-0000-0000D4740000}"/>
    <cellStyle name="Total 41 2 3 3" xfId="29907" xr:uid="{00000000-0005-0000-0000-0000D5740000}"/>
    <cellStyle name="Total 41 2 4" xfId="29908" xr:uid="{00000000-0005-0000-0000-0000D6740000}"/>
    <cellStyle name="Total 41 2 5" xfId="29909" xr:uid="{00000000-0005-0000-0000-0000D7740000}"/>
    <cellStyle name="Total 41 2 6" xfId="29910" xr:uid="{00000000-0005-0000-0000-0000D8740000}"/>
    <cellStyle name="Total 41 3" xfId="29911" xr:uid="{00000000-0005-0000-0000-0000D9740000}"/>
    <cellStyle name="Total 41 3 2" xfId="29912" xr:uid="{00000000-0005-0000-0000-0000DA740000}"/>
    <cellStyle name="Total 41 3 2 2" xfId="29913" xr:uid="{00000000-0005-0000-0000-0000DB740000}"/>
    <cellStyle name="Total 41 3 2 3" xfId="29914" xr:uid="{00000000-0005-0000-0000-0000DC740000}"/>
    <cellStyle name="Total 41 3 3" xfId="29915" xr:uid="{00000000-0005-0000-0000-0000DD740000}"/>
    <cellStyle name="Total 41 3 3 2" xfId="29916" xr:uid="{00000000-0005-0000-0000-0000DE740000}"/>
    <cellStyle name="Total 41 3 3 3" xfId="29917" xr:uid="{00000000-0005-0000-0000-0000DF740000}"/>
    <cellStyle name="Total 41 3 4" xfId="29918" xr:uid="{00000000-0005-0000-0000-0000E0740000}"/>
    <cellStyle name="Total 41 3 5" xfId="29919" xr:uid="{00000000-0005-0000-0000-0000E1740000}"/>
    <cellStyle name="Total 41 4" xfId="29920" xr:uid="{00000000-0005-0000-0000-0000E2740000}"/>
    <cellStyle name="Total 41 4 2" xfId="29921" xr:uid="{00000000-0005-0000-0000-0000E3740000}"/>
    <cellStyle name="Total 41 4 2 2" xfId="29922" xr:uid="{00000000-0005-0000-0000-0000E4740000}"/>
    <cellStyle name="Total 41 4 2 3" xfId="29923" xr:uid="{00000000-0005-0000-0000-0000E5740000}"/>
    <cellStyle name="Total 41 4 3" xfId="29924" xr:uid="{00000000-0005-0000-0000-0000E6740000}"/>
    <cellStyle name="Total 41 4 3 2" xfId="29925" xr:uid="{00000000-0005-0000-0000-0000E7740000}"/>
    <cellStyle name="Total 41 4 3 3" xfId="29926" xr:uid="{00000000-0005-0000-0000-0000E8740000}"/>
    <cellStyle name="Total 41 4 4" xfId="29927" xr:uid="{00000000-0005-0000-0000-0000E9740000}"/>
    <cellStyle name="Total 41 4 5" xfId="29928" xr:uid="{00000000-0005-0000-0000-0000EA740000}"/>
    <cellStyle name="Total 41 5" xfId="29929" xr:uid="{00000000-0005-0000-0000-0000EB740000}"/>
    <cellStyle name="Total 41 5 2" xfId="29930" xr:uid="{00000000-0005-0000-0000-0000EC740000}"/>
    <cellStyle name="Total 41 5 2 2" xfId="29931" xr:uid="{00000000-0005-0000-0000-0000ED740000}"/>
    <cellStyle name="Total 41 5 2 3" xfId="29932" xr:uid="{00000000-0005-0000-0000-0000EE740000}"/>
    <cellStyle name="Total 41 5 3" xfId="29933" xr:uid="{00000000-0005-0000-0000-0000EF740000}"/>
    <cellStyle name="Total 41 5 3 2" xfId="29934" xr:uid="{00000000-0005-0000-0000-0000F0740000}"/>
    <cellStyle name="Total 41 5 3 3" xfId="29935" xr:uid="{00000000-0005-0000-0000-0000F1740000}"/>
    <cellStyle name="Total 41 5 4" xfId="29936" xr:uid="{00000000-0005-0000-0000-0000F2740000}"/>
    <cellStyle name="Total 41 5 4 2" xfId="29937" xr:uid="{00000000-0005-0000-0000-0000F3740000}"/>
    <cellStyle name="Total 41 5 4 3" xfId="29938" xr:uid="{00000000-0005-0000-0000-0000F4740000}"/>
    <cellStyle name="Total 41 5 5" xfId="29939" xr:uid="{00000000-0005-0000-0000-0000F5740000}"/>
    <cellStyle name="Total 41 5 6" xfId="29940" xr:uid="{00000000-0005-0000-0000-0000F6740000}"/>
    <cellStyle name="Total 41 6" xfId="29941" xr:uid="{00000000-0005-0000-0000-0000F7740000}"/>
    <cellStyle name="Total 41 6 2" xfId="29942" xr:uid="{00000000-0005-0000-0000-0000F8740000}"/>
    <cellStyle name="Total 41 6 2 2" xfId="29943" xr:uid="{00000000-0005-0000-0000-0000F9740000}"/>
    <cellStyle name="Total 41 6 2 3" xfId="29944" xr:uid="{00000000-0005-0000-0000-0000FA740000}"/>
    <cellStyle name="Total 41 6 3" xfId="29945" xr:uid="{00000000-0005-0000-0000-0000FB740000}"/>
    <cellStyle name="Total 41 6 3 2" xfId="29946" xr:uid="{00000000-0005-0000-0000-0000FC740000}"/>
    <cellStyle name="Total 41 6 3 3" xfId="29947" xr:uid="{00000000-0005-0000-0000-0000FD740000}"/>
    <cellStyle name="Total 41 6 4" xfId="29948" xr:uid="{00000000-0005-0000-0000-0000FE740000}"/>
    <cellStyle name="Total 41 6 5" xfId="29949" xr:uid="{00000000-0005-0000-0000-0000FF740000}"/>
    <cellStyle name="Total 41 7" xfId="29950" xr:uid="{00000000-0005-0000-0000-000000750000}"/>
    <cellStyle name="Total 41 7 2" xfId="29951" xr:uid="{00000000-0005-0000-0000-000001750000}"/>
    <cellStyle name="Total 41 7 3" xfId="29952" xr:uid="{00000000-0005-0000-0000-000002750000}"/>
    <cellStyle name="Total 41 8" xfId="29953" xr:uid="{00000000-0005-0000-0000-000003750000}"/>
    <cellStyle name="Total 41 8 2" xfId="29954" xr:uid="{00000000-0005-0000-0000-000004750000}"/>
    <cellStyle name="Total 41 8 3" xfId="29955" xr:uid="{00000000-0005-0000-0000-000005750000}"/>
    <cellStyle name="Total 41 9" xfId="29956" xr:uid="{00000000-0005-0000-0000-000006750000}"/>
    <cellStyle name="Total 41 9 2" xfId="29957" xr:uid="{00000000-0005-0000-0000-000007750000}"/>
    <cellStyle name="Total 41 9 3" xfId="29958" xr:uid="{00000000-0005-0000-0000-000008750000}"/>
    <cellStyle name="Total 42" xfId="29959" xr:uid="{00000000-0005-0000-0000-000009750000}"/>
    <cellStyle name="Total 42 10" xfId="29960" xr:uid="{00000000-0005-0000-0000-00000A750000}"/>
    <cellStyle name="Total 42 11" xfId="29961" xr:uid="{00000000-0005-0000-0000-00000B750000}"/>
    <cellStyle name="Total 42 12" xfId="29962" xr:uid="{00000000-0005-0000-0000-00000C750000}"/>
    <cellStyle name="Total 42 13" xfId="29963" xr:uid="{00000000-0005-0000-0000-00000D750000}"/>
    <cellStyle name="Total 42 14" xfId="29964" xr:uid="{00000000-0005-0000-0000-00000E750000}"/>
    <cellStyle name="Total 42 15" xfId="29965" xr:uid="{00000000-0005-0000-0000-00000F750000}"/>
    <cellStyle name="Total 42 2" xfId="29966" xr:uid="{00000000-0005-0000-0000-000010750000}"/>
    <cellStyle name="Total 42 2 2" xfId="29967" xr:uid="{00000000-0005-0000-0000-000011750000}"/>
    <cellStyle name="Total 42 2 2 2" xfId="29968" xr:uid="{00000000-0005-0000-0000-000012750000}"/>
    <cellStyle name="Total 42 2 2 3" xfId="29969" xr:uid="{00000000-0005-0000-0000-000013750000}"/>
    <cellStyle name="Total 42 2 3" xfId="29970" xr:uid="{00000000-0005-0000-0000-000014750000}"/>
    <cellStyle name="Total 42 2 3 2" xfId="29971" xr:uid="{00000000-0005-0000-0000-000015750000}"/>
    <cellStyle name="Total 42 2 3 3" xfId="29972" xr:uid="{00000000-0005-0000-0000-000016750000}"/>
    <cellStyle name="Total 42 2 4" xfId="29973" xr:uid="{00000000-0005-0000-0000-000017750000}"/>
    <cellStyle name="Total 42 2 5" xfId="29974" xr:uid="{00000000-0005-0000-0000-000018750000}"/>
    <cellStyle name="Total 42 2 6" xfId="29975" xr:uid="{00000000-0005-0000-0000-000019750000}"/>
    <cellStyle name="Total 42 3" xfId="29976" xr:uid="{00000000-0005-0000-0000-00001A750000}"/>
    <cellStyle name="Total 42 3 2" xfId="29977" xr:uid="{00000000-0005-0000-0000-00001B750000}"/>
    <cellStyle name="Total 42 3 2 2" xfId="29978" xr:uid="{00000000-0005-0000-0000-00001C750000}"/>
    <cellStyle name="Total 42 3 2 3" xfId="29979" xr:uid="{00000000-0005-0000-0000-00001D750000}"/>
    <cellStyle name="Total 42 3 3" xfId="29980" xr:uid="{00000000-0005-0000-0000-00001E750000}"/>
    <cellStyle name="Total 42 3 3 2" xfId="29981" xr:uid="{00000000-0005-0000-0000-00001F750000}"/>
    <cellStyle name="Total 42 3 3 3" xfId="29982" xr:uid="{00000000-0005-0000-0000-000020750000}"/>
    <cellStyle name="Total 42 3 4" xfId="29983" xr:uid="{00000000-0005-0000-0000-000021750000}"/>
    <cellStyle name="Total 42 3 5" xfId="29984" xr:uid="{00000000-0005-0000-0000-000022750000}"/>
    <cellStyle name="Total 42 4" xfId="29985" xr:uid="{00000000-0005-0000-0000-000023750000}"/>
    <cellStyle name="Total 42 4 2" xfId="29986" xr:uid="{00000000-0005-0000-0000-000024750000}"/>
    <cellStyle name="Total 42 4 2 2" xfId="29987" xr:uid="{00000000-0005-0000-0000-000025750000}"/>
    <cellStyle name="Total 42 4 2 3" xfId="29988" xr:uid="{00000000-0005-0000-0000-000026750000}"/>
    <cellStyle name="Total 42 4 3" xfId="29989" xr:uid="{00000000-0005-0000-0000-000027750000}"/>
    <cellStyle name="Total 42 4 3 2" xfId="29990" xr:uid="{00000000-0005-0000-0000-000028750000}"/>
    <cellStyle name="Total 42 4 3 3" xfId="29991" xr:uid="{00000000-0005-0000-0000-000029750000}"/>
    <cellStyle name="Total 42 4 4" xfId="29992" xr:uid="{00000000-0005-0000-0000-00002A750000}"/>
    <cellStyle name="Total 42 4 5" xfId="29993" xr:uid="{00000000-0005-0000-0000-00002B750000}"/>
    <cellStyle name="Total 42 5" xfId="29994" xr:uid="{00000000-0005-0000-0000-00002C750000}"/>
    <cellStyle name="Total 42 5 2" xfId="29995" xr:uid="{00000000-0005-0000-0000-00002D750000}"/>
    <cellStyle name="Total 42 5 2 2" xfId="29996" xr:uid="{00000000-0005-0000-0000-00002E750000}"/>
    <cellStyle name="Total 42 5 2 3" xfId="29997" xr:uid="{00000000-0005-0000-0000-00002F750000}"/>
    <cellStyle name="Total 42 5 3" xfId="29998" xr:uid="{00000000-0005-0000-0000-000030750000}"/>
    <cellStyle name="Total 42 5 3 2" xfId="29999" xr:uid="{00000000-0005-0000-0000-000031750000}"/>
    <cellStyle name="Total 42 5 3 3" xfId="30000" xr:uid="{00000000-0005-0000-0000-000032750000}"/>
    <cellStyle name="Total 42 5 4" xfId="30001" xr:uid="{00000000-0005-0000-0000-000033750000}"/>
    <cellStyle name="Total 42 5 4 2" xfId="30002" xr:uid="{00000000-0005-0000-0000-000034750000}"/>
    <cellStyle name="Total 42 5 4 3" xfId="30003" xr:uid="{00000000-0005-0000-0000-000035750000}"/>
    <cellStyle name="Total 42 5 5" xfId="30004" xr:uid="{00000000-0005-0000-0000-000036750000}"/>
    <cellStyle name="Total 42 5 6" xfId="30005" xr:uid="{00000000-0005-0000-0000-000037750000}"/>
    <cellStyle name="Total 42 6" xfId="30006" xr:uid="{00000000-0005-0000-0000-000038750000}"/>
    <cellStyle name="Total 42 6 2" xfId="30007" xr:uid="{00000000-0005-0000-0000-000039750000}"/>
    <cellStyle name="Total 42 6 2 2" xfId="30008" xr:uid="{00000000-0005-0000-0000-00003A750000}"/>
    <cellStyle name="Total 42 6 2 3" xfId="30009" xr:uid="{00000000-0005-0000-0000-00003B750000}"/>
    <cellStyle name="Total 42 6 3" xfId="30010" xr:uid="{00000000-0005-0000-0000-00003C750000}"/>
    <cellStyle name="Total 42 6 3 2" xfId="30011" xr:uid="{00000000-0005-0000-0000-00003D750000}"/>
    <cellStyle name="Total 42 6 3 3" xfId="30012" xr:uid="{00000000-0005-0000-0000-00003E750000}"/>
    <cellStyle name="Total 42 6 4" xfId="30013" xr:uid="{00000000-0005-0000-0000-00003F750000}"/>
    <cellStyle name="Total 42 6 5" xfId="30014" xr:uid="{00000000-0005-0000-0000-000040750000}"/>
    <cellStyle name="Total 42 7" xfId="30015" xr:uid="{00000000-0005-0000-0000-000041750000}"/>
    <cellStyle name="Total 42 7 2" xfId="30016" xr:uid="{00000000-0005-0000-0000-000042750000}"/>
    <cellStyle name="Total 42 7 3" xfId="30017" xr:uid="{00000000-0005-0000-0000-000043750000}"/>
    <cellStyle name="Total 42 8" xfId="30018" xr:uid="{00000000-0005-0000-0000-000044750000}"/>
    <cellStyle name="Total 42 8 2" xfId="30019" xr:uid="{00000000-0005-0000-0000-000045750000}"/>
    <cellStyle name="Total 42 8 3" xfId="30020" xr:uid="{00000000-0005-0000-0000-000046750000}"/>
    <cellStyle name="Total 42 9" xfId="30021" xr:uid="{00000000-0005-0000-0000-000047750000}"/>
    <cellStyle name="Total 42 9 2" xfId="30022" xr:uid="{00000000-0005-0000-0000-000048750000}"/>
    <cellStyle name="Total 42 9 3" xfId="30023" xr:uid="{00000000-0005-0000-0000-000049750000}"/>
    <cellStyle name="Total 43" xfId="30024" xr:uid="{00000000-0005-0000-0000-00004A750000}"/>
    <cellStyle name="Total 44" xfId="30025" xr:uid="{00000000-0005-0000-0000-00004B750000}"/>
    <cellStyle name="Total 45" xfId="30026" xr:uid="{00000000-0005-0000-0000-00004C750000}"/>
    <cellStyle name="Total 46" xfId="30027" xr:uid="{00000000-0005-0000-0000-00004D750000}"/>
    <cellStyle name="Total 47" xfId="30028" xr:uid="{00000000-0005-0000-0000-00004E750000}"/>
    <cellStyle name="Total 5" xfId="30029" xr:uid="{00000000-0005-0000-0000-00004F750000}"/>
    <cellStyle name="Total 5 10" xfId="30030" xr:uid="{00000000-0005-0000-0000-000050750000}"/>
    <cellStyle name="Total 5 10 2" xfId="30031" xr:uid="{00000000-0005-0000-0000-000051750000}"/>
    <cellStyle name="Total 5 10 3" xfId="30032" xr:uid="{00000000-0005-0000-0000-000052750000}"/>
    <cellStyle name="Total 5 11" xfId="30033" xr:uid="{00000000-0005-0000-0000-000053750000}"/>
    <cellStyle name="Total 5 12" xfId="30034" xr:uid="{00000000-0005-0000-0000-000054750000}"/>
    <cellStyle name="Total 5 13" xfId="30035" xr:uid="{00000000-0005-0000-0000-000055750000}"/>
    <cellStyle name="Total 5 14" xfId="30036" xr:uid="{00000000-0005-0000-0000-000056750000}"/>
    <cellStyle name="Total 5 15" xfId="30037" xr:uid="{00000000-0005-0000-0000-000057750000}"/>
    <cellStyle name="Total 5 16" xfId="30038" xr:uid="{00000000-0005-0000-0000-000058750000}"/>
    <cellStyle name="Total 5 2" xfId="30039" xr:uid="{00000000-0005-0000-0000-000059750000}"/>
    <cellStyle name="Total 5 2 10" xfId="30040" xr:uid="{00000000-0005-0000-0000-00005A750000}"/>
    <cellStyle name="Total 5 2 11" xfId="30041" xr:uid="{00000000-0005-0000-0000-00005B750000}"/>
    <cellStyle name="Total 5 2 2" xfId="30042" xr:uid="{00000000-0005-0000-0000-00005C750000}"/>
    <cellStyle name="Total 5 2 2 2" xfId="30043" xr:uid="{00000000-0005-0000-0000-00005D750000}"/>
    <cellStyle name="Total 5 2 2 2 2" xfId="30044" xr:uid="{00000000-0005-0000-0000-00005E750000}"/>
    <cellStyle name="Total 5 2 2 2 3" xfId="30045" xr:uid="{00000000-0005-0000-0000-00005F750000}"/>
    <cellStyle name="Total 5 2 2 3" xfId="30046" xr:uid="{00000000-0005-0000-0000-000060750000}"/>
    <cellStyle name="Total 5 2 2 3 2" xfId="30047" xr:uid="{00000000-0005-0000-0000-000061750000}"/>
    <cellStyle name="Total 5 2 2 3 3" xfId="30048" xr:uid="{00000000-0005-0000-0000-000062750000}"/>
    <cellStyle name="Total 5 2 2 4" xfId="30049" xr:uid="{00000000-0005-0000-0000-000063750000}"/>
    <cellStyle name="Total 5 2 2 5" xfId="30050" xr:uid="{00000000-0005-0000-0000-000064750000}"/>
    <cellStyle name="Total 5 2 3" xfId="30051" xr:uid="{00000000-0005-0000-0000-000065750000}"/>
    <cellStyle name="Total 5 2 3 2" xfId="30052" xr:uid="{00000000-0005-0000-0000-000066750000}"/>
    <cellStyle name="Total 5 2 3 2 2" xfId="30053" xr:uid="{00000000-0005-0000-0000-000067750000}"/>
    <cellStyle name="Total 5 2 3 2 3" xfId="30054" xr:uid="{00000000-0005-0000-0000-000068750000}"/>
    <cellStyle name="Total 5 2 3 3" xfId="30055" xr:uid="{00000000-0005-0000-0000-000069750000}"/>
    <cellStyle name="Total 5 2 3 3 2" xfId="30056" xr:uid="{00000000-0005-0000-0000-00006A750000}"/>
    <cellStyle name="Total 5 2 3 3 3" xfId="30057" xr:uid="{00000000-0005-0000-0000-00006B750000}"/>
    <cellStyle name="Total 5 2 3 4" xfId="30058" xr:uid="{00000000-0005-0000-0000-00006C750000}"/>
    <cellStyle name="Total 5 2 3 5" xfId="30059" xr:uid="{00000000-0005-0000-0000-00006D750000}"/>
    <cellStyle name="Total 5 2 4" xfId="30060" xr:uid="{00000000-0005-0000-0000-00006E750000}"/>
    <cellStyle name="Total 5 2 4 2" xfId="30061" xr:uid="{00000000-0005-0000-0000-00006F750000}"/>
    <cellStyle name="Total 5 2 4 2 2" xfId="30062" xr:uid="{00000000-0005-0000-0000-000070750000}"/>
    <cellStyle name="Total 5 2 4 2 3" xfId="30063" xr:uid="{00000000-0005-0000-0000-000071750000}"/>
    <cellStyle name="Total 5 2 4 3" xfId="30064" xr:uid="{00000000-0005-0000-0000-000072750000}"/>
    <cellStyle name="Total 5 2 4 3 2" xfId="30065" xr:uid="{00000000-0005-0000-0000-000073750000}"/>
    <cellStyle name="Total 5 2 4 3 3" xfId="30066" xr:uid="{00000000-0005-0000-0000-000074750000}"/>
    <cellStyle name="Total 5 2 4 4" xfId="30067" xr:uid="{00000000-0005-0000-0000-000075750000}"/>
    <cellStyle name="Total 5 2 4 4 2" xfId="30068" xr:uid="{00000000-0005-0000-0000-000076750000}"/>
    <cellStyle name="Total 5 2 4 4 3" xfId="30069" xr:uid="{00000000-0005-0000-0000-000077750000}"/>
    <cellStyle name="Total 5 2 4 5" xfId="30070" xr:uid="{00000000-0005-0000-0000-000078750000}"/>
    <cellStyle name="Total 5 2 4 6" xfId="30071" xr:uid="{00000000-0005-0000-0000-000079750000}"/>
    <cellStyle name="Total 5 2 5" xfId="30072" xr:uid="{00000000-0005-0000-0000-00007A750000}"/>
    <cellStyle name="Total 5 2 5 2" xfId="30073" xr:uid="{00000000-0005-0000-0000-00007B750000}"/>
    <cellStyle name="Total 5 2 5 2 2" xfId="30074" xr:uid="{00000000-0005-0000-0000-00007C750000}"/>
    <cellStyle name="Total 5 2 5 2 3" xfId="30075" xr:uid="{00000000-0005-0000-0000-00007D750000}"/>
    <cellStyle name="Total 5 2 5 3" xfId="30076" xr:uid="{00000000-0005-0000-0000-00007E750000}"/>
    <cellStyle name="Total 5 2 5 3 2" xfId="30077" xr:uid="{00000000-0005-0000-0000-00007F750000}"/>
    <cellStyle name="Total 5 2 5 3 3" xfId="30078" xr:uid="{00000000-0005-0000-0000-000080750000}"/>
    <cellStyle name="Total 5 2 5 4" xfId="30079" xr:uid="{00000000-0005-0000-0000-000081750000}"/>
    <cellStyle name="Total 5 2 5 5" xfId="30080" xr:uid="{00000000-0005-0000-0000-000082750000}"/>
    <cellStyle name="Total 5 2 6" xfId="30081" xr:uid="{00000000-0005-0000-0000-000083750000}"/>
    <cellStyle name="Total 5 2 6 2" xfId="30082" xr:uid="{00000000-0005-0000-0000-000084750000}"/>
    <cellStyle name="Total 5 2 6 3" xfId="30083" xr:uid="{00000000-0005-0000-0000-000085750000}"/>
    <cellStyle name="Total 5 2 7" xfId="30084" xr:uid="{00000000-0005-0000-0000-000086750000}"/>
    <cellStyle name="Total 5 2 7 2" xfId="30085" xr:uid="{00000000-0005-0000-0000-000087750000}"/>
    <cellStyle name="Total 5 2 7 3" xfId="30086" xr:uid="{00000000-0005-0000-0000-000088750000}"/>
    <cellStyle name="Total 5 2 8" xfId="30087" xr:uid="{00000000-0005-0000-0000-000089750000}"/>
    <cellStyle name="Total 5 2 8 2" xfId="30088" xr:uid="{00000000-0005-0000-0000-00008A750000}"/>
    <cellStyle name="Total 5 2 8 3" xfId="30089" xr:uid="{00000000-0005-0000-0000-00008B750000}"/>
    <cellStyle name="Total 5 2 9" xfId="30090" xr:uid="{00000000-0005-0000-0000-00008C750000}"/>
    <cellStyle name="Total 5 3" xfId="30091" xr:uid="{00000000-0005-0000-0000-00008D750000}"/>
    <cellStyle name="Total 5 3 2" xfId="30092" xr:uid="{00000000-0005-0000-0000-00008E750000}"/>
    <cellStyle name="Total 5 3 2 2" xfId="30093" xr:uid="{00000000-0005-0000-0000-00008F750000}"/>
    <cellStyle name="Total 5 3 2 3" xfId="30094" xr:uid="{00000000-0005-0000-0000-000090750000}"/>
    <cellStyle name="Total 5 3 3" xfId="30095" xr:uid="{00000000-0005-0000-0000-000091750000}"/>
    <cellStyle name="Total 5 3 3 2" xfId="30096" xr:uid="{00000000-0005-0000-0000-000092750000}"/>
    <cellStyle name="Total 5 3 3 3" xfId="30097" xr:uid="{00000000-0005-0000-0000-000093750000}"/>
    <cellStyle name="Total 5 3 4" xfId="30098" xr:uid="{00000000-0005-0000-0000-000094750000}"/>
    <cellStyle name="Total 5 3 5" xfId="30099" xr:uid="{00000000-0005-0000-0000-000095750000}"/>
    <cellStyle name="Total 5 3 6" xfId="30100" xr:uid="{00000000-0005-0000-0000-000096750000}"/>
    <cellStyle name="Total 5 4" xfId="30101" xr:uid="{00000000-0005-0000-0000-000097750000}"/>
    <cellStyle name="Total 5 4 2" xfId="30102" xr:uid="{00000000-0005-0000-0000-000098750000}"/>
    <cellStyle name="Total 5 4 2 2" xfId="30103" xr:uid="{00000000-0005-0000-0000-000099750000}"/>
    <cellStyle name="Total 5 4 2 3" xfId="30104" xr:uid="{00000000-0005-0000-0000-00009A750000}"/>
    <cellStyle name="Total 5 4 3" xfId="30105" xr:uid="{00000000-0005-0000-0000-00009B750000}"/>
    <cellStyle name="Total 5 4 3 2" xfId="30106" xr:uid="{00000000-0005-0000-0000-00009C750000}"/>
    <cellStyle name="Total 5 4 3 3" xfId="30107" xr:uid="{00000000-0005-0000-0000-00009D750000}"/>
    <cellStyle name="Total 5 4 4" xfId="30108" xr:uid="{00000000-0005-0000-0000-00009E750000}"/>
    <cellStyle name="Total 5 4 5" xfId="30109" xr:uid="{00000000-0005-0000-0000-00009F750000}"/>
    <cellStyle name="Total 5 5" xfId="30110" xr:uid="{00000000-0005-0000-0000-0000A0750000}"/>
    <cellStyle name="Total 5 5 2" xfId="30111" xr:uid="{00000000-0005-0000-0000-0000A1750000}"/>
    <cellStyle name="Total 5 5 2 2" xfId="30112" xr:uid="{00000000-0005-0000-0000-0000A2750000}"/>
    <cellStyle name="Total 5 5 2 3" xfId="30113" xr:uid="{00000000-0005-0000-0000-0000A3750000}"/>
    <cellStyle name="Total 5 5 3" xfId="30114" xr:uid="{00000000-0005-0000-0000-0000A4750000}"/>
    <cellStyle name="Total 5 5 3 2" xfId="30115" xr:uid="{00000000-0005-0000-0000-0000A5750000}"/>
    <cellStyle name="Total 5 5 3 3" xfId="30116" xr:uid="{00000000-0005-0000-0000-0000A6750000}"/>
    <cellStyle name="Total 5 5 4" xfId="30117" xr:uid="{00000000-0005-0000-0000-0000A7750000}"/>
    <cellStyle name="Total 5 5 5" xfId="30118" xr:uid="{00000000-0005-0000-0000-0000A8750000}"/>
    <cellStyle name="Total 5 6" xfId="30119" xr:uid="{00000000-0005-0000-0000-0000A9750000}"/>
    <cellStyle name="Total 5 6 2" xfId="30120" xr:uid="{00000000-0005-0000-0000-0000AA750000}"/>
    <cellStyle name="Total 5 6 2 2" xfId="30121" xr:uid="{00000000-0005-0000-0000-0000AB750000}"/>
    <cellStyle name="Total 5 6 2 3" xfId="30122" xr:uid="{00000000-0005-0000-0000-0000AC750000}"/>
    <cellStyle name="Total 5 6 3" xfId="30123" xr:uid="{00000000-0005-0000-0000-0000AD750000}"/>
    <cellStyle name="Total 5 6 3 2" xfId="30124" xr:uid="{00000000-0005-0000-0000-0000AE750000}"/>
    <cellStyle name="Total 5 6 3 3" xfId="30125" xr:uid="{00000000-0005-0000-0000-0000AF750000}"/>
    <cellStyle name="Total 5 6 4" xfId="30126" xr:uid="{00000000-0005-0000-0000-0000B0750000}"/>
    <cellStyle name="Total 5 6 4 2" xfId="30127" xr:uid="{00000000-0005-0000-0000-0000B1750000}"/>
    <cellStyle name="Total 5 6 4 3" xfId="30128" xr:uid="{00000000-0005-0000-0000-0000B2750000}"/>
    <cellStyle name="Total 5 6 5" xfId="30129" xr:uid="{00000000-0005-0000-0000-0000B3750000}"/>
    <cellStyle name="Total 5 6 6" xfId="30130" xr:uid="{00000000-0005-0000-0000-0000B4750000}"/>
    <cellStyle name="Total 5 7" xfId="30131" xr:uid="{00000000-0005-0000-0000-0000B5750000}"/>
    <cellStyle name="Total 5 7 2" xfId="30132" xr:uid="{00000000-0005-0000-0000-0000B6750000}"/>
    <cellStyle name="Total 5 7 2 2" xfId="30133" xr:uid="{00000000-0005-0000-0000-0000B7750000}"/>
    <cellStyle name="Total 5 7 2 3" xfId="30134" xr:uid="{00000000-0005-0000-0000-0000B8750000}"/>
    <cellStyle name="Total 5 7 3" xfId="30135" xr:uid="{00000000-0005-0000-0000-0000B9750000}"/>
    <cellStyle name="Total 5 7 3 2" xfId="30136" xr:uid="{00000000-0005-0000-0000-0000BA750000}"/>
    <cellStyle name="Total 5 7 3 3" xfId="30137" xr:uid="{00000000-0005-0000-0000-0000BB750000}"/>
    <cellStyle name="Total 5 7 4" xfId="30138" xr:uid="{00000000-0005-0000-0000-0000BC750000}"/>
    <cellStyle name="Total 5 7 5" xfId="30139" xr:uid="{00000000-0005-0000-0000-0000BD750000}"/>
    <cellStyle name="Total 5 8" xfId="30140" xr:uid="{00000000-0005-0000-0000-0000BE750000}"/>
    <cellStyle name="Total 5 8 2" xfId="30141" xr:uid="{00000000-0005-0000-0000-0000BF750000}"/>
    <cellStyle name="Total 5 8 3" xfId="30142" xr:uid="{00000000-0005-0000-0000-0000C0750000}"/>
    <cellStyle name="Total 5 9" xfId="30143" xr:uid="{00000000-0005-0000-0000-0000C1750000}"/>
    <cellStyle name="Total 5 9 2" xfId="30144" xr:uid="{00000000-0005-0000-0000-0000C2750000}"/>
    <cellStyle name="Total 5 9 3" xfId="30145" xr:uid="{00000000-0005-0000-0000-0000C3750000}"/>
    <cellStyle name="Total 6" xfId="30146" xr:uid="{00000000-0005-0000-0000-0000C4750000}"/>
    <cellStyle name="Total 6 10" xfId="30147" xr:uid="{00000000-0005-0000-0000-0000C5750000}"/>
    <cellStyle name="Total 6 10 2" xfId="30148" xr:uid="{00000000-0005-0000-0000-0000C6750000}"/>
    <cellStyle name="Total 6 10 3" xfId="30149" xr:uid="{00000000-0005-0000-0000-0000C7750000}"/>
    <cellStyle name="Total 6 11" xfId="30150" xr:uid="{00000000-0005-0000-0000-0000C8750000}"/>
    <cellStyle name="Total 6 12" xfId="30151" xr:uid="{00000000-0005-0000-0000-0000C9750000}"/>
    <cellStyle name="Total 6 13" xfId="30152" xr:uid="{00000000-0005-0000-0000-0000CA750000}"/>
    <cellStyle name="Total 6 14" xfId="30153" xr:uid="{00000000-0005-0000-0000-0000CB750000}"/>
    <cellStyle name="Total 6 15" xfId="30154" xr:uid="{00000000-0005-0000-0000-0000CC750000}"/>
    <cellStyle name="Total 6 16" xfId="30155" xr:uid="{00000000-0005-0000-0000-0000CD750000}"/>
    <cellStyle name="Total 6 2" xfId="30156" xr:uid="{00000000-0005-0000-0000-0000CE750000}"/>
    <cellStyle name="Total 6 2 10" xfId="30157" xr:uid="{00000000-0005-0000-0000-0000CF750000}"/>
    <cellStyle name="Total 6 2 11" xfId="30158" xr:uid="{00000000-0005-0000-0000-0000D0750000}"/>
    <cellStyle name="Total 6 2 2" xfId="30159" xr:uid="{00000000-0005-0000-0000-0000D1750000}"/>
    <cellStyle name="Total 6 2 2 2" xfId="30160" xr:uid="{00000000-0005-0000-0000-0000D2750000}"/>
    <cellStyle name="Total 6 2 2 2 2" xfId="30161" xr:uid="{00000000-0005-0000-0000-0000D3750000}"/>
    <cellStyle name="Total 6 2 2 2 3" xfId="30162" xr:uid="{00000000-0005-0000-0000-0000D4750000}"/>
    <cellStyle name="Total 6 2 2 3" xfId="30163" xr:uid="{00000000-0005-0000-0000-0000D5750000}"/>
    <cellStyle name="Total 6 2 2 3 2" xfId="30164" xr:uid="{00000000-0005-0000-0000-0000D6750000}"/>
    <cellStyle name="Total 6 2 2 3 3" xfId="30165" xr:uid="{00000000-0005-0000-0000-0000D7750000}"/>
    <cellStyle name="Total 6 2 2 4" xfId="30166" xr:uid="{00000000-0005-0000-0000-0000D8750000}"/>
    <cellStyle name="Total 6 2 2 5" xfId="30167" xr:uid="{00000000-0005-0000-0000-0000D9750000}"/>
    <cellStyle name="Total 6 2 3" xfId="30168" xr:uid="{00000000-0005-0000-0000-0000DA750000}"/>
    <cellStyle name="Total 6 2 3 2" xfId="30169" xr:uid="{00000000-0005-0000-0000-0000DB750000}"/>
    <cellStyle name="Total 6 2 3 2 2" xfId="30170" xr:uid="{00000000-0005-0000-0000-0000DC750000}"/>
    <cellStyle name="Total 6 2 3 2 3" xfId="30171" xr:uid="{00000000-0005-0000-0000-0000DD750000}"/>
    <cellStyle name="Total 6 2 3 3" xfId="30172" xr:uid="{00000000-0005-0000-0000-0000DE750000}"/>
    <cellStyle name="Total 6 2 3 3 2" xfId="30173" xr:uid="{00000000-0005-0000-0000-0000DF750000}"/>
    <cellStyle name="Total 6 2 3 3 3" xfId="30174" xr:uid="{00000000-0005-0000-0000-0000E0750000}"/>
    <cellStyle name="Total 6 2 3 4" xfId="30175" xr:uid="{00000000-0005-0000-0000-0000E1750000}"/>
    <cellStyle name="Total 6 2 3 5" xfId="30176" xr:uid="{00000000-0005-0000-0000-0000E2750000}"/>
    <cellStyle name="Total 6 2 4" xfId="30177" xr:uid="{00000000-0005-0000-0000-0000E3750000}"/>
    <cellStyle name="Total 6 2 4 2" xfId="30178" xr:uid="{00000000-0005-0000-0000-0000E4750000}"/>
    <cellStyle name="Total 6 2 4 2 2" xfId="30179" xr:uid="{00000000-0005-0000-0000-0000E5750000}"/>
    <cellStyle name="Total 6 2 4 2 3" xfId="30180" xr:uid="{00000000-0005-0000-0000-0000E6750000}"/>
    <cellStyle name="Total 6 2 4 3" xfId="30181" xr:uid="{00000000-0005-0000-0000-0000E7750000}"/>
    <cellStyle name="Total 6 2 4 3 2" xfId="30182" xr:uid="{00000000-0005-0000-0000-0000E8750000}"/>
    <cellStyle name="Total 6 2 4 3 3" xfId="30183" xr:uid="{00000000-0005-0000-0000-0000E9750000}"/>
    <cellStyle name="Total 6 2 4 4" xfId="30184" xr:uid="{00000000-0005-0000-0000-0000EA750000}"/>
    <cellStyle name="Total 6 2 4 4 2" xfId="30185" xr:uid="{00000000-0005-0000-0000-0000EB750000}"/>
    <cellStyle name="Total 6 2 4 4 3" xfId="30186" xr:uid="{00000000-0005-0000-0000-0000EC750000}"/>
    <cellStyle name="Total 6 2 4 5" xfId="30187" xr:uid="{00000000-0005-0000-0000-0000ED750000}"/>
    <cellStyle name="Total 6 2 4 6" xfId="30188" xr:uid="{00000000-0005-0000-0000-0000EE750000}"/>
    <cellStyle name="Total 6 2 5" xfId="30189" xr:uid="{00000000-0005-0000-0000-0000EF750000}"/>
    <cellStyle name="Total 6 2 5 2" xfId="30190" xr:uid="{00000000-0005-0000-0000-0000F0750000}"/>
    <cellStyle name="Total 6 2 5 2 2" xfId="30191" xr:uid="{00000000-0005-0000-0000-0000F1750000}"/>
    <cellStyle name="Total 6 2 5 2 3" xfId="30192" xr:uid="{00000000-0005-0000-0000-0000F2750000}"/>
    <cellStyle name="Total 6 2 5 3" xfId="30193" xr:uid="{00000000-0005-0000-0000-0000F3750000}"/>
    <cellStyle name="Total 6 2 5 3 2" xfId="30194" xr:uid="{00000000-0005-0000-0000-0000F4750000}"/>
    <cellStyle name="Total 6 2 5 3 3" xfId="30195" xr:uid="{00000000-0005-0000-0000-0000F5750000}"/>
    <cellStyle name="Total 6 2 5 4" xfId="30196" xr:uid="{00000000-0005-0000-0000-0000F6750000}"/>
    <cellStyle name="Total 6 2 5 5" xfId="30197" xr:uid="{00000000-0005-0000-0000-0000F7750000}"/>
    <cellStyle name="Total 6 2 6" xfId="30198" xr:uid="{00000000-0005-0000-0000-0000F8750000}"/>
    <cellStyle name="Total 6 2 6 2" xfId="30199" xr:uid="{00000000-0005-0000-0000-0000F9750000}"/>
    <cellStyle name="Total 6 2 6 3" xfId="30200" xr:uid="{00000000-0005-0000-0000-0000FA750000}"/>
    <cellStyle name="Total 6 2 7" xfId="30201" xr:uid="{00000000-0005-0000-0000-0000FB750000}"/>
    <cellStyle name="Total 6 2 7 2" xfId="30202" xr:uid="{00000000-0005-0000-0000-0000FC750000}"/>
    <cellStyle name="Total 6 2 7 3" xfId="30203" xr:uid="{00000000-0005-0000-0000-0000FD750000}"/>
    <cellStyle name="Total 6 2 8" xfId="30204" xr:uid="{00000000-0005-0000-0000-0000FE750000}"/>
    <cellStyle name="Total 6 2 8 2" xfId="30205" xr:uid="{00000000-0005-0000-0000-0000FF750000}"/>
    <cellStyle name="Total 6 2 8 3" xfId="30206" xr:uid="{00000000-0005-0000-0000-000000760000}"/>
    <cellStyle name="Total 6 2 9" xfId="30207" xr:uid="{00000000-0005-0000-0000-000001760000}"/>
    <cellStyle name="Total 6 3" xfId="30208" xr:uid="{00000000-0005-0000-0000-000002760000}"/>
    <cellStyle name="Total 6 3 2" xfId="30209" xr:uid="{00000000-0005-0000-0000-000003760000}"/>
    <cellStyle name="Total 6 3 2 2" xfId="30210" xr:uid="{00000000-0005-0000-0000-000004760000}"/>
    <cellStyle name="Total 6 3 2 3" xfId="30211" xr:uid="{00000000-0005-0000-0000-000005760000}"/>
    <cellStyle name="Total 6 3 3" xfId="30212" xr:uid="{00000000-0005-0000-0000-000006760000}"/>
    <cellStyle name="Total 6 3 3 2" xfId="30213" xr:uid="{00000000-0005-0000-0000-000007760000}"/>
    <cellStyle name="Total 6 3 3 3" xfId="30214" xr:uid="{00000000-0005-0000-0000-000008760000}"/>
    <cellStyle name="Total 6 3 4" xfId="30215" xr:uid="{00000000-0005-0000-0000-000009760000}"/>
    <cellStyle name="Total 6 3 5" xfId="30216" xr:uid="{00000000-0005-0000-0000-00000A760000}"/>
    <cellStyle name="Total 6 3 6" xfId="30217" xr:uid="{00000000-0005-0000-0000-00000B760000}"/>
    <cellStyle name="Total 6 4" xfId="30218" xr:uid="{00000000-0005-0000-0000-00000C760000}"/>
    <cellStyle name="Total 6 4 2" xfId="30219" xr:uid="{00000000-0005-0000-0000-00000D760000}"/>
    <cellStyle name="Total 6 4 2 2" xfId="30220" xr:uid="{00000000-0005-0000-0000-00000E760000}"/>
    <cellStyle name="Total 6 4 2 3" xfId="30221" xr:uid="{00000000-0005-0000-0000-00000F760000}"/>
    <cellStyle name="Total 6 4 3" xfId="30222" xr:uid="{00000000-0005-0000-0000-000010760000}"/>
    <cellStyle name="Total 6 4 3 2" xfId="30223" xr:uid="{00000000-0005-0000-0000-000011760000}"/>
    <cellStyle name="Total 6 4 3 3" xfId="30224" xr:uid="{00000000-0005-0000-0000-000012760000}"/>
    <cellStyle name="Total 6 4 4" xfId="30225" xr:uid="{00000000-0005-0000-0000-000013760000}"/>
    <cellStyle name="Total 6 4 5" xfId="30226" xr:uid="{00000000-0005-0000-0000-000014760000}"/>
    <cellStyle name="Total 6 5" xfId="30227" xr:uid="{00000000-0005-0000-0000-000015760000}"/>
    <cellStyle name="Total 6 5 2" xfId="30228" xr:uid="{00000000-0005-0000-0000-000016760000}"/>
    <cellStyle name="Total 6 5 2 2" xfId="30229" xr:uid="{00000000-0005-0000-0000-000017760000}"/>
    <cellStyle name="Total 6 5 2 3" xfId="30230" xr:uid="{00000000-0005-0000-0000-000018760000}"/>
    <cellStyle name="Total 6 5 3" xfId="30231" xr:uid="{00000000-0005-0000-0000-000019760000}"/>
    <cellStyle name="Total 6 5 3 2" xfId="30232" xr:uid="{00000000-0005-0000-0000-00001A760000}"/>
    <cellStyle name="Total 6 5 3 3" xfId="30233" xr:uid="{00000000-0005-0000-0000-00001B760000}"/>
    <cellStyle name="Total 6 5 4" xfId="30234" xr:uid="{00000000-0005-0000-0000-00001C760000}"/>
    <cellStyle name="Total 6 5 5" xfId="30235" xr:uid="{00000000-0005-0000-0000-00001D760000}"/>
    <cellStyle name="Total 6 6" xfId="30236" xr:uid="{00000000-0005-0000-0000-00001E760000}"/>
    <cellStyle name="Total 6 6 2" xfId="30237" xr:uid="{00000000-0005-0000-0000-00001F760000}"/>
    <cellStyle name="Total 6 6 2 2" xfId="30238" xr:uid="{00000000-0005-0000-0000-000020760000}"/>
    <cellStyle name="Total 6 6 2 3" xfId="30239" xr:uid="{00000000-0005-0000-0000-000021760000}"/>
    <cellStyle name="Total 6 6 3" xfId="30240" xr:uid="{00000000-0005-0000-0000-000022760000}"/>
    <cellStyle name="Total 6 6 3 2" xfId="30241" xr:uid="{00000000-0005-0000-0000-000023760000}"/>
    <cellStyle name="Total 6 6 3 3" xfId="30242" xr:uid="{00000000-0005-0000-0000-000024760000}"/>
    <cellStyle name="Total 6 6 4" xfId="30243" xr:uid="{00000000-0005-0000-0000-000025760000}"/>
    <cellStyle name="Total 6 6 4 2" xfId="30244" xr:uid="{00000000-0005-0000-0000-000026760000}"/>
    <cellStyle name="Total 6 6 4 3" xfId="30245" xr:uid="{00000000-0005-0000-0000-000027760000}"/>
    <cellStyle name="Total 6 6 5" xfId="30246" xr:uid="{00000000-0005-0000-0000-000028760000}"/>
    <cellStyle name="Total 6 6 6" xfId="30247" xr:uid="{00000000-0005-0000-0000-000029760000}"/>
    <cellStyle name="Total 6 7" xfId="30248" xr:uid="{00000000-0005-0000-0000-00002A760000}"/>
    <cellStyle name="Total 6 7 2" xfId="30249" xr:uid="{00000000-0005-0000-0000-00002B760000}"/>
    <cellStyle name="Total 6 7 2 2" xfId="30250" xr:uid="{00000000-0005-0000-0000-00002C760000}"/>
    <cellStyle name="Total 6 7 2 3" xfId="30251" xr:uid="{00000000-0005-0000-0000-00002D760000}"/>
    <cellStyle name="Total 6 7 3" xfId="30252" xr:uid="{00000000-0005-0000-0000-00002E760000}"/>
    <cellStyle name="Total 6 7 3 2" xfId="30253" xr:uid="{00000000-0005-0000-0000-00002F760000}"/>
    <cellStyle name="Total 6 7 3 3" xfId="30254" xr:uid="{00000000-0005-0000-0000-000030760000}"/>
    <cellStyle name="Total 6 7 4" xfId="30255" xr:uid="{00000000-0005-0000-0000-000031760000}"/>
    <cellStyle name="Total 6 7 5" xfId="30256" xr:uid="{00000000-0005-0000-0000-000032760000}"/>
    <cellStyle name="Total 6 8" xfId="30257" xr:uid="{00000000-0005-0000-0000-000033760000}"/>
    <cellStyle name="Total 6 8 2" xfId="30258" xr:uid="{00000000-0005-0000-0000-000034760000}"/>
    <cellStyle name="Total 6 8 3" xfId="30259" xr:uid="{00000000-0005-0000-0000-000035760000}"/>
    <cellStyle name="Total 6 9" xfId="30260" xr:uid="{00000000-0005-0000-0000-000036760000}"/>
    <cellStyle name="Total 6 9 2" xfId="30261" xr:uid="{00000000-0005-0000-0000-000037760000}"/>
    <cellStyle name="Total 6 9 3" xfId="30262" xr:uid="{00000000-0005-0000-0000-000038760000}"/>
    <cellStyle name="Total 7" xfId="30263" xr:uid="{00000000-0005-0000-0000-000039760000}"/>
    <cellStyle name="Total 7 10" xfId="30264" xr:uid="{00000000-0005-0000-0000-00003A760000}"/>
    <cellStyle name="Total 7 11" xfId="30265" xr:uid="{00000000-0005-0000-0000-00003B760000}"/>
    <cellStyle name="Total 7 12" xfId="30266" xr:uid="{00000000-0005-0000-0000-00003C760000}"/>
    <cellStyle name="Total 7 13" xfId="30267" xr:uid="{00000000-0005-0000-0000-00003D760000}"/>
    <cellStyle name="Total 7 14" xfId="30268" xr:uid="{00000000-0005-0000-0000-00003E760000}"/>
    <cellStyle name="Total 7 15" xfId="30269" xr:uid="{00000000-0005-0000-0000-00003F760000}"/>
    <cellStyle name="Total 7 2" xfId="30270" xr:uid="{00000000-0005-0000-0000-000040760000}"/>
    <cellStyle name="Total 7 2 2" xfId="30271" xr:uid="{00000000-0005-0000-0000-000041760000}"/>
    <cellStyle name="Total 7 2 2 2" xfId="30272" xr:uid="{00000000-0005-0000-0000-000042760000}"/>
    <cellStyle name="Total 7 2 2 3" xfId="30273" xr:uid="{00000000-0005-0000-0000-000043760000}"/>
    <cellStyle name="Total 7 2 3" xfId="30274" xr:uid="{00000000-0005-0000-0000-000044760000}"/>
    <cellStyle name="Total 7 2 3 2" xfId="30275" xr:uid="{00000000-0005-0000-0000-000045760000}"/>
    <cellStyle name="Total 7 2 3 3" xfId="30276" xr:uid="{00000000-0005-0000-0000-000046760000}"/>
    <cellStyle name="Total 7 2 4" xfId="30277" xr:uid="{00000000-0005-0000-0000-000047760000}"/>
    <cellStyle name="Total 7 2 5" xfId="30278" xr:uid="{00000000-0005-0000-0000-000048760000}"/>
    <cellStyle name="Total 7 2 6" xfId="30279" xr:uid="{00000000-0005-0000-0000-000049760000}"/>
    <cellStyle name="Total 7 3" xfId="30280" xr:uid="{00000000-0005-0000-0000-00004A760000}"/>
    <cellStyle name="Total 7 3 2" xfId="30281" xr:uid="{00000000-0005-0000-0000-00004B760000}"/>
    <cellStyle name="Total 7 3 2 2" xfId="30282" xr:uid="{00000000-0005-0000-0000-00004C760000}"/>
    <cellStyle name="Total 7 3 2 3" xfId="30283" xr:uid="{00000000-0005-0000-0000-00004D760000}"/>
    <cellStyle name="Total 7 3 3" xfId="30284" xr:uid="{00000000-0005-0000-0000-00004E760000}"/>
    <cellStyle name="Total 7 3 3 2" xfId="30285" xr:uid="{00000000-0005-0000-0000-00004F760000}"/>
    <cellStyle name="Total 7 3 3 3" xfId="30286" xr:uid="{00000000-0005-0000-0000-000050760000}"/>
    <cellStyle name="Total 7 3 4" xfId="30287" xr:uid="{00000000-0005-0000-0000-000051760000}"/>
    <cellStyle name="Total 7 3 5" xfId="30288" xr:uid="{00000000-0005-0000-0000-000052760000}"/>
    <cellStyle name="Total 7 4" xfId="30289" xr:uid="{00000000-0005-0000-0000-000053760000}"/>
    <cellStyle name="Total 7 4 2" xfId="30290" xr:uid="{00000000-0005-0000-0000-000054760000}"/>
    <cellStyle name="Total 7 4 2 2" xfId="30291" xr:uid="{00000000-0005-0000-0000-000055760000}"/>
    <cellStyle name="Total 7 4 2 3" xfId="30292" xr:uid="{00000000-0005-0000-0000-000056760000}"/>
    <cellStyle name="Total 7 4 3" xfId="30293" xr:uid="{00000000-0005-0000-0000-000057760000}"/>
    <cellStyle name="Total 7 4 3 2" xfId="30294" xr:uid="{00000000-0005-0000-0000-000058760000}"/>
    <cellStyle name="Total 7 4 3 3" xfId="30295" xr:uid="{00000000-0005-0000-0000-000059760000}"/>
    <cellStyle name="Total 7 4 4" xfId="30296" xr:uid="{00000000-0005-0000-0000-00005A760000}"/>
    <cellStyle name="Total 7 4 5" xfId="30297" xr:uid="{00000000-0005-0000-0000-00005B760000}"/>
    <cellStyle name="Total 7 5" xfId="30298" xr:uid="{00000000-0005-0000-0000-00005C760000}"/>
    <cellStyle name="Total 7 5 2" xfId="30299" xr:uid="{00000000-0005-0000-0000-00005D760000}"/>
    <cellStyle name="Total 7 5 2 2" xfId="30300" xr:uid="{00000000-0005-0000-0000-00005E760000}"/>
    <cellStyle name="Total 7 5 2 3" xfId="30301" xr:uid="{00000000-0005-0000-0000-00005F760000}"/>
    <cellStyle name="Total 7 5 3" xfId="30302" xr:uid="{00000000-0005-0000-0000-000060760000}"/>
    <cellStyle name="Total 7 5 3 2" xfId="30303" xr:uid="{00000000-0005-0000-0000-000061760000}"/>
    <cellStyle name="Total 7 5 3 3" xfId="30304" xr:uid="{00000000-0005-0000-0000-000062760000}"/>
    <cellStyle name="Total 7 5 4" xfId="30305" xr:uid="{00000000-0005-0000-0000-000063760000}"/>
    <cellStyle name="Total 7 5 4 2" xfId="30306" xr:uid="{00000000-0005-0000-0000-000064760000}"/>
    <cellStyle name="Total 7 5 4 3" xfId="30307" xr:uid="{00000000-0005-0000-0000-000065760000}"/>
    <cellStyle name="Total 7 5 5" xfId="30308" xr:uid="{00000000-0005-0000-0000-000066760000}"/>
    <cellStyle name="Total 7 5 6" xfId="30309" xr:uid="{00000000-0005-0000-0000-000067760000}"/>
    <cellStyle name="Total 7 6" xfId="30310" xr:uid="{00000000-0005-0000-0000-000068760000}"/>
    <cellStyle name="Total 7 6 2" xfId="30311" xr:uid="{00000000-0005-0000-0000-000069760000}"/>
    <cellStyle name="Total 7 6 2 2" xfId="30312" xr:uid="{00000000-0005-0000-0000-00006A760000}"/>
    <cellStyle name="Total 7 6 2 3" xfId="30313" xr:uid="{00000000-0005-0000-0000-00006B760000}"/>
    <cellStyle name="Total 7 6 3" xfId="30314" xr:uid="{00000000-0005-0000-0000-00006C760000}"/>
    <cellStyle name="Total 7 6 3 2" xfId="30315" xr:uid="{00000000-0005-0000-0000-00006D760000}"/>
    <cellStyle name="Total 7 6 3 3" xfId="30316" xr:uid="{00000000-0005-0000-0000-00006E760000}"/>
    <cellStyle name="Total 7 6 4" xfId="30317" xr:uid="{00000000-0005-0000-0000-00006F760000}"/>
    <cellStyle name="Total 7 6 5" xfId="30318" xr:uid="{00000000-0005-0000-0000-000070760000}"/>
    <cellStyle name="Total 7 7" xfId="30319" xr:uid="{00000000-0005-0000-0000-000071760000}"/>
    <cellStyle name="Total 7 7 2" xfId="30320" xr:uid="{00000000-0005-0000-0000-000072760000}"/>
    <cellStyle name="Total 7 7 3" xfId="30321" xr:uid="{00000000-0005-0000-0000-000073760000}"/>
    <cellStyle name="Total 7 8" xfId="30322" xr:uid="{00000000-0005-0000-0000-000074760000}"/>
    <cellStyle name="Total 7 8 2" xfId="30323" xr:uid="{00000000-0005-0000-0000-000075760000}"/>
    <cellStyle name="Total 7 8 3" xfId="30324" xr:uid="{00000000-0005-0000-0000-000076760000}"/>
    <cellStyle name="Total 7 9" xfId="30325" xr:uid="{00000000-0005-0000-0000-000077760000}"/>
    <cellStyle name="Total 7 9 2" xfId="30326" xr:uid="{00000000-0005-0000-0000-000078760000}"/>
    <cellStyle name="Total 7 9 3" xfId="30327" xr:uid="{00000000-0005-0000-0000-000079760000}"/>
    <cellStyle name="Total 8" xfId="30328" xr:uid="{00000000-0005-0000-0000-00007A760000}"/>
    <cellStyle name="Total 8 10" xfId="30329" xr:uid="{00000000-0005-0000-0000-00007B760000}"/>
    <cellStyle name="Total 8 11" xfId="30330" xr:uid="{00000000-0005-0000-0000-00007C760000}"/>
    <cellStyle name="Total 8 12" xfId="30331" xr:uid="{00000000-0005-0000-0000-00007D760000}"/>
    <cellStyle name="Total 8 13" xfId="30332" xr:uid="{00000000-0005-0000-0000-00007E760000}"/>
    <cellStyle name="Total 8 14" xfId="30333" xr:uid="{00000000-0005-0000-0000-00007F760000}"/>
    <cellStyle name="Total 8 15" xfId="30334" xr:uid="{00000000-0005-0000-0000-000080760000}"/>
    <cellStyle name="Total 8 2" xfId="30335" xr:uid="{00000000-0005-0000-0000-000081760000}"/>
    <cellStyle name="Total 8 2 2" xfId="30336" xr:uid="{00000000-0005-0000-0000-000082760000}"/>
    <cellStyle name="Total 8 2 2 2" xfId="30337" xr:uid="{00000000-0005-0000-0000-000083760000}"/>
    <cellStyle name="Total 8 2 2 3" xfId="30338" xr:uid="{00000000-0005-0000-0000-000084760000}"/>
    <cellStyle name="Total 8 2 3" xfId="30339" xr:uid="{00000000-0005-0000-0000-000085760000}"/>
    <cellStyle name="Total 8 2 3 2" xfId="30340" xr:uid="{00000000-0005-0000-0000-000086760000}"/>
    <cellStyle name="Total 8 2 3 3" xfId="30341" xr:uid="{00000000-0005-0000-0000-000087760000}"/>
    <cellStyle name="Total 8 2 4" xfId="30342" xr:uid="{00000000-0005-0000-0000-000088760000}"/>
    <cellStyle name="Total 8 2 5" xfId="30343" xr:uid="{00000000-0005-0000-0000-000089760000}"/>
    <cellStyle name="Total 8 2 6" xfId="30344" xr:uid="{00000000-0005-0000-0000-00008A760000}"/>
    <cellStyle name="Total 8 3" xfId="30345" xr:uid="{00000000-0005-0000-0000-00008B760000}"/>
    <cellStyle name="Total 8 3 2" xfId="30346" xr:uid="{00000000-0005-0000-0000-00008C760000}"/>
    <cellStyle name="Total 8 3 2 2" xfId="30347" xr:uid="{00000000-0005-0000-0000-00008D760000}"/>
    <cellStyle name="Total 8 3 2 3" xfId="30348" xr:uid="{00000000-0005-0000-0000-00008E760000}"/>
    <cellStyle name="Total 8 3 3" xfId="30349" xr:uid="{00000000-0005-0000-0000-00008F760000}"/>
    <cellStyle name="Total 8 3 3 2" xfId="30350" xr:uid="{00000000-0005-0000-0000-000090760000}"/>
    <cellStyle name="Total 8 3 3 3" xfId="30351" xr:uid="{00000000-0005-0000-0000-000091760000}"/>
    <cellStyle name="Total 8 3 4" xfId="30352" xr:uid="{00000000-0005-0000-0000-000092760000}"/>
    <cellStyle name="Total 8 3 5" xfId="30353" xr:uid="{00000000-0005-0000-0000-000093760000}"/>
    <cellStyle name="Total 8 4" xfId="30354" xr:uid="{00000000-0005-0000-0000-000094760000}"/>
    <cellStyle name="Total 8 4 2" xfId="30355" xr:uid="{00000000-0005-0000-0000-000095760000}"/>
    <cellStyle name="Total 8 4 2 2" xfId="30356" xr:uid="{00000000-0005-0000-0000-000096760000}"/>
    <cellStyle name="Total 8 4 2 3" xfId="30357" xr:uid="{00000000-0005-0000-0000-000097760000}"/>
    <cellStyle name="Total 8 4 3" xfId="30358" xr:uid="{00000000-0005-0000-0000-000098760000}"/>
    <cellStyle name="Total 8 4 3 2" xfId="30359" xr:uid="{00000000-0005-0000-0000-000099760000}"/>
    <cellStyle name="Total 8 4 3 3" xfId="30360" xr:uid="{00000000-0005-0000-0000-00009A760000}"/>
    <cellStyle name="Total 8 4 4" xfId="30361" xr:uid="{00000000-0005-0000-0000-00009B760000}"/>
    <cellStyle name="Total 8 4 5" xfId="30362" xr:uid="{00000000-0005-0000-0000-00009C760000}"/>
    <cellStyle name="Total 8 5" xfId="30363" xr:uid="{00000000-0005-0000-0000-00009D760000}"/>
    <cellStyle name="Total 8 5 2" xfId="30364" xr:uid="{00000000-0005-0000-0000-00009E760000}"/>
    <cellStyle name="Total 8 5 2 2" xfId="30365" xr:uid="{00000000-0005-0000-0000-00009F760000}"/>
    <cellStyle name="Total 8 5 2 3" xfId="30366" xr:uid="{00000000-0005-0000-0000-0000A0760000}"/>
    <cellStyle name="Total 8 5 3" xfId="30367" xr:uid="{00000000-0005-0000-0000-0000A1760000}"/>
    <cellStyle name="Total 8 5 3 2" xfId="30368" xr:uid="{00000000-0005-0000-0000-0000A2760000}"/>
    <cellStyle name="Total 8 5 3 3" xfId="30369" xr:uid="{00000000-0005-0000-0000-0000A3760000}"/>
    <cellStyle name="Total 8 5 4" xfId="30370" xr:uid="{00000000-0005-0000-0000-0000A4760000}"/>
    <cellStyle name="Total 8 5 4 2" xfId="30371" xr:uid="{00000000-0005-0000-0000-0000A5760000}"/>
    <cellStyle name="Total 8 5 4 3" xfId="30372" xr:uid="{00000000-0005-0000-0000-0000A6760000}"/>
    <cellStyle name="Total 8 5 5" xfId="30373" xr:uid="{00000000-0005-0000-0000-0000A7760000}"/>
    <cellStyle name="Total 8 5 6" xfId="30374" xr:uid="{00000000-0005-0000-0000-0000A8760000}"/>
    <cellStyle name="Total 8 6" xfId="30375" xr:uid="{00000000-0005-0000-0000-0000A9760000}"/>
    <cellStyle name="Total 8 6 2" xfId="30376" xr:uid="{00000000-0005-0000-0000-0000AA760000}"/>
    <cellStyle name="Total 8 6 2 2" xfId="30377" xr:uid="{00000000-0005-0000-0000-0000AB760000}"/>
    <cellStyle name="Total 8 6 2 3" xfId="30378" xr:uid="{00000000-0005-0000-0000-0000AC760000}"/>
    <cellStyle name="Total 8 6 3" xfId="30379" xr:uid="{00000000-0005-0000-0000-0000AD760000}"/>
    <cellStyle name="Total 8 6 3 2" xfId="30380" xr:uid="{00000000-0005-0000-0000-0000AE760000}"/>
    <cellStyle name="Total 8 6 3 3" xfId="30381" xr:uid="{00000000-0005-0000-0000-0000AF760000}"/>
    <cellStyle name="Total 8 6 4" xfId="30382" xr:uid="{00000000-0005-0000-0000-0000B0760000}"/>
    <cellStyle name="Total 8 6 5" xfId="30383" xr:uid="{00000000-0005-0000-0000-0000B1760000}"/>
    <cellStyle name="Total 8 7" xfId="30384" xr:uid="{00000000-0005-0000-0000-0000B2760000}"/>
    <cellStyle name="Total 8 7 2" xfId="30385" xr:uid="{00000000-0005-0000-0000-0000B3760000}"/>
    <cellStyle name="Total 8 7 3" xfId="30386" xr:uid="{00000000-0005-0000-0000-0000B4760000}"/>
    <cellStyle name="Total 8 8" xfId="30387" xr:uid="{00000000-0005-0000-0000-0000B5760000}"/>
    <cellStyle name="Total 8 8 2" xfId="30388" xr:uid="{00000000-0005-0000-0000-0000B6760000}"/>
    <cellStyle name="Total 8 8 3" xfId="30389" xr:uid="{00000000-0005-0000-0000-0000B7760000}"/>
    <cellStyle name="Total 8 9" xfId="30390" xr:uid="{00000000-0005-0000-0000-0000B8760000}"/>
    <cellStyle name="Total 8 9 2" xfId="30391" xr:uid="{00000000-0005-0000-0000-0000B9760000}"/>
    <cellStyle name="Total 8 9 3" xfId="30392" xr:uid="{00000000-0005-0000-0000-0000BA760000}"/>
    <cellStyle name="Total 9" xfId="30393" xr:uid="{00000000-0005-0000-0000-0000BB760000}"/>
    <cellStyle name="Total 9 10" xfId="30394" xr:uid="{00000000-0005-0000-0000-0000BC760000}"/>
    <cellStyle name="Total 9 11" xfId="30395" xr:uid="{00000000-0005-0000-0000-0000BD760000}"/>
    <cellStyle name="Total 9 12" xfId="30396" xr:uid="{00000000-0005-0000-0000-0000BE760000}"/>
    <cellStyle name="Total 9 13" xfId="30397" xr:uid="{00000000-0005-0000-0000-0000BF760000}"/>
    <cellStyle name="Total 9 14" xfId="30398" xr:uid="{00000000-0005-0000-0000-0000C0760000}"/>
    <cellStyle name="Total 9 15" xfId="30399" xr:uid="{00000000-0005-0000-0000-0000C1760000}"/>
    <cellStyle name="Total 9 2" xfId="30400" xr:uid="{00000000-0005-0000-0000-0000C2760000}"/>
    <cellStyle name="Total 9 2 2" xfId="30401" xr:uid="{00000000-0005-0000-0000-0000C3760000}"/>
    <cellStyle name="Total 9 2 2 2" xfId="30402" xr:uid="{00000000-0005-0000-0000-0000C4760000}"/>
    <cellStyle name="Total 9 2 2 3" xfId="30403" xr:uid="{00000000-0005-0000-0000-0000C5760000}"/>
    <cellStyle name="Total 9 2 3" xfId="30404" xr:uid="{00000000-0005-0000-0000-0000C6760000}"/>
    <cellStyle name="Total 9 2 3 2" xfId="30405" xr:uid="{00000000-0005-0000-0000-0000C7760000}"/>
    <cellStyle name="Total 9 2 3 3" xfId="30406" xr:uid="{00000000-0005-0000-0000-0000C8760000}"/>
    <cellStyle name="Total 9 2 4" xfId="30407" xr:uid="{00000000-0005-0000-0000-0000C9760000}"/>
    <cellStyle name="Total 9 2 5" xfId="30408" xr:uid="{00000000-0005-0000-0000-0000CA760000}"/>
    <cellStyle name="Total 9 2 6" xfId="30409" xr:uid="{00000000-0005-0000-0000-0000CB760000}"/>
    <cellStyle name="Total 9 3" xfId="30410" xr:uid="{00000000-0005-0000-0000-0000CC760000}"/>
    <cellStyle name="Total 9 3 2" xfId="30411" xr:uid="{00000000-0005-0000-0000-0000CD760000}"/>
    <cellStyle name="Total 9 3 2 2" xfId="30412" xr:uid="{00000000-0005-0000-0000-0000CE760000}"/>
    <cellStyle name="Total 9 3 2 3" xfId="30413" xr:uid="{00000000-0005-0000-0000-0000CF760000}"/>
    <cellStyle name="Total 9 3 3" xfId="30414" xr:uid="{00000000-0005-0000-0000-0000D0760000}"/>
    <cellStyle name="Total 9 3 3 2" xfId="30415" xr:uid="{00000000-0005-0000-0000-0000D1760000}"/>
    <cellStyle name="Total 9 3 3 3" xfId="30416" xr:uid="{00000000-0005-0000-0000-0000D2760000}"/>
    <cellStyle name="Total 9 3 4" xfId="30417" xr:uid="{00000000-0005-0000-0000-0000D3760000}"/>
    <cellStyle name="Total 9 3 5" xfId="30418" xr:uid="{00000000-0005-0000-0000-0000D4760000}"/>
    <cellStyle name="Total 9 4" xfId="30419" xr:uid="{00000000-0005-0000-0000-0000D5760000}"/>
    <cellStyle name="Total 9 4 2" xfId="30420" xr:uid="{00000000-0005-0000-0000-0000D6760000}"/>
    <cellStyle name="Total 9 4 2 2" xfId="30421" xr:uid="{00000000-0005-0000-0000-0000D7760000}"/>
    <cellStyle name="Total 9 4 2 3" xfId="30422" xr:uid="{00000000-0005-0000-0000-0000D8760000}"/>
    <cellStyle name="Total 9 4 3" xfId="30423" xr:uid="{00000000-0005-0000-0000-0000D9760000}"/>
    <cellStyle name="Total 9 4 3 2" xfId="30424" xr:uid="{00000000-0005-0000-0000-0000DA760000}"/>
    <cellStyle name="Total 9 4 3 3" xfId="30425" xr:uid="{00000000-0005-0000-0000-0000DB760000}"/>
    <cellStyle name="Total 9 4 4" xfId="30426" xr:uid="{00000000-0005-0000-0000-0000DC760000}"/>
    <cellStyle name="Total 9 4 5" xfId="30427" xr:uid="{00000000-0005-0000-0000-0000DD760000}"/>
    <cellStyle name="Total 9 5" xfId="30428" xr:uid="{00000000-0005-0000-0000-0000DE760000}"/>
    <cellStyle name="Total 9 5 2" xfId="30429" xr:uid="{00000000-0005-0000-0000-0000DF760000}"/>
    <cellStyle name="Total 9 5 2 2" xfId="30430" xr:uid="{00000000-0005-0000-0000-0000E0760000}"/>
    <cellStyle name="Total 9 5 2 3" xfId="30431" xr:uid="{00000000-0005-0000-0000-0000E1760000}"/>
    <cellStyle name="Total 9 5 3" xfId="30432" xr:uid="{00000000-0005-0000-0000-0000E2760000}"/>
    <cellStyle name="Total 9 5 3 2" xfId="30433" xr:uid="{00000000-0005-0000-0000-0000E3760000}"/>
    <cellStyle name="Total 9 5 3 3" xfId="30434" xr:uid="{00000000-0005-0000-0000-0000E4760000}"/>
    <cellStyle name="Total 9 5 4" xfId="30435" xr:uid="{00000000-0005-0000-0000-0000E5760000}"/>
    <cellStyle name="Total 9 5 4 2" xfId="30436" xr:uid="{00000000-0005-0000-0000-0000E6760000}"/>
    <cellStyle name="Total 9 5 4 3" xfId="30437" xr:uid="{00000000-0005-0000-0000-0000E7760000}"/>
    <cellStyle name="Total 9 5 5" xfId="30438" xr:uid="{00000000-0005-0000-0000-0000E8760000}"/>
    <cellStyle name="Total 9 5 6" xfId="30439" xr:uid="{00000000-0005-0000-0000-0000E9760000}"/>
    <cellStyle name="Total 9 6" xfId="30440" xr:uid="{00000000-0005-0000-0000-0000EA760000}"/>
    <cellStyle name="Total 9 6 2" xfId="30441" xr:uid="{00000000-0005-0000-0000-0000EB760000}"/>
    <cellStyle name="Total 9 6 2 2" xfId="30442" xr:uid="{00000000-0005-0000-0000-0000EC760000}"/>
    <cellStyle name="Total 9 6 2 3" xfId="30443" xr:uid="{00000000-0005-0000-0000-0000ED760000}"/>
    <cellStyle name="Total 9 6 3" xfId="30444" xr:uid="{00000000-0005-0000-0000-0000EE760000}"/>
    <cellStyle name="Total 9 6 3 2" xfId="30445" xr:uid="{00000000-0005-0000-0000-0000EF760000}"/>
    <cellStyle name="Total 9 6 3 3" xfId="30446" xr:uid="{00000000-0005-0000-0000-0000F0760000}"/>
    <cellStyle name="Total 9 6 4" xfId="30447" xr:uid="{00000000-0005-0000-0000-0000F1760000}"/>
    <cellStyle name="Total 9 6 5" xfId="30448" xr:uid="{00000000-0005-0000-0000-0000F2760000}"/>
    <cellStyle name="Total 9 7" xfId="30449" xr:uid="{00000000-0005-0000-0000-0000F3760000}"/>
    <cellStyle name="Total 9 7 2" xfId="30450" xr:uid="{00000000-0005-0000-0000-0000F4760000}"/>
    <cellStyle name="Total 9 7 3" xfId="30451" xr:uid="{00000000-0005-0000-0000-0000F5760000}"/>
    <cellStyle name="Total 9 8" xfId="30452" xr:uid="{00000000-0005-0000-0000-0000F6760000}"/>
    <cellStyle name="Total 9 8 2" xfId="30453" xr:uid="{00000000-0005-0000-0000-0000F7760000}"/>
    <cellStyle name="Total 9 8 3" xfId="30454" xr:uid="{00000000-0005-0000-0000-0000F8760000}"/>
    <cellStyle name="Total 9 9" xfId="30455" xr:uid="{00000000-0005-0000-0000-0000F9760000}"/>
    <cellStyle name="Total 9 9 2" xfId="30456" xr:uid="{00000000-0005-0000-0000-0000FA760000}"/>
    <cellStyle name="Total 9 9 3" xfId="30457" xr:uid="{00000000-0005-0000-0000-0000FB760000}"/>
    <cellStyle name="Überschrift" xfId="30458" xr:uid="{00000000-0005-0000-0000-0000FC760000}"/>
    <cellStyle name="Überschrift 1" xfId="30459" xr:uid="{00000000-0005-0000-0000-0000FD760000}"/>
    <cellStyle name="Überschrift 1 10" xfId="30460" xr:uid="{00000000-0005-0000-0000-0000FE760000}"/>
    <cellStyle name="Überschrift 1 11" xfId="30461" xr:uid="{00000000-0005-0000-0000-0000FF760000}"/>
    <cellStyle name="Überschrift 1 12" xfId="30462" xr:uid="{00000000-0005-0000-0000-000000770000}"/>
    <cellStyle name="Überschrift 1 13" xfId="30463" xr:uid="{00000000-0005-0000-0000-000001770000}"/>
    <cellStyle name="Überschrift 1 14" xfId="30464" xr:uid="{00000000-0005-0000-0000-000002770000}"/>
    <cellStyle name="Überschrift 1 15" xfId="30465" xr:uid="{00000000-0005-0000-0000-000003770000}"/>
    <cellStyle name="Überschrift 1 2" xfId="30466" xr:uid="{00000000-0005-0000-0000-000004770000}"/>
    <cellStyle name="Überschrift 1 2 2" xfId="30467" xr:uid="{00000000-0005-0000-0000-000005770000}"/>
    <cellStyle name="Überschrift 1 2 2 2" xfId="30468" xr:uid="{00000000-0005-0000-0000-000006770000}"/>
    <cellStyle name="Überschrift 1 2 2 3" xfId="30469" xr:uid="{00000000-0005-0000-0000-000007770000}"/>
    <cellStyle name="Überschrift 1 2 3" xfId="30470" xr:uid="{00000000-0005-0000-0000-000008770000}"/>
    <cellStyle name="Überschrift 1 2 3 2" xfId="30471" xr:uid="{00000000-0005-0000-0000-000009770000}"/>
    <cellStyle name="Überschrift 1 2 3 3" xfId="30472" xr:uid="{00000000-0005-0000-0000-00000A770000}"/>
    <cellStyle name="Überschrift 1 2 4" xfId="30473" xr:uid="{00000000-0005-0000-0000-00000B770000}"/>
    <cellStyle name="Überschrift 1 2 5" xfId="30474" xr:uid="{00000000-0005-0000-0000-00000C770000}"/>
    <cellStyle name="Überschrift 1 2 6" xfId="30475" xr:uid="{00000000-0005-0000-0000-00000D770000}"/>
    <cellStyle name="Überschrift 1 3" xfId="30476" xr:uid="{00000000-0005-0000-0000-00000E770000}"/>
    <cellStyle name="Überschrift 1 3 2" xfId="30477" xr:uid="{00000000-0005-0000-0000-00000F770000}"/>
    <cellStyle name="Überschrift 1 3 2 2" xfId="30478" xr:uid="{00000000-0005-0000-0000-000010770000}"/>
    <cellStyle name="Überschrift 1 3 2 3" xfId="30479" xr:uid="{00000000-0005-0000-0000-000011770000}"/>
    <cellStyle name="Überschrift 1 3 3" xfId="30480" xr:uid="{00000000-0005-0000-0000-000012770000}"/>
    <cellStyle name="Überschrift 1 3 3 2" xfId="30481" xr:uid="{00000000-0005-0000-0000-000013770000}"/>
    <cellStyle name="Überschrift 1 3 3 3" xfId="30482" xr:uid="{00000000-0005-0000-0000-000014770000}"/>
    <cellStyle name="Überschrift 1 3 4" xfId="30483" xr:uid="{00000000-0005-0000-0000-000015770000}"/>
    <cellStyle name="Überschrift 1 3 5" xfId="30484" xr:uid="{00000000-0005-0000-0000-000016770000}"/>
    <cellStyle name="Überschrift 1 4" xfId="30485" xr:uid="{00000000-0005-0000-0000-000017770000}"/>
    <cellStyle name="Überschrift 1 4 2" xfId="30486" xr:uid="{00000000-0005-0000-0000-000018770000}"/>
    <cellStyle name="Überschrift 1 4 2 2" xfId="30487" xr:uid="{00000000-0005-0000-0000-000019770000}"/>
    <cellStyle name="Überschrift 1 4 2 3" xfId="30488" xr:uid="{00000000-0005-0000-0000-00001A770000}"/>
    <cellStyle name="Überschrift 1 4 3" xfId="30489" xr:uid="{00000000-0005-0000-0000-00001B770000}"/>
    <cellStyle name="Überschrift 1 4 3 2" xfId="30490" xr:uid="{00000000-0005-0000-0000-00001C770000}"/>
    <cellStyle name="Überschrift 1 4 3 3" xfId="30491" xr:uid="{00000000-0005-0000-0000-00001D770000}"/>
    <cellStyle name="Überschrift 1 4 4" xfId="30492" xr:uid="{00000000-0005-0000-0000-00001E770000}"/>
    <cellStyle name="Überschrift 1 4 5" xfId="30493" xr:uid="{00000000-0005-0000-0000-00001F770000}"/>
    <cellStyle name="Überschrift 1 5" xfId="30494" xr:uid="{00000000-0005-0000-0000-000020770000}"/>
    <cellStyle name="Überschrift 1 5 2" xfId="30495" xr:uid="{00000000-0005-0000-0000-000021770000}"/>
    <cellStyle name="Überschrift 1 5 2 2" xfId="30496" xr:uid="{00000000-0005-0000-0000-000022770000}"/>
    <cellStyle name="Überschrift 1 5 2 3" xfId="30497" xr:uid="{00000000-0005-0000-0000-000023770000}"/>
    <cellStyle name="Überschrift 1 5 3" xfId="30498" xr:uid="{00000000-0005-0000-0000-000024770000}"/>
    <cellStyle name="Überschrift 1 5 3 2" xfId="30499" xr:uid="{00000000-0005-0000-0000-000025770000}"/>
    <cellStyle name="Überschrift 1 5 3 3" xfId="30500" xr:uid="{00000000-0005-0000-0000-000026770000}"/>
    <cellStyle name="Überschrift 1 5 4" xfId="30501" xr:uid="{00000000-0005-0000-0000-000027770000}"/>
    <cellStyle name="Überschrift 1 5 4 2" xfId="30502" xr:uid="{00000000-0005-0000-0000-000028770000}"/>
    <cellStyle name="Überschrift 1 5 4 3" xfId="30503" xr:uid="{00000000-0005-0000-0000-000029770000}"/>
    <cellStyle name="Überschrift 1 5 5" xfId="30504" xr:uid="{00000000-0005-0000-0000-00002A770000}"/>
    <cellStyle name="Überschrift 1 5 6" xfId="30505" xr:uid="{00000000-0005-0000-0000-00002B770000}"/>
    <cellStyle name="Überschrift 1 6" xfId="30506" xr:uid="{00000000-0005-0000-0000-00002C770000}"/>
    <cellStyle name="Überschrift 1 6 2" xfId="30507" xr:uid="{00000000-0005-0000-0000-00002D770000}"/>
    <cellStyle name="Überschrift 1 6 2 2" xfId="30508" xr:uid="{00000000-0005-0000-0000-00002E770000}"/>
    <cellStyle name="Überschrift 1 6 2 3" xfId="30509" xr:uid="{00000000-0005-0000-0000-00002F770000}"/>
    <cellStyle name="Überschrift 1 6 3" xfId="30510" xr:uid="{00000000-0005-0000-0000-000030770000}"/>
    <cellStyle name="Überschrift 1 6 3 2" xfId="30511" xr:uid="{00000000-0005-0000-0000-000031770000}"/>
    <cellStyle name="Überschrift 1 6 3 3" xfId="30512" xr:uid="{00000000-0005-0000-0000-000032770000}"/>
    <cellStyle name="Überschrift 1 6 4" xfId="30513" xr:uid="{00000000-0005-0000-0000-000033770000}"/>
    <cellStyle name="Überschrift 1 6 5" xfId="30514" xr:uid="{00000000-0005-0000-0000-000034770000}"/>
    <cellStyle name="Überschrift 1 7" xfId="30515" xr:uid="{00000000-0005-0000-0000-000035770000}"/>
    <cellStyle name="Überschrift 1 7 2" xfId="30516" xr:uid="{00000000-0005-0000-0000-000036770000}"/>
    <cellStyle name="Überschrift 1 7 3" xfId="30517" xr:uid="{00000000-0005-0000-0000-000037770000}"/>
    <cellStyle name="Überschrift 1 8" xfId="30518" xr:uid="{00000000-0005-0000-0000-000038770000}"/>
    <cellStyle name="Überschrift 1 8 2" xfId="30519" xr:uid="{00000000-0005-0000-0000-000039770000}"/>
    <cellStyle name="Überschrift 1 8 3" xfId="30520" xr:uid="{00000000-0005-0000-0000-00003A770000}"/>
    <cellStyle name="Überschrift 1 9" xfId="30521" xr:uid="{00000000-0005-0000-0000-00003B770000}"/>
    <cellStyle name="Überschrift 1 9 2" xfId="30522" xr:uid="{00000000-0005-0000-0000-00003C770000}"/>
    <cellStyle name="Überschrift 1 9 3" xfId="30523" xr:uid="{00000000-0005-0000-0000-00003D770000}"/>
    <cellStyle name="Überschrift 10" xfId="30524" xr:uid="{00000000-0005-0000-0000-00003E770000}"/>
    <cellStyle name="Überschrift 10 2" xfId="30525" xr:uid="{00000000-0005-0000-0000-00003F770000}"/>
    <cellStyle name="Überschrift 10 3" xfId="30526" xr:uid="{00000000-0005-0000-0000-000040770000}"/>
    <cellStyle name="Überschrift 11" xfId="30527" xr:uid="{00000000-0005-0000-0000-000041770000}"/>
    <cellStyle name="Überschrift 11 2" xfId="30528" xr:uid="{00000000-0005-0000-0000-000042770000}"/>
    <cellStyle name="Überschrift 11 3" xfId="30529" xr:uid="{00000000-0005-0000-0000-000043770000}"/>
    <cellStyle name="Überschrift 12" xfId="30530" xr:uid="{00000000-0005-0000-0000-000044770000}"/>
    <cellStyle name="Überschrift 12 2" xfId="30531" xr:uid="{00000000-0005-0000-0000-000045770000}"/>
    <cellStyle name="Überschrift 12 3" xfId="30532" xr:uid="{00000000-0005-0000-0000-000046770000}"/>
    <cellStyle name="Überschrift 13" xfId="30533" xr:uid="{00000000-0005-0000-0000-000047770000}"/>
    <cellStyle name="Überschrift 14" xfId="30534" xr:uid="{00000000-0005-0000-0000-000048770000}"/>
    <cellStyle name="Überschrift 15" xfId="30535" xr:uid="{00000000-0005-0000-0000-000049770000}"/>
    <cellStyle name="Überschrift 16" xfId="30536" xr:uid="{00000000-0005-0000-0000-00004A770000}"/>
    <cellStyle name="Überschrift 17" xfId="30537" xr:uid="{00000000-0005-0000-0000-00004B770000}"/>
    <cellStyle name="Überschrift 18" xfId="30538" xr:uid="{00000000-0005-0000-0000-00004C770000}"/>
    <cellStyle name="Überschrift 2" xfId="30539" xr:uid="{00000000-0005-0000-0000-00004D770000}"/>
    <cellStyle name="Überschrift 2 10" xfId="30540" xr:uid="{00000000-0005-0000-0000-00004E770000}"/>
    <cellStyle name="Überschrift 2 11" xfId="30541" xr:uid="{00000000-0005-0000-0000-00004F770000}"/>
    <cellStyle name="Überschrift 2 12" xfId="30542" xr:uid="{00000000-0005-0000-0000-000050770000}"/>
    <cellStyle name="Überschrift 2 13" xfId="30543" xr:uid="{00000000-0005-0000-0000-000051770000}"/>
    <cellStyle name="Überschrift 2 14" xfId="30544" xr:uid="{00000000-0005-0000-0000-000052770000}"/>
    <cellStyle name="Überschrift 2 15" xfId="30545" xr:uid="{00000000-0005-0000-0000-000053770000}"/>
    <cellStyle name="Überschrift 2 2" xfId="30546" xr:uid="{00000000-0005-0000-0000-000054770000}"/>
    <cellStyle name="Überschrift 2 2 2" xfId="30547" xr:uid="{00000000-0005-0000-0000-000055770000}"/>
    <cellStyle name="Überschrift 2 2 2 2" xfId="30548" xr:uid="{00000000-0005-0000-0000-000056770000}"/>
    <cellStyle name="Überschrift 2 2 2 3" xfId="30549" xr:uid="{00000000-0005-0000-0000-000057770000}"/>
    <cellStyle name="Überschrift 2 2 3" xfId="30550" xr:uid="{00000000-0005-0000-0000-000058770000}"/>
    <cellStyle name="Überschrift 2 2 3 2" xfId="30551" xr:uid="{00000000-0005-0000-0000-000059770000}"/>
    <cellStyle name="Überschrift 2 2 3 3" xfId="30552" xr:uid="{00000000-0005-0000-0000-00005A770000}"/>
    <cellStyle name="Überschrift 2 2 4" xfId="30553" xr:uid="{00000000-0005-0000-0000-00005B770000}"/>
    <cellStyle name="Überschrift 2 2 5" xfId="30554" xr:uid="{00000000-0005-0000-0000-00005C770000}"/>
    <cellStyle name="Überschrift 2 2 6" xfId="30555" xr:uid="{00000000-0005-0000-0000-00005D770000}"/>
    <cellStyle name="Überschrift 2 3" xfId="30556" xr:uid="{00000000-0005-0000-0000-00005E770000}"/>
    <cellStyle name="Überschrift 2 3 2" xfId="30557" xr:uid="{00000000-0005-0000-0000-00005F770000}"/>
    <cellStyle name="Überschrift 2 3 2 2" xfId="30558" xr:uid="{00000000-0005-0000-0000-000060770000}"/>
    <cellStyle name="Überschrift 2 3 2 3" xfId="30559" xr:uid="{00000000-0005-0000-0000-000061770000}"/>
    <cellStyle name="Überschrift 2 3 3" xfId="30560" xr:uid="{00000000-0005-0000-0000-000062770000}"/>
    <cellStyle name="Überschrift 2 3 3 2" xfId="30561" xr:uid="{00000000-0005-0000-0000-000063770000}"/>
    <cellStyle name="Überschrift 2 3 3 3" xfId="30562" xr:uid="{00000000-0005-0000-0000-000064770000}"/>
    <cellStyle name="Überschrift 2 3 4" xfId="30563" xr:uid="{00000000-0005-0000-0000-000065770000}"/>
    <cellStyle name="Überschrift 2 3 5" xfId="30564" xr:uid="{00000000-0005-0000-0000-000066770000}"/>
    <cellStyle name="Überschrift 2 4" xfId="30565" xr:uid="{00000000-0005-0000-0000-000067770000}"/>
    <cellStyle name="Überschrift 2 4 2" xfId="30566" xr:uid="{00000000-0005-0000-0000-000068770000}"/>
    <cellStyle name="Überschrift 2 4 2 2" xfId="30567" xr:uid="{00000000-0005-0000-0000-000069770000}"/>
    <cellStyle name="Überschrift 2 4 2 3" xfId="30568" xr:uid="{00000000-0005-0000-0000-00006A770000}"/>
    <cellStyle name="Überschrift 2 4 3" xfId="30569" xr:uid="{00000000-0005-0000-0000-00006B770000}"/>
    <cellStyle name="Überschrift 2 4 3 2" xfId="30570" xr:uid="{00000000-0005-0000-0000-00006C770000}"/>
    <cellStyle name="Überschrift 2 4 3 3" xfId="30571" xr:uid="{00000000-0005-0000-0000-00006D770000}"/>
    <cellStyle name="Überschrift 2 4 4" xfId="30572" xr:uid="{00000000-0005-0000-0000-00006E770000}"/>
    <cellStyle name="Überschrift 2 4 5" xfId="30573" xr:uid="{00000000-0005-0000-0000-00006F770000}"/>
    <cellStyle name="Überschrift 2 5" xfId="30574" xr:uid="{00000000-0005-0000-0000-000070770000}"/>
    <cellStyle name="Überschrift 2 5 2" xfId="30575" xr:uid="{00000000-0005-0000-0000-000071770000}"/>
    <cellStyle name="Überschrift 2 5 2 2" xfId="30576" xr:uid="{00000000-0005-0000-0000-000072770000}"/>
    <cellStyle name="Überschrift 2 5 2 3" xfId="30577" xr:uid="{00000000-0005-0000-0000-000073770000}"/>
    <cellStyle name="Überschrift 2 5 3" xfId="30578" xr:uid="{00000000-0005-0000-0000-000074770000}"/>
    <cellStyle name="Überschrift 2 5 3 2" xfId="30579" xr:uid="{00000000-0005-0000-0000-000075770000}"/>
    <cellStyle name="Überschrift 2 5 3 3" xfId="30580" xr:uid="{00000000-0005-0000-0000-000076770000}"/>
    <cellStyle name="Überschrift 2 5 4" xfId="30581" xr:uid="{00000000-0005-0000-0000-000077770000}"/>
    <cellStyle name="Überschrift 2 5 4 2" xfId="30582" xr:uid="{00000000-0005-0000-0000-000078770000}"/>
    <cellStyle name="Überschrift 2 5 4 3" xfId="30583" xr:uid="{00000000-0005-0000-0000-000079770000}"/>
    <cellStyle name="Überschrift 2 5 5" xfId="30584" xr:uid="{00000000-0005-0000-0000-00007A770000}"/>
    <cellStyle name="Überschrift 2 5 6" xfId="30585" xr:uid="{00000000-0005-0000-0000-00007B770000}"/>
    <cellStyle name="Überschrift 2 6" xfId="30586" xr:uid="{00000000-0005-0000-0000-00007C770000}"/>
    <cellStyle name="Überschrift 2 6 2" xfId="30587" xr:uid="{00000000-0005-0000-0000-00007D770000}"/>
    <cellStyle name="Überschrift 2 6 2 2" xfId="30588" xr:uid="{00000000-0005-0000-0000-00007E770000}"/>
    <cellStyle name="Überschrift 2 6 2 3" xfId="30589" xr:uid="{00000000-0005-0000-0000-00007F770000}"/>
    <cellStyle name="Überschrift 2 6 3" xfId="30590" xr:uid="{00000000-0005-0000-0000-000080770000}"/>
    <cellStyle name="Überschrift 2 6 3 2" xfId="30591" xr:uid="{00000000-0005-0000-0000-000081770000}"/>
    <cellStyle name="Überschrift 2 6 3 3" xfId="30592" xr:uid="{00000000-0005-0000-0000-000082770000}"/>
    <cellStyle name="Überschrift 2 6 4" xfId="30593" xr:uid="{00000000-0005-0000-0000-000083770000}"/>
    <cellStyle name="Überschrift 2 6 5" xfId="30594" xr:uid="{00000000-0005-0000-0000-000084770000}"/>
    <cellStyle name="Überschrift 2 7" xfId="30595" xr:uid="{00000000-0005-0000-0000-000085770000}"/>
    <cellStyle name="Überschrift 2 7 2" xfId="30596" xr:uid="{00000000-0005-0000-0000-000086770000}"/>
    <cellStyle name="Überschrift 2 7 3" xfId="30597" xr:uid="{00000000-0005-0000-0000-000087770000}"/>
    <cellStyle name="Überschrift 2 8" xfId="30598" xr:uid="{00000000-0005-0000-0000-000088770000}"/>
    <cellStyle name="Überschrift 2 8 2" xfId="30599" xr:uid="{00000000-0005-0000-0000-000089770000}"/>
    <cellStyle name="Überschrift 2 8 3" xfId="30600" xr:uid="{00000000-0005-0000-0000-00008A770000}"/>
    <cellStyle name="Überschrift 2 9" xfId="30601" xr:uid="{00000000-0005-0000-0000-00008B770000}"/>
    <cellStyle name="Überschrift 2 9 2" xfId="30602" xr:uid="{00000000-0005-0000-0000-00008C770000}"/>
    <cellStyle name="Überschrift 2 9 3" xfId="30603" xr:uid="{00000000-0005-0000-0000-00008D770000}"/>
    <cellStyle name="Überschrift 3" xfId="30604" xr:uid="{00000000-0005-0000-0000-00008E770000}"/>
    <cellStyle name="Überschrift 3 10" xfId="30605" xr:uid="{00000000-0005-0000-0000-00008F770000}"/>
    <cellStyle name="Überschrift 3 11" xfId="30606" xr:uid="{00000000-0005-0000-0000-000090770000}"/>
    <cellStyle name="Überschrift 3 12" xfId="30607" xr:uid="{00000000-0005-0000-0000-000091770000}"/>
    <cellStyle name="Überschrift 3 13" xfId="30608" xr:uid="{00000000-0005-0000-0000-000092770000}"/>
    <cellStyle name="Überschrift 3 14" xfId="30609" xr:uid="{00000000-0005-0000-0000-000093770000}"/>
    <cellStyle name="Überschrift 3 15" xfId="30610" xr:uid="{00000000-0005-0000-0000-000094770000}"/>
    <cellStyle name="Überschrift 3 2" xfId="30611" xr:uid="{00000000-0005-0000-0000-000095770000}"/>
    <cellStyle name="Überschrift 3 2 2" xfId="30612" xr:uid="{00000000-0005-0000-0000-000096770000}"/>
    <cellStyle name="Überschrift 3 2 2 2" xfId="30613" xr:uid="{00000000-0005-0000-0000-000097770000}"/>
    <cellStyle name="Überschrift 3 2 2 3" xfId="30614" xr:uid="{00000000-0005-0000-0000-000098770000}"/>
    <cellStyle name="Überschrift 3 2 3" xfId="30615" xr:uid="{00000000-0005-0000-0000-000099770000}"/>
    <cellStyle name="Überschrift 3 2 3 2" xfId="30616" xr:uid="{00000000-0005-0000-0000-00009A770000}"/>
    <cellStyle name="Überschrift 3 2 3 3" xfId="30617" xr:uid="{00000000-0005-0000-0000-00009B770000}"/>
    <cellStyle name="Überschrift 3 2 4" xfId="30618" xr:uid="{00000000-0005-0000-0000-00009C770000}"/>
    <cellStyle name="Überschrift 3 2 5" xfId="30619" xr:uid="{00000000-0005-0000-0000-00009D770000}"/>
    <cellStyle name="Überschrift 3 2 6" xfId="30620" xr:uid="{00000000-0005-0000-0000-00009E770000}"/>
    <cellStyle name="Überschrift 3 3" xfId="30621" xr:uid="{00000000-0005-0000-0000-00009F770000}"/>
    <cellStyle name="Überschrift 3 3 2" xfId="30622" xr:uid="{00000000-0005-0000-0000-0000A0770000}"/>
    <cellStyle name="Überschrift 3 3 2 2" xfId="30623" xr:uid="{00000000-0005-0000-0000-0000A1770000}"/>
    <cellStyle name="Überschrift 3 3 2 3" xfId="30624" xr:uid="{00000000-0005-0000-0000-0000A2770000}"/>
    <cellStyle name="Überschrift 3 3 3" xfId="30625" xr:uid="{00000000-0005-0000-0000-0000A3770000}"/>
    <cellStyle name="Überschrift 3 3 3 2" xfId="30626" xr:uid="{00000000-0005-0000-0000-0000A4770000}"/>
    <cellStyle name="Überschrift 3 3 3 3" xfId="30627" xr:uid="{00000000-0005-0000-0000-0000A5770000}"/>
    <cellStyle name="Überschrift 3 3 4" xfId="30628" xr:uid="{00000000-0005-0000-0000-0000A6770000}"/>
    <cellStyle name="Überschrift 3 3 5" xfId="30629" xr:uid="{00000000-0005-0000-0000-0000A7770000}"/>
    <cellStyle name="Überschrift 3 4" xfId="30630" xr:uid="{00000000-0005-0000-0000-0000A8770000}"/>
    <cellStyle name="Überschrift 3 4 2" xfId="30631" xr:uid="{00000000-0005-0000-0000-0000A9770000}"/>
    <cellStyle name="Überschrift 3 4 2 2" xfId="30632" xr:uid="{00000000-0005-0000-0000-0000AA770000}"/>
    <cellStyle name="Überschrift 3 4 2 3" xfId="30633" xr:uid="{00000000-0005-0000-0000-0000AB770000}"/>
    <cellStyle name="Überschrift 3 4 3" xfId="30634" xr:uid="{00000000-0005-0000-0000-0000AC770000}"/>
    <cellStyle name="Überschrift 3 4 3 2" xfId="30635" xr:uid="{00000000-0005-0000-0000-0000AD770000}"/>
    <cellStyle name="Überschrift 3 4 3 3" xfId="30636" xr:uid="{00000000-0005-0000-0000-0000AE770000}"/>
    <cellStyle name="Überschrift 3 4 4" xfId="30637" xr:uid="{00000000-0005-0000-0000-0000AF770000}"/>
    <cellStyle name="Überschrift 3 4 5" xfId="30638" xr:uid="{00000000-0005-0000-0000-0000B0770000}"/>
    <cellStyle name="Überschrift 3 5" xfId="30639" xr:uid="{00000000-0005-0000-0000-0000B1770000}"/>
    <cellStyle name="Überschrift 3 5 2" xfId="30640" xr:uid="{00000000-0005-0000-0000-0000B2770000}"/>
    <cellStyle name="Überschrift 3 5 2 2" xfId="30641" xr:uid="{00000000-0005-0000-0000-0000B3770000}"/>
    <cellStyle name="Überschrift 3 5 2 3" xfId="30642" xr:uid="{00000000-0005-0000-0000-0000B4770000}"/>
    <cellStyle name="Überschrift 3 5 3" xfId="30643" xr:uid="{00000000-0005-0000-0000-0000B5770000}"/>
    <cellStyle name="Überschrift 3 5 3 2" xfId="30644" xr:uid="{00000000-0005-0000-0000-0000B6770000}"/>
    <cellStyle name="Überschrift 3 5 3 3" xfId="30645" xr:uid="{00000000-0005-0000-0000-0000B7770000}"/>
    <cellStyle name="Überschrift 3 5 4" xfId="30646" xr:uid="{00000000-0005-0000-0000-0000B8770000}"/>
    <cellStyle name="Überschrift 3 5 4 2" xfId="30647" xr:uid="{00000000-0005-0000-0000-0000B9770000}"/>
    <cellStyle name="Überschrift 3 5 4 3" xfId="30648" xr:uid="{00000000-0005-0000-0000-0000BA770000}"/>
    <cellStyle name="Überschrift 3 5 5" xfId="30649" xr:uid="{00000000-0005-0000-0000-0000BB770000}"/>
    <cellStyle name="Überschrift 3 5 6" xfId="30650" xr:uid="{00000000-0005-0000-0000-0000BC770000}"/>
    <cellStyle name="Überschrift 3 6" xfId="30651" xr:uid="{00000000-0005-0000-0000-0000BD770000}"/>
    <cellStyle name="Überschrift 3 6 2" xfId="30652" xr:uid="{00000000-0005-0000-0000-0000BE770000}"/>
    <cellStyle name="Überschrift 3 6 2 2" xfId="30653" xr:uid="{00000000-0005-0000-0000-0000BF770000}"/>
    <cellStyle name="Überschrift 3 6 2 3" xfId="30654" xr:uid="{00000000-0005-0000-0000-0000C0770000}"/>
    <cellStyle name="Überschrift 3 6 3" xfId="30655" xr:uid="{00000000-0005-0000-0000-0000C1770000}"/>
    <cellStyle name="Überschrift 3 6 3 2" xfId="30656" xr:uid="{00000000-0005-0000-0000-0000C2770000}"/>
    <cellStyle name="Überschrift 3 6 3 3" xfId="30657" xr:uid="{00000000-0005-0000-0000-0000C3770000}"/>
    <cellStyle name="Überschrift 3 6 4" xfId="30658" xr:uid="{00000000-0005-0000-0000-0000C4770000}"/>
    <cellStyle name="Überschrift 3 6 5" xfId="30659" xr:uid="{00000000-0005-0000-0000-0000C5770000}"/>
    <cellStyle name="Überschrift 3 7" xfId="30660" xr:uid="{00000000-0005-0000-0000-0000C6770000}"/>
    <cellStyle name="Überschrift 3 7 2" xfId="30661" xr:uid="{00000000-0005-0000-0000-0000C7770000}"/>
    <cellStyle name="Überschrift 3 7 3" xfId="30662" xr:uid="{00000000-0005-0000-0000-0000C8770000}"/>
    <cellStyle name="Überschrift 3 8" xfId="30663" xr:uid="{00000000-0005-0000-0000-0000C9770000}"/>
    <cellStyle name="Überschrift 3 8 2" xfId="30664" xr:uid="{00000000-0005-0000-0000-0000CA770000}"/>
    <cellStyle name="Überschrift 3 8 3" xfId="30665" xr:uid="{00000000-0005-0000-0000-0000CB770000}"/>
    <cellStyle name="Überschrift 3 9" xfId="30666" xr:uid="{00000000-0005-0000-0000-0000CC770000}"/>
    <cellStyle name="Überschrift 3 9 2" xfId="30667" xr:uid="{00000000-0005-0000-0000-0000CD770000}"/>
    <cellStyle name="Überschrift 3 9 3" xfId="30668" xr:uid="{00000000-0005-0000-0000-0000CE770000}"/>
    <cellStyle name="Überschrift 4" xfId="30669" xr:uid="{00000000-0005-0000-0000-0000CF770000}"/>
    <cellStyle name="Überschrift 4 10" xfId="30670" xr:uid="{00000000-0005-0000-0000-0000D0770000}"/>
    <cellStyle name="Überschrift 4 11" xfId="30671" xr:uid="{00000000-0005-0000-0000-0000D1770000}"/>
    <cellStyle name="Überschrift 4 12" xfId="30672" xr:uid="{00000000-0005-0000-0000-0000D2770000}"/>
    <cellStyle name="Überschrift 4 13" xfId="30673" xr:uid="{00000000-0005-0000-0000-0000D3770000}"/>
    <cellStyle name="Überschrift 4 14" xfId="30674" xr:uid="{00000000-0005-0000-0000-0000D4770000}"/>
    <cellStyle name="Überschrift 4 15" xfId="30675" xr:uid="{00000000-0005-0000-0000-0000D5770000}"/>
    <cellStyle name="Überschrift 4 2" xfId="30676" xr:uid="{00000000-0005-0000-0000-0000D6770000}"/>
    <cellStyle name="Überschrift 4 2 2" xfId="30677" xr:uid="{00000000-0005-0000-0000-0000D7770000}"/>
    <cellStyle name="Überschrift 4 2 2 2" xfId="30678" xr:uid="{00000000-0005-0000-0000-0000D8770000}"/>
    <cellStyle name="Überschrift 4 2 2 3" xfId="30679" xr:uid="{00000000-0005-0000-0000-0000D9770000}"/>
    <cellStyle name="Überschrift 4 2 3" xfId="30680" xr:uid="{00000000-0005-0000-0000-0000DA770000}"/>
    <cellStyle name="Überschrift 4 2 3 2" xfId="30681" xr:uid="{00000000-0005-0000-0000-0000DB770000}"/>
    <cellStyle name="Überschrift 4 2 3 3" xfId="30682" xr:uid="{00000000-0005-0000-0000-0000DC770000}"/>
    <cellStyle name="Überschrift 4 2 4" xfId="30683" xr:uid="{00000000-0005-0000-0000-0000DD770000}"/>
    <cellStyle name="Überschrift 4 2 5" xfId="30684" xr:uid="{00000000-0005-0000-0000-0000DE770000}"/>
    <cellStyle name="Überschrift 4 2 6" xfId="30685" xr:uid="{00000000-0005-0000-0000-0000DF770000}"/>
    <cellStyle name="Überschrift 4 3" xfId="30686" xr:uid="{00000000-0005-0000-0000-0000E0770000}"/>
    <cellStyle name="Überschrift 4 3 2" xfId="30687" xr:uid="{00000000-0005-0000-0000-0000E1770000}"/>
    <cellStyle name="Überschrift 4 3 2 2" xfId="30688" xr:uid="{00000000-0005-0000-0000-0000E2770000}"/>
    <cellStyle name="Überschrift 4 3 2 3" xfId="30689" xr:uid="{00000000-0005-0000-0000-0000E3770000}"/>
    <cellStyle name="Überschrift 4 3 3" xfId="30690" xr:uid="{00000000-0005-0000-0000-0000E4770000}"/>
    <cellStyle name="Überschrift 4 3 3 2" xfId="30691" xr:uid="{00000000-0005-0000-0000-0000E5770000}"/>
    <cellStyle name="Überschrift 4 3 3 3" xfId="30692" xr:uid="{00000000-0005-0000-0000-0000E6770000}"/>
    <cellStyle name="Überschrift 4 3 4" xfId="30693" xr:uid="{00000000-0005-0000-0000-0000E7770000}"/>
    <cellStyle name="Überschrift 4 3 5" xfId="30694" xr:uid="{00000000-0005-0000-0000-0000E8770000}"/>
    <cellStyle name="Überschrift 4 4" xfId="30695" xr:uid="{00000000-0005-0000-0000-0000E9770000}"/>
    <cellStyle name="Überschrift 4 4 2" xfId="30696" xr:uid="{00000000-0005-0000-0000-0000EA770000}"/>
    <cellStyle name="Überschrift 4 4 2 2" xfId="30697" xr:uid="{00000000-0005-0000-0000-0000EB770000}"/>
    <cellStyle name="Überschrift 4 4 2 3" xfId="30698" xr:uid="{00000000-0005-0000-0000-0000EC770000}"/>
    <cellStyle name="Überschrift 4 4 3" xfId="30699" xr:uid="{00000000-0005-0000-0000-0000ED770000}"/>
    <cellStyle name="Überschrift 4 4 3 2" xfId="30700" xr:uid="{00000000-0005-0000-0000-0000EE770000}"/>
    <cellStyle name="Überschrift 4 4 3 3" xfId="30701" xr:uid="{00000000-0005-0000-0000-0000EF770000}"/>
    <cellStyle name="Überschrift 4 4 4" xfId="30702" xr:uid="{00000000-0005-0000-0000-0000F0770000}"/>
    <cellStyle name="Überschrift 4 4 5" xfId="30703" xr:uid="{00000000-0005-0000-0000-0000F1770000}"/>
    <cellStyle name="Überschrift 4 5" xfId="30704" xr:uid="{00000000-0005-0000-0000-0000F2770000}"/>
    <cellStyle name="Überschrift 4 5 2" xfId="30705" xr:uid="{00000000-0005-0000-0000-0000F3770000}"/>
    <cellStyle name="Überschrift 4 5 2 2" xfId="30706" xr:uid="{00000000-0005-0000-0000-0000F4770000}"/>
    <cellStyle name="Überschrift 4 5 2 3" xfId="30707" xr:uid="{00000000-0005-0000-0000-0000F5770000}"/>
    <cellStyle name="Überschrift 4 5 3" xfId="30708" xr:uid="{00000000-0005-0000-0000-0000F6770000}"/>
    <cellStyle name="Überschrift 4 5 3 2" xfId="30709" xr:uid="{00000000-0005-0000-0000-0000F7770000}"/>
    <cellStyle name="Überschrift 4 5 3 3" xfId="30710" xr:uid="{00000000-0005-0000-0000-0000F8770000}"/>
    <cellStyle name="Überschrift 4 5 4" xfId="30711" xr:uid="{00000000-0005-0000-0000-0000F9770000}"/>
    <cellStyle name="Überschrift 4 5 4 2" xfId="30712" xr:uid="{00000000-0005-0000-0000-0000FA770000}"/>
    <cellStyle name="Überschrift 4 5 4 3" xfId="30713" xr:uid="{00000000-0005-0000-0000-0000FB770000}"/>
    <cellStyle name="Überschrift 4 5 5" xfId="30714" xr:uid="{00000000-0005-0000-0000-0000FC770000}"/>
    <cellStyle name="Überschrift 4 5 6" xfId="30715" xr:uid="{00000000-0005-0000-0000-0000FD770000}"/>
    <cellStyle name="Überschrift 4 6" xfId="30716" xr:uid="{00000000-0005-0000-0000-0000FE770000}"/>
    <cellStyle name="Überschrift 4 6 2" xfId="30717" xr:uid="{00000000-0005-0000-0000-0000FF770000}"/>
    <cellStyle name="Überschrift 4 6 2 2" xfId="30718" xr:uid="{00000000-0005-0000-0000-000000780000}"/>
    <cellStyle name="Überschrift 4 6 2 3" xfId="30719" xr:uid="{00000000-0005-0000-0000-000001780000}"/>
    <cellStyle name="Überschrift 4 6 3" xfId="30720" xr:uid="{00000000-0005-0000-0000-000002780000}"/>
    <cellStyle name="Überschrift 4 6 3 2" xfId="30721" xr:uid="{00000000-0005-0000-0000-000003780000}"/>
    <cellStyle name="Überschrift 4 6 3 3" xfId="30722" xr:uid="{00000000-0005-0000-0000-000004780000}"/>
    <cellStyle name="Überschrift 4 6 4" xfId="30723" xr:uid="{00000000-0005-0000-0000-000005780000}"/>
    <cellStyle name="Überschrift 4 6 5" xfId="30724" xr:uid="{00000000-0005-0000-0000-000006780000}"/>
    <cellStyle name="Überschrift 4 7" xfId="30725" xr:uid="{00000000-0005-0000-0000-000007780000}"/>
    <cellStyle name="Überschrift 4 7 2" xfId="30726" xr:uid="{00000000-0005-0000-0000-000008780000}"/>
    <cellStyle name="Überschrift 4 7 3" xfId="30727" xr:uid="{00000000-0005-0000-0000-000009780000}"/>
    <cellStyle name="Überschrift 4 8" xfId="30728" xr:uid="{00000000-0005-0000-0000-00000A780000}"/>
    <cellStyle name="Überschrift 4 8 2" xfId="30729" xr:uid="{00000000-0005-0000-0000-00000B780000}"/>
    <cellStyle name="Überschrift 4 8 3" xfId="30730" xr:uid="{00000000-0005-0000-0000-00000C780000}"/>
    <cellStyle name="Überschrift 4 9" xfId="30731" xr:uid="{00000000-0005-0000-0000-00000D780000}"/>
    <cellStyle name="Überschrift 4 9 2" xfId="30732" xr:uid="{00000000-0005-0000-0000-00000E780000}"/>
    <cellStyle name="Überschrift 4 9 3" xfId="30733" xr:uid="{00000000-0005-0000-0000-00000F780000}"/>
    <cellStyle name="Überschrift 5" xfId="30734" xr:uid="{00000000-0005-0000-0000-000010780000}"/>
    <cellStyle name="Überschrift 5 2" xfId="30735" xr:uid="{00000000-0005-0000-0000-000011780000}"/>
    <cellStyle name="Überschrift 5 2 2" xfId="30736" xr:uid="{00000000-0005-0000-0000-000012780000}"/>
    <cellStyle name="Überschrift 5 2 3" xfId="30737" xr:uid="{00000000-0005-0000-0000-000013780000}"/>
    <cellStyle name="Überschrift 5 3" xfId="30738" xr:uid="{00000000-0005-0000-0000-000014780000}"/>
    <cellStyle name="Überschrift 5 3 2" xfId="30739" xr:uid="{00000000-0005-0000-0000-000015780000}"/>
    <cellStyle name="Überschrift 5 3 3" xfId="30740" xr:uid="{00000000-0005-0000-0000-000016780000}"/>
    <cellStyle name="Überschrift 5 4" xfId="30741" xr:uid="{00000000-0005-0000-0000-000017780000}"/>
    <cellStyle name="Überschrift 5 5" xfId="30742" xr:uid="{00000000-0005-0000-0000-000018780000}"/>
    <cellStyle name="Überschrift 5 6" xfId="30743" xr:uid="{00000000-0005-0000-0000-000019780000}"/>
    <cellStyle name="Überschrift 6" xfId="30744" xr:uid="{00000000-0005-0000-0000-00001A780000}"/>
    <cellStyle name="Überschrift 6 2" xfId="30745" xr:uid="{00000000-0005-0000-0000-00001B780000}"/>
    <cellStyle name="Überschrift 6 2 2" xfId="30746" xr:uid="{00000000-0005-0000-0000-00001C780000}"/>
    <cellStyle name="Überschrift 6 2 3" xfId="30747" xr:uid="{00000000-0005-0000-0000-00001D780000}"/>
    <cellStyle name="Überschrift 6 3" xfId="30748" xr:uid="{00000000-0005-0000-0000-00001E780000}"/>
    <cellStyle name="Überschrift 6 3 2" xfId="30749" xr:uid="{00000000-0005-0000-0000-00001F780000}"/>
    <cellStyle name="Überschrift 6 3 3" xfId="30750" xr:uid="{00000000-0005-0000-0000-000020780000}"/>
    <cellStyle name="Überschrift 6 4" xfId="30751" xr:uid="{00000000-0005-0000-0000-000021780000}"/>
    <cellStyle name="Überschrift 6 5" xfId="30752" xr:uid="{00000000-0005-0000-0000-000022780000}"/>
    <cellStyle name="Überschrift 7" xfId="30753" xr:uid="{00000000-0005-0000-0000-000023780000}"/>
    <cellStyle name="Überschrift 7 2" xfId="30754" xr:uid="{00000000-0005-0000-0000-000024780000}"/>
    <cellStyle name="Überschrift 7 2 2" xfId="30755" xr:uid="{00000000-0005-0000-0000-000025780000}"/>
    <cellStyle name="Überschrift 7 2 3" xfId="30756" xr:uid="{00000000-0005-0000-0000-000026780000}"/>
    <cellStyle name="Überschrift 7 3" xfId="30757" xr:uid="{00000000-0005-0000-0000-000027780000}"/>
    <cellStyle name="Überschrift 7 3 2" xfId="30758" xr:uid="{00000000-0005-0000-0000-000028780000}"/>
    <cellStyle name="Überschrift 7 3 3" xfId="30759" xr:uid="{00000000-0005-0000-0000-000029780000}"/>
    <cellStyle name="Überschrift 7 4" xfId="30760" xr:uid="{00000000-0005-0000-0000-00002A780000}"/>
    <cellStyle name="Überschrift 7 5" xfId="30761" xr:uid="{00000000-0005-0000-0000-00002B780000}"/>
    <cellStyle name="Überschrift 8" xfId="30762" xr:uid="{00000000-0005-0000-0000-00002C780000}"/>
    <cellStyle name="Überschrift 8 2" xfId="30763" xr:uid="{00000000-0005-0000-0000-00002D780000}"/>
    <cellStyle name="Überschrift 8 2 2" xfId="30764" xr:uid="{00000000-0005-0000-0000-00002E780000}"/>
    <cellStyle name="Überschrift 8 2 3" xfId="30765" xr:uid="{00000000-0005-0000-0000-00002F780000}"/>
    <cellStyle name="Überschrift 8 3" xfId="30766" xr:uid="{00000000-0005-0000-0000-000030780000}"/>
    <cellStyle name="Überschrift 8 3 2" xfId="30767" xr:uid="{00000000-0005-0000-0000-000031780000}"/>
    <cellStyle name="Überschrift 8 3 3" xfId="30768" xr:uid="{00000000-0005-0000-0000-000032780000}"/>
    <cellStyle name="Überschrift 8 4" xfId="30769" xr:uid="{00000000-0005-0000-0000-000033780000}"/>
    <cellStyle name="Überschrift 8 4 2" xfId="30770" xr:uid="{00000000-0005-0000-0000-000034780000}"/>
    <cellStyle name="Überschrift 8 4 3" xfId="30771" xr:uid="{00000000-0005-0000-0000-000035780000}"/>
    <cellStyle name="Überschrift 8 5" xfId="30772" xr:uid="{00000000-0005-0000-0000-000036780000}"/>
    <cellStyle name="Überschrift 8 6" xfId="30773" xr:uid="{00000000-0005-0000-0000-000037780000}"/>
    <cellStyle name="Überschrift 9" xfId="30774" xr:uid="{00000000-0005-0000-0000-000038780000}"/>
    <cellStyle name="Überschrift 9 2" xfId="30775" xr:uid="{00000000-0005-0000-0000-000039780000}"/>
    <cellStyle name="Überschrift 9 2 2" xfId="30776" xr:uid="{00000000-0005-0000-0000-00003A780000}"/>
    <cellStyle name="Überschrift 9 2 3" xfId="30777" xr:uid="{00000000-0005-0000-0000-00003B780000}"/>
    <cellStyle name="Überschrift 9 3" xfId="30778" xr:uid="{00000000-0005-0000-0000-00003C780000}"/>
    <cellStyle name="Überschrift 9 3 2" xfId="30779" xr:uid="{00000000-0005-0000-0000-00003D780000}"/>
    <cellStyle name="Überschrift 9 3 3" xfId="30780" xr:uid="{00000000-0005-0000-0000-00003E780000}"/>
    <cellStyle name="Überschrift 9 4" xfId="30781" xr:uid="{00000000-0005-0000-0000-00003F780000}"/>
    <cellStyle name="Überschrift 9 5" xfId="30782" xr:uid="{00000000-0005-0000-0000-000040780000}"/>
    <cellStyle name="Valuutta_Layo9704" xfId="30783" xr:uid="{00000000-0005-0000-0000-000041780000}"/>
    <cellStyle name="Verknüpfte Zelle" xfId="30784" xr:uid="{00000000-0005-0000-0000-000042780000}"/>
    <cellStyle name="Verknüpfte Zelle 10" xfId="30785" xr:uid="{00000000-0005-0000-0000-000043780000}"/>
    <cellStyle name="Verknüpfte Zelle 11" xfId="30786" xr:uid="{00000000-0005-0000-0000-000044780000}"/>
    <cellStyle name="Verknüpfte Zelle 12" xfId="30787" xr:uid="{00000000-0005-0000-0000-000045780000}"/>
    <cellStyle name="Verknüpfte Zelle 13" xfId="30788" xr:uid="{00000000-0005-0000-0000-000046780000}"/>
    <cellStyle name="Verknüpfte Zelle 14" xfId="30789" xr:uid="{00000000-0005-0000-0000-000047780000}"/>
    <cellStyle name="Verknüpfte Zelle 15" xfId="30790" xr:uid="{00000000-0005-0000-0000-000048780000}"/>
    <cellStyle name="Verknüpfte Zelle 2" xfId="30791" xr:uid="{00000000-0005-0000-0000-000049780000}"/>
    <cellStyle name="Verknüpfte Zelle 2 2" xfId="30792" xr:uid="{00000000-0005-0000-0000-00004A780000}"/>
    <cellStyle name="Verknüpfte Zelle 2 2 2" xfId="30793" xr:uid="{00000000-0005-0000-0000-00004B780000}"/>
    <cellStyle name="Verknüpfte Zelle 2 2 3" xfId="30794" xr:uid="{00000000-0005-0000-0000-00004C780000}"/>
    <cellStyle name="Verknüpfte Zelle 2 3" xfId="30795" xr:uid="{00000000-0005-0000-0000-00004D780000}"/>
    <cellStyle name="Verknüpfte Zelle 2 3 2" xfId="30796" xr:uid="{00000000-0005-0000-0000-00004E780000}"/>
    <cellStyle name="Verknüpfte Zelle 2 3 3" xfId="30797" xr:uid="{00000000-0005-0000-0000-00004F780000}"/>
    <cellStyle name="Verknüpfte Zelle 2 4" xfId="30798" xr:uid="{00000000-0005-0000-0000-000050780000}"/>
    <cellStyle name="Verknüpfte Zelle 2 5" xfId="30799" xr:uid="{00000000-0005-0000-0000-000051780000}"/>
    <cellStyle name="Verknüpfte Zelle 2 6" xfId="30800" xr:uid="{00000000-0005-0000-0000-000052780000}"/>
    <cellStyle name="Verknüpfte Zelle 3" xfId="30801" xr:uid="{00000000-0005-0000-0000-000053780000}"/>
    <cellStyle name="Verknüpfte Zelle 3 2" xfId="30802" xr:uid="{00000000-0005-0000-0000-000054780000}"/>
    <cellStyle name="Verknüpfte Zelle 3 2 2" xfId="30803" xr:uid="{00000000-0005-0000-0000-000055780000}"/>
    <cellStyle name="Verknüpfte Zelle 3 2 3" xfId="30804" xr:uid="{00000000-0005-0000-0000-000056780000}"/>
    <cellStyle name="Verknüpfte Zelle 3 3" xfId="30805" xr:uid="{00000000-0005-0000-0000-000057780000}"/>
    <cellStyle name="Verknüpfte Zelle 3 3 2" xfId="30806" xr:uid="{00000000-0005-0000-0000-000058780000}"/>
    <cellStyle name="Verknüpfte Zelle 3 3 3" xfId="30807" xr:uid="{00000000-0005-0000-0000-000059780000}"/>
    <cellStyle name="Verknüpfte Zelle 3 4" xfId="30808" xr:uid="{00000000-0005-0000-0000-00005A780000}"/>
    <cellStyle name="Verknüpfte Zelle 3 5" xfId="30809" xr:uid="{00000000-0005-0000-0000-00005B780000}"/>
    <cellStyle name="Verknüpfte Zelle 4" xfId="30810" xr:uid="{00000000-0005-0000-0000-00005C780000}"/>
    <cellStyle name="Verknüpfte Zelle 4 2" xfId="30811" xr:uid="{00000000-0005-0000-0000-00005D780000}"/>
    <cellStyle name="Verknüpfte Zelle 4 2 2" xfId="30812" xr:uid="{00000000-0005-0000-0000-00005E780000}"/>
    <cellStyle name="Verknüpfte Zelle 4 2 3" xfId="30813" xr:uid="{00000000-0005-0000-0000-00005F780000}"/>
    <cellStyle name="Verknüpfte Zelle 4 3" xfId="30814" xr:uid="{00000000-0005-0000-0000-000060780000}"/>
    <cellStyle name="Verknüpfte Zelle 4 3 2" xfId="30815" xr:uid="{00000000-0005-0000-0000-000061780000}"/>
    <cellStyle name="Verknüpfte Zelle 4 3 3" xfId="30816" xr:uid="{00000000-0005-0000-0000-000062780000}"/>
    <cellStyle name="Verknüpfte Zelle 4 4" xfId="30817" xr:uid="{00000000-0005-0000-0000-000063780000}"/>
    <cellStyle name="Verknüpfte Zelle 4 5" xfId="30818" xr:uid="{00000000-0005-0000-0000-000064780000}"/>
    <cellStyle name="Verknüpfte Zelle 5" xfId="30819" xr:uid="{00000000-0005-0000-0000-000065780000}"/>
    <cellStyle name="Verknüpfte Zelle 5 2" xfId="30820" xr:uid="{00000000-0005-0000-0000-000066780000}"/>
    <cellStyle name="Verknüpfte Zelle 5 2 2" xfId="30821" xr:uid="{00000000-0005-0000-0000-000067780000}"/>
    <cellStyle name="Verknüpfte Zelle 5 2 3" xfId="30822" xr:uid="{00000000-0005-0000-0000-000068780000}"/>
    <cellStyle name="Verknüpfte Zelle 5 3" xfId="30823" xr:uid="{00000000-0005-0000-0000-000069780000}"/>
    <cellStyle name="Verknüpfte Zelle 5 3 2" xfId="30824" xr:uid="{00000000-0005-0000-0000-00006A780000}"/>
    <cellStyle name="Verknüpfte Zelle 5 3 3" xfId="30825" xr:uid="{00000000-0005-0000-0000-00006B780000}"/>
    <cellStyle name="Verknüpfte Zelle 5 4" xfId="30826" xr:uid="{00000000-0005-0000-0000-00006C780000}"/>
    <cellStyle name="Verknüpfte Zelle 5 4 2" xfId="30827" xr:uid="{00000000-0005-0000-0000-00006D780000}"/>
    <cellStyle name="Verknüpfte Zelle 5 4 3" xfId="30828" xr:uid="{00000000-0005-0000-0000-00006E780000}"/>
    <cellStyle name="Verknüpfte Zelle 5 5" xfId="30829" xr:uid="{00000000-0005-0000-0000-00006F780000}"/>
    <cellStyle name="Verknüpfte Zelle 5 6" xfId="30830" xr:uid="{00000000-0005-0000-0000-000070780000}"/>
    <cellStyle name="Verknüpfte Zelle 6" xfId="30831" xr:uid="{00000000-0005-0000-0000-000071780000}"/>
    <cellStyle name="Verknüpfte Zelle 6 2" xfId="30832" xr:uid="{00000000-0005-0000-0000-000072780000}"/>
    <cellStyle name="Verknüpfte Zelle 6 2 2" xfId="30833" xr:uid="{00000000-0005-0000-0000-000073780000}"/>
    <cellStyle name="Verknüpfte Zelle 6 2 3" xfId="30834" xr:uid="{00000000-0005-0000-0000-000074780000}"/>
    <cellStyle name="Verknüpfte Zelle 6 3" xfId="30835" xr:uid="{00000000-0005-0000-0000-000075780000}"/>
    <cellStyle name="Verknüpfte Zelle 6 3 2" xfId="30836" xr:uid="{00000000-0005-0000-0000-000076780000}"/>
    <cellStyle name="Verknüpfte Zelle 6 3 3" xfId="30837" xr:uid="{00000000-0005-0000-0000-000077780000}"/>
    <cellStyle name="Verknüpfte Zelle 6 4" xfId="30838" xr:uid="{00000000-0005-0000-0000-000078780000}"/>
    <cellStyle name="Verknüpfte Zelle 6 5" xfId="30839" xr:uid="{00000000-0005-0000-0000-000079780000}"/>
    <cellStyle name="Verknüpfte Zelle 7" xfId="30840" xr:uid="{00000000-0005-0000-0000-00007A780000}"/>
    <cellStyle name="Verknüpfte Zelle 7 2" xfId="30841" xr:uid="{00000000-0005-0000-0000-00007B780000}"/>
    <cellStyle name="Verknüpfte Zelle 7 3" xfId="30842" xr:uid="{00000000-0005-0000-0000-00007C780000}"/>
    <cellStyle name="Verknüpfte Zelle 8" xfId="30843" xr:uid="{00000000-0005-0000-0000-00007D780000}"/>
    <cellStyle name="Verknüpfte Zelle 8 2" xfId="30844" xr:uid="{00000000-0005-0000-0000-00007E780000}"/>
    <cellStyle name="Verknüpfte Zelle 8 3" xfId="30845" xr:uid="{00000000-0005-0000-0000-00007F780000}"/>
    <cellStyle name="Verknüpfte Zelle 9" xfId="30846" xr:uid="{00000000-0005-0000-0000-000080780000}"/>
    <cellStyle name="Verknüpfte Zelle 9 2" xfId="30847" xr:uid="{00000000-0005-0000-0000-000081780000}"/>
    <cellStyle name="Verknüpfte Zelle 9 3" xfId="30848" xr:uid="{00000000-0005-0000-0000-000082780000}"/>
    <cellStyle name="Warnender Text" xfId="30849" xr:uid="{00000000-0005-0000-0000-000083780000}"/>
    <cellStyle name="Warnender Text 10" xfId="30850" xr:uid="{00000000-0005-0000-0000-000084780000}"/>
    <cellStyle name="Warnender Text 11" xfId="30851" xr:uid="{00000000-0005-0000-0000-000085780000}"/>
    <cellStyle name="Warnender Text 12" xfId="30852" xr:uid="{00000000-0005-0000-0000-000086780000}"/>
    <cellStyle name="Warnender Text 13" xfId="30853" xr:uid="{00000000-0005-0000-0000-000087780000}"/>
    <cellStyle name="Warnender Text 14" xfId="30854" xr:uid="{00000000-0005-0000-0000-000088780000}"/>
    <cellStyle name="Warnender Text 15" xfId="30855" xr:uid="{00000000-0005-0000-0000-000089780000}"/>
    <cellStyle name="Warnender Text 2" xfId="30856" xr:uid="{00000000-0005-0000-0000-00008A780000}"/>
    <cellStyle name="Warnender Text 2 2" xfId="30857" xr:uid="{00000000-0005-0000-0000-00008B780000}"/>
    <cellStyle name="Warnender Text 2 2 2" xfId="30858" xr:uid="{00000000-0005-0000-0000-00008C780000}"/>
    <cellStyle name="Warnender Text 2 2 3" xfId="30859" xr:uid="{00000000-0005-0000-0000-00008D780000}"/>
    <cellStyle name="Warnender Text 2 3" xfId="30860" xr:uid="{00000000-0005-0000-0000-00008E780000}"/>
    <cellStyle name="Warnender Text 2 3 2" xfId="30861" xr:uid="{00000000-0005-0000-0000-00008F780000}"/>
    <cellStyle name="Warnender Text 2 3 3" xfId="30862" xr:uid="{00000000-0005-0000-0000-000090780000}"/>
    <cellStyle name="Warnender Text 2 4" xfId="30863" xr:uid="{00000000-0005-0000-0000-000091780000}"/>
    <cellStyle name="Warnender Text 2 5" xfId="30864" xr:uid="{00000000-0005-0000-0000-000092780000}"/>
    <cellStyle name="Warnender Text 2 6" xfId="30865" xr:uid="{00000000-0005-0000-0000-000093780000}"/>
    <cellStyle name="Warnender Text 3" xfId="30866" xr:uid="{00000000-0005-0000-0000-000094780000}"/>
    <cellStyle name="Warnender Text 3 2" xfId="30867" xr:uid="{00000000-0005-0000-0000-000095780000}"/>
    <cellStyle name="Warnender Text 3 2 2" xfId="30868" xr:uid="{00000000-0005-0000-0000-000096780000}"/>
    <cellStyle name="Warnender Text 3 2 3" xfId="30869" xr:uid="{00000000-0005-0000-0000-000097780000}"/>
    <cellStyle name="Warnender Text 3 3" xfId="30870" xr:uid="{00000000-0005-0000-0000-000098780000}"/>
    <cellStyle name="Warnender Text 3 3 2" xfId="30871" xr:uid="{00000000-0005-0000-0000-000099780000}"/>
    <cellStyle name="Warnender Text 3 3 3" xfId="30872" xr:uid="{00000000-0005-0000-0000-00009A780000}"/>
    <cellStyle name="Warnender Text 3 4" xfId="30873" xr:uid="{00000000-0005-0000-0000-00009B780000}"/>
    <cellStyle name="Warnender Text 3 5" xfId="30874" xr:uid="{00000000-0005-0000-0000-00009C780000}"/>
    <cellStyle name="Warnender Text 4" xfId="30875" xr:uid="{00000000-0005-0000-0000-00009D780000}"/>
    <cellStyle name="Warnender Text 4 2" xfId="30876" xr:uid="{00000000-0005-0000-0000-00009E780000}"/>
    <cellStyle name="Warnender Text 4 2 2" xfId="30877" xr:uid="{00000000-0005-0000-0000-00009F780000}"/>
    <cellStyle name="Warnender Text 4 2 3" xfId="30878" xr:uid="{00000000-0005-0000-0000-0000A0780000}"/>
    <cellStyle name="Warnender Text 4 3" xfId="30879" xr:uid="{00000000-0005-0000-0000-0000A1780000}"/>
    <cellStyle name="Warnender Text 4 3 2" xfId="30880" xr:uid="{00000000-0005-0000-0000-0000A2780000}"/>
    <cellStyle name="Warnender Text 4 3 3" xfId="30881" xr:uid="{00000000-0005-0000-0000-0000A3780000}"/>
    <cellStyle name="Warnender Text 4 4" xfId="30882" xr:uid="{00000000-0005-0000-0000-0000A4780000}"/>
    <cellStyle name="Warnender Text 4 5" xfId="30883" xr:uid="{00000000-0005-0000-0000-0000A5780000}"/>
    <cellStyle name="Warnender Text 5" xfId="30884" xr:uid="{00000000-0005-0000-0000-0000A6780000}"/>
    <cellStyle name="Warnender Text 5 2" xfId="30885" xr:uid="{00000000-0005-0000-0000-0000A7780000}"/>
    <cellStyle name="Warnender Text 5 2 2" xfId="30886" xr:uid="{00000000-0005-0000-0000-0000A8780000}"/>
    <cellStyle name="Warnender Text 5 2 3" xfId="30887" xr:uid="{00000000-0005-0000-0000-0000A9780000}"/>
    <cellStyle name="Warnender Text 5 3" xfId="30888" xr:uid="{00000000-0005-0000-0000-0000AA780000}"/>
    <cellStyle name="Warnender Text 5 3 2" xfId="30889" xr:uid="{00000000-0005-0000-0000-0000AB780000}"/>
    <cellStyle name="Warnender Text 5 3 3" xfId="30890" xr:uid="{00000000-0005-0000-0000-0000AC780000}"/>
    <cellStyle name="Warnender Text 5 4" xfId="30891" xr:uid="{00000000-0005-0000-0000-0000AD780000}"/>
    <cellStyle name="Warnender Text 5 4 2" xfId="30892" xr:uid="{00000000-0005-0000-0000-0000AE780000}"/>
    <cellStyle name="Warnender Text 5 4 3" xfId="30893" xr:uid="{00000000-0005-0000-0000-0000AF780000}"/>
    <cellStyle name="Warnender Text 5 5" xfId="30894" xr:uid="{00000000-0005-0000-0000-0000B0780000}"/>
    <cellStyle name="Warnender Text 5 6" xfId="30895" xr:uid="{00000000-0005-0000-0000-0000B1780000}"/>
    <cellStyle name="Warnender Text 6" xfId="30896" xr:uid="{00000000-0005-0000-0000-0000B2780000}"/>
    <cellStyle name="Warnender Text 6 2" xfId="30897" xr:uid="{00000000-0005-0000-0000-0000B3780000}"/>
    <cellStyle name="Warnender Text 6 2 2" xfId="30898" xr:uid="{00000000-0005-0000-0000-0000B4780000}"/>
    <cellStyle name="Warnender Text 6 2 3" xfId="30899" xr:uid="{00000000-0005-0000-0000-0000B5780000}"/>
    <cellStyle name="Warnender Text 6 3" xfId="30900" xr:uid="{00000000-0005-0000-0000-0000B6780000}"/>
    <cellStyle name="Warnender Text 6 3 2" xfId="30901" xr:uid="{00000000-0005-0000-0000-0000B7780000}"/>
    <cellStyle name="Warnender Text 6 3 3" xfId="30902" xr:uid="{00000000-0005-0000-0000-0000B8780000}"/>
    <cellStyle name="Warnender Text 6 4" xfId="30903" xr:uid="{00000000-0005-0000-0000-0000B9780000}"/>
    <cellStyle name="Warnender Text 6 5" xfId="30904" xr:uid="{00000000-0005-0000-0000-0000BA780000}"/>
    <cellStyle name="Warnender Text 7" xfId="30905" xr:uid="{00000000-0005-0000-0000-0000BB780000}"/>
    <cellStyle name="Warnender Text 7 2" xfId="30906" xr:uid="{00000000-0005-0000-0000-0000BC780000}"/>
    <cellStyle name="Warnender Text 7 3" xfId="30907" xr:uid="{00000000-0005-0000-0000-0000BD780000}"/>
    <cellStyle name="Warnender Text 8" xfId="30908" xr:uid="{00000000-0005-0000-0000-0000BE780000}"/>
    <cellStyle name="Warnender Text 8 2" xfId="30909" xr:uid="{00000000-0005-0000-0000-0000BF780000}"/>
    <cellStyle name="Warnender Text 8 3" xfId="30910" xr:uid="{00000000-0005-0000-0000-0000C0780000}"/>
    <cellStyle name="Warnender Text 9" xfId="30911" xr:uid="{00000000-0005-0000-0000-0000C1780000}"/>
    <cellStyle name="Warnender Text 9 2" xfId="30912" xr:uid="{00000000-0005-0000-0000-0000C2780000}"/>
    <cellStyle name="Warnender Text 9 3" xfId="30913" xr:uid="{00000000-0005-0000-0000-0000C3780000}"/>
    <cellStyle name="Warning Text 10" xfId="30914" xr:uid="{00000000-0005-0000-0000-0000C4780000}"/>
    <cellStyle name="Warning Text 10 10" xfId="30915" xr:uid="{00000000-0005-0000-0000-0000C5780000}"/>
    <cellStyle name="Warning Text 10 11" xfId="30916" xr:uid="{00000000-0005-0000-0000-0000C6780000}"/>
    <cellStyle name="Warning Text 10 12" xfId="30917" xr:uid="{00000000-0005-0000-0000-0000C7780000}"/>
    <cellStyle name="Warning Text 10 13" xfId="30918" xr:uid="{00000000-0005-0000-0000-0000C8780000}"/>
    <cellStyle name="Warning Text 10 14" xfId="30919" xr:uid="{00000000-0005-0000-0000-0000C9780000}"/>
    <cellStyle name="Warning Text 10 15" xfId="30920" xr:uid="{00000000-0005-0000-0000-0000CA780000}"/>
    <cellStyle name="Warning Text 10 2" xfId="30921" xr:uid="{00000000-0005-0000-0000-0000CB780000}"/>
    <cellStyle name="Warning Text 10 2 2" xfId="30922" xr:uid="{00000000-0005-0000-0000-0000CC780000}"/>
    <cellStyle name="Warning Text 10 2 2 2" xfId="30923" xr:uid="{00000000-0005-0000-0000-0000CD780000}"/>
    <cellStyle name="Warning Text 10 2 2 3" xfId="30924" xr:uid="{00000000-0005-0000-0000-0000CE780000}"/>
    <cellStyle name="Warning Text 10 2 3" xfId="30925" xr:uid="{00000000-0005-0000-0000-0000CF780000}"/>
    <cellStyle name="Warning Text 10 2 3 2" xfId="30926" xr:uid="{00000000-0005-0000-0000-0000D0780000}"/>
    <cellStyle name="Warning Text 10 2 3 3" xfId="30927" xr:uid="{00000000-0005-0000-0000-0000D1780000}"/>
    <cellStyle name="Warning Text 10 2 4" xfId="30928" xr:uid="{00000000-0005-0000-0000-0000D2780000}"/>
    <cellStyle name="Warning Text 10 2 5" xfId="30929" xr:uid="{00000000-0005-0000-0000-0000D3780000}"/>
    <cellStyle name="Warning Text 10 2 6" xfId="30930" xr:uid="{00000000-0005-0000-0000-0000D4780000}"/>
    <cellStyle name="Warning Text 10 3" xfId="30931" xr:uid="{00000000-0005-0000-0000-0000D5780000}"/>
    <cellStyle name="Warning Text 10 3 2" xfId="30932" xr:uid="{00000000-0005-0000-0000-0000D6780000}"/>
    <cellStyle name="Warning Text 10 3 2 2" xfId="30933" xr:uid="{00000000-0005-0000-0000-0000D7780000}"/>
    <cellStyle name="Warning Text 10 3 2 3" xfId="30934" xr:uid="{00000000-0005-0000-0000-0000D8780000}"/>
    <cellStyle name="Warning Text 10 3 3" xfId="30935" xr:uid="{00000000-0005-0000-0000-0000D9780000}"/>
    <cellStyle name="Warning Text 10 3 3 2" xfId="30936" xr:uid="{00000000-0005-0000-0000-0000DA780000}"/>
    <cellStyle name="Warning Text 10 3 3 3" xfId="30937" xr:uid="{00000000-0005-0000-0000-0000DB780000}"/>
    <cellStyle name="Warning Text 10 3 4" xfId="30938" xr:uid="{00000000-0005-0000-0000-0000DC780000}"/>
    <cellStyle name="Warning Text 10 3 5" xfId="30939" xr:uid="{00000000-0005-0000-0000-0000DD780000}"/>
    <cellStyle name="Warning Text 10 4" xfId="30940" xr:uid="{00000000-0005-0000-0000-0000DE780000}"/>
    <cellStyle name="Warning Text 10 4 2" xfId="30941" xr:uid="{00000000-0005-0000-0000-0000DF780000}"/>
    <cellStyle name="Warning Text 10 4 2 2" xfId="30942" xr:uid="{00000000-0005-0000-0000-0000E0780000}"/>
    <cellStyle name="Warning Text 10 4 2 3" xfId="30943" xr:uid="{00000000-0005-0000-0000-0000E1780000}"/>
    <cellStyle name="Warning Text 10 4 3" xfId="30944" xr:uid="{00000000-0005-0000-0000-0000E2780000}"/>
    <cellStyle name="Warning Text 10 4 3 2" xfId="30945" xr:uid="{00000000-0005-0000-0000-0000E3780000}"/>
    <cellStyle name="Warning Text 10 4 3 3" xfId="30946" xr:uid="{00000000-0005-0000-0000-0000E4780000}"/>
    <cellStyle name="Warning Text 10 4 4" xfId="30947" xr:uid="{00000000-0005-0000-0000-0000E5780000}"/>
    <cellStyle name="Warning Text 10 4 5" xfId="30948" xr:uid="{00000000-0005-0000-0000-0000E6780000}"/>
    <cellStyle name="Warning Text 10 5" xfId="30949" xr:uid="{00000000-0005-0000-0000-0000E7780000}"/>
    <cellStyle name="Warning Text 10 5 2" xfId="30950" xr:uid="{00000000-0005-0000-0000-0000E8780000}"/>
    <cellStyle name="Warning Text 10 5 2 2" xfId="30951" xr:uid="{00000000-0005-0000-0000-0000E9780000}"/>
    <cellStyle name="Warning Text 10 5 2 3" xfId="30952" xr:uid="{00000000-0005-0000-0000-0000EA780000}"/>
    <cellStyle name="Warning Text 10 5 3" xfId="30953" xr:uid="{00000000-0005-0000-0000-0000EB780000}"/>
    <cellStyle name="Warning Text 10 5 3 2" xfId="30954" xr:uid="{00000000-0005-0000-0000-0000EC780000}"/>
    <cellStyle name="Warning Text 10 5 3 3" xfId="30955" xr:uid="{00000000-0005-0000-0000-0000ED780000}"/>
    <cellStyle name="Warning Text 10 5 4" xfId="30956" xr:uid="{00000000-0005-0000-0000-0000EE780000}"/>
    <cellStyle name="Warning Text 10 5 4 2" xfId="30957" xr:uid="{00000000-0005-0000-0000-0000EF780000}"/>
    <cellStyle name="Warning Text 10 5 4 3" xfId="30958" xr:uid="{00000000-0005-0000-0000-0000F0780000}"/>
    <cellStyle name="Warning Text 10 5 5" xfId="30959" xr:uid="{00000000-0005-0000-0000-0000F1780000}"/>
    <cellStyle name="Warning Text 10 5 6" xfId="30960" xr:uid="{00000000-0005-0000-0000-0000F2780000}"/>
    <cellStyle name="Warning Text 10 6" xfId="30961" xr:uid="{00000000-0005-0000-0000-0000F3780000}"/>
    <cellStyle name="Warning Text 10 6 2" xfId="30962" xr:uid="{00000000-0005-0000-0000-0000F4780000}"/>
    <cellStyle name="Warning Text 10 6 2 2" xfId="30963" xr:uid="{00000000-0005-0000-0000-0000F5780000}"/>
    <cellStyle name="Warning Text 10 6 2 3" xfId="30964" xr:uid="{00000000-0005-0000-0000-0000F6780000}"/>
    <cellStyle name="Warning Text 10 6 3" xfId="30965" xr:uid="{00000000-0005-0000-0000-0000F7780000}"/>
    <cellStyle name="Warning Text 10 6 3 2" xfId="30966" xr:uid="{00000000-0005-0000-0000-0000F8780000}"/>
    <cellStyle name="Warning Text 10 6 3 3" xfId="30967" xr:uid="{00000000-0005-0000-0000-0000F9780000}"/>
    <cellStyle name="Warning Text 10 6 4" xfId="30968" xr:uid="{00000000-0005-0000-0000-0000FA780000}"/>
    <cellStyle name="Warning Text 10 6 5" xfId="30969" xr:uid="{00000000-0005-0000-0000-0000FB780000}"/>
    <cellStyle name="Warning Text 10 7" xfId="30970" xr:uid="{00000000-0005-0000-0000-0000FC780000}"/>
    <cellStyle name="Warning Text 10 7 2" xfId="30971" xr:uid="{00000000-0005-0000-0000-0000FD780000}"/>
    <cellStyle name="Warning Text 10 7 3" xfId="30972" xr:uid="{00000000-0005-0000-0000-0000FE780000}"/>
    <cellStyle name="Warning Text 10 8" xfId="30973" xr:uid="{00000000-0005-0000-0000-0000FF780000}"/>
    <cellStyle name="Warning Text 10 8 2" xfId="30974" xr:uid="{00000000-0005-0000-0000-000000790000}"/>
    <cellStyle name="Warning Text 10 8 3" xfId="30975" xr:uid="{00000000-0005-0000-0000-000001790000}"/>
    <cellStyle name="Warning Text 10 9" xfId="30976" xr:uid="{00000000-0005-0000-0000-000002790000}"/>
    <cellStyle name="Warning Text 10 9 2" xfId="30977" xr:uid="{00000000-0005-0000-0000-000003790000}"/>
    <cellStyle name="Warning Text 10 9 3" xfId="30978" xr:uid="{00000000-0005-0000-0000-000004790000}"/>
    <cellStyle name="Warning Text 11" xfId="30979" xr:uid="{00000000-0005-0000-0000-000005790000}"/>
    <cellStyle name="Warning Text 11 10" xfId="30980" xr:uid="{00000000-0005-0000-0000-000006790000}"/>
    <cellStyle name="Warning Text 11 11" xfId="30981" xr:uid="{00000000-0005-0000-0000-000007790000}"/>
    <cellStyle name="Warning Text 11 12" xfId="30982" xr:uid="{00000000-0005-0000-0000-000008790000}"/>
    <cellStyle name="Warning Text 11 13" xfId="30983" xr:uid="{00000000-0005-0000-0000-000009790000}"/>
    <cellStyle name="Warning Text 11 14" xfId="30984" xr:uid="{00000000-0005-0000-0000-00000A790000}"/>
    <cellStyle name="Warning Text 11 15" xfId="30985" xr:uid="{00000000-0005-0000-0000-00000B790000}"/>
    <cellStyle name="Warning Text 11 2" xfId="30986" xr:uid="{00000000-0005-0000-0000-00000C790000}"/>
    <cellStyle name="Warning Text 11 2 2" xfId="30987" xr:uid="{00000000-0005-0000-0000-00000D790000}"/>
    <cellStyle name="Warning Text 11 2 2 2" xfId="30988" xr:uid="{00000000-0005-0000-0000-00000E790000}"/>
    <cellStyle name="Warning Text 11 2 2 3" xfId="30989" xr:uid="{00000000-0005-0000-0000-00000F790000}"/>
    <cellStyle name="Warning Text 11 2 3" xfId="30990" xr:uid="{00000000-0005-0000-0000-000010790000}"/>
    <cellStyle name="Warning Text 11 2 3 2" xfId="30991" xr:uid="{00000000-0005-0000-0000-000011790000}"/>
    <cellStyle name="Warning Text 11 2 3 3" xfId="30992" xr:uid="{00000000-0005-0000-0000-000012790000}"/>
    <cellStyle name="Warning Text 11 2 4" xfId="30993" xr:uid="{00000000-0005-0000-0000-000013790000}"/>
    <cellStyle name="Warning Text 11 2 5" xfId="30994" xr:uid="{00000000-0005-0000-0000-000014790000}"/>
    <cellStyle name="Warning Text 11 2 6" xfId="30995" xr:uid="{00000000-0005-0000-0000-000015790000}"/>
    <cellStyle name="Warning Text 11 3" xfId="30996" xr:uid="{00000000-0005-0000-0000-000016790000}"/>
    <cellStyle name="Warning Text 11 3 2" xfId="30997" xr:uid="{00000000-0005-0000-0000-000017790000}"/>
    <cellStyle name="Warning Text 11 3 2 2" xfId="30998" xr:uid="{00000000-0005-0000-0000-000018790000}"/>
    <cellStyle name="Warning Text 11 3 2 3" xfId="30999" xr:uid="{00000000-0005-0000-0000-000019790000}"/>
    <cellStyle name="Warning Text 11 3 3" xfId="31000" xr:uid="{00000000-0005-0000-0000-00001A790000}"/>
    <cellStyle name="Warning Text 11 3 3 2" xfId="31001" xr:uid="{00000000-0005-0000-0000-00001B790000}"/>
    <cellStyle name="Warning Text 11 3 3 3" xfId="31002" xr:uid="{00000000-0005-0000-0000-00001C790000}"/>
    <cellStyle name="Warning Text 11 3 4" xfId="31003" xr:uid="{00000000-0005-0000-0000-00001D790000}"/>
    <cellStyle name="Warning Text 11 3 5" xfId="31004" xr:uid="{00000000-0005-0000-0000-00001E790000}"/>
    <cellStyle name="Warning Text 11 4" xfId="31005" xr:uid="{00000000-0005-0000-0000-00001F790000}"/>
    <cellStyle name="Warning Text 11 4 2" xfId="31006" xr:uid="{00000000-0005-0000-0000-000020790000}"/>
    <cellStyle name="Warning Text 11 4 2 2" xfId="31007" xr:uid="{00000000-0005-0000-0000-000021790000}"/>
    <cellStyle name="Warning Text 11 4 2 3" xfId="31008" xr:uid="{00000000-0005-0000-0000-000022790000}"/>
    <cellStyle name="Warning Text 11 4 3" xfId="31009" xr:uid="{00000000-0005-0000-0000-000023790000}"/>
    <cellStyle name="Warning Text 11 4 3 2" xfId="31010" xr:uid="{00000000-0005-0000-0000-000024790000}"/>
    <cellStyle name="Warning Text 11 4 3 3" xfId="31011" xr:uid="{00000000-0005-0000-0000-000025790000}"/>
    <cellStyle name="Warning Text 11 4 4" xfId="31012" xr:uid="{00000000-0005-0000-0000-000026790000}"/>
    <cellStyle name="Warning Text 11 4 5" xfId="31013" xr:uid="{00000000-0005-0000-0000-000027790000}"/>
    <cellStyle name="Warning Text 11 5" xfId="31014" xr:uid="{00000000-0005-0000-0000-000028790000}"/>
    <cellStyle name="Warning Text 11 5 2" xfId="31015" xr:uid="{00000000-0005-0000-0000-000029790000}"/>
    <cellStyle name="Warning Text 11 5 2 2" xfId="31016" xr:uid="{00000000-0005-0000-0000-00002A790000}"/>
    <cellStyle name="Warning Text 11 5 2 3" xfId="31017" xr:uid="{00000000-0005-0000-0000-00002B790000}"/>
    <cellStyle name="Warning Text 11 5 3" xfId="31018" xr:uid="{00000000-0005-0000-0000-00002C790000}"/>
    <cellStyle name="Warning Text 11 5 3 2" xfId="31019" xr:uid="{00000000-0005-0000-0000-00002D790000}"/>
    <cellStyle name="Warning Text 11 5 3 3" xfId="31020" xr:uid="{00000000-0005-0000-0000-00002E790000}"/>
    <cellStyle name="Warning Text 11 5 4" xfId="31021" xr:uid="{00000000-0005-0000-0000-00002F790000}"/>
    <cellStyle name="Warning Text 11 5 4 2" xfId="31022" xr:uid="{00000000-0005-0000-0000-000030790000}"/>
    <cellStyle name="Warning Text 11 5 4 3" xfId="31023" xr:uid="{00000000-0005-0000-0000-000031790000}"/>
    <cellStyle name="Warning Text 11 5 5" xfId="31024" xr:uid="{00000000-0005-0000-0000-000032790000}"/>
    <cellStyle name="Warning Text 11 5 6" xfId="31025" xr:uid="{00000000-0005-0000-0000-000033790000}"/>
    <cellStyle name="Warning Text 11 6" xfId="31026" xr:uid="{00000000-0005-0000-0000-000034790000}"/>
    <cellStyle name="Warning Text 11 6 2" xfId="31027" xr:uid="{00000000-0005-0000-0000-000035790000}"/>
    <cellStyle name="Warning Text 11 6 2 2" xfId="31028" xr:uid="{00000000-0005-0000-0000-000036790000}"/>
    <cellStyle name="Warning Text 11 6 2 3" xfId="31029" xr:uid="{00000000-0005-0000-0000-000037790000}"/>
    <cellStyle name="Warning Text 11 6 3" xfId="31030" xr:uid="{00000000-0005-0000-0000-000038790000}"/>
    <cellStyle name="Warning Text 11 6 3 2" xfId="31031" xr:uid="{00000000-0005-0000-0000-000039790000}"/>
    <cellStyle name="Warning Text 11 6 3 3" xfId="31032" xr:uid="{00000000-0005-0000-0000-00003A790000}"/>
    <cellStyle name="Warning Text 11 6 4" xfId="31033" xr:uid="{00000000-0005-0000-0000-00003B790000}"/>
    <cellStyle name="Warning Text 11 6 5" xfId="31034" xr:uid="{00000000-0005-0000-0000-00003C790000}"/>
    <cellStyle name="Warning Text 11 7" xfId="31035" xr:uid="{00000000-0005-0000-0000-00003D790000}"/>
    <cellStyle name="Warning Text 11 7 2" xfId="31036" xr:uid="{00000000-0005-0000-0000-00003E790000}"/>
    <cellStyle name="Warning Text 11 7 3" xfId="31037" xr:uid="{00000000-0005-0000-0000-00003F790000}"/>
    <cellStyle name="Warning Text 11 8" xfId="31038" xr:uid="{00000000-0005-0000-0000-000040790000}"/>
    <cellStyle name="Warning Text 11 8 2" xfId="31039" xr:uid="{00000000-0005-0000-0000-000041790000}"/>
    <cellStyle name="Warning Text 11 8 3" xfId="31040" xr:uid="{00000000-0005-0000-0000-000042790000}"/>
    <cellStyle name="Warning Text 11 9" xfId="31041" xr:uid="{00000000-0005-0000-0000-000043790000}"/>
    <cellStyle name="Warning Text 11 9 2" xfId="31042" xr:uid="{00000000-0005-0000-0000-000044790000}"/>
    <cellStyle name="Warning Text 11 9 3" xfId="31043" xr:uid="{00000000-0005-0000-0000-000045790000}"/>
    <cellStyle name="Warning Text 12" xfId="31044" xr:uid="{00000000-0005-0000-0000-000046790000}"/>
    <cellStyle name="Warning Text 12 10" xfId="31045" xr:uid="{00000000-0005-0000-0000-000047790000}"/>
    <cellStyle name="Warning Text 12 11" xfId="31046" xr:uid="{00000000-0005-0000-0000-000048790000}"/>
    <cellStyle name="Warning Text 12 12" xfId="31047" xr:uid="{00000000-0005-0000-0000-000049790000}"/>
    <cellStyle name="Warning Text 12 13" xfId="31048" xr:uid="{00000000-0005-0000-0000-00004A790000}"/>
    <cellStyle name="Warning Text 12 14" xfId="31049" xr:uid="{00000000-0005-0000-0000-00004B790000}"/>
    <cellStyle name="Warning Text 12 15" xfId="31050" xr:uid="{00000000-0005-0000-0000-00004C790000}"/>
    <cellStyle name="Warning Text 12 2" xfId="31051" xr:uid="{00000000-0005-0000-0000-00004D790000}"/>
    <cellStyle name="Warning Text 12 2 2" xfId="31052" xr:uid="{00000000-0005-0000-0000-00004E790000}"/>
    <cellStyle name="Warning Text 12 2 2 2" xfId="31053" xr:uid="{00000000-0005-0000-0000-00004F790000}"/>
    <cellStyle name="Warning Text 12 2 2 3" xfId="31054" xr:uid="{00000000-0005-0000-0000-000050790000}"/>
    <cellStyle name="Warning Text 12 2 3" xfId="31055" xr:uid="{00000000-0005-0000-0000-000051790000}"/>
    <cellStyle name="Warning Text 12 2 3 2" xfId="31056" xr:uid="{00000000-0005-0000-0000-000052790000}"/>
    <cellStyle name="Warning Text 12 2 3 3" xfId="31057" xr:uid="{00000000-0005-0000-0000-000053790000}"/>
    <cellStyle name="Warning Text 12 2 4" xfId="31058" xr:uid="{00000000-0005-0000-0000-000054790000}"/>
    <cellStyle name="Warning Text 12 2 5" xfId="31059" xr:uid="{00000000-0005-0000-0000-000055790000}"/>
    <cellStyle name="Warning Text 12 2 6" xfId="31060" xr:uid="{00000000-0005-0000-0000-000056790000}"/>
    <cellStyle name="Warning Text 12 3" xfId="31061" xr:uid="{00000000-0005-0000-0000-000057790000}"/>
    <cellStyle name="Warning Text 12 3 2" xfId="31062" xr:uid="{00000000-0005-0000-0000-000058790000}"/>
    <cellStyle name="Warning Text 12 3 2 2" xfId="31063" xr:uid="{00000000-0005-0000-0000-000059790000}"/>
    <cellStyle name="Warning Text 12 3 2 3" xfId="31064" xr:uid="{00000000-0005-0000-0000-00005A790000}"/>
    <cellStyle name="Warning Text 12 3 3" xfId="31065" xr:uid="{00000000-0005-0000-0000-00005B790000}"/>
    <cellStyle name="Warning Text 12 3 3 2" xfId="31066" xr:uid="{00000000-0005-0000-0000-00005C790000}"/>
    <cellStyle name="Warning Text 12 3 3 3" xfId="31067" xr:uid="{00000000-0005-0000-0000-00005D790000}"/>
    <cellStyle name="Warning Text 12 3 4" xfId="31068" xr:uid="{00000000-0005-0000-0000-00005E790000}"/>
    <cellStyle name="Warning Text 12 3 5" xfId="31069" xr:uid="{00000000-0005-0000-0000-00005F790000}"/>
    <cellStyle name="Warning Text 12 4" xfId="31070" xr:uid="{00000000-0005-0000-0000-000060790000}"/>
    <cellStyle name="Warning Text 12 4 2" xfId="31071" xr:uid="{00000000-0005-0000-0000-000061790000}"/>
    <cellStyle name="Warning Text 12 4 2 2" xfId="31072" xr:uid="{00000000-0005-0000-0000-000062790000}"/>
    <cellStyle name="Warning Text 12 4 2 3" xfId="31073" xr:uid="{00000000-0005-0000-0000-000063790000}"/>
    <cellStyle name="Warning Text 12 4 3" xfId="31074" xr:uid="{00000000-0005-0000-0000-000064790000}"/>
    <cellStyle name="Warning Text 12 4 3 2" xfId="31075" xr:uid="{00000000-0005-0000-0000-000065790000}"/>
    <cellStyle name="Warning Text 12 4 3 3" xfId="31076" xr:uid="{00000000-0005-0000-0000-000066790000}"/>
    <cellStyle name="Warning Text 12 4 4" xfId="31077" xr:uid="{00000000-0005-0000-0000-000067790000}"/>
    <cellStyle name="Warning Text 12 4 5" xfId="31078" xr:uid="{00000000-0005-0000-0000-000068790000}"/>
    <cellStyle name="Warning Text 12 5" xfId="31079" xr:uid="{00000000-0005-0000-0000-000069790000}"/>
    <cellStyle name="Warning Text 12 5 2" xfId="31080" xr:uid="{00000000-0005-0000-0000-00006A790000}"/>
    <cellStyle name="Warning Text 12 5 2 2" xfId="31081" xr:uid="{00000000-0005-0000-0000-00006B790000}"/>
    <cellStyle name="Warning Text 12 5 2 3" xfId="31082" xr:uid="{00000000-0005-0000-0000-00006C790000}"/>
    <cellStyle name="Warning Text 12 5 3" xfId="31083" xr:uid="{00000000-0005-0000-0000-00006D790000}"/>
    <cellStyle name="Warning Text 12 5 3 2" xfId="31084" xr:uid="{00000000-0005-0000-0000-00006E790000}"/>
    <cellStyle name="Warning Text 12 5 3 3" xfId="31085" xr:uid="{00000000-0005-0000-0000-00006F790000}"/>
    <cellStyle name="Warning Text 12 5 4" xfId="31086" xr:uid="{00000000-0005-0000-0000-000070790000}"/>
    <cellStyle name="Warning Text 12 5 4 2" xfId="31087" xr:uid="{00000000-0005-0000-0000-000071790000}"/>
    <cellStyle name="Warning Text 12 5 4 3" xfId="31088" xr:uid="{00000000-0005-0000-0000-000072790000}"/>
    <cellStyle name="Warning Text 12 5 5" xfId="31089" xr:uid="{00000000-0005-0000-0000-000073790000}"/>
    <cellStyle name="Warning Text 12 5 6" xfId="31090" xr:uid="{00000000-0005-0000-0000-000074790000}"/>
    <cellStyle name="Warning Text 12 6" xfId="31091" xr:uid="{00000000-0005-0000-0000-000075790000}"/>
    <cellStyle name="Warning Text 12 6 2" xfId="31092" xr:uid="{00000000-0005-0000-0000-000076790000}"/>
    <cellStyle name="Warning Text 12 6 2 2" xfId="31093" xr:uid="{00000000-0005-0000-0000-000077790000}"/>
    <cellStyle name="Warning Text 12 6 2 3" xfId="31094" xr:uid="{00000000-0005-0000-0000-000078790000}"/>
    <cellStyle name="Warning Text 12 6 3" xfId="31095" xr:uid="{00000000-0005-0000-0000-000079790000}"/>
    <cellStyle name="Warning Text 12 6 3 2" xfId="31096" xr:uid="{00000000-0005-0000-0000-00007A790000}"/>
    <cellStyle name="Warning Text 12 6 3 3" xfId="31097" xr:uid="{00000000-0005-0000-0000-00007B790000}"/>
    <cellStyle name="Warning Text 12 6 4" xfId="31098" xr:uid="{00000000-0005-0000-0000-00007C790000}"/>
    <cellStyle name="Warning Text 12 6 5" xfId="31099" xr:uid="{00000000-0005-0000-0000-00007D790000}"/>
    <cellStyle name="Warning Text 12 7" xfId="31100" xr:uid="{00000000-0005-0000-0000-00007E790000}"/>
    <cellStyle name="Warning Text 12 7 2" xfId="31101" xr:uid="{00000000-0005-0000-0000-00007F790000}"/>
    <cellStyle name="Warning Text 12 7 3" xfId="31102" xr:uid="{00000000-0005-0000-0000-000080790000}"/>
    <cellStyle name="Warning Text 12 8" xfId="31103" xr:uid="{00000000-0005-0000-0000-000081790000}"/>
    <cellStyle name="Warning Text 12 8 2" xfId="31104" xr:uid="{00000000-0005-0000-0000-000082790000}"/>
    <cellStyle name="Warning Text 12 8 3" xfId="31105" xr:uid="{00000000-0005-0000-0000-000083790000}"/>
    <cellStyle name="Warning Text 12 9" xfId="31106" xr:uid="{00000000-0005-0000-0000-000084790000}"/>
    <cellStyle name="Warning Text 12 9 2" xfId="31107" xr:uid="{00000000-0005-0000-0000-000085790000}"/>
    <cellStyle name="Warning Text 12 9 3" xfId="31108" xr:uid="{00000000-0005-0000-0000-000086790000}"/>
    <cellStyle name="Warning Text 13" xfId="31109" xr:uid="{00000000-0005-0000-0000-000087790000}"/>
    <cellStyle name="Warning Text 13 10" xfId="31110" xr:uid="{00000000-0005-0000-0000-000088790000}"/>
    <cellStyle name="Warning Text 13 11" xfId="31111" xr:uid="{00000000-0005-0000-0000-000089790000}"/>
    <cellStyle name="Warning Text 13 12" xfId="31112" xr:uid="{00000000-0005-0000-0000-00008A790000}"/>
    <cellStyle name="Warning Text 13 13" xfId="31113" xr:uid="{00000000-0005-0000-0000-00008B790000}"/>
    <cellStyle name="Warning Text 13 14" xfId="31114" xr:uid="{00000000-0005-0000-0000-00008C790000}"/>
    <cellStyle name="Warning Text 13 15" xfId="31115" xr:uid="{00000000-0005-0000-0000-00008D790000}"/>
    <cellStyle name="Warning Text 13 2" xfId="31116" xr:uid="{00000000-0005-0000-0000-00008E790000}"/>
    <cellStyle name="Warning Text 13 2 2" xfId="31117" xr:uid="{00000000-0005-0000-0000-00008F790000}"/>
    <cellStyle name="Warning Text 13 2 2 2" xfId="31118" xr:uid="{00000000-0005-0000-0000-000090790000}"/>
    <cellStyle name="Warning Text 13 2 2 3" xfId="31119" xr:uid="{00000000-0005-0000-0000-000091790000}"/>
    <cellStyle name="Warning Text 13 2 3" xfId="31120" xr:uid="{00000000-0005-0000-0000-000092790000}"/>
    <cellStyle name="Warning Text 13 2 3 2" xfId="31121" xr:uid="{00000000-0005-0000-0000-000093790000}"/>
    <cellStyle name="Warning Text 13 2 3 3" xfId="31122" xr:uid="{00000000-0005-0000-0000-000094790000}"/>
    <cellStyle name="Warning Text 13 2 4" xfId="31123" xr:uid="{00000000-0005-0000-0000-000095790000}"/>
    <cellStyle name="Warning Text 13 2 5" xfId="31124" xr:uid="{00000000-0005-0000-0000-000096790000}"/>
    <cellStyle name="Warning Text 13 2 6" xfId="31125" xr:uid="{00000000-0005-0000-0000-000097790000}"/>
    <cellStyle name="Warning Text 13 3" xfId="31126" xr:uid="{00000000-0005-0000-0000-000098790000}"/>
    <cellStyle name="Warning Text 13 3 2" xfId="31127" xr:uid="{00000000-0005-0000-0000-000099790000}"/>
    <cellStyle name="Warning Text 13 3 2 2" xfId="31128" xr:uid="{00000000-0005-0000-0000-00009A790000}"/>
    <cellStyle name="Warning Text 13 3 2 3" xfId="31129" xr:uid="{00000000-0005-0000-0000-00009B790000}"/>
    <cellStyle name="Warning Text 13 3 3" xfId="31130" xr:uid="{00000000-0005-0000-0000-00009C790000}"/>
    <cellStyle name="Warning Text 13 3 3 2" xfId="31131" xr:uid="{00000000-0005-0000-0000-00009D790000}"/>
    <cellStyle name="Warning Text 13 3 3 3" xfId="31132" xr:uid="{00000000-0005-0000-0000-00009E790000}"/>
    <cellStyle name="Warning Text 13 3 4" xfId="31133" xr:uid="{00000000-0005-0000-0000-00009F790000}"/>
    <cellStyle name="Warning Text 13 3 5" xfId="31134" xr:uid="{00000000-0005-0000-0000-0000A0790000}"/>
    <cellStyle name="Warning Text 13 4" xfId="31135" xr:uid="{00000000-0005-0000-0000-0000A1790000}"/>
    <cellStyle name="Warning Text 13 4 2" xfId="31136" xr:uid="{00000000-0005-0000-0000-0000A2790000}"/>
    <cellStyle name="Warning Text 13 4 2 2" xfId="31137" xr:uid="{00000000-0005-0000-0000-0000A3790000}"/>
    <cellStyle name="Warning Text 13 4 2 3" xfId="31138" xr:uid="{00000000-0005-0000-0000-0000A4790000}"/>
    <cellStyle name="Warning Text 13 4 3" xfId="31139" xr:uid="{00000000-0005-0000-0000-0000A5790000}"/>
    <cellStyle name="Warning Text 13 4 3 2" xfId="31140" xr:uid="{00000000-0005-0000-0000-0000A6790000}"/>
    <cellStyle name="Warning Text 13 4 3 3" xfId="31141" xr:uid="{00000000-0005-0000-0000-0000A7790000}"/>
    <cellStyle name="Warning Text 13 4 4" xfId="31142" xr:uid="{00000000-0005-0000-0000-0000A8790000}"/>
    <cellStyle name="Warning Text 13 4 5" xfId="31143" xr:uid="{00000000-0005-0000-0000-0000A9790000}"/>
    <cellStyle name="Warning Text 13 5" xfId="31144" xr:uid="{00000000-0005-0000-0000-0000AA790000}"/>
    <cellStyle name="Warning Text 13 5 2" xfId="31145" xr:uid="{00000000-0005-0000-0000-0000AB790000}"/>
    <cellStyle name="Warning Text 13 5 2 2" xfId="31146" xr:uid="{00000000-0005-0000-0000-0000AC790000}"/>
    <cellStyle name="Warning Text 13 5 2 3" xfId="31147" xr:uid="{00000000-0005-0000-0000-0000AD790000}"/>
    <cellStyle name="Warning Text 13 5 3" xfId="31148" xr:uid="{00000000-0005-0000-0000-0000AE790000}"/>
    <cellStyle name="Warning Text 13 5 3 2" xfId="31149" xr:uid="{00000000-0005-0000-0000-0000AF790000}"/>
    <cellStyle name="Warning Text 13 5 3 3" xfId="31150" xr:uid="{00000000-0005-0000-0000-0000B0790000}"/>
    <cellStyle name="Warning Text 13 5 4" xfId="31151" xr:uid="{00000000-0005-0000-0000-0000B1790000}"/>
    <cellStyle name="Warning Text 13 5 4 2" xfId="31152" xr:uid="{00000000-0005-0000-0000-0000B2790000}"/>
    <cellStyle name="Warning Text 13 5 4 3" xfId="31153" xr:uid="{00000000-0005-0000-0000-0000B3790000}"/>
    <cellStyle name="Warning Text 13 5 5" xfId="31154" xr:uid="{00000000-0005-0000-0000-0000B4790000}"/>
    <cellStyle name="Warning Text 13 5 6" xfId="31155" xr:uid="{00000000-0005-0000-0000-0000B5790000}"/>
    <cellStyle name="Warning Text 13 6" xfId="31156" xr:uid="{00000000-0005-0000-0000-0000B6790000}"/>
    <cellStyle name="Warning Text 13 6 2" xfId="31157" xr:uid="{00000000-0005-0000-0000-0000B7790000}"/>
    <cellStyle name="Warning Text 13 6 2 2" xfId="31158" xr:uid="{00000000-0005-0000-0000-0000B8790000}"/>
    <cellStyle name="Warning Text 13 6 2 3" xfId="31159" xr:uid="{00000000-0005-0000-0000-0000B9790000}"/>
    <cellStyle name="Warning Text 13 6 3" xfId="31160" xr:uid="{00000000-0005-0000-0000-0000BA790000}"/>
    <cellStyle name="Warning Text 13 6 3 2" xfId="31161" xr:uid="{00000000-0005-0000-0000-0000BB790000}"/>
    <cellStyle name="Warning Text 13 6 3 3" xfId="31162" xr:uid="{00000000-0005-0000-0000-0000BC790000}"/>
    <cellStyle name="Warning Text 13 6 4" xfId="31163" xr:uid="{00000000-0005-0000-0000-0000BD790000}"/>
    <cellStyle name="Warning Text 13 6 5" xfId="31164" xr:uid="{00000000-0005-0000-0000-0000BE790000}"/>
    <cellStyle name="Warning Text 13 7" xfId="31165" xr:uid="{00000000-0005-0000-0000-0000BF790000}"/>
    <cellStyle name="Warning Text 13 7 2" xfId="31166" xr:uid="{00000000-0005-0000-0000-0000C0790000}"/>
    <cellStyle name="Warning Text 13 7 3" xfId="31167" xr:uid="{00000000-0005-0000-0000-0000C1790000}"/>
    <cellStyle name="Warning Text 13 8" xfId="31168" xr:uid="{00000000-0005-0000-0000-0000C2790000}"/>
    <cellStyle name="Warning Text 13 8 2" xfId="31169" xr:uid="{00000000-0005-0000-0000-0000C3790000}"/>
    <cellStyle name="Warning Text 13 8 3" xfId="31170" xr:uid="{00000000-0005-0000-0000-0000C4790000}"/>
    <cellStyle name="Warning Text 13 9" xfId="31171" xr:uid="{00000000-0005-0000-0000-0000C5790000}"/>
    <cellStyle name="Warning Text 13 9 2" xfId="31172" xr:uid="{00000000-0005-0000-0000-0000C6790000}"/>
    <cellStyle name="Warning Text 13 9 3" xfId="31173" xr:uid="{00000000-0005-0000-0000-0000C7790000}"/>
    <cellStyle name="Warning Text 14" xfId="31174" xr:uid="{00000000-0005-0000-0000-0000C8790000}"/>
    <cellStyle name="Warning Text 14 10" xfId="31175" xr:uid="{00000000-0005-0000-0000-0000C9790000}"/>
    <cellStyle name="Warning Text 14 11" xfId="31176" xr:uid="{00000000-0005-0000-0000-0000CA790000}"/>
    <cellStyle name="Warning Text 14 12" xfId="31177" xr:uid="{00000000-0005-0000-0000-0000CB790000}"/>
    <cellStyle name="Warning Text 14 13" xfId="31178" xr:uid="{00000000-0005-0000-0000-0000CC790000}"/>
    <cellStyle name="Warning Text 14 14" xfId="31179" xr:uid="{00000000-0005-0000-0000-0000CD790000}"/>
    <cellStyle name="Warning Text 14 15" xfId="31180" xr:uid="{00000000-0005-0000-0000-0000CE790000}"/>
    <cellStyle name="Warning Text 14 2" xfId="31181" xr:uid="{00000000-0005-0000-0000-0000CF790000}"/>
    <cellStyle name="Warning Text 14 2 2" xfId="31182" xr:uid="{00000000-0005-0000-0000-0000D0790000}"/>
    <cellStyle name="Warning Text 14 2 2 2" xfId="31183" xr:uid="{00000000-0005-0000-0000-0000D1790000}"/>
    <cellStyle name="Warning Text 14 2 2 3" xfId="31184" xr:uid="{00000000-0005-0000-0000-0000D2790000}"/>
    <cellStyle name="Warning Text 14 2 3" xfId="31185" xr:uid="{00000000-0005-0000-0000-0000D3790000}"/>
    <cellStyle name="Warning Text 14 2 3 2" xfId="31186" xr:uid="{00000000-0005-0000-0000-0000D4790000}"/>
    <cellStyle name="Warning Text 14 2 3 3" xfId="31187" xr:uid="{00000000-0005-0000-0000-0000D5790000}"/>
    <cellStyle name="Warning Text 14 2 4" xfId="31188" xr:uid="{00000000-0005-0000-0000-0000D6790000}"/>
    <cellStyle name="Warning Text 14 2 5" xfId="31189" xr:uid="{00000000-0005-0000-0000-0000D7790000}"/>
    <cellStyle name="Warning Text 14 2 6" xfId="31190" xr:uid="{00000000-0005-0000-0000-0000D8790000}"/>
    <cellStyle name="Warning Text 14 3" xfId="31191" xr:uid="{00000000-0005-0000-0000-0000D9790000}"/>
    <cellStyle name="Warning Text 14 3 2" xfId="31192" xr:uid="{00000000-0005-0000-0000-0000DA790000}"/>
    <cellStyle name="Warning Text 14 3 2 2" xfId="31193" xr:uid="{00000000-0005-0000-0000-0000DB790000}"/>
    <cellStyle name="Warning Text 14 3 2 3" xfId="31194" xr:uid="{00000000-0005-0000-0000-0000DC790000}"/>
    <cellStyle name="Warning Text 14 3 3" xfId="31195" xr:uid="{00000000-0005-0000-0000-0000DD790000}"/>
    <cellStyle name="Warning Text 14 3 3 2" xfId="31196" xr:uid="{00000000-0005-0000-0000-0000DE790000}"/>
    <cellStyle name="Warning Text 14 3 3 3" xfId="31197" xr:uid="{00000000-0005-0000-0000-0000DF790000}"/>
    <cellStyle name="Warning Text 14 3 4" xfId="31198" xr:uid="{00000000-0005-0000-0000-0000E0790000}"/>
    <cellStyle name="Warning Text 14 3 5" xfId="31199" xr:uid="{00000000-0005-0000-0000-0000E1790000}"/>
    <cellStyle name="Warning Text 14 4" xfId="31200" xr:uid="{00000000-0005-0000-0000-0000E2790000}"/>
    <cellStyle name="Warning Text 14 4 2" xfId="31201" xr:uid="{00000000-0005-0000-0000-0000E3790000}"/>
    <cellStyle name="Warning Text 14 4 2 2" xfId="31202" xr:uid="{00000000-0005-0000-0000-0000E4790000}"/>
    <cellStyle name="Warning Text 14 4 2 3" xfId="31203" xr:uid="{00000000-0005-0000-0000-0000E5790000}"/>
    <cellStyle name="Warning Text 14 4 3" xfId="31204" xr:uid="{00000000-0005-0000-0000-0000E6790000}"/>
    <cellStyle name="Warning Text 14 4 3 2" xfId="31205" xr:uid="{00000000-0005-0000-0000-0000E7790000}"/>
    <cellStyle name="Warning Text 14 4 3 3" xfId="31206" xr:uid="{00000000-0005-0000-0000-0000E8790000}"/>
    <cellStyle name="Warning Text 14 4 4" xfId="31207" xr:uid="{00000000-0005-0000-0000-0000E9790000}"/>
    <cellStyle name="Warning Text 14 4 5" xfId="31208" xr:uid="{00000000-0005-0000-0000-0000EA790000}"/>
    <cellStyle name="Warning Text 14 5" xfId="31209" xr:uid="{00000000-0005-0000-0000-0000EB790000}"/>
    <cellStyle name="Warning Text 14 5 2" xfId="31210" xr:uid="{00000000-0005-0000-0000-0000EC790000}"/>
    <cellStyle name="Warning Text 14 5 2 2" xfId="31211" xr:uid="{00000000-0005-0000-0000-0000ED790000}"/>
    <cellStyle name="Warning Text 14 5 2 3" xfId="31212" xr:uid="{00000000-0005-0000-0000-0000EE790000}"/>
    <cellStyle name="Warning Text 14 5 3" xfId="31213" xr:uid="{00000000-0005-0000-0000-0000EF790000}"/>
    <cellStyle name="Warning Text 14 5 3 2" xfId="31214" xr:uid="{00000000-0005-0000-0000-0000F0790000}"/>
    <cellStyle name="Warning Text 14 5 3 3" xfId="31215" xr:uid="{00000000-0005-0000-0000-0000F1790000}"/>
    <cellStyle name="Warning Text 14 5 4" xfId="31216" xr:uid="{00000000-0005-0000-0000-0000F2790000}"/>
    <cellStyle name="Warning Text 14 5 4 2" xfId="31217" xr:uid="{00000000-0005-0000-0000-0000F3790000}"/>
    <cellStyle name="Warning Text 14 5 4 3" xfId="31218" xr:uid="{00000000-0005-0000-0000-0000F4790000}"/>
    <cellStyle name="Warning Text 14 5 5" xfId="31219" xr:uid="{00000000-0005-0000-0000-0000F5790000}"/>
    <cellStyle name="Warning Text 14 5 6" xfId="31220" xr:uid="{00000000-0005-0000-0000-0000F6790000}"/>
    <cellStyle name="Warning Text 14 6" xfId="31221" xr:uid="{00000000-0005-0000-0000-0000F7790000}"/>
    <cellStyle name="Warning Text 14 6 2" xfId="31222" xr:uid="{00000000-0005-0000-0000-0000F8790000}"/>
    <cellStyle name="Warning Text 14 6 2 2" xfId="31223" xr:uid="{00000000-0005-0000-0000-0000F9790000}"/>
    <cellStyle name="Warning Text 14 6 2 3" xfId="31224" xr:uid="{00000000-0005-0000-0000-0000FA790000}"/>
    <cellStyle name="Warning Text 14 6 3" xfId="31225" xr:uid="{00000000-0005-0000-0000-0000FB790000}"/>
    <cellStyle name="Warning Text 14 6 3 2" xfId="31226" xr:uid="{00000000-0005-0000-0000-0000FC790000}"/>
    <cellStyle name="Warning Text 14 6 3 3" xfId="31227" xr:uid="{00000000-0005-0000-0000-0000FD790000}"/>
    <cellStyle name="Warning Text 14 6 4" xfId="31228" xr:uid="{00000000-0005-0000-0000-0000FE790000}"/>
    <cellStyle name="Warning Text 14 6 5" xfId="31229" xr:uid="{00000000-0005-0000-0000-0000FF790000}"/>
    <cellStyle name="Warning Text 14 7" xfId="31230" xr:uid="{00000000-0005-0000-0000-0000007A0000}"/>
    <cellStyle name="Warning Text 14 7 2" xfId="31231" xr:uid="{00000000-0005-0000-0000-0000017A0000}"/>
    <cellStyle name="Warning Text 14 7 3" xfId="31232" xr:uid="{00000000-0005-0000-0000-0000027A0000}"/>
    <cellStyle name="Warning Text 14 8" xfId="31233" xr:uid="{00000000-0005-0000-0000-0000037A0000}"/>
    <cellStyle name="Warning Text 14 8 2" xfId="31234" xr:uid="{00000000-0005-0000-0000-0000047A0000}"/>
    <cellStyle name="Warning Text 14 8 3" xfId="31235" xr:uid="{00000000-0005-0000-0000-0000057A0000}"/>
    <cellStyle name="Warning Text 14 9" xfId="31236" xr:uid="{00000000-0005-0000-0000-0000067A0000}"/>
    <cellStyle name="Warning Text 14 9 2" xfId="31237" xr:uid="{00000000-0005-0000-0000-0000077A0000}"/>
    <cellStyle name="Warning Text 14 9 3" xfId="31238" xr:uid="{00000000-0005-0000-0000-0000087A0000}"/>
    <cellStyle name="Warning Text 15" xfId="31239" xr:uid="{00000000-0005-0000-0000-0000097A0000}"/>
    <cellStyle name="Warning Text 15 10" xfId="31240" xr:uid="{00000000-0005-0000-0000-00000A7A0000}"/>
    <cellStyle name="Warning Text 15 11" xfId="31241" xr:uid="{00000000-0005-0000-0000-00000B7A0000}"/>
    <cellStyle name="Warning Text 15 12" xfId="31242" xr:uid="{00000000-0005-0000-0000-00000C7A0000}"/>
    <cellStyle name="Warning Text 15 13" xfId="31243" xr:uid="{00000000-0005-0000-0000-00000D7A0000}"/>
    <cellStyle name="Warning Text 15 14" xfId="31244" xr:uid="{00000000-0005-0000-0000-00000E7A0000}"/>
    <cellStyle name="Warning Text 15 15" xfId="31245" xr:uid="{00000000-0005-0000-0000-00000F7A0000}"/>
    <cellStyle name="Warning Text 15 2" xfId="31246" xr:uid="{00000000-0005-0000-0000-0000107A0000}"/>
    <cellStyle name="Warning Text 15 2 2" xfId="31247" xr:uid="{00000000-0005-0000-0000-0000117A0000}"/>
    <cellStyle name="Warning Text 15 2 2 2" xfId="31248" xr:uid="{00000000-0005-0000-0000-0000127A0000}"/>
    <cellStyle name="Warning Text 15 2 2 3" xfId="31249" xr:uid="{00000000-0005-0000-0000-0000137A0000}"/>
    <cellStyle name="Warning Text 15 2 3" xfId="31250" xr:uid="{00000000-0005-0000-0000-0000147A0000}"/>
    <cellStyle name="Warning Text 15 2 3 2" xfId="31251" xr:uid="{00000000-0005-0000-0000-0000157A0000}"/>
    <cellStyle name="Warning Text 15 2 3 3" xfId="31252" xr:uid="{00000000-0005-0000-0000-0000167A0000}"/>
    <cellStyle name="Warning Text 15 2 4" xfId="31253" xr:uid="{00000000-0005-0000-0000-0000177A0000}"/>
    <cellStyle name="Warning Text 15 2 5" xfId="31254" xr:uid="{00000000-0005-0000-0000-0000187A0000}"/>
    <cellStyle name="Warning Text 15 2 6" xfId="31255" xr:uid="{00000000-0005-0000-0000-0000197A0000}"/>
    <cellStyle name="Warning Text 15 3" xfId="31256" xr:uid="{00000000-0005-0000-0000-00001A7A0000}"/>
    <cellStyle name="Warning Text 15 3 2" xfId="31257" xr:uid="{00000000-0005-0000-0000-00001B7A0000}"/>
    <cellStyle name="Warning Text 15 3 2 2" xfId="31258" xr:uid="{00000000-0005-0000-0000-00001C7A0000}"/>
    <cellStyle name="Warning Text 15 3 2 3" xfId="31259" xr:uid="{00000000-0005-0000-0000-00001D7A0000}"/>
    <cellStyle name="Warning Text 15 3 3" xfId="31260" xr:uid="{00000000-0005-0000-0000-00001E7A0000}"/>
    <cellStyle name="Warning Text 15 3 3 2" xfId="31261" xr:uid="{00000000-0005-0000-0000-00001F7A0000}"/>
    <cellStyle name="Warning Text 15 3 3 3" xfId="31262" xr:uid="{00000000-0005-0000-0000-0000207A0000}"/>
    <cellStyle name="Warning Text 15 3 4" xfId="31263" xr:uid="{00000000-0005-0000-0000-0000217A0000}"/>
    <cellStyle name="Warning Text 15 3 5" xfId="31264" xr:uid="{00000000-0005-0000-0000-0000227A0000}"/>
    <cellStyle name="Warning Text 15 4" xfId="31265" xr:uid="{00000000-0005-0000-0000-0000237A0000}"/>
    <cellStyle name="Warning Text 15 4 2" xfId="31266" xr:uid="{00000000-0005-0000-0000-0000247A0000}"/>
    <cellStyle name="Warning Text 15 4 2 2" xfId="31267" xr:uid="{00000000-0005-0000-0000-0000257A0000}"/>
    <cellStyle name="Warning Text 15 4 2 3" xfId="31268" xr:uid="{00000000-0005-0000-0000-0000267A0000}"/>
    <cellStyle name="Warning Text 15 4 3" xfId="31269" xr:uid="{00000000-0005-0000-0000-0000277A0000}"/>
    <cellStyle name="Warning Text 15 4 3 2" xfId="31270" xr:uid="{00000000-0005-0000-0000-0000287A0000}"/>
    <cellStyle name="Warning Text 15 4 3 3" xfId="31271" xr:uid="{00000000-0005-0000-0000-0000297A0000}"/>
    <cellStyle name="Warning Text 15 4 4" xfId="31272" xr:uid="{00000000-0005-0000-0000-00002A7A0000}"/>
    <cellStyle name="Warning Text 15 4 5" xfId="31273" xr:uid="{00000000-0005-0000-0000-00002B7A0000}"/>
    <cellStyle name="Warning Text 15 5" xfId="31274" xr:uid="{00000000-0005-0000-0000-00002C7A0000}"/>
    <cellStyle name="Warning Text 15 5 2" xfId="31275" xr:uid="{00000000-0005-0000-0000-00002D7A0000}"/>
    <cellStyle name="Warning Text 15 5 2 2" xfId="31276" xr:uid="{00000000-0005-0000-0000-00002E7A0000}"/>
    <cellStyle name="Warning Text 15 5 2 3" xfId="31277" xr:uid="{00000000-0005-0000-0000-00002F7A0000}"/>
    <cellStyle name="Warning Text 15 5 3" xfId="31278" xr:uid="{00000000-0005-0000-0000-0000307A0000}"/>
    <cellStyle name="Warning Text 15 5 3 2" xfId="31279" xr:uid="{00000000-0005-0000-0000-0000317A0000}"/>
    <cellStyle name="Warning Text 15 5 3 3" xfId="31280" xr:uid="{00000000-0005-0000-0000-0000327A0000}"/>
    <cellStyle name="Warning Text 15 5 4" xfId="31281" xr:uid="{00000000-0005-0000-0000-0000337A0000}"/>
    <cellStyle name="Warning Text 15 5 4 2" xfId="31282" xr:uid="{00000000-0005-0000-0000-0000347A0000}"/>
    <cellStyle name="Warning Text 15 5 4 3" xfId="31283" xr:uid="{00000000-0005-0000-0000-0000357A0000}"/>
    <cellStyle name="Warning Text 15 5 5" xfId="31284" xr:uid="{00000000-0005-0000-0000-0000367A0000}"/>
    <cellStyle name="Warning Text 15 5 6" xfId="31285" xr:uid="{00000000-0005-0000-0000-0000377A0000}"/>
    <cellStyle name="Warning Text 15 6" xfId="31286" xr:uid="{00000000-0005-0000-0000-0000387A0000}"/>
    <cellStyle name="Warning Text 15 6 2" xfId="31287" xr:uid="{00000000-0005-0000-0000-0000397A0000}"/>
    <cellStyle name="Warning Text 15 6 2 2" xfId="31288" xr:uid="{00000000-0005-0000-0000-00003A7A0000}"/>
    <cellStyle name="Warning Text 15 6 2 3" xfId="31289" xr:uid="{00000000-0005-0000-0000-00003B7A0000}"/>
    <cellStyle name="Warning Text 15 6 3" xfId="31290" xr:uid="{00000000-0005-0000-0000-00003C7A0000}"/>
    <cellStyle name="Warning Text 15 6 3 2" xfId="31291" xr:uid="{00000000-0005-0000-0000-00003D7A0000}"/>
    <cellStyle name="Warning Text 15 6 3 3" xfId="31292" xr:uid="{00000000-0005-0000-0000-00003E7A0000}"/>
    <cellStyle name="Warning Text 15 6 4" xfId="31293" xr:uid="{00000000-0005-0000-0000-00003F7A0000}"/>
    <cellStyle name="Warning Text 15 6 5" xfId="31294" xr:uid="{00000000-0005-0000-0000-0000407A0000}"/>
    <cellStyle name="Warning Text 15 7" xfId="31295" xr:uid="{00000000-0005-0000-0000-0000417A0000}"/>
    <cellStyle name="Warning Text 15 7 2" xfId="31296" xr:uid="{00000000-0005-0000-0000-0000427A0000}"/>
    <cellStyle name="Warning Text 15 7 3" xfId="31297" xr:uid="{00000000-0005-0000-0000-0000437A0000}"/>
    <cellStyle name="Warning Text 15 8" xfId="31298" xr:uid="{00000000-0005-0000-0000-0000447A0000}"/>
    <cellStyle name="Warning Text 15 8 2" xfId="31299" xr:uid="{00000000-0005-0000-0000-0000457A0000}"/>
    <cellStyle name="Warning Text 15 8 3" xfId="31300" xr:uid="{00000000-0005-0000-0000-0000467A0000}"/>
    <cellStyle name="Warning Text 15 9" xfId="31301" xr:uid="{00000000-0005-0000-0000-0000477A0000}"/>
    <cellStyle name="Warning Text 15 9 2" xfId="31302" xr:uid="{00000000-0005-0000-0000-0000487A0000}"/>
    <cellStyle name="Warning Text 15 9 3" xfId="31303" xr:uid="{00000000-0005-0000-0000-0000497A0000}"/>
    <cellStyle name="Warning Text 16" xfId="31304" xr:uid="{00000000-0005-0000-0000-00004A7A0000}"/>
    <cellStyle name="Warning Text 16 10" xfId="31305" xr:uid="{00000000-0005-0000-0000-00004B7A0000}"/>
    <cellStyle name="Warning Text 16 11" xfId="31306" xr:uid="{00000000-0005-0000-0000-00004C7A0000}"/>
    <cellStyle name="Warning Text 16 12" xfId="31307" xr:uid="{00000000-0005-0000-0000-00004D7A0000}"/>
    <cellStyle name="Warning Text 16 13" xfId="31308" xr:uid="{00000000-0005-0000-0000-00004E7A0000}"/>
    <cellStyle name="Warning Text 16 14" xfId="31309" xr:uid="{00000000-0005-0000-0000-00004F7A0000}"/>
    <cellStyle name="Warning Text 16 15" xfId="31310" xr:uid="{00000000-0005-0000-0000-0000507A0000}"/>
    <cellStyle name="Warning Text 16 2" xfId="31311" xr:uid="{00000000-0005-0000-0000-0000517A0000}"/>
    <cellStyle name="Warning Text 16 2 2" xfId="31312" xr:uid="{00000000-0005-0000-0000-0000527A0000}"/>
    <cellStyle name="Warning Text 16 2 2 2" xfId="31313" xr:uid="{00000000-0005-0000-0000-0000537A0000}"/>
    <cellStyle name="Warning Text 16 2 2 3" xfId="31314" xr:uid="{00000000-0005-0000-0000-0000547A0000}"/>
    <cellStyle name="Warning Text 16 2 3" xfId="31315" xr:uid="{00000000-0005-0000-0000-0000557A0000}"/>
    <cellStyle name="Warning Text 16 2 3 2" xfId="31316" xr:uid="{00000000-0005-0000-0000-0000567A0000}"/>
    <cellStyle name="Warning Text 16 2 3 3" xfId="31317" xr:uid="{00000000-0005-0000-0000-0000577A0000}"/>
    <cellStyle name="Warning Text 16 2 4" xfId="31318" xr:uid="{00000000-0005-0000-0000-0000587A0000}"/>
    <cellStyle name="Warning Text 16 2 5" xfId="31319" xr:uid="{00000000-0005-0000-0000-0000597A0000}"/>
    <cellStyle name="Warning Text 16 2 6" xfId="31320" xr:uid="{00000000-0005-0000-0000-00005A7A0000}"/>
    <cellStyle name="Warning Text 16 3" xfId="31321" xr:uid="{00000000-0005-0000-0000-00005B7A0000}"/>
    <cellStyle name="Warning Text 16 3 2" xfId="31322" xr:uid="{00000000-0005-0000-0000-00005C7A0000}"/>
    <cellStyle name="Warning Text 16 3 2 2" xfId="31323" xr:uid="{00000000-0005-0000-0000-00005D7A0000}"/>
    <cellStyle name="Warning Text 16 3 2 3" xfId="31324" xr:uid="{00000000-0005-0000-0000-00005E7A0000}"/>
    <cellStyle name="Warning Text 16 3 3" xfId="31325" xr:uid="{00000000-0005-0000-0000-00005F7A0000}"/>
    <cellStyle name="Warning Text 16 3 3 2" xfId="31326" xr:uid="{00000000-0005-0000-0000-0000607A0000}"/>
    <cellStyle name="Warning Text 16 3 3 3" xfId="31327" xr:uid="{00000000-0005-0000-0000-0000617A0000}"/>
    <cellStyle name="Warning Text 16 3 4" xfId="31328" xr:uid="{00000000-0005-0000-0000-0000627A0000}"/>
    <cellStyle name="Warning Text 16 3 5" xfId="31329" xr:uid="{00000000-0005-0000-0000-0000637A0000}"/>
    <cellStyle name="Warning Text 16 4" xfId="31330" xr:uid="{00000000-0005-0000-0000-0000647A0000}"/>
    <cellStyle name="Warning Text 16 4 2" xfId="31331" xr:uid="{00000000-0005-0000-0000-0000657A0000}"/>
    <cellStyle name="Warning Text 16 4 2 2" xfId="31332" xr:uid="{00000000-0005-0000-0000-0000667A0000}"/>
    <cellStyle name="Warning Text 16 4 2 3" xfId="31333" xr:uid="{00000000-0005-0000-0000-0000677A0000}"/>
    <cellStyle name="Warning Text 16 4 3" xfId="31334" xr:uid="{00000000-0005-0000-0000-0000687A0000}"/>
    <cellStyle name="Warning Text 16 4 3 2" xfId="31335" xr:uid="{00000000-0005-0000-0000-0000697A0000}"/>
    <cellStyle name="Warning Text 16 4 3 3" xfId="31336" xr:uid="{00000000-0005-0000-0000-00006A7A0000}"/>
    <cellStyle name="Warning Text 16 4 4" xfId="31337" xr:uid="{00000000-0005-0000-0000-00006B7A0000}"/>
    <cellStyle name="Warning Text 16 4 5" xfId="31338" xr:uid="{00000000-0005-0000-0000-00006C7A0000}"/>
    <cellStyle name="Warning Text 16 5" xfId="31339" xr:uid="{00000000-0005-0000-0000-00006D7A0000}"/>
    <cellStyle name="Warning Text 16 5 2" xfId="31340" xr:uid="{00000000-0005-0000-0000-00006E7A0000}"/>
    <cellStyle name="Warning Text 16 5 2 2" xfId="31341" xr:uid="{00000000-0005-0000-0000-00006F7A0000}"/>
    <cellStyle name="Warning Text 16 5 2 3" xfId="31342" xr:uid="{00000000-0005-0000-0000-0000707A0000}"/>
    <cellStyle name="Warning Text 16 5 3" xfId="31343" xr:uid="{00000000-0005-0000-0000-0000717A0000}"/>
    <cellStyle name="Warning Text 16 5 3 2" xfId="31344" xr:uid="{00000000-0005-0000-0000-0000727A0000}"/>
    <cellStyle name="Warning Text 16 5 3 3" xfId="31345" xr:uid="{00000000-0005-0000-0000-0000737A0000}"/>
    <cellStyle name="Warning Text 16 5 4" xfId="31346" xr:uid="{00000000-0005-0000-0000-0000747A0000}"/>
    <cellStyle name="Warning Text 16 5 4 2" xfId="31347" xr:uid="{00000000-0005-0000-0000-0000757A0000}"/>
    <cellStyle name="Warning Text 16 5 4 3" xfId="31348" xr:uid="{00000000-0005-0000-0000-0000767A0000}"/>
    <cellStyle name="Warning Text 16 5 5" xfId="31349" xr:uid="{00000000-0005-0000-0000-0000777A0000}"/>
    <cellStyle name="Warning Text 16 5 6" xfId="31350" xr:uid="{00000000-0005-0000-0000-0000787A0000}"/>
    <cellStyle name="Warning Text 16 6" xfId="31351" xr:uid="{00000000-0005-0000-0000-0000797A0000}"/>
    <cellStyle name="Warning Text 16 6 2" xfId="31352" xr:uid="{00000000-0005-0000-0000-00007A7A0000}"/>
    <cellStyle name="Warning Text 16 6 2 2" xfId="31353" xr:uid="{00000000-0005-0000-0000-00007B7A0000}"/>
    <cellStyle name="Warning Text 16 6 2 3" xfId="31354" xr:uid="{00000000-0005-0000-0000-00007C7A0000}"/>
    <cellStyle name="Warning Text 16 6 3" xfId="31355" xr:uid="{00000000-0005-0000-0000-00007D7A0000}"/>
    <cellStyle name="Warning Text 16 6 3 2" xfId="31356" xr:uid="{00000000-0005-0000-0000-00007E7A0000}"/>
    <cellStyle name="Warning Text 16 6 3 3" xfId="31357" xr:uid="{00000000-0005-0000-0000-00007F7A0000}"/>
    <cellStyle name="Warning Text 16 6 4" xfId="31358" xr:uid="{00000000-0005-0000-0000-0000807A0000}"/>
    <cellStyle name="Warning Text 16 6 5" xfId="31359" xr:uid="{00000000-0005-0000-0000-0000817A0000}"/>
    <cellStyle name="Warning Text 16 7" xfId="31360" xr:uid="{00000000-0005-0000-0000-0000827A0000}"/>
    <cellStyle name="Warning Text 16 7 2" xfId="31361" xr:uid="{00000000-0005-0000-0000-0000837A0000}"/>
    <cellStyle name="Warning Text 16 7 3" xfId="31362" xr:uid="{00000000-0005-0000-0000-0000847A0000}"/>
    <cellStyle name="Warning Text 16 8" xfId="31363" xr:uid="{00000000-0005-0000-0000-0000857A0000}"/>
    <cellStyle name="Warning Text 16 8 2" xfId="31364" xr:uid="{00000000-0005-0000-0000-0000867A0000}"/>
    <cellStyle name="Warning Text 16 8 3" xfId="31365" xr:uid="{00000000-0005-0000-0000-0000877A0000}"/>
    <cellStyle name="Warning Text 16 9" xfId="31366" xr:uid="{00000000-0005-0000-0000-0000887A0000}"/>
    <cellStyle name="Warning Text 16 9 2" xfId="31367" xr:uid="{00000000-0005-0000-0000-0000897A0000}"/>
    <cellStyle name="Warning Text 16 9 3" xfId="31368" xr:uid="{00000000-0005-0000-0000-00008A7A0000}"/>
    <cellStyle name="Warning Text 17" xfId="31369" xr:uid="{00000000-0005-0000-0000-00008B7A0000}"/>
    <cellStyle name="Warning Text 17 10" xfId="31370" xr:uid="{00000000-0005-0000-0000-00008C7A0000}"/>
    <cellStyle name="Warning Text 17 11" xfId="31371" xr:uid="{00000000-0005-0000-0000-00008D7A0000}"/>
    <cellStyle name="Warning Text 17 12" xfId="31372" xr:uid="{00000000-0005-0000-0000-00008E7A0000}"/>
    <cellStyle name="Warning Text 17 13" xfId="31373" xr:uid="{00000000-0005-0000-0000-00008F7A0000}"/>
    <cellStyle name="Warning Text 17 14" xfId="31374" xr:uid="{00000000-0005-0000-0000-0000907A0000}"/>
    <cellStyle name="Warning Text 17 15" xfId="31375" xr:uid="{00000000-0005-0000-0000-0000917A0000}"/>
    <cellStyle name="Warning Text 17 2" xfId="31376" xr:uid="{00000000-0005-0000-0000-0000927A0000}"/>
    <cellStyle name="Warning Text 17 2 2" xfId="31377" xr:uid="{00000000-0005-0000-0000-0000937A0000}"/>
    <cellStyle name="Warning Text 17 2 2 2" xfId="31378" xr:uid="{00000000-0005-0000-0000-0000947A0000}"/>
    <cellStyle name="Warning Text 17 2 2 3" xfId="31379" xr:uid="{00000000-0005-0000-0000-0000957A0000}"/>
    <cellStyle name="Warning Text 17 2 3" xfId="31380" xr:uid="{00000000-0005-0000-0000-0000967A0000}"/>
    <cellStyle name="Warning Text 17 2 3 2" xfId="31381" xr:uid="{00000000-0005-0000-0000-0000977A0000}"/>
    <cellStyle name="Warning Text 17 2 3 3" xfId="31382" xr:uid="{00000000-0005-0000-0000-0000987A0000}"/>
    <cellStyle name="Warning Text 17 2 4" xfId="31383" xr:uid="{00000000-0005-0000-0000-0000997A0000}"/>
    <cellStyle name="Warning Text 17 2 5" xfId="31384" xr:uid="{00000000-0005-0000-0000-00009A7A0000}"/>
    <cellStyle name="Warning Text 17 2 6" xfId="31385" xr:uid="{00000000-0005-0000-0000-00009B7A0000}"/>
    <cellStyle name="Warning Text 17 3" xfId="31386" xr:uid="{00000000-0005-0000-0000-00009C7A0000}"/>
    <cellStyle name="Warning Text 17 3 2" xfId="31387" xr:uid="{00000000-0005-0000-0000-00009D7A0000}"/>
    <cellStyle name="Warning Text 17 3 2 2" xfId="31388" xr:uid="{00000000-0005-0000-0000-00009E7A0000}"/>
    <cellStyle name="Warning Text 17 3 2 3" xfId="31389" xr:uid="{00000000-0005-0000-0000-00009F7A0000}"/>
    <cellStyle name="Warning Text 17 3 3" xfId="31390" xr:uid="{00000000-0005-0000-0000-0000A07A0000}"/>
    <cellStyle name="Warning Text 17 3 3 2" xfId="31391" xr:uid="{00000000-0005-0000-0000-0000A17A0000}"/>
    <cellStyle name="Warning Text 17 3 3 3" xfId="31392" xr:uid="{00000000-0005-0000-0000-0000A27A0000}"/>
    <cellStyle name="Warning Text 17 3 4" xfId="31393" xr:uid="{00000000-0005-0000-0000-0000A37A0000}"/>
    <cellStyle name="Warning Text 17 3 5" xfId="31394" xr:uid="{00000000-0005-0000-0000-0000A47A0000}"/>
    <cellStyle name="Warning Text 17 4" xfId="31395" xr:uid="{00000000-0005-0000-0000-0000A57A0000}"/>
    <cellStyle name="Warning Text 17 4 2" xfId="31396" xr:uid="{00000000-0005-0000-0000-0000A67A0000}"/>
    <cellStyle name="Warning Text 17 4 2 2" xfId="31397" xr:uid="{00000000-0005-0000-0000-0000A77A0000}"/>
    <cellStyle name="Warning Text 17 4 2 3" xfId="31398" xr:uid="{00000000-0005-0000-0000-0000A87A0000}"/>
    <cellStyle name="Warning Text 17 4 3" xfId="31399" xr:uid="{00000000-0005-0000-0000-0000A97A0000}"/>
    <cellStyle name="Warning Text 17 4 3 2" xfId="31400" xr:uid="{00000000-0005-0000-0000-0000AA7A0000}"/>
    <cellStyle name="Warning Text 17 4 3 3" xfId="31401" xr:uid="{00000000-0005-0000-0000-0000AB7A0000}"/>
    <cellStyle name="Warning Text 17 4 4" xfId="31402" xr:uid="{00000000-0005-0000-0000-0000AC7A0000}"/>
    <cellStyle name="Warning Text 17 4 5" xfId="31403" xr:uid="{00000000-0005-0000-0000-0000AD7A0000}"/>
    <cellStyle name="Warning Text 17 5" xfId="31404" xr:uid="{00000000-0005-0000-0000-0000AE7A0000}"/>
    <cellStyle name="Warning Text 17 5 2" xfId="31405" xr:uid="{00000000-0005-0000-0000-0000AF7A0000}"/>
    <cellStyle name="Warning Text 17 5 2 2" xfId="31406" xr:uid="{00000000-0005-0000-0000-0000B07A0000}"/>
    <cellStyle name="Warning Text 17 5 2 3" xfId="31407" xr:uid="{00000000-0005-0000-0000-0000B17A0000}"/>
    <cellStyle name="Warning Text 17 5 3" xfId="31408" xr:uid="{00000000-0005-0000-0000-0000B27A0000}"/>
    <cellStyle name="Warning Text 17 5 3 2" xfId="31409" xr:uid="{00000000-0005-0000-0000-0000B37A0000}"/>
    <cellStyle name="Warning Text 17 5 3 3" xfId="31410" xr:uid="{00000000-0005-0000-0000-0000B47A0000}"/>
    <cellStyle name="Warning Text 17 5 4" xfId="31411" xr:uid="{00000000-0005-0000-0000-0000B57A0000}"/>
    <cellStyle name="Warning Text 17 5 4 2" xfId="31412" xr:uid="{00000000-0005-0000-0000-0000B67A0000}"/>
    <cellStyle name="Warning Text 17 5 4 3" xfId="31413" xr:uid="{00000000-0005-0000-0000-0000B77A0000}"/>
    <cellStyle name="Warning Text 17 5 5" xfId="31414" xr:uid="{00000000-0005-0000-0000-0000B87A0000}"/>
    <cellStyle name="Warning Text 17 5 6" xfId="31415" xr:uid="{00000000-0005-0000-0000-0000B97A0000}"/>
    <cellStyle name="Warning Text 17 6" xfId="31416" xr:uid="{00000000-0005-0000-0000-0000BA7A0000}"/>
    <cellStyle name="Warning Text 17 6 2" xfId="31417" xr:uid="{00000000-0005-0000-0000-0000BB7A0000}"/>
    <cellStyle name="Warning Text 17 6 2 2" xfId="31418" xr:uid="{00000000-0005-0000-0000-0000BC7A0000}"/>
    <cellStyle name="Warning Text 17 6 2 3" xfId="31419" xr:uid="{00000000-0005-0000-0000-0000BD7A0000}"/>
    <cellStyle name="Warning Text 17 6 3" xfId="31420" xr:uid="{00000000-0005-0000-0000-0000BE7A0000}"/>
    <cellStyle name="Warning Text 17 6 3 2" xfId="31421" xr:uid="{00000000-0005-0000-0000-0000BF7A0000}"/>
    <cellStyle name="Warning Text 17 6 3 3" xfId="31422" xr:uid="{00000000-0005-0000-0000-0000C07A0000}"/>
    <cellStyle name="Warning Text 17 6 4" xfId="31423" xr:uid="{00000000-0005-0000-0000-0000C17A0000}"/>
    <cellStyle name="Warning Text 17 6 5" xfId="31424" xr:uid="{00000000-0005-0000-0000-0000C27A0000}"/>
    <cellStyle name="Warning Text 17 7" xfId="31425" xr:uid="{00000000-0005-0000-0000-0000C37A0000}"/>
    <cellStyle name="Warning Text 17 7 2" xfId="31426" xr:uid="{00000000-0005-0000-0000-0000C47A0000}"/>
    <cellStyle name="Warning Text 17 7 3" xfId="31427" xr:uid="{00000000-0005-0000-0000-0000C57A0000}"/>
    <cellStyle name="Warning Text 17 8" xfId="31428" xr:uid="{00000000-0005-0000-0000-0000C67A0000}"/>
    <cellStyle name="Warning Text 17 8 2" xfId="31429" xr:uid="{00000000-0005-0000-0000-0000C77A0000}"/>
    <cellStyle name="Warning Text 17 8 3" xfId="31430" xr:uid="{00000000-0005-0000-0000-0000C87A0000}"/>
    <cellStyle name="Warning Text 17 9" xfId="31431" xr:uid="{00000000-0005-0000-0000-0000C97A0000}"/>
    <cellStyle name="Warning Text 17 9 2" xfId="31432" xr:uid="{00000000-0005-0000-0000-0000CA7A0000}"/>
    <cellStyle name="Warning Text 17 9 3" xfId="31433" xr:uid="{00000000-0005-0000-0000-0000CB7A0000}"/>
    <cellStyle name="Warning Text 18" xfId="31434" xr:uid="{00000000-0005-0000-0000-0000CC7A0000}"/>
    <cellStyle name="Warning Text 18 10" xfId="31435" xr:uid="{00000000-0005-0000-0000-0000CD7A0000}"/>
    <cellStyle name="Warning Text 18 11" xfId="31436" xr:uid="{00000000-0005-0000-0000-0000CE7A0000}"/>
    <cellStyle name="Warning Text 18 12" xfId="31437" xr:uid="{00000000-0005-0000-0000-0000CF7A0000}"/>
    <cellStyle name="Warning Text 18 13" xfId="31438" xr:uid="{00000000-0005-0000-0000-0000D07A0000}"/>
    <cellStyle name="Warning Text 18 14" xfId="31439" xr:uid="{00000000-0005-0000-0000-0000D17A0000}"/>
    <cellStyle name="Warning Text 18 15" xfId="31440" xr:uid="{00000000-0005-0000-0000-0000D27A0000}"/>
    <cellStyle name="Warning Text 18 2" xfId="31441" xr:uid="{00000000-0005-0000-0000-0000D37A0000}"/>
    <cellStyle name="Warning Text 18 2 2" xfId="31442" xr:uid="{00000000-0005-0000-0000-0000D47A0000}"/>
    <cellStyle name="Warning Text 18 2 2 2" xfId="31443" xr:uid="{00000000-0005-0000-0000-0000D57A0000}"/>
    <cellStyle name="Warning Text 18 2 2 3" xfId="31444" xr:uid="{00000000-0005-0000-0000-0000D67A0000}"/>
    <cellStyle name="Warning Text 18 2 3" xfId="31445" xr:uid="{00000000-0005-0000-0000-0000D77A0000}"/>
    <cellStyle name="Warning Text 18 2 3 2" xfId="31446" xr:uid="{00000000-0005-0000-0000-0000D87A0000}"/>
    <cellStyle name="Warning Text 18 2 3 3" xfId="31447" xr:uid="{00000000-0005-0000-0000-0000D97A0000}"/>
    <cellStyle name="Warning Text 18 2 4" xfId="31448" xr:uid="{00000000-0005-0000-0000-0000DA7A0000}"/>
    <cellStyle name="Warning Text 18 2 5" xfId="31449" xr:uid="{00000000-0005-0000-0000-0000DB7A0000}"/>
    <cellStyle name="Warning Text 18 2 6" xfId="31450" xr:uid="{00000000-0005-0000-0000-0000DC7A0000}"/>
    <cellStyle name="Warning Text 18 3" xfId="31451" xr:uid="{00000000-0005-0000-0000-0000DD7A0000}"/>
    <cellStyle name="Warning Text 18 3 2" xfId="31452" xr:uid="{00000000-0005-0000-0000-0000DE7A0000}"/>
    <cellStyle name="Warning Text 18 3 2 2" xfId="31453" xr:uid="{00000000-0005-0000-0000-0000DF7A0000}"/>
    <cellStyle name="Warning Text 18 3 2 3" xfId="31454" xr:uid="{00000000-0005-0000-0000-0000E07A0000}"/>
    <cellStyle name="Warning Text 18 3 3" xfId="31455" xr:uid="{00000000-0005-0000-0000-0000E17A0000}"/>
    <cellStyle name="Warning Text 18 3 3 2" xfId="31456" xr:uid="{00000000-0005-0000-0000-0000E27A0000}"/>
    <cellStyle name="Warning Text 18 3 3 3" xfId="31457" xr:uid="{00000000-0005-0000-0000-0000E37A0000}"/>
    <cellStyle name="Warning Text 18 3 4" xfId="31458" xr:uid="{00000000-0005-0000-0000-0000E47A0000}"/>
    <cellStyle name="Warning Text 18 3 5" xfId="31459" xr:uid="{00000000-0005-0000-0000-0000E57A0000}"/>
    <cellStyle name="Warning Text 18 4" xfId="31460" xr:uid="{00000000-0005-0000-0000-0000E67A0000}"/>
    <cellStyle name="Warning Text 18 4 2" xfId="31461" xr:uid="{00000000-0005-0000-0000-0000E77A0000}"/>
    <cellStyle name="Warning Text 18 4 2 2" xfId="31462" xr:uid="{00000000-0005-0000-0000-0000E87A0000}"/>
    <cellStyle name="Warning Text 18 4 2 3" xfId="31463" xr:uid="{00000000-0005-0000-0000-0000E97A0000}"/>
    <cellStyle name="Warning Text 18 4 3" xfId="31464" xr:uid="{00000000-0005-0000-0000-0000EA7A0000}"/>
    <cellStyle name="Warning Text 18 4 3 2" xfId="31465" xr:uid="{00000000-0005-0000-0000-0000EB7A0000}"/>
    <cellStyle name="Warning Text 18 4 3 3" xfId="31466" xr:uid="{00000000-0005-0000-0000-0000EC7A0000}"/>
    <cellStyle name="Warning Text 18 4 4" xfId="31467" xr:uid="{00000000-0005-0000-0000-0000ED7A0000}"/>
    <cellStyle name="Warning Text 18 4 5" xfId="31468" xr:uid="{00000000-0005-0000-0000-0000EE7A0000}"/>
    <cellStyle name="Warning Text 18 5" xfId="31469" xr:uid="{00000000-0005-0000-0000-0000EF7A0000}"/>
    <cellStyle name="Warning Text 18 5 2" xfId="31470" xr:uid="{00000000-0005-0000-0000-0000F07A0000}"/>
    <cellStyle name="Warning Text 18 5 2 2" xfId="31471" xr:uid="{00000000-0005-0000-0000-0000F17A0000}"/>
    <cellStyle name="Warning Text 18 5 2 3" xfId="31472" xr:uid="{00000000-0005-0000-0000-0000F27A0000}"/>
    <cellStyle name="Warning Text 18 5 3" xfId="31473" xr:uid="{00000000-0005-0000-0000-0000F37A0000}"/>
    <cellStyle name="Warning Text 18 5 3 2" xfId="31474" xr:uid="{00000000-0005-0000-0000-0000F47A0000}"/>
    <cellStyle name="Warning Text 18 5 3 3" xfId="31475" xr:uid="{00000000-0005-0000-0000-0000F57A0000}"/>
    <cellStyle name="Warning Text 18 5 4" xfId="31476" xr:uid="{00000000-0005-0000-0000-0000F67A0000}"/>
    <cellStyle name="Warning Text 18 5 4 2" xfId="31477" xr:uid="{00000000-0005-0000-0000-0000F77A0000}"/>
    <cellStyle name="Warning Text 18 5 4 3" xfId="31478" xr:uid="{00000000-0005-0000-0000-0000F87A0000}"/>
    <cellStyle name="Warning Text 18 5 5" xfId="31479" xr:uid="{00000000-0005-0000-0000-0000F97A0000}"/>
    <cellStyle name="Warning Text 18 5 6" xfId="31480" xr:uid="{00000000-0005-0000-0000-0000FA7A0000}"/>
    <cellStyle name="Warning Text 18 6" xfId="31481" xr:uid="{00000000-0005-0000-0000-0000FB7A0000}"/>
    <cellStyle name="Warning Text 18 6 2" xfId="31482" xr:uid="{00000000-0005-0000-0000-0000FC7A0000}"/>
    <cellStyle name="Warning Text 18 6 2 2" xfId="31483" xr:uid="{00000000-0005-0000-0000-0000FD7A0000}"/>
    <cellStyle name="Warning Text 18 6 2 3" xfId="31484" xr:uid="{00000000-0005-0000-0000-0000FE7A0000}"/>
    <cellStyle name="Warning Text 18 6 3" xfId="31485" xr:uid="{00000000-0005-0000-0000-0000FF7A0000}"/>
    <cellStyle name="Warning Text 18 6 3 2" xfId="31486" xr:uid="{00000000-0005-0000-0000-0000007B0000}"/>
    <cellStyle name="Warning Text 18 6 3 3" xfId="31487" xr:uid="{00000000-0005-0000-0000-0000017B0000}"/>
    <cellStyle name="Warning Text 18 6 4" xfId="31488" xr:uid="{00000000-0005-0000-0000-0000027B0000}"/>
    <cellStyle name="Warning Text 18 6 5" xfId="31489" xr:uid="{00000000-0005-0000-0000-0000037B0000}"/>
    <cellStyle name="Warning Text 18 7" xfId="31490" xr:uid="{00000000-0005-0000-0000-0000047B0000}"/>
    <cellStyle name="Warning Text 18 7 2" xfId="31491" xr:uid="{00000000-0005-0000-0000-0000057B0000}"/>
    <cellStyle name="Warning Text 18 7 3" xfId="31492" xr:uid="{00000000-0005-0000-0000-0000067B0000}"/>
    <cellStyle name="Warning Text 18 8" xfId="31493" xr:uid="{00000000-0005-0000-0000-0000077B0000}"/>
    <cellStyle name="Warning Text 18 8 2" xfId="31494" xr:uid="{00000000-0005-0000-0000-0000087B0000}"/>
    <cellStyle name="Warning Text 18 8 3" xfId="31495" xr:uid="{00000000-0005-0000-0000-0000097B0000}"/>
    <cellStyle name="Warning Text 18 9" xfId="31496" xr:uid="{00000000-0005-0000-0000-00000A7B0000}"/>
    <cellStyle name="Warning Text 18 9 2" xfId="31497" xr:uid="{00000000-0005-0000-0000-00000B7B0000}"/>
    <cellStyle name="Warning Text 18 9 3" xfId="31498" xr:uid="{00000000-0005-0000-0000-00000C7B0000}"/>
    <cellStyle name="Warning Text 19" xfId="31499" xr:uid="{00000000-0005-0000-0000-00000D7B0000}"/>
    <cellStyle name="Warning Text 19 10" xfId="31500" xr:uid="{00000000-0005-0000-0000-00000E7B0000}"/>
    <cellStyle name="Warning Text 19 11" xfId="31501" xr:uid="{00000000-0005-0000-0000-00000F7B0000}"/>
    <cellStyle name="Warning Text 19 12" xfId="31502" xr:uid="{00000000-0005-0000-0000-0000107B0000}"/>
    <cellStyle name="Warning Text 19 13" xfId="31503" xr:uid="{00000000-0005-0000-0000-0000117B0000}"/>
    <cellStyle name="Warning Text 19 14" xfId="31504" xr:uid="{00000000-0005-0000-0000-0000127B0000}"/>
    <cellStyle name="Warning Text 19 15" xfId="31505" xr:uid="{00000000-0005-0000-0000-0000137B0000}"/>
    <cellStyle name="Warning Text 19 2" xfId="31506" xr:uid="{00000000-0005-0000-0000-0000147B0000}"/>
    <cellStyle name="Warning Text 19 2 2" xfId="31507" xr:uid="{00000000-0005-0000-0000-0000157B0000}"/>
    <cellStyle name="Warning Text 19 2 2 2" xfId="31508" xr:uid="{00000000-0005-0000-0000-0000167B0000}"/>
    <cellStyle name="Warning Text 19 2 2 3" xfId="31509" xr:uid="{00000000-0005-0000-0000-0000177B0000}"/>
    <cellStyle name="Warning Text 19 2 3" xfId="31510" xr:uid="{00000000-0005-0000-0000-0000187B0000}"/>
    <cellStyle name="Warning Text 19 2 3 2" xfId="31511" xr:uid="{00000000-0005-0000-0000-0000197B0000}"/>
    <cellStyle name="Warning Text 19 2 3 3" xfId="31512" xr:uid="{00000000-0005-0000-0000-00001A7B0000}"/>
    <cellStyle name="Warning Text 19 2 4" xfId="31513" xr:uid="{00000000-0005-0000-0000-00001B7B0000}"/>
    <cellStyle name="Warning Text 19 2 5" xfId="31514" xr:uid="{00000000-0005-0000-0000-00001C7B0000}"/>
    <cellStyle name="Warning Text 19 2 6" xfId="31515" xr:uid="{00000000-0005-0000-0000-00001D7B0000}"/>
    <cellStyle name="Warning Text 19 3" xfId="31516" xr:uid="{00000000-0005-0000-0000-00001E7B0000}"/>
    <cellStyle name="Warning Text 19 3 2" xfId="31517" xr:uid="{00000000-0005-0000-0000-00001F7B0000}"/>
    <cellStyle name="Warning Text 19 3 2 2" xfId="31518" xr:uid="{00000000-0005-0000-0000-0000207B0000}"/>
    <cellStyle name="Warning Text 19 3 2 3" xfId="31519" xr:uid="{00000000-0005-0000-0000-0000217B0000}"/>
    <cellStyle name="Warning Text 19 3 3" xfId="31520" xr:uid="{00000000-0005-0000-0000-0000227B0000}"/>
    <cellStyle name="Warning Text 19 3 3 2" xfId="31521" xr:uid="{00000000-0005-0000-0000-0000237B0000}"/>
    <cellStyle name="Warning Text 19 3 3 3" xfId="31522" xr:uid="{00000000-0005-0000-0000-0000247B0000}"/>
    <cellStyle name="Warning Text 19 3 4" xfId="31523" xr:uid="{00000000-0005-0000-0000-0000257B0000}"/>
    <cellStyle name="Warning Text 19 3 5" xfId="31524" xr:uid="{00000000-0005-0000-0000-0000267B0000}"/>
    <cellStyle name="Warning Text 19 4" xfId="31525" xr:uid="{00000000-0005-0000-0000-0000277B0000}"/>
    <cellStyle name="Warning Text 19 4 2" xfId="31526" xr:uid="{00000000-0005-0000-0000-0000287B0000}"/>
    <cellStyle name="Warning Text 19 4 2 2" xfId="31527" xr:uid="{00000000-0005-0000-0000-0000297B0000}"/>
    <cellStyle name="Warning Text 19 4 2 3" xfId="31528" xr:uid="{00000000-0005-0000-0000-00002A7B0000}"/>
    <cellStyle name="Warning Text 19 4 3" xfId="31529" xr:uid="{00000000-0005-0000-0000-00002B7B0000}"/>
    <cellStyle name="Warning Text 19 4 3 2" xfId="31530" xr:uid="{00000000-0005-0000-0000-00002C7B0000}"/>
    <cellStyle name="Warning Text 19 4 3 3" xfId="31531" xr:uid="{00000000-0005-0000-0000-00002D7B0000}"/>
    <cellStyle name="Warning Text 19 4 4" xfId="31532" xr:uid="{00000000-0005-0000-0000-00002E7B0000}"/>
    <cellStyle name="Warning Text 19 4 5" xfId="31533" xr:uid="{00000000-0005-0000-0000-00002F7B0000}"/>
    <cellStyle name="Warning Text 19 5" xfId="31534" xr:uid="{00000000-0005-0000-0000-0000307B0000}"/>
    <cellStyle name="Warning Text 19 5 2" xfId="31535" xr:uid="{00000000-0005-0000-0000-0000317B0000}"/>
    <cellStyle name="Warning Text 19 5 2 2" xfId="31536" xr:uid="{00000000-0005-0000-0000-0000327B0000}"/>
    <cellStyle name="Warning Text 19 5 2 3" xfId="31537" xr:uid="{00000000-0005-0000-0000-0000337B0000}"/>
    <cellStyle name="Warning Text 19 5 3" xfId="31538" xr:uid="{00000000-0005-0000-0000-0000347B0000}"/>
    <cellStyle name="Warning Text 19 5 3 2" xfId="31539" xr:uid="{00000000-0005-0000-0000-0000357B0000}"/>
    <cellStyle name="Warning Text 19 5 3 3" xfId="31540" xr:uid="{00000000-0005-0000-0000-0000367B0000}"/>
    <cellStyle name="Warning Text 19 5 4" xfId="31541" xr:uid="{00000000-0005-0000-0000-0000377B0000}"/>
    <cellStyle name="Warning Text 19 5 4 2" xfId="31542" xr:uid="{00000000-0005-0000-0000-0000387B0000}"/>
    <cellStyle name="Warning Text 19 5 4 3" xfId="31543" xr:uid="{00000000-0005-0000-0000-0000397B0000}"/>
    <cellStyle name="Warning Text 19 5 5" xfId="31544" xr:uid="{00000000-0005-0000-0000-00003A7B0000}"/>
    <cellStyle name="Warning Text 19 5 6" xfId="31545" xr:uid="{00000000-0005-0000-0000-00003B7B0000}"/>
    <cellStyle name="Warning Text 19 6" xfId="31546" xr:uid="{00000000-0005-0000-0000-00003C7B0000}"/>
    <cellStyle name="Warning Text 19 6 2" xfId="31547" xr:uid="{00000000-0005-0000-0000-00003D7B0000}"/>
    <cellStyle name="Warning Text 19 6 2 2" xfId="31548" xr:uid="{00000000-0005-0000-0000-00003E7B0000}"/>
    <cellStyle name="Warning Text 19 6 2 3" xfId="31549" xr:uid="{00000000-0005-0000-0000-00003F7B0000}"/>
    <cellStyle name="Warning Text 19 6 3" xfId="31550" xr:uid="{00000000-0005-0000-0000-0000407B0000}"/>
    <cellStyle name="Warning Text 19 6 3 2" xfId="31551" xr:uid="{00000000-0005-0000-0000-0000417B0000}"/>
    <cellStyle name="Warning Text 19 6 3 3" xfId="31552" xr:uid="{00000000-0005-0000-0000-0000427B0000}"/>
    <cellStyle name="Warning Text 19 6 4" xfId="31553" xr:uid="{00000000-0005-0000-0000-0000437B0000}"/>
    <cellStyle name="Warning Text 19 6 5" xfId="31554" xr:uid="{00000000-0005-0000-0000-0000447B0000}"/>
    <cellStyle name="Warning Text 19 7" xfId="31555" xr:uid="{00000000-0005-0000-0000-0000457B0000}"/>
    <cellStyle name="Warning Text 19 7 2" xfId="31556" xr:uid="{00000000-0005-0000-0000-0000467B0000}"/>
    <cellStyle name="Warning Text 19 7 3" xfId="31557" xr:uid="{00000000-0005-0000-0000-0000477B0000}"/>
    <cellStyle name="Warning Text 19 8" xfId="31558" xr:uid="{00000000-0005-0000-0000-0000487B0000}"/>
    <cellStyle name="Warning Text 19 8 2" xfId="31559" xr:uid="{00000000-0005-0000-0000-0000497B0000}"/>
    <cellStyle name="Warning Text 19 8 3" xfId="31560" xr:uid="{00000000-0005-0000-0000-00004A7B0000}"/>
    <cellStyle name="Warning Text 19 9" xfId="31561" xr:uid="{00000000-0005-0000-0000-00004B7B0000}"/>
    <cellStyle name="Warning Text 19 9 2" xfId="31562" xr:uid="{00000000-0005-0000-0000-00004C7B0000}"/>
    <cellStyle name="Warning Text 19 9 3" xfId="31563" xr:uid="{00000000-0005-0000-0000-00004D7B0000}"/>
    <cellStyle name="Warning Text 2" xfId="31564" xr:uid="{00000000-0005-0000-0000-00004E7B0000}"/>
    <cellStyle name="Warning Text 2 10" xfId="31565" xr:uid="{00000000-0005-0000-0000-00004F7B0000}"/>
    <cellStyle name="Warning Text 2 10 10" xfId="31566" xr:uid="{00000000-0005-0000-0000-0000507B0000}"/>
    <cellStyle name="Warning Text 2 10 11" xfId="31567" xr:uid="{00000000-0005-0000-0000-0000517B0000}"/>
    <cellStyle name="Warning Text 2 10 12" xfId="31568" xr:uid="{00000000-0005-0000-0000-0000527B0000}"/>
    <cellStyle name="Warning Text 2 10 13" xfId="31569" xr:uid="{00000000-0005-0000-0000-0000537B0000}"/>
    <cellStyle name="Warning Text 2 10 14" xfId="31570" xr:uid="{00000000-0005-0000-0000-0000547B0000}"/>
    <cellStyle name="Warning Text 2 10 2" xfId="31571" xr:uid="{00000000-0005-0000-0000-0000557B0000}"/>
    <cellStyle name="Warning Text 2 10 2 2" xfId="31572" xr:uid="{00000000-0005-0000-0000-0000567B0000}"/>
    <cellStyle name="Warning Text 2 10 2 2 2" xfId="31573" xr:uid="{00000000-0005-0000-0000-0000577B0000}"/>
    <cellStyle name="Warning Text 2 10 2 2 3" xfId="31574" xr:uid="{00000000-0005-0000-0000-0000587B0000}"/>
    <cellStyle name="Warning Text 2 10 2 3" xfId="31575" xr:uid="{00000000-0005-0000-0000-0000597B0000}"/>
    <cellStyle name="Warning Text 2 10 2 3 2" xfId="31576" xr:uid="{00000000-0005-0000-0000-00005A7B0000}"/>
    <cellStyle name="Warning Text 2 10 2 3 3" xfId="31577" xr:uid="{00000000-0005-0000-0000-00005B7B0000}"/>
    <cellStyle name="Warning Text 2 10 2 4" xfId="31578" xr:uid="{00000000-0005-0000-0000-00005C7B0000}"/>
    <cellStyle name="Warning Text 2 10 2 5" xfId="31579" xr:uid="{00000000-0005-0000-0000-00005D7B0000}"/>
    <cellStyle name="Warning Text 2 10 3" xfId="31580" xr:uid="{00000000-0005-0000-0000-00005E7B0000}"/>
    <cellStyle name="Warning Text 2 10 3 2" xfId="31581" xr:uid="{00000000-0005-0000-0000-00005F7B0000}"/>
    <cellStyle name="Warning Text 2 10 3 2 2" xfId="31582" xr:uid="{00000000-0005-0000-0000-0000607B0000}"/>
    <cellStyle name="Warning Text 2 10 3 2 3" xfId="31583" xr:uid="{00000000-0005-0000-0000-0000617B0000}"/>
    <cellStyle name="Warning Text 2 10 3 3" xfId="31584" xr:uid="{00000000-0005-0000-0000-0000627B0000}"/>
    <cellStyle name="Warning Text 2 10 3 3 2" xfId="31585" xr:uid="{00000000-0005-0000-0000-0000637B0000}"/>
    <cellStyle name="Warning Text 2 10 3 3 3" xfId="31586" xr:uid="{00000000-0005-0000-0000-0000647B0000}"/>
    <cellStyle name="Warning Text 2 10 3 4" xfId="31587" xr:uid="{00000000-0005-0000-0000-0000657B0000}"/>
    <cellStyle name="Warning Text 2 10 3 5" xfId="31588" xr:uid="{00000000-0005-0000-0000-0000667B0000}"/>
    <cellStyle name="Warning Text 2 10 4" xfId="31589" xr:uid="{00000000-0005-0000-0000-0000677B0000}"/>
    <cellStyle name="Warning Text 2 10 4 2" xfId="31590" xr:uid="{00000000-0005-0000-0000-0000687B0000}"/>
    <cellStyle name="Warning Text 2 10 4 2 2" xfId="31591" xr:uid="{00000000-0005-0000-0000-0000697B0000}"/>
    <cellStyle name="Warning Text 2 10 4 2 3" xfId="31592" xr:uid="{00000000-0005-0000-0000-00006A7B0000}"/>
    <cellStyle name="Warning Text 2 10 4 3" xfId="31593" xr:uid="{00000000-0005-0000-0000-00006B7B0000}"/>
    <cellStyle name="Warning Text 2 10 4 3 2" xfId="31594" xr:uid="{00000000-0005-0000-0000-00006C7B0000}"/>
    <cellStyle name="Warning Text 2 10 4 3 3" xfId="31595" xr:uid="{00000000-0005-0000-0000-00006D7B0000}"/>
    <cellStyle name="Warning Text 2 10 4 4" xfId="31596" xr:uid="{00000000-0005-0000-0000-00006E7B0000}"/>
    <cellStyle name="Warning Text 2 10 4 4 2" xfId="31597" xr:uid="{00000000-0005-0000-0000-00006F7B0000}"/>
    <cellStyle name="Warning Text 2 10 4 4 3" xfId="31598" xr:uid="{00000000-0005-0000-0000-0000707B0000}"/>
    <cellStyle name="Warning Text 2 10 4 5" xfId="31599" xr:uid="{00000000-0005-0000-0000-0000717B0000}"/>
    <cellStyle name="Warning Text 2 10 4 6" xfId="31600" xr:uid="{00000000-0005-0000-0000-0000727B0000}"/>
    <cellStyle name="Warning Text 2 10 5" xfId="31601" xr:uid="{00000000-0005-0000-0000-0000737B0000}"/>
    <cellStyle name="Warning Text 2 10 5 2" xfId="31602" xr:uid="{00000000-0005-0000-0000-0000747B0000}"/>
    <cellStyle name="Warning Text 2 10 5 2 2" xfId="31603" xr:uid="{00000000-0005-0000-0000-0000757B0000}"/>
    <cellStyle name="Warning Text 2 10 5 2 3" xfId="31604" xr:uid="{00000000-0005-0000-0000-0000767B0000}"/>
    <cellStyle name="Warning Text 2 10 5 3" xfId="31605" xr:uid="{00000000-0005-0000-0000-0000777B0000}"/>
    <cellStyle name="Warning Text 2 10 5 3 2" xfId="31606" xr:uid="{00000000-0005-0000-0000-0000787B0000}"/>
    <cellStyle name="Warning Text 2 10 5 3 3" xfId="31607" xr:uid="{00000000-0005-0000-0000-0000797B0000}"/>
    <cellStyle name="Warning Text 2 10 5 4" xfId="31608" xr:uid="{00000000-0005-0000-0000-00007A7B0000}"/>
    <cellStyle name="Warning Text 2 10 5 5" xfId="31609" xr:uid="{00000000-0005-0000-0000-00007B7B0000}"/>
    <cellStyle name="Warning Text 2 10 6" xfId="31610" xr:uid="{00000000-0005-0000-0000-00007C7B0000}"/>
    <cellStyle name="Warning Text 2 10 6 2" xfId="31611" xr:uid="{00000000-0005-0000-0000-00007D7B0000}"/>
    <cellStyle name="Warning Text 2 10 6 3" xfId="31612" xr:uid="{00000000-0005-0000-0000-00007E7B0000}"/>
    <cellStyle name="Warning Text 2 10 7" xfId="31613" xr:uid="{00000000-0005-0000-0000-00007F7B0000}"/>
    <cellStyle name="Warning Text 2 10 7 2" xfId="31614" xr:uid="{00000000-0005-0000-0000-0000807B0000}"/>
    <cellStyle name="Warning Text 2 10 7 3" xfId="31615" xr:uid="{00000000-0005-0000-0000-0000817B0000}"/>
    <cellStyle name="Warning Text 2 10 8" xfId="31616" xr:uid="{00000000-0005-0000-0000-0000827B0000}"/>
    <cellStyle name="Warning Text 2 10 8 2" xfId="31617" xr:uid="{00000000-0005-0000-0000-0000837B0000}"/>
    <cellStyle name="Warning Text 2 10 8 3" xfId="31618" xr:uid="{00000000-0005-0000-0000-0000847B0000}"/>
    <cellStyle name="Warning Text 2 10 9" xfId="31619" xr:uid="{00000000-0005-0000-0000-0000857B0000}"/>
    <cellStyle name="Warning Text 2 11" xfId="31620" xr:uid="{00000000-0005-0000-0000-0000867B0000}"/>
    <cellStyle name="Warning Text 2 11 2" xfId="31621" xr:uid="{00000000-0005-0000-0000-0000877B0000}"/>
    <cellStyle name="Warning Text 2 11 2 2" xfId="31622" xr:uid="{00000000-0005-0000-0000-0000887B0000}"/>
    <cellStyle name="Warning Text 2 11 2 3" xfId="31623" xr:uid="{00000000-0005-0000-0000-0000897B0000}"/>
    <cellStyle name="Warning Text 2 11 3" xfId="31624" xr:uid="{00000000-0005-0000-0000-00008A7B0000}"/>
    <cellStyle name="Warning Text 2 11 3 2" xfId="31625" xr:uid="{00000000-0005-0000-0000-00008B7B0000}"/>
    <cellStyle name="Warning Text 2 11 3 3" xfId="31626" xr:uid="{00000000-0005-0000-0000-00008C7B0000}"/>
    <cellStyle name="Warning Text 2 11 4" xfId="31627" xr:uid="{00000000-0005-0000-0000-00008D7B0000}"/>
    <cellStyle name="Warning Text 2 11 5" xfId="31628" xr:uid="{00000000-0005-0000-0000-00008E7B0000}"/>
    <cellStyle name="Warning Text 2 11 6" xfId="31629" xr:uid="{00000000-0005-0000-0000-00008F7B0000}"/>
    <cellStyle name="Warning Text 2 12" xfId="31630" xr:uid="{00000000-0005-0000-0000-0000907B0000}"/>
    <cellStyle name="Warning Text 2 12 2" xfId="31631" xr:uid="{00000000-0005-0000-0000-0000917B0000}"/>
    <cellStyle name="Warning Text 2 12 2 2" xfId="31632" xr:uid="{00000000-0005-0000-0000-0000927B0000}"/>
    <cellStyle name="Warning Text 2 12 2 3" xfId="31633" xr:uid="{00000000-0005-0000-0000-0000937B0000}"/>
    <cellStyle name="Warning Text 2 12 3" xfId="31634" xr:uid="{00000000-0005-0000-0000-0000947B0000}"/>
    <cellStyle name="Warning Text 2 12 3 2" xfId="31635" xr:uid="{00000000-0005-0000-0000-0000957B0000}"/>
    <cellStyle name="Warning Text 2 12 3 3" xfId="31636" xr:uid="{00000000-0005-0000-0000-0000967B0000}"/>
    <cellStyle name="Warning Text 2 12 4" xfId="31637" xr:uid="{00000000-0005-0000-0000-0000977B0000}"/>
    <cellStyle name="Warning Text 2 12 5" xfId="31638" xr:uid="{00000000-0005-0000-0000-0000987B0000}"/>
    <cellStyle name="Warning Text 2 13" xfId="31639" xr:uid="{00000000-0005-0000-0000-0000997B0000}"/>
    <cellStyle name="Warning Text 2 13 2" xfId="31640" xr:uid="{00000000-0005-0000-0000-00009A7B0000}"/>
    <cellStyle name="Warning Text 2 13 2 2" xfId="31641" xr:uid="{00000000-0005-0000-0000-00009B7B0000}"/>
    <cellStyle name="Warning Text 2 13 2 3" xfId="31642" xr:uid="{00000000-0005-0000-0000-00009C7B0000}"/>
    <cellStyle name="Warning Text 2 13 3" xfId="31643" xr:uid="{00000000-0005-0000-0000-00009D7B0000}"/>
    <cellStyle name="Warning Text 2 13 3 2" xfId="31644" xr:uid="{00000000-0005-0000-0000-00009E7B0000}"/>
    <cellStyle name="Warning Text 2 13 3 3" xfId="31645" xr:uid="{00000000-0005-0000-0000-00009F7B0000}"/>
    <cellStyle name="Warning Text 2 13 4" xfId="31646" xr:uid="{00000000-0005-0000-0000-0000A07B0000}"/>
    <cellStyle name="Warning Text 2 13 5" xfId="31647" xr:uid="{00000000-0005-0000-0000-0000A17B0000}"/>
    <cellStyle name="Warning Text 2 14" xfId="31648" xr:uid="{00000000-0005-0000-0000-0000A27B0000}"/>
    <cellStyle name="Warning Text 2 14 2" xfId="31649" xr:uid="{00000000-0005-0000-0000-0000A37B0000}"/>
    <cellStyle name="Warning Text 2 14 2 2" xfId="31650" xr:uid="{00000000-0005-0000-0000-0000A47B0000}"/>
    <cellStyle name="Warning Text 2 14 2 3" xfId="31651" xr:uid="{00000000-0005-0000-0000-0000A57B0000}"/>
    <cellStyle name="Warning Text 2 14 3" xfId="31652" xr:uid="{00000000-0005-0000-0000-0000A67B0000}"/>
    <cellStyle name="Warning Text 2 14 3 2" xfId="31653" xr:uid="{00000000-0005-0000-0000-0000A77B0000}"/>
    <cellStyle name="Warning Text 2 14 3 3" xfId="31654" xr:uid="{00000000-0005-0000-0000-0000A87B0000}"/>
    <cellStyle name="Warning Text 2 14 4" xfId="31655" xr:uid="{00000000-0005-0000-0000-0000A97B0000}"/>
    <cellStyle name="Warning Text 2 14 4 2" xfId="31656" xr:uid="{00000000-0005-0000-0000-0000AA7B0000}"/>
    <cellStyle name="Warning Text 2 14 4 3" xfId="31657" xr:uid="{00000000-0005-0000-0000-0000AB7B0000}"/>
    <cellStyle name="Warning Text 2 14 5" xfId="31658" xr:uid="{00000000-0005-0000-0000-0000AC7B0000}"/>
    <cellStyle name="Warning Text 2 14 6" xfId="31659" xr:uid="{00000000-0005-0000-0000-0000AD7B0000}"/>
    <cellStyle name="Warning Text 2 15" xfId="31660" xr:uid="{00000000-0005-0000-0000-0000AE7B0000}"/>
    <cellStyle name="Warning Text 2 15 2" xfId="31661" xr:uid="{00000000-0005-0000-0000-0000AF7B0000}"/>
    <cellStyle name="Warning Text 2 15 2 2" xfId="31662" xr:uid="{00000000-0005-0000-0000-0000B07B0000}"/>
    <cellStyle name="Warning Text 2 15 2 3" xfId="31663" xr:uid="{00000000-0005-0000-0000-0000B17B0000}"/>
    <cellStyle name="Warning Text 2 15 3" xfId="31664" xr:uid="{00000000-0005-0000-0000-0000B27B0000}"/>
    <cellStyle name="Warning Text 2 15 3 2" xfId="31665" xr:uid="{00000000-0005-0000-0000-0000B37B0000}"/>
    <cellStyle name="Warning Text 2 15 3 3" xfId="31666" xr:uid="{00000000-0005-0000-0000-0000B47B0000}"/>
    <cellStyle name="Warning Text 2 15 4" xfId="31667" xr:uid="{00000000-0005-0000-0000-0000B57B0000}"/>
    <cellStyle name="Warning Text 2 15 5" xfId="31668" xr:uid="{00000000-0005-0000-0000-0000B67B0000}"/>
    <cellStyle name="Warning Text 2 16" xfId="31669" xr:uid="{00000000-0005-0000-0000-0000B77B0000}"/>
    <cellStyle name="Warning Text 2 16 2" xfId="31670" xr:uid="{00000000-0005-0000-0000-0000B87B0000}"/>
    <cellStyle name="Warning Text 2 16 3" xfId="31671" xr:uid="{00000000-0005-0000-0000-0000B97B0000}"/>
    <cellStyle name="Warning Text 2 17" xfId="31672" xr:uid="{00000000-0005-0000-0000-0000BA7B0000}"/>
    <cellStyle name="Warning Text 2 17 2" xfId="31673" xr:uid="{00000000-0005-0000-0000-0000BB7B0000}"/>
    <cellStyle name="Warning Text 2 17 3" xfId="31674" xr:uid="{00000000-0005-0000-0000-0000BC7B0000}"/>
    <cellStyle name="Warning Text 2 18" xfId="31675" xr:uid="{00000000-0005-0000-0000-0000BD7B0000}"/>
    <cellStyle name="Warning Text 2 18 2" xfId="31676" xr:uid="{00000000-0005-0000-0000-0000BE7B0000}"/>
    <cellStyle name="Warning Text 2 18 3" xfId="31677" xr:uid="{00000000-0005-0000-0000-0000BF7B0000}"/>
    <cellStyle name="Warning Text 2 19" xfId="31678" xr:uid="{00000000-0005-0000-0000-0000C07B0000}"/>
    <cellStyle name="Warning Text 2 2" xfId="31679" xr:uid="{00000000-0005-0000-0000-0000C17B0000}"/>
    <cellStyle name="Warning Text 2 2 10" xfId="31680" xr:uid="{00000000-0005-0000-0000-0000C27B0000}"/>
    <cellStyle name="Warning Text 2 2 11" xfId="31681" xr:uid="{00000000-0005-0000-0000-0000C37B0000}"/>
    <cellStyle name="Warning Text 2 2 12" xfId="31682" xr:uid="{00000000-0005-0000-0000-0000C47B0000}"/>
    <cellStyle name="Warning Text 2 2 13" xfId="31683" xr:uid="{00000000-0005-0000-0000-0000C57B0000}"/>
    <cellStyle name="Warning Text 2 2 14" xfId="31684" xr:uid="{00000000-0005-0000-0000-0000C67B0000}"/>
    <cellStyle name="Warning Text 2 2 2" xfId="31685" xr:uid="{00000000-0005-0000-0000-0000C77B0000}"/>
    <cellStyle name="Warning Text 2 2 2 2" xfId="31686" xr:uid="{00000000-0005-0000-0000-0000C87B0000}"/>
    <cellStyle name="Warning Text 2 2 2 2 2" xfId="31687" xr:uid="{00000000-0005-0000-0000-0000C97B0000}"/>
    <cellStyle name="Warning Text 2 2 2 2 3" xfId="31688" xr:uid="{00000000-0005-0000-0000-0000CA7B0000}"/>
    <cellStyle name="Warning Text 2 2 2 3" xfId="31689" xr:uid="{00000000-0005-0000-0000-0000CB7B0000}"/>
    <cellStyle name="Warning Text 2 2 2 3 2" xfId="31690" xr:uid="{00000000-0005-0000-0000-0000CC7B0000}"/>
    <cellStyle name="Warning Text 2 2 2 3 3" xfId="31691" xr:uid="{00000000-0005-0000-0000-0000CD7B0000}"/>
    <cellStyle name="Warning Text 2 2 2 4" xfId="31692" xr:uid="{00000000-0005-0000-0000-0000CE7B0000}"/>
    <cellStyle name="Warning Text 2 2 2 5" xfId="31693" xr:uid="{00000000-0005-0000-0000-0000CF7B0000}"/>
    <cellStyle name="Warning Text 2 2 3" xfId="31694" xr:uid="{00000000-0005-0000-0000-0000D07B0000}"/>
    <cellStyle name="Warning Text 2 2 3 2" xfId="31695" xr:uid="{00000000-0005-0000-0000-0000D17B0000}"/>
    <cellStyle name="Warning Text 2 2 3 2 2" xfId="31696" xr:uid="{00000000-0005-0000-0000-0000D27B0000}"/>
    <cellStyle name="Warning Text 2 2 3 2 3" xfId="31697" xr:uid="{00000000-0005-0000-0000-0000D37B0000}"/>
    <cellStyle name="Warning Text 2 2 3 3" xfId="31698" xr:uid="{00000000-0005-0000-0000-0000D47B0000}"/>
    <cellStyle name="Warning Text 2 2 3 3 2" xfId="31699" xr:uid="{00000000-0005-0000-0000-0000D57B0000}"/>
    <cellStyle name="Warning Text 2 2 3 3 3" xfId="31700" xr:uid="{00000000-0005-0000-0000-0000D67B0000}"/>
    <cellStyle name="Warning Text 2 2 3 4" xfId="31701" xr:uid="{00000000-0005-0000-0000-0000D77B0000}"/>
    <cellStyle name="Warning Text 2 2 3 5" xfId="31702" xr:uid="{00000000-0005-0000-0000-0000D87B0000}"/>
    <cellStyle name="Warning Text 2 2 4" xfId="31703" xr:uid="{00000000-0005-0000-0000-0000D97B0000}"/>
    <cellStyle name="Warning Text 2 2 4 2" xfId="31704" xr:uid="{00000000-0005-0000-0000-0000DA7B0000}"/>
    <cellStyle name="Warning Text 2 2 4 2 2" xfId="31705" xr:uid="{00000000-0005-0000-0000-0000DB7B0000}"/>
    <cellStyle name="Warning Text 2 2 4 2 3" xfId="31706" xr:uid="{00000000-0005-0000-0000-0000DC7B0000}"/>
    <cellStyle name="Warning Text 2 2 4 3" xfId="31707" xr:uid="{00000000-0005-0000-0000-0000DD7B0000}"/>
    <cellStyle name="Warning Text 2 2 4 3 2" xfId="31708" xr:uid="{00000000-0005-0000-0000-0000DE7B0000}"/>
    <cellStyle name="Warning Text 2 2 4 3 3" xfId="31709" xr:uid="{00000000-0005-0000-0000-0000DF7B0000}"/>
    <cellStyle name="Warning Text 2 2 4 4" xfId="31710" xr:uid="{00000000-0005-0000-0000-0000E07B0000}"/>
    <cellStyle name="Warning Text 2 2 4 4 2" xfId="31711" xr:uid="{00000000-0005-0000-0000-0000E17B0000}"/>
    <cellStyle name="Warning Text 2 2 4 4 3" xfId="31712" xr:uid="{00000000-0005-0000-0000-0000E27B0000}"/>
    <cellStyle name="Warning Text 2 2 4 5" xfId="31713" xr:uid="{00000000-0005-0000-0000-0000E37B0000}"/>
    <cellStyle name="Warning Text 2 2 4 6" xfId="31714" xr:uid="{00000000-0005-0000-0000-0000E47B0000}"/>
    <cellStyle name="Warning Text 2 2 5" xfId="31715" xr:uid="{00000000-0005-0000-0000-0000E57B0000}"/>
    <cellStyle name="Warning Text 2 2 5 2" xfId="31716" xr:uid="{00000000-0005-0000-0000-0000E67B0000}"/>
    <cellStyle name="Warning Text 2 2 5 2 2" xfId="31717" xr:uid="{00000000-0005-0000-0000-0000E77B0000}"/>
    <cellStyle name="Warning Text 2 2 5 2 3" xfId="31718" xr:uid="{00000000-0005-0000-0000-0000E87B0000}"/>
    <cellStyle name="Warning Text 2 2 5 3" xfId="31719" xr:uid="{00000000-0005-0000-0000-0000E97B0000}"/>
    <cellStyle name="Warning Text 2 2 5 3 2" xfId="31720" xr:uid="{00000000-0005-0000-0000-0000EA7B0000}"/>
    <cellStyle name="Warning Text 2 2 5 3 3" xfId="31721" xr:uid="{00000000-0005-0000-0000-0000EB7B0000}"/>
    <cellStyle name="Warning Text 2 2 5 4" xfId="31722" xr:uid="{00000000-0005-0000-0000-0000EC7B0000}"/>
    <cellStyle name="Warning Text 2 2 5 5" xfId="31723" xr:uid="{00000000-0005-0000-0000-0000ED7B0000}"/>
    <cellStyle name="Warning Text 2 2 6" xfId="31724" xr:uid="{00000000-0005-0000-0000-0000EE7B0000}"/>
    <cellStyle name="Warning Text 2 2 6 2" xfId="31725" xr:uid="{00000000-0005-0000-0000-0000EF7B0000}"/>
    <cellStyle name="Warning Text 2 2 6 3" xfId="31726" xr:uid="{00000000-0005-0000-0000-0000F07B0000}"/>
    <cellStyle name="Warning Text 2 2 7" xfId="31727" xr:uid="{00000000-0005-0000-0000-0000F17B0000}"/>
    <cellStyle name="Warning Text 2 2 7 2" xfId="31728" xr:uid="{00000000-0005-0000-0000-0000F27B0000}"/>
    <cellStyle name="Warning Text 2 2 7 3" xfId="31729" xr:uid="{00000000-0005-0000-0000-0000F37B0000}"/>
    <cellStyle name="Warning Text 2 2 8" xfId="31730" xr:uid="{00000000-0005-0000-0000-0000F47B0000}"/>
    <cellStyle name="Warning Text 2 2 8 2" xfId="31731" xr:uid="{00000000-0005-0000-0000-0000F57B0000}"/>
    <cellStyle name="Warning Text 2 2 8 3" xfId="31732" xr:uid="{00000000-0005-0000-0000-0000F67B0000}"/>
    <cellStyle name="Warning Text 2 2 9" xfId="31733" xr:uid="{00000000-0005-0000-0000-0000F77B0000}"/>
    <cellStyle name="Warning Text 2 20" xfId="31734" xr:uid="{00000000-0005-0000-0000-0000F87B0000}"/>
    <cellStyle name="Warning Text 2 21" xfId="31735" xr:uid="{00000000-0005-0000-0000-0000F97B0000}"/>
    <cellStyle name="Warning Text 2 22" xfId="31736" xr:uid="{00000000-0005-0000-0000-0000FA7B0000}"/>
    <cellStyle name="Warning Text 2 23" xfId="31737" xr:uid="{00000000-0005-0000-0000-0000FB7B0000}"/>
    <cellStyle name="Warning Text 2 24" xfId="31738" xr:uid="{00000000-0005-0000-0000-0000FC7B0000}"/>
    <cellStyle name="Warning Text 2 3" xfId="31739" xr:uid="{00000000-0005-0000-0000-0000FD7B0000}"/>
    <cellStyle name="Warning Text 2 3 10" xfId="31740" xr:uid="{00000000-0005-0000-0000-0000FE7B0000}"/>
    <cellStyle name="Warning Text 2 3 11" xfId="31741" xr:uid="{00000000-0005-0000-0000-0000FF7B0000}"/>
    <cellStyle name="Warning Text 2 3 12" xfId="31742" xr:uid="{00000000-0005-0000-0000-0000007C0000}"/>
    <cellStyle name="Warning Text 2 3 13" xfId="31743" xr:uid="{00000000-0005-0000-0000-0000017C0000}"/>
    <cellStyle name="Warning Text 2 3 14" xfId="31744" xr:uid="{00000000-0005-0000-0000-0000027C0000}"/>
    <cellStyle name="Warning Text 2 3 2" xfId="31745" xr:uid="{00000000-0005-0000-0000-0000037C0000}"/>
    <cellStyle name="Warning Text 2 3 2 2" xfId="31746" xr:uid="{00000000-0005-0000-0000-0000047C0000}"/>
    <cellStyle name="Warning Text 2 3 2 2 2" xfId="31747" xr:uid="{00000000-0005-0000-0000-0000057C0000}"/>
    <cellStyle name="Warning Text 2 3 2 2 3" xfId="31748" xr:uid="{00000000-0005-0000-0000-0000067C0000}"/>
    <cellStyle name="Warning Text 2 3 2 3" xfId="31749" xr:uid="{00000000-0005-0000-0000-0000077C0000}"/>
    <cellStyle name="Warning Text 2 3 2 3 2" xfId="31750" xr:uid="{00000000-0005-0000-0000-0000087C0000}"/>
    <cellStyle name="Warning Text 2 3 2 3 3" xfId="31751" xr:uid="{00000000-0005-0000-0000-0000097C0000}"/>
    <cellStyle name="Warning Text 2 3 2 4" xfId="31752" xr:uid="{00000000-0005-0000-0000-00000A7C0000}"/>
    <cellStyle name="Warning Text 2 3 2 5" xfId="31753" xr:uid="{00000000-0005-0000-0000-00000B7C0000}"/>
    <cellStyle name="Warning Text 2 3 3" xfId="31754" xr:uid="{00000000-0005-0000-0000-00000C7C0000}"/>
    <cellStyle name="Warning Text 2 3 3 2" xfId="31755" xr:uid="{00000000-0005-0000-0000-00000D7C0000}"/>
    <cellStyle name="Warning Text 2 3 3 2 2" xfId="31756" xr:uid="{00000000-0005-0000-0000-00000E7C0000}"/>
    <cellStyle name="Warning Text 2 3 3 2 3" xfId="31757" xr:uid="{00000000-0005-0000-0000-00000F7C0000}"/>
    <cellStyle name="Warning Text 2 3 3 3" xfId="31758" xr:uid="{00000000-0005-0000-0000-0000107C0000}"/>
    <cellStyle name="Warning Text 2 3 3 3 2" xfId="31759" xr:uid="{00000000-0005-0000-0000-0000117C0000}"/>
    <cellStyle name="Warning Text 2 3 3 3 3" xfId="31760" xr:uid="{00000000-0005-0000-0000-0000127C0000}"/>
    <cellStyle name="Warning Text 2 3 3 4" xfId="31761" xr:uid="{00000000-0005-0000-0000-0000137C0000}"/>
    <cellStyle name="Warning Text 2 3 3 5" xfId="31762" xr:uid="{00000000-0005-0000-0000-0000147C0000}"/>
    <cellStyle name="Warning Text 2 3 4" xfId="31763" xr:uid="{00000000-0005-0000-0000-0000157C0000}"/>
    <cellStyle name="Warning Text 2 3 4 2" xfId="31764" xr:uid="{00000000-0005-0000-0000-0000167C0000}"/>
    <cellStyle name="Warning Text 2 3 4 2 2" xfId="31765" xr:uid="{00000000-0005-0000-0000-0000177C0000}"/>
    <cellStyle name="Warning Text 2 3 4 2 3" xfId="31766" xr:uid="{00000000-0005-0000-0000-0000187C0000}"/>
    <cellStyle name="Warning Text 2 3 4 3" xfId="31767" xr:uid="{00000000-0005-0000-0000-0000197C0000}"/>
    <cellStyle name="Warning Text 2 3 4 3 2" xfId="31768" xr:uid="{00000000-0005-0000-0000-00001A7C0000}"/>
    <cellStyle name="Warning Text 2 3 4 3 3" xfId="31769" xr:uid="{00000000-0005-0000-0000-00001B7C0000}"/>
    <cellStyle name="Warning Text 2 3 4 4" xfId="31770" xr:uid="{00000000-0005-0000-0000-00001C7C0000}"/>
    <cellStyle name="Warning Text 2 3 4 4 2" xfId="31771" xr:uid="{00000000-0005-0000-0000-00001D7C0000}"/>
    <cellStyle name="Warning Text 2 3 4 4 3" xfId="31772" xr:uid="{00000000-0005-0000-0000-00001E7C0000}"/>
    <cellStyle name="Warning Text 2 3 4 5" xfId="31773" xr:uid="{00000000-0005-0000-0000-00001F7C0000}"/>
    <cellStyle name="Warning Text 2 3 4 6" xfId="31774" xr:uid="{00000000-0005-0000-0000-0000207C0000}"/>
    <cellStyle name="Warning Text 2 3 5" xfId="31775" xr:uid="{00000000-0005-0000-0000-0000217C0000}"/>
    <cellStyle name="Warning Text 2 3 5 2" xfId="31776" xr:uid="{00000000-0005-0000-0000-0000227C0000}"/>
    <cellStyle name="Warning Text 2 3 5 2 2" xfId="31777" xr:uid="{00000000-0005-0000-0000-0000237C0000}"/>
    <cellStyle name="Warning Text 2 3 5 2 3" xfId="31778" xr:uid="{00000000-0005-0000-0000-0000247C0000}"/>
    <cellStyle name="Warning Text 2 3 5 3" xfId="31779" xr:uid="{00000000-0005-0000-0000-0000257C0000}"/>
    <cellStyle name="Warning Text 2 3 5 3 2" xfId="31780" xr:uid="{00000000-0005-0000-0000-0000267C0000}"/>
    <cellStyle name="Warning Text 2 3 5 3 3" xfId="31781" xr:uid="{00000000-0005-0000-0000-0000277C0000}"/>
    <cellStyle name="Warning Text 2 3 5 4" xfId="31782" xr:uid="{00000000-0005-0000-0000-0000287C0000}"/>
    <cellStyle name="Warning Text 2 3 5 5" xfId="31783" xr:uid="{00000000-0005-0000-0000-0000297C0000}"/>
    <cellStyle name="Warning Text 2 3 6" xfId="31784" xr:uid="{00000000-0005-0000-0000-00002A7C0000}"/>
    <cellStyle name="Warning Text 2 3 6 2" xfId="31785" xr:uid="{00000000-0005-0000-0000-00002B7C0000}"/>
    <cellStyle name="Warning Text 2 3 6 3" xfId="31786" xr:uid="{00000000-0005-0000-0000-00002C7C0000}"/>
    <cellStyle name="Warning Text 2 3 7" xfId="31787" xr:uid="{00000000-0005-0000-0000-00002D7C0000}"/>
    <cellStyle name="Warning Text 2 3 7 2" xfId="31788" xr:uid="{00000000-0005-0000-0000-00002E7C0000}"/>
    <cellStyle name="Warning Text 2 3 7 3" xfId="31789" xr:uid="{00000000-0005-0000-0000-00002F7C0000}"/>
    <cellStyle name="Warning Text 2 3 8" xfId="31790" xr:uid="{00000000-0005-0000-0000-0000307C0000}"/>
    <cellStyle name="Warning Text 2 3 8 2" xfId="31791" xr:uid="{00000000-0005-0000-0000-0000317C0000}"/>
    <cellStyle name="Warning Text 2 3 8 3" xfId="31792" xr:uid="{00000000-0005-0000-0000-0000327C0000}"/>
    <cellStyle name="Warning Text 2 3 9" xfId="31793" xr:uid="{00000000-0005-0000-0000-0000337C0000}"/>
    <cellStyle name="Warning Text 2 4" xfId="31794" xr:uid="{00000000-0005-0000-0000-0000347C0000}"/>
    <cellStyle name="Warning Text 2 4 10" xfId="31795" xr:uid="{00000000-0005-0000-0000-0000357C0000}"/>
    <cellStyle name="Warning Text 2 4 11" xfId="31796" xr:uid="{00000000-0005-0000-0000-0000367C0000}"/>
    <cellStyle name="Warning Text 2 4 12" xfId="31797" xr:uid="{00000000-0005-0000-0000-0000377C0000}"/>
    <cellStyle name="Warning Text 2 4 13" xfId="31798" xr:uid="{00000000-0005-0000-0000-0000387C0000}"/>
    <cellStyle name="Warning Text 2 4 14" xfId="31799" xr:uid="{00000000-0005-0000-0000-0000397C0000}"/>
    <cellStyle name="Warning Text 2 4 2" xfId="31800" xr:uid="{00000000-0005-0000-0000-00003A7C0000}"/>
    <cellStyle name="Warning Text 2 4 2 2" xfId="31801" xr:uid="{00000000-0005-0000-0000-00003B7C0000}"/>
    <cellStyle name="Warning Text 2 4 2 2 2" xfId="31802" xr:uid="{00000000-0005-0000-0000-00003C7C0000}"/>
    <cellStyle name="Warning Text 2 4 2 2 3" xfId="31803" xr:uid="{00000000-0005-0000-0000-00003D7C0000}"/>
    <cellStyle name="Warning Text 2 4 2 3" xfId="31804" xr:uid="{00000000-0005-0000-0000-00003E7C0000}"/>
    <cellStyle name="Warning Text 2 4 2 3 2" xfId="31805" xr:uid="{00000000-0005-0000-0000-00003F7C0000}"/>
    <cellStyle name="Warning Text 2 4 2 3 3" xfId="31806" xr:uid="{00000000-0005-0000-0000-0000407C0000}"/>
    <cellStyle name="Warning Text 2 4 2 4" xfId="31807" xr:uid="{00000000-0005-0000-0000-0000417C0000}"/>
    <cellStyle name="Warning Text 2 4 2 5" xfId="31808" xr:uid="{00000000-0005-0000-0000-0000427C0000}"/>
    <cellStyle name="Warning Text 2 4 3" xfId="31809" xr:uid="{00000000-0005-0000-0000-0000437C0000}"/>
    <cellStyle name="Warning Text 2 4 3 2" xfId="31810" xr:uid="{00000000-0005-0000-0000-0000447C0000}"/>
    <cellStyle name="Warning Text 2 4 3 2 2" xfId="31811" xr:uid="{00000000-0005-0000-0000-0000457C0000}"/>
    <cellStyle name="Warning Text 2 4 3 2 3" xfId="31812" xr:uid="{00000000-0005-0000-0000-0000467C0000}"/>
    <cellStyle name="Warning Text 2 4 3 3" xfId="31813" xr:uid="{00000000-0005-0000-0000-0000477C0000}"/>
    <cellStyle name="Warning Text 2 4 3 3 2" xfId="31814" xr:uid="{00000000-0005-0000-0000-0000487C0000}"/>
    <cellStyle name="Warning Text 2 4 3 3 3" xfId="31815" xr:uid="{00000000-0005-0000-0000-0000497C0000}"/>
    <cellStyle name="Warning Text 2 4 3 4" xfId="31816" xr:uid="{00000000-0005-0000-0000-00004A7C0000}"/>
    <cellStyle name="Warning Text 2 4 3 5" xfId="31817" xr:uid="{00000000-0005-0000-0000-00004B7C0000}"/>
    <cellStyle name="Warning Text 2 4 4" xfId="31818" xr:uid="{00000000-0005-0000-0000-00004C7C0000}"/>
    <cellStyle name="Warning Text 2 4 4 2" xfId="31819" xr:uid="{00000000-0005-0000-0000-00004D7C0000}"/>
    <cellStyle name="Warning Text 2 4 4 2 2" xfId="31820" xr:uid="{00000000-0005-0000-0000-00004E7C0000}"/>
    <cellStyle name="Warning Text 2 4 4 2 3" xfId="31821" xr:uid="{00000000-0005-0000-0000-00004F7C0000}"/>
    <cellStyle name="Warning Text 2 4 4 3" xfId="31822" xr:uid="{00000000-0005-0000-0000-0000507C0000}"/>
    <cellStyle name="Warning Text 2 4 4 3 2" xfId="31823" xr:uid="{00000000-0005-0000-0000-0000517C0000}"/>
    <cellStyle name="Warning Text 2 4 4 3 3" xfId="31824" xr:uid="{00000000-0005-0000-0000-0000527C0000}"/>
    <cellStyle name="Warning Text 2 4 4 4" xfId="31825" xr:uid="{00000000-0005-0000-0000-0000537C0000}"/>
    <cellStyle name="Warning Text 2 4 4 4 2" xfId="31826" xr:uid="{00000000-0005-0000-0000-0000547C0000}"/>
    <cellStyle name="Warning Text 2 4 4 4 3" xfId="31827" xr:uid="{00000000-0005-0000-0000-0000557C0000}"/>
    <cellStyle name="Warning Text 2 4 4 5" xfId="31828" xr:uid="{00000000-0005-0000-0000-0000567C0000}"/>
    <cellStyle name="Warning Text 2 4 4 6" xfId="31829" xr:uid="{00000000-0005-0000-0000-0000577C0000}"/>
    <cellStyle name="Warning Text 2 4 5" xfId="31830" xr:uid="{00000000-0005-0000-0000-0000587C0000}"/>
    <cellStyle name="Warning Text 2 4 5 2" xfId="31831" xr:uid="{00000000-0005-0000-0000-0000597C0000}"/>
    <cellStyle name="Warning Text 2 4 5 2 2" xfId="31832" xr:uid="{00000000-0005-0000-0000-00005A7C0000}"/>
    <cellStyle name="Warning Text 2 4 5 2 3" xfId="31833" xr:uid="{00000000-0005-0000-0000-00005B7C0000}"/>
    <cellStyle name="Warning Text 2 4 5 3" xfId="31834" xr:uid="{00000000-0005-0000-0000-00005C7C0000}"/>
    <cellStyle name="Warning Text 2 4 5 3 2" xfId="31835" xr:uid="{00000000-0005-0000-0000-00005D7C0000}"/>
    <cellStyle name="Warning Text 2 4 5 3 3" xfId="31836" xr:uid="{00000000-0005-0000-0000-00005E7C0000}"/>
    <cellStyle name="Warning Text 2 4 5 4" xfId="31837" xr:uid="{00000000-0005-0000-0000-00005F7C0000}"/>
    <cellStyle name="Warning Text 2 4 5 5" xfId="31838" xr:uid="{00000000-0005-0000-0000-0000607C0000}"/>
    <cellStyle name="Warning Text 2 4 6" xfId="31839" xr:uid="{00000000-0005-0000-0000-0000617C0000}"/>
    <cellStyle name="Warning Text 2 4 6 2" xfId="31840" xr:uid="{00000000-0005-0000-0000-0000627C0000}"/>
    <cellStyle name="Warning Text 2 4 6 3" xfId="31841" xr:uid="{00000000-0005-0000-0000-0000637C0000}"/>
    <cellStyle name="Warning Text 2 4 7" xfId="31842" xr:uid="{00000000-0005-0000-0000-0000647C0000}"/>
    <cellStyle name="Warning Text 2 4 7 2" xfId="31843" xr:uid="{00000000-0005-0000-0000-0000657C0000}"/>
    <cellStyle name="Warning Text 2 4 7 3" xfId="31844" xr:uid="{00000000-0005-0000-0000-0000667C0000}"/>
    <cellStyle name="Warning Text 2 4 8" xfId="31845" xr:uid="{00000000-0005-0000-0000-0000677C0000}"/>
    <cellStyle name="Warning Text 2 4 8 2" xfId="31846" xr:uid="{00000000-0005-0000-0000-0000687C0000}"/>
    <cellStyle name="Warning Text 2 4 8 3" xfId="31847" xr:uid="{00000000-0005-0000-0000-0000697C0000}"/>
    <cellStyle name="Warning Text 2 4 9" xfId="31848" xr:uid="{00000000-0005-0000-0000-00006A7C0000}"/>
    <cellStyle name="Warning Text 2 5" xfId="31849" xr:uid="{00000000-0005-0000-0000-00006B7C0000}"/>
    <cellStyle name="Warning Text 2 5 10" xfId="31850" xr:uid="{00000000-0005-0000-0000-00006C7C0000}"/>
    <cellStyle name="Warning Text 2 5 11" xfId="31851" xr:uid="{00000000-0005-0000-0000-00006D7C0000}"/>
    <cellStyle name="Warning Text 2 5 12" xfId="31852" xr:uid="{00000000-0005-0000-0000-00006E7C0000}"/>
    <cellStyle name="Warning Text 2 5 13" xfId="31853" xr:uid="{00000000-0005-0000-0000-00006F7C0000}"/>
    <cellStyle name="Warning Text 2 5 14" xfId="31854" xr:uid="{00000000-0005-0000-0000-0000707C0000}"/>
    <cellStyle name="Warning Text 2 5 2" xfId="31855" xr:uid="{00000000-0005-0000-0000-0000717C0000}"/>
    <cellStyle name="Warning Text 2 5 2 2" xfId="31856" xr:uid="{00000000-0005-0000-0000-0000727C0000}"/>
    <cellStyle name="Warning Text 2 5 2 2 2" xfId="31857" xr:uid="{00000000-0005-0000-0000-0000737C0000}"/>
    <cellStyle name="Warning Text 2 5 2 2 3" xfId="31858" xr:uid="{00000000-0005-0000-0000-0000747C0000}"/>
    <cellStyle name="Warning Text 2 5 2 3" xfId="31859" xr:uid="{00000000-0005-0000-0000-0000757C0000}"/>
    <cellStyle name="Warning Text 2 5 2 3 2" xfId="31860" xr:uid="{00000000-0005-0000-0000-0000767C0000}"/>
    <cellStyle name="Warning Text 2 5 2 3 3" xfId="31861" xr:uid="{00000000-0005-0000-0000-0000777C0000}"/>
    <cellStyle name="Warning Text 2 5 2 4" xfId="31862" xr:uid="{00000000-0005-0000-0000-0000787C0000}"/>
    <cellStyle name="Warning Text 2 5 2 5" xfId="31863" xr:uid="{00000000-0005-0000-0000-0000797C0000}"/>
    <cellStyle name="Warning Text 2 5 3" xfId="31864" xr:uid="{00000000-0005-0000-0000-00007A7C0000}"/>
    <cellStyle name="Warning Text 2 5 3 2" xfId="31865" xr:uid="{00000000-0005-0000-0000-00007B7C0000}"/>
    <cellStyle name="Warning Text 2 5 3 2 2" xfId="31866" xr:uid="{00000000-0005-0000-0000-00007C7C0000}"/>
    <cellStyle name="Warning Text 2 5 3 2 3" xfId="31867" xr:uid="{00000000-0005-0000-0000-00007D7C0000}"/>
    <cellStyle name="Warning Text 2 5 3 3" xfId="31868" xr:uid="{00000000-0005-0000-0000-00007E7C0000}"/>
    <cellStyle name="Warning Text 2 5 3 3 2" xfId="31869" xr:uid="{00000000-0005-0000-0000-00007F7C0000}"/>
    <cellStyle name="Warning Text 2 5 3 3 3" xfId="31870" xr:uid="{00000000-0005-0000-0000-0000807C0000}"/>
    <cellStyle name="Warning Text 2 5 3 4" xfId="31871" xr:uid="{00000000-0005-0000-0000-0000817C0000}"/>
    <cellStyle name="Warning Text 2 5 3 5" xfId="31872" xr:uid="{00000000-0005-0000-0000-0000827C0000}"/>
    <cellStyle name="Warning Text 2 5 4" xfId="31873" xr:uid="{00000000-0005-0000-0000-0000837C0000}"/>
    <cellStyle name="Warning Text 2 5 4 2" xfId="31874" xr:uid="{00000000-0005-0000-0000-0000847C0000}"/>
    <cellStyle name="Warning Text 2 5 4 2 2" xfId="31875" xr:uid="{00000000-0005-0000-0000-0000857C0000}"/>
    <cellStyle name="Warning Text 2 5 4 2 3" xfId="31876" xr:uid="{00000000-0005-0000-0000-0000867C0000}"/>
    <cellStyle name="Warning Text 2 5 4 3" xfId="31877" xr:uid="{00000000-0005-0000-0000-0000877C0000}"/>
    <cellStyle name="Warning Text 2 5 4 3 2" xfId="31878" xr:uid="{00000000-0005-0000-0000-0000887C0000}"/>
    <cellStyle name="Warning Text 2 5 4 3 3" xfId="31879" xr:uid="{00000000-0005-0000-0000-0000897C0000}"/>
    <cellStyle name="Warning Text 2 5 4 4" xfId="31880" xr:uid="{00000000-0005-0000-0000-00008A7C0000}"/>
    <cellStyle name="Warning Text 2 5 4 4 2" xfId="31881" xr:uid="{00000000-0005-0000-0000-00008B7C0000}"/>
    <cellStyle name="Warning Text 2 5 4 4 3" xfId="31882" xr:uid="{00000000-0005-0000-0000-00008C7C0000}"/>
    <cellStyle name="Warning Text 2 5 4 5" xfId="31883" xr:uid="{00000000-0005-0000-0000-00008D7C0000}"/>
    <cellStyle name="Warning Text 2 5 4 6" xfId="31884" xr:uid="{00000000-0005-0000-0000-00008E7C0000}"/>
    <cellStyle name="Warning Text 2 5 5" xfId="31885" xr:uid="{00000000-0005-0000-0000-00008F7C0000}"/>
    <cellStyle name="Warning Text 2 5 5 2" xfId="31886" xr:uid="{00000000-0005-0000-0000-0000907C0000}"/>
    <cellStyle name="Warning Text 2 5 5 2 2" xfId="31887" xr:uid="{00000000-0005-0000-0000-0000917C0000}"/>
    <cellStyle name="Warning Text 2 5 5 2 3" xfId="31888" xr:uid="{00000000-0005-0000-0000-0000927C0000}"/>
    <cellStyle name="Warning Text 2 5 5 3" xfId="31889" xr:uid="{00000000-0005-0000-0000-0000937C0000}"/>
    <cellStyle name="Warning Text 2 5 5 3 2" xfId="31890" xr:uid="{00000000-0005-0000-0000-0000947C0000}"/>
    <cellStyle name="Warning Text 2 5 5 3 3" xfId="31891" xr:uid="{00000000-0005-0000-0000-0000957C0000}"/>
    <cellStyle name="Warning Text 2 5 5 4" xfId="31892" xr:uid="{00000000-0005-0000-0000-0000967C0000}"/>
    <cellStyle name="Warning Text 2 5 5 5" xfId="31893" xr:uid="{00000000-0005-0000-0000-0000977C0000}"/>
    <cellStyle name="Warning Text 2 5 6" xfId="31894" xr:uid="{00000000-0005-0000-0000-0000987C0000}"/>
    <cellStyle name="Warning Text 2 5 6 2" xfId="31895" xr:uid="{00000000-0005-0000-0000-0000997C0000}"/>
    <cellStyle name="Warning Text 2 5 6 3" xfId="31896" xr:uid="{00000000-0005-0000-0000-00009A7C0000}"/>
    <cellStyle name="Warning Text 2 5 7" xfId="31897" xr:uid="{00000000-0005-0000-0000-00009B7C0000}"/>
    <cellStyle name="Warning Text 2 5 7 2" xfId="31898" xr:uid="{00000000-0005-0000-0000-00009C7C0000}"/>
    <cellStyle name="Warning Text 2 5 7 3" xfId="31899" xr:uid="{00000000-0005-0000-0000-00009D7C0000}"/>
    <cellStyle name="Warning Text 2 5 8" xfId="31900" xr:uid="{00000000-0005-0000-0000-00009E7C0000}"/>
    <cellStyle name="Warning Text 2 5 8 2" xfId="31901" xr:uid="{00000000-0005-0000-0000-00009F7C0000}"/>
    <cellStyle name="Warning Text 2 5 8 3" xfId="31902" xr:uid="{00000000-0005-0000-0000-0000A07C0000}"/>
    <cellStyle name="Warning Text 2 5 9" xfId="31903" xr:uid="{00000000-0005-0000-0000-0000A17C0000}"/>
    <cellStyle name="Warning Text 2 6" xfId="31904" xr:uid="{00000000-0005-0000-0000-0000A27C0000}"/>
    <cellStyle name="Warning Text 2 6 10" xfId="31905" xr:uid="{00000000-0005-0000-0000-0000A37C0000}"/>
    <cellStyle name="Warning Text 2 6 11" xfId="31906" xr:uid="{00000000-0005-0000-0000-0000A47C0000}"/>
    <cellStyle name="Warning Text 2 6 12" xfId="31907" xr:uid="{00000000-0005-0000-0000-0000A57C0000}"/>
    <cellStyle name="Warning Text 2 6 13" xfId="31908" xr:uid="{00000000-0005-0000-0000-0000A67C0000}"/>
    <cellStyle name="Warning Text 2 6 14" xfId="31909" xr:uid="{00000000-0005-0000-0000-0000A77C0000}"/>
    <cellStyle name="Warning Text 2 6 2" xfId="31910" xr:uid="{00000000-0005-0000-0000-0000A87C0000}"/>
    <cellStyle name="Warning Text 2 6 2 2" xfId="31911" xr:uid="{00000000-0005-0000-0000-0000A97C0000}"/>
    <cellStyle name="Warning Text 2 6 2 2 2" xfId="31912" xr:uid="{00000000-0005-0000-0000-0000AA7C0000}"/>
    <cellStyle name="Warning Text 2 6 2 2 3" xfId="31913" xr:uid="{00000000-0005-0000-0000-0000AB7C0000}"/>
    <cellStyle name="Warning Text 2 6 2 3" xfId="31914" xr:uid="{00000000-0005-0000-0000-0000AC7C0000}"/>
    <cellStyle name="Warning Text 2 6 2 3 2" xfId="31915" xr:uid="{00000000-0005-0000-0000-0000AD7C0000}"/>
    <cellStyle name="Warning Text 2 6 2 3 3" xfId="31916" xr:uid="{00000000-0005-0000-0000-0000AE7C0000}"/>
    <cellStyle name="Warning Text 2 6 2 4" xfId="31917" xr:uid="{00000000-0005-0000-0000-0000AF7C0000}"/>
    <cellStyle name="Warning Text 2 6 2 5" xfId="31918" xr:uid="{00000000-0005-0000-0000-0000B07C0000}"/>
    <cellStyle name="Warning Text 2 6 3" xfId="31919" xr:uid="{00000000-0005-0000-0000-0000B17C0000}"/>
    <cellStyle name="Warning Text 2 6 3 2" xfId="31920" xr:uid="{00000000-0005-0000-0000-0000B27C0000}"/>
    <cellStyle name="Warning Text 2 6 3 2 2" xfId="31921" xr:uid="{00000000-0005-0000-0000-0000B37C0000}"/>
    <cellStyle name="Warning Text 2 6 3 2 3" xfId="31922" xr:uid="{00000000-0005-0000-0000-0000B47C0000}"/>
    <cellStyle name="Warning Text 2 6 3 3" xfId="31923" xr:uid="{00000000-0005-0000-0000-0000B57C0000}"/>
    <cellStyle name="Warning Text 2 6 3 3 2" xfId="31924" xr:uid="{00000000-0005-0000-0000-0000B67C0000}"/>
    <cellStyle name="Warning Text 2 6 3 3 3" xfId="31925" xr:uid="{00000000-0005-0000-0000-0000B77C0000}"/>
    <cellStyle name="Warning Text 2 6 3 4" xfId="31926" xr:uid="{00000000-0005-0000-0000-0000B87C0000}"/>
    <cellStyle name="Warning Text 2 6 3 5" xfId="31927" xr:uid="{00000000-0005-0000-0000-0000B97C0000}"/>
    <cellStyle name="Warning Text 2 6 4" xfId="31928" xr:uid="{00000000-0005-0000-0000-0000BA7C0000}"/>
    <cellStyle name="Warning Text 2 6 4 2" xfId="31929" xr:uid="{00000000-0005-0000-0000-0000BB7C0000}"/>
    <cellStyle name="Warning Text 2 6 4 2 2" xfId="31930" xr:uid="{00000000-0005-0000-0000-0000BC7C0000}"/>
    <cellStyle name="Warning Text 2 6 4 2 3" xfId="31931" xr:uid="{00000000-0005-0000-0000-0000BD7C0000}"/>
    <cellStyle name="Warning Text 2 6 4 3" xfId="31932" xr:uid="{00000000-0005-0000-0000-0000BE7C0000}"/>
    <cellStyle name="Warning Text 2 6 4 3 2" xfId="31933" xr:uid="{00000000-0005-0000-0000-0000BF7C0000}"/>
    <cellStyle name="Warning Text 2 6 4 3 3" xfId="31934" xr:uid="{00000000-0005-0000-0000-0000C07C0000}"/>
    <cellStyle name="Warning Text 2 6 4 4" xfId="31935" xr:uid="{00000000-0005-0000-0000-0000C17C0000}"/>
    <cellStyle name="Warning Text 2 6 4 4 2" xfId="31936" xr:uid="{00000000-0005-0000-0000-0000C27C0000}"/>
    <cellStyle name="Warning Text 2 6 4 4 3" xfId="31937" xr:uid="{00000000-0005-0000-0000-0000C37C0000}"/>
    <cellStyle name="Warning Text 2 6 4 5" xfId="31938" xr:uid="{00000000-0005-0000-0000-0000C47C0000}"/>
    <cellStyle name="Warning Text 2 6 4 6" xfId="31939" xr:uid="{00000000-0005-0000-0000-0000C57C0000}"/>
    <cellStyle name="Warning Text 2 6 5" xfId="31940" xr:uid="{00000000-0005-0000-0000-0000C67C0000}"/>
    <cellStyle name="Warning Text 2 6 5 2" xfId="31941" xr:uid="{00000000-0005-0000-0000-0000C77C0000}"/>
    <cellStyle name="Warning Text 2 6 5 2 2" xfId="31942" xr:uid="{00000000-0005-0000-0000-0000C87C0000}"/>
    <cellStyle name="Warning Text 2 6 5 2 3" xfId="31943" xr:uid="{00000000-0005-0000-0000-0000C97C0000}"/>
    <cellStyle name="Warning Text 2 6 5 3" xfId="31944" xr:uid="{00000000-0005-0000-0000-0000CA7C0000}"/>
    <cellStyle name="Warning Text 2 6 5 3 2" xfId="31945" xr:uid="{00000000-0005-0000-0000-0000CB7C0000}"/>
    <cellStyle name="Warning Text 2 6 5 3 3" xfId="31946" xr:uid="{00000000-0005-0000-0000-0000CC7C0000}"/>
    <cellStyle name="Warning Text 2 6 5 4" xfId="31947" xr:uid="{00000000-0005-0000-0000-0000CD7C0000}"/>
    <cellStyle name="Warning Text 2 6 5 5" xfId="31948" xr:uid="{00000000-0005-0000-0000-0000CE7C0000}"/>
    <cellStyle name="Warning Text 2 6 6" xfId="31949" xr:uid="{00000000-0005-0000-0000-0000CF7C0000}"/>
    <cellStyle name="Warning Text 2 6 6 2" xfId="31950" xr:uid="{00000000-0005-0000-0000-0000D07C0000}"/>
    <cellStyle name="Warning Text 2 6 6 3" xfId="31951" xr:uid="{00000000-0005-0000-0000-0000D17C0000}"/>
    <cellStyle name="Warning Text 2 6 7" xfId="31952" xr:uid="{00000000-0005-0000-0000-0000D27C0000}"/>
    <cellStyle name="Warning Text 2 6 7 2" xfId="31953" xr:uid="{00000000-0005-0000-0000-0000D37C0000}"/>
    <cellStyle name="Warning Text 2 6 7 3" xfId="31954" xr:uid="{00000000-0005-0000-0000-0000D47C0000}"/>
    <cellStyle name="Warning Text 2 6 8" xfId="31955" xr:uid="{00000000-0005-0000-0000-0000D57C0000}"/>
    <cellStyle name="Warning Text 2 6 8 2" xfId="31956" xr:uid="{00000000-0005-0000-0000-0000D67C0000}"/>
    <cellStyle name="Warning Text 2 6 8 3" xfId="31957" xr:uid="{00000000-0005-0000-0000-0000D77C0000}"/>
    <cellStyle name="Warning Text 2 6 9" xfId="31958" xr:uid="{00000000-0005-0000-0000-0000D87C0000}"/>
    <cellStyle name="Warning Text 2 7" xfId="31959" xr:uid="{00000000-0005-0000-0000-0000D97C0000}"/>
    <cellStyle name="Warning Text 2 7 10" xfId="31960" xr:uid="{00000000-0005-0000-0000-0000DA7C0000}"/>
    <cellStyle name="Warning Text 2 7 11" xfId="31961" xr:uid="{00000000-0005-0000-0000-0000DB7C0000}"/>
    <cellStyle name="Warning Text 2 7 12" xfId="31962" xr:uid="{00000000-0005-0000-0000-0000DC7C0000}"/>
    <cellStyle name="Warning Text 2 7 13" xfId="31963" xr:uid="{00000000-0005-0000-0000-0000DD7C0000}"/>
    <cellStyle name="Warning Text 2 7 14" xfId="31964" xr:uid="{00000000-0005-0000-0000-0000DE7C0000}"/>
    <cellStyle name="Warning Text 2 7 2" xfId="31965" xr:uid="{00000000-0005-0000-0000-0000DF7C0000}"/>
    <cellStyle name="Warning Text 2 7 2 2" xfId="31966" xr:uid="{00000000-0005-0000-0000-0000E07C0000}"/>
    <cellStyle name="Warning Text 2 7 2 2 2" xfId="31967" xr:uid="{00000000-0005-0000-0000-0000E17C0000}"/>
    <cellStyle name="Warning Text 2 7 2 2 3" xfId="31968" xr:uid="{00000000-0005-0000-0000-0000E27C0000}"/>
    <cellStyle name="Warning Text 2 7 2 3" xfId="31969" xr:uid="{00000000-0005-0000-0000-0000E37C0000}"/>
    <cellStyle name="Warning Text 2 7 2 3 2" xfId="31970" xr:uid="{00000000-0005-0000-0000-0000E47C0000}"/>
    <cellStyle name="Warning Text 2 7 2 3 3" xfId="31971" xr:uid="{00000000-0005-0000-0000-0000E57C0000}"/>
    <cellStyle name="Warning Text 2 7 2 4" xfId="31972" xr:uid="{00000000-0005-0000-0000-0000E67C0000}"/>
    <cellStyle name="Warning Text 2 7 2 5" xfId="31973" xr:uid="{00000000-0005-0000-0000-0000E77C0000}"/>
    <cellStyle name="Warning Text 2 7 3" xfId="31974" xr:uid="{00000000-0005-0000-0000-0000E87C0000}"/>
    <cellStyle name="Warning Text 2 7 3 2" xfId="31975" xr:uid="{00000000-0005-0000-0000-0000E97C0000}"/>
    <cellStyle name="Warning Text 2 7 3 2 2" xfId="31976" xr:uid="{00000000-0005-0000-0000-0000EA7C0000}"/>
    <cellStyle name="Warning Text 2 7 3 2 3" xfId="31977" xr:uid="{00000000-0005-0000-0000-0000EB7C0000}"/>
    <cellStyle name="Warning Text 2 7 3 3" xfId="31978" xr:uid="{00000000-0005-0000-0000-0000EC7C0000}"/>
    <cellStyle name="Warning Text 2 7 3 3 2" xfId="31979" xr:uid="{00000000-0005-0000-0000-0000ED7C0000}"/>
    <cellStyle name="Warning Text 2 7 3 3 3" xfId="31980" xr:uid="{00000000-0005-0000-0000-0000EE7C0000}"/>
    <cellStyle name="Warning Text 2 7 3 4" xfId="31981" xr:uid="{00000000-0005-0000-0000-0000EF7C0000}"/>
    <cellStyle name="Warning Text 2 7 3 5" xfId="31982" xr:uid="{00000000-0005-0000-0000-0000F07C0000}"/>
    <cellStyle name="Warning Text 2 7 4" xfId="31983" xr:uid="{00000000-0005-0000-0000-0000F17C0000}"/>
    <cellStyle name="Warning Text 2 7 4 2" xfId="31984" xr:uid="{00000000-0005-0000-0000-0000F27C0000}"/>
    <cellStyle name="Warning Text 2 7 4 2 2" xfId="31985" xr:uid="{00000000-0005-0000-0000-0000F37C0000}"/>
    <cellStyle name="Warning Text 2 7 4 2 3" xfId="31986" xr:uid="{00000000-0005-0000-0000-0000F47C0000}"/>
    <cellStyle name="Warning Text 2 7 4 3" xfId="31987" xr:uid="{00000000-0005-0000-0000-0000F57C0000}"/>
    <cellStyle name="Warning Text 2 7 4 3 2" xfId="31988" xr:uid="{00000000-0005-0000-0000-0000F67C0000}"/>
    <cellStyle name="Warning Text 2 7 4 3 3" xfId="31989" xr:uid="{00000000-0005-0000-0000-0000F77C0000}"/>
    <cellStyle name="Warning Text 2 7 4 4" xfId="31990" xr:uid="{00000000-0005-0000-0000-0000F87C0000}"/>
    <cellStyle name="Warning Text 2 7 4 4 2" xfId="31991" xr:uid="{00000000-0005-0000-0000-0000F97C0000}"/>
    <cellStyle name="Warning Text 2 7 4 4 3" xfId="31992" xr:uid="{00000000-0005-0000-0000-0000FA7C0000}"/>
    <cellStyle name="Warning Text 2 7 4 5" xfId="31993" xr:uid="{00000000-0005-0000-0000-0000FB7C0000}"/>
    <cellStyle name="Warning Text 2 7 4 6" xfId="31994" xr:uid="{00000000-0005-0000-0000-0000FC7C0000}"/>
    <cellStyle name="Warning Text 2 7 5" xfId="31995" xr:uid="{00000000-0005-0000-0000-0000FD7C0000}"/>
    <cellStyle name="Warning Text 2 7 5 2" xfId="31996" xr:uid="{00000000-0005-0000-0000-0000FE7C0000}"/>
    <cellStyle name="Warning Text 2 7 5 2 2" xfId="31997" xr:uid="{00000000-0005-0000-0000-0000FF7C0000}"/>
    <cellStyle name="Warning Text 2 7 5 2 3" xfId="31998" xr:uid="{00000000-0005-0000-0000-0000007D0000}"/>
    <cellStyle name="Warning Text 2 7 5 3" xfId="31999" xr:uid="{00000000-0005-0000-0000-0000017D0000}"/>
    <cellStyle name="Warning Text 2 7 5 3 2" xfId="32000" xr:uid="{00000000-0005-0000-0000-0000027D0000}"/>
    <cellStyle name="Warning Text 2 7 5 3 3" xfId="32001" xr:uid="{00000000-0005-0000-0000-0000037D0000}"/>
    <cellStyle name="Warning Text 2 7 5 4" xfId="32002" xr:uid="{00000000-0005-0000-0000-0000047D0000}"/>
    <cellStyle name="Warning Text 2 7 5 5" xfId="32003" xr:uid="{00000000-0005-0000-0000-0000057D0000}"/>
    <cellStyle name="Warning Text 2 7 6" xfId="32004" xr:uid="{00000000-0005-0000-0000-0000067D0000}"/>
    <cellStyle name="Warning Text 2 7 6 2" xfId="32005" xr:uid="{00000000-0005-0000-0000-0000077D0000}"/>
    <cellStyle name="Warning Text 2 7 6 3" xfId="32006" xr:uid="{00000000-0005-0000-0000-0000087D0000}"/>
    <cellStyle name="Warning Text 2 7 7" xfId="32007" xr:uid="{00000000-0005-0000-0000-0000097D0000}"/>
    <cellStyle name="Warning Text 2 7 7 2" xfId="32008" xr:uid="{00000000-0005-0000-0000-00000A7D0000}"/>
    <cellStyle name="Warning Text 2 7 7 3" xfId="32009" xr:uid="{00000000-0005-0000-0000-00000B7D0000}"/>
    <cellStyle name="Warning Text 2 7 8" xfId="32010" xr:uid="{00000000-0005-0000-0000-00000C7D0000}"/>
    <cellStyle name="Warning Text 2 7 8 2" xfId="32011" xr:uid="{00000000-0005-0000-0000-00000D7D0000}"/>
    <cellStyle name="Warning Text 2 7 8 3" xfId="32012" xr:uid="{00000000-0005-0000-0000-00000E7D0000}"/>
    <cellStyle name="Warning Text 2 7 9" xfId="32013" xr:uid="{00000000-0005-0000-0000-00000F7D0000}"/>
    <cellStyle name="Warning Text 2 8" xfId="32014" xr:uid="{00000000-0005-0000-0000-0000107D0000}"/>
    <cellStyle name="Warning Text 2 8 10" xfId="32015" xr:uid="{00000000-0005-0000-0000-0000117D0000}"/>
    <cellStyle name="Warning Text 2 8 11" xfId="32016" xr:uid="{00000000-0005-0000-0000-0000127D0000}"/>
    <cellStyle name="Warning Text 2 8 12" xfId="32017" xr:uid="{00000000-0005-0000-0000-0000137D0000}"/>
    <cellStyle name="Warning Text 2 8 13" xfId="32018" xr:uid="{00000000-0005-0000-0000-0000147D0000}"/>
    <cellStyle name="Warning Text 2 8 14" xfId="32019" xr:uid="{00000000-0005-0000-0000-0000157D0000}"/>
    <cellStyle name="Warning Text 2 8 2" xfId="32020" xr:uid="{00000000-0005-0000-0000-0000167D0000}"/>
    <cellStyle name="Warning Text 2 8 2 2" xfId="32021" xr:uid="{00000000-0005-0000-0000-0000177D0000}"/>
    <cellStyle name="Warning Text 2 8 2 2 2" xfId="32022" xr:uid="{00000000-0005-0000-0000-0000187D0000}"/>
    <cellStyle name="Warning Text 2 8 2 2 3" xfId="32023" xr:uid="{00000000-0005-0000-0000-0000197D0000}"/>
    <cellStyle name="Warning Text 2 8 2 3" xfId="32024" xr:uid="{00000000-0005-0000-0000-00001A7D0000}"/>
    <cellStyle name="Warning Text 2 8 2 3 2" xfId="32025" xr:uid="{00000000-0005-0000-0000-00001B7D0000}"/>
    <cellStyle name="Warning Text 2 8 2 3 3" xfId="32026" xr:uid="{00000000-0005-0000-0000-00001C7D0000}"/>
    <cellStyle name="Warning Text 2 8 2 4" xfId="32027" xr:uid="{00000000-0005-0000-0000-00001D7D0000}"/>
    <cellStyle name="Warning Text 2 8 2 5" xfId="32028" xr:uid="{00000000-0005-0000-0000-00001E7D0000}"/>
    <cellStyle name="Warning Text 2 8 3" xfId="32029" xr:uid="{00000000-0005-0000-0000-00001F7D0000}"/>
    <cellStyle name="Warning Text 2 8 3 2" xfId="32030" xr:uid="{00000000-0005-0000-0000-0000207D0000}"/>
    <cellStyle name="Warning Text 2 8 3 2 2" xfId="32031" xr:uid="{00000000-0005-0000-0000-0000217D0000}"/>
    <cellStyle name="Warning Text 2 8 3 2 3" xfId="32032" xr:uid="{00000000-0005-0000-0000-0000227D0000}"/>
    <cellStyle name="Warning Text 2 8 3 3" xfId="32033" xr:uid="{00000000-0005-0000-0000-0000237D0000}"/>
    <cellStyle name="Warning Text 2 8 3 3 2" xfId="32034" xr:uid="{00000000-0005-0000-0000-0000247D0000}"/>
    <cellStyle name="Warning Text 2 8 3 3 3" xfId="32035" xr:uid="{00000000-0005-0000-0000-0000257D0000}"/>
    <cellStyle name="Warning Text 2 8 3 4" xfId="32036" xr:uid="{00000000-0005-0000-0000-0000267D0000}"/>
    <cellStyle name="Warning Text 2 8 3 5" xfId="32037" xr:uid="{00000000-0005-0000-0000-0000277D0000}"/>
    <cellStyle name="Warning Text 2 8 4" xfId="32038" xr:uid="{00000000-0005-0000-0000-0000287D0000}"/>
    <cellStyle name="Warning Text 2 8 4 2" xfId="32039" xr:uid="{00000000-0005-0000-0000-0000297D0000}"/>
    <cellStyle name="Warning Text 2 8 4 2 2" xfId="32040" xr:uid="{00000000-0005-0000-0000-00002A7D0000}"/>
    <cellStyle name="Warning Text 2 8 4 2 3" xfId="32041" xr:uid="{00000000-0005-0000-0000-00002B7D0000}"/>
    <cellStyle name="Warning Text 2 8 4 3" xfId="32042" xr:uid="{00000000-0005-0000-0000-00002C7D0000}"/>
    <cellStyle name="Warning Text 2 8 4 3 2" xfId="32043" xr:uid="{00000000-0005-0000-0000-00002D7D0000}"/>
    <cellStyle name="Warning Text 2 8 4 3 3" xfId="32044" xr:uid="{00000000-0005-0000-0000-00002E7D0000}"/>
    <cellStyle name="Warning Text 2 8 4 4" xfId="32045" xr:uid="{00000000-0005-0000-0000-00002F7D0000}"/>
    <cellStyle name="Warning Text 2 8 4 4 2" xfId="32046" xr:uid="{00000000-0005-0000-0000-0000307D0000}"/>
    <cellStyle name="Warning Text 2 8 4 4 3" xfId="32047" xr:uid="{00000000-0005-0000-0000-0000317D0000}"/>
    <cellStyle name="Warning Text 2 8 4 5" xfId="32048" xr:uid="{00000000-0005-0000-0000-0000327D0000}"/>
    <cellStyle name="Warning Text 2 8 4 6" xfId="32049" xr:uid="{00000000-0005-0000-0000-0000337D0000}"/>
    <cellStyle name="Warning Text 2 8 5" xfId="32050" xr:uid="{00000000-0005-0000-0000-0000347D0000}"/>
    <cellStyle name="Warning Text 2 8 5 2" xfId="32051" xr:uid="{00000000-0005-0000-0000-0000357D0000}"/>
    <cellStyle name="Warning Text 2 8 5 2 2" xfId="32052" xr:uid="{00000000-0005-0000-0000-0000367D0000}"/>
    <cellStyle name="Warning Text 2 8 5 2 3" xfId="32053" xr:uid="{00000000-0005-0000-0000-0000377D0000}"/>
    <cellStyle name="Warning Text 2 8 5 3" xfId="32054" xr:uid="{00000000-0005-0000-0000-0000387D0000}"/>
    <cellStyle name="Warning Text 2 8 5 3 2" xfId="32055" xr:uid="{00000000-0005-0000-0000-0000397D0000}"/>
    <cellStyle name="Warning Text 2 8 5 3 3" xfId="32056" xr:uid="{00000000-0005-0000-0000-00003A7D0000}"/>
    <cellStyle name="Warning Text 2 8 5 4" xfId="32057" xr:uid="{00000000-0005-0000-0000-00003B7D0000}"/>
    <cellStyle name="Warning Text 2 8 5 5" xfId="32058" xr:uid="{00000000-0005-0000-0000-00003C7D0000}"/>
    <cellStyle name="Warning Text 2 8 6" xfId="32059" xr:uid="{00000000-0005-0000-0000-00003D7D0000}"/>
    <cellStyle name="Warning Text 2 8 6 2" xfId="32060" xr:uid="{00000000-0005-0000-0000-00003E7D0000}"/>
    <cellStyle name="Warning Text 2 8 6 3" xfId="32061" xr:uid="{00000000-0005-0000-0000-00003F7D0000}"/>
    <cellStyle name="Warning Text 2 8 7" xfId="32062" xr:uid="{00000000-0005-0000-0000-0000407D0000}"/>
    <cellStyle name="Warning Text 2 8 7 2" xfId="32063" xr:uid="{00000000-0005-0000-0000-0000417D0000}"/>
    <cellStyle name="Warning Text 2 8 7 3" xfId="32064" xr:uid="{00000000-0005-0000-0000-0000427D0000}"/>
    <cellStyle name="Warning Text 2 8 8" xfId="32065" xr:uid="{00000000-0005-0000-0000-0000437D0000}"/>
    <cellStyle name="Warning Text 2 8 8 2" xfId="32066" xr:uid="{00000000-0005-0000-0000-0000447D0000}"/>
    <cellStyle name="Warning Text 2 8 8 3" xfId="32067" xr:uid="{00000000-0005-0000-0000-0000457D0000}"/>
    <cellStyle name="Warning Text 2 8 9" xfId="32068" xr:uid="{00000000-0005-0000-0000-0000467D0000}"/>
    <cellStyle name="Warning Text 2 9" xfId="32069" xr:uid="{00000000-0005-0000-0000-0000477D0000}"/>
    <cellStyle name="Warning Text 2 9 10" xfId="32070" xr:uid="{00000000-0005-0000-0000-0000487D0000}"/>
    <cellStyle name="Warning Text 2 9 11" xfId="32071" xr:uid="{00000000-0005-0000-0000-0000497D0000}"/>
    <cellStyle name="Warning Text 2 9 12" xfId="32072" xr:uid="{00000000-0005-0000-0000-00004A7D0000}"/>
    <cellStyle name="Warning Text 2 9 13" xfId="32073" xr:uid="{00000000-0005-0000-0000-00004B7D0000}"/>
    <cellStyle name="Warning Text 2 9 14" xfId="32074" xr:uid="{00000000-0005-0000-0000-00004C7D0000}"/>
    <cellStyle name="Warning Text 2 9 2" xfId="32075" xr:uid="{00000000-0005-0000-0000-00004D7D0000}"/>
    <cellStyle name="Warning Text 2 9 2 2" xfId="32076" xr:uid="{00000000-0005-0000-0000-00004E7D0000}"/>
    <cellStyle name="Warning Text 2 9 2 2 2" xfId="32077" xr:uid="{00000000-0005-0000-0000-00004F7D0000}"/>
    <cellStyle name="Warning Text 2 9 2 2 3" xfId="32078" xr:uid="{00000000-0005-0000-0000-0000507D0000}"/>
    <cellStyle name="Warning Text 2 9 2 3" xfId="32079" xr:uid="{00000000-0005-0000-0000-0000517D0000}"/>
    <cellStyle name="Warning Text 2 9 2 3 2" xfId="32080" xr:uid="{00000000-0005-0000-0000-0000527D0000}"/>
    <cellStyle name="Warning Text 2 9 2 3 3" xfId="32081" xr:uid="{00000000-0005-0000-0000-0000537D0000}"/>
    <cellStyle name="Warning Text 2 9 2 4" xfId="32082" xr:uid="{00000000-0005-0000-0000-0000547D0000}"/>
    <cellStyle name="Warning Text 2 9 2 5" xfId="32083" xr:uid="{00000000-0005-0000-0000-0000557D0000}"/>
    <cellStyle name="Warning Text 2 9 3" xfId="32084" xr:uid="{00000000-0005-0000-0000-0000567D0000}"/>
    <cellStyle name="Warning Text 2 9 3 2" xfId="32085" xr:uid="{00000000-0005-0000-0000-0000577D0000}"/>
    <cellStyle name="Warning Text 2 9 3 2 2" xfId="32086" xr:uid="{00000000-0005-0000-0000-0000587D0000}"/>
    <cellStyle name="Warning Text 2 9 3 2 3" xfId="32087" xr:uid="{00000000-0005-0000-0000-0000597D0000}"/>
    <cellStyle name="Warning Text 2 9 3 3" xfId="32088" xr:uid="{00000000-0005-0000-0000-00005A7D0000}"/>
    <cellStyle name="Warning Text 2 9 3 3 2" xfId="32089" xr:uid="{00000000-0005-0000-0000-00005B7D0000}"/>
    <cellStyle name="Warning Text 2 9 3 3 3" xfId="32090" xr:uid="{00000000-0005-0000-0000-00005C7D0000}"/>
    <cellStyle name="Warning Text 2 9 3 4" xfId="32091" xr:uid="{00000000-0005-0000-0000-00005D7D0000}"/>
    <cellStyle name="Warning Text 2 9 3 5" xfId="32092" xr:uid="{00000000-0005-0000-0000-00005E7D0000}"/>
    <cellStyle name="Warning Text 2 9 4" xfId="32093" xr:uid="{00000000-0005-0000-0000-00005F7D0000}"/>
    <cellStyle name="Warning Text 2 9 4 2" xfId="32094" xr:uid="{00000000-0005-0000-0000-0000607D0000}"/>
    <cellStyle name="Warning Text 2 9 4 2 2" xfId="32095" xr:uid="{00000000-0005-0000-0000-0000617D0000}"/>
    <cellStyle name="Warning Text 2 9 4 2 3" xfId="32096" xr:uid="{00000000-0005-0000-0000-0000627D0000}"/>
    <cellStyle name="Warning Text 2 9 4 3" xfId="32097" xr:uid="{00000000-0005-0000-0000-0000637D0000}"/>
    <cellStyle name="Warning Text 2 9 4 3 2" xfId="32098" xr:uid="{00000000-0005-0000-0000-0000647D0000}"/>
    <cellStyle name="Warning Text 2 9 4 3 3" xfId="32099" xr:uid="{00000000-0005-0000-0000-0000657D0000}"/>
    <cellStyle name="Warning Text 2 9 4 4" xfId="32100" xr:uid="{00000000-0005-0000-0000-0000667D0000}"/>
    <cellStyle name="Warning Text 2 9 4 4 2" xfId="32101" xr:uid="{00000000-0005-0000-0000-0000677D0000}"/>
    <cellStyle name="Warning Text 2 9 4 4 3" xfId="32102" xr:uid="{00000000-0005-0000-0000-0000687D0000}"/>
    <cellStyle name="Warning Text 2 9 4 5" xfId="32103" xr:uid="{00000000-0005-0000-0000-0000697D0000}"/>
    <cellStyle name="Warning Text 2 9 4 6" xfId="32104" xr:uid="{00000000-0005-0000-0000-00006A7D0000}"/>
    <cellStyle name="Warning Text 2 9 5" xfId="32105" xr:uid="{00000000-0005-0000-0000-00006B7D0000}"/>
    <cellStyle name="Warning Text 2 9 5 2" xfId="32106" xr:uid="{00000000-0005-0000-0000-00006C7D0000}"/>
    <cellStyle name="Warning Text 2 9 5 2 2" xfId="32107" xr:uid="{00000000-0005-0000-0000-00006D7D0000}"/>
    <cellStyle name="Warning Text 2 9 5 2 3" xfId="32108" xr:uid="{00000000-0005-0000-0000-00006E7D0000}"/>
    <cellStyle name="Warning Text 2 9 5 3" xfId="32109" xr:uid="{00000000-0005-0000-0000-00006F7D0000}"/>
    <cellStyle name="Warning Text 2 9 5 3 2" xfId="32110" xr:uid="{00000000-0005-0000-0000-0000707D0000}"/>
    <cellStyle name="Warning Text 2 9 5 3 3" xfId="32111" xr:uid="{00000000-0005-0000-0000-0000717D0000}"/>
    <cellStyle name="Warning Text 2 9 5 4" xfId="32112" xr:uid="{00000000-0005-0000-0000-0000727D0000}"/>
    <cellStyle name="Warning Text 2 9 5 5" xfId="32113" xr:uid="{00000000-0005-0000-0000-0000737D0000}"/>
    <cellStyle name="Warning Text 2 9 6" xfId="32114" xr:uid="{00000000-0005-0000-0000-0000747D0000}"/>
    <cellStyle name="Warning Text 2 9 6 2" xfId="32115" xr:uid="{00000000-0005-0000-0000-0000757D0000}"/>
    <cellStyle name="Warning Text 2 9 6 3" xfId="32116" xr:uid="{00000000-0005-0000-0000-0000767D0000}"/>
    <cellStyle name="Warning Text 2 9 7" xfId="32117" xr:uid="{00000000-0005-0000-0000-0000777D0000}"/>
    <cellStyle name="Warning Text 2 9 7 2" xfId="32118" xr:uid="{00000000-0005-0000-0000-0000787D0000}"/>
    <cellStyle name="Warning Text 2 9 7 3" xfId="32119" xr:uid="{00000000-0005-0000-0000-0000797D0000}"/>
    <cellStyle name="Warning Text 2 9 8" xfId="32120" xr:uid="{00000000-0005-0000-0000-00007A7D0000}"/>
    <cellStyle name="Warning Text 2 9 8 2" xfId="32121" xr:uid="{00000000-0005-0000-0000-00007B7D0000}"/>
    <cellStyle name="Warning Text 2 9 8 3" xfId="32122" xr:uid="{00000000-0005-0000-0000-00007C7D0000}"/>
    <cellStyle name="Warning Text 2 9 9" xfId="32123" xr:uid="{00000000-0005-0000-0000-00007D7D0000}"/>
    <cellStyle name="Warning Text 20" xfId="32124" xr:uid="{00000000-0005-0000-0000-00007E7D0000}"/>
    <cellStyle name="Warning Text 20 10" xfId="32125" xr:uid="{00000000-0005-0000-0000-00007F7D0000}"/>
    <cellStyle name="Warning Text 20 11" xfId="32126" xr:uid="{00000000-0005-0000-0000-0000807D0000}"/>
    <cellStyle name="Warning Text 20 12" xfId="32127" xr:uid="{00000000-0005-0000-0000-0000817D0000}"/>
    <cellStyle name="Warning Text 20 13" xfId="32128" xr:uid="{00000000-0005-0000-0000-0000827D0000}"/>
    <cellStyle name="Warning Text 20 14" xfId="32129" xr:uid="{00000000-0005-0000-0000-0000837D0000}"/>
    <cellStyle name="Warning Text 20 15" xfId="32130" xr:uid="{00000000-0005-0000-0000-0000847D0000}"/>
    <cellStyle name="Warning Text 20 2" xfId="32131" xr:uid="{00000000-0005-0000-0000-0000857D0000}"/>
    <cellStyle name="Warning Text 20 2 2" xfId="32132" xr:uid="{00000000-0005-0000-0000-0000867D0000}"/>
    <cellStyle name="Warning Text 20 2 2 2" xfId="32133" xr:uid="{00000000-0005-0000-0000-0000877D0000}"/>
    <cellStyle name="Warning Text 20 2 2 3" xfId="32134" xr:uid="{00000000-0005-0000-0000-0000887D0000}"/>
    <cellStyle name="Warning Text 20 2 3" xfId="32135" xr:uid="{00000000-0005-0000-0000-0000897D0000}"/>
    <cellStyle name="Warning Text 20 2 3 2" xfId="32136" xr:uid="{00000000-0005-0000-0000-00008A7D0000}"/>
    <cellStyle name="Warning Text 20 2 3 3" xfId="32137" xr:uid="{00000000-0005-0000-0000-00008B7D0000}"/>
    <cellStyle name="Warning Text 20 2 4" xfId="32138" xr:uid="{00000000-0005-0000-0000-00008C7D0000}"/>
    <cellStyle name="Warning Text 20 2 5" xfId="32139" xr:uid="{00000000-0005-0000-0000-00008D7D0000}"/>
    <cellStyle name="Warning Text 20 2 6" xfId="32140" xr:uid="{00000000-0005-0000-0000-00008E7D0000}"/>
    <cellStyle name="Warning Text 20 3" xfId="32141" xr:uid="{00000000-0005-0000-0000-00008F7D0000}"/>
    <cellStyle name="Warning Text 20 3 2" xfId="32142" xr:uid="{00000000-0005-0000-0000-0000907D0000}"/>
    <cellStyle name="Warning Text 20 3 2 2" xfId="32143" xr:uid="{00000000-0005-0000-0000-0000917D0000}"/>
    <cellStyle name="Warning Text 20 3 2 3" xfId="32144" xr:uid="{00000000-0005-0000-0000-0000927D0000}"/>
    <cellStyle name="Warning Text 20 3 3" xfId="32145" xr:uid="{00000000-0005-0000-0000-0000937D0000}"/>
    <cellStyle name="Warning Text 20 3 3 2" xfId="32146" xr:uid="{00000000-0005-0000-0000-0000947D0000}"/>
    <cellStyle name="Warning Text 20 3 3 3" xfId="32147" xr:uid="{00000000-0005-0000-0000-0000957D0000}"/>
    <cellStyle name="Warning Text 20 3 4" xfId="32148" xr:uid="{00000000-0005-0000-0000-0000967D0000}"/>
    <cellStyle name="Warning Text 20 3 5" xfId="32149" xr:uid="{00000000-0005-0000-0000-0000977D0000}"/>
    <cellStyle name="Warning Text 20 4" xfId="32150" xr:uid="{00000000-0005-0000-0000-0000987D0000}"/>
    <cellStyle name="Warning Text 20 4 2" xfId="32151" xr:uid="{00000000-0005-0000-0000-0000997D0000}"/>
    <cellStyle name="Warning Text 20 4 2 2" xfId="32152" xr:uid="{00000000-0005-0000-0000-00009A7D0000}"/>
    <cellStyle name="Warning Text 20 4 2 3" xfId="32153" xr:uid="{00000000-0005-0000-0000-00009B7D0000}"/>
    <cellStyle name="Warning Text 20 4 3" xfId="32154" xr:uid="{00000000-0005-0000-0000-00009C7D0000}"/>
    <cellStyle name="Warning Text 20 4 3 2" xfId="32155" xr:uid="{00000000-0005-0000-0000-00009D7D0000}"/>
    <cellStyle name="Warning Text 20 4 3 3" xfId="32156" xr:uid="{00000000-0005-0000-0000-00009E7D0000}"/>
    <cellStyle name="Warning Text 20 4 4" xfId="32157" xr:uid="{00000000-0005-0000-0000-00009F7D0000}"/>
    <cellStyle name="Warning Text 20 4 5" xfId="32158" xr:uid="{00000000-0005-0000-0000-0000A07D0000}"/>
    <cellStyle name="Warning Text 20 5" xfId="32159" xr:uid="{00000000-0005-0000-0000-0000A17D0000}"/>
    <cellStyle name="Warning Text 20 5 2" xfId="32160" xr:uid="{00000000-0005-0000-0000-0000A27D0000}"/>
    <cellStyle name="Warning Text 20 5 2 2" xfId="32161" xr:uid="{00000000-0005-0000-0000-0000A37D0000}"/>
    <cellStyle name="Warning Text 20 5 2 3" xfId="32162" xr:uid="{00000000-0005-0000-0000-0000A47D0000}"/>
    <cellStyle name="Warning Text 20 5 3" xfId="32163" xr:uid="{00000000-0005-0000-0000-0000A57D0000}"/>
    <cellStyle name="Warning Text 20 5 3 2" xfId="32164" xr:uid="{00000000-0005-0000-0000-0000A67D0000}"/>
    <cellStyle name="Warning Text 20 5 3 3" xfId="32165" xr:uid="{00000000-0005-0000-0000-0000A77D0000}"/>
    <cellStyle name="Warning Text 20 5 4" xfId="32166" xr:uid="{00000000-0005-0000-0000-0000A87D0000}"/>
    <cellStyle name="Warning Text 20 5 4 2" xfId="32167" xr:uid="{00000000-0005-0000-0000-0000A97D0000}"/>
    <cellStyle name="Warning Text 20 5 4 3" xfId="32168" xr:uid="{00000000-0005-0000-0000-0000AA7D0000}"/>
    <cellStyle name="Warning Text 20 5 5" xfId="32169" xr:uid="{00000000-0005-0000-0000-0000AB7D0000}"/>
    <cellStyle name="Warning Text 20 5 6" xfId="32170" xr:uid="{00000000-0005-0000-0000-0000AC7D0000}"/>
    <cellStyle name="Warning Text 20 6" xfId="32171" xr:uid="{00000000-0005-0000-0000-0000AD7D0000}"/>
    <cellStyle name="Warning Text 20 6 2" xfId="32172" xr:uid="{00000000-0005-0000-0000-0000AE7D0000}"/>
    <cellStyle name="Warning Text 20 6 2 2" xfId="32173" xr:uid="{00000000-0005-0000-0000-0000AF7D0000}"/>
    <cellStyle name="Warning Text 20 6 2 3" xfId="32174" xr:uid="{00000000-0005-0000-0000-0000B07D0000}"/>
    <cellStyle name="Warning Text 20 6 3" xfId="32175" xr:uid="{00000000-0005-0000-0000-0000B17D0000}"/>
    <cellStyle name="Warning Text 20 6 3 2" xfId="32176" xr:uid="{00000000-0005-0000-0000-0000B27D0000}"/>
    <cellStyle name="Warning Text 20 6 3 3" xfId="32177" xr:uid="{00000000-0005-0000-0000-0000B37D0000}"/>
    <cellStyle name="Warning Text 20 6 4" xfId="32178" xr:uid="{00000000-0005-0000-0000-0000B47D0000}"/>
    <cellStyle name="Warning Text 20 6 5" xfId="32179" xr:uid="{00000000-0005-0000-0000-0000B57D0000}"/>
    <cellStyle name="Warning Text 20 7" xfId="32180" xr:uid="{00000000-0005-0000-0000-0000B67D0000}"/>
    <cellStyle name="Warning Text 20 7 2" xfId="32181" xr:uid="{00000000-0005-0000-0000-0000B77D0000}"/>
    <cellStyle name="Warning Text 20 7 3" xfId="32182" xr:uid="{00000000-0005-0000-0000-0000B87D0000}"/>
    <cellStyle name="Warning Text 20 8" xfId="32183" xr:uid="{00000000-0005-0000-0000-0000B97D0000}"/>
    <cellStyle name="Warning Text 20 8 2" xfId="32184" xr:uid="{00000000-0005-0000-0000-0000BA7D0000}"/>
    <cellStyle name="Warning Text 20 8 3" xfId="32185" xr:uid="{00000000-0005-0000-0000-0000BB7D0000}"/>
    <cellStyle name="Warning Text 20 9" xfId="32186" xr:uid="{00000000-0005-0000-0000-0000BC7D0000}"/>
    <cellStyle name="Warning Text 20 9 2" xfId="32187" xr:uid="{00000000-0005-0000-0000-0000BD7D0000}"/>
    <cellStyle name="Warning Text 20 9 3" xfId="32188" xr:uid="{00000000-0005-0000-0000-0000BE7D0000}"/>
    <cellStyle name="Warning Text 21" xfId="32189" xr:uid="{00000000-0005-0000-0000-0000BF7D0000}"/>
    <cellStyle name="Warning Text 21 10" xfId="32190" xr:uid="{00000000-0005-0000-0000-0000C07D0000}"/>
    <cellStyle name="Warning Text 21 11" xfId="32191" xr:uid="{00000000-0005-0000-0000-0000C17D0000}"/>
    <cellStyle name="Warning Text 21 12" xfId="32192" xr:uid="{00000000-0005-0000-0000-0000C27D0000}"/>
    <cellStyle name="Warning Text 21 13" xfId="32193" xr:uid="{00000000-0005-0000-0000-0000C37D0000}"/>
    <cellStyle name="Warning Text 21 14" xfId="32194" xr:uid="{00000000-0005-0000-0000-0000C47D0000}"/>
    <cellStyle name="Warning Text 21 15" xfId="32195" xr:uid="{00000000-0005-0000-0000-0000C57D0000}"/>
    <cellStyle name="Warning Text 21 2" xfId="32196" xr:uid="{00000000-0005-0000-0000-0000C67D0000}"/>
    <cellStyle name="Warning Text 21 2 2" xfId="32197" xr:uid="{00000000-0005-0000-0000-0000C77D0000}"/>
    <cellStyle name="Warning Text 21 2 2 2" xfId="32198" xr:uid="{00000000-0005-0000-0000-0000C87D0000}"/>
    <cellStyle name="Warning Text 21 2 2 3" xfId="32199" xr:uid="{00000000-0005-0000-0000-0000C97D0000}"/>
    <cellStyle name="Warning Text 21 2 3" xfId="32200" xr:uid="{00000000-0005-0000-0000-0000CA7D0000}"/>
    <cellStyle name="Warning Text 21 2 3 2" xfId="32201" xr:uid="{00000000-0005-0000-0000-0000CB7D0000}"/>
    <cellStyle name="Warning Text 21 2 3 3" xfId="32202" xr:uid="{00000000-0005-0000-0000-0000CC7D0000}"/>
    <cellStyle name="Warning Text 21 2 4" xfId="32203" xr:uid="{00000000-0005-0000-0000-0000CD7D0000}"/>
    <cellStyle name="Warning Text 21 2 5" xfId="32204" xr:uid="{00000000-0005-0000-0000-0000CE7D0000}"/>
    <cellStyle name="Warning Text 21 2 6" xfId="32205" xr:uid="{00000000-0005-0000-0000-0000CF7D0000}"/>
    <cellStyle name="Warning Text 21 3" xfId="32206" xr:uid="{00000000-0005-0000-0000-0000D07D0000}"/>
    <cellStyle name="Warning Text 21 3 2" xfId="32207" xr:uid="{00000000-0005-0000-0000-0000D17D0000}"/>
    <cellStyle name="Warning Text 21 3 2 2" xfId="32208" xr:uid="{00000000-0005-0000-0000-0000D27D0000}"/>
    <cellStyle name="Warning Text 21 3 2 3" xfId="32209" xr:uid="{00000000-0005-0000-0000-0000D37D0000}"/>
    <cellStyle name="Warning Text 21 3 3" xfId="32210" xr:uid="{00000000-0005-0000-0000-0000D47D0000}"/>
    <cellStyle name="Warning Text 21 3 3 2" xfId="32211" xr:uid="{00000000-0005-0000-0000-0000D57D0000}"/>
    <cellStyle name="Warning Text 21 3 3 3" xfId="32212" xr:uid="{00000000-0005-0000-0000-0000D67D0000}"/>
    <cellStyle name="Warning Text 21 3 4" xfId="32213" xr:uid="{00000000-0005-0000-0000-0000D77D0000}"/>
    <cellStyle name="Warning Text 21 3 5" xfId="32214" xr:uid="{00000000-0005-0000-0000-0000D87D0000}"/>
    <cellStyle name="Warning Text 21 4" xfId="32215" xr:uid="{00000000-0005-0000-0000-0000D97D0000}"/>
    <cellStyle name="Warning Text 21 4 2" xfId="32216" xr:uid="{00000000-0005-0000-0000-0000DA7D0000}"/>
    <cellStyle name="Warning Text 21 4 2 2" xfId="32217" xr:uid="{00000000-0005-0000-0000-0000DB7D0000}"/>
    <cellStyle name="Warning Text 21 4 2 3" xfId="32218" xr:uid="{00000000-0005-0000-0000-0000DC7D0000}"/>
    <cellStyle name="Warning Text 21 4 3" xfId="32219" xr:uid="{00000000-0005-0000-0000-0000DD7D0000}"/>
    <cellStyle name="Warning Text 21 4 3 2" xfId="32220" xr:uid="{00000000-0005-0000-0000-0000DE7D0000}"/>
    <cellStyle name="Warning Text 21 4 3 3" xfId="32221" xr:uid="{00000000-0005-0000-0000-0000DF7D0000}"/>
    <cellStyle name="Warning Text 21 4 4" xfId="32222" xr:uid="{00000000-0005-0000-0000-0000E07D0000}"/>
    <cellStyle name="Warning Text 21 4 5" xfId="32223" xr:uid="{00000000-0005-0000-0000-0000E17D0000}"/>
    <cellStyle name="Warning Text 21 5" xfId="32224" xr:uid="{00000000-0005-0000-0000-0000E27D0000}"/>
    <cellStyle name="Warning Text 21 5 2" xfId="32225" xr:uid="{00000000-0005-0000-0000-0000E37D0000}"/>
    <cellStyle name="Warning Text 21 5 2 2" xfId="32226" xr:uid="{00000000-0005-0000-0000-0000E47D0000}"/>
    <cellStyle name="Warning Text 21 5 2 3" xfId="32227" xr:uid="{00000000-0005-0000-0000-0000E57D0000}"/>
    <cellStyle name="Warning Text 21 5 3" xfId="32228" xr:uid="{00000000-0005-0000-0000-0000E67D0000}"/>
    <cellStyle name="Warning Text 21 5 3 2" xfId="32229" xr:uid="{00000000-0005-0000-0000-0000E77D0000}"/>
    <cellStyle name="Warning Text 21 5 3 3" xfId="32230" xr:uid="{00000000-0005-0000-0000-0000E87D0000}"/>
    <cellStyle name="Warning Text 21 5 4" xfId="32231" xr:uid="{00000000-0005-0000-0000-0000E97D0000}"/>
    <cellStyle name="Warning Text 21 5 4 2" xfId="32232" xr:uid="{00000000-0005-0000-0000-0000EA7D0000}"/>
    <cellStyle name="Warning Text 21 5 4 3" xfId="32233" xr:uid="{00000000-0005-0000-0000-0000EB7D0000}"/>
    <cellStyle name="Warning Text 21 5 5" xfId="32234" xr:uid="{00000000-0005-0000-0000-0000EC7D0000}"/>
    <cellStyle name="Warning Text 21 5 6" xfId="32235" xr:uid="{00000000-0005-0000-0000-0000ED7D0000}"/>
    <cellStyle name="Warning Text 21 6" xfId="32236" xr:uid="{00000000-0005-0000-0000-0000EE7D0000}"/>
    <cellStyle name="Warning Text 21 6 2" xfId="32237" xr:uid="{00000000-0005-0000-0000-0000EF7D0000}"/>
    <cellStyle name="Warning Text 21 6 2 2" xfId="32238" xr:uid="{00000000-0005-0000-0000-0000F07D0000}"/>
    <cellStyle name="Warning Text 21 6 2 3" xfId="32239" xr:uid="{00000000-0005-0000-0000-0000F17D0000}"/>
    <cellStyle name="Warning Text 21 6 3" xfId="32240" xr:uid="{00000000-0005-0000-0000-0000F27D0000}"/>
    <cellStyle name="Warning Text 21 6 3 2" xfId="32241" xr:uid="{00000000-0005-0000-0000-0000F37D0000}"/>
    <cellStyle name="Warning Text 21 6 3 3" xfId="32242" xr:uid="{00000000-0005-0000-0000-0000F47D0000}"/>
    <cellStyle name="Warning Text 21 6 4" xfId="32243" xr:uid="{00000000-0005-0000-0000-0000F57D0000}"/>
    <cellStyle name="Warning Text 21 6 5" xfId="32244" xr:uid="{00000000-0005-0000-0000-0000F67D0000}"/>
    <cellStyle name="Warning Text 21 7" xfId="32245" xr:uid="{00000000-0005-0000-0000-0000F77D0000}"/>
    <cellStyle name="Warning Text 21 7 2" xfId="32246" xr:uid="{00000000-0005-0000-0000-0000F87D0000}"/>
    <cellStyle name="Warning Text 21 7 3" xfId="32247" xr:uid="{00000000-0005-0000-0000-0000F97D0000}"/>
    <cellStyle name="Warning Text 21 8" xfId="32248" xr:uid="{00000000-0005-0000-0000-0000FA7D0000}"/>
    <cellStyle name="Warning Text 21 8 2" xfId="32249" xr:uid="{00000000-0005-0000-0000-0000FB7D0000}"/>
    <cellStyle name="Warning Text 21 8 3" xfId="32250" xr:uid="{00000000-0005-0000-0000-0000FC7D0000}"/>
    <cellStyle name="Warning Text 21 9" xfId="32251" xr:uid="{00000000-0005-0000-0000-0000FD7D0000}"/>
    <cellStyle name="Warning Text 21 9 2" xfId="32252" xr:uid="{00000000-0005-0000-0000-0000FE7D0000}"/>
    <cellStyle name="Warning Text 21 9 3" xfId="32253" xr:uid="{00000000-0005-0000-0000-0000FF7D0000}"/>
    <cellStyle name="Warning Text 22" xfId="32254" xr:uid="{00000000-0005-0000-0000-0000007E0000}"/>
    <cellStyle name="Warning Text 22 10" xfId="32255" xr:uid="{00000000-0005-0000-0000-0000017E0000}"/>
    <cellStyle name="Warning Text 22 11" xfId="32256" xr:uid="{00000000-0005-0000-0000-0000027E0000}"/>
    <cellStyle name="Warning Text 22 12" xfId="32257" xr:uid="{00000000-0005-0000-0000-0000037E0000}"/>
    <cellStyle name="Warning Text 22 13" xfId="32258" xr:uid="{00000000-0005-0000-0000-0000047E0000}"/>
    <cellStyle name="Warning Text 22 14" xfId="32259" xr:uid="{00000000-0005-0000-0000-0000057E0000}"/>
    <cellStyle name="Warning Text 22 15" xfId="32260" xr:uid="{00000000-0005-0000-0000-0000067E0000}"/>
    <cellStyle name="Warning Text 22 2" xfId="32261" xr:uid="{00000000-0005-0000-0000-0000077E0000}"/>
    <cellStyle name="Warning Text 22 2 2" xfId="32262" xr:uid="{00000000-0005-0000-0000-0000087E0000}"/>
    <cellStyle name="Warning Text 22 2 2 2" xfId="32263" xr:uid="{00000000-0005-0000-0000-0000097E0000}"/>
    <cellStyle name="Warning Text 22 2 2 3" xfId="32264" xr:uid="{00000000-0005-0000-0000-00000A7E0000}"/>
    <cellStyle name="Warning Text 22 2 3" xfId="32265" xr:uid="{00000000-0005-0000-0000-00000B7E0000}"/>
    <cellStyle name="Warning Text 22 2 3 2" xfId="32266" xr:uid="{00000000-0005-0000-0000-00000C7E0000}"/>
    <cellStyle name="Warning Text 22 2 3 3" xfId="32267" xr:uid="{00000000-0005-0000-0000-00000D7E0000}"/>
    <cellStyle name="Warning Text 22 2 4" xfId="32268" xr:uid="{00000000-0005-0000-0000-00000E7E0000}"/>
    <cellStyle name="Warning Text 22 2 5" xfId="32269" xr:uid="{00000000-0005-0000-0000-00000F7E0000}"/>
    <cellStyle name="Warning Text 22 2 6" xfId="32270" xr:uid="{00000000-0005-0000-0000-0000107E0000}"/>
    <cellStyle name="Warning Text 22 3" xfId="32271" xr:uid="{00000000-0005-0000-0000-0000117E0000}"/>
    <cellStyle name="Warning Text 22 3 2" xfId="32272" xr:uid="{00000000-0005-0000-0000-0000127E0000}"/>
    <cellStyle name="Warning Text 22 3 2 2" xfId="32273" xr:uid="{00000000-0005-0000-0000-0000137E0000}"/>
    <cellStyle name="Warning Text 22 3 2 3" xfId="32274" xr:uid="{00000000-0005-0000-0000-0000147E0000}"/>
    <cellStyle name="Warning Text 22 3 3" xfId="32275" xr:uid="{00000000-0005-0000-0000-0000157E0000}"/>
    <cellStyle name="Warning Text 22 3 3 2" xfId="32276" xr:uid="{00000000-0005-0000-0000-0000167E0000}"/>
    <cellStyle name="Warning Text 22 3 3 3" xfId="32277" xr:uid="{00000000-0005-0000-0000-0000177E0000}"/>
    <cellStyle name="Warning Text 22 3 4" xfId="32278" xr:uid="{00000000-0005-0000-0000-0000187E0000}"/>
    <cellStyle name="Warning Text 22 3 5" xfId="32279" xr:uid="{00000000-0005-0000-0000-0000197E0000}"/>
    <cellStyle name="Warning Text 22 4" xfId="32280" xr:uid="{00000000-0005-0000-0000-00001A7E0000}"/>
    <cellStyle name="Warning Text 22 4 2" xfId="32281" xr:uid="{00000000-0005-0000-0000-00001B7E0000}"/>
    <cellStyle name="Warning Text 22 4 2 2" xfId="32282" xr:uid="{00000000-0005-0000-0000-00001C7E0000}"/>
    <cellStyle name="Warning Text 22 4 2 3" xfId="32283" xr:uid="{00000000-0005-0000-0000-00001D7E0000}"/>
    <cellStyle name="Warning Text 22 4 3" xfId="32284" xr:uid="{00000000-0005-0000-0000-00001E7E0000}"/>
    <cellStyle name="Warning Text 22 4 3 2" xfId="32285" xr:uid="{00000000-0005-0000-0000-00001F7E0000}"/>
    <cellStyle name="Warning Text 22 4 3 3" xfId="32286" xr:uid="{00000000-0005-0000-0000-0000207E0000}"/>
    <cellStyle name="Warning Text 22 4 4" xfId="32287" xr:uid="{00000000-0005-0000-0000-0000217E0000}"/>
    <cellStyle name="Warning Text 22 4 5" xfId="32288" xr:uid="{00000000-0005-0000-0000-0000227E0000}"/>
    <cellStyle name="Warning Text 22 5" xfId="32289" xr:uid="{00000000-0005-0000-0000-0000237E0000}"/>
    <cellStyle name="Warning Text 22 5 2" xfId="32290" xr:uid="{00000000-0005-0000-0000-0000247E0000}"/>
    <cellStyle name="Warning Text 22 5 2 2" xfId="32291" xr:uid="{00000000-0005-0000-0000-0000257E0000}"/>
    <cellStyle name="Warning Text 22 5 2 3" xfId="32292" xr:uid="{00000000-0005-0000-0000-0000267E0000}"/>
    <cellStyle name="Warning Text 22 5 3" xfId="32293" xr:uid="{00000000-0005-0000-0000-0000277E0000}"/>
    <cellStyle name="Warning Text 22 5 3 2" xfId="32294" xr:uid="{00000000-0005-0000-0000-0000287E0000}"/>
    <cellStyle name="Warning Text 22 5 3 3" xfId="32295" xr:uid="{00000000-0005-0000-0000-0000297E0000}"/>
    <cellStyle name="Warning Text 22 5 4" xfId="32296" xr:uid="{00000000-0005-0000-0000-00002A7E0000}"/>
    <cellStyle name="Warning Text 22 5 4 2" xfId="32297" xr:uid="{00000000-0005-0000-0000-00002B7E0000}"/>
    <cellStyle name="Warning Text 22 5 4 3" xfId="32298" xr:uid="{00000000-0005-0000-0000-00002C7E0000}"/>
    <cellStyle name="Warning Text 22 5 5" xfId="32299" xr:uid="{00000000-0005-0000-0000-00002D7E0000}"/>
    <cellStyle name="Warning Text 22 5 6" xfId="32300" xr:uid="{00000000-0005-0000-0000-00002E7E0000}"/>
    <cellStyle name="Warning Text 22 6" xfId="32301" xr:uid="{00000000-0005-0000-0000-00002F7E0000}"/>
    <cellStyle name="Warning Text 22 6 2" xfId="32302" xr:uid="{00000000-0005-0000-0000-0000307E0000}"/>
    <cellStyle name="Warning Text 22 6 2 2" xfId="32303" xr:uid="{00000000-0005-0000-0000-0000317E0000}"/>
    <cellStyle name="Warning Text 22 6 2 3" xfId="32304" xr:uid="{00000000-0005-0000-0000-0000327E0000}"/>
    <cellStyle name="Warning Text 22 6 3" xfId="32305" xr:uid="{00000000-0005-0000-0000-0000337E0000}"/>
    <cellStyle name="Warning Text 22 6 3 2" xfId="32306" xr:uid="{00000000-0005-0000-0000-0000347E0000}"/>
    <cellStyle name="Warning Text 22 6 3 3" xfId="32307" xr:uid="{00000000-0005-0000-0000-0000357E0000}"/>
    <cellStyle name="Warning Text 22 6 4" xfId="32308" xr:uid="{00000000-0005-0000-0000-0000367E0000}"/>
    <cellStyle name="Warning Text 22 6 5" xfId="32309" xr:uid="{00000000-0005-0000-0000-0000377E0000}"/>
    <cellStyle name="Warning Text 22 7" xfId="32310" xr:uid="{00000000-0005-0000-0000-0000387E0000}"/>
    <cellStyle name="Warning Text 22 7 2" xfId="32311" xr:uid="{00000000-0005-0000-0000-0000397E0000}"/>
    <cellStyle name="Warning Text 22 7 3" xfId="32312" xr:uid="{00000000-0005-0000-0000-00003A7E0000}"/>
    <cellStyle name="Warning Text 22 8" xfId="32313" xr:uid="{00000000-0005-0000-0000-00003B7E0000}"/>
    <cellStyle name="Warning Text 22 8 2" xfId="32314" xr:uid="{00000000-0005-0000-0000-00003C7E0000}"/>
    <cellStyle name="Warning Text 22 8 3" xfId="32315" xr:uid="{00000000-0005-0000-0000-00003D7E0000}"/>
    <cellStyle name="Warning Text 22 9" xfId="32316" xr:uid="{00000000-0005-0000-0000-00003E7E0000}"/>
    <cellStyle name="Warning Text 22 9 2" xfId="32317" xr:uid="{00000000-0005-0000-0000-00003F7E0000}"/>
    <cellStyle name="Warning Text 22 9 3" xfId="32318" xr:uid="{00000000-0005-0000-0000-0000407E0000}"/>
    <cellStyle name="Warning Text 23" xfId="32319" xr:uid="{00000000-0005-0000-0000-0000417E0000}"/>
    <cellStyle name="Warning Text 23 10" xfId="32320" xr:uid="{00000000-0005-0000-0000-0000427E0000}"/>
    <cellStyle name="Warning Text 23 11" xfId="32321" xr:uid="{00000000-0005-0000-0000-0000437E0000}"/>
    <cellStyle name="Warning Text 23 12" xfId="32322" xr:uid="{00000000-0005-0000-0000-0000447E0000}"/>
    <cellStyle name="Warning Text 23 13" xfId="32323" xr:uid="{00000000-0005-0000-0000-0000457E0000}"/>
    <cellStyle name="Warning Text 23 14" xfId="32324" xr:uid="{00000000-0005-0000-0000-0000467E0000}"/>
    <cellStyle name="Warning Text 23 15" xfId="32325" xr:uid="{00000000-0005-0000-0000-0000477E0000}"/>
    <cellStyle name="Warning Text 23 2" xfId="32326" xr:uid="{00000000-0005-0000-0000-0000487E0000}"/>
    <cellStyle name="Warning Text 23 2 2" xfId="32327" xr:uid="{00000000-0005-0000-0000-0000497E0000}"/>
    <cellStyle name="Warning Text 23 2 2 2" xfId="32328" xr:uid="{00000000-0005-0000-0000-00004A7E0000}"/>
    <cellStyle name="Warning Text 23 2 2 3" xfId="32329" xr:uid="{00000000-0005-0000-0000-00004B7E0000}"/>
    <cellStyle name="Warning Text 23 2 3" xfId="32330" xr:uid="{00000000-0005-0000-0000-00004C7E0000}"/>
    <cellStyle name="Warning Text 23 2 3 2" xfId="32331" xr:uid="{00000000-0005-0000-0000-00004D7E0000}"/>
    <cellStyle name="Warning Text 23 2 3 3" xfId="32332" xr:uid="{00000000-0005-0000-0000-00004E7E0000}"/>
    <cellStyle name="Warning Text 23 2 4" xfId="32333" xr:uid="{00000000-0005-0000-0000-00004F7E0000}"/>
    <cellStyle name="Warning Text 23 2 5" xfId="32334" xr:uid="{00000000-0005-0000-0000-0000507E0000}"/>
    <cellStyle name="Warning Text 23 2 6" xfId="32335" xr:uid="{00000000-0005-0000-0000-0000517E0000}"/>
    <cellStyle name="Warning Text 23 3" xfId="32336" xr:uid="{00000000-0005-0000-0000-0000527E0000}"/>
    <cellStyle name="Warning Text 23 3 2" xfId="32337" xr:uid="{00000000-0005-0000-0000-0000537E0000}"/>
    <cellStyle name="Warning Text 23 3 2 2" xfId="32338" xr:uid="{00000000-0005-0000-0000-0000547E0000}"/>
    <cellStyle name="Warning Text 23 3 2 3" xfId="32339" xr:uid="{00000000-0005-0000-0000-0000557E0000}"/>
    <cellStyle name="Warning Text 23 3 3" xfId="32340" xr:uid="{00000000-0005-0000-0000-0000567E0000}"/>
    <cellStyle name="Warning Text 23 3 3 2" xfId="32341" xr:uid="{00000000-0005-0000-0000-0000577E0000}"/>
    <cellStyle name="Warning Text 23 3 3 3" xfId="32342" xr:uid="{00000000-0005-0000-0000-0000587E0000}"/>
    <cellStyle name="Warning Text 23 3 4" xfId="32343" xr:uid="{00000000-0005-0000-0000-0000597E0000}"/>
    <cellStyle name="Warning Text 23 3 5" xfId="32344" xr:uid="{00000000-0005-0000-0000-00005A7E0000}"/>
    <cellStyle name="Warning Text 23 4" xfId="32345" xr:uid="{00000000-0005-0000-0000-00005B7E0000}"/>
    <cellStyle name="Warning Text 23 4 2" xfId="32346" xr:uid="{00000000-0005-0000-0000-00005C7E0000}"/>
    <cellStyle name="Warning Text 23 4 2 2" xfId="32347" xr:uid="{00000000-0005-0000-0000-00005D7E0000}"/>
    <cellStyle name="Warning Text 23 4 2 3" xfId="32348" xr:uid="{00000000-0005-0000-0000-00005E7E0000}"/>
    <cellStyle name="Warning Text 23 4 3" xfId="32349" xr:uid="{00000000-0005-0000-0000-00005F7E0000}"/>
    <cellStyle name="Warning Text 23 4 3 2" xfId="32350" xr:uid="{00000000-0005-0000-0000-0000607E0000}"/>
    <cellStyle name="Warning Text 23 4 3 3" xfId="32351" xr:uid="{00000000-0005-0000-0000-0000617E0000}"/>
    <cellStyle name="Warning Text 23 4 4" xfId="32352" xr:uid="{00000000-0005-0000-0000-0000627E0000}"/>
    <cellStyle name="Warning Text 23 4 5" xfId="32353" xr:uid="{00000000-0005-0000-0000-0000637E0000}"/>
    <cellStyle name="Warning Text 23 5" xfId="32354" xr:uid="{00000000-0005-0000-0000-0000647E0000}"/>
    <cellStyle name="Warning Text 23 5 2" xfId="32355" xr:uid="{00000000-0005-0000-0000-0000657E0000}"/>
    <cellStyle name="Warning Text 23 5 2 2" xfId="32356" xr:uid="{00000000-0005-0000-0000-0000667E0000}"/>
    <cellStyle name="Warning Text 23 5 2 3" xfId="32357" xr:uid="{00000000-0005-0000-0000-0000677E0000}"/>
    <cellStyle name="Warning Text 23 5 3" xfId="32358" xr:uid="{00000000-0005-0000-0000-0000687E0000}"/>
    <cellStyle name="Warning Text 23 5 3 2" xfId="32359" xr:uid="{00000000-0005-0000-0000-0000697E0000}"/>
    <cellStyle name="Warning Text 23 5 3 3" xfId="32360" xr:uid="{00000000-0005-0000-0000-00006A7E0000}"/>
    <cellStyle name="Warning Text 23 5 4" xfId="32361" xr:uid="{00000000-0005-0000-0000-00006B7E0000}"/>
    <cellStyle name="Warning Text 23 5 4 2" xfId="32362" xr:uid="{00000000-0005-0000-0000-00006C7E0000}"/>
    <cellStyle name="Warning Text 23 5 4 3" xfId="32363" xr:uid="{00000000-0005-0000-0000-00006D7E0000}"/>
    <cellStyle name="Warning Text 23 5 5" xfId="32364" xr:uid="{00000000-0005-0000-0000-00006E7E0000}"/>
    <cellStyle name="Warning Text 23 5 6" xfId="32365" xr:uid="{00000000-0005-0000-0000-00006F7E0000}"/>
    <cellStyle name="Warning Text 23 6" xfId="32366" xr:uid="{00000000-0005-0000-0000-0000707E0000}"/>
    <cellStyle name="Warning Text 23 6 2" xfId="32367" xr:uid="{00000000-0005-0000-0000-0000717E0000}"/>
    <cellStyle name="Warning Text 23 6 2 2" xfId="32368" xr:uid="{00000000-0005-0000-0000-0000727E0000}"/>
    <cellStyle name="Warning Text 23 6 2 3" xfId="32369" xr:uid="{00000000-0005-0000-0000-0000737E0000}"/>
    <cellStyle name="Warning Text 23 6 3" xfId="32370" xr:uid="{00000000-0005-0000-0000-0000747E0000}"/>
    <cellStyle name="Warning Text 23 6 3 2" xfId="32371" xr:uid="{00000000-0005-0000-0000-0000757E0000}"/>
    <cellStyle name="Warning Text 23 6 3 3" xfId="32372" xr:uid="{00000000-0005-0000-0000-0000767E0000}"/>
    <cellStyle name="Warning Text 23 6 4" xfId="32373" xr:uid="{00000000-0005-0000-0000-0000777E0000}"/>
    <cellStyle name="Warning Text 23 6 5" xfId="32374" xr:uid="{00000000-0005-0000-0000-0000787E0000}"/>
    <cellStyle name="Warning Text 23 7" xfId="32375" xr:uid="{00000000-0005-0000-0000-0000797E0000}"/>
    <cellStyle name="Warning Text 23 7 2" xfId="32376" xr:uid="{00000000-0005-0000-0000-00007A7E0000}"/>
    <cellStyle name="Warning Text 23 7 3" xfId="32377" xr:uid="{00000000-0005-0000-0000-00007B7E0000}"/>
    <cellStyle name="Warning Text 23 8" xfId="32378" xr:uid="{00000000-0005-0000-0000-00007C7E0000}"/>
    <cellStyle name="Warning Text 23 8 2" xfId="32379" xr:uid="{00000000-0005-0000-0000-00007D7E0000}"/>
    <cellStyle name="Warning Text 23 8 3" xfId="32380" xr:uid="{00000000-0005-0000-0000-00007E7E0000}"/>
    <cellStyle name="Warning Text 23 9" xfId="32381" xr:uid="{00000000-0005-0000-0000-00007F7E0000}"/>
    <cellStyle name="Warning Text 23 9 2" xfId="32382" xr:uid="{00000000-0005-0000-0000-0000807E0000}"/>
    <cellStyle name="Warning Text 23 9 3" xfId="32383" xr:uid="{00000000-0005-0000-0000-0000817E0000}"/>
    <cellStyle name="Warning Text 24" xfId="32384" xr:uid="{00000000-0005-0000-0000-0000827E0000}"/>
    <cellStyle name="Warning Text 24 10" xfId="32385" xr:uid="{00000000-0005-0000-0000-0000837E0000}"/>
    <cellStyle name="Warning Text 24 11" xfId="32386" xr:uid="{00000000-0005-0000-0000-0000847E0000}"/>
    <cellStyle name="Warning Text 24 12" xfId="32387" xr:uid="{00000000-0005-0000-0000-0000857E0000}"/>
    <cellStyle name="Warning Text 24 13" xfId="32388" xr:uid="{00000000-0005-0000-0000-0000867E0000}"/>
    <cellStyle name="Warning Text 24 14" xfId="32389" xr:uid="{00000000-0005-0000-0000-0000877E0000}"/>
    <cellStyle name="Warning Text 24 15" xfId="32390" xr:uid="{00000000-0005-0000-0000-0000887E0000}"/>
    <cellStyle name="Warning Text 24 2" xfId="32391" xr:uid="{00000000-0005-0000-0000-0000897E0000}"/>
    <cellStyle name="Warning Text 24 2 2" xfId="32392" xr:uid="{00000000-0005-0000-0000-00008A7E0000}"/>
    <cellStyle name="Warning Text 24 2 2 2" xfId="32393" xr:uid="{00000000-0005-0000-0000-00008B7E0000}"/>
    <cellStyle name="Warning Text 24 2 2 3" xfId="32394" xr:uid="{00000000-0005-0000-0000-00008C7E0000}"/>
    <cellStyle name="Warning Text 24 2 3" xfId="32395" xr:uid="{00000000-0005-0000-0000-00008D7E0000}"/>
    <cellStyle name="Warning Text 24 2 3 2" xfId="32396" xr:uid="{00000000-0005-0000-0000-00008E7E0000}"/>
    <cellStyle name="Warning Text 24 2 3 3" xfId="32397" xr:uid="{00000000-0005-0000-0000-00008F7E0000}"/>
    <cellStyle name="Warning Text 24 2 4" xfId="32398" xr:uid="{00000000-0005-0000-0000-0000907E0000}"/>
    <cellStyle name="Warning Text 24 2 5" xfId="32399" xr:uid="{00000000-0005-0000-0000-0000917E0000}"/>
    <cellStyle name="Warning Text 24 2 6" xfId="32400" xr:uid="{00000000-0005-0000-0000-0000927E0000}"/>
    <cellStyle name="Warning Text 24 3" xfId="32401" xr:uid="{00000000-0005-0000-0000-0000937E0000}"/>
    <cellStyle name="Warning Text 24 3 2" xfId="32402" xr:uid="{00000000-0005-0000-0000-0000947E0000}"/>
    <cellStyle name="Warning Text 24 3 2 2" xfId="32403" xr:uid="{00000000-0005-0000-0000-0000957E0000}"/>
    <cellStyle name="Warning Text 24 3 2 3" xfId="32404" xr:uid="{00000000-0005-0000-0000-0000967E0000}"/>
    <cellStyle name="Warning Text 24 3 3" xfId="32405" xr:uid="{00000000-0005-0000-0000-0000977E0000}"/>
    <cellStyle name="Warning Text 24 3 3 2" xfId="32406" xr:uid="{00000000-0005-0000-0000-0000987E0000}"/>
    <cellStyle name="Warning Text 24 3 3 3" xfId="32407" xr:uid="{00000000-0005-0000-0000-0000997E0000}"/>
    <cellStyle name="Warning Text 24 3 4" xfId="32408" xr:uid="{00000000-0005-0000-0000-00009A7E0000}"/>
    <cellStyle name="Warning Text 24 3 5" xfId="32409" xr:uid="{00000000-0005-0000-0000-00009B7E0000}"/>
    <cellStyle name="Warning Text 24 4" xfId="32410" xr:uid="{00000000-0005-0000-0000-00009C7E0000}"/>
    <cellStyle name="Warning Text 24 4 2" xfId="32411" xr:uid="{00000000-0005-0000-0000-00009D7E0000}"/>
    <cellStyle name="Warning Text 24 4 2 2" xfId="32412" xr:uid="{00000000-0005-0000-0000-00009E7E0000}"/>
    <cellStyle name="Warning Text 24 4 2 3" xfId="32413" xr:uid="{00000000-0005-0000-0000-00009F7E0000}"/>
    <cellStyle name="Warning Text 24 4 3" xfId="32414" xr:uid="{00000000-0005-0000-0000-0000A07E0000}"/>
    <cellStyle name="Warning Text 24 4 3 2" xfId="32415" xr:uid="{00000000-0005-0000-0000-0000A17E0000}"/>
    <cellStyle name="Warning Text 24 4 3 3" xfId="32416" xr:uid="{00000000-0005-0000-0000-0000A27E0000}"/>
    <cellStyle name="Warning Text 24 4 4" xfId="32417" xr:uid="{00000000-0005-0000-0000-0000A37E0000}"/>
    <cellStyle name="Warning Text 24 4 5" xfId="32418" xr:uid="{00000000-0005-0000-0000-0000A47E0000}"/>
    <cellStyle name="Warning Text 24 5" xfId="32419" xr:uid="{00000000-0005-0000-0000-0000A57E0000}"/>
    <cellStyle name="Warning Text 24 5 2" xfId="32420" xr:uid="{00000000-0005-0000-0000-0000A67E0000}"/>
    <cellStyle name="Warning Text 24 5 2 2" xfId="32421" xr:uid="{00000000-0005-0000-0000-0000A77E0000}"/>
    <cellStyle name="Warning Text 24 5 2 3" xfId="32422" xr:uid="{00000000-0005-0000-0000-0000A87E0000}"/>
    <cellStyle name="Warning Text 24 5 3" xfId="32423" xr:uid="{00000000-0005-0000-0000-0000A97E0000}"/>
    <cellStyle name="Warning Text 24 5 3 2" xfId="32424" xr:uid="{00000000-0005-0000-0000-0000AA7E0000}"/>
    <cellStyle name="Warning Text 24 5 3 3" xfId="32425" xr:uid="{00000000-0005-0000-0000-0000AB7E0000}"/>
    <cellStyle name="Warning Text 24 5 4" xfId="32426" xr:uid="{00000000-0005-0000-0000-0000AC7E0000}"/>
    <cellStyle name="Warning Text 24 5 4 2" xfId="32427" xr:uid="{00000000-0005-0000-0000-0000AD7E0000}"/>
    <cellStyle name="Warning Text 24 5 4 3" xfId="32428" xr:uid="{00000000-0005-0000-0000-0000AE7E0000}"/>
    <cellStyle name="Warning Text 24 5 5" xfId="32429" xr:uid="{00000000-0005-0000-0000-0000AF7E0000}"/>
    <cellStyle name="Warning Text 24 5 6" xfId="32430" xr:uid="{00000000-0005-0000-0000-0000B07E0000}"/>
    <cellStyle name="Warning Text 24 6" xfId="32431" xr:uid="{00000000-0005-0000-0000-0000B17E0000}"/>
    <cellStyle name="Warning Text 24 6 2" xfId="32432" xr:uid="{00000000-0005-0000-0000-0000B27E0000}"/>
    <cellStyle name="Warning Text 24 6 2 2" xfId="32433" xr:uid="{00000000-0005-0000-0000-0000B37E0000}"/>
    <cellStyle name="Warning Text 24 6 2 3" xfId="32434" xr:uid="{00000000-0005-0000-0000-0000B47E0000}"/>
    <cellStyle name="Warning Text 24 6 3" xfId="32435" xr:uid="{00000000-0005-0000-0000-0000B57E0000}"/>
    <cellStyle name="Warning Text 24 6 3 2" xfId="32436" xr:uid="{00000000-0005-0000-0000-0000B67E0000}"/>
    <cellStyle name="Warning Text 24 6 3 3" xfId="32437" xr:uid="{00000000-0005-0000-0000-0000B77E0000}"/>
    <cellStyle name="Warning Text 24 6 4" xfId="32438" xr:uid="{00000000-0005-0000-0000-0000B87E0000}"/>
    <cellStyle name="Warning Text 24 6 5" xfId="32439" xr:uid="{00000000-0005-0000-0000-0000B97E0000}"/>
    <cellStyle name="Warning Text 24 7" xfId="32440" xr:uid="{00000000-0005-0000-0000-0000BA7E0000}"/>
    <cellStyle name="Warning Text 24 7 2" xfId="32441" xr:uid="{00000000-0005-0000-0000-0000BB7E0000}"/>
    <cellStyle name="Warning Text 24 7 3" xfId="32442" xr:uid="{00000000-0005-0000-0000-0000BC7E0000}"/>
    <cellStyle name="Warning Text 24 8" xfId="32443" xr:uid="{00000000-0005-0000-0000-0000BD7E0000}"/>
    <cellStyle name="Warning Text 24 8 2" xfId="32444" xr:uid="{00000000-0005-0000-0000-0000BE7E0000}"/>
    <cellStyle name="Warning Text 24 8 3" xfId="32445" xr:uid="{00000000-0005-0000-0000-0000BF7E0000}"/>
    <cellStyle name="Warning Text 24 9" xfId="32446" xr:uid="{00000000-0005-0000-0000-0000C07E0000}"/>
    <cellStyle name="Warning Text 24 9 2" xfId="32447" xr:uid="{00000000-0005-0000-0000-0000C17E0000}"/>
    <cellStyle name="Warning Text 24 9 3" xfId="32448" xr:uid="{00000000-0005-0000-0000-0000C27E0000}"/>
    <cellStyle name="Warning Text 25" xfId="32449" xr:uid="{00000000-0005-0000-0000-0000C37E0000}"/>
    <cellStyle name="Warning Text 25 10" xfId="32450" xr:uid="{00000000-0005-0000-0000-0000C47E0000}"/>
    <cellStyle name="Warning Text 25 11" xfId="32451" xr:uid="{00000000-0005-0000-0000-0000C57E0000}"/>
    <cellStyle name="Warning Text 25 12" xfId="32452" xr:uid="{00000000-0005-0000-0000-0000C67E0000}"/>
    <cellStyle name="Warning Text 25 13" xfId="32453" xr:uid="{00000000-0005-0000-0000-0000C77E0000}"/>
    <cellStyle name="Warning Text 25 14" xfId="32454" xr:uid="{00000000-0005-0000-0000-0000C87E0000}"/>
    <cellStyle name="Warning Text 25 15" xfId="32455" xr:uid="{00000000-0005-0000-0000-0000C97E0000}"/>
    <cellStyle name="Warning Text 25 2" xfId="32456" xr:uid="{00000000-0005-0000-0000-0000CA7E0000}"/>
    <cellStyle name="Warning Text 25 2 2" xfId="32457" xr:uid="{00000000-0005-0000-0000-0000CB7E0000}"/>
    <cellStyle name="Warning Text 25 2 2 2" xfId="32458" xr:uid="{00000000-0005-0000-0000-0000CC7E0000}"/>
    <cellStyle name="Warning Text 25 2 2 3" xfId="32459" xr:uid="{00000000-0005-0000-0000-0000CD7E0000}"/>
    <cellStyle name="Warning Text 25 2 3" xfId="32460" xr:uid="{00000000-0005-0000-0000-0000CE7E0000}"/>
    <cellStyle name="Warning Text 25 2 3 2" xfId="32461" xr:uid="{00000000-0005-0000-0000-0000CF7E0000}"/>
    <cellStyle name="Warning Text 25 2 3 3" xfId="32462" xr:uid="{00000000-0005-0000-0000-0000D07E0000}"/>
    <cellStyle name="Warning Text 25 2 4" xfId="32463" xr:uid="{00000000-0005-0000-0000-0000D17E0000}"/>
    <cellStyle name="Warning Text 25 2 5" xfId="32464" xr:uid="{00000000-0005-0000-0000-0000D27E0000}"/>
    <cellStyle name="Warning Text 25 2 6" xfId="32465" xr:uid="{00000000-0005-0000-0000-0000D37E0000}"/>
    <cellStyle name="Warning Text 25 3" xfId="32466" xr:uid="{00000000-0005-0000-0000-0000D47E0000}"/>
    <cellStyle name="Warning Text 25 3 2" xfId="32467" xr:uid="{00000000-0005-0000-0000-0000D57E0000}"/>
    <cellStyle name="Warning Text 25 3 2 2" xfId="32468" xr:uid="{00000000-0005-0000-0000-0000D67E0000}"/>
    <cellStyle name="Warning Text 25 3 2 3" xfId="32469" xr:uid="{00000000-0005-0000-0000-0000D77E0000}"/>
    <cellStyle name="Warning Text 25 3 3" xfId="32470" xr:uid="{00000000-0005-0000-0000-0000D87E0000}"/>
    <cellStyle name="Warning Text 25 3 3 2" xfId="32471" xr:uid="{00000000-0005-0000-0000-0000D97E0000}"/>
    <cellStyle name="Warning Text 25 3 3 3" xfId="32472" xr:uid="{00000000-0005-0000-0000-0000DA7E0000}"/>
    <cellStyle name="Warning Text 25 3 4" xfId="32473" xr:uid="{00000000-0005-0000-0000-0000DB7E0000}"/>
    <cellStyle name="Warning Text 25 3 5" xfId="32474" xr:uid="{00000000-0005-0000-0000-0000DC7E0000}"/>
    <cellStyle name="Warning Text 25 4" xfId="32475" xr:uid="{00000000-0005-0000-0000-0000DD7E0000}"/>
    <cellStyle name="Warning Text 25 4 2" xfId="32476" xr:uid="{00000000-0005-0000-0000-0000DE7E0000}"/>
    <cellStyle name="Warning Text 25 4 2 2" xfId="32477" xr:uid="{00000000-0005-0000-0000-0000DF7E0000}"/>
    <cellStyle name="Warning Text 25 4 2 3" xfId="32478" xr:uid="{00000000-0005-0000-0000-0000E07E0000}"/>
    <cellStyle name="Warning Text 25 4 3" xfId="32479" xr:uid="{00000000-0005-0000-0000-0000E17E0000}"/>
    <cellStyle name="Warning Text 25 4 3 2" xfId="32480" xr:uid="{00000000-0005-0000-0000-0000E27E0000}"/>
    <cellStyle name="Warning Text 25 4 3 3" xfId="32481" xr:uid="{00000000-0005-0000-0000-0000E37E0000}"/>
    <cellStyle name="Warning Text 25 4 4" xfId="32482" xr:uid="{00000000-0005-0000-0000-0000E47E0000}"/>
    <cellStyle name="Warning Text 25 4 5" xfId="32483" xr:uid="{00000000-0005-0000-0000-0000E57E0000}"/>
    <cellStyle name="Warning Text 25 5" xfId="32484" xr:uid="{00000000-0005-0000-0000-0000E67E0000}"/>
    <cellStyle name="Warning Text 25 5 2" xfId="32485" xr:uid="{00000000-0005-0000-0000-0000E77E0000}"/>
    <cellStyle name="Warning Text 25 5 2 2" xfId="32486" xr:uid="{00000000-0005-0000-0000-0000E87E0000}"/>
    <cellStyle name="Warning Text 25 5 2 3" xfId="32487" xr:uid="{00000000-0005-0000-0000-0000E97E0000}"/>
    <cellStyle name="Warning Text 25 5 3" xfId="32488" xr:uid="{00000000-0005-0000-0000-0000EA7E0000}"/>
    <cellStyle name="Warning Text 25 5 3 2" xfId="32489" xr:uid="{00000000-0005-0000-0000-0000EB7E0000}"/>
    <cellStyle name="Warning Text 25 5 3 3" xfId="32490" xr:uid="{00000000-0005-0000-0000-0000EC7E0000}"/>
    <cellStyle name="Warning Text 25 5 4" xfId="32491" xr:uid="{00000000-0005-0000-0000-0000ED7E0000}"/>
    <cellStyle name="Warning Text 25 5 4 2" xfId="32492" xr:uid="{00000000-0005-0000-0000-0000EE7E0000}"/>
    <cellStyle name="Warning Text 25 5 4 3" xfId="32493" xr:uid="{00000000-0005-0000-0000-0000EF7E0000}"/>
    <cellStyle name="Warning Text 25 5 5" xfId="32494" xr:uid="{00000000-0005-0000-0000-0000F07E0000}"/>
    <cellStyle name="Warning Text 25 5 6" xfId="32495" xr:uid="{00000000-0005-0000-0000-0000F17E0000}"/>
    <cellStyle name="Warning Text 25 6" xfId="32496" xr:uid="{00000000-0005-0000-0000-0000F27E0000}"/>
    <cellStyle name="Warning Text 25 6 2" xfId="32497" xr:uid="{00000000-0005-0000-0000-0000F37E0000}"/>
    <cellStyle name="Warning Text 25 6 2 2" xfId="32498" xr:uid="{00000000-0005-0000-0000-0000F47E0000}"/>
    <cellStyle name="Warning Text 25 6 2 3" xfId="32499" xr:uid="{00000000-0005-0000-0000-0000F57E0000}"/>
    <cellStyle name="Warning Text 25 6 3" xfId="32500" xr:uid="{00000000-0005-0000-0000-0000F67E0000}"/>
    <cellStyle name="Warning Text 25 6 3 2" xfId="32501" xr:uid="{00000000-0005-0000-0000-0000F77E0000}"/>
    <cellStyle name="Warning Text 25 6 3 3" xfId="32502" xr:uid="{00000000-0005-0000-0000-0000F87E0000}"/>
    <cellStyle name="Warning Text 25 6 4" xfId="32503" xr:uid="{00000000-0005-0000-0000-0000F97E0000}"/>
    <cellStyle name="Warning Text 25 6 5" xfId="32504" xr:uid="{00000000-0005-0000-0000-0000FA7E0000}"/>
    <cellStyle name="Warning Text 25 7" xfId="32505" xr:uid="{00000000-0005-0000-0000-0000FB7E0000}"/>
    <cellStyle name="Warning Text 25 7 2" xfId="32506" xr:uid="{00000000-0005-0000-0000-0000FC7E0000}"/>
    <cellStyle name="Warning Text 25 7 3" xfId="32507" xr:uid="{00000000-0005-0000-0000-0000FD7E0000}"/>
    <cellStyle name="Warning Text 25 8" xfId="32508" xr:uid="{00000000-0005-0000-0000-0000FE7E0000}"/>
    <cellStyle name="Warning Text 25 8 2" xfId="32509" xr:uid="{00000000-0005-0000-0000-0000FF7E0000}"/>
    <cellStyle name="Warning Text 25 8 3" xfId="32510" xr:uid="{00000000-0005-0000-0000-0000007F0000}"/>
    <cellStyle name="Warning Text 25 9" xfId="32511" xr:uid="{00000000-0005-0000-0000-0000017F0000}"/>
    <cellStyle name="Warning Text 25 9 2" xfId="32512" xr:uid="{00000000-0005-0000-0000-0000027F0000}"/>
    <cellStyle name="Warning Text 25 9 3" xfId="32513" xr:uid="{00000000-0005-0000-0000-0000037F0000}"/>
    <cellStyle name="Warning Text 26" xfId="32514" xr:uid="{00000000-0005-0000-0000-0000047F0000}"/>
    <cellStyle name="Warning Text 26 10" xfId="32515" xr:uid="{00000000-0005-0000-0000-0000057F0000}"/>
    <cellStyle name="Warning Text 26 11" xfId="32516" xr:uid="{00000000-0005-0000-0000-0000067F0000}"/>
    <cellStyle name="Warning Text 26 12" xfId="32517" xr:uid="{00000000-0005-0000-0000-0000077F0000}"/>
    <cellStyle name="Warning Text 26 13" xfId="32518" xr:uid="{00000000-0005-0000-0000-0000087F0000}"/>
    <cellStyle name="Warning Text 26 14" xfId="32519" xr:uid="{00000000-0005-0000-0000-0000097F0000}"/>
    <cellStyle name="Warning Text 26 15" xfId="32520" xr:uid="{00000000-0005-0000-0000-00000A7F0000}"/>
    <cellStyle name="Warning Text 26 2" xfId="32521" xr:uid="{00000000-0005-0000-0000-00000B7F0000}"/>
    <cellStyle name="Warning Text 26 2 2" xfId="32522" xr:uid="{00000000-0005-0000-0000-00000C7F0000}"/>
    <cellStyle name="Warning Text 26 2 2 2" xfId="32523" xr:uid="{00000000-0005-0000-0000-00000D7F0000}"/>
    <cellStyle name="Warning Text 26 2 2 3" xfId="32524" xr:uid="{00000000-0005-0000-0000-00000E7F0000}"/>
    <cellStyle name="Warning Text 26 2 3" xfId="32525" xr:uid="{00000000-0005-0000-0000-00000F7F0000}"/>
    <cellStyle name="Warning Text 26 2 3 2" xfId="32526" xr:uid="{00000000-0005-0000-0000-0000107F0000}"/>
    <cellStyle name="Warning Text 26 2 3 3" xfId="32527" xr:uid="{00000000-0005-0000-0000-0000117F0000}"/>
    <cellStyle name="Warning Text 26 2 4" xfId="32528" xr:uid="{00000000-0005-0000-0000-0000127F0000}"/>
    <cellStyle name="Warning Text 26 2 5" xfId="32529" xr:uid="{00000000-0005-0000-0000-0000137F0000}"/>
    <cellStyle name="Warning Text 26 2 6" xfId="32530" xr:uid="{00000000-0005-0000-0000-0000147F0000}"/>
    <cellStyle name="Warning Text 26 3" xfId="32531" xr:uid="{00000000-0005-0000-0000-0000157F0000}"/>
    <cellStyle name="Warning Text 26 3 2" xfId="32532" xr:uid="{00000000-0005-0000-0000-0000167F0000}"/>
    <cellStyle name="Warning Text 26 3 2 2" xfId="32533" xr:uid="{00000000-0005-0000-0000-0000177F0000}"/>
    <cellStyle name="Warning Text 26 3 2 3" xfId="32534" xr:uid="{00000000-0005-0000-0000-0000187F0000}"/>
    <cellStyle name="Warning Text 26 3 3" xfId="32535" xr:uid="{00000000-0005-0000-0000-0000197F0000}"/>
    <cellStyle name="Warning Text 26 3 3 2" xfId="32536" xr:uid="{00000000-0005-0000-0000-00001A7F0000}"/>
    <cellStyle name="Warning Text 26 3 3 3" xfId="32537" xr:uid="{00000000-0005-0000-0000-00001B7F0000}"/>
    <cellStyle name="Warning Text 26 3 4" xfId="32538" xr:uid="{00000000-0005-0000-0000-00001C7F0000}"/>
    <cellStyle name="Warning Text 26 3 5" xfId="32539" xr:uid="{00000000-0005-0000-0000-00001D7F0000}"/>
    <cellStyle name="Warning Text 26 4" xfId="32540" xr:uid="{00000000-0005-0000-0000-00001E7F0000}"/>
    <cellStyle name="Warning Text 26 4 2" xfId="32541" xr:uid="{00000000-0005-0000-0000-00001F7F0000}"/>
    <cellStyle name="Warning Text 26 4 2 2" xfId="32542" xr:uid="{00000000-0005-0000-0000-0000207F0000}"/>
    <cellStyle name="Warning Text 26 4 2 3" xfId="32543" xr:uid="{00000000-0005-0000-0000-0000217F0000}"/>
    <cellStyle name="Warning Text 26 4 3" xfId="32544" xr:uid="{00000000-0005-0000-0000-0000227F0000}"/>
    <cellStyle name="Warning Text 26 4 3 2" xfId="32545" xr:uid="{00000000-0005-0000-0000-0000237F0000}"/>
    <cellStyle name="Warning Text 26 4 3 3" xfId="32546" xr:uid="{00000000-0005-0000-0000-0000247F0000}"/>
    <cellStyle name="Warning Text 26 4 4" xfId="32547" xr:uid="{00000000-0005-0000-0000-0000257F0000}"/>
    <cellStyle name="Warning Text 26 4 5" xfId="32548" xr:uid="{00000000-0005-0000-0000-0000267F0000}"/>
    <cellStyle name="Warning Text 26 5" xfId="32549" xr:uid="{00000000-0005-0000-0000-0000277F0000}"/>
    <cellStyle name="Warning Text 26 5 2" xfId="32550" xr:uid="{00000000-0005-0000-0000-0000287F0000}"/>
    <cellStyle name="Warning Text 26 5 2 2" xfId="32551" xr:uid="{00000000-0005-0000-0000-0000297F0000}"/>
    <cellStyle name="Warning Text 26 5 2 3" xfId="32552" xr:uid="{00000000-0005-0000-0000-00002A7F0000}"/>
    <cellStyle name="Warning Text 26 5 3" xfId="32553" xr:uid="{00000000-0005-0000-0000-00002B7F0000}"/>
    <cellStyle name="Warning Text 26 5 3 2" xfId="32554" xr:uid="{00000000-0005-0000-0000-00002C7F0000}"/>
    <cellStyle name="Warning Text 26 5 3 3" xfId="32555" xr:uid="{00000000-0005-0000-0000-00002D7F0000}"/>
    <cellStyle name="Warning Text 26 5 4" xfId="32556" xr:uid="{00000000-0005-0000-0000-00002E7F0000}"/>
    <cellStyle name="Warning Text 26 5 4 2" xfId="32557" xr:uid="{00000000-0005-0000-0000-00002F7F0000}"/>
    <cellStyle name="Warning Text 26 5 4 3" xfId="32558" xr:uid="{00000000-0005-0000-0000-0000307F0000}"/>
    <cellStyle name="Warning Text 26 5 5" xfId="32559" xr:uid="{00000000-0005-0000-0000-0000317F0000}"/>
    <cellStyle name="Warning Text 26 5 6" xfId="32560" xr:uid="{00000000-0005-0000-0000-0000327F0000}"/>
    <cellStyle name="Warning Text 26 6" xfId="32561" xr:uid="{00000000-0005-0000-0000-0000337F0000}"/>
    <cellStyle name="Warning Text 26 6 2" xfId="32562" xr:uid="{00000000-0005-0000-0000-0000347F0000}"/>
    <cellStyle name="Warning Text 26 6 2 2" xfId="32563" xr:uid="{00000000-0005-0000-0000-0000357F0000}"/>
    <cellStyle name="Warning Text 26 6 2 3" xfId="32564" xr:uid="{00000000-0005-0000-0000-0000367F0000}"/>
    <cellStyle name="Warning Text 26 6 3" xfId="32565" xr:uid="{00000000-0005-0000-0000-0000377F0000}"/>
    <cellStyle name="Warning Text 26 6 3 2" xfId="32566" xr:uid="{00000000-0005-0000-0000-0000387F0000}"/>
    <cellStyle name="Warning Text 26 6 3 3" xfId="32567" xr:uid="{00000000-0005-0000-0000-0000397F0000}"/>
    <cellStyle name="Warning Text 26 6 4" xfId="32568" xr:uid="{00000000-0005-0000-0000-00003A7F0000}"/>
    <cellStyle name="Warning Text 26 6 5" xfId="32569" xr:uid="{00000000-0005-0000-0000-00003B7F0000}"/>
    <cellStyle name="Warning Text 26 7" xfId="32570" xr:uid="{00000000-0005-0000-0000-00003C7F0000}"/>
    <cellStyle name="Warning Text 26 7 2" xfId="32571" xr:uid="{00000000-0005-0000-0000-00003D7F0000}"/>
    <cellStyle name="Warning Text 26 7 3" xfId="32572" xr:uid="{00000000-0005-0000-0000-00003E7F0000}"/>
    <cellStyle name="Warning Text 26 8" xfId="32573" xr:uid="{00000000-0005-0000-0000-00003F7F0000}"/>
    <cellStyle name="Warning Text 26 8 2" xfId="32574" xr:uid="{00000000-0005-0000-0000-0000407F0000}"/>
    <cellStyle name="Warning Text 26 8 3" xfId="32575" xr:uid="{00000000-0005-0000-0000-0000417F0000}"/>
    <cellStyle name="Warning Text 26 9" xfId="32576" xr:uid="{00000000-0005-0000-0000-0000427F0000}"/>
    <cellStyle name="Warning Text 26 9 2" xfId="32577" xr:uid="{00000000-0005-0000-0000-0000437F0000}"/>
    <cellStyle name="Warning Text 26 9 3" xfId="32578" xr:uid="{00000000-0005-0000-0000-0000447F0000}"/>
    <cellStyle name="Warning Text 27" xfId="32579" xr:uid="{00000000-0005-0000-0000-0000457F0000}"/>
    <cellStyle name="Warning Text 27 10" xfId="32580" xr:uid="{00000000-0005-0000-0000-0000467F0000}"/>
    <cellStyle name="Warning Text 27 11" xfId="32581" xr:uid="{00000000-0005-0000-0000-0000477F0000}"/>
    <cellStyle name="Warning Text 27 12" xfId="32582" xr:uid="{00000000-0005-0000-0000-0000487F0000}"/>
    <cellStyle name="Warning Text 27 13" xfId="32583" xr:uid="{00000000-0005-0000-0000-0000497F0000}"/>
    <cellStyle name="Warning Text 27 14" xfId="32584" xr:uid="{00000000-0005-0000-0000-00004A7F0000}"/>
    <cellStyle name="Warning Text 27 15" xfId="32585" xr:uid="{00000000-0005-0000-0000-00004B7F0000}"/>
    <cellStyle name="Warning Text 27 2" xfId="32586" xr:uid="{00000000-0005-0000-0000-00004C7F0000}"/>
    <cellStyle name="Warning Text 27 2 2" xfId="32587" xr:uid="{00000000-0005-0000-0000-00004D7F0000}"/>
    <cellStyle name="Warning Text 27 2 2 2" xfId="32588" xr:uid="{00000000-0005-0000-0000-00004E7F0000}"/>
    <cellStyle name="Warning Text 27 2 2 3" xfId="32589" xr:uid="{00000000-0005-0000-0000-00004F7F0000}"/>
    <cellStyle name="Warning Text 27 2 3" xfId="32590" xr:uid="{00000000-0005-0000-0000-0000507F0000}"/>
    <cellStyle name="Warning Text 27 2 3 2" xfId="32591" xr:uid="{00000000-0005-0000-0000-0000517F0000}"/>
    <cellStyle name="Warning Text 27 2 3 3" xfId="32592" xr:uid="{00000000-0005-0000-0000-0000527F0000}"/>
    <cellStyle name="Warning Text 27 2 4" xfId="32593" xr:uid="{00000000-0005-0000-0000-0000537F0000}"/>
    <cellStyle name="Warning Text 27 2 5" xfId="32594" xr:uid="{00000000-0005-0000-0000-0000547F0000}"/>
    <cellStyle name="Warning Text 27 2 6" xfId="32595" xr:uid="{00000000-0005-0000-0000-0000557F0000}"/>
    <cellStyle name="Warning Text 27 3" xfId="32596" xr:uid="{00000000-0005-0000-0000-0000567F0000}"/>
    <cellStyle name="Warning Text 27 3 2" xfId="32597" xr:uid="{00000000-0005-0000-0000-0000577F0000}"/>
    <cellStyle name="Warning Text 27 3 2 2" xfId="32598" xr:uid="{00000000-0005-0000-0000-0000587F0000}"/>
    <cellStyle name="Warning Text 27 3 2 3" xfId="32599" xr:uid="{00000000-0005-0000-0000-0000597F0000}"/>
    <cellStyle name="Warning Text 27 3 3" xfId="32600" xr:uid="{00000000-0005-0000-0000-00005A7F0000}"/>
    <cellStyle name="Warning Text 27 3 3 2" xfId="32601" xr:uid="{00000000-0005-0000-0000-00005B7F0000}"/>
    <cellStyle name="Warning Text 27 3 3 3" xfId="32602" xr:uid="{00000000-0005-0000-0000-00005C7F0000}"/>
    <cellStyle name="Warning Text 27 3 4" xfId="32603" xr:uid="{00000000-0005-0000-0000-00005D7F0000}"/>
    <cellStyle name="Warning Text 27 3 5" xfId="32604" xr:uid="{00000000-0005-0000-0000-00005E7F0000}"/>
    <cellStyle name="Warning Text 27 4" xfId="32605" xr:uid="{00000000-0005-0000-0000-00005F7F0000}"/>
    <cellStyle name="Warning Text 27 4 2" xfId="32606" xr:uid="{00000000-0005-0000-0000-0000607F0000}"/>
    <cellStyle name="Warning Text 27 4 2 2" xfId="32607" xr:uid="{00000000-0005-0000-0000-0000617F0000}"/>
    <cellStyle name="Warning Text 27 4 2 3" xfId="32608" xr:uid="{00000000-0005-0000-0000-0000627F0000}"/>
    <cellStyle name="Warning Text 27 4 3" xfId="32609" xr:uid="{00000000-0005-0000-0000-0000637F0000}"/>
    <cellStyle name="Warning Text 27 4 3 2" xfId="32610" xr:uid="{00000000-0005-0000-0000-0000647F0000}"/>
    <cellStyle name="Warning Text 27 4 3 3" xfId="32611" xr:uid="{00000000-0005-0000-0000-0000657F0000}"/>
    <cellStyle name="Warning Text 27 4 4" xfId="32612" xr:uid="{00000000-0005-0000-0000-0000667F0000}"/>
    <cellStyle name="Warning Text 27 4 5" xfId="32613" xr:uid="{00000000-0005-0000-0000-0000677F0000}"/>
    <cellStyle name="Warning Text 27 5" xfId="32614" xr:uid="{00000000-0005-0000-0000-0000687F0000}"/>
    <cellStyle name="Warning Text 27 5 2" xfId="32615" xr:uid="{00000000-0005-0000-0000-0000697F0000}"/>
    <cellStyle name="Warning Text 27 5 2 2" xfId="32616" xr:uid="{00000000-0005-0000-0000-00006A7F0000}"/>
    <cellStyle name="Warning Text 27 5 2 3" xfId="32617" xr:uid="{00000000-0005-0000-0000-00006B7F0000}"/>
    <cellStyle name="Warning Text 27 5 3" xfId="32618" xr:uid="{00000000-0005-0000-0000-00006C7F0000}"/>
    <cellStyle name="Warning Text 27 5 3 2" xfId="32619" xr:uid="{00000000-0005-0000-0000-00006D7F0000}"/>
    <cellStyle name="Warning Text 27 5 3 3" xfId="32620" xr:uid="{00000000-0005-0000-0000-00006E7F0000}"/>
    <cellStyle name="Warning Text 27 5 4" xfId="32621" xr:uid="{00000000-0005-0000-0000-00006F7F0000}"/>
    <cellStyle name="Warning Text 27 5 4 2" xfId="32622" xr:uid="{00000000-0005-0000-0000-0000707F0000}"/>
    <cellStyle name="Warning Text 27 5 4 3" xfId="32623" xr:uid="{00000000-0005-0000-0000-0000717F0000}"/>
    <cellStyle name="Warning Text 27 5 5" xfId="32624" xr:uid="{00000000-0005-0000-0000-0000727F0000}"/>
    <cellStyle name="Warning Text 27 5 6" xfId="32625" xr:uid="{00000000-0005-0000-0000-0000737F0000}"/>
    <cellStyle name="Warning Text 27 6" xfId="32626" xr:uid="{00000000-0005-0000-0000-0000747F0000}"/>
    <cellStyle name="Warning Text 27 6 2" xfId="32627" xr:uid="{00000000-0005-0000-0000-0000757F0000}"/>
    <cellStyle name="Warning Text 27 6 2 2" xfId="32628" xr:uid="{00000000-0005-0000-0000-0000767F0000}"/>
    <cellStyle name="Warning Text 27 6 2 3" xfId="32629" xr:uid="{00000000-0005-0000-0000-0000777F0000}"/>
    <cellStyle name="Warning Text 27 6 3" xfId="32630" xr:uid="{00000000-0005-0000-0000-0000787F0000}"/>
    <cellStyle name="Warning Text 27 6 3 2" xfId="32631" xr:uid="{00000000-0005-0000-0000-0000797F0000}"/>
    <cellStyle name="Warning Text 27 6 3 3" xfId="32632" xr:uid="{00000000-0005-0000-0000-00007A7F0000}"/>
    <cellStyle name="Warning Text 27 6 4" xfId="32633" xr:uid="{00000000-0005-0000-0000-00007B7F0000}"/>
    <cellStyle name="Warning Text 27 6 5" xfId="32634" xr:uid="{00000000-0005-0000-0000-00007C7F0000}"/>
    <cellStyle name="Warning Text 27 7" xfId="32635" xr:uid="{00000000-0005-0000-0000-00007D7F0000}"/>
    <cellStyle name="Warning Text 27 7 2" xfId="32636" xr:uid="{00000000-0005-0000-0000-00007E7F0000}"/>
    <cellStyle name="Warning Text 27 7 3" xfId="32637" xr:uid="{00000000-0005-0000-0000-00007F7F0000}"/>
    <cellStyle name="Warning Text 27 8" xfId="32638" xr:uid="{00000000-0005-0000-0000-0000807F0000}"/>
    <cellStyle name="Warning Text 27 8 2" xfId="32639" xr:uid="{00000000-0005-0000-0000-0000817F0000}"/>
    <cellStyle name="Warning Text 27 8 3" xfId="32640" xr:uid="{00000000-0005-0000-0000-0000827F0000}"/>
    <cellStyle name="Warning Text 27 9" xfId="32641" xr:uid="{00000000-0005-0000-0000-0000837F0000}"/>
    <cellStyle name="Warning Text 27 9 2" xfId="32642" xr:uid="{00000000-0005-0000-0000-0000847F0000}"/>
    <cellStyle name="Warning Text 27 9 3" xfId="32643" xr:uid="{00000000-0005-0000-0000-0000857F0000}"/>
    <cellStyle name="Warning Text 28" xfId="32644" xr:uid="{00000000-0005-0000-0000-0000867F0000}"/>
    <cellStyle name="Warning Text 28 10" xfId="32645" xr:uid="{00000000-0005-0000-0000-0000877F0000}"/>
    <cellStyle name="Warning Text 28 11" xfId="32646" xr:uid="{00000000-0005-0000-0000-0000887F0000}"/>
    <cellStyle name="Warning Text 28 12" xfId="32647" xr:uid="{00000000-0005-0000-0000-0000897F0000}"/>
    <cellStyle name="Warning Text 28 13" xfId="32648" xr:uid="{00000000-0005-0000-0000-00008A7F0000}"/>
    <cellStyle name="Warning Text 28 14" xfId="32649" xr:uid="{00000000-0005-0000-0000-00008B7F0000}"/>
    <cellStyle name="Warning Text 28 15" xfId="32650" xr:uid="{00000000-0005-0000-0000-00008C7F0000}"/>
    <cellStyle name="Warning Text 28 2" xfId="32651" xr:uid="{00000000-0005-0000-0000-00008D7F0000}"/>
    <cellStyle name="Warning Text 28 2 2" xfId="32652" xr:uid="{00000000-0005-0000-0000-00008E7F0000}"/>
    <cellStyle name="Warning Text 28 2 2 2" xfId="32653" xr:uid="{00000000-0005-0000-0000-00008F7F0000}"/>
    <cellStyle name="Warning Text 28 2 2 3" xfId="32654" xr:uid="{00000000-0005-0000-0000-0000907F0000}"/>
    <cellStyle name="Warning Text 28 2 3" xfId="32655" xr:uid="{00000000-0005-0000-0000-0000917F0000}"/>
    <cellStyle name="Warning Text 28 2 3 2" xfId="32656" xr:uid="{00000000-0005-0000-0000-0000927F0000}"/>
    <cellStyle name="Warning Text 28 2 3 3" xfId="32657" xr:uid="{00000000-0005-0000-0000-0000937F0000}"/>
    <cellStyle name="Warning Text 28 2 4" xfId="32658" xr:uid="{00000000-0005-0000-0000-0000947F0000}"/>
    <cellStyle name="Warning Text 28 2 5" xfId="32659" xr:uid="{00000000-0005-0000-0000-0000957F0000}"/>
    <cellStyle name="Warning Text 28 2 6" xfId="32660" xr:uid="{00000000-0005-0000-0000-0000967F0000}"/>
    <cellStyle name="Warning Text 28 3" xfId="32661" xr:uid="{00000000-0005-0000-0000-0000977F0000}"/>
    <cellStyle name="Warning Text 28 3 2" xfId="32662" xr:uid="{00000000-0005-0000-0000-0000987F0000}"/>
    <cellStyle name="Warning Text 28 3 2 2" xfId="32663" xr:uid="{00000000-0005-0000-0000-0000997F0000}"/>
    <cellStyle name="Warning Text 28 3 2 3" xfId="32664" xr:uid="{00000000-0005-0000-0000-00009A7F0000}"/>
    <cellStyle name="Warning Text 28 3 3" xfId="32665" xr:uid="{00000000-0005-0000-0000-00009B7F0000}"/>
    <cellStyle name="Warning Text 28 3 3 2" xfId="32666" xr:uid="{00000000-0005-0000-0000-00009C7F0000}"/>
    <cellStyle name="Warning Text 28 3 3 3" xfId="32667" xr:uid="{00000000-0005-0000-0000-00009D7F0000}"/>
    <cellStyle name="Warning Text 28 3 4" xfId="32668" xr:uid="{00000000-0005-0000-0000-00009E7F0000}"/>
    <cellStyle name="Warning Text 28 3 5" xfId="32669" xr:uid="{00000000-0005-0000-0000-00009F7F0000}"/>
    <cellStyle name="Warning Text 28 4" xfId="32670" xr:uid="{00000000-0005-0000-0000-0000A07F0000}"/>
    <cellStyle name="Warning Text 28 4 2" xfId="32671" xr:uid="{00000000-0005-0000-0000-0000A17F0000}"/>
    <cellStyle name="Warning Text 28 4 2 2" xfId="32672" xr:uid="{00000000-0005-0000-0000-0000A27F0000}"/>
    <cellStyle name="Warning Text 28 4 2 3" xfId="32673" xr:uid="{00000000-0005-0000-0000-0000A37F0000}"/>
    <cellStyle name="Warning Text 28 4 3" xfId="32674" xr:uid="{00000000-0005-0000-0000-0000A47F0000}"/>
    <cellStyle name="Warning Text 28 4 3 2" xfId="32675" xr:uid="{00000000-0005-0000-0000-0000A57F0000}"/>
    <cellStyle name="Warning Text 28 4 3 3" xfId="32676" xr:uid="{00000000-0005-0000-0000-0000A67F0000}"/>
    <cellStyle name="Warning Text 28 4 4" xfId="32677" xr:uid="{00000000-0005-0000-0000-0000A77F0000}"/>
    <cellStyle name="Warning Text 28 4 5" xfId="32678" xr:uid="{00000000-0005-0000-0000-0000A87F0000}"/>
    <cellStyle name="Warning Text 28 5" xfId="32679" xr:uid="{00000000-0005-0000-0000-0000A97F0000}"/>
    <cellStyle name="Warning Text 28 5 2" xfId="32680" xr:uid="{00000000-0005-0000-0000-0000AA7F0000}"/>
    <cellStyle name="Warning Text 28 5 2 2" xfId="32681" xr:uid="{00000000-0005-0000-0000-0000AB7F0000}"/>
    <cellStyle name="Warning Text 28 5 2 3" xfId="32682" xr:uid="{00000000-0005-0000-0000-0000AC7F0000}"/>
    <cellStyle name="Warning Text 28 5 3" xfId="32683" xr:uid="{00000000-0005-0000-0000-0000AD7F0000}"/>
    <cellStyle name="Warning Text 28 5 3 2" xfId="32684" xr:uid="{00000000-0005-0000-0000-0000AE7F0000}"/>
    <cellStyle name="Warning Text 28 5 3 3" xfId="32685" xr:uid="{00000000-0005-0000-0000-0000AF7F0000}"/>
    <cellStyle name="Warning Text 28 5 4" xfId="32686" xr:uid="{00000000-0005-0000-0000-0000B07F0000}"/>
    <cellStyle name="Warning Text 28 5 4 2" xfId="32687" xr:uid="{00000000-0005-0000-0000-0000B17F0000}"/>
    <cellStyle name="Warning Text 28 5 4 3" xfId="32688" xr:uid="{00000000-0005-0000-0000-0000B27F0000}"/>
    <cellStyle name="Warning Text 28 5 5" xfId="32689" xr:uid="{00000000-0005-0000-0000-0000B37F0000}"/>
    <cellStyle name="Warning Text 28 5 6" xfId="32690" xr:uid="{00000000-0005-0000-0000-0000B47F0000}"/>
    <cellStyle name="Warning Text 28 6" xfId="32691" xr:uid="{00000000-0005-0000-0000-0000B57F0000}"/>
    <cellStyle name="Warning Text 28 6 2" xfId="32692" xr:uid="{00000000-0005-0000-0000-0000B67F0000}"/>
    <cellStyle name="Warning Text 28 6 2 2" xfId="32693" xr:uid="{00000000-0005-0000-0000-0000B77F0000}"/>
    <cellStyle name="Warning Text 28 6 2 3" xfId="32694" xr:uid="{00000000-0005-0000-0000-0000B87F0000}"/>
    <cellStyle name="Warning Text 28 6 3" xfId="32695" xr:uid="{00000000-0005-0000-0000-0000B97F0000}"/>
    <cellStyle name="Warning Text 28 6 3 2" xfId="32696" xr:uid="{00000000-0005-0000-0000-0000BA7F0000}"/>
    <cellStyle name="Warning Text 28 6 3 3" xfId="32697" xr:uid="{00000000-0005-0000-0000-0000BB7F0000}"/>
    <cellStyle name="Warning Text 28 6 4" xfId="32698" xr:uid="{00000000-0005-0000-0000-0000BC7F0000}"/>
    <cellStyle name="Warning Text 28 6 5" xfId="32699" xr:uid="{00000000-0005-0000-0000-0000BD7F0000}"/>
    <cellStyle name="Warning Text 28 7" xfId="32700" xr:uid="{00000000-0005-0000-0000-0000BE7F0000}"/>
    <cellStyle name="Warning Text 28 7 2" xfId="32701" xr:uid="{00000000-0005-0000-0000-0000BF7F0000}"/>
    <cellStyle name="Warning Text 28 7 3" xfId="32702" xr:uid="{00000000-0005-0000-0000-0000C07F0000}"/>
    <cellStyle name="Warning Text 28 8" xfId="32703" xr:uid="{00000000-0005-0000-0000-0000C17F0000}"/>
    <cellStyle name="Warning Text 28 8 2" xfId="32704" xr:uid="{00000000-0005-0000-0000-0000C27F0000}"/>
    <cellStyle name="Warning Text 28 8 3" xfId="32705" xr:uid="{00000000-0005-0000-0000-0000C37F0000}"/>
    <cellStyle name="Warning Text 28 9" xfId="32706" xr:uid="{00000000-0005-0000-0000-0000C47F0000}"/>
    <cellStyle name="Warning Text 28 9 2" xfId="32707" xr:uid="{00000000-0005-0000-0000-0000C57F0000}"/>
    <cellStyle name="Warning Text 28 9 3" xfId="32708" xr:uid="{00000000-0005-0000-0000-0000C67F0000}"/>
    <cellStyle name="Warning Text 29" xfId="32709" xr:uid="{00000000-0005-0000-0000-0000C77F0000}"/>
    <cellStyle name="Warning Text 29 10" xfId="32710" xr:uid="{00000000-0005-0000-0000-0000C87F0000}"/>
    <cellStyle name="Warning Text 29 11" xfId="32711" xr:uid="{00000000-0005-0000-0000-0000C97F0000}"/>
    <cellStyle name="Warning Text 29 12" xfId="32712" xr:uid="{00000000-0005-0000-0000-0000CA7F0000}"/>
    <cellStyle name="Warning Text 29 13" xfId="32713" xr:uid="{00000000-0005-0000-0000-0000CB7F0000}"/>
    <cellStyle name="Warning Text 29 14" xfId="32714" xr:uid="{00000000-0005-0000-0000-0000CC7F0000}"/>
    <cellStyle name="Warning Text 29 15" xfId="32715" xr:uid="{00000000-0005-0000-0000-0000CD7F0000}"/>
    <cellStyle name="Warning Text 29 2" xfId="32716" xr:uid="{00000000-0005-0000-0000-0000CE7F0000}"/>
    <cellStyle name="Warning Text 29 2 2" xfId="32717" xr:uid="{00000000-0005-0000-0000-0000CF7F0000}"/>
    <cellStyle name="Warning Text 29 2 2 2" xfId="32718" xr:uid="{00000000-0005-0000-0000-0000D07F0000}"/>
    <cellStyle name="Warning Text 29 2 2 3" xfId="32719" xr:uid="{00000000-0005-0000-0000-0000D17F0000}"/>
    <cellStyle name="Warning Text 29 2 3" xfId="32720" xr:uid="{00000000-0005-0000-0000-0000D27F0000}"/>
    <cellStyle name="Warning Text 29 2 3 2" xfId="32721" xr:uid="{00000000-0005-0000-0000-0000D37F0000}"/>
    <cellStyle name="Warning Text 29 2 3 3" xfId="32722" xr:uid="{00000000-0005-0000-0000-0000D47F0000}"/>
    <cellStyle name="Warning Text 29 2 4" xfId="32723" xr:uid="{00000000-0005-0000-0000-0000D57F0000}"/>
    <cellStyle name="Warning Text 29 2 5" xfId="32724" xr:uid="{00000000-0005-0000-0000-0000D67F0000}"/>
    <cellStyle name="Warning Text 29 2 6" xfId="32725" xr:uid="{00000000-0005-0000-0000-0000D77F0000}"/>
    <cellStyle name="Warning Text 29 3" xfId="32726" xr:uid="{00000000-0005-0000-0000-0000D87F0000}"/>
    <cellStyle name="Warning Text 29 3 2" xfId="32727" xr:uid="{00000000-0005-0000-0000-0000D97F0000}"/>
    <cellStyle name="Warning Text 29 3 2 2" xfId="32728" xr:uid="{00000000-0005-0000-0000-0000DA7F0000}"/>
    <cellStyle name="Warning Text 29 3 2 3" xfId="32729" xr:uid="{00000000-0005-0000-0000-0000DB7F0000}"/>
    <cellStyle name="Warning Text 29 3 3" xfId="32730" xr:uid="{00000000-0005-0000-0000-0000DC7F0000}"/>
    <cellStyle name="Warning Text 29 3 3 2" xfId="32731" xr:uid="{00000000-0005-0000-0000-0000DD7F0000}"/>
    <cellStyle name="Warning Text 29 3 3 3" xfId="32732" xr:uid="{00000000-0005-0000-0000-0000DE7F0000}"/>
    <cellStyle name="Warning Text 29 3 4" xfId="32733" xr:uid="{00000000-0005-0000-0000-0000DF7F0000}"/>
    <cellStyle name="Warning Text 29 3 5" xfId="32734" xr:uid="{00000000-0005-0000-0000-0000E07F0000}"/>
    <cellStyle name="Warning Text 29 4" xfId="32735" xr:uid="{00000000-0005-0000-0000-0000E17F0000}"/>
    <cellStyle name="Warning Text 29 4 2" xfId="32736" xr:uid="{00000000-0005-0000-0000-0000E27F0000}"/>
    <cellStyle name="Warning Text 29 4 2 2" xfId="32737" xr:uid="{00000000-0005-0000-0000-0000E37F0000}"/>
    <cellStyle name="Warning Text 29 4 2 3" xfId="32738" xr:uid="{00000000-0005-0000-0000-0000E47F0000}"/>
    <cellStyle name="Warning Text 29 4 3" xfId="32739" xr:uid="{00000000-0005-0000-0000-0000E57F0000}"/>
    <cellStyle name="Warning Text 29 4 3 2" xfId="32740" xr:uid="{00000000-0005-0000-0000-0000E67F0000}"/>
    <cellStyle name="Warning Text 29 4 3 3" xfId="32741" xr:uid="{00000000-0005-0000-0000-0000E77F0000}"/>
    <cellStyle name="Warning Text 29 4 4" xfId="32742" xr:uid="{00000000-0005-0000-0000-0000E87F0000}"/>
    <cellStyle name="Warning Text 29 4 5" xfId="32743" xr:uid="{00000000-0005-0000-0000-0000E97F0000}"/>
    <cellStyle name="Warning Text 29 5" xfId="32744" xr:uid="{00000000-0005-0000-0000-0000EA7F0000}"/>
    <cellStyle name="Warning Text 29 5 2" xfId="32745" xr:uid="{00000000-0005-0000-0000-0000EB7F0000}"/>
    <cellStyle name="Warning Text 29 5 2 2" xfId="32746" xr:uid="{00000000-0005-0000-0000-0000EC7F0000}"/>
    <cellStyle name="Warning Text 29 5 2 3" xfId="32747" xr:uid="{00000000-0005-0000-0000-0000ED7F0000}"/>
    <cellStyle name="Warning Text 29 5 3" xfId="32748" xr:uid="{00000000-0005-0000-0000-0000EE7F0000}"/>
    <cellStyle name="Warning Text 29 5 3 2" xfId="32749" xr:uid="{00000000-0005-0000-0000-0000EF7F0000}"/>
    <cellStyle name="Warning Text 29 5 3 3" xfId="32750" xr:uid="{00000000-0005-0000-0000-0000F07F0000}"/>
    <cellStyle name="Warning Text 29 5 4" xfId="32751" xr:uid="{00000000-0005-0000-0000-0000F17F0000}"/>
    <cellStyle name="Warning Text 29 5 4 2" xfId="32752" xr:uid="{00000000-0005-0000-0000-0000F27F0000}"/>
    <cellStyle name="Warning Text 29 5 4 3" xfId="32753" xr:uid="{00000000-0005-0000-0000-0000F37F0000}"/>
    <cellStyle name="Warning Text 29 5 5" xfId="32754" xr:uid="{00000000-0005-0000-0000-0000F47F0000}"/>
    <cellStyle name="Warning Text 29 5 6" xfId="32755" xr:uid="{00000000-0005-0000-0000-0000F57F0000}"/>
    <cellStyle name="Warning Text 29 6" xfId="32756" xr:uid="{00000000-0005-0000-0000-0000F67F0000}"/>
    <cellStyle name="Warning Text 29 6 2" xfId="32757" xr:uid="{00000000-0005-0000-0000-0000F77F0000}"/>
    <cellStyle name="Warning Text 29 6 2 2" xfId="32758" xr:uid="{00000000-0005-0000-0000-0000F87F0000}"/>
    <cellStyle name="Warning Text 29 6 2 3" xfId="32759" xr:uid="{00000000-0005-0000-0000-0000F97F0000}"/>
    <cellStyle name="Warning Text 29 6 3" xfId="32760" xr:uid="{00000000-0005-0000-0000-0000FA7F0000}"/>
    <cellStyle name="Warning Text 29 6 3 2" xfId="32761" xr:uid="{00000000-0005-0000-0000-0000FB7F0000}"/>
    <cellStyle name="Warning Text 29 6 3 3" xfId="32762" xr:uid="{00000000-0005-0000-0000-0000FC7F0000}"/>
    <cellStyle name="Warning Text 29 6 4" xfId="32763" xr:uid="{00000000-0005-0000-0000-0000FD7F0000}"/>
    <cellStyle name="Warning Text 29 6 5" xfId="32764" xr:uid="{00000000-0005-0000-0000-0000FE7F0000}"/>
    <cellStyle name="Warning Text 29 7" xfId="32765" xr:uid="{00000000-0005-0000-0000-0000FF7F0000}"/>
    <cellStyle name="Warning Text 29 7 2" xfId="32766" xr:uid="{00000000-0005-0000-0000-000000800000}"/>
    <cellStyle name="Warning Text 29 7 3" xfId="32767" xr:uid="{00000000-0005-0000-0000-000001800000}"/>
    <cellStyle name="Warning Text 29 8" xfId="32768" xr:uid="{00000000-0005-0000-0000-000002800000}"/>
    <cellStyle name="Warning Text 29 8 2" xfId="32769" xr:uid="{00000000-0005-0000-0000-000003800000}"/>
    <cellStyle name="Warning Text 29 8 3" xfId="32770" xr:uid="{00000000-0005-0000-0000-000004800000}"/>
    <cellStyle name="Warning Text 29 9" xfId="32771" xr:uid="{00000000-0005-0000-0000-000005800000}"/>
    <cellStyle name="Warning Text 29 9 2" xfId="32772" xr:uid="{00000000-0005-0000-0000-000006800000}"/>
    <cellStyle name="Warning Text 29 9 3" xfId="32773" xr:uid="{00000000-0005-0000-0000-000007800000}"/>
    <cellStyle name="Warning Text 3" xfId="32774" xr:uid="{00000000-0005-0000-0000-000008800000}"/>
    <cellStyle name="Warning Text 3 10" xfId="32775" xr:uid="{00000000-0005-0000-0000-000009800000}"/>
    <cellStyle name="Warning Text 3 11" xfId="32776" xr:uid="{00000000-0005-0000-0000-00000A800000}"/>
    <cellStyle name="Warning Text 3 12" xfId="32777" xr:uid="{00000000-0005-0000-0000-00000B800000}"/>
    <cellStyle name="Warning Text 3 13" xfId="32778" xr:uid="{00000000-0005-0000-0000-00000C800000}"/>
    <cellStyle name="Warning Text 3 14" xfId="32779" xr:uid="{00000000-0005-0000-0000-00000D800000}"/>
    <cellStyle name="Warning Text 3 15" xfId="32780" xr:uid="{00000000-0005-0000-0000-00000E800000}"/>
    <cellStyle name="Warning Text 3 2" xfId="32781" xr:uid="{00000000-0005-0000-0000-00000F800000}"/>
    <cellStyle name="Warning Text 3 2 2" xfId="32782" xr:uid="{00000000-0005-0000-0000-000010800000}"/>
    <cellStyle name="Warning Text 3 2 2 2" xfId="32783" xr:uid="{00000000-0005-0000-0000-000011800000}"/>
    <cellStyle name="Warning Text 3 2 2 3" xfId="32784" xr:uid="{00000000-0005-0000-0000-000012800000}"/>
    <cellStyle name="Warning Text 3 2 3" xfId="32785" xr:uid="{00000000-0005-0000-0000-000013800000}"/>
    <cellStyle name="Warning Text 3 2 3 2" xfId="32786" xr:uid="{00000000-0005-0000-0000-000014800000}"/>
    <cellStyle name="Warning Text 3 2 3 3" xfId="32787" xr:uid="{00000000-0005-0000-0000-000015800000}"/>
    <cellStyle name="Warning Text 3 2 4" xfId="32788" xr:uid="{00000000-0005-0000-0000-000016800000}"/>
    <cellStyle name="Warning Text 3 2 5" xfId="32789" xr:uid="{00000000-0005-0000-0000-000017800000}"/>
    <cellStyle name="Warning Text 3 2 6" xfId="32790" xr:uid="{00000000-0005-0000-0000-000018800000}"/>
    <cellStyle name="Warning Text 3 2 7" xfId="32791" xr:uid="{00000000-0005-0000-0000-000019800000}"/>
    <cellStyle name="Warning Text 3 2 8" xfId="32792" xr:uid="{00000000-0005-0000-0000-00001A800000}"/>
    <cellStyle name="Warning Text 3 2 9" xfId="32793" xr:uid="{00000000-0005-0000-0000-00001B800000}"/>
    <cellStyle name="Warning Text 3 3" xfId="32794" xr:uid="{00000000-0005-0000-0000-00001C800000}"/>
    <cellStyle name="Warning Text 3 3 2" xfId="32795" xr:uid="{00000000-0005-0000-0000-00001D800000}"/>
    <cellStyle name="Warning Text 3 3 2 2" xfId="32796" xr:uid="{00000000-0005-0000-0000-00001E800000}"/>
    <cellStyle name="Warning Text 3 3 2 3" xfId="32797" xr:uid="{00000000-0005-0000-0000-00001F800000}"/>
    <cellStyle name="Warning Text 3 3 3" xfId="32798" xr:uid="{00000000-0005-0000-0000-000020800000}"/>
    <cellStyle name="Warning Text 3 3 3 2" xfId="32799" xr:uid="{00000000-0005-0000-0000-000021800000}"/>
    <cellStyle name="Warning Text 3 3 3 3" xfId="32800" xr:uid="{00000000-0005-0000-0000-000022800000}"/>
    <cellStyle name="Warning Text 3 3 4" xfId="32801" xr:uid="{00000000-0005-0000-0000-000023800000}"/>
    <cellStyle name="Warning Text 3 3 5" xfId="32802" xr:uid="{00000000-0005-0000-0000-000024800000}"/>
    <cellStyle name="Warning Text 3 4" xfId="32803" xr:uid="{00000000-0005-0000-0000-000025800000}"/>
    <cellStyle name="Warning Text 3 4 2" xfId="32804" xr:uid="{00000000-0005-0000-0000-000026800000}"/>
    <cellStyle name="Warning Text 3 4 2 2" xfId="32805" xr:uid="{00000000-0005-0000-0000-000027800000}"/>
    <cellStyle name="Warning Text 3 4 2 3" xfId="32806" xr:uid="{00000000-0005-0000-0000-000028800000}"/>
    <cellStyle name="Warning Text 3 4 3" xfId="32807" xr:uid="{00000000-0005-0000-0000-000029800000}"/>
    <cellStyle name="Warning Text 3 4 3 2" xfId="32808" xr:uid="{00000000-0005-0000-0000-00002A800000}"/>
    <cellStyle name="Warning Text 3 4 3 3" xfId="32809" xr:uid="{00000000-0005-0000-0000-00002B800000}"/>
    <cellStyle name="Warning Text 3 4 4" xfId="32810" xr:uid="{00000000-0005-0000-0000-00002C800000}"/>
    <cellStyle name="Warning Text 3 4 5" xfId="32811" xr:uid="{00000000-0005-0000-0000-00002D800000}"/>
    <cellStyle name="Warning Text 3 5" xfId="32812" xr:uid="{00000000-0005-0000-0000-00002E800000}"/>
    <cellStyle name="Warning Text 3 5 2" xfId="32813" xr:uid="{00000000-0005-0000-0000-00002F800000}"/>
    <cellStyle name="Warning Text 3 5 2 2" xfId="32814" xr:uid="{00000000-0005-0000-0000-000030800000}"/>
    <cellStyle name="Warning Text 3 5 2 3" xfId="32815" xr:uid="{00000000-0005-0000-0000-000031800000}"/>
    <cellStyle name="Warning Text 3 5 3" xfId="32816" xr:uid="{00000000-0005-0000-0000-000032800000}"/>
    <cellStyle name="Warning Text 3 5 3 2" xfId="32817" xr:uid="{00000000-0005-0000-0000-000033800000}"/>
    <cellStyle name="Warning Text 3 5 3 3" xfId="32818" xr:uid="{00000000-0005-0000-0000-000034800000}"/>
    <cellStyle name="Warning Text 3 5 4" xfId="32819" xr:uid="{00000000-0005-0000-0000-000035800000}"/>
    <cellStyle name="Warning Text 3 5 4 2" xfId="32820" xr:uid="{00000000-0005-0000-0000-000036800000}"/>
    <cellStyle name="Warning Text 3 5 4 3" xfId="32821" xr:uid="{00000000-0005-0000-0000-000037800000}"/>
    <cellStyle name="Warning Text 3 5 5" xfId="32822" xr:uid="{00000000-0005-0000-0000-000038800000}"/>
    <cellStyle name="Warning Text 3 5 6" xfId="32823" xr:uid="{00000000-0005-0000-0000-000039800000}"/>
    <cellStyle name="Warning Text 3 6" xfId="32824" xr:uid="{00000000-0005-0000-0000-00003A800000}"/>
    <cellStyle name="Warning Text 3 6 2" xfId="32825" xr:uid="{00000000-0005-0000-0000-00003B800000}"/>
    <cellStyle name="Warning Text 3 6 2 2" xfId="32826" xr:uid="{00000000-0005-0000-0000-00003C800000}"/>
    <cellStyle name="Warning Text 3 6 2 3" xfId="32827" xr:uid="{00000000-0005-0000-0000-00003D800000}"/>
    <cellStyle name="Warning Text 3 6 3" xfId="32828" xr:uid="{00000000-0005-0000-0000-00003E800000}"/>
    <cellStyle name="Warning Text 3 6 3 2" xfId="32829" xr:uid="{00000000-0005-0000-0000-00003F800000}"/>
    <cellStyle name="Warning Text 3 6 3 3" xfId="32830" xr:uid="{00000000-0005-0000-0000-000040800000}"/>
    <cellStyle name="Warning Text 3 6 4" xfId="32831" xr:uid="{00000000-0005-0000-0000-000041800000}"/>
    <cellStyle name="Warning Text 3 6 5" xfId="32832" xr:uid="{00000000-0005-0000-0000-000042800000}"/>
    <cellStyle name="Warning Text 3 7" xfId="32833" xr:uid="{00000000-0005-0000-0000-000043800000}"/>
    <cellStyle name="Warning Text 3 7 2" xfId="32834" xr:uid="{00000000-0005-0000-0000-000044800000}"/>
    <cellStyle name="Warning Text 3 7 3" xfId="32835" xr:uid="{00000000-0005-0000-0000-000045800000}"/>
    <cellStyle name="Warning Text 3 8" xfId="32836" xr:uid="{00000000-0005-0000-0000-000046800000}"/>
    <cellStyle name="Warning Text 3 8 2" xfId="32837" xr:uid="{00000000-0005-0000-0000-000047800000}"/>
    <cellStyle name="Warning Text 3 8 3" xfId="32838" xr:uid="{00000000-0005-0000-0000-000048800000}"/>
    <cellStyle name="Warning Text 3 9" xfId="32839" xr:uid="{00000000-0005-0000-0000-000049800000}"/>
    <cellStyle name="Warning Text 3 9 2" xfId="32840" xr:uid="{00000000-0005-0000-0000-00004A800000}"/>
    <cellStyle name="Warning Text 3 9 3" xfId="32841" xr:uid="{00000000-0005-0000-0000-00004B800000}"/>
    <cellStyle name="Warning Text 30" xfId="32842" xr:uid="{00000000-0005-0000-0000-00004C800000}"/>
    <cellStyle name="Warning Text 30 10" xfId="32843" xr:uid="{00000000-0005-0000-0000-00004D800000}"/>
    <cellStyle name="Warning Text 30 11" xfId="32844" xr:uid="{00000000-0005-0000-0000-00004E800000}"/>
    <cellStyle name="Warning Text 30 12" xfId="32845" xr:uid="{00000000-0005-0000-0000-00004F800000}"/>
    <cellStyle name="Warning Text 30 13" xfId="32846" xr:uid="{00000000-0005-0000-0000-000050800000}"/>
    <cellStyle name="Warning Text 30 14" xfId="32847" xr:uid="{00000000-0005-0000-0000-000051800000}"/>
    <cellStyle name="Warning Text 30 15" xfId="32848" xr:uid="{00000000-0005-0000-0000-000052800000}"/>
    <cellStyle name="Warning Text 30 2" xfId="32849" xr:uid="{00000000-0005-0000-0000-000053800000}"/>
    <cellStyle name="Warning Text 30 2 2" xfId="32850" xr:uid="{00000000-0005-0000-0000-000054800000}"/>
    <cellStyle name="Warning Text 30 2 2 2" xfId="32851" xr:uid="{00000000-0005-0000-0000-000055800000}"/>
    <cellStyle name="Warning Text 30 2 2 3" xfId="32852" xr:uid="{00000000-0005-0000-0000-000056800000}"/>
    <cellStyle name="Warning Text 30 2 3" xfId="32853" xr:uid="{00000000-0005-0000-0000-000057800000}"/>
    <cellStyle name="Warning Text 30 2 3 2" xfId="32854" xr:uid="{00000000-0005-0000-0000-000058800000}"/>
    <cellStyle name="Warning Text 30 2 3 3" xfId="32855" xr:uid="{00000000-0005-0000-0000-000059800000}"/>
    <cellStyle name="Warning Text 30 2 4" xfId="32856" xr:uid="{00000000-0005-0000-0000-00005A800000}"/>
    <cellStyle name="Warning Text 30 2 5" xfId="32857" xr:uid="{00000000-0005-0000-0000-00005B800000}"/>
    <cellStyle name="Warning Text 30 2 6" xfId="32858" xr:uid="{00000000-0005-0000-0000-00005C800000}"/>
    <cellStyle name="Warning Text 30 3" xfId="32859" xr:uid="{00000000-0005-0000-0000-00005D800000}"/>
    <cellStyle name="Warning Text 30 3 2" xfId="32860" xr:uid="{00000000-0005-0000-0000-00005E800000}"/>
    <cellStyle name="Warning Text 30 3 2 2" xfId="32861" xr:uid="{00000000-0005-0000-0000-00005F800000}"/>
    <cellStyle name="Warning Text 30 3 2 3" xfId="32862" xr:uid="{00000000-0005-0000-0000-000060800000}"/>
    <cellStyle name="Warning Text 30 3 3" xfId="32863" xr:uid="{00000000-0005-0000-0000-000061800000}"/>
    <cellStyle name="Warning Text 30 3 3 2" xfId="32864" xr:uid="{00000000-0005-0000-0000-000062800000}"/>
    <cellStyle name="Warning Text 30 3 3 3" xfId="32865" xr:uid="{00000000-0005-0000-0000-000063800000}"/>
    <cellStyle name="Warning Text 30 3 4" xfId="32866" xr:uid="{00000000-0005-0000-0000-000064800000}"/>
    <cellStyle name="Warning Text 30 3 5" xfId="32867" xr:uid="{00000000-0005-0000-0000-000065800000}"/>
    <cellStyle name="Warning Text 30 4" xfId="32868" xr:uid="{00000000-0005-0000-0000-000066800000}"/>
    <cellStyle name="Warning Text 30 4 2" xfId="32869" xr:uid="{00000000-0005-0000-0000-000067800000}"/>
    <cellStyle name="Warning Text 30 4 2 2" xfId="32870" xr:uid="{00000000-0005-0000-0000-000068800000}"/>
    <cellStyle name="Warning Text 30 4 2 3" xfId="32871" xr:uid="{00000000-0005-0000-0000-000069800000}"/>
    <cellStyle name="Warning Text 30 4 3" xfId="32872" xr:uid="{00000000-0005-0000-0000-00006A800000}"/>
    <cellStyle name="Warning Text 30 4 3 2" xfId="32873" xr:uid="{00000000-0005-0000-0000-00006B800000}"/>
    <cellStyle name="Warning Text 30 4 3 3" xfId="32874" xr:uid="{00000000-0005-0000-0000-00006C800000}"/>
    <cellStyle name="Warning Text 30 4 4" xfId="32875" xr:uid="{00000000-0005-0000-0000-00006D800000}"/>
    <cellStyle name="Warning Text 30 4 5" xfId="32876" xr:uid="{00000000-0005-0000-0000-00006E800000}"/>
    <cellStyle name="Warning Text 30 5" xfId="32877" xr:uid="{00000000-0005-0000-0000-00006F800000}"/>
    <cellStyle name="Warning Text 30 5 2" xfId="32878" xr:uid="{00000000-0005-0000-0000-000070800000}"/>
    <cellStyle name="Warning Text 30 5 2 2" xfId="32879" xr:uid="{00000000-0005-0000-0000-000071800000}"/>
    <cellStyle name="Warning Text 30 5 2 3" xfId="32880" xr:uid="{00000000-0005-0000-0000-000072800000}"/>
    <cellStyle name="Warning Text 30 5 3" xfId="32881" xr:uid="{00000000-0005-0000-0000-000073800000}"/>
    <cellStyle name="Warning Text 30 5 3 2" xfId="32882" xr:uid="{00000000-0005-0000-0000-000074800000}"/>
    <cellStyle name="Warning Text 30 5 3 3" xfId="32883" xr:uid="{00000000-0005-0000-0000-000075800000}"/>
    <cellStyle name="Warning Text 30 5 4" xfId="32884" xr:uid="{00000000-0005-0000-0000-000076800000}"/>
    <cellStyle name="Warning Text 30 5 4 2" xfId="32885" xr:uid="{00000000-0005-0000-0000-000077800000}"/>
    <cellStyle name="Warning Text 30 5 4 3" xfId="32886" xr:uid="{00000000-0005-0000-0000-000078800000}"/>
    <cellStyle name="Warning Text 30 5 5" xfId="32887" xr:uid="{00000000-0005-0000-0000-000079800000}"/>
    <cellStyle name="Warning Text 30 5 6" xfId="32888" xr:uid="{00000000-0005-0000-0000-00007A800000}"/>
    <cellStyle name="Warning Text 30 6" xfId="32889" xr:uid="{00000000-0005-0000-0000-00007B800000}"/>
    <cellStyle name="Warning Text 30 6 2" xfId="32890" xr:uid="{00000000-0005-0000-0000-00007C800000}"/>
    <cellStyle name="Warning Text 30 6 2 2" xfId="32891" xr:uid="{00000000-0005-0000-0000-00007D800000}"/>
    <cellStyle name="Warning Text 30 6 2 3" xfId="32892" xr:uid="{00000000-0005-0000-0000-00007E800000}"/>
    <cellStyle name="Warning Text 30 6 3" xfId="32893" xr:uid="{00000000-0005-0000-0000-00007F800000}"/>
    <cellStyle name="Warning Text 30 6 3 2" xfId="32894" xr:uid="{00000000-0005-0000-0000-000080800000}"/>
    <cellStyle name="Warning Text 30 6 3 3" xfId="32895" xr:uid="{00000000-0005-0000-0000-000081800000}"/>
    <cellStyle name="Warning Text 30 6 4" xfId="32896" xr:uid="{00000000-0005-0000-0000-000082800000}"/>
    <cellStyle name="Warning Text 30 6 5" xfId="32897" xr:uid="{00000000-0005-0000-0000-000083800000}"/>
    <cellStyle name="Warning Text 30 7" xfId="32898" xr:uid="{00000000-0005-0000-0000-000084800000}"/>
    <cellStyle name="Warning Text 30 7 2" xfId="32899" xr:uid="{00000000-0005-0000-0000-000085800000}"/>
    <cellStyle name="Warning Text 30 7 3" xfId="32900" xr:uid="{00000000-0005-0000-0000-000086800000}"/>
    <cellStyle name="Warning Text 30 8" xfId="32901" xr:uid="{00000000-0005-0000-0000-000087800000}"/>
    <cellStyle name="Warning Text 30 8 2" xfId="32902" xr:uid="{00000000-0005-0000-0000-000088800000}"/>
    <cellStyle name="Warning Text 30 8 3" xfId="32903" xr:uid="{00000000-0005-0000-0000-000089800000}"/>
    <cellStyle name="Warning Text 30 9" xfId="32904" xr:uid="{00000000-0005-0000-0000-00008A800000}"/>
    <cellStyle name="Warning Text 30 9 2" xfId="32905" xr:uid="{00000000-0005-0000-0000-00008B800000}"/>
    <cellStyle name="Warning Text 30 9 3" xfId="32906" xr:uid="{00000000-0005-0000-0000-00008C800000}"/>
    <cellStyle name="Warning Text 31" xfId="32907" xr:uid="{00000000-0005-0000-0000-00008D800000}"/>
    <cellStyle name="Warning Text 31 10" xfId="32908" xr:uid="{00000000-0005-0000-0000-00008E800000}"/>
    <cellStyle name="Warning Text 31 11" xfId="32909" xr:uid="{00000000-0005-0000-0000-00008F800000}"/>
    <cellStyle name="Warning Text 31 12" xfId="32910" xr:uid="{00000000-0005-0000-0000-000090800000}"/>
    <cellStyle name="Warning Text 31 13" xfId="32911" xr:uid="{00000000-0005-0000-0000-000091800000}"/>
    <cellStyle name="Warning Text 31 14" xfId="32912" xr:uid="{00000000-0005-0000-0000-000092800000}"/>
    <cellStyle name="Warning Text 31 15" xfId="32913" xr:uid="{00000000-0005-0000-0000-000093800000}"/>
    <cellStyle name="Warning Text 31 2" xfId="32914" xr:uid="{00000000-0005-0000-0000-000094800000}"/>
    <cellStyle name="Warning Text 31 2 2" xfId="32915" xr:uid="{00000000-0005-0000-0000-000095800000}"/>
    <cellStyle name="Warning Text 31 2 2 2" xfId="32916" xr:uid="{00000000-0005-0000-0000-000096800000}"/>
    <cellStyle name="Warning Text 31 2 2 3" xfId="32917" xr:uid="{00000000-0005-0000-0000-000097800000}"/>
    <cellStyle name="Warning Text 31 2 3" xfId="32918" xr:uid="{00000000-0005-0000-0000-000098800000}"/>
    <cellStyle name="Warning Text 31 2 3 2" xfId="32919" xr:uid="{00000000-0005-0000-0000-000099800000}"/>
    <cellStyle name="Warning Text 31 2 3 3" xfId="32920" xr:uid="{00000000-0005-0000-0000-00009A800000}"/>
    <cellStyle name="Warning Text 31 2 4" xfId="32921" xr:uid="{00000000-0005-0000-0000-00009B800000}"/>
    <cellStyle name="Warning Text 31 2 5" xfId="32922" xr:uid="{00000000-0005-0000-0000-00009C800000}"/>
    <cellStyle name="Warning Text 31 2 6" xfId="32923" xr:uid="{00000000-0005-0000-0000-00009D800000}"/>
    <cellStyle name="Warning Text 31 3" xfId="32924" xr:uid="{00000000-0005-0000-0000-00009E800000}"/>
    <cellStyle name="Warning Text 31 3 2" xfId="32925" xr:uid="{00000000-0005-0000-0000-00009F800000}"/>
    <cellStyle name="Warning Text 31 3 2 2" xfId="32926" xr:uid="{00000000-0005-0000-0000-0000A0800000}"/>
    <cellStyle name="Warning Text 31 3 2 3" xfId="32927" xr:uid="{00000000-0005-0000-0000-0000A1800000}"/>
    <cellStyle name="Warning Text 31 3 3" xfId="32928" xr:uid="{00000000-0005-0000-0000-0000A2800000}"/>
    <cellStyle name="Warning Text 31 3 3 2" xfId="32929" xr:uid="{00000000-0005-0000-0000-0000A3800000}"/>
    <cellStyle name="Warning Text 31 3 3 3" xfId="32930" xr:uid="{00000000-0005-0000-0000-0000A4800000}"/>
    <cellStyle name="Warning Text 31 3 4" xfId="32931" xr:uid="{00000000-0005-0000-0000-0000A5800000}"/>
    <cellStyle name="Warning Text 31 3 5" xfId="32932" xr:uid="{00000000-0005-0000-0000-0000A6800000}"/>
    <cellStyle name="Warning Text 31 4" xfId="32933" xr:uid="{00000000-0005-0000-0000-0000A7800000}"/>
    <cellStyle name="Warning Text 31 4 2" xfId="32934" xr:uid="{00000000-0005-0000-0000-0000A8800000}"/>
    <cellStyle name="Warning Text 31 4 2 2" xfId="32935" xr:uid="{00000000-0005-0000-0000-0000A9800000}"/>
    <cellStyle name="Warning Text 31 4 2 3" xfId="32936" xr:uid="{00000000-0005-0000-0000-0000AA800000}"/>
    <cellStyle name="Warning Text 31 4 3" xfId="32937" xr:uid="{00000000-0005-0000-0000-0000AB800000}"/>
    <cellStyle name="Warning Text 31 4 3 2" xfId="32938" xr:uid="{00000000-0005-0000-0000-0000AC800000}"/>
    <cellStyle name="Warning Text 31 4 3 3" xfId="32939" xr:uid="{00000000-0005-0000-0000-0000AD800000}"/>
    <cellStyle name="Warning Text 31 4 4" xfId="32940" xr:uid="{00000000-0005-0000-0000-0000AE800000}"/>
    <cellStyle name="Warning Text 31 4 5" xfId="32941" xr:uid="{00000000-0005-0000-0000-0000AF800000}"/>
    <cellStyle name="Warning Text 31 5" xfId="32942" xr:uid="{00000000-0005-0000-0000-0000B0800000}"/>
    <cellStyle name="Warning Text 31 5 2" xfId="32943" xr:uid="{00000000-0005-0000-0000-0000B1800000}"/>
    <cellStyle name="Warning Text 31 5 2 2" xfId="32944" xr:uid="{00000000-0005-0000-0000-0000B2800000}"/>
    <cellStyle name="Warning Text 31 5 2 3" xfId="32945" xr:uid="{00000000-0005-0000-0000-0000B3800000}"/>
    <cellStyle name="Warning Text 31 5 3" xfId="32946" xr:uid="{00000000-0005-0000-0000-0000B4800000}"/>
    <cellStyle name="Warning Text 31 5 3 2" xfId="32947" xr:uid="{00000000-0005-0000-0000-0000B5800000}"/>
    <cellStyle name="Warning Text 31 5 3 3" xfId="32948" xr:uid="{00000000-0005-0000-0000-0000B6800000}"/>
    <cellStyle name="Warning Text 31 5 4" xfId="32949" xr:uid="{00000000-0005-0000-0000-0000B7800000}"/>
    <cellStyle name="Warning Text 31 5 4 2" xfId="32950" xr:uid="{00000000-0005-0000-0000-0000B8800000}"/>
    <cellStyle name="Warning Text 31 5 4 3" xfId="32951" xr:uid="{00000000-0005-0000-0000-0000B9800000}"/>
    <cellStyle name="Warning Text 31 5 5" xfId="32952" xr:uid="{00000000-0005-0000-0000-0000BA800000}"/>
    <cellStyle name="Warning Text 31 5 6" xfId="32953" xr:uid="{00000000-0005-0000-0000-0000BB800000}"/>
    <cellStyle name="Warning Text 31 6" xfId="32954" xr:uid="{00000000-0005-0000-0000-0000BC800000}"/>
    <cellStyle name="Warning Text 31 6 2" xfId="32955" xr:uid="{00000000-0005-0000-0000-0000BD800000}"/>
    <cellStyle name="Warning Text 31 6 2 2" xfId="32956" xr:uid="{00000000-0005-0000-0000-0000BE800000}"/>
    <cellStyle name="Warning Text 31 6 2 3" xfId="32957" xr:uid="{00000000-0005-0000-0000-0000BF800000}"/>
    <cellStyle name="Warning Text 31 6 3" xfId="32958" xr:uid="{00000000-0005-0000-0000-0000C0800000}"/>
    <cellStyle name="Warning Text 31 6 3 2" xfId="32959" xr:uid="{00000000-0005-0000-0000-0000C1800000}"/>
    <cellStyle name="Warning Text 31 6 3 3" xfId="32960" xr:uid="{00000000-0005-0000-0000-0000C2800000}"/>
    <cellStyle name="Warning Text 31 6 4" xfId="32961" xr:uid="{00000000-0005-0000-0000-0000C3800000}"/>
    <cellStyle name="Warning Text 31 6 5" xfId="32962" xr:uid="{00000000-0005-0000-0000-0000C4800000}"/>
    <cellStyle name="Warning Text 31 7" xfId="32963" xr:uid="{00000000-0005-0000-0000-0000C5800000}"/>
    <cellStyle name="Warning Text 31 7 2" xfId="32964" xr:uid="{00000000-0005-0000-0000-0000C6800000}"/>
    <cellStyle name="Warning Text 31 7 3" xfId="32965" xr:uid="{00000000-0005-0000-0000-0000C7800000}"/>
    <cellStyle name="Warning Text 31 8" xfId="32966" xr:uid="{00000000-0005-0000-0000-0000C8800000}"/>
    <cellStyle name="Warning Text 31 8 2" xfId="32967" xr:uid="{00000000-0005-0000-0000-0000C9800000}"/>
    <cellStyle name="Warning Text 31 8 3" xfId="32968" xr:uid="{00000000-0005-0000-0000-0000CA800000}"/>
    <cellStyle name="Warning Text 31 9" xfId="32969" xr:uid="{00000000-0005-0000-0000-0000CB800000}"/>
    <cellStyle name="Warning Text 31 9 2" xfId="32970" xr:uid="{00000000-0005-0000-0000-0000CC800000}"/>
    <cellStyle name="Warning Text 31 9 3" xfId="32971" xr:uid="{00000000-0005-0000-0000-0000CD800000}"/>
    <cellStyle name="Warning Text 32" xfId="32972" xr:uid="{00000000-0005-0000-0000-0000CE800000}"/>
    <cellStyle name="Warning Text 32 10" xfId="32973" xr:uid="{00000000-0005-0000-0000-0000CF800000}"/>
    <cellStyle name="Warning Text 32 11" xfId="32974" xr:uid="{00000000-0005-0000-0000-0000D0800000}"/>
    <cellStyle name="Warning Text 32 12" xfId="32975" xr:uid="{00000000-0005-0000-0000-0000D1800000}"/>
    <cellStyle name="Warning Text 32 13" xfId="32976" xr:uid="{00000000-0005-0000-0000-0000D2800000}"/>
    <cellStyle name="Warning Text 32 14" xfId="32977" xr:uid="{00000000-0005-0000-0000-0000D3800000}"/>
    <cellStyle name="Warning Text 32 15" xfId="32978" xr:uid="{00000000-0005-0000-0000-0000D4800000}"/>
    <cellStyle name="Warning Text 32 2" xfId="32979" xr:uid="{00000000-0005-0000-0000-0000D5800000}"/>
    <cellStyle name="Warning Text 32 2 2" xfId="32980" xr:uid="{00000000-0005-0000-0000-0000D6800000}"/>
    <cellStyle name="Warning Text 32 2 2 2" xfId="32981" xr:uid="{00000000-0005-0000-0000-0000D7800000}"/>
    <cellStyle name="Warning Text 32 2 2 3" xfId="32982" xr:uid="{00000000-0005-0000-0000-0000D8800000}"/>
    <cellStyle name="Warning Text 32 2 3" xfId="32983" xr:uid="{00000000-0005-0000-0000-0000D9800000}"/>
    <cellStyle name="Warning Text 32 2 3 2" xfId="32984" xr:uid="{00000000-0005-0000-0000-0000DA800000}"/>
    <cellStyle name="Warning Text 32 2 3 3" xfId="32985" xr:uid="{00000000-0005-0000-0000-0000DB800000}"/>
    <cellStyle name="Warning Text 32 2 4" xfId="32986" xr:uid="{00000000-0005-0000-0000-0000DC800000}"/>
    <cellStyle name="Warning Text 32 2 5" xfId="32987" xr:uid="{00000000-0005-0000-0000-0000DD800000}"/>
    <cellStyle name="Warning Text 32 2 6" xfId="32988" xr:uid="{00000000-0005-0000-0000-0000DE800000}"/>
    <cellStyle name="Warning Text 32 3" xfId="32989" xr:uid="{00000000-0005-0000-0000-0000DF800000}"/>
    <cellStyle name="Warning Text 32 3 2" xfId="32990" xr:uid="{00000000-0005-0000-0000-0000E0800000}"/>
    <cellStyle name="Warning Text 32 3 2 2" xfId="32991" xr:uid="{00000000-0005-0000-0000-0000E1800000}"/>
    <cellStyle name="Warning Text 32 3 2 3" xfId="32992" xr:uid="{00000000-0005-0000-0000-0000E2800000}"/>
    <cellStyle name="Warning Text 32 3 3" xfId="32993" xr:uid="{00000000-0005-0000-0000-0000E3800000}"/>
    <cellStyle name="Warning Text 32 3 3 2" xfId="32994" xr:uid="{00000000-0005-0000-0000-0000E4800000}"/>
    <cellStyle name="Warning Text 32 3 3 3" xfId="32995" xr:uid="{00000000-0005-0000-0000-0000E5800000}"/>
    <cellStyle name="Warning Text 32 3 4" xfId="32996" xr:uid="{00000000-0005-0000-0000-0000E6800000}"/>
    <cellStyle name="Warning Text 32 3 5" xfId="32997" xr:uid="{00000000-0005-0000-0000-0000E7800000}"/>
    <cellStyle name="Warning Text 32 4" xfId="32998" xr:uid="{00000000-0005-0000-0000-0000E8800000}"/>
    <cellStyle name="Warning Text 32 4 2" xfId="32999" xr:uid="{00000000-0005-0000-0000-0000E9800000}"/>
    <cellStyle name="Warning Text 32 4 2 2" xfId="33000" xr:uid="{00000000-0005-0000-0000-0000EA800000}"/>
    <cellStyle name="Warning Text 32 4 2 3" xfId="33001" xr:uid="{00000000-0005-0000-0000-0000EB800000}"/>
    <cellStyle name="Warning Text 32 4 3" xfId="33002" xr:uid="{00000000-0005-0000-0000-0000EC800000}"/>
    <cellStyle name="Warning Text 32 4 3 2" xfId="33003" xr:uid="{00000000-0005-0000-0000-0000ED800000}"/>
    <cellStyle name="Warning Text 32 4 3 3" xfId="33004" xr:uid="{00000000-0005-0000-0000-0000EE800000}"/>
    <cellStyle name="Warning Text 32 4 4" xfId="33005" xr:uid="{00000000-0005-0000-0000-0000EF800000}"/>
    <cellStyle name="Warning Text 32 4 5" xfId="33006" xr:uid="{00000000-0005-0000-0000-0000F0800000}"/>
    <cellStyle name="Warning Text 32 5" xfId="33007" xr:uid="{00000000-0005-0000-0000-0000F1800000}"/>
    <cellStyle name="Warning Text 32 5 2" xfId="33008" xr:uid="{00000000-0005-0000-0000-0000F2800000}"/>
    <cellStyle name="Warning Text 32 5 2 2" xfId="33009" xr:uid="{00000000-0005-0000-0000-0000F3800000}"/>
    <cellStyle name="Warning Text 32 5 2 3" xfId="33010" xr:uid="{00000000-0005-0000-0000-0000F4800000}"/>
    <cellStyle name="Warning Text 32 5 3" xfId="33011" xr:uid="{00000000-0005-0000-0000-0000F5800000}"/>
    <cellStyle name="Warning Text 32 5 3 2" xfId="33012" xr:uid="{00000000-0005-0000-0000-0000F6800000}"/>
    <cellStyle name="Warning Text 32 5 3 3" xfId="33013" xr:uid="{00000000-0005-0000-0000-0000F7800000}"/>
    <cellStyle name="Warning Text 32 5 4" xfId="33014" xr:uid="{00000000-0005-0000-0000-0000F8800000}"/>
    <cellStyle name="Warning Text 32 5 4 2" xfId="33015" xr:uid="{00000000-0005-0000-0000-0000F9800000}"/>
    <cellStyle name="Warning Text 32 5 4 3" xfId="33016" xr:uid="{00000000-0005-0000-0000-0000FA800000}"/>
    <cellStyle name="Warning Text 32 5 5" xfId="33017" xr:uid="{00000000-0005-0000-0000-0000FB800000}"/>
    <cellStyle name="Warning Text 32 5 6" xfId="33018" xr:uid="{00000000-0005-0000-0000-0000FC800000}"/>
    <cellStyle name="Warning Text 32 6" xfId="33019" xr:uid="{00000000-0005-0000-0000-0000FD800000}"/>
    <cellStyle name="Warning Text 32 6 2" xfId="33020" xr:uid="{00000000-0005-0000-0000-0000FE800000}"/>
    <cellStyle name="Warning Text 32 6 2 2" xfId="33021" xr:uid="{00000000-0005-0000-0000-0000FF800000}"/>
    <cellStyle name="Warning Text 32 6 2 3" xfId="33022" xr:uid="{00000000-0005-0000-0000-000000810000}"/>
    <cellStyle name="Warning Text 32 6 3" xfId="33023" xr:uid="{00000000-0005-0000-0000-000001810000}"/>
    <cellStyle name="Warning Text 32 6 3 2" xfId="33024" xr:uid="{00000000-0005-0000-0000-000002810000}"/>
    <cellStyle name="Warning Text 32 6 3 3" xfId="33025" xr:uid="{00000000-0005-0000-0000-000003810000}"/>
    <cellStyle name="Warning Text 32 6 4" xfId="33026" xr:uid="{00000000-0005-0000-0000-000004810000}"/>
    <cellStyle name="Warning Text 32 6 5" xfId="33027" xr:uid="{00000000-0005-0000-0000-000005810000}"/>
    <cellStyle name="Warning Text 32 7" xfId="33028" xr:uid="{00000000-0005-0000-0000-000006810000}"/>
    <cellStyle name="Warning Text 32 7 2" xfId="33029" xr:uid="{00000000-0005-0000-0000-000007810000}"/>
    <cellStyle name="Warning Text 32 7 3" xfId="33030" xr:uid="{00000000-0005-0000-0000-000008810000}"/>
    <cellStyle name="Warning Text 32 8" xfId="33031" xr:uid="{00000000-0005-0000-0000-000009810000}"/>
    <cellStyle name="Warning Text 32 8 2" xfId="33032" xr:uid="{00000000-0005-0000-0000-00000A810000}"/>
    <cellStyle name="Warning Text 32 8 3" xfId="33033" xr:uid="{00000000-0005-0000-0000-00000B810000}"/>
    <cellStyle name="Warning Text 32 9" xfId="33034" xr:uid="{00000000-0005-0000-0000-00000C810000}"/>
    <cellStyle name="Warning Text 32 9 2" xfId="33035" xr:uid="{00000000-0005-0000-0000-00000D810000}"/>
    <cellStyle name="Warning Text 32 9 3" xfId="33036" xr:uid="{00000000-0005-0000-0000-00000E810000}"/>
    <cellStyle name="Warning Text 33" xfId="33037" xr:uid="{00000000-0005-0000-0000-00000F810000}"/>
    <cellStyle name="Warning Text 33 10" xfId="33038" xr:uid="{00000000-0005-0000-0000-000010810000}"/>
    <cellStyle name="Warning Text 33 11" xfId="33039" xr:uid="{00000000-0005-0000-0000-000011810000}"/>
    <cellStyle name="Warning Text 33 12" xfId="33040" xr:uid="{00000000-0005-0000-0000-000012810000}"/>
    <cellStyle name="Warning Text 33 13" xfId="33041" xr:uid="{00000000-0005-0000-0000-000013810000}"/>
    <cellStyle name="Warning Text 33 14" xfId="33042" xr:uid="{00000000-0005-0000-0000-000014810000}"/>
    <cellStyle name="Warning Text 33 15" xfId="33043" xr:uid="{00000000-0005-0000-0000-000015810000}"/>
    <cellStyle name="Warning Text 33 2" xfId="33044" xr:uid="{00000000-0005-0000-0000-000016810000}"/>
    <cellStyle name="Warning Text 33 2 2" xfId="33045" xr:uid="{00000000-0005-0000-0000-000017810000}"/>
    <cellStyle name="Warning Text 33 2 2 2" xfId="33046" xr:uid="{00000000-0005-0000-0000-000018810000}"/>
    <cellStyle name="Warning Text 33 2 2 3" xfId="33047" xr:uid="{00000000-0005-0000-0000-000019810000}"/>
    <cellStyle name="Warning Text 33 2 3" xfId="33048" xr:uid="{00000000-0005-0000-0000-00001A810000}"/>
    <cellStyle name="Warning Text 33 2 3 2" xfId="33049" xr:uid="{00000000-0005-0000-0000-00001B810000}"/>
    <cellStyle name="Warning Text 33 2 3 3" xfId="33050" xr:uid="{00000000-0005-0000-0000-00001C810000}"/>
    <cellStyle name="Warning Text 33 2 4" xfId="33051" xr:uid="{00000000-0005-0000-0000-00001D810000}"/>
    <cellStyle name="Warning Text 33 2 5" xfId="33052" xr:uid="{00000000-0005-0000-0000-00001E810000}"/>
    <cellStyle name="Warning Text 33 2 6" xfId="33053" xr:uid="{00000000-0005-0000-0000-00001F810000}"/>
    <cellStyle name="Warning Text 33 3" xfId="33054" xr:uid="{00000000-0005-0000-0000-000020810000}"/>
    <cellStyle name="Warning Text 33 3 2" xfId="33055" xr:uid="{00000000-0005-0000-0000-000021810000}"/>
    <cellStyle name="Warning Text 33 3 2 2" xfId="33056" xr:uid="{00000000-0005-0000-0000-000022810000}"/>
    <cellStyle name="Warning Text 33 3 2 3" xfId="33057" xr:uid="{00000000-0005-0000-0000-000023810000}"/>
    <cellStyle name="Warning Text 33 3 3" xfId="33058" xr:uid="{00000000-0005-0000-0000-000024810000}"/>
    <cellStyle name="Warning Text 33 3 3 2" xfId="33059" xr:uid="{00000000-0005-0000-0000-000025810000}"/>
    <cellStyle name="Warning Text 33 3 3 3" xfId="33060" xr:uid="{00000000-0005-0000-0000-000026810000}"/>
    <cellStyle name="Warning Text 33 3 4" xfId="33061" xr:uid="{00000000-0005-0000-0000-000027810000}"/>
    <cellStyle name="Warning Text 33 3 5" xfId="33062" xr:uid="{00000000-0005-0000-0000-000028810000}"/>
    <cellStyle name="Warning Text 33 4" xfId="33063" xr:uid="{00000000-0005-0000-0000-000029810000}"/>
    <cellStyle name="Warning Text 33 4 2" xfId="33064" xr:uid="{00000000-0005-0000-0000-00002A810000}"/>
    <cellStyle name="Warning Text 33 4 2 2" xfId="33065" xr:uid="{00000000-0005-0000-0000-00002B810000}"/>
    <cellStyle name="Warning Text 33 4 2 3" xfId="33066" xr:uid="{00000000-0005-0000-0000-00002C810000}"/>
    <cellStyle name="Warning Text 33 4 3" xfId="33067" xr:uid="{00000000-0005-0000-0000-00002D810000}"/>
    <cellStyle name="Warning Text 33 4 3 2" xfId="33068" xr:uid="{00000000-0005-0000-0000-00002E810000}"/>
    <cellStyle name="Warning Text 33 4 3 3" xfId="33069" xr:uid="{00000000-0005-0000-0000-00002F810000}"/>
    <cellStyle name="Warning Text 33 4 4" xfId="33070" xr:uid="{00000000-0005-0000-0000-000030810000}"/>
    <cellStyle name="Warning Text 33 4 5" xfId="33071" xr:uid="{00000000-0005-0000-0000-000031810000}"/>
    <cellStyle name="Warning Text 33 5" xfId="33072" xr:uid="{00000000-0005-0000-0000-000032810000}"/>
    <cellStyle name="Warning Text 33 5 2" xfId="33073" xr:uid="{00000000-0005-0000-0000-000033810000}"/>
    <cellStyle name="Warning Text 33 5 2 2" xfId="33074" xr:uid="{00000000-0005-0000-0000-000034810000}"/>
    <cellStyle name="Warning Text 33 5 2 3" xfId="33075" xr:uid="{00000000-0005-0000-0000-000035810000}"/>
    <cellStyle name="Warning Text 33 5 3" xfId="33076" xr:uid="{00000000-0005-0000-0000-000036810000}"/>
    <cellStyle name="Warning Text 33 5 3 2" xfId="33077" xr:uid="{00000000-0005-0000-0000-000037810000}"/>
    <cellStyle name="Warning Text 33 5 3 3" xfId="33078" xr:uid="{00000000-0005-0000-0000-000038810000}"/>
    <cellStyle name="Warning Text 33 5 4" xfId="33079" xr:uid="{00000000-0005-0000-0000-000039810000}"/>
    <cellStyle name="Warning Text 33 5 4 2" xfId="33080" xr:uid="{00000000-0005-0000-0000-00003A810000}"/>
    <cellStyle name="Warning Text 33 5 4 3" xfId="33081" xr:uid="{00000000-0005-0000-0000-00003B810000}"/>
    <cellStyle name="Warning Text 33 5 5" xfId="33082" xr:uid="{00000000-0005-0000-0000-00003C810000}"/>
    <cellStyle name="Warning Text 33 5 6" xfId="33083" xr:uid="{00000000-0005-0000-0000-00003D810000}"/>
    <cellStyle name="Warning Text 33 6" xfId="33084" xr:uid="{00000000-0005-0000-0000-00003E810000}"/>
    <cellStyle name="Warning Text 33 6 2" xfId="33085" xr:uid="{00000000-0005-0000-0000-00003F810000}"/>
    <cellStyle name="Warning Text 33 6 2 2" xfId="33086" xr:uid="{00000000-0005-0000-0000-000040810000}"/>
    <cellStyle name="Warning Text 33 6 2 3" xfId="33087" xr:uid="{00000000-0005-0000-0000-000041810000}"/>
    <cellStyle name="Warning Text 33 6 3" xfId="33088" xr:uid="{00000000-0005-0000-0000-000042810000}"/>
    <cellStyle name="Warning Text 33 6 3 2" xfId="33089" xr:uid="{00000000-0005-0000-0000-000043810000}"/>
    <cellStyle name="Warning Text 33 6 3 3" xfId="33090" xr:uid="{00000000-0005-0000-0000-000044810000}"/>
    <cellStyle name="Warning Text 33 6 4" xfId="33091" xr:uid="{00000000-0005-0000-0000-000045810000}"/>
    <cellStyle name="Warning Text 33 6 5" xfId="33092" xr:uid="{00000000-0005-0000-0000-000046810000}"/>
    <cellStyle name="Warning Text 33 7" xfId="33093" xr:uid="{00000000-0005-0000-0000-000047810000}"/>
    <cellStyle name="Warning Text 33 7 2" xfId="33094" xr:uid="{00000000-0005-0000-0000-000048810000}"/>
    <cellStyle name="Warning Text 33 7 3" xfId="33095" xr:uid="{00000000-0005-0000-0000-000049810000}"/>
    <cellStyle name="Warning Text 33 8" xfId="33096" xr:uid="{00000000-0005-0000-0000-00004A810000}"/>
    <cellStyle name="Warning Text 33 8 2" xfId="33097" xr:uid="{00000000-0005-0000-0000-00004B810000}"/>
    <cellStyle name="Warning Text 33 8 3" xfId="33098" xr:uid="{00000000-0005-0000-0000-00004C810000}"/>
    <cellStyle name="Warning Text 33 9" xfId="33099" xr:uid="{00000000-0005-0000-0000-00004D810000}"/>
    <cellStyle name="Warning Text 33 9 2" xfId="33100" xr:uid="{00000000-0005-0000-0000-00004E810000}"/>
    <cellStyle name="Warning Text 33 9 3" xfId="33101" xr:uid="{00000000-0005-0000-0000-00004F810000}"/>
    <cellStyle name="Warning Text 34" xfId="33102" xr:uid="{00000000-0005-0000-0000-000050810000}"/>
    <cellStyle name="Warning Text 34 10" xfId="33103" xr:uid="{00000000-0005-0000-0000-000051810000}"/>
    <cellStyle name="Warning Text 34 11" xfId="33104" xr:uid="{00000000-0005-0000-0000-000052810000}"/>
    <cellStyle name="Warning Text 34 12" xfId="33105" xr:uid="{00000000-0005-0000-0000-000053810000}"/>
    <cellStyle name="Warning Text 34 13" xfId="33106" xr:uid="{00000000-0005-0000-0000-000054810000}"/>
    <cellStyle name="Warning Text 34 14" xfId="33107" xr:uid="{00000000-0005-0000-0000-000055810000}"/>
    <cellStyle name="Warning Text 34 15" xfId="33108" xr:uid="{00000000-0005-0000-0000-000056810000}"/>
    <cellStyle name="Warning Text 34 2" xfId="33109" xr:uid="{00000000-0005-0000-0000-000057810000}"/>
    <cellStyle name="Warning Text 34 2 2" xfId="33110" xr:uid="{00000000-0005-0000-0000-000058810000}"/>
    <cellStyle name="Warning Text 34 2 2 2" xfId="33111" xr:uid="{00000000-0005-0000-0000-000059810000}"/>
    <cellStyle name="Warning Text 34 2 2 3" xfId="33112" xr:uid="{00000000-0005-0000-0000-00005A810000}"/>
    <cellStyle name="Warning Text 34 2 3" xfId="33113" xr:uid="{00000000-0005-0000-0000-00005B810000}"/>
    <cellStyle name="Warning Text 34 2 3 2" xfId="33114" xr:uid="{00000000-0005-0000-0000-00005C810000}"/>
    <cellStyle name="Warning Text 34 2 3 3" xfId="33115" xr:uid="{00000000-0005-0000-0000-00005D810000}"/>
    <cellStyle name="Warning Text 34 2 4" xfId="33116" xr:uid="{00000000-0005-0000-0000-00005E810000}"/>
    <cellStyle name="Warning Text 34 2 5" xfId="33117" xr:uid="{00000000-0005-0000-0000-00005F810000}"/>
    <cellStyle name="Warning Text 34 2 6" xfId="33118" xr:uid="{00000000-0005-0000-0000-000060810000}"/>
    <cellStyle name="Warning Text 34 3" xfId="33119" xr:uid="{00000000-0005-0000-0000-000061810000}"/>
    <cellStyle name="Warning Text 34 3 2" xfId="33120" xr:uid="{00000000-0005-0000-0000-000062810000}"/>
    <cellStyle name="Warning Text 34 3 2 2" xfId="33121" xr:uid="{00000000-0005-0000-0000-000063810000}"/>
    <cellStyle name="Warning Text 34 3 2 3" xfId="33122" xr:uid="{00000000-0005-0000-0000-000064810000}"/>
    <cellStyle name="Warning Text 34 3 3" xfId="33123" xr:uid="{00000000-0005-0000-0000-000065810000}"/>
    <cellStyle name="Warning Text 34 3 3 2" xfId="33124" xr:uid="{00000000-0005-0000-0000-000066810000}"/>
    <cellStyle name="Warning Text 34 3 3 3" xfId="33125" xr:uid="{00000000-0005-0000-0000-000067810000}"/>
    <cellStyle name="Warning Text 34 3 4" xfId="33126" xr:uid="{00000000-0005-0000-0000-000068810000}"/>
    <cellStyle name="Warning Text 34 3 5" xfId="33127" xr:uid="{00000000-0005-0000-0000-000069810000}"/>
    <cellStyle name="Warning Text 34 4" xfId="33128" xr:uid="{00000000-0005-0000-0000-00006A810000}"/>
    <cellStyle name="Warning Text 34 4 2" xfId="33129" xr:uid="{00000000-0005-0000-0000-00006B810000}"/>
    <cellStyle name="Warning Text 34 4 2 2" xfId="33130" xr:uid="{00000000-0005-0000-0000-00006C810000}"/>
    <cellStyle name="Warning Text 34 4 2 3" xfId="33131" xr:uid="{00000000-0005-0000-0000-00006D810000}"/>
    <cellStyle name="Warning Text 34 4 3" xfId="33132" xr:uid="{00000000-0005-0000-0000-00006E810000}"/>
    <cellStyle name="Warning Text 34 4 3 2" xfId="33133" xr:uid="{00000000-0005-0000-0000-00006F810000}"/>
    <cellStyle name="Warning Text 34 4 3 3" xfId="33134" xr:uid="{00000000-0005-0000-0000-000070810000}"/>
    <cellStyle name="Warning Text 34 4 4" xfId="33135" xr:uid="{00000000-0005-0000-0000-000071810000}"/>
    <cellStyle name="Warning Text 34 4 5" xfId="33136" xr:uid="{00000000-0005-0000-0000-000072810000}"/>
    <cellStyle name="Warning Text 34 5" xfId="33137" xr:uid="{00000000-0005-0000-0000-000073810000}"/>
    <cellStyle name="Warning Text 34 5 2" xfId="33138" xr:uid="{00000000-0005-0000-0000-000074810000}"/>
    <cellStyle name="Warning Text 34 5 2 2" xfId="33139" xr:uid="{00000000-0005-0000-0000-000075810000}"/>
    <cellStyle name="Warning Text 34 5 2 3" xfId="33140" xr:uid="{00000000-0005-0000-0000-000076810000}"/>
    <cellStyle name="Warning Text 34 5 3" xfId="33141" xr:uid="{00000000-0005-0000-0000-000077810000}"/>
    <cellStyle name="Warning Text 34 5 3 2" xfId="33142" xr:uid="{00000000-0005-0000-0000-000078810000}"/>
    <cellStyle name="Warning Text 34 5 3 3" xfId="33143" xr:uid="{00000000-0005-0000-0000-000079810000}"/>
    <cellStyle name="Warning Text 34 5 4" xfId="33144" xr:uid="{00000000-0005-0000-0000-00007A810000}"/>
    <cellStyle name="Warning Text 34 5 4 2" xfId="33145" xr:uid="{00000000-0005-0000-0000-00007B810000}"/>
    <cellStyle name="Warning Text 34 5 4 3" xfId="33146" xr:uid="{00000000-0005-0000-0000-00007C810000}"/>
    <cellStyle name="Warning Text 34 5 5" xfId="33147" xr:uid="{00000000-0005-0000-0000-00007D810000}"/>
    <cellStyle name="Warning Text 34 5 6" xfId="33148" xr:uid="{00000000-0005-0000-0000-00007E810000}"/>
    <cellStyle name="Warning Text 34 6" xfId="33149" xr:uid="{00000000-0005-0000-0000-00007F810000}"/>
    <cellStyle name="Warning Text 34 6 2" xfId="33150" xr:uid="{00000000-0005-0000-0000-000080810000}"/>
    <cellStyle name="Warning Text 34 6 2 2" xfId="33151" xr:uid="{00000000-0005-0000-0000-000081810000}"/>
    <cellStyle name="Warning Text 34 6 2 3" xfId="33152" xr:uid="{00000000-0005-0000-0000-000082810000}"/>
    <cellStyle name="Warning Text 34 6 3" xfId="33153" xr:uid="{00000000-0005-0000-0000-000083810000}"/>
    <cellStyle name="Warning Text 34 6 3 2" xfId="33154" xr:uid="{00000000-0005-0000-0000-000084810000}"/>
    <cellStyle name="Warning Text 34 6 3 3" xfId="33155" xr:uid="{00000000-0005-0000-0000-000085810000}"/>
    <cellStyle name="Warning Text 34 6 4" xfId="33156" xr:uid="{00000000-0005-0000-0000-000086810000}"/>
    <cellStyle name="Warning Text 34 6 5" xfId="33157" xr:uid="{00000000-0005-0000-0000-000087810000}"/>
    <cellStyle name="Warning Text 34 7" xfId="33158" xr:uid="{00000000-0005-0000-0000-000088810000}"/>
    <cellStyle name="Warning Text 34 7 2" xfId="33159" xr:uid="{00000000-0005-0000-0000-000089810000}"/>
    <cellStyle name="Warning Text 34 7 3" xfId="33160" xr:uid="{00000000-0005-0000-0000-00008A810000}"/>
    <cellStyle name="Warning Text 34 8" xfId="33161" xr:uid="{00000000-0005-0000-0000-00008B810000}"/>
    <cellStyle name="Warning Text 34 8 2" xfId="33162" xr:uid="{00000000-0005-0000-0000-00008C810000}"/>
    <cellStyle name="Warning Text 34 8 3" xfId="33163" xr:uid="{00000000-0005-0000-0000-00008D810000}"/>
    <cellStyle name="Warning Text 34 9" xfId="33164" xr:uid="{00000000-0005-0000-0000-00008E810000}"/>
    <cellStyle name="Warning Text 34 9 2" xfId="33165" xr:uid="{00000000-0005-0000-0000-00008F810000}"/>
    <cellStyle name="Warning Text 34 9 3" xfId="33166" xr:uid="{00000000-0005-0000-0000-000090810000}"/>
    <cellStyle name="Warning Text 35" xfId="33167" xr:uid="{00000000-0005-0000-0000-000091810000}"/>
    <cellStyle name="Warning Text 35 10" xfId="33168" xr:uid="{00000000-0005-0000-0000-000092810000}"/>
    <cellStyle name="Warning Text 35 11" xfId="33169" xr:uid="{00000000-0005-0000-0000-000093810000}"/>
    <cellStyle name="Warning Text 35 12" xfId="33170" xr:uid="{00000000-0005-0000-0000-000094810000}"/>
    <cellStyle name="Warning Text 35 13" xfId="33171" xr:uid="{00000000-0005-0000-0000-000095810000}"/>
    <cellStyle name="Warning Text 35 14" xfId="33172" xr:uid="{00000000-0005-0000-0000-000096810000}"/>
    <cellStyle name="Warning Text 35 15" xfId="33173" xr:uid="{00000000-0005-0000-0000-000097810000}"/>
    <cellStyle name="Warning Text 35 2" xfId="33174" xr:uid="{00000000-0005-0000-0000-000098810000}"/>
    <cellStyle name="Warning Text 35 2 2" xfId="33175" xr:uid="{00000000-0005-0000-0000-000099810000}"/>
    <cellStyle name="Warning Text 35 2 2 2" xfId="33176" xr:uid="{00000000-0005-0000-0000-00009A810000}"/>
    <cellStyle name="Warning Text 35 2 2 3" xfId="33177" xr:uid="{00000000-0005-0000-0000-00009B810000}"/>
    <cellStyle name="Warning Text 35 2 3" xfId="33178" xr:uid="{00000000-0005-0000-0000-00009C810000}"/>
    <cellStyle name="Warning Text 35 2 3 2" xfId="33179" xr:uid="{00000000-0005-0000-0000-00009D810000}"/>
    <cellStyle name="Warning Text 35 2 3 3" xfId="33180" xr:uid="{00000000-0005-0000-0000-00009E810000}"/>
    <cellStyle name="Warning Text 35 2 4" xfId="33181" xr:uid="{00000000-0005-0000-0000-00009F810000}"/>
    <cellStyle name="Warning Text 35 2 5" xfId="33182" xr:uid="{00000000-0005-0000-0000-0000A0810000}"/>
    <cellStyle name="Warning Text 35 2 6" xfId="33183" xr:uid="{00000000-0005-0000-0000-0000A1810000}"/>
    <cellStyle name="Warning Text 35 3" xfId="33184" xr:uid="{00000000-0005-0000-0000-0000A2810000}"/>
    <cellStyle name="Warning Text 35 3 2" xfId="33185" xr:uid="{00000000-0005-0000-0000-0000A3810000}"/>
    <cellStyle name="Warning Text 35 3 2 2" xfId="33186" xr:uid="{00000000-0005-0000-0000-0000A4810000}"/>
    <cellStyle name="Warning Text 35 3 2 3" xfId="33187" xr:uid="{00000000-0005-0000-0000-0000A5810000}"/>
    <cellStyle name="Warning Text 35 3 3" xfId="33188" xr:uid="{00000000-0005-0000-0000-0000A6810000}"/>
    <cellStyle name="Warning Text 35 3 3 2" xfId="33189" xr:uid="{00000000-0005-0000-0000-0000A7810000}"/>
    <cellStyle name="Warning Text 35 3 3 3" xfId="33190" xr:uid="{00000000-0005-0000-0000-0000A8810000}"/>
    <cellStyle name="Warning Text 35 3 4" xfId="33191" xr:uid="{00000000-0005-0000-0000-0000A9810000}"/>
    <cellStyle name="Warning Text 35 3 5" xfId="33192" xr:uid="{00000000-0005-0000-0000-0000AA810000}"/>
    <cellStyle name="Warning Text 35 4" xfId="33193" xr:uid="{00000000-0005-0000-0000-0000AB810000}"/>
    <cellStyle name="Warning Text 35 4 2" xfId="33194" xr:uid="{00000000-0005-0000-0000-0000AC810000}"/>
    <cellStyle name="Warning Text 35 4 2 2" xfId="33195" xr:uid="{00000000-0005-0000-0000-0000AD810000}"/>
    <cellStyle name="Warning Text 35 4 2 3" xfId="33196" xr:uid="{00000000-0005-0000-0000-0000AE810000}"/>
    <cellStyle name="Warning Text 35 4 3" xfId="33197" xr:uid="{00000000-0005-0000-0000-0000AF810000}"/>
    <cellStyle name="Warning Text 35 4 3 2" xfId="33198" xr:uid="{00000000-0005-0000-0000-0000B0810000}"/>
    <cellStyle name="Warning Text 35 4 3 3" xfId="33199" xr:uid="{00000000-0005-0000-0000-0000B1810000}"/>
    <cellStyle name="Warning Text 35 4 4" xfId="33200" xr:uid="{00000000-0005-0000-0000-0000B2810000}"/>
    <cellStyle name="Warning Text 35 4 5" xfId="33201" xr:uid="{00000000-0005-0000-0000-0000B3810000}"/>
    <cellStyle name="Warning Text 35 5" xfId="33202" xr:uid="{00000000-0005-0000-0000-0000B4810000}"/>
    <cellStyle name="Warning Text 35 5 2" xfId="33203" xr:uid="{00000000-0005-0000-0000-0000B5810000}"/>
    <cellStyle name="Warning Text 35 5 2 2" xfId="33204" xr:uid="{00000000-0005-0000-0000-0000B6810000}"/>
    <cellStyle name="Warning Text 35 5 2 3" xfId="33205" xr:uid="{00000000-0005-0000-0000-0000B7810000}"/>
    <cellStyle name="Warning Text 35 5 3" xfId="33206" xr:uid="{00000000-0005-0000-0000-0000B8810000}"/>
    <cellStyle name="Warning Text 35 5 3 2" xfId="33207" xr:uid="{00000000-0005-0000-0000-0000B9810000}"/>
    <cellStyle name="Warning Text 35 5 3 3" xfId="33208" xr:uid="{00000000-0005-0000-0000-0000BA810000}"/>
    <cellStyle name="Warning Text 35 5 4" xfId="33209" xr:uid="{00000000-0005-0000-0000-0000BB810000}"/>
    <cellStyle name="Warning Text 35 5 4 2" xfId="33210" xr:uid="{00000000-0005-0000-0000-0000BC810000}"/>
    <cellStyle name="Warning Text 35 5 4 3" xfId="33211" xr:uid="{00000000-0005-0000-0000-0000BD810000}"/>
    <cellStyle name="Warning Text 35 5 5" xfId="33212" xr:uid="{00000000-0005-0000-0000-0000BE810000}"/>
    <cellStyle name="Warning Text 35 5 6" xfId="33213" xr:uid="{00000000-0005-0000-0000-0000BF810000}"/>
    <cellStyle name="Warning Text 35 6" xfId="33214" xr:uid="{00000000-0005-0000-0000-0000C0810000}"/>
    <cellStyle name="Warning Text 35 6 2" xfId="33215" xr:uid="{00000000-0005-0000-0000-0000C1810000}"/>
    <cellStyle name="Warning Text 35 6 2 2" xfId="33216" xr:uid="{00000000-0005-0000-0000-0000C2810000}"/>
    <cellStyle name="Warning Text 35 6 2 3" xfId="33217" xr:uid="{00000000-0005-0000-0000-0000C3810000}"/>
    <cellStyle name="Warning Text 35 6 3" xfId="33218" xr:uid="{00000000-0005-0000-0000-0000C4810000}"/>
    <cellStyle name="Warning Text 35 6 3 2" xfId="33219" xr:uid="{00000000-0005-0000-0000-0000C5810000}"/>
    <cellStyle name="Warning Text 35 6 3 3" xfId="33220" xr:uid="{00000000-0005-0000-0000-0000C6810000}"/>
    <cellStyle name="Warning Text 35 6 4" xfId="33221" xr:uid="{00000000-0005-0000-0000-0000C7810000}"/>
    <cellStyle name="Warning Text 35 6 5" xfId="33222" xr:uid="{00000000-0005-0000-0000-0000C8810000}"/>
    <cellStyle name="Warning Text 35 7" xfId="33223" xr:uid="{00000000-0005-0000-0000-0000C9810000}"/>
    <cellStyle name="Warning Text 35 7 2" xfId="33224" xr:uid="{00000000-0005-0000-0000-0000CA810000}"/>
    <cellStyle name="Warning Text 35 7 3" xfId="33225" xr:uid="{00000000-0005-0000-0000-0000CB810000}"/>
    <cellStyle name="Warning Text 35 8" xfId="33226" xr:uid="{00000000-0005-0000-0000-0000CC810000}"/>
    <cellStyle name="Warning Text 35 8 2" xfId="33227" xr:uid="{00000000-0005-0000-0000-0000CD810000}"/>
    <cellStyle name="Warning Text 35 8 3" xfId="33228" xr:uid="{00000000-0005-0000-0000-0000CE810000}"/>
    <cellStyle name="Warning Text 35 9" xfId="33229" xr:uid="{00000000-0005-0000-0000-0000CF810000}"/>
    <cellStyle name="Warning Text 35 9 2" xfId="33230" xr:uid="{00000000-0005-0000-0000-0000D0810000}"/>
    <cellStyle name="Warning Text 35 9 3" xfId="33231" xr:uid="{00000000-0005-0000-0000-0000D1810000}"/>
    <cellStyle name="Warning Text 36" xfId="33232" xr:uid="{00000000-0005-0000-0000-0000D2810000}"/>
    <cellStyle name="Warning Text 36 10" xfId="33233" xr:uid="{00000000-0005-0000-0000-0000D3810000}"/>
    <cellStyle name="Warning Text 36 11" xfId="33234" xr:uid="{00000000-0005-0000-0000-0000D4810000}"/>
    <cellStyle name="Warning Text 36 12" xfId="33235" xr:uid="{00000000-0005-0000-0000-0000D5810000}"/>
    <cellStyle name="Warning Text 36 13" xfId="33236" xr:uid="{00000000-0005-0000-0000-0000D6810000}"/>
    <cellStyle name="Warning Text 36 14" xfId="33237" xr:uid="{00000000-0005-0000-0000-0000D7810000}"/>
    <cellStyle name="Warning Text 36 15" xfId="33238" xr:uid="{00000000-0005-0000-0000-0000D8810000}"/>
    <cellStyle name="Warning Text 36 2" xfId="33239" xr:uid="{00000000-0005-0000-0000-0000D9810000}"/>
    <cellStyle name="Warning Text 36 2 2" xfId="33240" xr:uid="{00000000-0005-0000-0000-0000DA810000}"/>
    <cellStyle name="Warning Text 36 2 2 2" xfId="33241" xr:uid="{00000000-0005-0000-0000-0000DB810000}"/>
    <cellStyle name="Warning Text 36 2 2 3" xfId="33242" xr:uid="{00000000-0005-0000-0000-0000DC810000}"/>
    <cellStyle name="Warning Text 36 2 3" xfId="33243" xr:uid="{00000000-0005-0000-0000-0000DD810000}"/>
    <cellStyle name="Warning Text 36 2 3 2" xfId="33244" xr:uid="{00000000-0005-0000-0000-0000DE810000}"/>
    <cellStyle name="Warning Text 36 2 3 3" xfId="33245" xr:uid="{00000000-0005-0000-0000-0000DF810000}"/>
    <cellStyle name="Warning Text 36 2 4" xfId="33246" xr:uid="{00000000-0005-0000-0000-0000E0810000}"/>
    <cellStyle name="Warning Text 36 2 5" xfId="33247" xr:uid="{00000000-0005-0000-0000-0000E1810000}"/>
    <cellStyle name="Warning Text 36 2 6" xfId="33248" xr:uid="{00000000-0005-0000-0000-0000E2810000}"/>
    <cellStyle name="Warning Text 36 3" xfId="33249" xr:uid="{00000000-0005-0000-0000-0000E3810000}"/>
    <cellStyle name="Warning Text 36 3 2" xfId="33250" xr:uid="{00000000-0005-0000-0000-0000E4810000}"/>
    <cellStyle name="Warning Text 36 3 2 2" xfId="33251" xr:uid="{00000000-0005-0000-0000-0000E5810000}"/>
    <cellStyle name="Warning Text 36 3 2 3" xfId="33252" xr:uid="{00000000-0005-0000-0000-0000E6810000}"/>
    <cellStyle name="Warning Text 36 3 3" xfId="33253" xr:uid="{00000000-0005-0000-0000-0000E7810000}"/>
    <cellStyle name="Warning Text 36 3 3 2" xfId="33254" xr:uid="{00000000-0005-0000-0000-0000E8810000}"/>
    <cellStyle name="Warning Text 36 3 3 3" xfId="33255" xr:uid="{00000000-0005-0000-0000-0000E9810000}"/>
    <cellStyle name="Warning Text 36 3 4" xfId="33256" xr:uid="{00000000-0005-0000-0000-0000EA810000}"/>
    <cellStyle name="Warning Text 36 3 5" xfId="33257" xr:uid="{00000000-0005-0000-0000-0000EB810000}"/>
    <cellStyle name="Warning Text 36 4" xfId="33258" xr:uid="{00000000-0005-0000-0000-0000EC810000}"/>
    <cellStyle name="Warning Text 36 4 2" xfId="33259" xr:uid="{00000000-0005-0000-0000-0000ED810000}"/>
    <cellStyle name="Warning Text 36 4 2 2" xfId="33260" xr:uid="{00000000-0005-0000-0000-0000EE810000}"/>
    <cellStyle name="Warning Text 36 4 2 3" xfId="33261" xr:uid="{00000000-0005-0000-0000-0000EF810000}"/>
    <cellStyle name="Warning Text 36 4 3" xfId="33262" xr:uid="{00000000-0005-0000-0000-0000F0810000}"/>
    <cellStyle name="Warning Text 36 4 3 2" xfId="33263" xr:uid="{00000000-0005-0000-0000-0000F1810000}"/>
    <cellStyle name="Warning Text 36 4 3 3" xfId="33264" xr:uid="{00000000-0005-0000-0000-0000F2810000}"/>
    <cellStyle name="Warning Text 36 4 4" xfId="33265" xr:uid="{00000000-0005-0000-0000-0000F3810000}"/>
    <cellStyle name="Warning Text 36 4 5" xfId="33266" xr:uid="{00000000-0005-0000-0000-0000F4810000}"/>
    <cellStyle name="Warning Text 36 5" xfId="33267" xr:uid="{00000000-0005-0000-0000-0000F5810000}"/>
    <cellStyle name="Warning Text 36 5 2" xfId="33268" xr:uid="{00000000-0005-0000-0000-0000F6810000}"/>
    <cellStyle name="Warning Text 36 5 2 2" xfId="33269" xr:uid="{00000000-0005-0000-0000-0000F7810000}"/>
    <cellStyle name="Warning Text 36 5 2 3" xfId="33270" xr:uid="{00000000-0005-0000-0000-0000F8810000}"/>
    <cellStyle name="Warning Text 36 5 3" xfId="33271" xr:uid="{00000000-0005-0000-0000-0000F9810000}"/>
    <cellStyle name="Warning Text 36 5 3 2" xfId="33272" xr:uid="{00000000-0005-0000-0000-0000FA810000}"/>
    <cellStyle name="Warning Text 36 5 3 3" xfId="33273" xr:uid="{00000000-0005-0000-0000-0000FB810000}"/>
    <cellStyle name="Warning Text 36 5 4" xfId="33274" xr:uid="{00000000-0005-0000-0000-0000FC810000}"/>
    <cellStyle name="Warning Text 36 5 4 2" xfId="33275" xr:uid="{00000000-0005-0000-0000-0000FD810000}"/>
    <cellStyle name="Warning Text 36 5 4 3" xfId="33276" xr:uid="{00000000-0005-0000-0000-0000FE810000}"/>
    <cellStyle name="Warning Text 36 5 5" xfId="33277" xr:uid="{00000000-0005-0000-0000-0000FF810000}"/>
    <cellStyle name="Warning Text 36 5 6" xfId="33278" xr:uid="{00000000-0005-0000-0000-000000820000}"/>
    <cellStyle name="Warning Text 36 6" xfId="33279" xr:uid="{00000000-0005-0000-0000-000001820000}"/>
    <cellStyle name="Warning Text 36 6 2" xfId="33280" xr:uid="{00000000-0005-0000-0000-000002820000}"/>
    <cellStyle name="Warning Text 36 6 2 2" xfId="33281" xr:uid="{00000000-0005-0000-0000-000003820000}"/>
    <cellStyle name="Warning Text 36 6 2 3" xfId="33282" xr:uid="{00000000-0005-0000-0000-000004820000}"/>
    <cellStyle name="Warning Text 36 6 3" xfId="33283" xr:uid="{00000000-0005-0000-0000-000005820000}"/>
    <cellStyle name="Warning Text 36 6 3 2" xfId="33284" xr:uid="{00000000-0005-0000-0000-000006820000}"/>
    <cellStyle name="Warning Text 36 6 3 3" xfId="33285" xr:uid="{00000000-0005-0000-0000-000007820000}"/>
    <cellStyle name="Warning Text 36 6 4" xfId="33286" xr:uid="{00000000-0005-0000-0000-000008820000}"/>
    <cellStyle name="Warning Text 36 6 5" xfId="33287" xr:uid="{00000000-0005-0000-0000-000009820000}"/>
    <cellStyle name="Warning Text 36 7" xfId="33288" xr:uid="{00000000-0005-0000-0000-00000A820000}"/>
    <cellStyle name="Warning Text 36 7 2" xfId="33289" xr:uid="{00000000-0005-0000-0000-00000B820000}"/>
    <cellStyle name="Warning Text 36 7 3" xfId="33290" xr:uid="{00000000-0005-0000-0000-00000C820000}"/>
    <cellStyle name="Warning Text 36 8" xfId="33291" xr:uid="{00000000-0005-0000-0000-00000D820000}"/>
    <cellStyle name="Warning Text 36 8 2" xfId="33292" xr:uid="{00000000-0005-0000-0000-00000E820000}"/>
    <cellStyle name="Warning Text 36 8 3" xfId="33293" xr:uid="{00000000-0005-0000-0000-00000F820000}"/>
    <cellStyle name="Warning Text 36 9" xfId="33294" xr:uid="{00000000-0005-0000-0000-000010820000}"/>
    <cellStyle name="Warning Text 36 9 2" xfId="33295" xr:uid="{00000000-0005-0000-0000-000011820000}"/>
    <cellStyle name="Warning Text 36 9 3" xfId="33296" xr:uid="{00000000-0005-0000-0000-000012820000}"/>
    <cellStyle name="Warning Text 37" xfId="33297" xr:uid="{00000000-0005-0000-0000-000013820000}"/>
    <cellStyle name="Warning Text 37 10" xfId="33298" xr:uid="{00000000-0005-0000-0000-000014820000}"/>
    <cellStyle name="Warning Text 37 11" xfId="33299" xr:uid="{00000000-0005-0000-0000-000015820000}"/>
    <cellStyle name="Warning Text 37 12" xfId="33300" xr:uid="{00000000-0005-0000-0000-000016820000}"/>
    <cellStyle name="Warning Text 37 13" xfId="33301" xr:uid="{00000000-0005-0000-0000-000017820000}"/>
    <cellStyle name="Warning Text 37 14" xfId="33302" xr:uid="{00000000-0005-0000-0000-000018820000}"/>
    <cellStyle name="Warning Text 37 15" xfId="33303" xr:uid="{00000000-0005-0000-0000-000019820000}"/>
    <cellStyle name="Warning Text 37 2" xfId="33304" xr:uid="{00000000-0005-0000-0000-00001A820000}"/>
    <cellStyle name="Warning Text 37 2 2" xfId="33305" xr:uid="{00000000-0005-0000-0000-00001B820000}"/>
    <cellStyle name="Warning Text 37 2 2 2" xfId="33306" xr:uid="{00000000-0005-0000-0000-00001C820000}"/>
    <cellStyle name="Warning Text 37 2 2 3" xfId="33307" xr:uid="{00000000-0005-0000-0000-00001D820000}"/>
    <cellStyle name="Warning Text 37 2 3" xfId="33308" xr:uid="{00000000-0005-0000-0000-00001E820000}"/>
    <cellStyle name="Warning Text 37 2 3 2" xfId="33309" xr:uid="{00000000-0005-0000-0000-00001F820000}"/>
    <cellStyle name="Warning Text 37 2 3 3" xfId="33310" xr:uid="{00000000-0005-0000-0000-000020820000}"/>
    <cellStyle name="Warning Text 37 2 4" xfId="33311" xr:uid="{00000000-0005-0000-0000-000021820000}"/>
    <cellStyle name="Warning Text 37 2 5" xfId="33312" xr:uid="{00000000-0005-0000-0000-000022820000}"/>
    <cellStyle name="Warning Text 37 2 6" xfId="33313" xr:uid="{00000000-0005-0000-0000-000023820000}"/>
    <cellStyle name="Warning Text 37 3" xfId="33314" xr:uid="{00000000-0005-0000-0000-000024820000}"/>
    <cellStyle name="Warning Text 37 3 2" xfId="33315" xr:uid="{00000000-0005-0000-0000-000025820000}"/>
    <cellStyle name="Warning Text 37 3 2 2" xfId="33316" xr:uid="{00000000-0005-0000-0000-000026820000}"/>
    <cellStyle name="Warning Text 37 3 2 3" xfId="33317" xr:uid="{00000000-0005-0000-0000-000027820000}"/>
    <cellStyle name="Warning Text 37 3 3" xfId="33318" xr:uid="{00000000-0005-0000-0000-000028820000}"/>
    <cellStyle name="Warning Text 37 3 3 2" xfId="33319" xr:uid="{00000000-0005-0000-0000-000029820000}"/>
    <cellStyle name="Warning Text 37 3 3 3" xfId="33320" xr:uid="{00000000-0005-0000-0000-00002A820000}"/>
    <cellStyle name="Warning Text 37 3 4" xfId="33321" xr:uid="{00000000-0005-0000-0000-00002B820000}"/>
    <cellStyle name="Warning Text 37 3 5" xfId="33322" xr:uid="{00000000-0005-0000-0000-00002C820000}"/>
    <cellStyle name="Warning Text 37 4" xfId="33323" xr:uid="{00000000-0005-0000-0000-00002D820000}"/>
    <cellStyle name="Warning Text 37 4 2" xfId="33324" xr:uid="{00000000-0005-0000-0000-00002E820000}"/>
    <cellStyle name="Warning Text 37 4 2 2" xfId="33325" xr:uid="{00000000-0005-0000-0000-00002F820000}"/>
    <cellStyle name="Warning Text 37 4 2 3" xfId="33326" xr:uid="{00000000-0005-0000-0000-000030820000}"/>
    <cellStyle name="Warning Text 37 4 3" xfId="33327" xr:uid="{00000000-0005-0000-0000-000031820000}"/>
    <cellStyle name="Warning Text 37 4 3 2" xfId="33328" xr:uid="{00000000-0005-0000-0000-000032820000}"/>
    <cellStyle name="Warning Text 37 4 3 3" xfId="33329" xr:uid="{00000000-0005-0000-0000-000033820000}"/>
    <cellStyle name="Warning Text 37 4 4" xfId="33330" xr:uid="{00000000-0005-0000-0000-000034820000}"/>
    <cellStyle name="Warning Text 37 4 5" xfId="33331" xr:uid="{00000000-0005-0000-0000-000035820000}"/>
    <cellStyle name="Warning Text 37 5" xfId="33332" xr:uid="{00000000-0005-0000-0000-000036820000}"/>
    <cellStyle name="Warning Text 37 5 2" xfId="33333" xr:uid="{00000000-0005-0000-0000-000037820000}"/>
    <cellStyle name="Warning Text 37 5 2 2" xfId="33334" xr:uid="{00000000-0005-0000-0000-000038820000}"/>
    <cellStyle name="Warning Text 37 5 2 3" xfId="33335" xr:uid="{00000000-0005-0000-0000-000039820000}"/>
    <cellStyle name="Warning Text 37 5 3" xfId="33336" xr:uid="{00000000-0005-0000-0000-00003A820000}"/>
    <cellStyle name="Warning Text 37 5 3 2" xfId="33337" xr:uid="{00000000-0005-0000-0000-00003B820000}"/>
    <cellStyle name="Warning Text 37 5 3 3" xfId="33338" xr:uid="{00000000-0005-0000-0000-00003C820000}"/>
    <cellStyle name="Warning Text 37 5 4" xfId="33339" xr:uid="{00000000-0005-0000-0000-00003D820000}"/>
    <cellStyle name="Warning Text 37 5 4 2" xfId="33340" xr:uid="{00000000-0005-0000-0000-00003E820000}"/>
    <cellStyle name="Warning Text 37 5 4 3" xfId="33341" xr:uid="{00000000-0005-0000-0000-00003F820000}"/>
    <cellStyle name="Warning Text 37 5 5" xfId="33342" xr:uid="{00000000-0005-0000-0000-000040820000}"/>
    <cellStyle name="Warning Text 37 5 6" xfId="33343" xr:uid="{00000000-0005-0000-0000-000041820000}"/>
    <cellStyle name="Warning Text 37 6" xfId="33344" xr:uid="{00000000-0005-0000-0000-000042820000}"/>
    <cellStyle name="Warning Text 37 6 2" xfId="33345" xr:uid="{00000000-0005-0000-0000-000043820000}"/>
    <cellStyle name="Warning Text 37 6 2 2" xfId="33346" xr:uid="{00000000-0005-0000-0000-000044820000}"/>
    <cellStyle name="Warning Text 37 6 2 3" xfId="33347" xr:uid="{00000000-0005-0000-0000-000045820000}"/>
    <cellStyle name="Warning Text 37 6 3" xfId="33348" xr:uid="{00000000-0005-0000-0000-000046820000}"/>
    <cellStyle name="Warning Text 37 6 3 2" xfId="33349" xr:uid="{00000000-0005-0000-0000-000047820000}"/>
    <cellStyle name="Warning Text 37 6 3 3" xfId="33350" xr:uid="{00000000-0005-0000-0000-000048820000}"/>
    <cellStyle name="Warning Text 37 6 4" xfId="33351" xr:uid="{00000000-0005-0000-0000-000049820000}"/>
    <cellStyle name="Warning Text 37 6 5" xfId="33352" xr:uid="{00000000-0005-0000-0000-00004A820000}"/>
    <cellStyle name="Warning Text 37 7" xfId="33353" xr:uid="{00000000-0005-0000-0000-00004B820000}"/>
    <cellStyle name="Warning Text 37 7 2" xfId="33354" xr:uid="{00000000-0005-0000-0000-00004C820000}"/>
    <cellStyle name="Warning Text 37 7 3" xfId="33355" xr:uid="{00000000-0005-0000-0000-00004D820000}"/>
    <cellStyle name="Warning Text 37 8" xfId="33356" xr:uid="{00000000-0005-0000-0000-00004E820000}"/>
    <cellStyle name="Warning Text 37 8 2" xfId="33357" xr:uid="{00000000-0005-0000-0000-00004F820000}"/>
    <cellStyle name="Warning Text 37 8 3" xfId="33358" xr:uid="{00000000-0005-0000-0000-000050820000}"/>
    <cellStyle name="Warning Text 37 9" xfId="33359" xr:uid="{00000000-0005-0000-0000-000051820000}"/>
    <cellStyle name="Warning Text 37 9 2" xfId="33360" xr:uid="{00000000-0005-0000-0000-000052820000}"/>
    <cellStyle name="Warning Text 37 9 3" xfId="33361" xr:uid="{00000000-0005-0000-0000-000053820000}"/>
    <cellStyle name="Warning Text 38" xfId="33362" xr:uid="{00000000-0005-0000-0000-000054820000}"/>
    <cellStyle name="Warning Text 38 10" xfId="33363" xr:uid="{00000000-0005-0000-0000-000055820000}"/>
    <cellStyle name="Warning Text 38 11" xfId="33364" xr:uid="{00000000-0005-0000-0000-000056820000}"/>
    <cellStyle name="Warning Text 38 12" xfId="33365" xr:uid="{00000000-0005-0000-0000-000057820000}"/>
    <cellStyle name="Warning Text 38 13" xfId="33366" xr:uid="{00000000-0005-0000-0000-000058820000}"/>
    <cellStyle name="Warning Text 38 14" xfId="33367" xr:uid="{00000000-0005-0000-0000-000059820000}"/>
    <cellStyle name="Warning Text 38 15" xfId="33368" xr:uid="{00000000-0005-0000-0000-00005A820000}"/>
    <cellStyle name="Warning Text 38 2" xfId="33369" xr:uid="{00000000-0005-0000-0000-00005B820000}"/>
    <cellStyle name="Warning Text 38 2 2" xfId="33370" xr:uid="{00000000-0005-0000-0000-00005C820000}"/>
    <cellStyle name="Warning Text 38 2 2 2" xfId="33371" xr:uid="{00000000-0005-0000-0000-00005D820000}"/>
    <cellStyle name="Warning Text 38 2 2 3" xfId="33372" xr:uid="{00000000-0005-0000-0000-00005E820000}"/>
    <cellStyle name="Warning Text 38 2 3" xfId="33373" xr:uid="{00000000-0005-0000-0000-00005F820000}"/>
    <cellStyle name="Warning Text 38 2 3 2" xfId="33374" xr:uid="{00000000-0005-0000-0000-000060820000}"/>
    <cellStyle name="Warning Text 38 2 3 3" xfId="33375" xr:uid="{00000000-0005-0000-0000-000061820000}"/>
    <cellStyle name="Warning Text 38 2 4" xfId="33376" xr:uid="{00000000-0005-0000-0000-000062820000}"/>
    <cellStyle name="Warning Text 38 2 5" xfId="33377" xr:uid="{00000000-0005-0000-0000-000063820000}"/>
    <cellStyle name="Warning Text 38 2 6" xfId="33378" xr:uid="{00000000-0005-0000-0000-000064820000}"/>
    <cellStyle name="Warning Text 38 3" xfId="33379" xr:uid="{00000000-0005-0000-0000-000065820000}"/>
    <cellStyle name="Warning Text 38 3 2" xfId="33380" xr:uid="{00000000-0005-0000-0000-000066820000}"/>
    <cellStyle name="Warning Text 38 3 2 2" xfId="33381" xr:uid="{00000000-0005-0000-0000-000067820000}"/>
    <cellStyle name="Warning Text 38 3 2 3" xfId="33382" xr:uid="{00000000-0005-0000-0000-000068820000}"/>
    <cellStyle name="Warning Text 38 3 3" xfId="33383" xr:uid="{00000000-0005-0000-0000-000069820000}"/>
    <cellStyle name="Warning Text 38 3 3 2" xfId="33384" xr:uid="{00000000-0005-0000-0000-00006A820000}"/>
    <cellStyle name="Warning Text 38 3 3 3" xfId="33385" xr:uid="{00000000-0005-0000-0000-00006B820000}"/>
    <cellStyle name="Warning Text 38 3 4" xfId="33386" xr:uid="{00000000-0005-0000-0000-00006C820000}"/>
    <cellStyle name="Warning Text 38 3 5" xfId="33387" xr:uid="{00000000-0005-0000-0000-00006D820000}"/>
    <cellStyle name="Warning Text 38 4" xfId="33388" xr:uid="{00000000-0005-0000-0000-00006E820000}"/>
    <cellStyle name="Warning Text 38 4 2" xfId="33389" xr:uid="{00000000-0005-0000-0000-00006F820000}"/>
    <cellStyle name="Warning Text 38 4 2 2" xfId="33390" xr:uid="{00000000-0005-0000-0000-000070820000}"/>
    <cellStyle name="Warning Text 38 4 2 3" xfId="33391" xr:uid="{00000000-0005-0000-0000-000071820000}"/>
    <cellStyle name="Warning Text 38 4 3" xfId="33392" xr:uid="{00000000-0005-0000-0000-000072820000}"/>
    <cellStyle name="Warning Text 38 4 3 2" xfId="33393" xr:uid="{00000000-0005-0000-0000-000073820000}"/>
    <cellStyle name="Warning Text 38 4 3 3" xfId="33394" xr:uid="{00000000-0005-0000-0000-000074820000}"/>
    <cellStyle name="Warning Text 38 4 4" xfId="33395" xr:uid="{00000000-0005-0000-0000-000075820000}"/>
    <cellStyle name="Warning Text 38 4 5" xfId="33396" xr:uid="{00000000-0005-0000-0000-000076820000}"/>
    <cellStyle name="Warning Text 38 5" xfId="33397" xr:uid="{00000000-0005-0000-0000-000077820000}"/>
    <cellStyle name="Warning Text 38 5 2" xfId="33398" xr:uid="{00000000-0005-0000-0000-000078820000}"/>
    <cellStyle name="Warning Text 38 5 2 2" xfId="33399" xr:uid="{00000000-0005-0000-0000-000079820000}"/>
    <cellStyle name="Warning Text 38 5 2 3" xfId="33400" xr:uid="{00000000-0005-0000-0000-00007A820000}"/>
    <cellStyle name="Warning Text 38 5 3" xfId="33401" xr:uid="{00000000-0005-0000-0000-00007B820000}"/>
    <cellStyle name="Warning Text 38 5 3 2" xfId="33402" xr:uid="{00000000-0005-0000-0000-00007C820000}"/>
    <cellStyle name="Warning Text 38 5 3 3" xfId="33403" xr:uid="{00000000-0005-0000-0000-00007D820000}"/>
    <cellStyle name="Warning Text 38 5 4" xfId="33404" xr:uid="{00000000-0005-0000-0000-00007E820000}"/>
    <cellStyle name="Warning Text 38 5 4 2" xfId="33405" xr:uid="{00000000-0005-0000-0000-00007F820000}"/>
    <cellStyle name="Warning Text 38 5 4 3" xfId="33406" xr:uid="{00000000-0005-0000-0000-000080820000}"/>
    <cellStyle name="Warning Text 38 5 5" xfId="33407" xr:uid="{00000000-0005-0000-0000-000081820000}"/>
    <cellStyle name="Warning Text 38 5 6" xfId="33408" xr:uid="{00000000-0005-0000-0000-000082820000}"/>
    <cellStyle name="Warning Text 38 6" xfId="33409" xr:uid="{00000000-0005-0000-0000-000083820000}"/>
    <cellStyle name="Warning Text 38 6 2" xfId="33410" xr:uid="{00000000-0005-0000-0000-000084820000}"/>
    <cellStyle name="Warning Text 38 6 2 2" xfId="33411" xr:uid="{00000000-0005-0000-0000-000085820000}"/>
    <cellStyle name="Warning Text 38 6 2 3" xfId="33412" xr:uid="{00000000-0005-0000-0000-000086820000}"/>
    <cellStyle name="Warning Text 38 6 3" xfId="33413" xr:uid="{00000000-0005-0000-0000-000087820000}"/>
    <cellStyle name="Warning Text 38 6 3 2" xfId="33414" xr:uid="{00000000-0005-0000-0000-000088820000}"/>
    <cellStyle name="Warning Text 38 6 3 3" xfId="33415" xr:uid="{00000000-0005-0000-0000-000089820000}"/>
    <cellStyle name="Warning Text 38 6 4" xfId="33416" xr:uid="{00000000-0005-0000-0000-00008A820000}"/>
    <cellStyle name="Warning Text 38 6 5" xfId="33417" xr:uid="{00000000-0005-0000-0000-00008B820000}"/>
    <cellStyle name="Warning Text 38 7" xfId="33418" xr:uid="{00000000-0005-0000-0000-00008C820000}"/>
    <cellStyle name="Warning Text 38 7 2" xfId="33419" xr:uid="{00000000-0005-0000-0000-00008D820000}"/>
    <cellStyle name="Warning Text 38 7 3" xfId="33420" xr:uid="{00000000-0005-0000-0000-00008E820000}"/>
    <cellStyle name="Warning Text 38 8" xfId="33421" xr:uid="{00000000-0005-0000-0000-00008F820000}"/>
    <cellStyle name="Warning Text 38 8 2" xfId="33422" xr:uid="{00000000-0005-0000-0000-000090820000}"/>
    <cellStyle name="Warning Text 38 8 3" xfId="33423" xr:uid="{00000000-0005-0000-0000-000091820000}"/>
    <cellStyle name="Warning Text 38 9" xfId="33424" xr:uid="{00000000-0005-0000-0000-000092820000}"/>
    <cellStyle name="Warning Text 38 9 2" xfId="33425" xr:uid="{00000000-0005-0000-0000-000093820000}"/>
    <cellStyle name="Warning Text 38 9 3" xfId="33426" xr:uid="{00000000-0005-0000-0000-000094820000}"/>
    <cellStyle name="Warning Text 39" xfId="33427" xr:uid="{00000000-0005-0000-0000-000095820000}"/>
    <cellStyle name="Warning Text 39 10" xfId="33428" xr:uid="{00000000-0005-0000-0000-000096820000}"/>
    <cellStyle name="Warning Text 39 11" xfId="33429" xr:uid="{00000000-0005-0000-0000-000097820000}"/>
    <cellStyle name="Warning Text 39 12" xfId="33430" xr:uid="{00000000-0005-0000-0000-000098820000}"/>
    <cellStyle name="Warning Text 39 13" xfId="33431" xr:uid="{00000000-0005-0000-0000-000099820000}"/>
    <cellStyle name="Warning Text 39 14" xfId="33432" xr:uid="{00000000-0005-0000-0000-00009A820000}"/>
    <cellStyle name="Warning Text 39 15" xfId="33433" xr:uid="{00000000-0005-0000-0000-00009B820000}"/>
    <cellStyle name="Warning Text 39 2" xfId="33434" xr:uid="{00000000-0005-0000-0000-00009C820000}"/>
    <cellStyle name="Warning Text 39 2 2" xfId="33435" xr:uid="{00000000-0005-0000-0000-00009D820000}"/>
    <cellStyle name="Warning Text 39 2 2 2" xfId="33436" xr:uid="{00000000-0005-0000-0000-00009E820000}"/>
    <cellStyle name="Warning Text 39 2 2 3" xfId="33437" xr:uid="{00000000-0005-0000-0000-00009F820000}"/>
    <cellStyle name="Warning Text 39 2 3" xfId="33438" xr:uid="{00000000-0005-0000-0000-0000A0820000}"/>
    <cellStyle name="Warning Text 39 2 3 2" xfId="33439" xr:uid="{00000000-0005-0000-0000-0000A1820000}"/>
    <cellStyle name="Warning Text 39 2 3 3" xfId="33440" xr:uid="{00000000-0005-0000-0000-0000A2820000}"/>
    <cellStyle name="Warning Text 39 2 4" xfId="33441" xr:uid="{00000000-0005-0000-0000-0000A3820000}"/>
    <cellStyle name="Warning Text 39 2 5" xfId="33442" xr:uid="{00000000-0005-0000-0000-0000A4820000}"/>
    <cellStyle name="Warning Text 39 2 6" xfId="33443" xr:uid="{00000000-0005-0000-0000-0000A5820000}"/>
    <cellStyle name="Warning Text 39 3" xfId="33444" xr:uid="{00000000-0005-0000-0000-0000A6820000}"/>
    <cellStyle name="Warning Text 39 3 2" xfId="33445" xr:uid="{00000000-0005-0000-0000-0000A7820000}"/>
    <cellStyle name="Warning Text 39 3 2 2" xfId="33446" xr:uid="{00000000-0005-0000-0000-0000A8820000}"/>
    <cellStyle name="Warning Text 39 3 2 3" xfId="33447" xr:uid="{00000000-0005-0000-0000-0000A9820000}"/>
    <cellStyle name="Warning Text 39 3 3" xfId="33448" xr:uid="{00000000-0005-0000-0000-0000AA820000}"/>
    <cellStyle name="Warning Text 39 3 3 2" xfId="33449" xr:uid="{00000000-0005-0000-0000-0000AB820000}"/>
    <cellStyle name="Warning Text 39 3 3 3" xfId="33450" xr:uid="{00000000-0005-0000-0000-0000AC820000}"/>
    <cellStyle name="Warning Text 39 3 4" xfId="33451" xr:uid="{00000000-0005-0000-0000-0000AD820000}"/>
    <cellStyle name="Warning Text 39 3 5" xfId="33452" xr:uid="{00000000-0005-0000-0000-0000AE820000}"/>
    <cellStyle name="Warning Text 39 4" xfId="33453" xr:uid="{00000000-0005-0000-0000-0000AF820000}"/>
    <cellStyle name="Warning Text 39 4 2" xfId="33454" xr:uid="{00000000-0005-0000-0000-0000B0820000}"/>
    <cellStyle name="Warning Text 39 4 2 2" xfId="33455" xr:uid="{00000000-0005-0000-0000-0000B1820000}"/>
    <cellStyle name="Warning Text 39 4 2 3" xfId="33456" xr:uid="{00000000-0005-0000-0000-0000B2820000}"/>
    <cellStyle name="Warning Text 39 4 3" xfId="33457" xr:uid="{00000000-0005-0000-0000-0000B3820000}"/>
    <cellStyle name="Warning Text 39 4 3 2" xfId="33458" xr:uid="{00000000-0005-0000-0000-0000B4820000}"/>
    <cellStyle name="Warning Text 39 4 3 3" xfId="33459" xr:uid="{00000000-0005-0000-0000-0000B5820000}"/>
    <cellStyle name="Warning Text 39 4 4" xfId="33460" xr:uid="{00000000-0005-0000-0000-0000B6820000}"/>
    <cellStyle name="Warning Text 39 4 5" xfId="33461" xr:uid="{00000000-0005-0000-0000-0000B7820000}"/>
    <cellStyle name="Warning Text 39 5" xfId="33462" xr:uid="{00000000-0005-0000-0000-0000B8820000}"/>
    <cellStyle name="Warning Text 39 5 2" xfId="33463" xr:uid="{00000000-0005-0000-0000-0000B9820000}"/>
    <cellStyle name="Warning Text 39 5 2 2" xfId="33464" xr:uid="{00000000-0005-0000-0000-0000BA820000}"/>
    <cellStyle name="Warning Text 39 5 2 3" xfId="33465" xr:uid="{00000000-0005-0000-0000-0000BB820000}"/>
    <cellStyle name="Warning Text 39 5 3" xfId="33466" xr:uid="{00000000-0005-0000-0000-0000BC820000}"/>
    <cellStyle name="Warning Text 39 5 3 2" xfId="33467" xr:uid="{00000000-0005-0000-0000-0000BD820000}"/>
    <cellStyle name="Warning Text 39 5 3 3" xfId="33468" xr:uid="{00000000-0005-0000-0000-0000BE820000}"/>
    <cellStyle name="Warning Text 39 5 4" xfId="33469" xr:uid="{00000000-0005-0000-0000-0000BF820000}"/>
    <cellStyle name="Warning Text 39 5 4 2" xfId="33470" xr:uid="{00000000-0005-0000-0000-0000C0820000}"/>
    <cellStyle name="Warning Text 39 5 4 3" xfId="33471" xr:uid="{00000000-0005-0000-0000-0000C1820000}"/>
    <cellStyle name="Warning Text 39 5 5" xfId="33472" xr:uid="{00000000-0005-0000-0000-0000C2820000}"/>
    <cellStyle name="Warning Text 39 5 6" xfId="33473" xr:uid="{00000000-0005-0000-0000-0000C3820000}"/>
    <cellStyle name="Warning Text 39 6" xfId="33474" xr:uid="{00000000-0005-0000-0000-0000C4820000}"/>
    <cellStyle name="Warning Text 39 6 2" xfId="33475" xr:uid="{00000000-0005-0000-0000-0000C5820000}"/>
    <cellStyle name="Warning Text 39 6 2 2" xfId="33476" xr:uid="{00000000-0005-0000-0000-0000C6820000}"/>
    <cellStyle name="Warning Text 39 6 2 3" xfId="33477" xr:uid="{00000000-0005-0000-0000-0000C7820000}"/>
    <cellStyle name="Warning Text 39 6 3" xfId="33478" xr:uid="{00000000-0005-0000-0000-0000C8820000}"/>
    <cellStyle name="Warning Text 39 6 3 2" xfId="33479" xr:uid="{00000000-0005-0000-0000-0000C9820000}"/>
    <cellStyle name="Warning Text 39 6 3 3" xfId="33480" xr:uid="{00000000-0005-0000-0000-0000CA820000}"/>
    <cellStyle name="Warning Text 39 6 4" xfId="33481" xr:uid="{00000000-0005-0000-0000-0000CB820000}"/>
    <cellStyle name="Warning Text 39 6 5" xfId="33482" xr:uid="{00000000-0005-0000-0000-0000CC820000}"/>
    <cellStyle name="Warning Text 39 7" xfId="33483" xr:uid="{00000000-0005-0000-0000-0000CD820000}"/>
    <cellStyle name="Warning Text 39 7 2" xfId="33484" xr:uid="{00000000-0005-0000-0000-0000CE820000}"/>
    <cellStyle name="Warning Text 39 7 3" xfId="33485" xr:uid="{00000000-0005-0000-0000-0000CF820000}"/>
    <cellStyle name="Warning Text 39 8" xfId="33486" xr:uid="{00000000-0005-0000-0000-0000D0820000}"/>
    <cellStyle name="Warning Text 39 8 2" xfId="33487" xr:uid="{00000000-0005-0000-0000-0000D1820000}"/>
    <cellStyle name="Warning Text 39 8 3" xfId="33488" xr:uid="{00000000-0005-0000-0000-0000D2820000}"/>
    <cellStyle name="Warning Text 39 9" xfId="33489" xr:uid="{00000000-0005-0000-0000-0000D3820000}"/>
    <cellStyle name="Warning Text 39 9 2" xfId="33490" xr:uid="{00000000-0005-0000-0000-0000D4820000}"/>
    <cellStyle name="Warning Text 39 9 3" xfId="33491" xr:uid="{00000000-0005-0000-0000-0000D5820000}"/>
    <cellStyle name="Warning Text 4" xfId="33492" xr:uid="{00000000-0005-0000-0000-0000D6820000}"/>
    <cellStyle name="Warning Text 4 10" xfId="33493" xr:uid="{00000000-0005-0000-0000-0000D7820000}"/>
    <cellStyle name="Warning Text 4 10 2" xfId="33494" xr:uid="{00000000-0005-0000-0000-0000D8820000}"/>
    <cellStyle name="Warning Text 4 10 3" xfId="33495" xr:uid="{00000000-0005-0000-0000-0000D9820000}"/>
    <cellStyle name="Warning Text 4 11" xfId="33496" xr:uid="{00000000-0005-0000-0000-0000DA820000}"/>
    <cellStyle name="Warning Text 4 12" xfId="33497" xr:uid="{00000000-0005-0000-0000-0000DB820000}"/>
    <cellStyle name="Warning Text 4 13" xfId="33498" xr:uid="{00000000-0005-0000-0000-0000DC820000}"/>
    <cellStyle name="Warning Text 4 14" xfId="33499" xr:uid="{00000000-0005-0000-0000-0000DD820000}"/>
    <cellStyle name="Warning Text 4 15" xfId="33500" xr:uid="{00000000-0005-0000-0000-0000DE820000}"/>
    <cellStyle name="Warning Text 4 16" xfId="33501" xr:uid="{00000000-0005-0000-0000-0000DF820000}"/>
    <cellStyle name="Warning Text 4 2" xfId="33502" xr:uid="{00000000-0005-0000-0000-0000E0820000}"/>
    <cellStyle name="Warning Text 4 2 10" xfId="33503" xr:uid="{00000000-0005-0000-0000-0000E1820000}"/>
    <cellStyle name="Warning Text 4 2 11" xfId="33504" xr:uid="{00000000-0005-0000-0000-0000E2820000}"/>
    <cellStyle name="Warning Text 4 2 2" xfId="33505" xr:uid="{00000000-0005-0000-0000-0000E3820000}"/>
    <cellStyle name="Warning Text 4 2 2 2" xfId="33506" xr:uid="{00000000-0005-0000-0000-0000E4820000}"/>
    <cellStyle name="Warning Text 4 2 2 2 2" xfId="33507" xr:uid="{00000000-0005-0000-0000-0000E5820000}"/>
    <cellStyle name="Warning Text 4 2 2 2 3" xfId="33508" xr:uid="{00000000-0005-0000-0000-0000E6820000}"/>
    <cellStyle name="Warning Text 4 2 2 3" xfId="33509" xr:uid="{00000000-0005-0000-0000-0000E7820000}"/>
    <cellStyle name="Warning Text 4 2 2 3 2" xfId="33510" xr:uid="{00000000-0005-0000-0000-0000E8820000}"/>
    <cellStyle name="Warning Text 4 2 2 3 3" xfId="33511" xr:uid="{00000000-0005-0000-0000-0000E9820000}"/>
    <cellStyle name="Warning Text 4 2 2 4" xfId="33512" xr:uid="{00000000-0005-0000-0000-0000EA820000}"/>
    <cellStyle name="Warning Text 4 2 2 5" xfId="33513" xr:uid="{00000000-0005-0000-0000-0000EB820000}"/>
    <cellStyle name="Warning Text 4 2 3" xfId="33514" xr:uid="{00000000-0005-0000-0000-0000EC820000}"/>
    <cellStyle name="Warning Text 4 2 3 2" xfId="33515" xr:uid="{00000000-0005-0000-0000-0000ED820000}"/>
    <cellStyle name="Warning Text 4 2 3 2 2" xfId="33516" xr:uid="{00000000-0005-0000-0000-0000EE820000}"/>
    <cellStyle name="Warning Text 4 2 3 2 3" xfId="33517" xr:uid="{00000000-0005-0000-0000-0000EF820000}"/>
    <cellStyle name="Warning Text 4 2 3 3" xfId="33518" xr:uid="{00000000-0005-0000-0000-0000F0820000}"/>
    <cellStyle name="Warning Text 4 2 3 3 2" xfId="33519" xr:uid="{00000000-0005-0000-0000-0000F1820000}"/>
    <cellStyle name="Warning Text 4 2 3 3 3" xfId="33520" xr:uid="{00000000-0005-0000-0000-0000F2820000}"/>
    <cellStyle name="Warning Text 4 2 3 4" xfId="33521" xr:uid="{00000000-0005-0000-0000-0000F3820000}"/>
    <cellStyle name="Warning Text 4 2 3 5" xfId="33522" xr:uid="{00000000-0005-0000-0000-0000F4820000}"/>
    <cellStyle name="Warning Text 4 2 4" xfId="33523" xr:uid="{00000000-0005-0000-0000-0000F5820000}"/>
    <cellStyle name="Warning Text 4 2 4 2" xfId="33524" xr:uid="{00000000-0005-0000-0000-0000F6820000}"/>
    <cellStyle name="Warning Text 4 2 4 2 2" xfId="33525" xr:uid="{00000000-0005-0000-0000-0000F7820000}"/>
    <cellStyle name="Warning Text 4 2 4 2 3" xfId="33526" xr:uid="{00000000-0005-0000-0000-0000F8820000}"/>
    <cellStyle name="Warning Text 4 2 4 3" xfId="33527" xr:uid="{00000000-0005-0000-0000-0000F9820000}"/>
    <cellStyle name="Warning Text 4 2 4 3 2" xfId="33528" xr:uid="{00000000-0005-0000-0000-0000FA820000}"/>
    <cellStyle name="Warning Text 4 2 4 3 3" xfId="33529" xr:uid="{00000000-0005-0000-0000-0000FB820000}"/>
    <cellStyle name="Warning Text 4 2 4 4" xfId="33530" xr:uid="{00000000-0005-0000-0000-0000FC820000}"/>
    <cellStyle name="Warning Text 4 2 4 4 2" xfId="33531" xr:uid="{00000000-0005-0000-0000-0000FD820000}"/>
    <cellStyle name="Warning Text 4 2 4 4 3" xfId="33532" xr:uid="{00000000-0005-0000-0000-0000FE820000}"/>
    <cellStyle name="Warning Text 4 2 4 5" xfId="33533" xr:uid="{00000000-0005-0000-0000-0000FF820000}"/>
    <cellStyle name="Warning Text 4 2 4 6" xfId="33534" xr:uid="{00000000-0005-0000-0000-000000830000}"/>
    <cellStyle name="Warning Text 4 2 5" xfId="33535" xr:uid="{00000000-0005-0000-0000-000001830000}"/>
    <cellStyle name="Warning Text 4 2 5 2" xfId="33536" xr:uid="{00000000-0005-0000-0000-000002830000}"/>
    <cellStyle name="Warning Text 4 2 5 2 2" xfId="33537" xr:uid="{00000000-0005-0000-0000-000003830000}"/>
    <cellStyle name="Warning Text 4 2 5 2 3" xfId="33538" xr:uid="{00000000-0005-0000-0000-000004830000}"/>
    <cellStyle name="Warning Text 4 2 5 3" xfId="33539" xr:uid="{00000000-0005-0000-0000-000005830000}"/>
    <cellStyle name="Warning Text 4 2 5 3 2" xfId="33540" xr:uid="{00000000-0005-0000-0000-000006830000}"/>
    <cellStyle name="Warning Text 4 2 5 3 3" xfId="33541" xr:uid="{00000000-0005-0000-0000-000007830000}"/>
    <cellStyle name="Warning Text 4 2 5 4" xfId="33542" xr:uid="{00000000-0005-0000-0000-000008830000}"/>
    <cellStyle name="Warning Text 4 2 5 5" xfId="33543" xr:uid="{00000000-0005-0000-0000-000009830000}"/>
    <cellStyle name="Warning Text 4 2 6" xfId="33544" xr:uid="{00000000-0005-0000-0000-00000A830000}"/>
    <cellStyle name="Warning Text 4 2 6 2" xfId="33545" xr:uid="{00000000-0005-0000-0000-00000B830000}"/>
    <cellStyle name="Warning Text 4 2 6 3" xfId="33546" xr:uid="{00000000-0005-0000-0000-00000C830000}"/>
    <cellStyle name="Warning Text 4 2 7" xfId="33547" xr:uid="{00000000-0005-0000-0000-00000D830000}"/>
    <cellStyle name="Warning Text 4 2 7 2" xfId="33548" xr:uid="{00000000-0005-0000-0000-00000E830000}"/>
    <cellStyle name="Warning Text 4 2 7 3" xfId="33549" xr:uid="{00000000-0005-0000-0000-00000F830000}"/>
    <cellStyle name="Warning Text 4 2 8" xfId="33550" xr:uid="{00000000-0005-0000-0000-000010830000}"/>
    <cellStyle name="Warning Text 4 2 8 2" xfId="33551" xr:uid="{00000000-0005-0000-0000-000011830000}"/>
    <cellStyle name="Warning Text 4 2 8 3" xfId="33552" xr:uid="{00000000-0005-0000-0000-000012830000}"/>
    <cellStyle name="Warning Text 4 2 9" xfId="33553" xr:uid="{00000000-0005-0000-0000-000013830000}"/>
    <cellStyle name="Warning Text 4 3" xfId="33554" xr:uid="{00000000-0005-0000-0000-000014830000}"/>
    <cellStyle name="Warning Text 4 3 2" xfId="33555" xr:uid="{00000000-0005-0000-0000-000015830000}"/>
    <cellStyle name="Warning Text 4 3 2 2" xfId="33556" xr:uid="{00000000-0005-0000-0000-000016830000}"/>
    <cellStyle name="Warning Text 4 3 2 3" xfId="33557" xr:uid="{00000000-0005-0000-0000-000017830000}"/>
    <cellStyle name="Warning Text 4 3 3" xfId="33558" xr:uid="{00000000-0005-0000-0000-000018830000}"/>
    <cellStyle name="Warning Text 4 3 3 2" xfId="33559" xr:uid="{00000000-0005-0000-0000-000019830000}"/>
    <cellStyle name="Warning Text 4 3 3 3" xfId="33560" xr:uid="{00000000-0005-0000-0000-00001A830000}"/>
    <cellStyle name="Warning Text 4 3 4" xfId="33561" xr:uid="{00000000-0005-0000-0000-00001B830000}"/>
    <cellStyle name="Warning Text 4 3 5" xfId="33562" xr:uid="{00000000-0005-0000-0000-00001C830000}"/>
    <cellStyle name="Warning Text 4 3 6" xfId="33563" xr:uid="{00000000-0005-0000-0000-00001D830000}"/>
    <cellStyle name="Warning Text 4 4" xfId="33564" xr:uid="{00000000-0005-0000-0000-00001E830000}"/>
    <cellStyle name="Warning Text 4 4 2" xfId="33565" xr:uid="{00000000-0005-0000-0000-00001F830000}"/>
    <cellStyle name="Warning Text 4 4 2 2" xfId="33566" xr:uid="{00000000-0005-0000-0000-000020830000}"/>
    <cellStyle name="Warning Text 4 4 2 3" xfId="33567" xr:uid="{00000000-0005-0000-0000-000021830000}"/>
    <cellStyle name="Warning Text 4 4 3" xfId="33568" xr:uid="{00000000-0005-0000-0000-000022830000}"/>
    <cellStyle name="Warning Text 4 4 3 2" xfId="33569" xr:uid="{00000000-0005-0000-0000-000023830000}"/>
    <cellStyle name="Warning Text 4 4 3 3" xfId="33570" xr:uid="{00000000-0005-0000-0000-000024830000}"/>
    <cellStyle name="Warning Text 4 4 4" xfId="33571" xr:uid="{00000000-0005-0000-0000-000025830000}"/>
    <cellStyle name="Warning Text 4 4 5" xfId="33572" xr:uid="{00000000-0005-0000-0000-000026830000}"/>
    <cellStyle name="Warning Text 4 5" xfId="33573" xr:uid="{00000000-0005-0000-0000-000027830000}"/>
    <cellStyle name="Warning Text 4 5 2" xfId="33574" xr:uid="{00000000-0005-0000-0000-000028830000}"/>
    <cellStyle name="Warning Text 4 5 2 2" xfId="33575" xr:uid="{00000000-0005-0000-0000-000029830000}"/>
    <cellStyle name="Warning Text 4 5 2 3" xfId="33576" xr:uid="{00000000-0005-0000-0000-00002A830000}"/>
    <cellStyle name="Warning Text 4 5 3" xfId="33577" xr:uid="{00000000-0005-0000-0000-00002B830000}"/>
    <cellStyle name="Warning Text 4 5 3 2" xfId="33578" xr:uid="{00000000-0005-0000-0000-00002C830000}"/>
    <cellStyle name="Warning Text 4 5 3 3" xfId="33579" xr:uid="{00000000-0005-0000-0000-00002D830000}"/>
    <cellStyle name="Warning Text 4 5 4" xfId="33580" xr:uid="{00000000-0005-0000-0000-00002E830000}"/>
    <cellStyle name="Warning Text 4 5 5" xfId="33581" xr:uid="{00000000-0005-0000-0000-00002F830000}"/>
    <cellStyle name="Warning Text 4 6" xfId="33582" xr:uid="{00000000-0005-0000-0000-000030830000}"/>
    <cellStyle name="Warning Text 4 6 2" xfId="33583" xr:uid="{00000000-0005-0000-0000-000031830000}"/>
    <cellStyle name="Warning Text 4 6 2 2" xfId="33584" xr:uid="{00000000-0005-0000-0000-000032830000}"/>
    <cellStyle name="Warning Text 4 6 2 3" xfId="33585" xr:uid="{00000000-0005-0000-0000-000033830000}"/>
    <cellStyle name="Warning Text 4 6 3" xfId="33586" xr:uid="{00000000-0005-0000-0000-000034830000}"/>
    <cellStyle name="Warning Text 4 6 3 2" xfId="33587" xr:uid="{00000000-0005-0000-0000-000035830000}"/>
    <cellStyle name="Warning Text 4 6 3 3" xfId="33588" xr:uid="{00000000-0005-0000-0000-000036830000}"/>
    <cellStyle name="Warning Text 4 6 4" xfId="33589" xr:uid="{00000000-0005-0000-0000-000037830000}"/>
    <cellStyle name="Warning Text 4 6 4 2" xfId="33590" xr:uid="{00000000-0005-0000-0000-000038830000}"/>
    <cellStyle name="Warning Text 4 6 4 3" xfId="33591" xr:uid="{00000000-0005-0000-0000-000039830000}"/>
    <cellStyle name="Warning Text 4 6 5" xfId="33592" xr:uid="{00000000-0005-0000-0000-00003A830000}"/>
    <cellStyle name="Warning Text 4 6 6" xfId="33593" xr:uid="{00000000-0005-0000-0000-00003B830000}"/>
    <cellStyle name="Warning Text 4 7" xfId="33594" xr:uid="{00000000-0005-0000-0000-00003C830000}"/>
    <cellStyle name="Warning Text 4 7 2" xfId="33595" xr:uid="{00000000-0005-0000-0000-00003D830000}"/>
    <cellStyle name="Warning Text 4 7 2 2" xfId="33596" xr:uid="{00000000-0005-0000-0000-00003E830000}"/>
    <cellStyle name="Warning Text 4 7 2 3" xfId="33597" xr:uid="{00000000-0005-0000-0000-00003F830000}"/>
    <cellStyle name="Warning Text 4 7 3" xfId="33598" xr:uid="{00000000-0005-0000-0000-000040830000}"/>
    <cellStyle name="Warning Text 4 7 3 2" xfId="33599" xr:uid="{00000000-0005-0000-0000-000041830000}"/>
    <cellStyle name="Warning Text 4 7 3 3" xfId="33600" xr:uid="{00000000-0005-0000-0000-000042830000}"/>
    <cellStyle name="Warning Text 4 7 4" xfId="33601" xr:uid="{00000000-0005-0000-0000-000043830000}"/>
    <cellStyle name="Warning Text 4 7 5" xfId="33602" xr:uid="{00000000-0005-0000-0000-000044830000}"/>
    <cellStyle name="Warning Text 4 8" xfId="33603" xr:uid="{00000000-0005-0000-0000-000045830000}"/>
    <cellStyle name="Warning Text 4 8 2" xfId="33604" xr:uid="{00000000-0005-0000-0000-000046830000}"/>
    <cellStyle name="Warning Text 4 8 3" xfId="33605" xr:uid="{00000000-0005-0000-0000-000047830000}"/>
    <cellStyle name="Warning Text 4 9" xfId="33606" xr:uid="{00000000-0005-0000-0000-000048830000}"/>
    <cellStyle name="Warning Text 4 9 2" xfId="33607" xr:uid="{00000000-0005-0000-0000-000049830000}"/>
    <cellStyle name="Warning Text 4 9 3" xfId="33608" xr:uid="{00000000-0005-0000-0000-00004A830000}"/>
    <cellStyle name="Warning Text 40" xfId="33609" xr:uid="{00000000-0005-0000-0000-00004B830000}"/>
    <cellStyle name="Warning Text 40 10" xfId="33610" xr:uid="{00000000-0005-0000-0000-00004C830000}"/>
    <cellStyle name="Warning Text 40 11" xfId="33611" xr:uid="{00000000-0005-0000-0000-00004D830000}"/>
    <cellStyle name="Warning Text 40 12" xfId="33612" xr:uid="{00000000-0005-0000-0000-00004E830000}"/>
    <cellStyle name="Warning Text 40 13" xfId="33613" xr:uid="{00000000-0005-0000-0000-00004F830000}"/>
    <cellStyle name="Warning Text 40 14" xfId="33614" xr:uid="{00000000-0005-0000-0000-000050830000}"/>
    <cellStyle name="Warning Text 40 15" xfId="33615" xr:uid="{00000000-0005-0000-0000-000051830000}"/>
    <cellStyle name="Warning Text 40 2" xfId="33616" xr:uid="{00000000-0005-0000-0000-000052830000}"/>
    <cellStyle name="Warning Text 40 2 2" xfId="33617" xr:uid="{00000000-0005-0000-0000-000053830000}"/>
    <cellStyle name="Warning Text 40 2 2 2" xfId="33618" xr:uid="{00000000-0005-0000-0000-000054830000}"/>
    <cellStyle name="Warning Text 40 2 2 3" xfId="33619" xr:uid="{00000000-0005-0000-0000-000055830000}"/>
    <cellStyle name="Warning Text 40 2 3" xfId="33620" xr:uid="{00000000-0005-0000-0000-000056830000}"/>
    <cellStyle name="Warning Text 40 2 3 2" xfId="33621" xr:uid="{00000000-0005-0000-0000-000057830000}"/>
    <cellStyle name="Warning Text 40 2 3 3" xfId="33622" xr:uid="{00000000-0005-0000-0000-000058830000}"/>
    <cellStyle name="Warning Text 40 2 4" xfId="33623" xr:uid="{00000000-0005-0000-0000-000059830000}"/>
    <cellStyle name="Warning Text 40 2 5" xfId="33624" xr:uid="{00000000-0005-0000-0000-00005A830000}"/>
    <cellStyle name="Warning Text 40 2 6" xfId="33625" xr:uid="{00000000-0005-0000-0000-00005B830000}"/>
    <cellStyle name="Warning Text 40 3" xfId="33626" xr:uid="{00000000-0005-0000-0000-00005C830000}"/>
    <cellStyle name="Warning Text 40 3 2" xfId="33627" xr:uid="{00000000-0005-0000-0000-00005D830000}"/>
    <cellStyle name="Warning Text 40 3 2 2" xfId="33628" xr:uid="{00000000-0005-0000-0000-00005E830000}"/>
    <cellStyle name="Warning Text 40 3 2 3" xfId="33629" xr:uid="{00000000-0005-0000-0000-00005F830000}"/>
    <cellStyle name="Warning Text 40 3 3" xfId="33630" xr:uid="{00000000-0005-0000-0000-000060830000}"/>
    <cellStyle name="Warning Text 40 3 3 2" xfId="33631" xr:uid="{00000000-0005-0000-0000-000061830000}"/>
    <cellStyle name="Warning Text 40 3 3 3" xfId="33632" xr:uid="{00000000-0005-0000-0000-000062830000}"/>
    <cellStyle name="Warning Text 40 3 4" xfId="33633" xr:uid="{00000000-0005-0000-0000-000063830000}"/>
    <cellStyle name="Warning Text 40 3 5" xfId="33634" xr:uid="{00000000-0005-0000-0000-000064830000}"/>
    <cellStyle name="Warning Text 40 4" xfId="33635" xr:uid="{00000000-0005-0000-0000-000065830000}"/>
    <cellStyle name="Warning Text 40 4 2" xfId="33636" xr:uid="{00000000-0005-0000-0000-000066830000}"/>
    <cellStyle name="Warning Text 40 4 2 2" xfId="33637" xr:uid="{00000000-0005-0000-0000-000067830000}"/>
    <cellStyle name="Warning Text 40 4 2 3" xfId="33638" xr:uid="{00000000-0005-0000-0000-000068830000}"/>
    <cellStyle name="Warning Text 40 4 3" xfId="33639" xr:uid="{00000000-0005-0000-0000-000069830000}"/>
    <cellStyle name="Warning Text 40 4 3 2" xfId="33640" xr:uid="{00000000-0005-0000-0000-00006A830000}"/>
    <cellStyle name="Warning Text 40 4 3 3" xfId="33641" xr:uid="{00000000-0005-0000-0000-00006B830000}"/>
    <cellStyle name="Warning Text 40 4 4" xfId="33642" xr:uid="{00000000-0005-0000-0000-00006C830000}"/>
    <cellStyle name="Warning Text 40 4 5" xfId="33643" xr:uid="{00000000-0005-0000-0000-00006D830000}"/>
    <cellStyle name="Warning Text 40 5" xfId="33644" xr:uid="{00000000-0005-0000-0000-00006E830000}"/>
    <cellStyle name="Warning Text 40 5 2" xfId="33645" xr:uid="{00000000-0005-0000-0000-00006F830000}"/>
    <cellStyle name="Warning Text 40 5 2 2" xfId="33646" xr:uid="{00000000-0005-0000-0000-000070830000}"/>
    <cellStyle name="Warning Text 40 5 2 3" xfId="33647" xr:uid="{00000000-0005-0000-0000-000071830000}"/>
    <cellStyle name="Warning Text 40 5 3" xfId="33648" xr:uid="{00000000-0005-0000-0000-000072830000}"/>
    <cellStyle name="Warning Text 40 5 3 2" xfId="33649" xr:uid="{00000000-0005-0000-0000-000073830000}"/>
    <cellStyle name="Warning Text 40 5 3 3" xfId="33650" xr:uid="{00000000-0005-0000-0000-000074830000}"/>
    <cellStyle name="Warning Text 40 5 4" xfId="33651" xr:uid="{00000000-0005-0000-0000-000075830000}"/>
    <cellStyle name="Warning Text 40 5 4 2" xfId="33652" xr:uid="{00000000-0005-0000-0000-000076830000}"/>
    <cellStyle name="Warning Text 40 5 4 3" xfId="33653" xr:uid="{00000000-0005-0000-0000-000077830000}"/>
    <cellStyle name="Warning Text 40 5 5" xfId="33654" xr:uid="{00000000-0005-0000-0000-000078830000}"/>
    <cellStyle name="Warning Text 40 5 6" xfId="33655" xr:uid="{00000000-0005-0000-0000-000079830000}"/>
    <cellStyle name="Warning Text 40 6" xfId="33656" xr:uid="{00000000-0005-0000-0000-00007A830000}"/>
    <cellStyle name="Warning Text 40 6 2" xfId="33657" xr:uid="{00000000-0005-0000-0000-00007B830000}"/>
    <cellStyle name="Warning Text 40 6 2 2" xfId="33658" xr:uid="{00000000-0005-0000-0000-00007C830000}"/>
    <cellStyle name="Warning Text 40 6 2 3" xfId="33659" xr:uid="{00000000-0005-0000-0000-00007D830000}"/>
    <cellStyle name="Warning Text 40 6 3" xfId="33660" xr:uid="{00000000-0005-0000-0000-00007E830000}"/>
    <cellStyle name="Warning Text 40 6 3 2" xfId="33661" xr:uid="{00000000-0005-0000-0000-00007F830000}"/>
    <cellStyle name="Warning Text 40 6 3 3" xfId="33662" xr:uid="{00000000-0005-0000-0000-000080830000}"/>
    <cellStyle name="Warning Text 40 6 4" xfId="33663" xr:uid="{00000000-0005-0000-0000-000081830000}"/>
    <cellStyle name="Warning Text 40 6 5" xfId="33664" xr:uid="{00000000-0005-0000-0000-000082830000}"/>
    <cellStyle name="Warning Text 40 7" xfId="33665" xr:uid="{00000000-0005-0000-0000-000083830000}"/>
    <cellStyle name="Warning Text 40 7 2" xfId="33666" xr:uid="{00000000-0005-0000-0000-000084830000}"/>
    <cellStyle name="Warning Text 40 7 3" xfId="33667" xr:uid="{00000000-0005-0000-0000-000085830000}"/>
    <cellStyle name="Warning Text 40 8" xfId="33668" xr:uid="{00000000-0005-0000-0000-000086830000}"/>
    <cellStyle name="Warning Text 40 8 2" xfId="33669" xr:uid="{00000000-0005-0000-0000-000087830000}"/>
    <cellStyle name="Warning Text 40 8 3" xfId="33670" xr:uid="{00000000-0005-0000-0000-000088830000}"/>
    <cellStyle name="Warning Text 40 9" xfId="33671" xr:uid="{00000000-0005-0000-0000-000089830000}"/>
    <cellStyle name="Warning Text 40 9 2" xfId="33672" xr:uid="{00000000-0005-0000-0000-00008A830000}"/>
    <cellStyle name="Warning Text 40 9 3" xfId="33673" xr:uid="{00000000-0005-0000-0000-00008B830000}"/>
    <cellStyle name="Warning Text 41" xfId="33674" xr:uid="{00000000-0005-0000-0000-00008C830000}"/>
    <cellStyle name="Warning Text 41 10" xfId="33675" xr:uid="{00000000-0005-0000-0000-00008D830000}"/>
    <cellStyle name="Warning Text 41 11" xfId="33676" xr:uid="{00000000-0005-0000-0000-00008E830000}"/>
    <cellStyle name="Warning Text 41 12" xfId="33677" xr:uid="{00000000-0005-0000-0000-00008F830000}"/>
    <cellStyle name="Warning Text 41 13" xfId="33678" xr:uid="{00000000-0005-0000-0000-000090830000}"/>
    <cellStyle name="Warning Text 41 14" xfId="33679" xr:uid="{00000000-0005-0000-0000-000091830000}"/>
    <cellStyle name="Warning Text 41 15" xfId="33680" xr:uid="{00000000-0005-0000-0000-000092830000}"/>
    <cellStyle name="Warning Text 41 2" xfId="33681" xr:uid="{00000000-0005-0000-0000-000093830000}"/>
    <cellStyle name="Warning Text 41 2 2" xfId="33682" xr:uid="{00000000-0005-0000-0000-000094830000}"/>
    <cellStyle name="Warning Text 41 2 2 2" xfId="33683" xr:uid="{00000000-0005-0000-0000-000095830000}"/>
    <cellStyle name="Warning Text 41 2 2 3" xfId="33684" xr:uid="{00000000-0005-0000-0000-000096830000}"/>
    <cellStyle name="Warning Text 41 2 3" xfId="33685" xr:uid="{00000000-0005-0000-0000-000097830000}"/>
    <cellStyle name="Warning Text 41 2 3 2" xfId="33686" xr:uid="{00000000-0005-0000-0000-000098830000}"/>
    <cellStyle name="Warning Text 41 2 3 3" xfId="33687" xr:uid="{00000000-0005-0000-0000-000099830000}"/>
    <cellStyle name="Warning Text 41 2 4" xfId="33688" xr:uid="{00000000-0005-0000-0000-00009A830000}"/>
    <cellStyle name="Warning Text 41 2 5" xfId="33689" xr:uid="{00000000-0005-0000-0000-00009B830000}"/>
    <cellStyle name="Warning Text 41 2 6" xfId="33690" xr:uid="{00000000-0005-0000-0000-00009C830000}"/>
    <cellStyle name="Warning Text 41 3" xfId="33691" xr:uid="{00000000-0005-0000-0000-00009D830000}"/>
    <cellStyle name="Warning Text 41 3 2" xfId="33692" xr:uid="{00000000-0005-0000-0000-00009E830000}"/>
    <cellStyle name="Warning Text 41 3 2 2" xfId="33693" xr:uid="{00000000-0005-0000-0000-00009F830000}"/>
    <cellStyle name="Warning Text 41 3 2 3" xfId="33694" xr:uid="{00000000-0005-0000-0000-0000A0830000}"/>
    <cellStyle name="Warning Text 41 3 3" xfId="33695" xr:uid="{00000000-0005-0000-0000-0000A1830000}"/>
    <cellStyle name="Warning Text 41 3 3 2" xfId="33696" xr:uid="{00000000-0005-0000-0000-0000A2830000}"/>
    <cellStyle name="Warning Text 41 3 3 3" xfId="33697" xr:uid="{00000000-0005-0000-0000-0000A3830000}"/>
    <cellStyle name="Warning Text 41 3 4" xfId="33698" xr:uid="{00000000-0005-0000-0000-0000A4830000}"/>
    <cellStyle name="Warning Text 41 3 5" xfId="33699" xr:uid="{00000000-0005-0000-0000-0000A5830000}"/>
    <cellStyle name="Warning Text 41 4" xfId="33700" xr:uid="{00000000-0005-0000-0000-0000A6830000}"/>
    <cellStyle name="Warning Text 41 4 2" xfId="33701" xr:uid="{00000000-0005-0000-0000-0000A7830000}"/>
    <cellStyle name="Warning Text 41 4 2 2" xfId="33702" xr:uid="{00000000-0005-0000-0000-0000A8830000}"/>
    <cellStyle name="Warning Text 41 4 2 3" xfId="33703" xr:uid="{00000000-0005-0000-0000-0000A9830000}"/>
    <cellStyle name="Warning Text 41 4 3" xfId="33704" xr:uid="{00000000-0005-0000-0000-0000AA830000}"/>
    <cellStyle name="Warning Text 41 4 3 2" xfId="33705" xr:uid="{00000000-0005-0000-0000-0000AB830000}"/>
    <cellStyle name="Warning Text 41 4 3 3" xfId="33706" xr:uid="{00000000-0005-0000-0000-0000AC830000}"/>
    <cellStyle name="Warning Text 41 4 4" xfId="33707" xr:uid="{00000000-0005-0000-0000-0000AD830000}"/>
    <cellStyle name="Warning Text 41 4 5" xfId="33708" xr:uid="{00000000-0005-0000-0000-0000AE830000}"/>
    <cellStyle name="Warning Text 41 5" xfId="33709" xr:uid="{00000000-0005-0000-0000-0000AF830000}"/>
    <cellStyle name="Warning Text 41 5 2" xfId="33710" xr:uid="{00000000-0005-0000-0000-0000B0830000}"/>
    <cellStyle name="Warning Text 41 5 2 2" xfId="33711" xr:uid="{00000000-0005-0000-0000-0000B1830000}"/>
    <cellStyle name="Warning Text 41 5 2 3" xfId="33712" xr:uid="{00000000-0005-0000-0000-0000B2830000}"/>
    <cellStyle name="Warning Text 41 5 3" xfId="33713" xr:uid="{00000000-0005-0000-0000-0000B3830000}"/>
    <cellStyle name="Warning Text 41 5 3 2" xfId="33714" xr:uid="{00000000-0005-0000-0000-0000B4830000}"/>
    <cellStyle name="Warning Text 41 5 3 3" xfId="33715" xr:uid="{00000000-0005-0000-0000-0000B5830000}"/>
    <cellStyle name="Warning Text 41 5 4" xfId="33716" xr:uid="{00000000-0005-0000-0000-0000B6830000}"/>
    <cellStyle name="Warning Text 41 5 4 2" xfId="33717" xr:uid="{00000000-0005-0000-0000-0000B7830000}"/>
    <cellStyle name="Warning Text 41 5 4 3" xfId="33718" xr:uid="{00000000-0005-0000-0000-0000B8830000}"/>
    <cellStyle name="Warning Text 41 5 5" xfId="33719" xr:uid="{00000000-0005-0000-0000-0000B9830000}"/>
    <cellStyle name="Warning Text 41 5 6" xfId="33720" xr:uid="{00000000-0005-0000-0000-0000BA830000}"/>
    <cellStyle name="Warning Text 41 6" xfId="33721" xr:uid="{00000000-0005-0000-0000-0000BB830000}"/>
    <cellStyle name="Warning Text 41 6 2" xfId="33722" xr:uid="{00000000-0005-0000-0000-0000BC830000}"/>
    <cellStyle name="Warning Text 41 6 2 2" xfId="33723" xr:uid="{00000000-0005-0000-0000-0000BD830000}"/>
    <cellStyle name="Warning Text 41 6 2 3" xfId="33724" xr:uid="{00000000-0005-0000-0000-0000BE830000}"/>
    <cellStyle name="Warning Text 41 6 3" xfId="33725" xr:uid="{00000000-0005-0000-0000-0000BF830000}"/>
    <cellStyle name="Warning Text 41 6 3 2" xfId="33726" xr:uid="{00000000-0005-0000-0000-0000C0830000}"/>
    <cellStyle name="Warning Text 41 6 3 3" xfId="33727" xr:uid="{00000000-0005-0000-0000-0000C1830000}"/>
    <cellStyle name="Warning Text 41 6 4" xfId="33728" xr:uid="{00000000-0005-0000-0000-0000C2830000}"/>
    <cellStyle name="Warning Text 41 6 5" xfId="33729" xr:uid="{00000000-0005-0000-0000-0000C3830000}"/>
    <cellStyle name="Warning Text 41 7" xfId="33730" xr:uid="{00000000-0005-0000-0000-0000C4830000}"/>
    <cellStyle name="Warning Text 41 7 2" xfId="33731" xr:uid="{00000000-0005-0000-0000-0000C5830000}"/>
    <cellStyle name="Warning Text 41 7 3" xfId="33732" xr:uid="{00000000-0005-0000-0000-0000C6830000}"/>
    <cellStyle name="Warning Text 41 8" xfId="33733" xr:uid="{00000000-0005-0000-0000-0000C7830000}"/>
    <cellStyle name="Warning Text 41 8 2" xfId="33734" xr:uid="{00000000-0005-0000-0000-0000C8830000}"/>
    <cellStyle name="Warning Text 41 8 3" xfId="33735" xr:uid="{00000000-0005-0000-0000-0000C9830000}"/>
    <cellStyle name="Warning Text 41 9" xfId="33736" xr:uid="{00000000-0005-0000-0000-0000CA830000}"/>
    <cellStyle name="Warning Text 41 9 2" xfId="33737" xr:uid="{00000000-0005-0000-0000-0000CB830000}"/>
    <cellStyle name="Warning Text 41 9 3" xfId="33738" xr:uid="{00000000-0005-0000-0000-0000CC830000}"/>
    <cellStyle name="Warning Text 42" xfId="33739" xr:uid="{00000000-0005-0000-0000-0000CD830000}"/>
    <cellStyle name="Warning Text 43" xfId="33740" xr:uid="{00000000-0005-0000-0000-0000CE830000}"/>
    <cellStyle name="Warning Text 44" xfId="33741" xr:uid="{00000000-0005-0000-0000-0000CF830000}"/>
    <cellStyle name="Warning Text 45" xfId="33742" xr:uid="{00000000-0005-0000-0000-0000D0830000}"/>
    <cellStyle name="Warning Text 46" xfId="33743" xr:uid="{00000000-0005-0000-0000-0000D1830000}"/>
    <cellStyle name="Warning Text 5" xfId="33744" xr:uid="{00000000-0005-0000-0000-0000D2830000}"/>
    <cellStyle name="Warning Text 5 10" xfId="33745" xr:uid="{00000000-0005-0000-0000-0000D3830000}"/>
    <cellStyle name="Warning Text 5 10 2" xfId="33746" xr:uid="{00000000-0005-0000-0000-0000D4830000}"/>
    <cellStyle name="Warning Text 5 10 3" xfId="33747" xr:uid="{00000000-0005-0000-0000-0000D5830000}"/>
    <cellStyle name="Warning Text 5 11" xfId="33748" xr:uid="{00000000-0005-0000-0000-0000D6830000}"/>
    <cellStyle name="Warning Text 5 12" xfId="33749" xr:uid="{00000000-0005-0000-0000-0000D7830000}"/>
    <cellStyle name="Warning Text 5 13" xfId="33750" xr:uid="{00000000-0005-0000-0000-0000D8830000}"/>
    <cellStyle name="Warning Text 5 14" xfId="33751" xr:uid="{00000000-0005-0000-0000-0000D9830000}"/>
    <cellStyle name="Warning Text 5 15" xfId="33752" xr:uid="{00000000-0005-0000-0000-0000DA830000}"/>
    <cellStyle name="Warning Text 5 16" xfId="33753" xr:uid="{00000000-0005-0000-0000-0000DB830000}"/>
    <cellStyle name="Warning Text 5 2" xfId="33754" xr:uid="{00000000-0005-0000-0000-0000DC830000}"/>
    <cellStyle name="Warning Text 5 2 10" xfId="33755" xr:uid="{00000000-0005-0000-0000-0000DD830000}"/>
    <cellStyle name="Warning Text 5 2 11" xfId="33756" xr:uid="{00000000-0005-0000-0000-0000DE830000}"/>
    <cellStyle name="Warning Text 5 2 2" xfId="33757" xr:uid="{00000000-0005-0000-0000-0000DF830000}"/>
    <cellStyle name="Warning Text 5 2 2 2" xfId="33758" xr:uid="{00000000-0005-0000-0000-0000E0830000}"/>
    <cellStyle name="Warning Text 5 2 2 2 2" xfId="33759" xr:uid="{00000000-0005-0000-0000-0000E1830000}"/>
    <cellStyle name="Warning Text 5 2 2 2 3" xfId="33760" xr:uid="{00000000-0005-0000-0000-0000E2830000}"/>
    <cellStyle name="Warning Text 5 2 2 3" xfId="33761" xr:uid="{00000000-0005-0000-0000-0000E3830000}"/>
    <cellStyle name="Warning Text 5 2 2 3 2" xfId="33762" xr:uid="{00000000-0005-0000-0000-0000E4830000}"/>
    <cellStyle name="Warning Text 5 2 2 3 3" xfId="33763" xr:uid="{00000000-0005-0000-0000-0000E5830000}"/>
    <cellStyle name="Warning Text 5 2 2 4" xfId="33764" xr:uid="{00000000-0005-0000-0000-0000E6830000}"/>
    <cellStyle name="Warning Text 5 2 2 5" xfId="33765" xr:uid="{00000000-0005-0000-0000-0000E7830000}"/>
    <cellStyle name="Warning Text 5 2 3" xfId="33766" xr:uid="{00000000-0005-0000-0000-0000E8830000}"/>
    <cellStyle name="Warning Text 5 2 3 2" xfId="33767" xr:uid="{00000000-0005-0000-0000-0000E9830000}"/>
    <cellStyle name="Warning Text 5 2 3 2 2" xfId="33768" xr:uid="{00000000-0005-0000-0000-0000EA830000}"/>
    <cellStyle name="Warning Text 5 2 3 2 3" xfId="33769" xr:uid="{00000000-0005-0000-0000-0000EB830000}"/>
    <cellStyle name="Warning Text 5 2 3 3" xfId="33770" xr:uid="{00000000-0005-0000-0000-0000EC830000}"/>
    <cellStyle name="Warning Text 5 2 3 3 2" xfId="33771" xr:uid="{00000000-0005-0000-0000-0000ED830000}"/>
    <cellStyle name="Warning Text 5 2 3 3 3" xfId="33772" xr:uid="{00000000-0005-0000-0000-0000EE830000}"/>
    <cellStyle name="Warning Text 5 2 3 4" xfId="33773" xr:uid="{00000000-0005-0000-0000-0000EF830000}"/>
    <cellStyle name="Warning Text 5 2 3 5" xfId="33774" xr:uid="{00000000-0005-0000-0000-0000F0830000}"/>
    <cellStyle name="Warning Text 5 2 4" xfId="33775" xr:uid="{00000000-0005-0000-0000-0000F1830000}"/>
    <cellStyle name="Warning Text 5 2 4 2" xfId="33776" xr:uid="{00000000-0005-0000-0000-0000F2830000}"/>
    <cellStyle name="Warning Text 5 2 4 2 2" xfId="33777" xr:uid="{00000000-0005-0000-0000-0000F3830000}"/>
    <cellStyle name="Warning Text 5 2 4 2 3" xfId="33778" xr:uid="{00000000-0005-0000-0000-0000F4830000}"/>
    <cellStyle name="Warning Text 5 2 4 3" xfId="33779" xr:uid="{00000000-0005-0000-0000-0000F5830000}"/>
    <cellStyle name="Warning Text 5 2 4 3 2" xfId="33780" xr:uid="{00000000-0005-0000-0000-0000F6830000}"/>
    <cellStyle name="Warning Text 5 2 4 3 3" xfId="33781" xr:uid="{00000000-0005-0000-0000-0000F7830000}"/>
    <cellStyle name="Warning Text 5 2 4 4" xfId="33782" xr:uid="{00000000-0005-0000-0000-0000F8830000}"/>
    <cellStyle name="Warning Text 5 2 4 4 2" xfId="33783" xr:uid="{00000000-0005-0000-0000-0000F9830000}"/>
    <cellStyle name="Warning Text 5 2 4 4 3" xfId="33784" xr:uid="{00000000-0005-0000-0000-0000FA830000}"/>
    <cellStyle name="Warning Text 5 2 4 5" xfId="33785" xr:uid="{00000000-0005-0000-0000-0000FB830000}"/>
    <cellStyle name="Warning Text 5 2 4 6" xfId="33786" xr:uid="{00000000-0005-0000-0000-0000FC830000}"/>
    <cellStyle name="Warning Text 5 2 5" xfId="33787" xr:uid="{00000000-0005-0000-0000-0000FD830000}"/>
    <cellStyle name="Warning Text 5 2 5 2" xfId="33788" xr:uid="{00000000-0005-0000-0000-0000FE830000}"/>
    <cellStyle name="Warning Text 5 2 5 2 2" xfId="33789" xr:uid="{00000000-0005-0000-0000-0000FF830000}"/>
    <cellStyle name="Warning Text 5 2 5 2 3" xfId="33790" xr:uid="{00000000-0005-0000-0000-000000840000}"/>
    <cellStyle name="Warning Text 5 2 5 3" xfId="33791" xr:uid="{00000000-0005-0000-0000-000001840000}"/>
    <cellStyle name="Warning Text 5 2 5 3 2" xfId="33792" xr:uid="{00000000-0005-0000-0000-000002840000}"/>
    <cellStyle name="Warning Text 5 2 5 3 3" xfId="33793" xr:uid="{00000000-0005-0000-0000-000003840000}"/>
    <cellStyle name="Warning Text 5 2 5 4" xfId="33794" xr:uid="{00000000-0005-0000-0000-000004840000}"/>
    <cellStyle name="Warning Text 5 2 5 5" xfId="33795" xr:uid="{00000000-0005-0000-0000-000005840000}"/>
    <cellStyle name="Warning Text 5 2 6" xfId="33796" xr:uid="{00000000-0005-0000-0000-000006840000}"/>
    <cellStyle name="Warning Text 5 2 6 2" xfId="33797" xr:uid="{00000000-0005-0000-0000-000007840000}"/>
    <cellStyle name="Warning Text 5 2 6 3" xfId="33798" xr:uid="{00000000-0005-0000-0000-000008840000}"/>
    <cellStyle name="Warning Text 5 2 7" xfId="33799" xr:uid="{00000000-0005-0000-0000-000009840000}"/>
    <cellStyle name="Warning Text 5 2 7 2" xfId="33800" xr:uid="{00000000-0005-0000-0000-00000A840000}"/>
    <cellStyle name="Warning Text 5 2 7 3" xfId="33801" xr:uid="{00000000-0005-0000-0000-00000B840000}"/>
    <cellStyle name="Warning Text 5 2 8" xfId="33802" xr:uid="{00000000-0005-0000-0000-00000C840000}"/>
    <cellStyle name="Warning Text 5 2 8 2" xfId="33803" xr:uid="{00000000-0005-0000-0000-00000D840000}"/>
    <cellStyle name="Warning Text 5 2 8 3" xfId="33804" xr:uid="{00000000-0005-0000-0000-00000E840000}"/>
    <cellStyle name="Warning Text 5 2 9" xfId="33805" xr:uid="{00000000-0005-0000-0000-00000F840000}"/>
    <cellStyle name="Warning Text 5 3" xfId="33806" xr:uid="{00000000-0005-0000-0000-000010840000}"/>
    <cellStyle name="Warning Text 5 3 2" xfId="33807" xr:uid="{00000000-0005-0000-0000-000011840000}"/>
    <cellStyle name="Warning Text 5 3 2 2" xfId="33808" xr:uid="{00000000-0005-0000-0000-000012840000}"/>
    <cellStyle name="Warning Text 5 3 2 3" xfId="33809" xr:uid="{00000000-0005-0000-0000-000013840000}"/>
    <cellStyle name="Warning Text 5 3 3" xfId="33810" xr:uid="{00000000-0005-0000-0000-000014840000}"/>
    <cellStyle name="Warning Text 5 3 3 2" xfId="33811" xr:uid="{00000000-0005-0000-0000-000015840000}"/>
    <cellStyle name="Warning Text 5 3 3 3" xfId="33812" xr:uid="{00000000-0005-0000-0000-000016840000}"/>
    <cellStyle name="Warning Text 5 3 4" xfId="33813" xr:uid="{00000000-0005-0000-0000-000017840000}"/>
    <cellStyle name="Warning Text 5 3 5" xfId="33814" xr:uid="{00000000-0005-0000-0000-000018840000}"/>
    <cellStyle name="Warning Text 5 3 6" xfId="33815" xr:uid="{00000000-0005-0000-0000-000019840000}"/>
    <cellStyle name="Warning Text 5 4" xfId="33816" xr:uid="{00000000-0005-0000-0000-00001A840000}"/>
    <cellStyle name="Warning Text 5 4 2" xfId="33817" xr:uid="{00000000-0005-0000-0000-00001B840000}"/>
    <cellStyle name="Warning Text 5 4 2 2" xfId="33818" xr:uid="{00000000-0005-0000-0000-00001C840000}"/>
    <cellStyle name="Warning Text 5 4 2 3" xfId="33819" xr:uid="{00000000-0005-0000-0000-00001D840000}"/>
    <cellStyle name="Warning Text 5 4 3" xfId="33820" xr:uid="{00000000-0005-0000-0000-00001E840000}"/>
    <cellStyle name="Warning Text 5 4 3 2" xfId="33821" xr:uid="{00000000-0005-0000-0000-00001F840000}"/>
    <cellStyle name="Warning Text 5 4 3 3" xfId="33822" xr:uid="{00000000-0005-0000-0000-000020840000}"/>
    <cellStyle name="Warning Text 5 4 4" xfId="33823" xr:uid="{00000000-0005-0000-0000-000021840000}"/>
    <cellStyle name="Warning Text 5 4 5" xfId="33824" xr:uid="{00000000-0005-0000-0000-000022840000}"/>
    <cellStyle name="Warning Text 5 5" xfId="33825" xr:uid="{00000000-0005-0000-0000-000023840000}"/>
    <cellStyle name="Warning Text 5 5 2" xfId="33826" xr:uid="{00000000-0005-0000-0000-000024840000}"/>
    <cellStyle name="Warning Text 5 5 2 2" xfId="33827" xr:uid="{00000000-0005-0000-0000-000025840000}"/>
    <cellStyle name="Warning Text 5 5 2 3" xfId="33828" xr:uid="{00000000-0005-0000-0000-000026840000}"/>
    <cellStyle name="Warning Text 5 5 3" xfId="33829" xr:uid="{00000000-0005-0000-0000-000027840000}"/>
    <cellStyle name="Warning Text 5 5 3 2" xfId="33830" xr:uid="{00000000-0005-0000-0000-000028840000}"/>
    <cellStyle name="Warning Text 5 5 3 3" xfId="33831" xr:uid="{00000000-0005-0000-0000-000029840000}"/>
    <cellStyle name="Warning Text 5 5 4" xfId="33832" xr:uid="{00000000-0005-0000-0000-00002A840000}"/>
    <cellStyle name="Warning Text 5 5 5" xfId="33833" xr:uid="{00000000-0005-0000-0000-00002B840000}"/>
    <cellStyle name="Warning Text 5 6" xfId="33834" xr:uid="{00000000-0005-0000-0000-00002C840000}"/>
    <cellStyle name="Warning Text 5 6 2" xfId="33835" xr:uid="{00000000-0005-0000-0000-00002D840000}"/>
    <cellStyle name="Warning Text 5 6 2 2" xfId="33836" xr:uid="{00000000-0005-0000-0000-00002E840000}"/>
    <cellStyle name="Warning Text 5 6 2 3" xfId="33837" xr:uid="{00000000-0005-0000-0000-00002F840000}"/>
    <cellStyle name="Warning Text 5 6 3" xfId="33838" xr:uid="{00000000-0005-0000-0000-000030840000}"/>
    <cellStyle name="Warning Text 5 6 3 2" xfId="33839" xr:uid="{00000000-0005-0000-0000-000031840000}"/>
    <cellStyle name="Warning Text 5 6 3 3" xfId="33840" xr:uid="{00000000-0005-0000-0000-000032840000}"/>
    <cellStyle name="Warning Text 5 6 4" xfId="33841" xr:uid="{00000000-0005-0000-0000-000033840000}"/>
    <cellStyle name="Warning Text 5 6 4 2" xfId="33842" xr:uid="{00000000-0005-0000-0000-000034840000}"/>
    <cellStyle name="Warning Text 5 6 4 3" xfId="33843" xr:uid="{00000000-0005-0000-0000-000035840000}"/>
    <cellStyle name="Warning Text 5 6 5" xfId="33844" xr:uid="{00000000-0005-0000-0000-000036840000}"/>
    <cellStyle name="Warning Text 5 6 6" xfId="33845" xr:uid="{00000000-0005-0000-0000-000037840000}"/>
    <cellStyle name="Warning Text 5 7" xfId="33846" xr:uid="{00000000-0005-0000-0000-000038840000}"/>
    <cellStyle name="Warning Text 5 7 2" xfId="33847" xr:uid="{00000000-0005-0000-0000-000039840000}"/>
    <cellStyle name="Warning Text 5 7 2 2" xfId="33848" xr:uid="{00000000-0005-0000-0000-00003A840000}"/>
    <cellStyle name="Warning Text 5 7 2 3" xfId="33849" xr:uid="{00000000-0005-0000-0000-00003B840000}"/>
    <cellStyle name="Warning Text 5 7 3" xfId="33850" xr:uid="{00000000-0005-0000-0000-00003C840000}"/>
    <cellStyle name="Warning Text 5 7 3 2" xfId="33851" xr:uid="{00000000-0005-0000-0000-00003D840000}"/>
    <cellStyle name="Warning Text 5 7 3 3" xfId="33852" xr:uid="{00000000-0005-0000-0000-00003E840000}"/>
    <cellStyle name="Warning Text 5 7 4" xfId="33853" xr:uid="{00000000-0005-0000-0000-00003F840000}"/>
    <cellStyle name="Warning Text 5 7 5" xfId="33854" xr:uid="{00000000-0005-0000-0000-000040840000}"/>
    <cellStyle name="Warning Text 5 8" xfId="33855" xr:uid="{00000000-0005-0000-0000-000041840000}"/>
    <cellStyle name="Warning Text 5 8 2" xfId="33856" xr:uid="{00000000-0005-0000-0000-000042840000}"/>
    <cellStyle name="Warning Text 5 8 3" xfId="33857" xr:uid="{00000000-0005-0000-0000-000043840000}"/>
    <cellStyle name="Warning Text 5 9" xfId="33858" xr:uid="{00000000-0005-0000-0000-000044840000}"/>
    <cellStyle name="Warning Text 5 9 2" xfId="33859" xr:uid="{00000000-0005-0000-0000-000045840000}"/>
    <cellStyle name="Warning Text 5 9 3" xfId="33860" xr:uid="{00000000-0005-0000-0000-000046840000}"/>
    <cellStyle name="Warning Text 6" xfId="33861" xr:uid="{00000000-0005-0000-0000-000047840000}"/>
    <cellStyle name="Warning Text 6 10" xfId="33862" xr:uid="{00000000-0005-0000-0000-000048840000}"/>
    <cellStyle name="Warning Text 6 10 2" xfId="33863" xr:uid="{00000000-0005-0000-0000-000049840000}"/>
    <cellStyle name="Warning Text 6 10 3" xfId="33864" xr:uid="{00000000-0005-0000-0000-00004A840000}"/>
    <cellStyle name="Warning Text 6 11" xfId="33865" xr:uid="{00000000-0005-0000-0000-00004B840000}"/>
    <cellStyle name="Warning Text 6 12" xfId="33866" xr:uid="{00000000-0005-0000-0000-00004C840000}"/>
    <cellStyle name="Warning Text 6 13" xfId="33867" xr:uid="{00000000-0005-0000-0000-00004D840000}"/>
    <cellStyle name="Warning Text 6 14" xfId="33868" xr:uid="{00000000-0005-0000-0000-00004E840000}"/>
    <cellStyle name="Warning Text 6 15" xfId="33869" xr:uid="{00000000-0005-0000-0000-00004F840000}"/>
    <cellStyle name="Warning Text 6 16" xfId="33870" xr:uid="{00000000-0005-0000-0000-000050840000}"/>
    <cellStyle name="Warning Text 6 2" xfId="33871" xr:uid="{00000000-0005-0000-0000-000051840000}"/>
    <cellStyle name="Warning Text 6 2 10" xfId="33872" xr:uid="{00000000-0005-0000-0000-000052840000}"/>
    <cellStyle name="Warning Text 6 2 11" xfId="33873" xr:uid="{00000000-0005-0000-0000-000053840000}"/>
    <cellStyle name="Warning Text 6 2 2" xfId="33874" xr:uid="{00000000-0005-0000-0000-000054840000}"/>
    <cellStyle name="Warning Text 6 2 2 2" xfId="33875" xr:uid="{00000000-0005-0000-0000-000055840000}"/>
    <cellStyle name="Warning Text 6 2 2 2 2" xfId="33876" xr:uid="{00000000-0005-0000-0000-000056840000}"/>
    <cellStyle name="Warning Text 6 2 2 2 3" xfId="33877" xr:uid="{00000000-0005-0000-0000-000057840000}"/>
    <cellStyle name="Warning Text 6 2 2 3" xfId="33878" xr:uid="{00000000-0005-0000-0000-000058840000}"/>
    <cellStyle name="Warning Text 6 2 2 3 2" xfId="33879" xr:uid="{00000000-0005-0000-0000-000059840000}"/>
    <cellStyle name="Warning Text 6 2 2 3 3" xfId="33880" xr:uid="{00000000-0005-0000-0000-00005A840000}"/>
    <cellStyle name="Warning Text 6 2 2 4" xfId="33881" xr:uid="{00000000-0005-0000-0000-00005B840000}"/>
    <cellStyle name="Warning Text 6 2 2 5" xfId="33882" xr:uid="{00000000-0005-0000-0000-00005C840000}"/>
    <cellStyle name="Warning Text 6 2 3" xfId="33883" xr:uid="{00000000-0005-0000-0000-00005D840000}"/>
    <cellStyle name="Warning Text 6 2 3 2" xfId="33884" xr:uid="{00000000-0005-0000-0000-00005E840000}"/>
    <cellStyle name="Warning Text 6 2 3 2 2" xfId="33885" xr:uid="{00000000-0005-0000-0000-00005F840000}"/>
    <cellStyle name="Warning Text 6 2 3 2 3" xfId="33886" xr:uid="{00000000-0005-0000-0000-000060840000}"/>
    <cellStyle name="Warning Text 6 2 3 3" xfId="33887" xr:uid="{00000000-0005-0000-0000-000061840000}"/>
    <cellStyle name="Warning Text 6 2 3 3 2" xfId="33888" xr:uid="{00000000-0005-0000-0000-000062840000}"/>
    <cellStyle name="Warning Text 6 2 3 3 3" xfId="33889" xr:uid="{00000000-0005-0000-0000-000063840000}"/>
    <cellStyle name="Warning Text 6 2 3 4" xfId="33890" xr:uid="{00000000-0005-0000-0000-000064840000}"/>
    <cellStyle name="Warning Text 6 2 3 5" xfId="33891" xr:uid="{00000000-0005-0000-0000-000065840000}"/>
    <cellStyle name="Warning Text 6 2 4" xfId="33892" xr:uid="{00000000-0005-0000-0000-000066840000}"/>
    <cellStyle name="Warning Text 6 2 4 2" xfId="33893" xr:uid="{00000000-0005-0000-0000-000067840000}"/>
    <cellStyle name="Warning Text 6 2 4 2 2" xfId="33894" xr:uid="{00000000-0005-0000-0000-000068840000}"/>
    <cellStyle name="Warning Text 6 2 4 2 3" xfId="33895" xr:uid="{00000000-0005-0000-0000-000069840000}"/>
    <cellStyle name="Warning Text 6 2 4 3" xfId="33896" xr:uid="{00000000-0005-0000-0000-00006A840000}"/>
    <cellStyle name="Warning Text 6 2 4 3 2" xfId="33897" xr:uid="{00000000-0005-0000-0000-00006B840000}"/>
    <cellStyle name="Warning Text 6 2 4 3 3" xfId="33898" xr:uid="{00000000-0005-0000-0000-00006C840000}"/>
    <cellStyle name="Warning Text 6 2 4 4" xfId="33899" xr:uid="{00000000-0005-0000-0000-00006D840000}"/>
    <cellStyle name="Warning Text 6 2 4 4 2" xfId="33900" xr:uid="{00000000-0005-0000-0000-00006E840000}"/>
    <cellStyle name="Warning Text 6 2 4 4 3" xfId="33901" xr:uid="{00000000-0005-0000-0000-00006F840000}"/>
    <cellStyle name="Warning Text 6 2 4 5" xfId="33902" xr:uid="{00000000-0005-0000-0000-000070840000}"/>
    <cellStyle name="Warning Text 6 2 4 6" xfId="33903" xr:uid="{00000000-0005-0000-0000-000071840000}"/>
    <cellStyle name="Warning Text 6 2 5" xfId="33904" xr:uid="{00000000-0005-0000-0000-000072840000}"/>
    <cellStyle name="Warning Text 6 2 5 2" xfId="33905" xr:uid="{00000000-0005-0000-0000-000073840000}"/>
    <cellStyle name="Warning Text 6 2 5 2 2" xfId="33906" xr:uid="{00000000-0005-0000-0000-000074840000}"/>
    <cellStyle name="Warning Text 6 2 5 2 3" xfId="33907" xr:uid="{00000000-0005-0000-0000-000075840000}"/>
    <cellStyle name="Warning Text 6 2 5 3" xfId="33908" xr:uid="{00000000-0005-0000-0000-000076840000}"/>
    <cellStyle name="Warning Text 6 2 5 3 2" xfId="33909" xr:uid="{00000000-0005-0000-0000-000077840000}"/>
    <cellStyle name="Warning Text 6 2 5 3 3" xfId="33910" xr:uid="{00000000-0005-0000-0000-000078840000}"/>
    <cellStyle name="Warning Text 6 2 5 4" xfId="33911" xr:uid="{00000000-0005-0000-0000-000079840000}"/>
    <cellStyle name="Warning Text 6 2 5 5" xfId="33912" xr:uid="{00000000-0005-0000-0000-00007A840000}"/>
    <cellStyle name="Warning Text 6 2 6" xfId="33913" xr:uid="{00000000-0005-0000-0000-00007B840000}"/>
    <cellStyle name="Warning Text 6 2 6 2" xfId="33914" xr:uid="{00000000-0005-0000-0000-00007C840000}"/>
    <cellStyle name="Warning Text 6 2 6 3" xfId="33915" xr:uid="{00000000-0005-0000-0000-00007D840000}"/>
    <cellStyle name="Warning Text 6 2 7" xfId="33916" xr:uid="{00000000-0005-0000-0000-00007E840000}"/>
    <cellStyle name="Warning Text 6 2 7 2" xfId="33917" xr:uid="{00000000-0005-0000-0000-00007F840000}"/>
    <cellStyle name="Warning Text 6 2 7 3" xfId="33918" xr:uid="{00000000-0005-0000-0000-000080840000}"/>
    <cellStyle name="Warning Text 6 2 8" xfId="33919" xr:uid="{00000000-0005-0000-0000-000081840000}"/>
    <cellStyle name="Warning Text 6 2 8 2" xfId="33920" xr:uid="{00000000-0005-0000-0000-000082840000}"/>
    <cellStyle name="Warning Text 6 2 8 3" xfId="33921" xr:uid="{00000000-0005-0000-0000-000083840000}"/>
    <cellStyle name="Warning Text 6 2 9" xfId="33922" xr:uid="{00000000-0005-0000-0000-000084840000}"/>
    <cellStyle name="Warning Text 6 3" xfId="33923" xr:uid="{00000000-0005-0000-0000-000085840000}"/>
    <cellStyle name="Warning Text 6 3 2" xfId="33924" xr:uid="{00000000-0005-0000-0000-000086840000}"/>
    <cellStyle name="Warning Text 6 3 2 2" xfId="33925" xr:uid="{00000000-0005-0000-0000-000087840000}"/>
    <cellStyle name="Warning Text 6 3 2 3" xfId="33926" xr:uid="{00000000-0005-0000-0000-000088840000}"/>
    <cellStyle name="Warning Text 6 3 3" xfId="33927" xr:uid="{00000000-0005-0000-0000-000089840000}"/>
    <cellStyle name="Warning Text 6 3 3 2" xfId="33928" xr:uid="{00000000-0005-0000-0000-00008A840000}"/>
    <cellStyle name="Warning Text 6 3 3 3" xfId="33929" xr:uid="{00000000-0005-0000-0000-00008B840000}"/>
    <cellStyle name="Warning Text 6 3 4" xfId="33930" xr:uid="{00000000-0005-0000-0000-00008C840000}"/>
    <cellStyle name="Warning Text 6 3 5" xfId="33931" xr:uid="{00000000-0005-0000-0000-00008D840000}"/>
    <cellStyle name="Warning Text 6 3 6" xfId="33932" xr:uid="{00000000-0005-0000-0000-00008E840000}"/>
    <cellStyle name="Warning Text 6 4" xfId="33933" xr:uid="{00000000-0005-0000-0000-00008F840000}"/>
    <cellStyle name="Warning Text 6 4 2" xfId="33934" xr:uid="{00000000-0005-0000-0000-000090840000}"/>
    <cellStyle name="Warning Text 6 4 2 2" xfId="33935" xr:uid="{00000000-0005-0000-0000-000091840000}"/>
    <cellStyle name="Warning Text 6 4 2 3" xfId="33936" xr:uid="{00000000-0005-0000-0000-000092840000}"/>
    <cellStyle name="Warning Text 6 4 3" xfId="33937" xr:uid="{00000000-0005-0000-0000-000093840000}"/>
    <cellStyle name="Warning Text 6 4 3 2" xfId="33938" xr:uid="{00000000-0005-0000-0000-000094840000}"/>
    <cellStyle name="Warning Text 6 4 3 3" xfId="33939" xr:uid="{00000000-0005-0000-0000-000095840000}"/>
    <cellStyle name="Warning Text 6 4 4" xfId="33940" xr:uid="{00000000-0005-0000-0000-000096840000}"/>
    <cellStyle name="Warning Text 6 4 5" xfId="33941" xr:uid="{00000000-0005-0000-0000-000097840000}"/>
    <cellStyle name="Warning Text 6 5" xfId="33942" xr:uid="{00000000-0005-0000-0000-000098840000}"/>
    <cellStyle name="Warning Text 6 5 2" xfId="33943" xr:uid="{00000000-0005-0000-0000-000099840000}"/>
    <cellStyle name="Warning Text 6 5 2 2" xfId="33944" xr:uid="{00000000-0005-0000-0000-00009A840000}"/>
    <cellStyle name="Warning Text 6 5 2 3" xfId="33945" xr:uid="{00000000-0005-0000-0000-00009B840000}"/>
    <cellStyle name="Warning Text 6 5 3" xfId="33946" xr:uid="{00000000-0005-0000-0000-00009C840000}"/>
    <cellStyle name="Warning Text 6 5 3 2" xfId="33947" xr:uid="{00000000-0005-0000-0000-00009D840000}"/>
    <cellStyle name="Warning Text 6 5 3 3" xfId="33948" xr:uid="{00000000-0005-0000-0000-00009E840000}"/>
    <cellStyle name="Warning Text 6 5 4" xfId="33949" xr:uid="{00000000-0005-0000-0000-00009F840000}"/>
    <cellStyle name="Warning Text 6 5 5" xfId="33950" xr:uid="{00000000-0005-0000-0000-0000A0840000}"/>
    <cellStyle name="Warning Text 6 6" xfId="33951" xr:uid="{00000000-0005-0000-0000-0000A1840000}"/>
    <cellStyle name="Warning Text 6 6 2" xfId="33952" xr:uid="{00000000-0005-0000-0000-0000A2840000}"/>
    <cellStyle name="Warning Text 6 6 2 2" xfId="33953" xr:uid="{00000000-0005-0000-0000-0000A3840000}"/>
    <cellStyle name="Warning Text 6 6 2 3" xfId="33954" xr:uid="{00000000-0005-0000-0000-0000A4840000}"/>
    <cellStyle name="Warning Text 6 6 3" xfId="33955" xr:uid="{00000000-0005-0000-0000-0000A5840000}"/>
    <cellStyle name="Warning Text 6 6 3 2" xfId="33956" xr:uid="{00000000-0005-0000-0000-0000A6840000}"/>
    <cellStyle name="Warning Text 6 6 3 3" xfId="33957" xr:uid="{00000000-0005-0000-0000-0000A7840000}"/>
    <cellStyle name="Warning Text 6 6 4" xfId="33958" xr:uid="{00000000-0005-0000-0000-0000A8840000}"/>
    <cellStyle name="Warning Text 6 6 4 2" xfId="33959" xr:uid="{00000000-0005-0000-0000-0000A9840000}"/>
    <cellStyle name="Warning Text 6 6 4 3" xfId="33960" xr:uid="{00000000-0005-0000-0000-0000AA840000}"/>
    <cellStyle name="Warning Text 6 6 5" xfId="33961" xr:uid="{00000000-0005-0000-0000-0000AB840000}"/>
    <cellStyle name="Warning Text 6 6 6" xfId="33962" xr:uid="{00000000-0005-0000-0000-0000AC840000}"/>
    <cellStyle name="Warning Text 6 7" xfId="33963" xr:uid="{00000000-0005-0000-0000-0000AD840000}"/>
    <cellStyle name="Warning Text 6 7 2" xfId="33964" xr:uid="{00000000-0005-0000-0000-0000AE840000}"/>
    <cellStyle name="Warning Text 6 7 2 2" xfId="33965" xr:uid="{00000000-0005-0000-0000-0000AF840000}"/>
    <cellStyle name="Warning Text 6 7 2 3" xfId="33966" xr:uid="{00000000-0005-0000-0000-0000B0840000}"/>
    <cellStyle name="Warning Text 6 7 3" xfId="33967" xr:uid="{00000000-0005-0000-0000-0000B1840000}"/>
    <cellStyle name="Warning Text 6 7 3 2" xfId="33968" xr:uid="{00000000-0005-0000-0000-0000B2840000}"/>
    <cellStyle name="Warning Text 6 7 3 3" xfId="33969" xr:uid="{00000000-0005-0000-0000-0000B3840000}"/>
    <cellStyle name="Warning Text 6 7 4" xfId="33970" xr:uid="{00000000-0005-0000-0000-0000B4840000}"/>
    <cellStyle name="Warning Text 6 7 5" xfId="33971" xr:uid="{00000000-0005-0000-0000-0000B5840000}"/>
    <cellStyle name="Warning Text 6 8" xfId="33972" xr:uid="{00000000-0005-0000-0000-0000B6840000}"/>
    <cellStyle name="Warning Text 6 8 2" xfId="33973" xr:uid="{00000000-0005-0000-0000-0000B7840000}"/>
    <cellStyle name="Warning Text 6 8 3" xfId="33974" xr:uid="{00000000-0005-0000-0000-0000B8840000}"/>
    <cellStyle name="Warning Text 6 9" xfId="33975" xr:uid="{00000000-0005-0000-0000-0000B9840000}"/>
    <cellStyle name="Warning Text 6 9 2" xfId="33976" xr:uid="{00000000-0005-0000-0000-0000BA840000}"/>
    <cellStyle name="Warning Text 6 9 3" xfId="33977" xr:uid="{00000000-0005-0000-0000-0000BB840000}"/>
    <cellStyle name="Warning Text 7" xfId="33978" xr:uid="{00000000-0005-0000-0000-0000BC840000}"/>
    <cellStyle name="Warning Text 7 10" xfId="33979" xr:uid="{00000000-0005-0000-0000-0000BD840000}"/>
    <cellStyle name="Warning Text 7 11" xfId="33980" xr:uid="{00000000-0005-0000-0000-0000BE840000}"/>
    <cellStyle name="Warning Text 7 12" xfId="33981" xr:uid="{00000000-0005-0000-0000-0000BF840000}"/>
    <cellStyle name="Warning Text 7 13" xfId="33982" xr:uid="{00000000-0005-0000-0000-0000C0840000}"/>
    <cellStyle name="Warning Text 7 14" xfId="33983" xr:uid="{00000000-0005-0000-0000-0000C1840000}"/>
    <cellStyle name="Warning Text 7 15" xfId="33984" xr:uid="{00000000-0005-0000-0000-0000C2840000}"/>
    <cellStyle name="Warning Text 7 2" xfId="33985" xr:uid="{00000000-0005-0000-0000-0000C3840000}"/>
    <cellStyle name="Warning Text 7 2 2" xfId="33986" xr:uid="{00000000-0005-0000-0000-0000C4840000}"/>
    <cellStyle name="Warning Text 7 2 2 2" xfId="33987" xr:uid="{00000000-0005-0000-0000-0000C5840000}"/>
    <cellStyle name="Warning Text 7 2 2 3" xfId="33988" xr:uid="{00000000-0005-0000-0000-0000C6840000}"/>
    <cellStyle name="Warning Text 7 2 3" xfId="33989" xr:uid="{00000000-0005-0000-0000-0000C7840000}"/>
    <cellStyle name="Warning Text 7 2 3 2" xfId="33990" xr:uid="{00000000-0005-0000-0000-0000C8840000}"/>
    <cellStyle name="Warning Text 7 2 3 3" xfId="33991" xr:uid="{00000000-0005-0000-0000-0000C9840000}"/>
    <cellStyle name="Warning Text 7 2 4" xfId="33992" xr:uid="{00000000-0005-0000-0000-0000CA840000}"/>
    <cellStyle name="Warning Text 7 2 5" xfId="33993" xr:uid="{00000000-0005-0000-0000-0000CB840000}"/>
    <cellStyle name="Warning Text 7 2 6" xfId="33994" xr:uid="{00000000-0005-0000-0000-0000CC840000}"/>
    <cellStyle name="Warning Text 7 3" xfId="33995" xr:uid="{00000000-0005-0000-0000-0000CD840000}"/>
    <cellStyle name="Warning Text 7 3 2" xfId="33996" xr:uid="{00000000-0005-0000-0000-0000CE840000}"/>
    <cellStyle name="Warning Text 7 3 2 2" xfId="33997" xr:uid="{00000000-0005-0000-0000-0000CF840000}"/>
    <cellStyle name="Warning Text 7 3 2 3" xfId="33998" xr:uid="{00000000-0005-0000-0000-0000D0840000}"/>
    <cellStyle name="Warning Text 7 3 3" xfId="33999" xr:uid="{00000000-0005-0000-0000-0000D1840000}"/>
    <cellStyle name="Warning Text 7 3 3 2" xfId="34000" xr:uid="{00000000-0005-0000-0000-0000D2840000}"/>
    <cellStyle name="Warning Text 7 3 3 3" xfId="34001" xr:uid="{00000000-0005-0000-0000-0000D3840000}"/>
    <cellStyle name="Warning Text 7 3 4" xfId="34002" xr:uid="{00000000-0005-0000-0000-0000D4840000}"/>
    <cellStyle name="Warning Text 7 3 5" xfId="34003" xr:uid="{00000000-0005-0000-0000-0000D5840000}"/>
    <cellStyle name="Warning Text 7 4" xfId="34004" xr:uid="{00000000-0005-0000-0000-0000D6840000}"/>
    <cellStyle name="Warning Text 7 4 2" xfId="34005" xr:uid="{00000000-0005-0000-0000-0000D7840000}"/>
    <cellStyle name="Warning Text 7 4 2 2" xfId="34006" xr:uid="{00000000-0005-0000-0000-0000D8840000}"/>
    <cellStyle name="Warning Text 7 4 2 3" xfId="34007" xr:uid="{00000000-0005-0000-0000-0000D9840000}"/>
    <cellStyle name="Warning Text 7 4 3" xfId="34008" xr:uid="{00000000-0005-0000-0000-0000DA840000}"/>
    <cellStyle name="Warning Text 7 4 3 2" xfId="34009" xr:uid="{00000000-0005-0000-0000-0000DB840000}"/>
    <cellStyle name="Warning Text 7 4 3 3" xfId="34010" xr:uid="{00000000-0005-0000-0000-0000DC840000}"/>
    <cellStyle name="Warning Text 7 4 4" xfId="34011" xr:uid="{00000000-0005-0000-0000-0000DD840000}"/>
    <cellStyle name="Warning Text 7 4 5" xfId="34012" xr:uid="{00000000-0005-0000-0000-0000DE840000}"/>
    <cellStyle name="Warning Text 7 5" xfId="34013" xr:uid="{00000000-0005-0000-0000-0000DF840000}"/>
    <cellStyle name="Warning Text 7 5 2" xfId="34014" xr:uid="{00000000-0005-0000-0000-0000E0840000}"/>
    <cellStyle name="Warning Text 7 5 2 2" xfId="34015" xr:uid="{00000000-0005-0000-0000-0000E1840000}"/>
    <cellStyle name="Warning Text 7 5 2 3" xfId="34016" xr:uid="{00000000-0005-0000-0000-0000E2840000}"/>
    <cellStyle name="Warning Text 7 5 3" xfId="34017" xr:uid="{00000000-0005-0000-0000-0000E3840000}"/>
    <cellStyle name="Warning Text 7 5 3 2" xfId="34018" xr:uid="{00000000-0005-0000-0000-0000E4840000}"/>
    <cellStyle name="Warning Text 7 5 3 3" xfId="34019" xr:uid="{00000000-0005-0000-0000-0000E5840000}"/>
    <cellStyle name="Warning Text 7 5 4" xfId="34020" xr:uid="{00000000-0005-0000-0000-0000E6840000}"/>
    <cellStyle name="Warning Text 7 5 4 2" xfId="34021" xr:uid="{00000000-0005-0000-0000-0000E7840000}"/>
    <cellStyle name="Warning Text 7 5 4 3" xfId="34022" xr:uid="{00000000-0005-0000-0000-0000E8840000}"/>
    <cellStyle name="Warning Text 7 5 5" xfId="34023" xr:uid="{00000000-0005-0000-0000-0000E9840000}"/>
    <cellStyle name="Warning Text 7 5 6" xfId="34024" xr:uid="{00000000-0005-0000-0000-0000EA840000}"/>
    <cellStyle name="Warning Text 7 6" xfId="34025" xr:uid="{00000000-0005-0000-0000-0000EB840000}"/>
    <cellStyle name="Warning Text 7 6 2" xfId="34026" xr:uid="{00000000-0005-0000-0000-0000EC840000}"/>
    <cellStyle name="Warning Text 7 6 2 2" xfId="34027" xr:uid="{00000000-0005-0000-0000-0000ED840000}"/>
    <cellStyle name="Warning Text 7 6 2 3" xfId="34028" xr:uid="{00000000-0005-0000-0000-0000EE840000}"/>
    <cellStyle name="Warning Text 7 6 3" xfId="34029" xr:uid="{00000000-0005-0000-0000-0000EF840000}"/>
    <cellStyle name="Warning Text 7 6 3 2" xfId="34030" xr:uid="{00000000-0005-0000-0000-0000F0840000}"/>
    <cellStyle name="Warning Text 7 6 3 3" xfId="34031" xr:uid="{00000000-0005-0000-0000-0000F1840000}"/>
    <cellStyle name="Warning Text 7 6 4" xfId="34032" xr:uid="{00000000-0005-0000-0000-0000F2840000}"/>
    <cellStyle name="Warning Text 7 6 5" xfId="34033" xr:uid="{00000000-0005-0000-0000-0000F3840000}"/>
    <cellStyle name="Warning Text 7 7" xfId="34034" xr:uid="{00000000-0005-0000-0000-0000F4840000}"/>
    <cellStyle name="Warning Text 7 7 2" xfId="34035" xr:uid="{00000000-0005-0000-0000-0000F5840000}"/>
    <cellStyle name="Warning Text 7 7 3" xfId="34036" xr:uid="{00000000-0005-0000-0000-0000F6840000}"/>
    <cellStyle name="Warning Text 7 8" xfId="34037" xr:uid="{00000000-0005-0000-0000-0000F7840000}"/>
    <cellStyle name="Warning Text 7 8 2" xfId="34038" xr:uid="{00000000-0005-0000-0000-0000F8840000}"/>
    <cellStyle name="Warning Text 7 8 3" xfId="34039" xr:uid="{00000000-0005-0000-0000-0000F9840000}"/>
    <cellStyle name="Warning Text 7 9" xfId="34040" xr:uid="{00000000-0005-0000-0000-0000FA840000}"/>
    <cellStyle name="Warning Text 7 9 2" xfId="34041" xr:uid="{00000000-0005-0000-0000-0000FB840000}"/>
    <cellStyle name="Warning Text 7 9 3" xfId="34042" xr:uid="{00000000-0005-0000-0000-0000FC840000}"/>
    <cellStyle name="Warning Text 8" xfId="34043" xr:uid="{00000000-0005-0000-0000-0000FD840000}"/>
    <cellStyle name="Warning Text 8 10" xfId="34044" xr:uid="{00000000-0005-0000-0000-0000FE840000}"/>
    <cellStyle name="Warning Text 8 11" xfId="34045" xr:uid="{00000000-0005-0000-0000-0000FF840000}"/>
    <cellStyle name="Warning Text 8 12" xfId="34046" xr:uid="{00000000-0005-0000-0000-000000850000}"/>
    <cellStyle name="Warning Text 8 13" xfId="34047" xr:uid="{00000000-0005-0000-0000-000001850000}"/>
    <cellStyle name="Warning Text 8 14" xfId="34048" xr:uid="{00000000-0005-0000-0000-000002850000}"/>
    <cellStyle name="Warning Text 8 15" xfId="34049" xr:uid="{00000000-0005-0000-0000-000003850000}"/>
    <cellStyle name="Warning Text 8 2" xfId="34050" xr:uid="{00000000-0005-0000-0000-000004850000}"/>
    <cellStyle name="Warning Text 8 2 2" xfId="34051" xr:uid="{00000000-0005-0000-0000-000005850000}"/>
    <cellStyle name="Warning Text 8 2 2 2" xfId="34052" xr:uid="{00000000-0005-0000-0000-000006850000}"/>
    <cellStyle name="Warning Text 8 2 2 3" xfId="34053" xr:uid="{00000000-0005-0000-0000-000007850000}"/>
    <cellStyle name="Warning Text 8 2 3" xfId="34054" xr:uid="{00000000-0005-0000-0000-000008850000}"/>
    <cellStyle name="Warning Text 8 2 3 2" xfId="34055" xr:uid="{00000000-0005-0000-0000-000009850000}"/>
    <cellStyle name="Warning Text 8 2 3 3" xfId="34056" xr:uid="{00000000-0005-0000-0000-00000A850000}"/>
    <cellStyle name="Warning Text 8 2 4" xfId="34057" xr:uid="{00000000-0005-0000-0000-00000B850000}"/>
    <cellStyle name="Warning Text 8 2 5" xfId="34058" xr:uid="{00000000-0005-0000-0000-00000C850000}"/>
    <cellStyle name="Warning Text 8 2 6" xfId="34059" xr:uid="{00000000-0005-0000-0000-00000D850000}"/>
    <cellStyle name="Warning Text 8 3" xfId="34060" xr:uid="{00000000-0005-0000-0000-00000E850000}"/>
    <cellStyle name="Warning Text 8 3 2" xfId="34061" xr:uid="{00000000-0005-0000-0000-00000F850000}"/>
    <cellStyle name="Warning Text 8 3 2 2" xfId="34062" xr:uid="{00000000-0005-0000-0000-000010850000}"/>
    <cellStyle name="Warning Text 8 3 2 3" xfId="34063" xr:uid="{00000000-0005-0000-0000-000011850000}"/>
    <cellStyle name="Warning Text 8 3 3" xfId="34064" xr:uid="{00000000-0005-0000-0000-000012850000}"/>
    <cellStyle name="Warning Text 8 3 3 2" xfId="34065" xr:uid="{00000000-0005-0000-0000-000013850000}"/>
    <cellStyle name="Warning Text 8 3 3 3" xfId="34066" xr:uid="{00000000-0005-0000-0000-000014850000}"/>
    <cellStyle name="Warning Text 8 3 4" xfId="34067" xr:uid="{00000000-0005-0000-0000-000015850000}"/>
    <cellStyle name="Warning Text 8 3 5" xfId="34068" xr:uid="{00000000-0005-0000-0000-000016850000}"/>
    <cellStyle name="Warning Text 8 4" xfId="34069" xr:uid="{00000000-0005-0000-0000-000017850000}"/>
    <cellStyle name="Warning Text 8 4 2" xfId="34070" xr:uid="{00000000-0005-0000-0000-000018850000}"/>
    <cellStyle name="Warning Text 8 4 2 2" xfId="34071" xr:uid="{00000000-0005-0000-0000-000019850000}"/>
    <cellStyle name="Warning Text 8 4 2 3" xfId="34072" xr:uid="{00000000-0005-0000-0000-00001A850000}"/>
    <cellStyle name="Warning Text 8 4 3" xfId="34073" xr:uid="{00000000-0005-0000-0000-00001B850000}"/>
    <cellStyle name="Warning Text 8 4 3 2" xfId="34074" xr:uid="{00000000-0005-0000-0000-00001C850000}"/>
    <cellStyle name="Warning Text 8 4 3 3" xfId="34075" xr:uid="{00000000-0005-0000-0000-00001D850000}"/>
    <cellStyle name="Warning Text 8 4 4" xfId="34076" xr:uid="{00000000-0005-0000-0000-00001E850000}"/>
    <cellStyle name="Warning Text 8 4 5" xfId="34077" xr:uid="{00000000-0005-0000-0000-00001F850000}"/>
    <cellStyle name="Warning Text 8 5" xfId="34078" xr:uid="{00000000-0005-0000-0000-000020850000}"/>
    <cellStyle name="Warning Text 8 5 2" xfId="34079" xr:uid="{00000000-0005-0000-0000-000021850000}"/>
    <cellStyle name="Warning Text 8 5 2 2" xfId="34080" xr:uid="{00000000-0005-0000-0000-000022850000}"/>
    <cellStyle name="Warning Text 8 5 2 3" xfId="34081" xr:uid="{00000000-0005-0000-0000-000023850000}"/>
    <cellStyle name="Warning Text 8 5 3" xfId="34082" xr:uid="{00000000-0005-0000-0000-000024850000}"/>
    <cellStyle name="Warning Text 8 5 3 2" xfId="34083" xr:uid="{00000000-0005-0000-0000-000025850000}"/>
    <cellStyle name="Warning Text 8 5 3 3" xfId="34084" xr:uid="{00000000-0005-0000-0000-000026850000}"/>
    <cellStyle name="Warning Text 8 5 4" xfId="34085" xr:uid="{00000000-0005-0000-0000-000027850000}"/>
    <cellStyle name="Warning Text 8 5 4 2" xfId="34086" xr:uid="{00000000-0005-0000-0000-000028850000}"/>
    <cellStyle name="Warning Text 8 5 4 3" xfId="34087" xr:uid="{00000000-0005-0000-0000-000029850000}"/>
    <cellStyle name="Warning Text 8 5 5" xfId="34088" xr:uid="{00000000-0005-0000-0000-00002A850000}"/>
    <cellStyle name="Warning Text 8 5 6" xfId="34089" xr:uid="{00000000-0005-0000-0000-00002B850000}"/>
    <cellStyle name="Warning Text 8 6" xfId="34090" xr:uid="{00000000-0005-0000-0000-00002C850000}"/>
    <cellStyle name="Warning Text 8 6 2" xfId="34091" xr:uid="{00000000-0005-0000-0000-00002D850000}"/>
    <cellStyle name="Warning Text 8 6 2 2" xfId="34092" xr:uid="{00000000-0005-0000-0000-00002E850000}"/>
    <cellStyle name="Warning Text 8 6 2 3" xfId="34093" xr:uid="{00000000-0005-0000-0000-00002F850000}"/>
    <cellStyle name="Warning Text 8 6 3" xfId="34094" xr:uid="{00000000-0005-0000-0000-000030850000}"/>
    <cellStyle name="Warning Text 8 6 3 2" xfId="34095" xr:uid="{00000000-0005-0000-0000-000031850000}"/>
    <cellStyle name="Warning Text 8 6 3 3" xfId="34096" xr:uid="{00000000-0005-0000-0000-000032850000}"/>
    <cellStyle name="Warning Text 8 6 4" xfId="34097" xr:uid="{00000000-0005-0000-0000-000033850000}"/>
    <cellStyle name="Warning Text 8 6 5" xfId="34098" xr:uid="{00000000-0005-0000-0000-000034850000}"/>
    <cellStyle name="Warning Text 8 7" xfId="34099" xr:uid="{00000000-0005-0000-0000-000035850000}"/>
    <cellStyle name="Warning Text 8 7 2" xfId="34100" xr:uid="{00000000-0005-0000-0000-000036850000}"/>
    <cellStyle name="Warning Text 8 7 3" xfId="34101" xr:uid="{00000000-0005-0000-0000-000037850000}"/>
    <cellStyle name="Warning Text 8 8" xfId="34102" xr:uid="{00000000-0005-0000-0000-000038850000}"/>
    <cellStyle name="Warning Text 8 8 2" xfId="34103" xr:uid="{00000000-0005-0000-0000-000039850000}"/>
    <cellStyle name="Warning Text 8 8 3" xfId="34104" xr:uid="{00000000-0005-0000-0000-00003A850000}"/>
    <cellStyle name="Warning Text 8 9" xfId="34105" xr:uid="{00000000-0005-0000-0000-00003B850000}"/>
    <cellStyle name="Warning Text 8 9 2" xfId="34106" xr:uid="{00000000-0005-0000-0000-00003C850000}"/>
    <cellStyle name="Warning Text 8 9 3" xfId="34107" xr:uid="{00000000-0005-0000-0000-00003D850000}"/>
    <cellStyle name="Warning Text 9" xfId="34108" xr:uid="{00000000-0005-0000-0000-00003E850000}"/>
    <cellStyle name="Warning Text 9 10" xfId="34109" xr:uid="{00000000-0005-0000-0000-00003F850000}"/>
    <cellStyle name="Warning Text 9 11" xfId="34110" xr:uid="{00000000-0005-0000-0000-000040850000}"/>
    <cellStyle name="Warning Text 9 12" xfId="34111" xr:uid="{00000000-0005-0000-0000-000041850000}"/>
    <cellStyle name="Warning Text 9 13" xfId="34112" xr:uid="{00000000-0005-0000-0000-000042850000}"/>
    <cellStyle name="Warning Text 9 14" xfId="34113" xr:uid="{00000000-0005-0000-0000-000043850000}"/>
    <cellStyle name="Warning Text 9 15" xfId="34114" xr:uid="{00000000-0005-0000-0000-000044850000}"/>
    <cellStyle name="Warning Text 9 2" xfId="34115" xr:uid="{00000000-0005-0000-0000-000045850000}"/>
    <cellStyle name="Warning Text 9 2 2" xfId="34116" xr:uid="{00000000-0005-0000-0000-000046850000}"/>
    <cellStyle name="Warning Text 9 2 2 2" xfId="34117" xr:uid="{00000000-0005-0000-0000-000047850000}"/>
    <cellStyle name="Warning Text 9 2 2 3" xfId="34118" xr:uid="{00000000-0005-0000-0000-000048850000}"/>
    <cellStyle name="Warning Text 9 2 3" xfId="34119" xr:uid="{00000000-0005-0000-0000-000049850000}"/>
    <cellStyle name="Warning Text 9 2 3 2" xfId="34120" xr:uid="{00000000-0005-0000-0000-00004A850000}"/>
    <cellStyle name="Warning Text 9 2 3 3" xfId="34121" xr:uid="{00000000-0005-0000-0000-00004B850000}"/>
    <cellStyle name="Warning Text 9 2 4" xfId="34122" xr:uid="{00000000-0005-0000-0000-00004C850000}"/>
    <cellStyle name="Warning Text 9 2 5" xfId="34123" xr:uid="{00000000-0005-0000-0000-00004D850000}"/>
    <cellStyle name="Warning Text 9 2 6" xfId="34124" xr:uid="{00000000-0005-0000-0000-00004E850000}"/>
    <cellStyle name="Warning Text 9 3" xfId="34125" xr:uid="{00000000-0005-0000-0000-00004F850000}"/>
    <cellStyle name="Warning Text 9 3 2" xfId="34126" xr:uid="{00000000-0005-0000-0000-000050850000}"/>
    <cellStyle name="Warning Text 9 3 2 2" xfId="34127" xr:uid="{00000000-0005-0000-0000-000051850000}"/>
    <cellStyle name="Warning Text 9 3 2 3" xfId="34128" xr:uid="{00000000-0005-0000-0000-000052850000}"/>
    <cellStyle name="Warning Text 9 3 3" xfId="34129" xr:uid="{00000000-0005-0000-0000-000053850000}"/>
    <cellStyle name="Warning Text 9 3 3 2" xfId="34130" xr:uid="{00000000-0005-0000-0000-000054850000}"/>
    <cellStyle name="Warning Text 9 3 3 3" xfId="34131" xr:uid="{00000000-0005-0000-0000-000055850000}"/>
    <cellStyle name="Warning Text 9 3 4" xfId="34132" xr:uid="{00000000-0005-0000-0000-000056850000}"/>
    <cellStyle name="Warning Text 9 3 5" xfId="34133" xr:uid="{00000000-0005-0000-0000-000057850000}"/>
    <cellStyle name="Warning Text 9 4" xfId="34134" xr:uid="{00000000-0005-0000-0000-000058850000}"/>
    <cellStyle name="Warning Text 9 4 2" xfId="34135" xr:uid="{00000000-0005-0000-0000-000059850000}"/>
    <cellStyle name="Warning Text 9 4 2 2" xfId="34136" xr:uid="{00000000-0005-0000-0000-00005A850000}"/>
    <cellStyle name="Warning Text 9 4 2 3" xfId="34137" xr:uid="{00000000-0005-0000-0000-00005B850000}"/>
    <cellStyle name="Warning Text 9 4 3" xfId="34138" xr:uid="{00000000-0005-0000-0000-00005C850000}"/>
    <cellStyle name="Warning Text 9 4 3 2" xfId="34139" xr:uid="{00000000-0005-0000-0000-00005D850000}"/>
    <cellStyle name="Warning Text 9 4 3 3" xfId="34140" xr:uid="{00000000-0005-0000-0000-00005E850000}"/>
    <cellStyle name="Warning Text 9 4 4" xfId="34141" xr:uid="{00000000-0005-0000-0000-00005F850000}"/>
    <cellStyle name="Warning Text 9 4 5" xfId="34142" xr:uid="{00000000-0005-0000-0000-000060850000}"/>
    <cellStyle name="Warning Text 9 5" xfId="34143" xr:uid="{00000000-0005-0000-0000-000061850000}"/>
    <cellStyle name="Warning Text 9 5 2" xfId="34144" xr:uid="{00000000-0005-0000-0000-000062850000}"/>
    <cellStyle name="Warning Text 9 5 2 2" xfId="34145" xr:uid="{00000000-0005-0000-0000-000063850000}"/>
    <cellStyle name="Warning Text 9 5 2 3" xfId="34146" xr:uid="{00000000-0005-0000-0000-000064850000}"/>
    <cellStyle name="Warning Text 9 5 3" xfId="34147" xr:uid="{00000000-0005-0000-0000-000065850000}"/>
    <cellStyle name="Warning Text 9 5 3 2" xfId="34148" xr:uid="{00000000-0005-0000-0000-000066850000}"/>
    <cellStyle name="Warning Text 9 5 3 3" xfId="34149" xr:uid="{00000000-0005-0000-0000-000067850000}"/>
    <cellStyle name="Warning Text 9 5 4" xfId="34150" xr:uid="{00000000-0005-0000-0000-000068850000}"/>
    <cellStyle name="Warning Text 9 5 4 2" xfId="34151" xr:uid="{00000000-0005-0000-0000-000069850000}"/>
    <cellStyle name="Warning Text 9 5 4 3" xfId="34152" xr:uid="{00000000-0005-0000-0000-00006A850000}"/>
    <cellStyle name="Warning Text 9 5 5" xfId="34153" xr:uid="{00000000-0005-0000-0000-00006B850000}"/>
    <cellStyle name="Warning Text 9 5 6" xfId="34154" xr:uid="{00000000-0005-0000-0000-00006C850000}"/>
    <cellStyle name="Warning Text 9 6" xfId="34155" xr:uid="{00000000-0005-0000-0000-00006D850000}"/>
    <cellStyle name="Warning Text 9 6 2" xfId="34156" xr:uid="{00000000-0005-0000-0000-00006E850000}"/>
    <cellStyle name="Warning Text 9 6 2 2" xfId="34157" xr:uid="{00000000-0005-0000-0000-00006F850000}"/>
    <cellStyle name="Warning Text 9 6 2 3" xfId="34158" xr:uid="{00000000-0005-0000-0000-000070850000}"/>
    <cellStyle name="Warning Text 9 6 3" xfId="34159" xr:uid="{00000000-0005-0000-0000-000071850000}"/>
    <cellStyle name="Warning Text 9 6 3 2" xfId="34160" xr:uid="{00000000-0005-0000-0000-000072850000}"/>
    <cellStyle name="Warning Text 9 6 3 3" xfId="34161" xr:uid="{00000000-0005-0000-0000-000073850000}"/>
    <cellStyle name="Warning Text 9 6 4" xfId="34162" xr:uid="{00000000-0005-0000-0000-000074850000}"/>
    <cellStyle name="Warning Text 9 6 5" xfId="34163" xr:uid="{00000000-0005-0000-0000-000075850000}"/>
    <cellStyle name="Warning Text 9 7" xfId="34164" xr:uid="{00000000-0005-0000-0000-000076850000}"/>
    <cellStyle name="Warning Text 9 7 2" xfId="34165" xr:uid="{00000000-0005-0000-0000-000077850000}"/>
    <cellStyle name="Warning Text 9 7 3" xfId="34166" xr:uid="{00000000-0005-0000-0000-000078850000}"/>
    <cellStyle name="Warning Text 9 8" xfId="34167" xr:uid="{00000000-0005-0000-0000-000079850000}"/>
    <cellStyle name="Warning Text 9 8 2" xfId="34168" xr:uid="{00000000-0005-0000-0000-00007A850000}"/>
    <cellStyle name="Warning Text 9 8 3" xfId="34169" xr:uid="{00000000-0005-0000-0000-00007B850000}"/>
    <cellStyle name="Warning Text 9 9" xfId="34170" xr:uid="{00000000-0005-0000-0000-00007C850000}"/>
    <cellStyle name="Warning Text 9 9 2" xfId="34171" xr:uid="{00000000-0005-0000-0000-00007D850000}"/>
    <cellStyle name="Warning Text 9 9 3" xfId="34172" xr:uid="{00000000-0005-0000-0000-00007E850000}"/>
    <cellStyle name="Zelle überprüfen" xfId="34173" xr:uid="{00000000-0005-0000-0000-00007F850000}"/>
    <cellStyle name="Zelle überprüfen 10" xfId="34174" xr:uid="{00000000-0005-0000-0000-000080850000}"/>
    <cellStyle name="Zelle überprüfen 11" xfId="34175" xr:uid="{00000000-0005-0000-0000-000081850000}"/>
    <cellStyle name="Zelle überprüfen 12" xfId="34176" xr:uid="{00000000-0005-0000-0000-000082850000}"/>
    <cellStyle name="Zelle überprüfen 13" xfId="34177" xr:uid="{00000000-0005-0000-0000-000083850000}"/>
    <cellStyle name="Zelle überprüfen 14" xfId="34178" xr:uid="{00000000-0005-0000-0000-000084850000}"/>
    <cellStyle name="Zelle überprüfen 15" xfId="34179" xr:uid="{00000000-0005-0000-0000-000085850000}"/>
    <cellStyle name="Zelle überprüfen 2" xfId="34180" xr:uid="{00000000-0005-0000-0000-000086850000}"/>
    <cellStyle name="Zelle überprüfen 2 2" xfId="34181" xr:uid="{00000000-0005-0000-0000-000087850000}"/>
    <cellStyle name="Zelle überprüfen 2 2 2" xfId="34182" xr:uid="{00000000-0005-0000-0000-000088850000}"/>
    <cellStyle name="Zelle überprüfen 2 2 3" xfId="34183" xr:uid="{00000000-0005-0000-0000-000089850000}"/>
    <cellStyle name="Zelle überprüfen 2 3" xfId="34184" xr:uid="{00000000-0005-0000-0000-00008A850000}"/>
    <cellStyle name="Zelle überprüfen 2 3 2" xfId="34185" xr:uid="{00000000-0005-0000-0000-00008B850000}"/>
    <cellStyle name="Zelle überprüfen 2 3 3" xfId="34186" xr:uid="{00000000-0005-0000-0000-00008C850000}"/>
    <cellStyle name="Zelle überprüfen 2 4" xfId="34187" xr:uid="{00000000-0005-0000-0000-00008D850000}"/>
    <cellStyle name="Zelle überprüfen 2 5" xfId="34188" xr:uid="{00000000-0005-0000-0000-00008E850000}"/>
    <cellStyle name="Zelle überprüfen 2 6" xfId="34189" xr:uid="{00000000-0005-0000-0000-00008F850000}"/>
    <cellStyle name="Zelle überprüfen 3" xfId="34190" xr:uid="{00000000-0005-0000-0000-000090850000}"/>
    <cellStyle name="Zelle überprüfen 3 2" xfId="34191" xr:uid="{00000000-0005-0000-0000-000091850000}"/>
    <cellStyle name="Zelle überprüfen 3 2 2" xfId="34192" xr:uid="{00000000-0005-0000-0000-000092850000}"/>
    <cellStyle name="Zelle überprüfen 3 2 3" xfId="34193" xr:uid="{00000000-0005-0000-0000-000093850000}"/>
    <cellStyle name="Zelle überprüfen 3 3" xfId="34194" xr:uid="{00000000-0005-0000-0000-000094850000}"/>
    <cellStyle name="Zelle überprüfen 3 3 2" xfId="34195" xr:uid="{00000000-0005-0000-0000-000095850000}"/>
    <cellStyle name="Zelle überprüfen 3 3 3" xfId="34196" xr:uid="{00000000-0005-0000-0000-000096850000}"/>
    <cellStyle name="Zelle überprüfen 3 4" xfId="34197" xr:uid="{00000000-0005-0000-0000-000097850000}"/>
    <cellStyle name="Zelle überprüfen 3 5" xfId="34198" xr:uid="{00000000-0005-0000-0000-000098850000}"/>
    <cellStyle name="Zelle überprüfen 4" xfId="34199" xr:uid="{00000000-0005-0000-0000-000099850000}"/>
    <cellStyle name="Zelle überprüfen 4 2" xfId="34200" xr:uid="{00000000-0005-0000-0000-00009A850000}"/>
    <cellStyle name="Zelle überprüfen 4 2 2" xfId="34201" xr:uid="{00000000-0005-0000-0000-00009B850000}"/>
    <cellStyle name="Zelle überprüfen 4 2 3" xfId="34202" xr:uid="{00000000-0005-0000-0000-00009C850000}"/>
    <cellStyle name="Zelle überprüfen 4 3" xfId="34203" xr:uid="{00000000-0005-0000-0000-00009D850000}"/>
    <cellStyle name="Zelle überprüfen 4 3 2" xfId="34204" xr:uid="{00000000-0005-0000-0000-00009E850000}"/>
    <cellStyle name="Zelle überprüfen 4 3 3" xfId="34205" xr:uid="{00000000-0005-0000-0000-00009F850000}"/>
    <cellStyle name="Zelle überprüfen 4 4" xfId="34206" xr:uid="{00000000-0005-0000-0000-0000A0850000}"/>
    <cellStyle name="Zelle überprüfen 4 5" xfId="34207" xr:uid="{00000000-0005-0000-0000-0000A1850000}"/>
    <cellStyle name="Zelle überprüfen 5" xfId="34208" xr:uid="{00000000-0005-0000-0000-0000A2850000}"/>
    <cellStyle name="Zelle überprüfen 5 2" xfId="34209" xr:uid="{00000000-0005-0000-0000-0000A3850000}"/>
    <cellStyle name="Zelle überprüfen 5 2 2" xfId="34210" xr:uid="{00000000-0005-0000-0000-0000A4850000}"/>
    <cellStyle name="Zelle überprüfen 5 2 3" xfId="34211" xr:uid="{00000000-0005-0000-0000-0000A5850000}"/>
    <cellStyle name="Zelle überprüfen 5 3" xfId="34212" xr:uid="{00000000-0005-0000-0000-0000A6850000}"/>
    <cellStyle name="Zelle überprüfen 5 3 2" xfId="34213" xr:uid="{00000000-0005-0000-0000-0000A7850000}"/>
    <cellStyle name="Zelle überprüfen 5 3 3" xfId="34214" xr:uid="{00000000-0005-0000-0000-0000A8850000}"/>
    <cellStyle name="Zelle überprüfen 5 4" xfId="34215" xr:uid="{00000000-0005-0000-0000-0000A9850000}"/>
    <cellStyle name="Zelle überprüfen 5 4 2" xfId="34216" xr:uid="{00000000-0005-0000-0000-0000AA850000}"/>
    <cellStyle name="Zelle überprüfen 5 4 3" xfId="34217" xr:uid="{00000000-0005-0000-0000-0000AB850000}"/>
    <cellStyle name="Zelle überprüfen 5 5" xfId="34218" xr:uid="{00000000-0005-0000-0000-0000AC850000}"/>
    <cellStyle name="Zelle überprüfen 5 6" xfId="34219" xr:uid="{00000000-0005-0000-0000-0000AD850000}"/>
    <cellStyle name="Zelle überprüfen 6" xfId="34220" xr:uid="{00000000-0005-0000-0000-0000AE850000}"/>
    <cellStyle name="Zelle überprüfen 6 2" xfId="34221" xr:uid="{00000000-0005-0000-0000-0000AF850000}"/>
    <cellStyle name="Zelle überprüfen 6 2 2" xfId="34222" xr:uid="{00000000-0005-0000-0000-0000B0850000}"/>
    <cellStyle name="Zelle überprüfen 6 2 3" xfId="34223" xr:uid="{00000000-0005-0000-0000-0000B1850000}"/>
    <cellStyle name="Zelle überprüfen 6 3" xfId="34224" xr:uid="{00000000-0005-0000-0000-0000B2850000}"/>
    <cellStyle name="Zelle überprüfen 6 3 2" xfId="34225" xr:uid="{00000000-0005-0000-0000-0000B3850000}"/>
    <cellStyle name="Zelle überprüfen 6 3 3" xfId="34226" xr:uid="{00000000-0005-0000-0000-0000B4850000}"/>
    <cellStyle name="Zelle überprüfen 6 4" xfId="34227" xr:uid="{00000000-0005-0000-0000-0000B5850000}"/>
    <cellStyle name="Zelle überprüfen 6 5" xfId="34228" xr:uid="{00000000-0005-0000-0000-0000B6850000}"/>
    <cellStyle name="Zelle überprüfen 7" xfId="34229" xr:uid="{00000000-0005-0000-0000-0000B7850000}"/>
    <cellStyle name="Zelle überprüfen 7 2" xfId="34230" xr:uid="{00000000-0005-0000-0000-0000B8850000}"/>
    <cellStyle name="Zelle überprüfen 7 3" xfId="34231" xr:uid="{00000000-0005-0000-0000-0000B9850000}"/>
    <cellStyle name="Zelle überprüfen 8" xfId="34232" xr:uid="{00000000-0005-0000-0000-0000BA850000}"/>
    <cellStyle name="Zelle überprüfen 8 2" xfId="34233" xr:uid="{00000000-0005-0000-0000-0000BB850000}"/>
    <cellStyle name="Zelle überprüfen 8 3" xfId="34234" xr:uid="{00000000-0005-0000-0000-0000BC850000}"/>
    <cellStyle name="Zelle überprüfen 9" xfId="34235" xr:uid="{00000000-0005-0000-0000-0000BD850000}"/>
    <cellStyle name="Zelle überprüfen 9 2" xfId="34236" xr:uid="{00000000-0005-0000-0000-0000BE850000}"/>
    <cellStyle name="Zelle überprüfen 9 3" xfId="34237" xr:uid="{00000000-0005-0000-0000-0000BF850000}"/>
    <cellStyle name="Гиперссылка" xfId="34238" xr:uid="{00000000-0005-0000-0000-0000C0850000}"/>
    <cellStyle name="Гиперссылка 10" xfId="34239" xr:uid="{00000000-0005-0000-0000-0000C1850000}"/>
    <cellStyle name="Гиперссылка 11" xfId="34240" xr:uid="{00000000-0005-0000-0000-0000C2850000}"/>
    <cellStyle name="Гиперссылка 12" xfId="34241" xr:uid="{00000000-0005-0000-0000-0000C3850000}"/>
    <cellStyle name="Гиперссылка 13" xfId="34242" xr:uid="{00000000-0005-0000-0000-0000C4850000}"/>
    <cellStyle name="Гиперссылка 14" xfId="34243" xr:uid="{00000000-0005-0000-0000-0000C5850000}"/>
    <cellStyle name="Гиперссылка 15" xfId="34244" xr:uid="{00000000-0005-0000-0000-0000C6850000}"/>
    <cellStyle name="Гиперссылка 2" xfId="34245" xr:uid="{00000000-0005-0000-0000-0000C7850000}"/>
    <cellStyle name="Гиперссылка 2 2" xfId="34246" xr:uid="{00000000-0005-0000-0000-0000C8850000}"/>
    <cellStyle name="Гиперссылка 2 2 2" xfId="34247" xr:uid="{00000000-0005-0000-0000-0000C9850000}"/>
    <cellStyle name="Гиперссылка 2 2 3" xfId="34248" xr:uid="{00000000-0005-0000-0000-0000CA850000}"/>
    <cellStyle name="Гиперссылка 2 3" xfId="34249" xr:uid="{00000000-0005-0000-0000-0000CB850000}"/>
    <cellStyle name="Гиперссылка 2 3 2" xfId="34250" xr:uid="{00000000-0005-0000-0000-0000CC850000}"/>
    <cellStyle name="Гиперссылка 2 3 3" xfId="34251" xr:uid="{00000000-0005-0000-0000-0000CD850000}"/>
    <cellStyle name="Гиперссылка 2 4" xfId="34252" xr:uid="{00000000-0005-0000-0000-0000CE850000}"/>
    <cellStyle name="Гиперссылка 2 5" xfId="34253" xr:uid="{00000000-0005-0000-0000-0000CF850000}"/>
    <cellStyle name="Гиперссылка 2 6" xfId="34254" xr:uid="{00000000-0005-0000-0000-0000D0850000}"/>
    <cellStyle name="Гиперссылка 3" xfId="34255" xr:uid="{00000000-0005-0000-0000-0000D1850000}"/>
    <cellStyle name="Гиперссылка 3 2" xfId="34256" xr:uid="{00000000-0005-0000-0000-0000D2850000}"/>
    <cellStyle name="Гиперссылка 3 2 2" xfId="34257" xr:uid="{00000000-0005-0000-0000-0000D3850000}"/>
    <cellStyle name="Гиперссылка 3 2 3" xfId="34258" xr:uid="{00000000-0005-0000-0000-0000D4850000}"/>
    <cellStyle name="Гиперссылка 3 3" xfId="34259" xr:uid="{00000000-0005-0000-0000-0000D5850000}"/>
    <cellStyle name="Гиперссылка 3 3 2" xfId="34260" xr:uid="{00000000-0005-0000-0000-0000D6850000}"/>
    <cellStyle name="Гиперссылка 3 3 3" xfId="34261" xr:uid="{00000000-0005-0000-0000-0000D7850000}"/>
    <cellStyle name="Гиперссылка 3 4" xfId="34262" xr:uid="{00000000-0005-0000-0000-0000D8850000}"/>
    <cellStyle name="Гиперссылка 3 5" xfId="34263" xr:uid="{00000000-0005-0000-0000-0000D9850000}"/>
    <cellStyle name="Гиперссылка 4" xfId="34264" xr:uid="{00000000-0005-0000-0000-0000DA850000}"/>
    <cellStyle name="Гиперссылка 4 2" xfId="34265" xr:uid="{00000000-0005-0000-0000-0000DB850000}"/>
    <cellStyle name="Гиперссылка 4 2 2" xfId="34266" xr:uid="{00000000-0005-0000-0000-0000DC850000}"/>
    <cellStyle name="Гиперссылка 4 2 3" xfId="34267" xr:uid="{00000000-0005-0000-0000-0000DD850000}"/>
    <cellStyle name="Гиперссылка 4 3" xfId="34268" xr:uid="{00000000-0005-0000-0000-0000DE850000}"/>
    <cellStyle name="Гиперссылка 4 3 2" xfId="34269" xr:uid="{00000000-0005-0000-0000-0000DF850000}"/>
    <cellStyle name="Гиперссылка 4 3 3" xfId="34270" xr:uid="{00000000-0005-0000-0000-0000E0850000}"/>
    <cellStyle name="Гиперссылка 4 4" xfId="34271" xr:uid="{00000000-0005-0000-0000-0000E1850000}"/>
    <cellStyle name="Гиперссылка 4 5" xfId="34272" xr:uid="{00000000-0005-0000-0000-0000E2850000}"/>
    <cellStyle name="Гиперссылка 5" xfId="34273" xr:uid="{00000000-0005-0000-0000-0000E3850000}"/>
    <cellStyle name="Гиперссылка 5 2" xfId="34274" xr:uid="{00000000-0005-0000-0000-0000E4850000}"/>
    <cellStyle name="Гиперссылка 5 2 2" xfId="34275" xr:uid="{00000000-0005-0000-0000-0000E5850000}"/>
    <cellStyle name="Гиперссылка 5 2 3" xfId="34276" xr:uid="{00000000-0005-0000-0000-0000E6850000}"/>
    <cellStyle name="Гиперссылка 5 3" xfId="34277" xr:uid="{00000000-0005-0000-0000-0000E7850000}"/>
    <cellStyle name="Гиперссылка 5 3 2" xfId="34278" xr:uid="{00000000-0005-0000-0000-0000E8850000}"/>
    <cellStyle name="Гиперссылка 5 3 3" xfId="34279" xr:uid="{00000000-0005-0000-0000-0000E9850000}"/>
    <cellStyle name="Гиперссылка 5 4" xfId="34280" xr:uid="{00000000-0005-0000-0000-0000EA850000}"/>
    <cellStyle name="Гиперссылка 5 4 2" xfId="34281" xr:uid="{00000000-0005-0000-0000-0000EB850000}"/>
    <cellStyle name="Гиперссылка 5 4 3" xfId="34282" xr:uid="{00000000-0005-0000-0000-0000EC850000}"/>
    <cellStyle name="Гиперссылка 5 5" xfId="34283" xr:uid="{00000000-0005-0000-0000-0000ED850000}"/>
    <cellStyle name="Гиперссылка 5 6" xfId="34284" xr:uid="{00000000-0005-0000-0000-0000EE850000}"/>
    <cellStyle name="Гиперссылка 6" xfId="34285" xr:uid="{00000000-0005-0000-0000-0000EF850000}"/>
    <cellStyle name="Гиперссылка 6 2" xfId="34286" xr:uid="{00000000-0005-0000-0000-0000F0850000}"/>
    <cellStyle name="Гиперссылка 6 2 2" xfId="34287" xr:uid="{00000000-0005-0000-0000-0000F1850000}"/>
    <cellStyle name="Гиперссылка 6 2 3" xfId="34288" xr:uid="{00000000-0005-0000-0000-0000F2850000}"/>
    <cellStyle name="Гиперссылка 6 3" xfId="34289" xr:uid="{00000000-0005-0000-0000-0000F3850000}"/>
    <cellStyle name="Гиперссылка 6 3 2" xfId="34290" xr:uid="{00000000-0005-0000-0000-0000F4850000}"/>
    <cellStyle name="Гиперссылка 6 3 3" xfId="34291" xr:uid="{00000000-0005-0000-0000-0000F5850000}"/>
    <cellStyle name="Гиперссылка 6 4" xfId="34292" xr:uid="{00000000-0005-0000-0000-0000F6850000}"/>
    <cellStyle name="Гиперссылка 6 5" xfId="34293" xr:uid="{00000000-0005-0000-0000-0000F7850000}"/>
    <cellStyle name="Гиперссылка 7" xfId="34294" xr:uid="{00000000-0005-0000-0000-0000F8850000}"/>
    <cellStyle name="Гиперссылка 7 2" xfId="34295" xr:uid="{00000000-0005-0000-0000-0000F9850000}"/>
    <cellStyle name="Гиперссылка 7 3" xfId="34296" xr:uid="{00000000-0005-0000-0000-0000FA850000}"/>
    <cellStyle name="Гиперссылка 8" xfId="34297" xr:uid="{00000000-0005-0000-0000-0000FB850000}"/>
    <cellStyle name="Гиперссылка 8 2" xfId="34298" xr:uid="{00000000-0005-0000-0000-0000FC850000}"/>
    <cellStyle name="Гиперссылка 8 3" xfId="34299" xr:uid="{00000000-0005-0000-0000-0000FD850000}"/>
    <cellStyle name="Гиперссылка 9" xfId="34300" xr:uid="{00000000-0005-0000-0000-0000FE850000}"/>
    <cellStyle name="Гиперссылка 9 2" xfId="34301" xr:uid="{00000000-0005-0000-0000-0000FF850000}"/>
    <cellStyle name="Гиперссылка 9 3" xfId="34302" xr:uid="{00000000-0005-0000-0000-000000860000}"/>
    <cellStyle name="Обычный_2++" xfId="34303" xr:uid="{00000000-0005-0000-0000-000001860000}"/>
    <cellStyle name="已访问的超链接" xfId="34304" xr:uid="{00000000-0005-0000-0000-000002860000}"/>
    <cellStyle name="已访问的超链接 10" xfId="34305" xr:uid="{00000000-0005-0000-0000-000003860000}"/>
    <cellStyle name="已访问的超链接 11" xfId="34306" xr:uid="{00000000-0005-0000-0000-000004860000}"/>
    <cellStyle name="已访问的超链接 12" xfId="34307" xr:uid="{00000000-0005-0000-0000-000005860000}"/>
    <cellStyle name="已访问的超链接 13" xfId="34308" xr:uid="{00000000-0005-0000-0000-000006860000}"/>
    <cellStyle name="已访问的超链接 14" xfId="34309" xr:uid="{00000000-0005-0000-0000-000007860000}"/>
    <cellStyle name="已访问的超链接 15" xfId="34310" xr:uid="{00000000-0005-0000-0000-000008860000}"/>
    <cellStyle name="已访问的超链接 2" xfId="34311" xr:uid="{00000000-0005-0000-0000-000009860000}"/>
    <cellStyle name="已访问的超链接 2 2" xfId="34312" xr:uid="{00000000-0005-0000-0000-00000A860000}"/>
    <cellStyle name="已访问的超链接 2 2 2" xfId="34313" xr:uid="{00000000-0005-0000-0000-00000B860000}"/>
    <cellStyle name="已访问的超链接 2 2 3" xfId="34314" xr:uid="{00000000-0005-0000-0000-00000C860000}"/>
    <cellStyle name="已访问的超链接 2 3" xfId="34315" xr:uid="{00000000-0005-0000-0000-00000D860000}"/>
    <cellStyle name="已访问的超链接 2 3 2" xfId="34316" xr:uid="{00000000-0005-0000-0000-00000E860000}"/>
    <cellStyle name="已访问的超链接 2 3 3" xfId="34317" xr:uid="{00000000-0005-0000-0000-00000F860000}"/>
    <cellStyle name="已访问的超链接 2 4" xfId="34318" xr:uid="{00000000-0005-0000-0000-000010860000}"/>
    <cellStyle name="已访问的超链接 2 5" xfId="34319" xr:uid="{00000000-0005-0000-0000-000011860000}"/>
    <cellStyle name="已访问的超链接 2 6" xfId="34320" xr:uid="{00000000-0005-0000-0000-000012860000}"/>
    <cellStyle name="已访问的超链接 3" xfId="34321" xr:uid="{00000000-0005-0000-0000-000013860000}"/>
    <cellStyle name="已访问的超链接 3 2" xfId="34322" xr:uid="{00000000-0005-0000-0000-000014860000}"/>
    <cellStyle name="已访问的超链接 3 2 2" xfId="34323" xr:uid="{00000000-0005-0000-0000-000015860000}"/>
    <cellStyle name="已访问的超链接 3 2 3" xfId="34324" xr:uid="{00000000-0005-0000-0000-000016860000}"/>
    <cellStyle name="已访问的超链接 3 3" xfId="34325" xr:uid="{00000000-0005-0000-0000-000017860000}"/>
    <cellStyle name="已访问的超链接 3 3 2" xfId="34326" xr:uid="{00000000-0005-0000-0000-000018860000}"/>
    <cellStyle name="已访问的超链接 3 3 3" xfId="34327" xr:uid="{00000000-0005-0000-0000-000019860000}"/>
    <cellStyle name="已访问的超链接 3 4" xfId="34328" xr:uid="{00000000-0005-0000-0000-00001A860000}"/>
    <cellStyle name="已访问的超链接 3 5" xfId="34329" xr:uid="{00000000-0005-0000-0000-00001B860000}"/>
    <cellStyle name="已访问的超链接 4" xfId="34330" xr:uid="{00000000-0005-0000-0000-00001C860000}"/>
    <cellStyle name="已访问的超链接 4 2" xfId="34331" xr:uid="{00000000-0005-0000-0000-00001D860000}"/>
    <cellStyle name="已访问的超链接 4 2 2" xfId="34332" xr:uid="{00000000-0005-0000-0000-00001E860000}"/>
    <cellStyle name="已访问的超链接 4 2 3" xfId="34333" xr:uid="{00000000-0005-0000-0000-00001F860000}"/>
    <cellStyle name="已访问的超链接 4 3" xfId="34334" xr:uid="{00000000-0005-0000-0000-000020860000}"/>
    <cellStyle name="已访问的超链接 4 3 2" xfId="34335" xr:uid="{00000000-0005-0000-0000-000021860000}"/>
    <cellStyle name="已访问的超链接 4 3 3" xfId="34336" xr:uid="{00000000-0005-0000-0000-000022860000}"/>
    <cellStyle name="已访问的超链接 4 4" xfId="34337" xr:uid="{00000000-0005-0000-0000-000023860000}"/>
    <cellStyle name="已访问的超链接 4 5" xfId="34338" xr:uid="{00000000-0005-0000-0000-000024860000}"/>
    <cellStyle name="已访问的超链接 5" xfId="34339" xr:uid="{00000000-0005-0000-0000-000025860000}"/>
    <cellStyle name="已访问的超链接 5 2" xfId="34340" xr:uid="{00000000-0005-0000-0000-000026860000}"/>
    <cellStyle name="已访问的超链接 5 2 2" xfId="34341" xr:uid="{00000000-0005-0000-0000-000027860000}"/>
    <cellStyle name="已访问的超链接 5 2 3" xfId="34342" xr:uid="{00000000-0005-0000-0000-000028860000}"/>
    <cellStyle name="已访问的超链接 5 3" xfId="34343" xr:uid="{00000000-0005-0000-0000-000029860000}"/>
    <cellStyle name="已访问的超链接 5 3 2" xfId="34344" xr:uid="{00000000-0005-0000-0000-00002A860000}"/>
    <cellStyle name="已访问的超链接 5 3 3" xfId="34345" xr:uid="{00000000-0005-0000-0000-00002B860000}"/>
    <cellStyle name="已访问的超链接 5 4" xfId="34346" xr:uid="{00000000-0005-0000-0000-00002C860000}"/>
    <cellStyle name="已访问的超链接 5 4 2" xfId="34347" xr:uid="{00000000-0005-0000-0000-00002D860000}"/>
    <cellStyle name="已访问的超链接 5 4 3" xfId="34348" xr:uid="{00000000-0005-0000-0000-00002E860000}"/>
    <cellStyle name="已访问的超链接 5 5" xfId="34349" xr:uid="{00000000-0005-0000-0000-00002F860000}"/>
    <cellStyle name="已访问的超链接 5 6" xfId="34350" xr:uid="{00000000-0005-0000-0000-000030860000}"/>
    <cellStyle name="已访问的超链接 6" xfId="34351" xr:uid="{00000000-0005-0000-0000-000031860000}"/>
    <cellStyle name="已访问的超链接 6 2" xfId="34352" xr:uid="{00000000-0005-0000-0000-000032860000}"/>
    <cellStyle name="已访问的超链接 6 2 2" xfId="34353" xr:uid="{00000000-0005-0000-0000-000033860000}"/>
    <cellStyle name="已访问的超链接 6 2 3" xfId="34354" xr:uid="{00000000-0005-0000-0000-000034860000}"/>
    <cellStyle name="已访问的超链接 6 3" xfId="34355" xr:uid="{00000000-0005-0000-0000-000035860000}"/>
    <cellStyle name="已访问的超链接 6 3 2" xfId="34356" xr:uid="{00000000-0005-0000-0000-000036860000}"/>
    <cellStyle name="已访问的超链接 6 3 3" xfId="34357" xr:uid="{00000000-0005-0000-0000-000037860000}"/>
    <cellStyle name="已访问的超链接 6 4" xfId="34358" xr:uid="{00000000-0005-0000-0000-000038860000}"/>
    <cellStyle name="已访问的超链接 6 5" xfId="34359" xr:uid="{00000000-0005-0000-0000-000039860000}"/>
    <cellStyle name="已访问的超链接 7" xfId="34360" xr:uid="{00000000-0005-0000-0000-00003A860000}"/>
    <cellStyle name="已访问的超链接 7 2" xfId="34361" xr:uid="{00000000-0005-0000-0000-00003B860000}"/>
    <cellStyle name="已访问的超链接 7 3" xfId="34362" xr:uid="{00000000-0005-0000-0000-00003C860000}"/>
    <cellStyle name="已访问的超链接 8" xfId="34363" xr:uid="{00000000-0005-0000-0000-00003D860000}"/>
    <cellStyle name="已访问的超链接 8 2" xfId="34364" xr:uid="{00000000-0005-0000-0000-00003E860000}"/>
    <cellStyle name="已访问的超链接 8 3" xfId="34365" xr:uid="{00000000-0005-0000-0000-00003F860000}"/>
    <cellStyle name="已访问的超链接 9" xfId="34366" xr:uid="{00000000-0005-0000-0000-000040860000}"/>
    <cellStyle name="已访问的超链接 9 2" xfId="34367" xr:uid="{00000000-0005-0000-0000-000041860000}"/>
    <cellStyle name="已访问的超链接 9 3" xfId="34368" xr:uid="{00000000-0005-0000-0000-00004286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10"/>
  <sheetViews>
    <sheetView tabSelected="1" zoomScaleNormal="100" workbookViewId="0">
      <selection activeCell="G9" sqref="G9"/>
    </sheetView>
  </sheetViews>
  <sheetFormatPr defaultRowHeight="12.75"/>
  <cols>
    <col min="1" max="1" width="12.140625" style="22" customWidth="1"/>
    <col min="2" max="2" width="8" style="22" bestFit="1" customWidth="1"/>
    <col min="3" max="3" width="13.42578125" style="22" bestFit="1" customWidth="1"/>
    <col min="4" max="4" width="4.85546875" style="22" bestFit="1" customWidth="1"/>
    <col min="5" max="5" width="9.85546875" style="22" bestFit="1" customWidth="1"/>
    <col min="6" max="6" width="16.42578125" style="22" bestFit="1" customWidth="1"/>
    <col min="7" max="7" width="8.42578125" style="22" bestFit="1" customWidth="1"/>
    <col min="8" max="8" width="8.7109375" style="22" bestFit="1" customWidth="1"/>
    <col min="9" max="9" width="9.42578125" style="22" bestFit="1" customWidth="1"/>
    <col min="10" max="10" width="8.5703125" style="22" bestFit="1" customWidth="1"/>
    <col min="11" max="11" width="8.7109375" style="22" bestFit="1" customWidth="1"/>
    <col min="12" max="13" width="8.42578125" style="22" bestFit="1" customWidth="1"/>
    <col min="14" max="18" width="9.140625" style="22"/>
    <col min="19" max="19" width="12.5703125" style="22" bestFit="1" customWidth="1"/>
    <col min="20" max="16384" width="9.140625" style="22"/>
  </cols>
  <sheetData>
    <row r="3" spans="1:7" ht="15">
      <c r="A3" s="21" t="s">
        <v>5</v>
      </c>
    </row>
    <row r="4" spans="1:7" ht="15.75" thickBot="1">
      <c r="A4" s="18" t="s">
        <v>0</v>
      </c>
      <c r="B4" s="18" t="s">
        <v>1</v>
      </c>
      <c r="C4" s="18" t="s">
        <v>2</v>
      </c>
      <c r="D4" s="18" t="s">
        <v>3</v>
      </c>
      <c r="E4" s="18" t="s">
        <v>4</v>
      </c>
      <c r="F4" s="18" t="s">
        <v>7</v>
      </c>
    </row>
    <row r="5" spans="1:7">
      <c r="C5" s="22" t="s">
        <v>6</v>
      </c>
      <c r="E5" s="22">
        <v>1</v>
      </c>
      <c r="F5" s="22" t="s">
        <v>114</v>
      </c>
    </row>
    <row r="7" spans="1:7" ht="15">
      <c r="A7" s="21" t="s">
        <v>257</v>
      </c>
    </row>
    <row r="8" spans="1:7" ht="15.75" thickBot="1">
      <c r="A8" s="18" t="s">
        <v>0</v>
      </c>
      <c r="B8" s="18" t="s">
        <v>1</v>
      </c>
      <c r="C8" s="18" t="s">
        <v>2</v>
      </c>
      <c r="D8" s="18" t="s">
        <v>3</v>
      </c>
      <c r="E8" s="18" t="s">
        <v>4</v>
      </c>
      <c r="F8" s="18" t="s">
        <v>7</v>
      </c>
      <c r="G8" s="18" t="s">
        <v>8</v>
      </c>
    </row>
    <row r="9" spans="1:7">
      <c r="C9" s="22" t="s">
        <v>258</v>
      </c>
      <c r="E9" s="22">
        <v>1</v>
      </c>
      <c r="F9" s="22" t="s">
        <v>114</v>
      </c>
      <c r="G9" s="23" t="s">
        <v>52</v>
      </c>
    </row>
    <row r="10" spans="1:7">
      <c r="C10" s="22" t="s">
        <v>259</v>
      </c>
      <c r="E10" s="22">
        <v>1</v>
      </c>
      <c r="F10" s="22" t="s">
        <v>114</v>
      </c>
      <c r="G10" s="23" t="s">
        <v>52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215"/>
  <sheetViews>
    <sheetView topLeftCell="A145" workbookViewId="0">
      <selection activeCell="C215" sqref="C215"/>
    </sheetView>
  </sheetViews>
  <sheetFormatPr defaultRowHeight="12.75"/>
  <cols>
    <col min="3" max="3" width="18.140625" bestFit="1" customWidth="1"/>
  </cols>
  <sheetData>
    <row r="1" spans="1:48">
      <c r="A1" t="s">
        <v>615</v>
      </c>
      <c r="B1" t="s">
        <v>616</v>
      </c>
      <c r="C1" t="s">
        <v>617</v>
      </c>
      <c r="D1" t="s">
        <v>618</v>
      </c>
      <c r="E1" t="s">
        <v>619</v>
      </c>
      <c r="F1" t="s">
        <v>620</v>
      </c>
      <c r="G1" t="s">
        <v>621</v>
      </c>
      <c r="H1" t="s">
        <v>622</v>
      </c>
      <c r="I1" t="s">
        <v>623</v>
      </c>
      <c r="J1" t="s">
        <v>624</v>
      </c>
      <c r="K1" t="s">
        <v>625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  <c r="AR1" t="s">
        <v>47</v>
      </c>
      <c r="AS1" t="s">
        <v>48</v>
      </c>
      <c r="AT1" t="s">
        <v>49</v>
      </c>
      <c r="AU1" t="s">
        <v>50</v>
      </c>
      <c r="AV1" t="s">
        <v>51</v>
      </c>
    </row>
    <row r="2" spans="1:48">
      <c r="A2" t="s">
        <v>52</v>
      </c>
      <c r="B2" t="s">
        <v>6</v>
      </c>
      <c r="C2" t="s">
        <v>115</v>
      </c>
      <c r="D2" t="s">
        <v>54</v>
      </c>
      <c r="E2" t="s">
        <v>54</v>
      </c>
      <c r="F2" t="s">
        <v>54</v>
      </c>
      <c r="G2">
        <v>2010</v>
      </c>
      <c r="H2" t="s">
        <v>54</v>
      </c>
      <c r="I2" t="s">
        <v>54</v>
      </c>
      <c r="J2" t="s">
        <v>54</v>
      </c>
      <c r="K2" t="s">
        <v>54</v>
      </c>
      <c r="L2">
        <v>3.1935496143987697E-2</v>
      </c>
      <c r="M2">
        <v>5.5512353493630401E-2</v>
      </c>
      <c r="N2">
        <v>0</v>
      </c>
      <c r="O2">
        <v>5.1466904638548902E-2</v>
      </c>
      <c r="P2">
        <v>3.5461389054193701E-2</v>
      </c>
      <c r="Q2">
        <v>0.58224504378126296</v>
      </c>
      <c r="R2">
        <v>6.5226609560409101E-3</v>
      </c>
      <c r="S2">
        <v>6.4452055715816498E-2</v>
      </c>
      <c r="T2">
        <v>0</v>
      </c>
      <c r="U2">
        <v>4.2844561152304797E-2</v>
      </c>
      <c r="V2">
        <v>5.9700609715443997E-3</v>
      </c>
      <c r="W2">
        <v>0</v>
      </c>
      <c r="X2">
        <v>0.160213632473651</v>
      </c>
      <c r="Y2">
        <v>8.9855763316336504E-2</v>
      </c>
      <c r="Z2">
        <v>1.4445428857001501</v>
      </c>
      <c r="AA2">
        <v>1.1062806097306499E-2</v>
      </c>
      <c r="AB2">
        <v>0.142334621714299</v>
      </c>
      <c r="AC2">
        <v>2.9621648678010901E-2</v>
      </c>
      <c r="AD2">
        <v>0</v>
      </c>
      <c r="AE2">
        <v>0</v>
      </c>
      <c r="AF2">
        <v>1.96792333870617E-2</v>
      </c>
      <c r="AG2">
        <v>3.3268163417206099E-2</v>
      </c>
      <c r="AH2">
        <v>0</v>
      </c>
      <c r="AI2">
        <v>1.59335909991483E-2</v>
      </c>
      <c r="AJ2">
        <v>0</v>
      </c>
      <c r="AK2">
        <v>6.2657547974990693E-2</v>
      </c>
      <c r="AL2">
        <v>0</v>
      </c>
      <c r="AM2">
        <v>1.40637116639527E-2</v>
      </c>
      <c r="AN2">
        <v>4.2248648782247399E-2</v>
      </c>
      <c r="AO2">
        <v>0.123280852712826</v>
      </c>
      <c r="AP2">
        <v>0</v>
      </c>
      <c r="AQ2">
        <v>0</v>
      </c>
      <c r="AR2">
        <v>0.15370985594331901</v>
      </c>
      <c r="AS2">
        <v>0.20514935860869901</v>
      </c>
      <c r="AT2">
        <v>0</v>
      </c>
      <c r="AU2">
        <v>8.4417111759283806E-2</v>
      </c>
      <c r="AV2">
        <v>7.4568225239071695E-2</v>
      </c>
    </row>
    <row r="3" spans="1:48">
      <c r="A3" t="s">
        <v>52</v>
      </c>
      <c r="B3" t="s">
        <v>6</v>
      </c>
      <c r="C3" t="s">
        <v>116</v>
      </c>
      <c r="D3" t="s">
        <v>54</v>
      </c>
      <c r="E3" t="s">
        <v>54</v>
      </c>
      <c r="F3" t="s">
        <v>54</v>
      </c>
      <c r="G3">
        <v>2010</v>
      </c>
      <c r="H3" t="s">
        <v>54</v>
      </c>
      <c r="I3" t="s">
        <v>54</v>
      </c>
      <c r="J3" t="s">
        <v>54</v>
      </c>
      <c r="K3" t="s">
        <v>54</v>
      </c>
      <c r="L3">
        <v>9.9894419727987196E-2</v>
      </c>
      <c r="M3">
        <v>2.8072310328478198</v>
      </c>
      <c r="N3">
        <v>0.67945643596713601</v>
      </c>
      <c r="O3">
        <v>14.1134753826443</v>
      </c>
      <c r="P3">
        <v>3.4950760617786698</v>
      </c>
      <c r="Q3">
        <v>3.5661051281885299</v>
      </c>
      <c r="R3">
        <v>0.249836958342566</v>
      </c>
      <c r="S3">
        <v>2.4760317681017798</v>
      </c>
      <c r="T3">
        <v>24.355826518759699</v>
      </c>
      <c r="U3">
        <v>2.6165210494222801</v>
      </c>
      <c r="V3">
        <v>0.465066343674716</v>
      </c>
      <c r="W3">
        <v>1.5996228669539101</v>
      </c>
      <c r="X3">
        <v>15.122604163102601</v>
      </c>
      <c r="Y3">
        <v>8.1962801347935805</v>
      </c>
      <c r="Z3">
        <v>67.050750628914798</v>
      </c>
      <c r="AA3">
        <v>2.1233539692352301</v>
      </c>
      <c r="AB3">
        <v>5.1968258927805397</v>
      </c>
      <c r="AC3">
        <v>1.7371772830839001</v>
      </c>
      <c r="AD3">
        <v>0.90468644572789603</v>
      </c>
      <c r="AE3">
        <v>10.433765154820801</v>
      </c>
      <c r="AF3">
        <v>8.1806342493335502E-2</v>
      </c>
      <c r="AG3">
        <v>1.80099558248212</v>
      </c>
      <c r="AH3">
        <v>0.52140112697364405</v>
      </c>
      <c r="AI3">
        <v>0.83725850000248303</v>
      </c>
      <c r="AJ3">
        <v>2.9917815178845402E-3</v>
      </c>
      <c r="AK3">
        <v>0.34136480193346302</v>
      </c>
      <c r="AL3">
        <v>4.0602194669997801E-2</v>
      </c>
      <c r="AM3">
        <v>2.3698316652733999</v>
      </c>
      <c r="AN3">
        <v>11.506352807975</v>
      </c>
      <c r="AO3">
        <v>6.4780018590962998</v>
      </c>
      <c r="AP3">
        <v>2.3913978314365401</v>
      </c>
      <c r="AQ3">
        <v>3.0446688379001499</v>
      </c>
      <c r="AR3">
        <v>1.3133612924159901</v>
      </c>
      <c r="AS3">
        <v>18.462718113616098</v>
      </c>
      <c r="AT3">
        <v>0.94786596964890801</v>
      </c>
      <c r="AU3">
        <v>3.4190847808793801</v>
      </c>
      <c r="AV3">
        <v>11.748744050549099</v>
      </c>
    </row>
    <row r="4" spans="1:48">
      <c r="A4" t="s">
        <v>52</v>
      </c>
      <c r="B4" t="s">
        <v>6</v>
      </c>
      <c r="C4" t="s">
        <v>117</v>
      </c>
      <c r="D4" t="s">
        <v>54</v>
      </c>
      <c r="E4" t="s">
        <v>54</v>
      </c>
      <c r="F4" t="s">
        <v>54</v>
      </c>
      <c r="G4">
        <v>2010</v>
      </c>
      <c r="H4" t="s">
        <v>54</v>
      </c>
      <c r="I4" t="s">
        <v>54</v>
      </c>
      <c r="J4" t="s">
        <v>54</v>
      </c>
      <c r="K4" t="s">
        <v>54</v>
      </c>
      <c r="L4">
        <v>0</v>
      </c>
      <c r="M4">
        <v>1.2182588801566301</v>
      </c>
      <c r="N4">
        <v>0</v>
      </c>
      <c r="O4">
        <v>7.3943911962243201</v>
      </c>
      <c r="P4">
        <v>0.420895178422868</v>
      </c>
      <c r="Q4">
        <v>1.4905573568891499</v>
      </c>
      <c r="R4">
        <v>0</v>
      </c>
      <c r="S4">
        <v>2.6015161761824102</v>
      </c>
      <c r="T4">
        <v>29.105760288790002</v>
      </c>
      <c r="U4">
        <v>0.89888846821844004</v>
      </c>
      <c r="V4">
        <v>5.7094853527618401E-2</v>
      </c>
      <c r="W4">
        <v>0.13332420554581101</v>
      </c>
      <c r="X4">
        <v>2.4560069086596101</v>
      </c>
      <c r="Y4">
        <v>0.139864101890083</v>
      </c>
      <c r="Z4">
        <v>29.589696550179799</v>
      </c>
      <c r="AA4">
        <v>0.71173777545696004</v>
      </c>
      <c r="AB4">
        <v>5.2775768928584004</v>
      </c>
      <c r="AC4">
        <v>0.88990540954205399</v>
      </c>
      <c r="AD4">
        <v>0</v>
      </c>
      <c r="AE4">
        <v>16.576169384090601</v>
      </c>
      <c r="AF4">
        <v>0</v>
      </c>
      <c r="AG4">
        <v>0.95846625410067698</v>
      </c>
      <c r="AH4">
        <v>0.47419893282893499</v>
      </c>
      <c r="AI4">
        <v>0.43770880220133102</v>
      </c>
      <c r="AJ4">
        <v>0</v>
      </c>
      <c r="AK4">
        <v>5.3810195625470401E-3</v>
      </c>
      <c r="AL4">
        <v>0</v>
      </c>
      <c r="AM4">
        <v>2.4286741653197601</v>
      </c>
      <c r="AN4">
        <v>7.8114278961651198E-2</v>
      </c>
      <c r="AO4">
        <v>3.0094130771085599</v>
      </c>
      <c r="AP4">
        <v>0.48001030672859102</v>
      </c>
      <c r="AQ4">
        <v>5.6949729491202898</v>
      </c>
      <c r="AR4">
        <v>0.429733967988642</v>
      </c>
      <c r="AS4">
        <v>0.16733806244268501</v>
      </c>
      <c r="AT4">
        <v>0.108270303135007</v>
      </c>
      <c r="AU4">
        <v>2.5569131131998302</v>
      </c>
      <c r="AV4">
        <v>11.444687724211899</v>
      </c>
    </row>
    <row r="5" spans="1:48">
      <c r="A5" t="s">
        <v>52</v>
      </c>
      <c r="B5" t="s">
        <v>6</v>
      </c>
      <c r="C5" t="s">
        <v>118</v>
      </c>
      <c r="D5" t="s">
        <v>54</v>
      </c>
      <c r="E5" t="s">
        <v>54</v>
      </c>
      <c r="F5" t="s">
        <v>54</v>
      </c>
      <c r="G5">
        <v>2010</v>
      </c>
      <c r="H5" t="s">
        <v>54</v>
      </c>
      <c r="I5" t="s">
        <v>54</v>
      </c>
      <c r="J5" t="s">
        <v>54</v>
      </c>
      <c r="K5" t="s">
        <v>54</v>
      </c>
      <c r="L5">
        <v>0.145849141539485</v>
      </c>
      <c r="M5">
        <v>0.48896678550191403</v>
      </c>
      <c r="N5">
        <v>0</v>
      </c>
      <c r="O5">
        <v>4.1413825674701803</v>
      </c>
      <c r="P5">
        <v>8.8567370744271498E-2</v>
      </c>
      <c r="Q5">
        <v>0</v>
      </c>
      <c r="R5">
        <v>0</v>
      </c>
      <c r="S5">
        <v>0</v>
      </c>
      <c r="T5">
        <v>10.9124131924504</v>
      </c>
      <c r="U5">
        <v>0.108745921206972</v>
      </c>
      <c r="V5">
        <v>9.8687418261206496E-3</v>
      </c>
      <c r="W5">
        <v>0.227052927500279</v>
      </c>
      <c r="X5">
        <v>1.31717529576418</v>
      </c>
      <c r="Y5">
        <v>0</v>
      </c>
      <c r="Z5">
        <v>18.779009935205199</v>
      </c>
      <c r="AA5">
        <v>0.30384544921050299</v>
      </c>
      <c r="AB5">
        <v>0.61926259264676198</v>
      </c>
      <c r="AC5">
        <v>0.13902663621061001</v>
      </c>
      <c r="AD5">
        <v>0.169807796012753</v>
      </c>
      <c r="AE5">
        <v>4.0284854610886196</v>
      </c>
      <c r="AF5">
        <v>0.121676839464074</v>
      </c>
      <c r="AG5">
        <v>0</v>
      </c>
      <c r="AH5">
        <v>0.19904642005286499</v>
      </c>
      <c r="AI5">
        <v>3.7099106797037103E-2</v>
      </c>
      <c r="AJ5">
        <v>0</v>
      </c>
      <c r="AK5">
        <v>8.7373787471265493E-2</v>
      </c>
      <c r="AL5">
        <v>6.9277533380499301E-3</v>
      </c>
      <c r="AM5">
        <v>0.60343045774288395</v>
      </c>
      <c r="AN5">
        <v>0.12393574207403001</v>
      </c>
      <c r="AO5">
        <v>0.63730421108231405</v>
      </c>
      <c r="AP5">
        <v>0.54866319754244497</v>
      </c>
      <c r="AQ5">
        <v>0.51035821297955697</v>
      </c>
      <c r="AR5">
        <v>0.15559315308910299</v>
      </c>
      <c r="AS5">
        <v>0.31179446533250599</v>
      </c>
      <c r="AT5">
        <v>0.18686372721608499</v>
      </c>
      <c r="AU5">
        <v>0.66958499416150496</v>
      </c>
      <c r="AV5">
        <v>0</v>
      </c>
    </row>
    <row r="6" spans="1:48">
      <c r="A6" t="s">
        <v>52</v>
      </c>
      <c r="B6" t="s">
        <v>6</v>
      </c>
      <c r="C6" t="s">
        <v>119</v>
      </c>
      <c r="D6" t="s">
        <v>54</v>
      </c>
      <c r="E6" t="s">
        <v>54</v>
      </c>
      <c r="F6" t="s">
        <v>54</v>
      </c>
      <c r="G6">
        <v>2010</v>
      </c>
      <c r="H6" t="s">
        <v>54</v>
      </c>
      <c r="I6" t="s">
        <v>54</v>
      </c>
      <c r="J6" t="s">
        <v>54</v>
      </c>
      <c r="K6" t="s">
        <v>54</v>
      </c>
      <c r="L6">
        <v>7.8204781646986604E-2</v>
      </c>
      <c r="M6">
        <v>0.44151075825237401</v>
      </c>
      <c r="N6">
        <v>0</v>
      </c>
      <c r="O6">
        <v>2.52235586881388E-2</v>
      </c>
      <c r="P6">
        <v>1.05330858576813E-2</v>
      </c>
      <c r="Q6">
        <v>4.3752231791206704</v>
      </c>
      <c r="R6">
        <v>8.0581858836742501E-2</v>
      </c>
      <c r="S6">
        <v>1.8538426760733698E-2</v>
      </c>
      <c r="T6">
        <v>0</v>
      </c>
      <c r="U6">
        <v>6.2169596370715598E-2</v>
      </c>
      <c r="V6">
        <v>6.3473510701178397E-3</v>
      </c>
      <c r="W6">
        <v>0</v>
      </c>
      <c r="X6">
        <v>0.30450342889014897</v>
      </c>
      <c r="Y6">
        <v>6.3835342892426997E-2</v>
      </c>
      <c r="Z6">
        <v>0.79256781633529605</v>
      </c>
      <c r="AA6">
        <v>3.0828352991160799E-2</v>
      </c>
      <c r="AB6">
        <v>0.36056161782254198</v>
      </c>
      <c r="AC6">
        <v>6.8996883817460705E-2</v>
      </c>
      <c r="AD6">
        <v>0</v>
      </c>
      <c r="AE6">
        <v>0</v>
      </c>
      <c r="AF6">
        <v>3.7847179743967299E-2</v>
      </c>
      <c r="AG6">
        <v>2.67419206184277E-2</v>
      </c>
      <c r="AH6">
        <v>0</v>
      </c>
      <c r="AI6">
        <v>1.7169404156461801E-2</v>
      </c>
      <c r="AJ6">
        <v>0</v>
      </c>
      <c r="AK6">
        <v>0.105302240873532</v>
      </c>
      <c r="AL6">
        <v>0</v>
      </c>
      <c r="AM6">
        <v>3.4671100099168399E-2</v>
      </c>
      <c r="AN6">
        <v>1.6457624161782002E-2</v>
      </c>
      <c r="AO6">
        <v>0.51358601140404903</v>
      </c>
      <c r="AP6">
        <v>0</v>
      </c>
      <c r="AQ6">
        <v>0</v>
      </c>
      <c r="AR6">
        <v>0.21677245202743001</v>
      </c>
      <c r="AS6">
        <v>6.9193845401106194E-2</v>
      </c>
      <c r="AT6">
        <v>0</v>
      </c>
      <c r="AU6">
        <v>7.0305781784663596E-2</v>
      </c>
      <c r="AV6">
        <v>0.215997241399699</v>
      </c>
    </row>
    <row r="7" spans="1:48">
      <c r="A7" t="s">
        <v>52</v>
      </c>
      <c r="B7" t="s">
        <v>6</v>
      </c>
      <c r="C7" t="s">
        <v>120</v>
      </c>
      <c r="D7" t="s">
        <v>54</v>
      </c>
      <c r="E7" t="s">
        <v>54</v>
      </c>
      <c r="F7" t="s">
        <v>54</v>
      </c>
      <c r="G7">
        <v>2010</v>
      </c>
      <c r="H7" t="s">
        <v>54</v>
      </c>
      <c r="I7" t="s">
        <v>54</v>
      </c>
      <c r="J7" t="s">
        <v>54</v>
      </c>
      <c r="K7" t="s">
        <v>54</v>
      </c>
      <c r="L7">
        <v>0.244625016857627</v>
      </c>
      <c r="M7">
        <v>22.326970915481901</v>
      </c>
      <c r="N7">
        <v>0.78448403105061804</v>
      </c>
      <c r="O7">
        <v>6.9169124723520197</v>
      </c>
      <c r="P7">
        <v>1.0381414044887101</v>
      </c>
      <c r="Q7">
        <v>26.7971466355548</v>
      </c>
      <c r="R7">
        <v>3.0865204622841</v>
      </c>
      <c r="S7">
        <v>0.712184166671048</v>
      </c>
      <c r="T7">
        <v>107.678072315516</v>
      </c>
      <c r="U7">
        <v>3.7967026190280802</v>
      </c>
      <c r="V7">
        <v>0.49445715349802599</v>
      </c>
      <c r="W7">
        <v>21.2660066552133</v>
      </c>
      <c r="X7">
        <v>28.742153525359399</v>
      </c>
      <c r="Y7">
        <v>5.8228023839157803</v>
      </c>
      <c r="Z7">
        <v>36.788293054964697</v>
      </c>
      <c r="AA7">
        <v>5.9170797276021796</v>
      </c>
      <c r="AB7">
        <v>13.1645830710406</v>
      </c>
      <c r="AC7">
        <v>4.04635881257507</v>
      </c>
      <c r="AD7">
        <v>0.27545471271912503</v>
      </c>
      <c r="AE7">
        <v>13.913179407743</v>
      </c>
      <c r="AF7">
        <v>0.15733028251890099</v>
      </c>
      <c r="AG7">
        <v>1.4476928075917299</v>
      </c>
      <c r="AH7">
        <v>0.58364092035788095</v>
      </c>
      <c r="AI7">
        <v>0.90219647101171196</v>
      </c>
      <c r="AJ7">
        <v>6.3291182578825598E-3</v>
      </c>
      <c r="AK7">
        <v>0.57369749951419802</v>
      </c>
      <c r="AL7">
        <v>0.61892043354399295</v>
      </c>
      <c r="AM7">
        <v>5.8423176504303003</v>
      </c>
      <c r="AN7">
        <v>4.4822079627334199</v>
      </c>
      <c r="AO7">
        <v>26.987249548243401</v>
      </c>
      <c r="AP7">
        <v>4.5097379390586303</v>
      </c>
      <c r="AQ7">
        <v>1.70172301534528</v>
      </c>
      <c r="AR7">
        <v>1.8521944868643501</v>
      </c>
      <c r="AS7">
        <v>6.2272018372451496</v>
      </c>
      <c r="AT7">
        <v>2.2915022033748702</v>
      </c>
      <c r="AU7">
        <v>2.8475438628274801</v>
      </c>
      <c r="AV7">
        <v>34.031872110321302</v>
      </c>
    </row>
    <row r="8" spans="1:48">
      <c r="A8" t="s">
        <v>52</v>
      </c>
      <c r="B8" t="s">
        <v>6</v>
      </c>
      <c r="C8" t="s">
        <v>121</v>
      </c>
      <c r="D8" t="s">
        <v>54</v>
      </c>
      <c r="E8" t="s">
        <v>54</v>
      </c>
      <c r="F8" t="s">
        <v>54</v>
      </c>
      <c r="G8">
        <v>2010</v>
      </c>
      <c r="H8" t="s">
        <v>54</v>
      </c>
      <c r="I8" t="s">
        <v>54</v>
      </c>
      <c r="J8" t="s">
        <v>54</v>
      </c>
      <c r="K8" t="s">
        <v>54</v>
      </c>
      <c r="L8">
        <v>0</v>
      </c>
      <c r="M8">
        <v>9.6892739737175901</v>
      </c>
      <c r="N8">
        <v>0</v>
      </c>
      <c r="O8">
        <v>3.6239377831423401</v>
      </c>
      <c r="P8">
        <v>0.125018369828575</v>
      </c>
      <c r="Q8">
        <v>11.2006468192802</v>
      </c>
      <c r="R8">
        <v>0</v>
      </c>
      <c r="S8">
        <v>0.74827740656821895</v>
      </c>
      <c r="T8">
        <v>128.67771737331299</v>
      </c>
      <c r="U8">
        <v>1.3043320260131801</v>
      </c>
      <c r="V8">
        <v>6.0703078471742999E-2</v>
      </c>
      <c r="W8">
        <v>1.77246368566693</v>
      </c>
      <c r="X8">
        <v>4.6679081768384698</v>
      </c>
      <c r="Y8">
        <v>9.9362273191791306E-2</v>
      </c>
      <c r="Z8">
        <v>16.2347836211407</v>
      </c>
      <c r="AA8">
        <v>1.9833759342734001</v>
      </c>
      <c r="AB8">
        <v>13.3691412514621</v>
      </c>
      <c r="AC8">
        <v>2.0728319621278399</v>
      </c>
      <c r="AD8">
        <v>0</v>
      </c>
      <c r="AE8">
        <v>22.103930375261498</v>
      </c>
      <c r="AF8">
        <v>0</v>
      </c>
      <c r="AG8">
        <v>0.77044314593410101</v>
      </c>
      <c r="AH8">
        <v>0.53080418754636605</v>
      </c>
      <c r="AI8">
        <v>0.471657602372067</v>
      </c>
      <c r="AJ8">
        <v>0</v>
      </c>
      <c r="AK8">
        <v>9.0433385351543494E-3</v>
      </c>
      <c r="AL8">
        <v>0</v>
      </c>
      <c r="AM8">
        <v>5.98738136177057</v>
      </c>
      <c r="AN8">
        <v>3.0428794337196401E-2</v>
      </c>
      <c r="AO8">
        <v>12.5371655445937</v>
      </c>
      <c r="AP8">
        <v>0.90521144701913503</v>
      </c>
      <c r="AQ8">
        <v>3.1830281239948</v>
      </c>
      <c r="AR8">
        <v>0.606041072569388</v>
      </c>
      <c r="AS8">
        <v>5.6440654267240702E-2</v>
      </c>
      <c r="AT8">
        <v>0.26174759527006902</v>
      </c>
      <c r="AU8">
        <v>2.1294945021523102</v>
      </c>
      <c r="AV8">
        <v>33.151130648279</v>
      </c>
    </row>
    <row r="9" spans="1:48">
      <c r="A9" t="s">
        <v>52</v>
      </c>
      <c r="B9" t="s">
        <v>6</v>
      </c>
      <c r="C9" t="s">
        <v>122</v>
      </c>
      <c r="D9" t="s">
        <v>54</v>
      </c>
      <c r="E9" t="s">
        <v>54</v>
      </c>
      <c r="F9" t="s">
        <v>54</v>
      </c>
      <c r="G9">
        <v>2010</v>
      </c>
      <c r="H9" t="s">
        <v>54</v>
      </c>
      <c r="I9" t="s">
        <v>54</v>
      </c>
      <c r="J9" t="s">
        <v>54</v>
      </c>
      <c r="K9" t="s">
        <v>54</v>
      </c>
      <c r="L9">
        <v>0.35716057818764202</v>
      </c>
      <c r="M9">
        <v>3.8889379145480998</v>
      </c>
      <c r="N9">
        <v>0</v>
      </c>
      <c r="O9">
        <v>2.0296617209494601</v>
      </c>
      <c r="P9">
        <v>2.63071398250312E-2</v>
      </c>
      <c r="Q9">
        <v>0</v>
      </c>
      <c r="R9">
        <v>0</v>
      </c>
      <c r="S9">
        <v>0</v>
      </c>
      <c r="T9">
        <v>48.244210311171798</v>
      </c>
      <c r="U9">
        <v>0.157795758588028</v>
      </c>
      <c r="V9">
        <v>1.0492416960113399E-2</v>
      </c>
      <c r="W9">
        <v>3.0185296591197801</v>
      </c>
      <c r="X9">
        <v>2.5034348689120098</v>
      </c>
      <c r="Y9">
        <v>0</v>
      </c>
      <c r="Z9">
        <v>10.303355507559401</v>
      </c>
      <c r="AA9">
        <v>0.84671598513326796</v>
      </c>
      <c r="AB9">
        <v>1.56871405967469</v>
      </c>
      <c r="AC9">
        <v>0.32383088363601398</v>
      </c>
      <c r="AD9">
        <v>5.1702286343559299E-2</v>
      </c>
      <c r="AE9">
        <v>5.3718902169954799</v>
      </c>
      <c r="AF9">
        <v>0.23400938051287801</v>
      </c>
      <c r="AG9">
        <v>0</v>
      </c>
      <c r="AH9">
        <v>0.22280664498730099</v>
      </c>
      <c r="AI9">
        <v>3.9976522459759203E-2</v>
      </c>
      <c r="AJ9">
        <v>0</v>
      </c>
      <c r="AK9">
        <v>0.14684033945925201</v>
      </c>
      <c r="AL9">
        <v>0.10560335800370001</v>
      </c>
      <c r="AM9">
        <v>1.4876298876999601</v>
      </c>
      <c r="AN9">
        <v>4.8278179824842102E-2</v>
      </c>
      <c r="AO9">
        <v>2.6549988957588999</v>
      </c>
      <c r="AP9">
        <v>1.0346782142208499</v>
      </c>
      <c r="AQ9">
        <v>0.285248860659925</v>
      </c>
      <c r="AR9">
        <v>0.219428410148544</v>
      </c>
      <c r="AS9">
        <v>0.105163663086506</v>
      </c>
      <c r="AT9">
        <v>0.451750201355058</v>
      </c>
      <c r="AU9">
        <v>0.557655853235548</v>
      </c>
      <c r="AV9">
        <v>0</v>
      </c>
    </row>
    <row r="10" spans="1:48">
      <c r="A10" t="s">
        <v>52</v>
      </c>
      <c r="B10" t="s">
        <v>6</v>
      </c>
      <c r="C10" t="s">
        <v>123</v>
      </c>
      <c r="D10" t="s">
        <v>54</v>
      </c>
      <c r="E10" t="s">
        <v>54</v>
      </c>
      <c r="F10" t="s">
        <v>54</v>
      </c>
      <c r="G10">
        <v>2010</v>
      </c>
      <c r="H10" t="s">
        <v>54</v>
      </c>
      <c r="I10" t="s">
        <v>54</v>
      </c>
      <c r="J10" t="s">
        <v>54</v>
      </c>
      <c r="K10" t="s">
        <v>54</v>
      </c>
      <c r="L10">
        <v>0.23807411933675199</v>
      </c>
      <c r="M10">
        <v>0.60886929566600201</v>
      </c>
      <c r="N10">
        <v>0</v>
      </c>
      <c r="O10">
        <v>0.17411402184879399</v>
      </c>
      <c r="P10">
        <v>0.33091444736215397</v>
      </c>
      <c r="Q10">
        <v>6.3983256663221901</v>
      </c>
      <c r="R10">
        <v>0.23164983662093799</v>
      </c>
      <c r="S10">
        <v>0.60196615631118</v>
      </c>
      <c r="T10">
        <v>0</v>
      </c>
      <c r="U10">
        <v>0.85726510522686405</v>
      </c>
      <c r="V10">
        <v>4.3432748406365802E-2</v>
      </c>
      <c r="W10">
        <v>0</v>
      </c>
      <c r="X10">
        <v>1.1611789047124701</v>
      </c>
      <c r="Y10">
        <v>0.29966139914420298</v>
      </c>
      <c r="Z10">
        <v>4.8760244489997797</v>
      </c>
      <c r="AA10">
        <v>4.0809462492286203E-2</v>
      </c>
      <c r="AB10">
        <v>0.266123685739942</v>
      </c>
      <c r="AC10">
        <v>0.29332796146314399</v>
      </c>
      <c r="AD10">
        <v>0</v>
      </c>
      <c r="AE10">
        <v>0</v>
      </c>
      <c r="AF10">
        <v>0.15071703847059501</v>
      </c>
      <c r="AG10">
        <v>0.233472014271878</v>
      </c>
      <c r="AH10">
        <v>0</v>
      </c>
      <c r="AI10">
        <v>0.102668477544964</v>
      </c>
      <c r="AJ10">
        <v>0</v>
      </c>
      <c r="AK10">
        <v>0.46302769281745798</v>
      </c>
      <c r="AL10">
        <v>0</v>
      </c>
      <c r="AM10">
        <v>0.13349619952802899</v>
      </c>
      <c r="AN10">
        <v>0.15622189266380501</v>
      </c>
      <c r="AO10">
        <v>2.28742040405794</v>
      </c>
      <c r="AP10">
        <v>0</v>
      </c>
      <c r="AQ10">
        <v>0</v>
      </c>
      <c r="AR10">
        <v>1.15587674605576</v>
      </c>
      <c r="AS10">
        <v>0.89223417186926601</v>
      </c>
      <c r="AT10">
        <v>0</v>
      </c>
      <c r="AU10">
        <v>0.25851956513504298</v>
      </c>
      <c r="AV10">
        <v>0.73658074991181999</v>
      </c>
    </row>
    <row r="11" spans="1:48">
      <c r="A11" t="s">
        <v>52</v>
      </c>
      <c r="B11" t="s">
        <v>6</v>
      </c>
      <c r="C11" t="s">
        <v>124</v>
      </c>
      <c r="D11" t="s">
        <v>54</v>
      </c>
      <c r="E11" t="s">
        <v>54</v>
      </c>
      <c r="F11" t="s">
        <v>54</v>
      </c>
      <c r="G11">
        <v>2010</v>
      </c>
      <c r="H11" t="s">
        <v>54</v>
      </c>
      <c r="I11" t="s">
        <v>54</v>
      </c>
      <c r="J11" t="s">
        <v>54</v>
      </c>
      <c r="K11" t="s">
        <v>54</v>
      </c>
      <c r="L11">
        <v>0.74469724522735403</v>
      </c>
      <c r="M11">
        <v>30.790205678055401</v>
      </c>
      <c r="N11">
        <v>5.0876389394866397</v>
      </c>
      <c r="O11">
        <v>47.746294019314</v>
      </c>
      <c r="P11">
        <v>32.6149424576871</v>
      </c>
      <c r="Q11">
        <v>39.188142886217101</v>
      </c>
      <c r="R11">
        <v>8.8728650733145198</v>
      </c>
      <c r="S11">
        <v>23.125520354548399</v>
      </c>
      <c r="T11">
        <v>209.93197053309501</v>
      </c>
      <c r="U11">
        <v>52.353254005511801</v>
      </c>
      <c r="V11">
        <v>3.3834008720127202</v>
      </c>
      <c r="W11">
        <v>56.979219428190902</v>
      </c>
      <c r="X11">
        <v>109.603962330732</v>
      </c>
      <c r="Y11">
        <v>27.333903606420598</v>
      </c>
      <c r="Z11">
        <v>226.32841338726499</v>
      </c>
      <c r="AA11">
        <v>7.8328168642899598</v>
      </c>
      <c r="AB11">
        <v>9.7165288675270194</v>
      </c>
      <c r="AC11">
        <v>17.202373733010599</v>
      </c>
      <c r="AD11">
        <v>4.2544290438288401</v>
      </c>
      <c r="AE11">
        <v>43.6765375885333</v>
      </c>
      <c r="AF11">
        <v>0.62652896208919195</v>
      </c>
      <c r="AG11">
        <v>12.639172805054301</v>
      </c>
      <c r="AH11">
        <v>3.0441104617112802</v>
      </c>
      <c r="AI11">
        <v>5.3948953196696197</v>
      </c>
      <c r="AJ11">
        <v>2.07125362023617E-2</v>
      </c>
      <c r="AK11">
        <v>2.52262276065174</v>
      </c>
      <c r="AL11">
        <v>1.2762954842229799</v>
      </c>
      <c r="AM11">
        <v>22.495023248099301</v>
      </c>
      <c r="AN11">
        <v>42.546785876727299</v>
      </c>
      <c r="AO11">
        <v>120.196391442387</v>
      </c>
      <c r="AP11">
        <v>17.425566464904001</v>
      </c>
      <c r="AQ11">
        <v>8.3091481236704308</v>
      </c>
      <c r="AR11">
        <v>9.8762943192997508</v>
      </c>
      <c r="AS11">
        <v>80.297925951494605</v>
      </c>
      <c r="AT11">
        <v>8.3180386137814004</v>
      </c>
      <c r="AU11">
        <v>10.4706296187109</v>
      </c>
      <c r="AV11">
        <v>116.053435300765</v>
      </c>
    </row>
    <row r="12" spans="1:48">
      <c r="A12" t="s">
        <v>52</v>
      </c>
      <c r="B12" t="s">
        <v>6</v>
      </c>
      <c r="C12" t="s">
        <v>125</v>
      </c>
      <c r="D12" t="s">
        <v>54</v>
      </c>
      <c r="E12" t="s">
        <v>54</v>
      </c>
      <c r="F12" t="s">
        <v>54</v>
      </c>
      <c r="G12">
        <v>2010</v>
      </c>
      <c r="H12" t="s">
        <v>54</v>
      </c>
      <c r="I12" t="s">
        <v>54</v>
      </c>
      <c r="J12" t="s">
        <v>54</v>
      </c>
      <c r="K12" t="s">
        <v>54</v>
      </c>
      <c r="L12">
        <v>0</v>
      </c>
      <c r="M12">
        <v>13.362078521584101</v>
      </c>
      <c r="N12">
        <v>0</v>
      </c>
      <c r="O12">
        <v>25.015438549098501</v>
      </c>
      <c r="P12">
        <v>3.9276604521143801</v>
      </c>
      <c r="Q12">
        <v>16.3798240887939</v>
      </c>
      <c r="R12">
        <v>0</v>
      </c>
      <c r="S12">
        <v>24.2975134891404</v>
      </c>
      <c r="T12">
        <v>250.873424746365</v>
      </c>
      <c r="U12">
        <v>17.985613496079502</v>
      </c>
      <c r="V12">
        <v>0.41537036562657698</v>
      </c>
      <c r="W12">
        <v>4.7490626195848602</v>
      </c>
      <c r="X12">
        <v>17.8003792070107</v>
      </c>
      <c r="Y12">
        <v>0.466434994435238</v>
      </c>
      <c r="Z12">
        <v>99.8794049283145</v>
      </c>
      <c r="AA12">
        <v>2.6255215716856699</v>
      </c>
      <c r="AB12">
        <v>9.8675093774625502</v>
      </c>
      <c r="AC12">
        <v>8.8122758632867395</v>
      </c>
      <c r="AD12">
        <v>0</v>
      </c>
      <c r="AE12">
        <v>69.389110683942803</v>
      </c>
      <c r="AF12">
        <v>0</v>
      </c>
      <c r="AG12">
        <v>6.7264021806737899</v>
      </c>
      <c r="AH12">
        <v>2.76852860049505</v>
      </c>
      <c r="AI12">
        <v>2.82038721418433</v>
      </c>
      <c r="AJ12">
        <v>0</v>
      </c>
      <c r="AK12">
        <v>3.9764739501875403E-2</v>
      </c>
      <c r="AL12">
        <v>0</v>
      </c>
      <c r="AM12">
        <v>23.0535706866855</v>
      </c>
      <c r="AN12">
        <v>0.28884143884348901</v>
      </c>
      <c r="AO12">
        <v>55.838297069961101</v>
      </c>
      <c r="AP12">
        <v>3.4977248008598401</v>
      </c>
      <c r="AQ12">
        <v>15.5420429327127</v>
      </c>
      <c r="AR12">
        <v>3.2315396923637101</v>
      </c>
      <c r="AS12">
        <v>0.72778554404617601</v>
      </c>
      <c r="AT12">
        <v>0.95013070522659304</v>
      </c>
      <c r="AU12">
        <v>7.8303089543905697</v>
      </c>
      <c r="AV12">
        <v>113.04998394932301</v>
      </c>
    </row>
    <row r="13" spans="1:48">
      <c r="A13" t="s">
        <v>52</v>
      </c>
      <c r="B13" t="s">
        <v>6</v>
      </c>
      <c r="C13" t="s">
        <v>126</v>
      </c>
      <c r="D13" t="s">
        <v>54</v>
      </c>
      <c r="E13" t="s">
        <v>54</v>
      </c>
      <c r="F13" t="s">
        <v>54</v>
      </c>
      <c r="G13">
        <v>2010</v>
      </c>
      <c r="H13" t="s">
        <v>54</v>
      </c>
      <c r="I13" t="s">
        <v>54</v>
      </c>
      <c r="J13" t="s">
        <v>54</v>
      </c>
      <c r="K13" t="s">
        <v>54</v>
      </c>
      <c r="L13">
        <v>1.0872824950481099</v>
      </c>
      <c r="M13">
        <v>5.3630740466944999</v>
      </c>
      <c r="N13">
        <v>0</v>
      </c>
      <c r="O13">
        <v>14.010416594912799</v>
      </c>
      <c r="P13">
        <v>0.82648264283639605</v>
      </c>
      <c r="Q13">
        <v>0</v>
      </c>
      <c r="R13">
        <v>0</v>
      </c>
      <c r="S13">
        <v>0</v>
      </c>
      <c r="T13">
        <v>94.058167272539293</v>
      </c>
      <c r="U13">
        <v>2.1758673931818802</v>
      </c>
      <c r="V13">
        <v>7.17960139543425E-2</v>
      </c>
      <c r="W13">
        <v>8.0877179522242297</v>
      </c>
      <c r="X13">
        <v>9.5464795575452897</v>
      </c>
      <c r="Y13">
        <v>0</v>
      </c>
      <c r="Z13">
        <v>63.388157235421197</v>
      </c>
      <c r="AA13">
        <v>1.12085210153208</v>
      </c>
      <c r="AB13">
        <v>1.1578380692704899</v>
      </c>
      <c r="AC13">
        <v>1.37670931932323</v>
      </c>
      <c r="AD13">
        <v>0.79854763231691706</v>
      </c>
      <c r="AE13">
        <v>16.863547727523901</v>
      </c>
      <c r="AF13">
        <v>0.93188451672839301</v>
      </c>
      <c r="AG13">
        <v>0</v>
      </c>
      <c r="AH13">
        <v>1.1620981587938399</v>
      </c>
      <c r="AI13">
        <v>0.239048988601089</v>
      </c>
      <c r="AJ13">
        <v>0</v>
      </c>
      <c r="AK13">
        <v>0.64567613213480501</v>
      </c>
      <c r="AL13">
        <v>0.217768038723713</v>
      </c>
      <c r="AM13">
        <v>5.7279098656871597</v>
      </c>
      <c r="AN13">
        <v>0.45827444790692701</v>
      </c>
      <c r="AO13">
        <v>11.8248910835937</v>
      </c>
      <c r="AP13">
        <v>3.9979826400860201</v>
      </c>
      <c r="AQ13">
        <v>1.39280894361686</v>
      </c>
      <c r="AR13">
        <v>1.1700388787528899</v>
      </c>
      <c r="AS13">
        <v>1.3560543325899199</v>
      </c>
      <c r="AT13">
        <v>1.639830680992</v>
      </c>
      <c r="AU13">
        <v>2.05054186176354</v>
      </c>
      <c r="AV13">
        <v>0</v>
      </c>
    </row>
    <row r="14" spans="1:48">
      <c r="A14" t="s">
        <v>52</v>
      </c>
      <c r="B14" t="s">
        <v>6</v>
      </c>
      <c r="C14" t="s">
        <v>127</v>
      </c>
      <c r="D14" t="s">
        <v>54</v>
      </c>
      <c r="E14" t="s">
        <v>54</v>
      </c>
      <c r="F14" t="s">
        <v>54</v>
      </c>
      <c r="G14">
        <v>2010</v>
      </c>
      <c r="H14" t="s">
        <v>54</v>
      </c>
      <c r="I14" t="s">
        <v>54</v>
      </c>
      <c r="J14" t="s">
        <v>54</v>
      </c>
      <c r="K14" t="s">
        <v>54</v>
      </c>
      <c r="L14">
        <v>6.11753395983516E-2</v>
      </c>
      <c r="M14">
        <v>0.103230896616784</v>
      </c>
      <c r="N14">
        <v>0</v>
      </c>
      <c r="O14">
        <v>4.6630821203873497E-2</v>
      </c>
      <c r="P14">
        <v>6.2113328709520001E-2</v>
      </c>
      <c r="Q14">
        <v>1.0867539186431701</v>
      </c>
      <c r="R14">
        <v>4.3769637520679E-2</v>
      </c>
      <c r="S14">
        <v>0.119401511304657</v>
      </c>
      <c r="T14">
        <v>0</v>
      </c>
      <c r="U14">
        <v>8.8049431143123497E-2</v>
      </c>
      <c r="V14">
        <v>1.24003143113479E-2</v>
      </c>
      <c r="W14">
        <v>0</v>
      </c>
      <c r="X14">
        <v>0.301800046266818</v>
      </c>
      <c r="Y14">
        <v>0.20522270272101001</v>
      </c>
      <c r="Z14">
        <v>1.28055097660425</v>
      </c>
      <c r="AA14">
        <v>5.03857815577101E-3</v>
      </c>
      <c r="AB14">
        <v>0.198138421766477</v>
      </c>
      <c r="AC14">
        <v>0.256816946893619</v>
      </c>
      <c r="AD14">
        <v>0</v>
      </c>
      <c r="AE14">
        <v>0</v>
      </c>
      <c r="AF14">
        <v>3.9376261554183299E-2</v>
      </c>
      <c r="AG14">
        <v>6.3106833326284903E-2</v>
      </c>
      <c r="AH14">
        <v>0</v>
      </c>
      <c r="AI14">
        <v>1.58256073252083E-2</v>
      </c>
      <c r="AJ14">
        <v>0</v>
      </c>
      <c r="AK14">
        <v>0.120325880834236</v>
      </c>
      <c r="AL14">
        <v>0</v>
      </c>
      <c r="AM14">
        <v>0.1153933254761</v>
      </c>
      <c r="AN14">
        <v>1.5987238792302998E-2</v>
      </c>
      <c r="AO14">
        <v>0.69740777864438297</v>
      </c>
      <c r="AP14">
        <v>0</v>
      </c>
      <c r="AQ14">
        <v>0</v>
      </c>
      <c r="AR14">
        <v>0.30357900102053997</v>
      </c>
      <c r="AS14">
        <v>8.8854027568764093E-2</v>
      </c>
      <c r="AT14">
        <v>0</v>
      </c>
      <c r="AU14">
        <v>2.2683558060711899E-3</v>
      </c>
      <c r="AV14">
        <v>0.63377180391597598</v>
      </c>
    </row>
    <row r="15" spans="1:48">
      <c r="A15" t="s">
        <v>52</v>
      </c>
      <c r="B15" t="s">
        <v>6</v>
      </c>
      <c r="C15" t="s">
        <v>128</v>
      </c>
      <c r="D15" t="s">
        <v>54</v>
      </c>
      <c r="E15" t="s">
        <v>54</v>
      </c>
      <c r="F15" t="s">
        <v>54</v>
      </c>
      <c r="G15">
        <v>2010</v>
      </c>
      <c r="H15" t="s">
        <v>54</v>
      </c>
      <c r="I15" t="s">
        <v>54</v>
      </c>
      <c r="J15" t="s">
        <v>54</v>
      </c>
      <c r="K15" t="s">
        <v>54</v>
      </c>
      <c r="L15">
        <v>0.191356821991644</v>
      </c>
      <c r="M15">
        <v>5.2203331023353803</v>
      </c>
      <c r="N15">
        <v>1.3384770096107801</v>
      </c>
      <c r="O15">
        <v>12.787303836423501</v>
      </c>
      <c r="P15">
        <v>6.1218924041092899</v>
      </c>
      <c r="Q15">
        <v>6.6560956829859004</v>
      </c>
      <c r="R15">
        <v>1.67650490798475</v>
      </c>
      <c r="S15">
        <v>4.5870055169884196</v>
      </c>
      <c r="T15">
        <v>116.452654176067</v>
      </c>
      <c r="U15">
        <v>5.3771863634375698</v>
      </c>
      <c r="V15">
        <v>0.96598156445695105</v>
      </c>
      <c r="W15">
        <v>10.553218285571001</v>
      </c>
      <c r="X15">
        <v>28.486980574825601</v>
      </c>
      <c r="Y15">
        <v>18.719586807127499</v>
      </c>
      <c r="Z15">
        <v>59.438805901763502</v>
      </c>
      <c r="AA15">
        <v>0.96708600261584199</v>
      </c>
      <c r="AB15">
        <v>7.2342966748985997</v>
      </c>
      <c r="AC15">
        <v>15.0611659365787</v>
      </c>
      <c r="AD15">
        <v>0.42290534451153</v>
      </c>
      <c r="AE15">
        <v>23.201099570662201</v>
      </c>
      <c r="AF15">
        <v>0.16368665767877399</v>
      </c>
      <c r="AG15">
        <v>3.4163331056108999</v>
      </c>
      <c r="AH15">
        <v>1.0559471455323</v>
      </c>
      <c r="AI15">
        <v>0.83158430836090003</v>
      </c>
      <c r="AJ15">
        <v>5.3180310999297398E-3</v>
      </c>
      <c r="AK15">
        <v>0.65554784389014598</v>
      </c>
      <c r="AL15">
        <v>0.22604250596736</v>
      </c>
      <c r="AM15">
        <v>19.4445650770407</v>
      </c>
      <c r="AN15">
        <v>4.35409924984108</v>
      </c>
      <c r="AO15">
        <v>36.6464766197752</v>
      </c>
      <c r="AP15">
        <v>4.5259213803740899</v>
      </c>
      <c r="AQ15">
        <v>3.6431242513548701</v>
      </c>
      <c r="AR15">
        <v>2.59390594496241</v>
      </c>
      <c r="AS15">
        <v>7.9965488334312598</v>
      </c>
      <c r="AT15">
        <v>2.4082542715096</v>
      </c>
      <c r="AU15">
        <v>9.1873562747240595E-2</v>
      </c>
      <c r="AV15">
        <v>99.855168696733998</v>
      </c>
    </row>
    <row r="16" spans="1:48">
      <c r="A16" t="s">
        <v>52</v>
      </c>
      <c r="B16" t="s">
        <v>6</v>
      </c>
      <c r="C16" t="s">
        <v>129</v>
      </c>
      <c r="D16" t="s">
        <v>54</v>
      </c>
      <c r="E16" t="s">
        <v>54</v>
      </c>
      <c r="F16" t="s">
        <v>54</v>
      </c>
      <c r="G16">
        <v>2010</v>
      </c>
      <c r="H16" t="s">
        <v>54</v>
      </c>
      <c r="I16" t="s">
        <v>54</v>
      </c>
      <c r="J16" t="s">
        <v>54</v>
      </c>
      <c r="K16" t="s">
        <v>54</v>
      </c>
      <c r="L16">
        <v>0</v>
      </c>
      <c r="M16">
        <v>2.2654769361266398</v>
      </c>
      <c r="N16">
        <v>0</v>
      </c>
      <c r="O16">
        <v>6.6995778394718402</v>
      </c>
      <c r="P16">
        <v>0.73723002022505102</v>
      </c>
      <c r="Q16">
        <v>2.78210878025136</v>
      </c>
      <c r="R16">
        <v>0</v>
      </c>
      <c r="S16">
        <v>4.8194733227642503</v>
      </c>
      <c r="T16">
        <v>139.16353997805399</v>
      </c>
      <c r="U16">
        <v>1.84729674336948</v>
      </c>
      <c r="V16">
        <v>0.11859077029152799</v>
      </c>
      <c r="W16">
        <v>0.87958197706598296</v>
      </c>
      <c r="X16">
        <v>4.6264664699303903</v>
      </c>
      <c r="Y16">
        <v>0.31943737323202898</v>
      </c>
      <c r="Z16">
        <v>26.230522603273702</v>
      </c>
      <c r="AA16">
        <v>0.32416245720221198</v>
      </c>
      <c r="AB16">
        <v>7.3467069621413401</v>
      </c>
      <c r="AC16">
        <v>7.7153973699094101</v>
      </c>
      <c r="AD16">
        <v>0</v>
      </c>
      <c r="AE16">
        <v>36.859690693992199</v>
      </c>
      <c r="AF16">
        <v>0</v>
      </c>
      <c r="AG16">
        <v>1.81812772132522</v>
      </c>
      <c r="AH16">
        <v>0.96035275650734897</v>
      </c>
      <c r="AI16">
        <v>0.43474240218641202</v>
      </c>
      <c r="AJ16">
        <v>0</v>
      </c>
      <c r="AK16">
        <v>1.03335661795793E-2</v>
      </c>
      <c r="AL16">
        <v>0</v>
      </c>
      <c r="AM16">
        <v>19.927370180125902</v>
      </c>
      <c r="AN16">
        <v>2.9559090452455899E-2</v>
      </c>
      <c r="AO16">
        <v>17.024444939706999</v>
      </c>
      <c r="AP16">
        <v>0.90845984781955502</v>
      </c>
      <c r="AQ16">
        <v>6.8143680532623003</v>
      </c>
      <c r="AR16">
        <v>0.84873027761272202</v>
      </c>
      <c r="AS16">
        <v>7.2477247379292495E-2</v>
      </c>
      <c r="AT16">
        <v>0.27508363877553199</v>
      </c>
      <c r="AU16">
        <v>6.8706315403032403E-2</v>
      </c>
      <c r="AV16">
        <v>97.270926872324694</v>
      </c>
    </row>
    <row r="17" spans="1:48">
      <c r="A17" t="s">
        <v>52</v>
      </c>
      <c r="B17" t="s">
        <v>6</v>
      </c>
      <c r="C17" t="s">
        <v>130</v>
      </c>
      <c r="D17" t="s">
        <v>54</v>
      </c>
      <c r="E17" t="s">
        <v>54</v>
      </c>
      <c r="F17" t="s">
        <v>54</v>
      </c>
      <c r="G17">
        <v>2010</v>
      </c>
      <c r="H17" t="s">
        <v>54</v>
      </c>
      <c r="I17" t="s">
        <v>54</v>
      </c>
      <c r="J17" t="s">
        <v>54</v>
      </c>
      <c r="K17" t="s">
        <v>54</v>
      </c>
      <c r="L17">
        <v>0.27938725998111003</v>
      </c>
      <c r="M17">
        <v>0.90928372707132898</v>
      </c>
      <c r="N17">
        <v>0</v>
      </c>
      <c r="O17">
        <v>3.7522378972815802</v>
      </c>
      <c r="P17">
        <v>0.155132507741579</v>
      </c>
      <c r="Q17">
        <v>0</v>
      </c>
      <c r="R17">
        <v>0</v>
      </c>
      <c r="S17">
        <v>0</v>
      </c>
      <c r="T17">
        <v>52.175584300042999</v>
      </c>
      <c r="U17">
        <v>0.22348266019977001</v>
      </c>
      <c r="V17">
        <v>2.04981994463257E-2</v>
      </c>
      <c r="W17">
        <v>1.49794001810641</v>
      </c>
      <c r="X17">
        <v>2.4812093644310802</v>
      </c>
      <c r="Y17">
        <v>0</v>
      </c>
      <c r="Z17">
        <v>16.647120518358498</v>
      </c>
      <c r="AA17">
        <v>0.13838704481092001</v>
      </c>
      <c r="AB17">
        <v>0.86205106872968296</v>
      </c>
      <c r="AC17">
        <v>1.2053480424606899</v>
      </c>
      <c r="AD17">
        <v>7.9378468432493798E-2</v>
      </c>
      <c r="AE17">
        <v>8.9579639674463607</v>
      </c>
      <c r="AF17">
        <v>0.24346370417933799</v>
      </c>
      <c r="AG17">
        <v>0</v>
      </c>
      <c r="AH17">
        <v>0.40311094128852998</v>
      </c>
      <c r="AI17">
        <v>3.6847682127478902E-2</v>
      </c>
      <c r="AJ17">
        <v>0</v>
      </c>
      <c r="AK17">
        <v>0.16779028671054499</v>
      </c>
      <c r="AL17">
        <v>3.8568524139747901E-2</v>
      </c>
      <c r="AM17">
        <v>4.9511714173573003</v>
      </c>
      <c r="AN17">
        <v>4.6898311793378902E-2</v>
      </c>
      <c r="AO17">
        <v>3.6052712517082202</v>
      </c>
      <c r="AP17">
        <v>1.03839121359831</v>
      </c>
      <c r="AQ17">
        <v>0.61067343661134399</v>
      </c>
      <c r="AR17">
        <v>0.30729853782339001</v>
      </c>
      <c r="AS17">
        <v>0.13504401966610799</v>
      </c>
      <c r="AT17">
        <v>0.47476688020040297</v>
      </c>
      <c r="AU17">
        <v>1.7992288263728201E-2</v>
      </c>
      <c r="AV17">
        <v>0</v>
      </c>
    </row>
    <row r="18" spans="1:48">
      <c r="A18" t="s">
        <v>52</v>
      </c>
      <c r="B18" t="s">
        <v>6</v>
      </c>
      <c r="C18" t="s">
        <v>131</v>
      </c>
      <c r="D18" t="s">
        <v>54</v>
      </c>
      <c r="E18" t="s">
        <v>54</v>
      </c>
      <c r="F18" t="s">
        <v>54</v>
      </c>
      <c r="G18">
        <v>2010</v>
      </c>
      <c r="H18" t="s">
        <v>54</v>
      </c>
      <c r="I18" t="s">
        <v>54</v>
      </c>
      <c r="J18" t="s">
        <v>54</v>
      </c>
      <c r="K18" t="s">
        <v>54</v>
      </c>
      <c r="L18">
        <v>0.140898120694638</v>
      </c>
      <c r="M18">
        <v>0.112100269229561</v>
      </c>
      <c r="N18">
        <v>0</v>
      </c>
      <c r="O18">
        <v>5.3116269235436997E-2</v>
      </c>
      <c r="P18">
        <v>8.0779990956867498E-2</v>
      </c>
      <c r="Q18">
        <v>1.14894144503131</v>
      </c>
      <c r="R18">
        <v>4.4643974773458897E-2</v>
      </c>
      <c r="S18">
        <v>0.22990657447287199</v>
      </c>
      <c r="T18">
        <v>0</v>
      </c>
      <c r="U18">
        <v>0.30653665295660498</v>
      </c>
      <c r="V18">
        <v>5.4707064293148498E-2</v>
      </c>
      <c r="W18">
        <v>0</v>
      </c>
      <c r="X18">
        <v>0.65407114567171099</v>
      </c>
      <c r="Y18">
        <v>0.31047480336954902</v>
      </c>
      <c r="Z18">
        <v>1.54168710923107</v>
      </c>
      <c r="AA18">
        <v>1.9323034649962E-2</v>
      </c>
      <c r="AB18">
        <v>0.154343630381543</v>
      </c>
      <c r="AC18">
        <v>0.15660071275691101</v>
      </c>
      <c r="AD18">
        <v>0</v>
      </c>
      <c r="AE18">
        <v>0</v>
      </c>
      <c r="AF18">
        <v>8.1066024729713707E-2</v>
      </c>
      <c r="AG18">
        <v>2.1845134035133801E-2</v>
      </c>
      <c r="AH18">
        <v>0</v>
      </c>
      <c r="AI18">
        <v>3.1459243674523199E-2</v>
      </c>
      <c r="AJ18">
        <v>0</v>
      </c>
      <c r="AK18">
        <v>0.2489826168057</v>
      </c>
      <c r="AL18">
        <v>0</v>
      </c>
      <c r="AM18">
        <v>0.35253798935466601</v>
      </c>
      <c r="AN18">
        <v>5.9524965627257898E-2</v>
      </c>
      <c r="AO18">
        <v>0.55864944566070796</v>
      </c>
      <c r="AP18">
        <v>0</v>
      </c>
      <c r="AQ18">
        <v>0</v>
      </c>
      <c r="AR18">
        <v>0.58752902243626204</v>
      </c>
      <c r="AS18">
        <v>0.30349719182900797</v>
      </c>
      <c r="AT18">
        <v>0</v>
      </c>
      <c r="AU18">
        <v>6.1537942093766201E-2</v>
      </c>
      <c r="AV18">
        <v>0.43618309679232597</v>
      </c>
    </row>
    <row r="19" spans="1:48">
      <c r="A19" t="s">
        <v>52</v>
      </c>
      <c r="B19" t="s">
        <v>6</v>
      </c>
      <c r="C19" t="s">
        <v>132</v>
      </c>
      <c r="D19" t="s">
        <v>54</v>
      </c>
      <c r="E19" t="s">
        <v>54</v>
      </c>
      <c r="F19" t="s">
        <v>54</v>
      </c>
      <c r="G19">
        <v>2010</v>
      </c>
      <c r="H19" t="s">
        <v>54</v>
      </c>
      <c r="I19" t="s">
        <v>54</v>
      </c>
      <c r="J19" t="s">
        <v>54</v>
      </c>
      <c r="K19" t="s">
        <v>54</v>
      </c>
      <c r="L19">
        <v>0.44073015005293897</v>
      </c>
      <c r="M19">
        <v>5.6688526925440001</v>
      </c>
      <c r="N19">
        <v>2.4992713513806701</v>
      </c>
      <c r="O19">
        <v>14.565771218165599</v>
      </c>
      <c r="P19">
        <v>7.9616794545913496</v>
      </c>
      <c r="Q19">
        <v>7.0369787134740296</v>
      </c>
      <c r="R19">
        <v>1.70999457750342</v>
      </c>
      <c r="S19">
        <v>8.8322393408251205</v>
      </c>
      <c r="T19">
        <v>16.206571425281499</v>
      </c>
      <c r="U19">
        <v>18.7202198670965</v>
      </c>
      <c r="V19">
        <v>4.2616674243798398</v>
      </c>
      <c r="W19">
        <v>11.2259247627301</v>
      </c>
      <c r="X19">
        <v>61.737936265361398</v>
      </c>
      <c r="Y19">
        <v>28.320258704531302</v>
      </c>
      <c r="Z19">
        <v>71.559853938682096</v>
      </c>
      <c r="AA19">
        <v>3.7087915995975398</v>
      </c>
      <c r="AB19">
        <v>5.63529073314686</v>
      </c>
      <c r="AC19">
        <v>9.1839317815554509</v>
      </c>
      <c r="AD19">
        <v>1.3529547084122899</v>
      </c>
      <c r="AE19">
        <v>24.679934421166902</v>
      </c>
      <c r="AF19">
        <v>0.33699051447665901</v>
      </c>
      <c r="AG19">
        <v>1.1826017986811299</v>
      </c>
      <c r="AH19">
        <v>0.62814139576928796</v>
      </c>
      <c r="AI19">
        <v>1.65308116491454</v>
      </c>
      <c r="AJ19">
        <v>1.25338034482156E-2</v>
      </c>
      <c r="AK19">
        <v>1.3564830482143699</v>
      </c>
      <c r="AL19">
        <v>0.294498415458471</v>
      </c>
      <c r="AM19">
        <v>59.405063922484999</v>
      </c>
      <c r="AN19">
        <v>16.211530430710699</v>
      </c>
      <c r="AO19">
        <v>29.355184263717099</v>
      </c>
      <c r="AP19">
        <v>9.7528670886408708</v>
      </c>
      <c r="AQ19">
        <v>0.45258590833650902</v>
      </c>
      <c r="AR19">
        <v>5.0200936791153801</v>
      </c>
      <c r="AS19">
        <v>27.313675943296101</v>
      </c>
      <c r="AT19">
        <v>4.1430054811766004</v>
      </c>
      <c r="AU19">
        <v>2.4924264390778998</v>
      </c>
      <c r="AV19">
        <v>68.723689573662497</v>
      </c>
    </row>
    <row r="20" spans="1:48">
      <c r="A20" t="s">
        <v>52</v>
      </c>
      <c r="B20" t="s">
        <v>6</v>
      </c>
      <c r="C20" t="s">
        <v>133</v>
      </c>
      <c r="D20" t="s">
        <v>54</v>
      </c>
      <c r="E20" t="s">
        <v>54</v>
      </c>
      <c r="F20" t="s">
        <v>54</v>
      </c>
      <c r="G20">
        <v>2010</v>
      </c>
      <c r="H20" t="s">
        <v>54</v>
      </c>
      <c r="I20" t="s">
        <v>54</v>
      </c>
      <c r="J20" t="s">
        <v>54</v>
      </c>
      <c r="K20" t="s">
        <v>54</v>
      </c>
      <c r="L20">
        <v>0</v>
      </c>
      <c r="M20">
        <v>2.46012175420617</v>
      </c>
      <c r="N20">
        <v>0</v>
      </c>
      <c r="O20">
        <v>7.6313599267171703</v>
      </c>
      <c r="P20">
        <v>0.95878671461030895</v>
      </c>
      <c r="Q20">
        <v>2.9413099206553999</v>
      </c>
      <c r="R20">
        <v>0</v>
      </c>
      <c r="S20">
        <v>9.2798540847020092</v>
      </c>
      <c r="T20">
        <v>19.3672172300978</v>
      </c>
      <c r="U20">
        <v>6.4312074862773301</v>
      </c>
      <c r="V20">
        <v>0.52319261689806495</v>
      </c>
      <c r="W20">
        <v>0.93565022820542199</v>
      </c>
      <c r="X20">
        <v>10.0266327385644</v>
      </c>
      <c r="Y20">
        <v>0.48326649209919997</v>
      </c>
      <c r="Z20">
        <v>31.579577310618198</v>
      </c>
      <c r="AA20">
        <v>1.2431686477981601</v>
      </c>
      <c r="AB20">
        <v>5.7228548293508998</v>
      </c>
      <c r="AC20">
        <v>4.7046612069222302</v>
      </c>
      <c r="AD20">
        <v>0</v>
      </c>
      <c r="AE20">
        <v>39.209122237574</v>
      </c>
      <c r="AF20">
        <v>0</v>
      </c>
      <c r="AG20">
        <v>0.62936518395701302</v>
      </c>
      <c r="AH20">
        <v>0.57127605624552202</v>
      </c>
      <c r="AI20">
        <v>0.86421120434630305</v>
      </c>
      <c r="AJ20">
        <v>0</v>
      </c>
      <c r="AK20">
        <v>2.13825847813322E-2</v>
      </c>
      <c r="AL20">
        <v>0</v>
      </c>
      <c r="AM20">
        <v>60.880081126379601</v>
      </c>
      <c r="AN20">
        <v>0.11005676877751699</v>
      </c>
      <c r="AO20">
        <v>13.6372105667295</v>
      </c>
      <c r="AP20">
        <v>1.9576319176845001</v>
      </c>
      <c r="AQ20">
        <v>0.84655003297733999</v>
      </c>
      <c r="AR20">
        <v>1.6425828816932</v>
      </c>
      <c r="AS20">
        <v>0.24755930207089799</v>
      </c>
      <c r="AT20">
        <v>0.47323616808728303</v>
      </c>
      <c r="AU20">
        <v>1.86392507182145</v>
      </c>
      <c r="AV20">
        <v>66.945127329545201</v>
      </c>
    </row>
    <row r="21" spans="1:48">
      <c r="A21" t="s">
        <v>52</v>
      </c>
      <c r="B21" t="s">
        <v>6</v>
      </c>
      <c r="C21" t="s">
        <v>134</v>
      </c>
      <c r="D21" t="s">
        <v>54</v>
      </c>
      <c r="E21" t="s">
        <v>54</v>
      </c>
      <c r="F21" t="s">
        <v>54</v>
      </c>
      <c r="G21">
        <v>2010</v>
      </c>
      <c r="H21" t="s">
        <v>54</v>
      </c>
      <c r="I21" t="s">
        <v>54</v>
      </c>
      <c r="J21" t="s">
        <v>54</v>
      </c>
      <c r="K21" t="s">
        <v>54</v>
      </c>
      <c r="L21">
        <v>0.64348052885060503</v>
      </c>
      <c r="M21">
        <v>0.987407394020274</v>
      </c>
      <c r="N21">
        <v>0</v>
      </c>
      <c r="O21">
        <v>4.2741018331211098</v>
      </c>
      <c r="P21">
        <v>0.201753839841468</v>
      </c>
      <c r="Q21">
        <v>0</v>
      </c>
      <c r="R21">
        <v>0</v>
      </c>
      <c r="S21">
        <v>0</v>
      </c>
      <c r="T21">
        <v>7.2612113446206701</v>
      </c>
      <c r="U21">
        <v>0.77803599366951703</v>
      </c>
      <c r="V21">
        <v>9.0432894428949501E-2</v>
      </c>
      <c r="W21">
        <v>1.5934250090644599</v>
      </c>
      <c r="X21">
        <v>5.3773598504025202</v>
      </c>
      <c r="Y21">
        <v>0</v>
      </c>
      <c r="Z21">
        <v>20.041881641468699</v>
      </c>
      <c r="AA21">
        <v>0.53071671795434505</v>
      </c>
      <c r="AB21">
        <v>0.671510807120697</v>
      </c>
      <c r="AC21">
        <v>0.73499184867921297</v>
      </c>
      <c r="AD21">
        <v>0.253946832325669</v>
      </c>
      <c r="AE21">
        <v>9.5289433412591293</v>
      </c>
      <c r="AF21">
        <v>0.50123180527515299</v>
      </c>
      <c r="AG21">
        <v>0</v>
      </c>
      <c r="AH21">
        <v>0.23979483289687401</v>
      </c>
      <c r="AI21">
        <v>7.3248387064632103E-2</v>
      </c>
      <c r="AJ21">
        <v>0</v>
      </c>
      <c r="AK21">
        <v>0.34719766329675</v>
      </c>
      <c r="AL21">
        <v>5.02488202257306E-2</v>
      </c>
      <c r="AM21">
        <v>15.1263169617808</v>
      </c>
      <c r="AN21">
        <v>0.17461554391877299</v>
      </c>
      <c r="AO21">
        <v>2.8879557238926199</v>
      </c>
      <c r="AP21">
        <v>2.2376198438073098</v>
      </c>
      <c r="AQ21">
        <v>7.5864058686150301E-2</v>
      </c>
      <c r="AR21">
        <v>0.594727596166157</v>
      </c>
      <c r="AS21">
        <v>0.46126756280401998</v>
      </c>
      <c r="AT21">
        <v>0.81675835073611602</v>
      </c>
      <c r="AU21">
        <v>0.488110547006886</v>
      </c>
      <c r="AV21">
        <v>0</v>
      </c>
    </row>
    <row r="22" spans="1:48">
      <c r="A22" t="s">
        <v>52</v>
      </c>
      <c r="B22" t="s">
        <v>6</v>
      </c>
      <c r="C22" t="s">
        <v>135</v>
      </c>
      <c r="D22" t="s">
        <v>54</v>
      </c>
      <c r="E22" t="s">
        <v>54</v>
      </c>
      <c r="F22" t="s">
        <v>54</v>
      </c>
      <c r="G22">
        <v>2010</v>
      </c>
      <c r="H22" t="s">
        <v>54</v>
      </c>
      <c r="I22" t="s">
        <v>54</v>
      </c>
      <c r="J22" t="s">
        <v>54</v>
      </c>
      <c r="K22" t="s">
        <v>54</v>
      </c>
      <c r="L22">
        <v>7.3142497495886902E-2</v>
      </c>
      <c r="M22">
        <v>6.74500863260558E-2</v>
      </c>
      <c r="N22">
        <v>0</v>
      </c>
      <c r="O22">
        <v>4.6630821203873497E-2</v>
      </c>
      <c r="P22">
        <v>4.0584258402872699E-2</v>
      </c>
      <c r="Q22">
        <v>0.71007467754322895</v>
      </c>
      <c r="R22">
        <v>5.2331881175832602E-2</v>
      </c>
      <c r="S22">
        <v>7.8015812212283403E-2</v>
      </c>
      <c r="T22">
        <v>0</v>
      </c>
      <c r="U22">
        <v>7.4343957309531306E-2</v>
      </c>
      <c r="V22">
        <v>1.04701237227655E-2</v>
      </c>
      <c r="W22">
        <v>0</v>
      </c>
      <c r="X22">
        <v>0.36083835861410002</v>
      </c>
      <c r="Y22">
        <v>0.17327843748629301</v>
      </c>
      <c r="Z22">
        <v>1.28055097660425</v>
      </c>
      <c r="AA22">
        <v>6.0242279415354798E-3</v>
      </c>
      <c r="AB22">
        <v>0.12946176087445199</v>
      </c>
      <c r="AC22">
        <v>0.10613202841156399</v>
      </c>
      <c r="AD22">
        <v>0</v>
      </c>
      <c r="AE22">
        <v>0</v>
      </c>
      <c r="AF22">
        <v>4.7079070276249801E-2</v>
      </c>
      <c r="AG22">
        <v>4.1233404873186698E-2</v>
      </c>
      <c r="AH22">
        <v>0</v>
      </c>
      <c r="AI22">
        <v>1.58256073252083E-2</v>
      </c>
      <c r="AJ22">
        <v>0</v>
      </c>
      <c r="AK22">
        <v>0.14386410431705501</v>
      </c>
      <c r="AL22">
        <v>0</v>
      </c>
      <c r="AM22">
        <v>0.1153933254761</v>
      </c>
      <c r="AN22">
        <v>1.3498719785483599E-2</v>
      </c>
      <c r="AO22">
        <v>0.455679611586153</v>
      </c>
      <c r="AP22">
        <v>0</v>
      </c>
      <c r="AQ22">
        <v>0</v>
      </c>
      <c r="AR22">
        <v>0.36296531360076101</v>
      </c>
      <c r="AS22">
        <v>7.5023313002607797E-2</v>
      </c>
      <c r="AT22">
        <v>0</v>
      </c>
      <c r="AU22">
        <v>1.4821221160723299E-3</v>
      </c>
      <c r="AV22">
        <v>0.26191218263925897</v>
      </c>
    </row>
    <row r="23" spans="1:48">
      <c r="A23" t="s">
        <v>52</v>
      </c>
      <c r="B23" t="s">
        <v>6</v>
      </c>
      <c r="C23" t="s">
        <v>136</v>
      </c>
      <c r="D23" t="s">
        <v>54</v>
      </c>
      <c r="E23" t="s">
        <v>54</v>
      </c>
      <c r="F23" t="s">
        <v>54</v>
      </c>
      <c r="G23">
        <v>2010</v>
      </c>
      <c r="H23" t="s">
        <v>54</v>
      </c>
      <c r="I23" t="s">
        <v>54</v>
      </c>
      <c r="J23" t="s">
        <v>54</v>
      </c>
      <c r="K23" t="s">
        <v>54</v>
      </c>
      <c r="L23">
        <v>0.22879016226534901</v>
      </c>
      <c r="M23">
        <v>3.4109160139372299</v>
      </c>
      <c r="N23">
        <v>1.60031071288726</v>
      </c>
      <c r="O23">
        <v>12.787303836423501</v>
      </c>
      <c r="P23">
        <v>3.9999862896556602</v>
      </c>
      <c r="Q23">
        <v>4.3490296328482296</v>
      </c>
      <c r="R23">
        <v>2.0044638385206599</v>
      </c>
      <c r="S23">
        <v>2.9971057913746701</v>
      </c>
      <c r="T23">
        <v>76.089057002309701</v>
      </c>
      <c r="U23">
        <v>4.5401918928810403</v>
      </c>
      <c r="V23">
        <v>0.81562017218541105</v>
      </c>
      <c r="W23">
        <v>12.6176453959027</v>
      </c>
      <c r="X23">
        <v>34.059621393841901</v>
      </c>
      <c r="Y23">
        <v>15.8057598370962</v>
      </c>
      <c r="Z23">
        <v>59.438805901763502</v>
      </c>
      <c r="AA23">
        <v>1.15626796661939</v>
      </c>
      <c r="AB23">
        <v>4.7268206634066301</v>
      </c>
      <c r="AC23">
        <v>6.2241690450217098</v>
      </c>
      <c r="AD23">
        <v>0.357077342467229</v>
      </c>
      <c r="AE23">
        <v>27.7397130672359</v>
      </c>
      <c r="AF23">
        <v>0.19570714323754199</v>
      </c>
      <c r="AG23">
        <v>2.2321995685790799</v>
      </c>
      <c r="AH23">
        <v>0.68994582490457501</v>
      </c>
      <c r="AI23">
        <v>0.83158430836090003</v>
      </c>
      <c r="AJ23">
        <v>6.3583476440585499E-3</v>
      </c>
      <c r="AK23">
        <v>0.78378651994375104</v>
      </c>
      <c r="AL23">
        <v>0.27026108126626902</v>
      </c>
      <c r="AM23">
        <v>19.4445650770407</v>
      </c>
      <c r="AN23">
        <v>3.6763550263655298</v>
      </c>
      <c r="AO23">
        <v>23.9444593872464</v>
      </c>
      <c r="AP23">
        <v>5.4112849295815497</v>
      </c>
      <c r="AQ23">
        <v>2.3803827468692198</v>
      </c>
      <c r="AR23">
        <v>3.1013274356893299</v>
      </c>
      <c r="AS23">
        <v>6.7518333438162701</v>
      </c>
      <c r="AT23">
        <v>2.8793584666605798</v>
      </c>
      <c r="AU23">
        <v>6.0029312361665102E-2</v>
      </c>
      <c r="AV23">
        <v>41.266091390585601</v>
      </c>
    </row>
    <row r="24" spans="1:48">
      <c r="A24" t="s">
        <v>52</v>
      </c>
      <c r="B24" t="s">
        <v>6</v>
      </c>
      <c r="C24" t="s">
        <v>137</v>
      </c>
      <c r="D24" t="s">
        <v>54</v>
      </c>
      <c r="E24" t="s">
        <v>54</v>
      </c>
      <c r="F24" t="s">
        <v>54</v>
      </c>
      <c r="G24">
        <v>2010</v>
      </c>
      <c r="H24" t="s">
        <v>54</v>
      </c>
      <c r="I24" t="s">
        <v>54</v>
      </c>
      <c r="J24" t="s">
        <v>54</v>
      </c>
      <c r="K24" t="s">
        <v>54</v>
      </c>
      <c r="L24">
        <v>0</v>
      </c>
      <c r="M24">
        <v>1.4802410898229601</v>
      </c>
      <c r="N24">
        <v>0</v>
      </c>
      <c r="O24">
        <v>6.6995778394718402</v>
      </c>
      <c r="P24">
        <v>0.48169908560355101</v>
      </c>
      <c r="Q24">
        <v>1.8178034246185399</v>
      </c>
      <c r="R24">
        <v>0</v>
      </c>
      <c r="S24">
        <v>3.1489980453557198</v>
      </c>
      <c r="T24">
        <v>90.928133849348896</v>
      </c>
      <c r="U24">
        <v>1.55975283933248</v>
      </c>
      <c r="V24">
        <v>0.10013133588025901</v>
      </c>
      <c r="W24">
        <v>1.0516463492866299</v>
      </c>
      <c r="X24">
        <v>5.5314987119549599</v>
      </c>
      <c r="Y24">
        <v>0.26971484233700799</v>
      </c>
      <c r="Z24">
        <v>26.230522603273702</v>
      </c>
      <c r="AA24">
        <v>0.387575318254748</v>
      </c>
      <c r="AB24">
        <v>4.8002684762896903</v>
      </c>
      <c r="AC24">
        <v>3.1884608191721902</v>
      </c>
      <c r="AD24">
        <v>0</v>
      </c>
      <c r="AE24">
        <v>44.0702062626087</v>
      </c>
      <c r="AF24">
        <v>0</v>
      </c>
      <c r="AG24">
        <v>1.1879473662853299</v>
      </c>
      <c r="AH24">
        <v>0.62748536003081301</v>
      </c>
      <c r="AI24">
        <v>0.43474240218641202</v>
      </c>
      <c r="AJ24">
        <v>0</v>
      </c>
      <c r="AK24">
        <v>1.23550248086212E-2</v>
      </c>
      <c r="AL24">
        <v>0</v>
      </c>
      <c r="AM24">
        <v>19.927370180125902</v>
      </c>
      <c r="AN24">
        <v>2.49580233531989E-2</v>
      </c>
      <c r="AO24">
        <v>11.1236104545247</v>
      </c>
      <c r="AP24">
        <v>1.0861733270385701</v>
      </c>
      <c r="AQ24">
        <v>4.45244329472703</v>
      </c>
      <c r="AR24">
        <v>1.0147594212398101</v>
      </c>
      <c r="AS24">
        <v>6.11956865038676E-2</v>
      </c>
      <c r="AT24">
        <v>0.32889567090921301</v>
      </c>
      <c r="AU24">
        <v>4.4892053222041699E-2</v>
      </c>
      <c r="AV24">
        <v>40.1981290538004</v>
      </c>
    </row>
    <row r="25" spans="1:48">
      <c r="A25" t="s">
        <v>52</v>
      </c>
      <c r="B25" t="s">
        <v>6</v>
      </c>
      <c r="C25" t="s">
        <v>138</v>
      </c>
      <c r="D25" t="s">
        <v>54</v>
      </c>
      <c r="E25" t="s">
        <v>54</v>
      </c>
      <c r="F25" t="s">
        <v>54</v>
      </c>
      <c r="G25">
        <v>2010</v>
      </c>
      <c r="H25" t="s">
        <v>54</v>
      </c>
      <c r="I25" t="s">
        <v>54</v>
      </c>
      <c r="J25" t="s">
        <v>54</v>
      </c>
      <c r="K25" t="s">
        <v>54</v>
      </c>
      <c r="L25">
        <v>0.33404116916584697</v>
      </c>
      <c r="M25">
        <v>0.59411734176362097</v>
      </c>
      <c r="N25">
        <v>0</v>
      </c>
      <c r="O25">
        <v>3.7522378972815802</v>
      </c>
      <c r="P25">
        <v>0.101362105552474</v>
      </c>
      <c r="Q25">
        <v>0</v>
      </c>
      <c r="R25">
        <v>0</v>
      </c>
      <c r="S25">
        <v>0</v>
      </c>
      <c r="T25">
        <v>34.091030694178002</v>
      </c>
      <c r="U25">
        <v>0.18869611232701</v>
      </c>
      <c r="V25">
        <v>1.7307519705411601E-2</v>
      </c>
      <c r="W25">
        <v>1.7909679740672799</v>
      </c>
      <c r="X25">
        <v>2.9665850801351601</v>
      </c>
      <c r="Y25">
        <v>0</v>
      </c>
      <c r="Z25">
        <v>16.647120518358498</v>
      </c>
      <c r="AA25">
        <v>0.16545840439958301</v>
      </c>
      <c r="AB25">
        <v>0.56325597189312904</v>
      </c>
      <c r="AC25">
        <v>0.498121460579668</v>
      </c>
      <c r="AD25">
        <v>6.7022687050059204E-2</v>
      </c>
      <c r="AE25">
        <v>10.710326438054601</v>
      </c>
      <c r="AF25">
        <v>0.29109022508403798</v>
      </c>
      <c r="AG25">
        <v>0</v>
      </c>
      <c r="AH25">
        <v>0.26338885624353198</v>
      </c>
      <c r="AI25">
        <v>3.6847682127478902E-2</v>
      </c>
      <c r="AJ25">
        <v>0</v>
      </c>
      <c r="AK25">
        <v>0.200613526727212</v>
      </c>
      <c r="AL25">
        <v>4.6113322767522197E-2</v>
      </c>
      <c r="AM25">
        <v>4.9511714173573003</v>
      </c>
      <c r="AN25">
        <v>3.9598280699719803E-2</v>
      </c>
      <c r="AO25">
        <v>2.3556499568078801</v>
      </c>
      <c r="AP25">
        <v>1.2415219472261401</v>
      </c>
      <c r="AQ25">
        <v>0.39900821717523799</v>
      </c>
      <c r="AR25">
        <v>0.36741246850132198</v>
      </c>
      <c r="AS25">
        <v>0.114023528631834</v>
      </c>
      <c r="AT25">
        <v>0.56764107194467905</v>
      </c>
      <c r="AU25">
        <v>1.17559900801485E-2</v>
      </c>
      <c r="AV25">
        <v>0</v>
      </c>
    </row>
    <row r="26" spans="1:48">
      <c r="A26" t="s">
        <v>52</v>
      </c>
      <c r="B26" t="s">
        <v>6</v>
      </c>
      <c r="C26" t="s">
        <v>139</v>
      </c>
      <c r="D26" t="s">
        <v>54</v>
      </c>
      <c r="E26" t="s">
        <v>54</v>
      </c>
      <c r="F26" t="s">
        <v>54</v>
      </c>
      <c r="G26">
        <v>2010</v>
      </c>
      <c r="H26" t="s">
        <v>54</v>
      </c>
      <c r="I26" t="s">
        <v>54</v>
      </c>
      <c r="J26" t="s">
        <v>54</v>
      </c>
      <c r="K26" t="s">
        <v>54</v>
      </c>
      <c r="L26">
        <v>3.1492795677377602E-2</v>
      </c>
      <c r="M26">
        <v>0.111132301201558</v>
      </c>
      <c r="N26">
        <v>5.7358072482811802E-3</v>
      </c>
      <c r="O26">
        <v>0.44157439923097103</v>
      </c>
      <c r="P26">
        <v>6.4211135390295396E-2</v>
      </c>
      <c r="Q26">
        <v>0.177838602371618</v>
      </c>
      <c r="R26">
        <v>0.12292532280827</v>
      </c>
      <c r="S26">
        <v>0.111669270013507</v>
      </c>
      <c r="T26">
        <v>0.94496815632803</v>
      </c>
      <c r="U26">
        <v>0.201137246649916</v>
      </c>
      <c r="V26">
        <v>4.82531597668089E-3</v>
      </c>
      <c r="W26">
        <v>0.58899210384993295</v>
      </c>
      <c r="X26">
        <v>3.0151030687181199</v>
      </c>
      <c r="Y26">
        <v>0.15738104484842699</v>
      </c>
      <c r="Z26">
        <v>5.7466820272588803</v>
      </c>
      <c r="AA26">
        <v>0.132472652742158</v>
      </c>
      <c r="AB26">
        <v>8.4448893280638898E-2</v>
      </c>
      <c r="AC26">
        <v>9.7244059066505406E-2</v>
      </c>
      <c r="AD26">
        <v>6.3622962383825896E-3</v>
      </c>
      <c r="AE26">
        <v>3.1480676280631998</v>
      </c>
      <c r="AF26">
        <v>1.0623554549454199E-2</v>
      </c>
      <c r="AG26">
        <v>2.0053973921968001E-3</v>
      </c>
      <c r="AH26">
        <v>3.8807929303578598E-2</v>
      </c>
      <c r="AI26">
        <v>7.3631232666797799E-3</v>
      </c>
      <c r="AJ26">
        <v>6.9927886448619596E-4</v>
      </c>
      <c r="AK26">
        <v>3.1427040390263901E-2</v>
      </c>
      <c r="AL26">
        <v>2.6011475908330198E-2</v>
      </c>
      <c r="AM26">
        <v>1.0770943931552299</v>
      </c>
      <c r="AN26">
        <v>0.88937123194963097</v>
      </c>
      <c r="AO26">
        <v>0.148421802031347</v>
      </c>
      <c r="AP26">
        <v>0.476883509369602</v>
      </c>
      <c r="AQ26">
        <v>4.0611782270861999E-2</v>
      </c>
      <c r="AR26">
        <v>6.8623309245942898E-2</v>
      </c>
      <c r="AS26">
        <v>0.44526552106334799</v>
      </c>
      <c r="AT26">
        <v>4.71027077696132E-2</v>
      </c>
      <c r="AU26">
        <v>7.4295814536134694E-2</v>
      </c>
      <c r="AV26">
        <v>1.01107309064837</v>
      </c>
    </row>
    <row r="27" spans="1:48">
      <c r="A27" t="s">
        <v>52</v>
      </c>
      <c r="B27" t="s">
        <v>6</v>
      </c>
      <c r="C27" t="s">
        <v>140</v>
      </c>
      <c r="D27" t="s">
        <v>54</v>
      </c>
      <c r="E27" t="s">
        <v>54</v>
      </c>
      <c r="F27" t="s">
        <v>54</v>
      </c>
      <c r="G27">
        <v>2010</v>
      </c>
      <c r="H27" t="s">
        <v>54</v>
      </c>
      <c r="I27" t="s">
        <v>54</v>
      </c>
      <c r="J27" t="s">
        <v>54</v>
      </c>
      <c r="K27" t="s">
        <v>54</v>
      </c>
      <c r="L27">
        <v>0</v>
      </c>
      <c r="M27">
        <v>3.3243803072619302E-4</v>
      </c>
      <c r="N27">
        <v>0</v>
      </c>
      <c r="O27">
        <v>1.52476509548117E-3</v>
      </c>
      <c r="P27">
        <v>0</v>
      </c>
      <c r="Q27">
        <v>1.74787215990523E-4</v>
      </c>
      <c r="R27">
        <v>0</v>
      </c>
      <c r="S27">
        <v>2.71739246689771E-4</v>
      </c>
      <c r="T27">
        <v>2.65535339166003E-3</v>
      </c>
      <c r="U27">
        <v>3.20605790507362E-4</v>
      </c>
      <c r="V27">
        <v>0</v>
      </c>
      <c r="W27">
        <v>2.9874701353622702E-4</v>
      </c>
      <c r="X27">
        <v>7.65056971122952E-3</v>
      </c>
      <c r="Y27">
        <v>0</v>
      </c>
      <c r="Z27">
        <v>1.30791140641784E-2</v>
      </c>
      <c r="AA27">
        <v>1.70469282412591E-4</v>
      </c>
      <c r="AB27">
        <v>2.94715971686778E-4</v>
      </c>
      <c r="AC27">
        <v>2.69142009984441E-4</v>
      </c>
      <c r="AD27">
        <v>0</v>
      </c>
      <c r="AE27">
        <v>7.6584287732740898E-3</v>
      </c>
      <c r="AF27">
        <v>0</v>
      </c>
      <c r="AG27">
        <v>0</v>
      </c>
      <c r="AH27">
        <v>2.0020413371221201E-4</v>
      </c>
      <c r="AI27">
        <v>0</v>
      </c>
      <c r="AJ27">
        <v>0</v>
      </c>
      <c r="AK27">
        <v>1.9018249661515201E-6</v>
      </c>
      <c r="AL27">
        <v>0</v>
      </c>
      <c r="AM27">
        <v>6.7410559882600399E-3</v>
      </c>
      <c r="AN27">
        <v>2.8013869722131402E-5</v>
      </c>
      <c r="AO27">
        <v>3.6417991924681897E-4</v>
      </c>
      <c r="AP27">
        <v>1.94546284697745E-3</v>
      </c>
      <c r="AQ27">
        <v>4.1767437172292597E-5</v>
      </c>
      <c r="AR27">
        <v>8.6200216590817501E-5</v>
      </c>
      <c r="AS27">
        <v>0</v>
      </c>
      <c r="AT27">
        <v>0</v>
      </c>
      <c r="AU27">
        <v>1.5420806714582099E-4</v>
      </c>
      <c r="AV27">
        <v>4.6006424279000403E-3</v>
      </c>
    </row>
    <row r="28" spans="1:48">
      <c r="A28" t="s">
        <v>52</v>
      </c>
      <c r="B28" t="s">
        <v>6</v>
      </c>
      <c r="C28" t="s">
        <v>141</v>
      </c>
      <c r="D28" t="s">
        <v>54</v>
      </c>
      <c r="E28" t="s">
        <v>54</v>
      </c>
      <c r="F28" t="s">
        <v>54</v>
      </c>
      <c r="G28">
        <v>2010</v>
      </c>
      <c r="H28" t="s">
        <v>54</v>
      </c>
      <c r="I28" t="s">
        <v>54</v>
      </c>
      <c r="J28" t="s">
        <v>54</v>
      </c>
      <c r="K28" t="s">
        <v>54</v>
      </c>
      <c r="L28">
        <v>7.6730249805092202E-2</v>
      </c>
      <c r="M28">
        <v>0.33942994844501101</v>
      </c>
      <c r="N28">
        <v>1.39749397768017E-2</v>
      </c>
      <c r="O28">
        <v>0.56746833376168504</v>
      </c>
      <c r="P28">
        <v>0.19611923931633701</v>
      </c>
      <c r="Q28">
        <v>0.54317014029117305</v>
      </c>
      <c r="R28">
        <v>0.29949994986394801</v>
      </c>
      <c r="S28">
        <v>0.34107000533383502</v>
      </c>
      <c r="T28">
        <v>2.8862040029465699</v>
      </c>
      <c r="U28">
        <v>4.4474143961289E-2</v>
      </c>
      <c r="V28">
        <v>1.06694210535323E-3</v>
      </c>
      <c r="W28">
        <v>1.4350428499460399</v>
      </c>
      <c r="X28">
        <v>7.3461122353462001</v>
      </c>
      <c r="Y28">
        <v>3.4799060651106502E-2</v>
      </c>
      <c r="Z28">
        <v>7.3850750413659796</v>
      </c>
      <c r="AA28">
        <v>0.322761429038536</v>
      </c>
      <c r="AB28">
        <v>0.257931161170662</v>
      </c>
      <c r="AC28">
        <v>0.12525807660740301</v>
      </c>
      <c r="AD28">
        <v>1.4067890634035E-3</v>
      </c>
      <c r="AE28">
        <v>7.67007216441342</v>
      </c>
      <c r="AF28">
        <v>2.5883633918953399E-2</v>
      </c>
      <c r="AG28">
        <v>6.1250592859637297E-3</v>
      </c>
      <c r="AH28">
        <v>0.118530555926135</v>
      </c>
      <c r="AI28">
        <v>9.4623676071382296E-3</v>
      </c>
      <c r="AJ28">
        <v>1.70374972438506E-3</v>
      </c>
      <c r="AK28">
        <v>7.6570041112986098E-2</v>
      </c>
      <c r="AL28">
        <v>6.3375353039203705E-2</v>
      </c>
      <c r="AM28">
        <v>1.3841766226763199</v>
      </c>
      <c r="AN28">
        <v>0.19665191238101001</v>
      </c>
      <c r="AO28">
        <v>0.45332278794663999</v>
      </c>
      <c r="AP28">
        <v>1.16189718997045</v>
      </c>
      <c r="AQ28">
        <v>0.12404004068499799</v>
      </c>
      <c r="AR28">
        <v>0.16719645073224401</v>
      </c>
      <c r="AS28">
        <v>9.8454180986363493E-2</v>
      </c>
      <c r="AT28">
        <v>0.11476283562386</v>
      </c>
      <c r="AU28">
        <v>0.226920744239271</v>
      </c>
      <c r="AV28">
        <v>1.3023424963935799</v>
      </c>
    </row>
    <row r="29" spans="1:48">
      <c r="A29" t="s">
        <v>52</v>
      </c>
      <c r="B29" t="s">
        <v>6</v>
      </c>
      <c r="C29" t="s">
        <v>142</v>
      </c>
      <c r="D29" t="s">
        <v>54</v>
      </c>
      <c r="E29" t="s">
        <v>54</v>
      </c>
      <c r="F29" t="s">
        <v>54</v>
      </c>
      <c r="G29">
        <v>2010</v>
      </c>
      <c r="H29" t="s">
        <v>54</v>
      </c>
      <c r="I29" t="s">
        <v>54</v>
      </c>
      <c r="J29" t="s">
        <v>54</v>
      </c>
      <c r="K29" t="s">
        <v>54</v>
      </c>
      <c r="L29">
        <v>0</v>
      </c>
      <c r="M29">
        <v>1.0153611723192799E-3</v>
      </c>
      <c r="N29">
        <v>0</v>
      </c>
      <c r="O29">
        <v>1.9594793303633002E-3</v>
      </c>
      <c r="P29">
        <v>0</v>
      </c>
      <c r="Q29">
        <v>5.3385033038152096E-4</v>
      </c>
      <c r="R29">
        <v>0</v>
      </c>
      <c r="S29">
        <v>8.2996966225965495E-4</v>
      </c>
      <c r="T29">
        <v>8.1102114784771199E-3</v>
      </c>
      <c r="U29">
        <v>7.0890241958342096E-5</v>
      </c>
      <c r="V29">
        <v>0</v>
      </c>
      <c r="W29">
        <v>7.2787863014734798E-4</v>
      </c>
      <c r="X29">
        <v>1.86401401484847E-2</v>
      </c>
      <c r="Y29">
        <v>0</v>
      </c>
      <c r="Z29">
        <v>1.6808001274539901E-2</v>
      </c>
      <c r="AA29">
        <v>4.1533786830519098E-4</v>
      </c>
      <c r="AB29">
        <v>9.0014717587942996E-4</v>
      </c>
      <c r="AC29">
        <v>3.4667629908214401E-4</v>
      </c>
      <c r="AD29">
        <v>0</v>
      </c>
      <c r="AE29">
        <v>1.8659288267314601E-2</v>
      </c>
      <c r="AF29">
        <v>0</v>
      </c>
      <c r="AG29">
        <v>0</v>
      </c>
      <c r="AH29">
        <v>6.11480893040859E-4</v>
      </c>
      <c r="AI29">
        <v>0</v>
      </c>
      <c r="AJ29">
        <v>0</v>
      </c>
      <c r="AK29">
        <v>4.6336789605246701E-6</v>
      </c>
      <c r="AL29">
        <v>0</v>
      </c>
      <c r="AM29">
        <v>8.6629474356172097E-3</v>
      </c>
      <c r="AN29">
        <v>6.1942424672013701E-6</v>
      </c>
      <c r="AO29">
        <v>1.1123100113841901E-3</v>
      </c>
      <c r="AP29">
        <v>4.7399999594934603E-3</v>
      </c>
      <c r="AQ29">
        <v>1.2756974248520999E-4</v>
      </c>
      <c r="AR29">
        <v>2.1002149888578101E-4</v>
      </c>
      <c r="AS29">
        <v>0</v>
      </c>
      <c r="AT29">
        <v>0</v>
      </c>
      <c r="AU29">
        <v>4.70995702556164E-4</v>
      </c>
      <c r="AV29">
        <v>5.9259930859432803E-3</v>
      </c>
    </row>
    <row r="30" spans="1:48">
      <c r="A30" t="s">
        <v>52</v>
      </c>
      <c r="B30" t="s">
        <v>6</v>
      </c>
      <c r="C30" t="s">
        <v>143</v>
      </c>
      <c r="D30" t="s">
        <v>54</v>
      </c>
      <c r="E30" t="s">
        <v>54</v>
      </c>
      <c r="F30" t="s">
        <v>54</v>
      </c>
      <c r="G30">
        <v>2010</v>
      </c>
      <c r="H30" t="s">
        <v>54</v>
      </c>
      <c r="I30" t="s">
        <v>54</v>
      </c>
      <c r="J30" t="s">
        <v>54</v>
      </c>
      <c r="K30" t="s">
        <v>54</v>
      </c>
      <c r="L30">
        <v>6.9202047720460305E-2</v>
      </c>
      <c r="M30">
        <v>0.42100408459512001</v>
      </c>
      <c r="N30">
        <v>1.2603822505222901E-2</v>
      </c>
      <c r="O30">
        <v>1.1137089691473701</v>
      </c>
      <c r="P30">
        <v>0.24325196170261401</v>
      </c>
      <c r="Q30">
        <v>0.67370851847427604</v>
      </c>
      <c r="R30">
        <v>0.27011523975756602</v>
      </c>
      <c r="S30">
        <v>0.423038291218096</v>
      </c>
      <c r="T30">
        <v>3.5798363691297701</v>
      </c>
      <c r="U30">
        <v>0.27662885455800401</v>
      </c>
      <c r="V30">
        <v>6.6363721973034598E-3</v>
      </c>
      <c r="W30">
        <v>1.29424710639063</v>
      </c>
      <c r="X30">
        <v>6.6253662768154804</v>
      </c>
      <c r="Y30">
        <v>0.21644990617445301</v>
      </c>
      <c r="Z30">
        <v>14.493891239488599</v>
      </c>
      <c r="AA30">
        <v>0.291094475404229</v>
      </c>
      <c r="AB30">
        <v>0.31991894909297502</v>
      </c>
      <c r="AC30">
        <v>0.32823883803720899</v>
      </c>
      <c r="AD30">
        <v>8.7502178243783202E-3</v>
      </c>
      <c r="AE30">
        <v>6.9175416643291996</v>
      </c>
      <c r="AF30">
        <v>2.33441240474037E-2</v>
      </c>
      <c r="AG30">
        <v>7.5970755956902801E-3</v>
      </c>
      <c r="AH30">
        <v>0.14701663310159399</v>
      </c>
      <c r="AI30">
        <v>1.8570769585647202E-2</v>
      </c>
      <c r="AJ30">
        <v>1.53659045852333E-3</v>
      </c>
      <c r="AK30">
        <v>6.90575575150391E-2</v>
      </c>
      <c r="AL30">
        <v>5.7157434212197003E-2</v>
      </c>
      <c r="AM30">
        <v>2.7165743493382899</v>
      </c>
      <c r="AN30">
        <v>1.22317347616516</v>
      </c>
      <c r="AO30">
        <v>0.56226843341285604</v>
      </c>
      <c r="AP30">
        <v>1.0479004693826499</v>
      </c>
      <c r="AQ30">
        <v>0.15385019507254599</v>
      </c>
      <c r="AR30">
        <v>0.15079237708276699</v>
      </c>
      <c r="AS30">
        <v>0.61238429538767902</v>
      </c>
      <c r="AT30">
        <v>0.103503158761391</v>
      </c>
      <c r="AU30">
        <v>0.28145589580930702</v>
      </c>
      <c r="AV30">
        <v>3.4127890138578301</v>
      </c>
    </row>
    <row r="31" spans="1:48">
      <c r="A31" t="s">
        <v>52</v>
      </c>
      <c r="B31" t="s">
        <v>6</v>
      </c>
      <c r="C31" t="s">
        <v>144</v>
      </c>
      <c r="D31" t="s">
        <v>54</v>
      </c>
      <c r="E31" t="s">
        <v>54</v>
      </c>
      <c r="F31" t="s">
        <v>54</v>
      </c>
      <c r="G31">
        <v>2010</v>
      </c>
      <c r="H31" t="s">
        <v>54</v>
      </c>
      <c r="I31" t="s">
        <v>54</v>
      </c>
      <c r="J31" t="s">
        <v>54</v>
      </c>
      <c r="K31" t="s">
        <v>54</v>
      </c>
      <c r="L31">
        <v>0</v>
      </c>
      <c r="M31">
        <v>1.2593797419586199E-3</v>
      </c>
      <c r="N31">
        <v>0</v>
      </c>
      <c r="O31">
        <v>3.8456590002446901E-3</v>
      </c>
      <c r="P31">
        <v>0</v>
      </c>
      <c r="Q31">
        <v>6.6214890784595996E-4</v>
      </c>
      <c r="R31">
        <v>0</v>
      </c>
      <c r="S31">
        <v>1.0294336710773601E-3</v>
      </c>
      <c r="T31">
        <v>1.00593131955834E-2</v>
      </c>
      <c r="U31">
        <v>4.4093679350737001E-4</v>
      </c>
      <c r="V31">
        <v>0</v>
      </c>
      <c r="W31">
        <v>6.5646458634124297E-4</v>
      </c>
      <c r="X31">
        <v>1.6811308074040798E-2</v>
      </c>
      <c r="Y31">
        <v>0</v>
      </c>
      <c r="Z31">
        <v>3.2987253489208598E-2</v>
      </c>
      <c r="AA31">
        <v>3.7458800219705002E-4</v>
      </c>
      <c r="AB31">
        <v>1.1164767266946E-3</v>
      </c>
      <c r="AC31">
        <v>9.0846537538991404E-4</v>
      </c>
      <c r="AD31">
        <v>0</v>
      </c>
      <c r="AE31">
        <v>1.68285775217017E-2</v>
      </c>
      <c r="AF31">
        <v>0</v>
      </c>
      <c r="AG31">
        <v>0</v>
      </c>
      <c r="AH31">
        <v>7.5843618042966798E-4</v>
      </c>
      <c r="AI31">
        <v>0</v>
      </c>
      <c r="AJ31">
        <v>0</v>
      </c>
      <c r="AK31">
        <v>4.1790568043509901E-6</v>
      </c>
      <c r="AL31">
        <v>0</v>
      </c>
      <c r="AM31">
        <v>1.70018337311327E-2</v>
      </c>
      <c r="AN31">
        <v>3.8528143454496201E-5</v>
      </c>
      <c r="AO31">
        <v>1.3796279917965299E-3</v>
      </c>
      <c r="AP31">
        <v>4.2749463767558097E-3</v>
      </c>
      <c r="AQ31">
        <v>1.5822817904862001E-4</v>
      </c>
      <c r="AR31">
        <v>1.8941574965720799E-4</v>
      </c>
      <c r="AS31">
        <v>0</v>
      </c>
      <c r="AT31">
        <v>0</v>
      </c>
      <c r="AU31">
        <v>5.8418862422511704E-4</v>
      </c>
      <c r="AV31">
        <v>1.5529067166209399E-2</v>
      </c>
    </row>
    <row r="32" spans="1:48">
      <c r="A32" t="s">
        <v>52</v>
      </c>
      <c r="B32" t="s">
        <v>6</v>
      </c>
      <c r="C32" t="s">
        <v>145</v>
      </c>
      <c r="D32" t="s">
        <v>54</v>
      </c>
      <c r="E32" t="s">
        <v>54</v>
      </c>
      <c r="F32" t="s">
        <v>54</v>
      </c>
      <c r="G32">
        <v>2010</v>
      </c>
      <c r="H32" t="s">
        <v>54</v>
      </c>
      <c r="I32" t="s">
        <v>54</v>
      </c>
      <c r="J32" t="s">
        <v>54</v>
      </c>
      <c r="K32" t="s">
        <v>54</v>
      </c>
      <c r="L32">
        <v>2.7573428317688501E-2</v>
      </c>
      <c r="M32">
        <v>0.232663386874012</v>
      </c>
      <c r="N32">
        <v>5.0219698379514897E-3</v>
      </c>
      <c r="O32">
        <v>0.33322787551737998</v>
      </c>
      <c r="P32">
        <v>0.13443058474813999</v>
      </c>
      <c r="Q32">
        <v>0.37231777887580803</v>
      </c>
      <c r="R32">
        <v>0.107626919235923</v>
      </c>
      <c r="S32">
        <v>0.23378756932216599</v>
      </c>
      <c r="T32">
        <v>1.9783581313646701</v>
      </c>
      <c r="U32">
        <v>5.30389984273264E-2</v>
      </c>
      <c r="V32">
        <v>1.2724143874952301E-3</v>
      </c>
      <c r="W32">
        <v>0.515690373174994</v>
      </c>
      <c r="X32">
        <v>2.6398649769751001</v>
      </c>
      <c r="Y32">
        <v>4.15006823909417E-2</v>
      </c>
      <c r="Z32">
        <v>4.3366523207694998</v>
      </c>
      <c r="AA32">
        <v>0.115986056997278</v>
      </c>
      <c r="AB32">
        <v>0.17679977212745801</v>
      </c>
      <c r="AC32">
        <v>0.23460089947472801</v>
      </c>
      <c r="AD32">
        <v>1.67770925476124E-3</v>
      </c>
      <c r="AE32">
        <v>2.7562817214093802</v>
      </c>
      <c r="AF32">
        <v>9.3014231841871201E-3</v>
      </c>
      <c r="AG32">
        <v>4.1984422553312398E-3</v>
      </c>
      <c r="AH32">
        <v>8.1247163711312104E-2</v>
      </c>
      <c r="AI32">
        <v>5.5564768419577399E-3</v>
      </c>
      <c r="AJ32">
        <v>6.1225163499331202E-4</v>
      </c>
      <c r="AK32">
        <v>2.75158564617532E-2</v>
      </c>
      <c r="AL32">
        <v>2.2774274273491501E-2</v>
      </c>
      <c r="AM32">
        <v>0.81281405124001005</v>
      </c>
      <c r="AN32">
        <v>0.234523243001276</v>
      </c>
      <c r="AO32">
        <v>0.31073161244026598</v>
      </c>
      <c r="AP32">
        <v>0.41753400987947498</v>
      </c>
      <c r="AQ32">
        <v>8.5023658360061399E-2</v>
      </c>
      <c r="AR32">
        <v>6.0082944613735798E-2</v>
      </c>
      <c r="AS32">
        <v>0.11741453989636499</v>
      </c>
      <c r="AT32">
        <v>4.1240642766669999E-2</v>
      </c>
      <c r="AU32">
        <v>0.155543578722351</v>
      </c>
      <c r="AV32">
        <v>2.43920974481928</v>
      </c>
    </row>
    <row r="33" spans="1:48">
      <c r="A33" t="s">
        <v>52</v>
      </c>
      <c r="B33" t="s">
        <v>6</v>
      </c>
      <c r="C33" t="s">
        <v>146</v>
      </c>
      <c r="D33" t="s">
        <v>54</v>
      </c>
      <c r="E33" t="s">
        <v>54</v>
      </c>
      <c r="F33" t="s">
        <v>54</v>
      </c>
      <c r="G33">
        <v>2010</v>
      </c>
      <c r="H33" t="s">
        <v>54</v>
      </c>
      <c r="I33" t="s">
        <v>54</v>
      </c>
      <c r="J33" t="s">
        <v>54</v>
      </c>
      <c r="K33" t="s">
        <v>54</v>
      </c>
      <c r="L33">
        <v>0</v>
      </c>
      <c r="M33">
        <v>6.9598269196461705E-4</v>
      </c>
      <c r="N33">
        <v>0</v>
      </c>
      <c r="O33">
        <v>1.1506424156724801E-3</v>
      </c>
      <c r="P33">
        <v>0</v>
      </c>
      <c r="Q33">
        <v>3.65929484181909E-4</v>
      </c>
      <c r="R33">
        <v>0</v>
      </c>
      <c r="S33">
        <v>5.6890546490859901E-4</v>
      </c>
      <c r="T33">
        <v>5.5591714269510499E-3</v>
      </c>
      <c r="U33">
        <v>8.4542322726076797E-5</v>
      </c>
      <c r="V33">
        <v>0</v>
      </c>
      <c r="W33">
        <v>2.6156710402125199E-4</v>
      </c>
      <c r="X33">
        <v>6.6984347049760598E-3</v>
      </c>
      <c r="Y33">
        <v>0</v>
      </c>
      <c r="Z33">
        <v>9.8699684602322098E-3</v>
      </c>
      <c r="AA33">
        <v>1.49253898800349E-4</v>
      </c>
      <c r="AB33">
        <v>6.1700887498179399E-4</v>
      </c>
      <c r="AC33">
        <v>6.4930401131861203E-4</v>
      </c>
      <c r="AD33">
        <v>0</v>
      </c>
      <c r="AE33">
        <v>6.7053156845546897E-3</v>
      </c>
      <c r="AF33">
        <v>0</v>
      </c>
      <c r="AG33">
        <v>0</v>
      </c>
      <c r="AH33">
        <v>4.1914161150302702E-4</v>
      </c>
      <c r="AI33">
        <v>0</v>
      </c>
      <c r="AJ33">
        <v>0</v>
      </c>
      <c r="AK33">
        <v>1.6651374782404201E-6</v>
      </c>
      <c r="AL33">
        <v>0</v>
      </c>
      <c r="AM33">
        <v>5.0870425677387301E-3</v>
      </c>
      <c r="AN33">
        <v>7.3871329993970204E-6</v>
      </c>
      <c r="AO33">
        <v>7.6243659608734302E-4</v>
      </c>
      <c r="AP33">
        <v>1.70334450156144E-3</v>
      </c>
      <c r="AQ33">
        <v>8.7443104196396096E-5</v>
      </c>
      <c r="AR33">
        <v>7.5472356201246896E-5</v>
      </c>
      <c r="AS33">
        <v>0</v>
      </c>
      <c r="AT33">
        <v>0</v>
      </c>
      <c r="AU33">
        <v>3.22845570527418E-4</v>
      </c>
      <c r="AV33">
        <v>1.10990312632754E-2</v>
      </c>
    </row>
    <row r="34" spans="1:48">
      <c r="A34" t="s">
        <v>52</v>
      </c>
      <c r="B34" t="s">
        <v>6</v>
      </c>
      <c r="C34" t="s">
        <v>147</v>
      </c>
      <c r="D34" t="s">
        <v>54</v>
      </c>
      <c r="E34" t="s">
        <v>54</v>
      </c>
      <c r="F34" t="s">
        <v>54</v>
      </c>
      <c r="G34">
        <v>2010</v>
      </c>
      <c r="H34" t="s">
        <v>54</v>
      </c>
      <c r="I34" t="s">
        <v>54</v>
      </c>
      <c r="J34" t="s">
        <v>54</v>
      </c>
      <c r="K34" t="s">
        <v>54</v>
      </c>
      <c r="L34">
        <v>1.0480678654202999E-2</v>
      </c>
      <c r="M34">
        <v>0.12858319069429</v>
      </c>
      <c r="N34">
        <v>1.90885411404952E-3</v>
      </c>
      <c r="O34">
        <v>0.42555820892567098</v>
      </c>
      <c r="P34">
        <v>7.4294085313798094E-2</v>
      </c>
      <c r="Q34">
        <v>0.20576425282584901</v>
      </c>
      <c r="R34">
        <v>4.0909064410026598E-2</v>
      </c>
      <c r="S34">
        <v>0.12920447867624699</v>
      </c>
      <c r="T34">
        <v>1.0933546712470601</v>
      </c>
      <c r="U34">
        <v>0.25693919930352799</v>
      </c>
      <c r="V34">
        <v>6.1640140952751001E-3</v>
      </c>
      <c r="W34">
        <v>0.19601425778621501</v>
      </c>
      <c r="X34">
        <v>1.0034144537773</v>
      </c>
      <c r="Y34">
        <v>0.20104361734298501</v>
      </c>
      <c r="Z34">
        <v>5.5382461371055598</v>
      </c>
      <c r="AA34">
        <v>4.4086378296916903E-2</v>
      </c>
      <c r="AB34">
        <v>9.7709739033766493E-2</v>
      </c>
      <c r="AC34">
        <v>5.07158740298915E-2</v>
      </c>
      <c r="AD34">
        <v>8.1274022014785792E-3</v>
      </c>
      <c r="AE34">
        <v>1.04766453665878</v>
      </c>
      <c r="AF34">
        <v>3.5354772100530301E-3</v>
      </c>
      <c r="AG34">
        <v>2.3203010511858202E-3</v>
      </c>
      <c r="AH34">
        <v>4.4901863095971203E-2</v>
      </c>
      <c r="AI34">
        <v>7.0960580027380604E-3</v>
      </c>
      <c r="AJ34">
        <v>2.32717258367138E-4</v>
      </c>
      <c r="AK34">
        <v>1.04587955530292E-2</v>
      </c>
      <c r="AL34">
        <v>8.65651697326391E-3</v>
      </c>
      <c r="AM34">
        <v>1.0380274798387199</v>
      </c>
      <c r="AN34">
        <v>1.1361114663087</v>
      </c>
      <c r="AO34">
        <v>0.17172818944128401</v>
      </c>
      <c r="AP34">
        <v>0.15870495806066801</v>
      </c>
      <c r="AQ34">
        <v>4.6988971592500803E-2</v>
      </c>
      <c r="AR34">
        <v>2.28375676698453E-2</v>
      </c>
      <c r="AS34">
        <v>0.56879652259837798</v>
      </c>
      <c r="AT34">
        <v>1.5675596061189501E-2</v>
      </c>
      <c r="AU34">
        <v>8.5962342046360093E-2</v>
      </c>
      <c r="AV34">
        <v>0.52730681948670199</v>
      </c>
    </row>
    <row r="35" spans="1:48">
      <c r="A35" t="s">
        <v>52</v>
      </c>
      <c r="B35" t="s">
        <v>6</v>
      </c>
      <c r="C35" t="s">
        <v>148</v>
      </c>
      <c r="D35" t="s">
        <v>54</v>
      </c>
      <c r="E35" t="s">
        <v>54</v>
      </c>
      <c r="F35" t="s">
        <v>54</v>
      </c>
      <c r="G35">
        <v>2010</v>
      </c>
      <c r="H35" t="s">
        <v>54</v>
      </c>
      <c r="I35" t="s">
        <v>54</v>
      </c>
      <c r="J35" t="s">
        <v>54</v>
      </c>
      <c r="K35" t="s">
        <v>54</v>
      </c>
      <c r="L35">
        <v>0</v>
      </c>
      <c r="M35">
        <v>3.8464012925794799E-4</v>
      </c>
      <c r="N35">
        <v>0</v>
      </c>
      <c r="O35">
        <v>1.4694608749859701E-3</v>
      </c>
      <c r="P35">
        <v>0</v>
      </c>
      <c r="Q35">
        <v>2.0223371316564201E-4</v>
      </c>
      <c r="R35">
        <v>0</v>
      </c>
      <c r="S35">
        <v>3.14409933011841E-4</v>
      </c>
      <c r="T35">
        <v>3.0723183793459198E-3</v>
      </c>
      <c r="U35">
        <v>4.0955216637927802E-4</v>
      </c>
      <c r="V35">
        <v>0</v>
      </c>
      <c r="W35">
        <v>9.9421832213682497E-5</v>
      </c>
      <c r="X35">
        <v>2.5460795378853401E-3</v>
      </c>
      <c r="Y35">
        <v>0</v>
      </c>
      <c r="Z35">
        <v>1.26047261009237E-2</v>
      </c>
      <c r="AA35">
        <v>5.6731507347959803E-5</v>
      </c>
      <c r="AB35">
        <v>3.4099464852548902E-4</v>
      </c>
      <c r="AC35">
        <v>1.4036613038939099E-4</v>
      </c>
      <c r="AD35">
        <v>0</v>
      </c>
      <c r="AE35">
        <v>2.54869500285252E-3</v>
      </c>
      <c r="AF35">
        <v>0</v>
      </c>
      <c r="AG35">
        <v>0</v>
      </c>
      <c r="AH35">
        <v>2.31641800129859E-4</v>
      </c>
      <c r="AI35">
        <v>0</v>
      </c>
      <c r="AJ35">
        <v>0</v>
      </c>
      <c r="AK35">
        <v>6.3291987573820499E-7</v>
      </c>
      <c r="AL35">
        <v>0</v>
      </c>
      <c r="AM35">
        <v>6.4965535085993401E-3</v>
      </c>
      <c r="AN35">
        <v>3.5785819760801501E-5</v>
      </c>
      <c r="AO35">
        <v>4.21366384905639E-4</v>
      </c>
      <c r="AP35">
        <v>6.4744239100716699E-4</v>
      </c>
      <c r="AQ35">
        <v>4.8326096739382602E-5</v>
      </c>
      <c r="AR35">
        <v>2.8687093367834099E-5</v>
      </c>
      <c r="AS35">
        <v>0</v>
      </c>
      <c r="AT35">
        <v>0</v>
      </c>
      <c r="AU35">
        <v>1.7842306053256701E-4</v>
      </c>
      <c r="AV35">
        <v>2.39938155677336E-3</v>
      </c>
    </row>
    <row r="36" spans="1:48">
      <c r="A36" t="s">
        <v>52</v>
      </c>
      <c r="B36" t="s">
        <v>6</v>
      </c>
      <c r="C36" t="s">
        <v>149</v>
      </c>
      <c r="D36" t="s">
        <v>54</v>
      </c>
      <c r="E36" t="s">
        <v>54</v>
      </c>
      <c r="F36" t="s">
        <v>54</v>
      </c>
      <c r="G36">
        <v>2010</v>
      </c>
      <c r="H36" t="s">
        <v>54</v>
      </c>
      <c r="I36" t="s">
        <v>54</v>
      </c>
      <c r="J36" t="s">
        <v>54</v>
      </c>
      <c r="K36" t="s">
        <v>54</v>
      </c>
      <c r="L36">
        <v>3.2967359477214797E-2</v>
      </c>
      <c r="M36">
        <v>0.152020044811013</v>
      </c>
      <c r="N36">
        <v>6.0043706942770197E-3</v>
      </c>
      <c r="O36">
        <v>0.33322787551737998</v>
      </c>
      <c r="P36">
        <v>8.78356659032445E-2</v>
      </c>
      <c r="Q36">
        <v>0.24326889670563501</v>
      </c>
      <c r="R36">
        <v>0.12868096396992701</v>
      </c>
      <c r="S36">
        <v>0.15275457493386699</v>
      </c>
      <c r="T36">
        <v>1.29264039272818</v>
      </c>
      <c r="U36">
        <v>4.4783129017743797E-2</v>
      </c>
      <c r="V36">
        <v>1.0743547082117299E-3</v>
      </c>
      <c r="W36">
        <v>0.61657004401200499</v>
      </c>
      <c r="X36">
        <v>3.1562770020664201</v>
      </c>
      <c r="Y36">
        <v>3.50408278614932E-2</v>
      </c>
      <c r="Z36">
        <v>4.3366523207694998</v>
      </c>
      <c r="AA36">
        <v>0.13867532144782399</v>
      </c>
      <c r="AB36">
        <v>0.115519290089021</v>
      </c>
      <c r="AC36">
        <v>9.6951037030838697E-2</v>
      </c>
      <c r="AD36">
        <v>1.41656276019582E-3</v>
      </c>
      <c r="AE36">
        <v>3.2954672622949701</v>
      </c>
      <c r="AF36">
        <v>1.11209733599243E-2</v>
      </c>
      <c r="AG36">
        <v>2.7432222506823599E-3</v>
      </c>
      <c r="AH36">
        <v>5.3086124267801703E-2</v>
      </c>
      <c r="AI36">
        <v>5.5564768419577399E-3</v>
      </c>
      <c r="AJ36">
        <v>7.3202067979296899E-4</v>
      </c>
      <c r="AK36">
        <v>3.2898525379092498E-2</v>
      </c>
      <c r="AL36">
        <v>2.7229391940545598E-2</v>
      </c>
      <c r="AM36">
        <v>0.81281405124001005</v>
      </c>
      <c r="AN36">
        <v>0.19801815570436401</v>
      </c>
      <c r="AO36">
        <v>0.20302908112030099</v>
      </c>
      <c r="AP36">
        <v>0.49921227201295398</v>
      </c>
      <c r="AQ36">
        <v>5.5553649964237499E-2</v>
      </c>
      <c r="AR36">
        <v>7.1836407526442297E-2</v>
      </c>
      <c r="AS36">
        <v>9.9138193492523494E-2</v>
      </c>
      <c r="AT36">
        <v>4.93081628985549E-2</v>
      </c>
      <c r="AU36">
        <v>0.101630695422832</v>
      </c>
      <c r="AV36">
        <v>1.00802646036501</v>
      </c>
    </row>
    <row r="37" spans="1:48">
      <c r="A37" t="s">
        <v>52</v>
      </c>
      <c r="B37" t="s">
        <v>6</v>
      </c>
      <c r="C37" t="s">
        <v>150</v>
      </c>
      <c r="D37" t="s">
        <v>54</v>
      </c>
      <c r="E37" t="s">
        <v>54</v>
      </c>
      <c r="F37" t="s">
        <v>54</v>
      </c>
      <c r="G37">
        <v>2010</v>
      </c>
      <c r="H37" t="s">
        <v>54</v>
      </c>
      <c r="I37" t="s">
        <v>54</v>
      </c>
      <c r="J37" t="s">
        <v>54</v>
      </c>
      <c r="K37" t="s">
        <v>54</v>
      </c>
      <c r="L37">
        <v>0</v>
      </c>
      <c r="M37">
        <v>4.54748473499373E-4</v>
      </c>
      <c r="N37">
        <v>0</v>
      </c>
      <c r="O37">
        <v>1.1506424156724801E-3</v>
      </c>
      <c r="P37">
        <v>0</v>
      </c>
      <c r="Q37">
        <v>2.3909484569279501E-4</v>
      </c>
      <c r="R37">
        <v>0</v>
      </c>
      <c r="S37">
        <v>3.7171742159615201E-4</v>
      </c>
      <c r="T37">
        <v>3.63230975355324E-3</v>
      </c>
      <c r="U37">
        <v>7.1382753414721305E-5</v>
      </c>
      <c r="V37">
        <v>0</v>
      </c>
      <c r="W37">
        <v>3.1273502323796398E-4</v>
      </c>
      <c r="X37">
        <v>8.0087866590000095E-3</v>
      </c>
      <c r="Y37">
        <v>0</v>
      </c>
      <c r="Z37">
        <v>9.8699684602322098E-3</v>
      </c>
      <c r="AA37">
        <v>1.78451039110375E-4</v>
      </c>
      <c r="AB37">
        <v>4.0314773236889802E-4</v>
      </c>
      <c r="AC37">
        <v>2.6833101401814598E-4</v>
      </c>
      <c r="AD37">
        <v>0</v>
      </c>
      <c r="AE37">
        <v>8.0170137000741496E-3</v>
      </c>
      <c r="AF37">
        <v>0</v>
      </c>
      <c r="AG37">
        <v>0</v>
      </c>
      <c r="AH37">
        <v>2.7386314374145201E-4</v>
      </c>
      <c r="AI37">
        <v>0</v>
      </c>
      <c r="AJ37">
        <v>0</v>
      </c>
      <c r="AK37">
        <v>1.9908727051151298E-6</v>
      </c>
      <c r="AL37">
        <v>0</v>
      </c>
      <c r="AM37">
        <v>5.0870425677387301E-3</v>
      </c>
      <c r="AN37">
        <v>6.2372770978417896E-6</v>
      </c>
      <c r="AO37">
        <v>4.9816882260687596E-4</v>
      </c>
      <c r="AP37">
        <v>2.0365538100494199E-3</v>
      </c>
      <c r="AQ37">
        <v>5.7134492869514203E-5</v>
      </c>
      <c r="AR37">
        <v>9.0236305359343396E-5</v>
      </c>
      <c r="AS37">
        <v>0</v>
      </c>
      <c r="AT37">
        <v>0</v>
      </c>
      <c r="AU37">
        <v>2.1094422615446499E-4</v>
      </c>
      <c r="AV37">
        <v>4.5867794770674802E-3</v>
      </c>
    </row>
    <row r="38" spans="1:48">
      <c r="A38" t="s">
        <v>52</v>
      </c>
      <c r="B38" t="s">
        <v>6</v>
      </c>
      <c r="C38" t="s">
        <v>151</v>
      </c>
      <c r="D38" t="s">
        <v>54</v>
      </c>
      <c r="E38" t="s">
        <v>54</v>
      </c>
      <c r="F38" t="s">
        <v>54</v>
      </c>
      <c r="G38">
        <v>2010</v>
      </c>
      <c r="H38" t="s">
        <v>54</v>
      </c>
      <c r="I38" t="s">
        <v>54</v>
      </c>
      <c r="J38" t="s">
        <v>54</v>
      </c>
      <c r="K38" t="s">
        <v>54</v>
      </c>
      <c r="L38">
        <v>5.9690469972217197E-3</v>
      </c>
      <c r="M38">
        <v>2.63427975420059E-2</v>
      </c>
      <c r="N38">
        <v>0</v>
      </c>
      <c r="O38">
        <v>6.8782848601388303E-4</v>
      </c>
      <c r="P38">
        <v>2.4733649865113002E-3</v>
      </c>
      <c r="Q38">
        <v>0.100915339087098</v>
      </c>
      <c r="R38">
        <v>2.16160724030541E-3</v>
      </c>
      <c r="S38">
        <v>1.3110385014519801E-2</v>
      </c>
      <c r="T38">
        <v>0</v>
      </c>
      <c r="U38">
        <v>3.2875835659937798E-2</v>
      </c>
      <c r="V38">
        <v>1.7246625595031002E-2</v>
      </c>
      <c r="W38">
        <v>0</v>
      </c>
      <c r="X38">
        <v>3.64670404178042E-2</v>
      </c>
      <c r="Y38">
        <v>8.4174572690540697E-2</v>
      </c>
      <c r="Z38">
        <v>0.319758899297369</v>
      </c>
      <c r="AA38">
        <v>1.29891242536323E-3</v>
      </c>
      <c r="AB38">
        <v>3.8788377819810101E-2</v>
      </c>
      <c r="AC38">
        <v>4.0546474030604702E-3</v>
      </c>
      <c r="AD38">
        <v>0</v>
      </c>
      <c r="AE38">
        <v>0</v>
      </c>
      <c r="AF38">
        <v>2.4048636208367398E-3</v>
      </c>
      <c r="AG38">
        <v>9.5239877540085494E-3</v>
      </c>
      <c r="AH38">
        <v>0</v>
      </c>
      <c r="AI38">
        <v>4.5134710428492E-2</v>
      </c>
      <c r="AJ38">
        <v>0</v>
      </c>
      <c r="AK38">
        <v>5.4282212416404199E-3</v>
      </c>
      <c r="AL38">
        <v>0</v>
      </c>
      <c r="AM38">
        <v>5.5577464172085096E-3</v>
      </c>
      <c r="AN38">
        <v>3.2596505864368401E-2</v>
      </c>
      <c r="AO38">
        <v>5.83715579222258E-2</v>
      </c>
      <c r="AP38">
        <v>0</v>
      </c>
      <c r="AQ38">
        <v>0</v>
      </c>
      <c r="AR38">
        <v>7.5576810632296603E-3</v>
      </c>
      <c r="AS38">
        <v>4.0668402712564097E-2</v>
      </c>
      <c r="AT38">
        <v>0</v>
      </c>
      <c r="AU38">
        <v>4.9748496700116997E-3</v>
      </c>
      <c r="AV38">
        <v>1.6130917886630999E-2</v>
      </c>
    </row>
    <row r="39" spans="1:48">
      <c r="A39" t="s">
        <v>52</v>
      </c>
      <c r="B39" t="s">
        <v>6</v>
      </c>
      <c r="C39" t="s">
        <v>152</v>
      </c>
      <c r="D39" t="s">
        <v>54</v>
      </c>
      <c r="E39" t="s">
        <v>54</v>
      </c>
      <c r="F39" t="s">
        <v>54</v>
      </c>
      <c r="G39">
        <v>2010</v>
      </c>
      <c r="H39" t="s">
        <v>54</v>
      </c>
      <c r="I39" t="s">
        <v>54</v>
      </c>
      <c r="J39" t="s">
        <v>54</v>
      </c>
      <c r="K39" t="s">
        <v>54</v>
      </c>
      <c r="L39">
        <v>6.4981005158429002E-4</v>
      </c>
      <c r="M39">
        <v>1.9280274928385999E-3</v>
      </c>
      <c r="N39">
        <v>4.2289503481447201E-2</v>
      </c>
      <c r="O39">
        <v>0</v>
      </c>
      <c r="P39">
        <v>1.55686768626092E-3</v>
      </c>
      <c r="Q39">
        <v>0</v>
      </c>
      <c r="R39">
        <v>0</v>
      </c>
      <c r="S39">
        <v>1.1562251094110101E-2</v>
      </c>
      <c r="T39">
        <v>7.8805108240590102E-2</v>
      </c>
      <c r="U39">
        <v>0</v>
      </c>
      <c r="V39">
        <v>2.93325399688062E-3</v>
      </c>
      <c r="W39">
        <v>0</v>
      </c>
      <c r="X39">
        <v>1.77067533086737E-2</v>
      </c>
      <c r="Y39">
        <v>3.8659379772259502E-3</v>
      </c>
      <c r="Z39">
        <v>0</v>
      </c>
      <c r="AA39">
        <v>7.2579180688744503E-4</v>
      </c>
      <c r="AB39">
        <v>1.08772526791259E-3</v>
      </c>
      <c r="AC39">
        <v>0</v>
      </c>
      <c r="AD39">
        <v>0</v>
      </c>
      <c r="AE39">
        <v>0</v>
      </c>
      <c r="AF39">
        <v>2.7811843800815798E-3</v>
      </c>
      <c r="AG39">
        <v>2.0291978209645099E-2</v>
      </c>
      <c r="AH39">
        <v>0</v>
      </c>
      <c r="AI39">
        <v>1.4591575576404199E-2</v>
      </c>
      <c r="AJ39">
        <v>0</v>
      </c>
      <c r="AK39">
        <v>8.71430730561072E-4</v>
      </c>
      <c r="AL39">
        <v>0</v>
      </c>
      <c r="AM39">
        <v>1.0647708175068201E-3</v>
      </c>
      <c r="AN39">
        <v>0</v>
      </c>
      <c r="AO39">
        <v>0.349507135054133</v>
      </c>
      <c r="AP39">
        <v>0</v>
      </c>
      <c r="AQ39">
        <v>2.2104360834256001E-4</v>
      </c>
      <c r="AR39">
        <v>0.11715461927679401</v>
      </c>
      <c r="AS39">
        <v>0</v>
      </c>
      <c r="AT39">
        <v>0</v>
      </c>
      <c r="AU39">
        <v>0.105816316533288</v>
      </c>
      <c r="AV39">
        <v>1.01972046594961E-2</v>
      </c>
    </row>
    <row r="40" spans="1:48">
      <c r="A40" t="s">
        <v>52</v>
      </c>
      <c r="B40" t="s">
        <v>6</v>
      </c>
      <c r="C40" t="s">
        <v>153</v>
      </c>
      <c r="D40" t="s">
        <v>54</v>
      </c>
      <c r="E40" t="s">
        <v>54</v>
      </c>
      <c r="F40" t="s">
        <v>54</v>
      </c>
      <c r="G40">
        <v>2010</v>
      </c>
      <c r="H40" t="s">
        <v>54</v>
      </c>
      <c r="I40" t="s">
        <v>54</v>
      </c>
      <c r="J40" t="s">
        <v>54</v>
      </c>
      <c r="K40" t="s">
        <v>54</v>
      </c>
      <c r="L40">
        <v>1.5295361624838501E-2</v>
      </c>
      <c r="M40">
        <v>0.128553677060987</v>
      </c>
      <c r="N40">
        <v>2.8053032696640401E-3</v>
      </c>
      <c r="O40">
        <v>0.67938115515791297</v>
      </c>
      <c r="P40">
        <v>6.8716995660090999E-2</v>
      </c>
      <c r="Q40">
        <v>0.19724934100428301</v>
      </c>
      <c r="R40">
        <v>4.1068248957379101E-2</v>
      </c>
      <c r="S40">
        <v>0.20043812327779401</v>
      </c>
      <c r="T40">
        <v>1.04810959836628</v>
      </c>
      <c r="U40">
        <v>0.37201138610891898</v>
      </c>
      <c r="V40">
        <v>0.133336598435011</v>
      </c>
      <c r="W40">
        <v>0.286060574451653</v>
      </c>
      <c r="X40">
        <v>1.16797527772119</v>
      </c>
      <c r="Y40">
        <v>1.4314556796456599</v>
      </c>
      <c r="Z40">
        <v>4.1693733477075101</v>
      </c>
      <c r="AA40">
        <v>5.3540722623380499E-2</v>
      </c>
      <c r="AB40">
        <v>0.11741830590141999</v>
      </c>
      <c r="AC40">
        <v>0.14228131465213201</v>
      </c>
      <c r="AD40">
        <v>1.17673214777361E-2</v>
      </c>
      <c r="AE40">
        <v>1.15949526486622</v>
      </c>
      <c r="AF40">
        <v>5.19583225568967E-3</v>
      </c>
      <c r="AG40">
        <v>2.25349910233348E-2</v>
      </c>
      <c r="AH40">
        <v>4.1192435217692301E-2</v>
      </c>
      <c r="AI40">
        <v>4.4705030179324701E-2</v>
      </c>
      <c r="AJ40">
        <v>3.3962444041149201E-4</v>
      </c>
      <c r="AK40">
        <v>1.53705268232454E-2</v>
      </c>
      <c r="AL40">
        <v>4.5137770641418603E-3</v>
      </c>
      <c r="AM40">
        <v>0.97583858596426598</v>
      </c>
      <c r="AN40">
        <v>1.6449276813400999</v>
      </c>
      <c r="AO40">
        <v>0.55656301518168005</v>
      </c>
      <c r="AP40">
        <v>0.21230989159587699</v>
      </c>
      <c r="AQ40">
        <v>6.6097659227809205E-2</v>
      </c>
      <c r="AR40">
        <v>3.3562702766990297E-2</v>
      </c>
      <c r="AS40">
        <v>2.4513478931009698</v>
      </c>
      <c r="AT40">
        <v>3.7021613357576602E-2</v>
      </c>
      <c r="AU40">
        <v>0.14287099495345601</v>
      </c>
      <c r="AV40">
        <v>1.47288996313516</v>
      </c>
    </row>
    <row r="41" spans="1:48">
      <c r="A41" t="s">
        <v>52</v>
      </c>
      <c r="B41" t="s">
        <v>6</v>
      </c>
      <c r="C41" t="s">
        <v>154</v>
      </c>
      <c r="D41" t="s">
        <v>54</v>
      </c>
      <c r="E41" t="s">
        <v>54</v>
      </c>
      <c r="F41" t="s">
        <v>54</v>
      </c>
      <c r="G41">
        <v>2010</v>
      </c>
      <c r="H41" t="s">
        <v>54</v>
      </c>
      <c r="I41" t="s">
        <v>54</v>
      </c>
      <c r="J41" t="s">
        <v>54</v>
      </c>
      <c r="K41" t="s">
        <v>54</v>
      </c>
      <c r="L41">
        <v>0</v>
      </c>
      <c r="M41">
        <v>0.26734987622094802</v>
      </c>
      <c r="N41">
        <v>0</v>
      </c>
      <c r="O41">
        <v>1.6653796982195099</v>
      </c>
      <c r="P41">
        <v>2.1311758962211699E-2</v>
      </c>
      <c r="Q41">
        <v>0.252536718031591</v>
      </c>
      <c r="R41">
        <v>9.1054663194036498E-5</v>
      </c>
      <c r="S41">
        <v>0.57860874222867698</v>
      </c>
      <c r="T41">
        <v>3.8365176019523002</v>
      </c>
      <c r="U41">
        <v>0.31694215310809398</v>
      </c>
      <c r="V41">
        <v>3.3679757907310398E-2</v>
      </c>
      <c r="W41">
        <v>5.7243845838040902E-2</v>
      </c>
      <c r="X41">
        <v>0.55879415086499595</v>
      </c>
      <c r="Y41">
        <v>3.4135276577101199E-2</v>
      </c>
      <c r="Z41">
        <v>5.0338412509897301</v>
      </c>
      <c r="AA41">
        <v>7.4094195240917801E-2</v>
      </c>
      <c r="AB41">
        <v>0.69674969333099601</v>
      </c>
      <c r="AC41">
        <v>0.20870644652099099</v>
      </c>
      <c r="AD41">
        <v>0</v>
      </c>
      <c r="AE41">
        <v>5.0642260863198496</v>
      </c>
      <c r="AF41">
        <v>0</v>
      </c>
      <c r="AG41">
        <v>1.11505885385479E-2</v>
      </c>
      <c r="AH41">
        <v>7.6093385730229196E-2</v>
      </c>
      <c r="AI41">
        <v>7.2283432259710997E-2</v>
      </c>
      <c r="AJ41">
        <v>0</v>
      </c>
      <c r="AK41">
        <v>7.6063719313036802E-4</v>
      </c>
      <c r="AL41">
        <v>0</v>
      </c>
      <c r="AM41">
        <v>4.8372366342856203</v>
      </c>
      <c r="AN41">
        <v>2.7693748676751E-2</v>
      </c>
      <c r="AO41">
        <v>0.66072921971930099</v>
      </c>
      <c r="AP41">
        <v>0.124666139439504</v>
      </c>
      <c r="AQ41">
        <v>0.28102460242279698</v>
      </c>
      <c r="AR41">
        <v>3.4475880778633901E-2</v>
      </c>
      <c r="AS41">
        <v>3.2196694668207501E-2</v>
      </c>
      <c r="AT41">
        <v>1.32522589419613E-2</v>
      </c>
      <c r="AU41">
        <v>0.36226016408357697</v>
      </c>
      <c r="AV41">
        <v>2.1404979701270599</v>
      </c>
    </row>
    <row r="42" spans="1:48">
      <c r="A42" t="s">
        <v>52</v>
      </c>
      <c r="B42" t="s">
        <v>6</v>
      </c>
      <c r="C42" t="s">
        <v>155</v>
      </c>
      <c r="D42" t="s">
        <v>54</v>
      </c>
      <c r="E42" t="s">
        <v>54</v>
      </c>
      <c r="F42" t="s">
        <v>54</v>
      </c>
      <c r="G42">
        <v>2010</v>
      </c>
      <c r="H42" t="s">
        <v>54</v>
      </c>
      <c r="I42" t="s">
        <v>54</v>
      </c>
      <c r="J42" t="s">
        <v>54</v>
      </c>
      <c r="K42" t="s">
        <v>54</v>
      </c>
      <c r="L42">
        <v>0</v>
      </c>
      <c r="M42">
        <v>4.5701034492564799E-3</v>
      </c>
      <c r="N42">
        <v>0</v>
      </c>
      <c r="O42">
        <v>0</v>
      </c>
      <c r="P42">
        <v>1.6367625319252201E-2</v>
      </c>
      <c r="Q42">
        <v>1.56238384583876E-2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2.0249651557231298E-3</v>
      </c>
      <c r="Y42">
        <v>0</v>
      </c>
      <c r="Z42">
        <v>2.9320039357011201E-2</v>
      </c>
      <c r="AA42">
        <v>5.7789021110372903E-3</v>
      </c>
      <c r="AB42">
        <v>4.3305775768785401E-2</v>
      </c>
      <c r="AC42">
        <v>0</v>
      </c>
      <c r="AD42">
        <v>0.242871745085355</v>
      </c>
      <c r="AE42">
        <v>6.6431337210079502E-2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1.12757855136236E-3</v>
      </c>
      <c r="AL42">
        <v>0</v>
      </c>
      <c r="AM42">
        <v>0</v>
      </c>
      <c r="AN42">
        <v>0</v>
      </c>
      <c r="AO42">
        <v>1.6580957106104501E-3</v>
      </c>
      <c r="AP42">
        <v>8.3860140684106597E-3</v>
      </c>
      <c r="AQ42">
        <v>2.35217406878762E-3</v>
      </c>
      <c r="AR42">
        <v>2.0703081598784198E-3</v>
      </c>
      <c r="AS42">
        <v>0</v>
      </c>
      <c r="AT42">
        <v>8.9771052382482102E-3</v>
      </c>
      <c r="AU42">
        <v>6.3502627329729399E-4</v>
      </c>
      <c r="AV42">
        <v>5.15858344888649E-4</v>
      </c>
    </row>
    <row r="43" spans="1:48">
      <c r="A43" t="s">
        <v>52</v>
      </c>
      <c r="B43" t="s">
        <v>6</v>
      </c>
      <c r="C43" t="s">
        <v>156</v>
      </c>
      <c r="D43" t="s">
        <v>54</v>
      </c>
      <c r="E43" t="s">
        <v>54</v>
      </c>
      <c r="F43" t="s">
        <v>54</v>
      </c>
      <c r="G43">
        <v>2010</v>
      </c>
      <c r="H43" t="s">
        <v>54</v>
      </c>
      <c r="I43" t="s">
        <v>54</v>
      </c>
      <c r="J43" t="s">
        <v>54</v>
      </c>
      <c r="K43" t="s">
        <v>54</v>
      </c>
      <c r="L43">
        <v>0</v>
      </c>
      <c r="M43">
        <v>0.39399669309113799</v>
      </c>
      <c r="N43">
        <v>4.4883259694976002E-2</v>
      </c>
      <c r="O43">
        <v>9.7318005369920593E-2</v>
      </c>
      <c r="P43">
        <v>5.1417432088740903E-2</v>
      </c>
      <c r="Q43">
        <v>5.3867120405325701E-2</v>
      </c>
      <c r="R43">
        <v>0</v>
      </c>
      <c r="S43">
        <v>0.212477161539883</v>
      </c>
      <c r="T43">
        <v>1.83792762762068</v>
      </c>
      <c r="U43">
        <v>1.44325846579763</v>
      </c>
      <c r="V43">
        <v>0.20422353275590599</v>
      </c>
      <c r="W43">
        <v>0</v>
      </c>
      <c r="X43">
        <v>0</v>
      </c>
      <c r="Y43">
        <v>1.86132486910999</v>
      </c>
      <c r="Z43">
        <v>1.0920619128220199</v>
      </c>
      <c r="AA43">
        <v>3.4326362335692397E-2</v>
      </c>
      <c r="AB43">
        <v>0.10866650998034801</v>
      </c>
      <c r="AC43">
        <v>0</v>
      </c>
      <c r="AD43">
        <v>7.3853656333069007E-2</v>
      </c>
      <c r="AE43">
        <v>6.1454332533685201E-2</v>
      </c>
      <c r="AF43">
        <v>1.41858360138608E-3</v>
      </c>
      <c r="AG43">
        <v>9.2860629518362006E-2</v>
      </c>
      <c r="AH43">
        <v>1.4352728949718599E-2</v>
      </c>
      <c r="AI43">
        <v>0.134079740957192</v>
      </c>
      <c r="AJ43">
        <v>0</v>
      </c>
      <c r="AK43">
        <v>9.7864311741191895E-3</v>
      </c>
      <c r="AL43">
        <v>0</v>
      </c>
      <c r="AM43">
        <v>0.50365229433249603</v>
      </c>
      <c r="AN43">
        <v>0.43018526648996103</v>
      </c>
      <c r="AO43">
        <v>0.44353034347853199</v>
      </c>
      <c r="AP43">
        <v>8.6900562503034202E-3</v>
      </c>
      <c r="AQ43">
        <v>9.4041959697077696E-2</v>
      </c>
      <c r="AR43">
        <v>6.8918023571136605E-2</v>
      </c>
      <c r="AS43">
        <v>2.3816000908880302</v>
      </c>
      <c r="AT43">
        <v>3.0193599877819201E-2</v>
      </c>
      <c r="AU43">
        <v>0.12408726814964</v>
      </c>
      <c r="AV43">
        <v>0.22999613848325101</v>
      </c>
    </row>
    <row r="44" spans="1:48">
      <c r="A44" t="s">
        <v>52</v>
      </c>
      <c r="B44" t="s">
        <v>6</v>
      </c>
      <c r="C44" t="s">
        <v>157</v>
      </c>
      <c r="D44" t="s">
        <v>54</v>
      </c>
      <c r="E44" t="s">
        <v>54</v>
      </c>
      <c r="F44" t="s">
        <v>54</v>
      </c>
      <c r="G44">
        <v>2010</v>
      </c>
      <c r="H44" t="s">
        <v>54</v>
      </c>
      <c r="I44" t="s">
        <v>54</v>
      </c>
      <c r="J44" t="s">
        <v>54</v>
      </c>
      <c r="K44" t="s">
        <v>54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6.55279449670811E-2</v>
      </c>
      <c r="AF44">
        <v>0</v>
      </c>
      <c r="AG44">
        <v>0</v>
      </c>
      <c r="AH44">
        <v>5.2204120097863705E-4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4.6143763300706703E-3</v>
      </c>
      <c r="AU44">
        <v>0</v>
      </c>
      <c r="AV44">
        <v>0</v>
      </c>
    </row>
    <row r="45" spans="1:48">
      <c r="A45" t="s">
        <v>52</v>
      </c>
      <c r="B45" t="s">
        <v>6</v>
      </c>
      <c r="C45" t="s">
        <v>158</v>
      </c>
      <c r="D45" t="s">
        <v>54</v>
      </c>
      <c r="E45" t="s">
        <v>54</v>
      </c>
      <c r="F45" t="s">
        <v>54</v>
      </c>
      <c r="G45">
        <v>2010</v>
      </c>
      <c r="H45" t="s">
        <v>54</v>
      </c>
      <c r="I45" t="s">
        <v>54</v>
      </c>
      <c r="J45" t="s">
        <v>54</v>
      </c>
      <c r="K45" t="s">
        <v>54</v>
      </c>
      <c r="L45">
        <v>4.3577999688039701E-3</v>
      </c>
      <c r="M45">
        <v>0.107360411718044</v>
      </c>
      <c r="N45">
        <v>2.5392697701954299E-2</v>
      </c>
      <c r="O45">
        <v>0.72018919879372501</v>
      </c>
      <c r="P45">
        <v>1.42118780437948E-2</v>
      </c>
      <c r="Q45">
        <v>0.48719304930012097</v>
      </c>
      <c r="R45">
        <v>1.54079732919776E-2</v>
      </c>
      <c r="S45">
        <v>8.8856511598807905E-3</v>
      </c>
      <c r="T45">
        <v>3.3861625164217601</v>
      </c>
      <c r="U45">
        <v>7.7166696365600196E-2</v>
      </c>
      <c r="V45">
        <v>3.3663880722452702E-2</v>
      </c>
      <c r="W45">
        <v>0.106750094548895</v>
      </c>
      <c r="X45">
        <v>0.67837781063118696</v>
      </c>
      <c r="Y45">
        <v>0.40484808786251802</v>
      </c>
      <c r="Z45">
        <v>2.2647623141643698</v>
      </c>
      <c r="AA45">
        <v>4.9611502586185303E-2</v>
      </c>
      <c r="AB45">
        <v>0</v>
      </c>
      <c r="AC45">
        <v>0.20383054595595901</v>
      </c>
      <c r="AD45">
        <v>0</v>
      </c>
      <c r="AE45">
        <v>0.14837811280333699</v>
      </c>
      <c r="AF45">
        <v>1.55457407569111E-2</v>
      </c>
      <c r="AG45">
        <v>1.1174243990233999E-3</v>
      </c>
      <c r="AH45">
        <v>2.2154340187970901E-2</v>
      </c>
      <c r="AI45">
        <v>2.2623853595945001E-2</v>
      </c>
      <c r="AJ45">
        <v>0</v>
      </c>
      <c r="AK45">
        <v>3.3859564463490303E-2</v>
      </c>
      <c r="AL45">
        <v>0</v>
      </c>
      <c r="AM45">
        <v>0.224964732100217</v>
      </c>
      <c r="AN45">
        <v>0.29068487218750799</v>
      </c>
      <c r="AO45">
        <v>0.25763455336534402</v>
      </c>
      <c r="AP45">
        <v>0.110836089791153</v>
      </c>
      <c r="AQ45">
        <v>2.05137480692026E-2</v>
      </c>
      <c r="AR45">
        <v>4.6473674642595303E-2</v>
      </c>
      <c r="AS45">
        <v>0.70858087041364504</v>
      </c>
      <c r="AT45">
        <v>0.110143868663578</v>
      </c>
      <c r="AU45">
        <v>1.5104366502989399E-2</v>
      </c>
      <c r="AV45">
        <v>0.40903443327453198</v>
      </c>
    </row>
    <row r="46" spans="1:48">
      <c r="A46" t="s">
        <v>52</v>
      </c>
      <c r="B46" t="s">
        <v>6</v>
      </c>
      <c r="C46" t="s">
        <v>159</v>
      </c>
      <c r="D46" t="s">
        <v>54</v>
      </c>
      <c r="E46" t="s">
        <v>54</v>
      </c>
      <c r="F46" t="s">
        <v>54</v>
      </c>
      <c r="G46">
        <v>2010</v>
      </c>
      <c r="H46" t="s">
        <v>54</v>
      </c>
      <c r="I46" t="s">
        <v>54</v>
      </c>
      <c r="J46" t="s">
        <v>54</v>
      </c>
      <c r="K46" t="s">
        <v>54</v>
      </c>
      <c r="L46">
        <v>8.4008907246069797E-3</v>
      </c>
      <c r="M46">
        <v>4.8641553085517701E-2</v>
      </c>
      <c r="N46">
        <v>0</v>
      </c>
      <c r="O46">
        <v>5.2186297541619302E-4</v>
      </c>
      <c r="P46">
        <v>4.5670287713143699E-3</v>
      </c>
      <c r="Q46">
        <v>0.186338554799306</v>
      </c>
      <c r="R46">
        <v>3.0422655783707599E-3</v>
      </c>
      <c r="S46">
        <v>2.4208115620159901E-2</v>
      </c>
      <c r="T46">
        <v>0</v>
      </c>
      <c r="U46">
        <v>5.3919672294188703E-3</v>
      </c>
      <c r="V46">
        <v>2.8286198102573101E-3</v>
      </c>
      <c r="W46">
        <v>0</v>
      </c>
      <c r="X46">
        <v>5.1324042471501997E-2</v>
      </c>
      <c r="Y46">
        <v>1.38054753099648E-2</v>
      </c>
      <c r="Z46">
        <v>0.242604564940574</v>
      </c>
      <c r="AA46">
        <v>1.82810109409252E-3</v>
      </c>
      <c r="AB46">
        <v>7.1622117423742096E-2</v>
      </c>
      <c r="AC46">
        <v>3.08863625492639E-3</v>
      </c>
      <c r="AD46">
        <v>0</v>
      </c>
      <c r="AE46">
        <v>0</v>
      </c>
      <c r="AF46">
        <v>3.3846268082049899E-3</v>
      </c>
      <c r="AG46">
        <v>1.7585890609519199E-2</v>
      </c>
      <c r="AH46">
        <v>0</v>
      </c>
      <c r="AI46">
        <v>3.4244197147551302E-2</v>
      </c>
      <c r="AJ46">
        <v>0</v>
      </c>
      <c r="AK46">
        <v>7.6397276652766999E-3</v>
      </c>
      <c r="AL46">
        <v>0</v>
      </c>
      <c r="AM46">
        <v>4.2167228326082697E-3</v>
      </c>
      <c r="AN46">
        <v>5.3461543375584201E-3</v>
      </c>
      <c r="AO46">
        <v>0.107782145340898</v>
      </c>
      <c r="AP46">
        <v>0</v>
      </c>
      <c r="AQ46">
        <v>0</v>
      </c>
      <c r="AR46">
        <v>1.06367486758231E-2</v>
      </c>
      <c r="AS46">
        <v>6.6700264889744199E-3</v>
      </c>
      <c r="AT46">
        <v>0</v>
      </c>
      <c r="AU46">
        <v>9.18598011203931E-3</v>
      </c>
      <c r="AV46">
        <v>1.2287760896861901E-2</v>
      </c>
    </row>
    <row r="47" spans="1:48">
      <c r="A47" t="s">
        <v>52</v>
      </c>
      <c r="B47" t="s">
        <v>6</v>
      </c>
      <c r="C47" t="s">
        <v>160</v>
      </c>
      <c r="D47" t="s">
        <v>54</v>
      </c>
      <c r="E47" t="s">
        <v>54</v>
      </c>
      <c r="F47" t="s">
        <v>54</v>
      </c>
      <c r="G47">
        <v>2010</v>
      </c>
      <c r="H47" t="s">
        <v>54</v>
      </c>
      <c r="I47" t="s">
        <v>54</v>
      </c>
      <c r="J47" t="s">
        <v>54</v>
      </c>
      <c r="K47" t="s">
        <v>54</v>
      </c>
      <c r="L47">
        <v>7.8268717693815695E-4</v>
      </c>
      <c r="M47">
        <v>3.5600718372337898E-3</v>
      </c>
      <c r="N47">
        <v>5.09371192601763E-2</v>
      </c>
      <c r="O47">
        <v>0</v>
      </c>
      <c r="P47">
        <v>2.8747312083172599E-3</v>
      </c>
      <c r="Q47">
        <v>0</v>
      </c>
      <c r="R47">
        <v>0</v>
      </c>
      <c r="S47">
        <v>2.1349511170384899E-2</v>
      </c>
      <c r="T47">
        <v>0.14551236822065899</v>
      </c>
      <c r="U47">
        <v>0</v>
      </c>
      <c r="V47">
        <v>1.7467769760411301E-3</v>
      </c>
      <c r="W47">
        <v>0</v>
      </c>
      <c r="X47">
        <v>2.1327538295409901E-2</v>
      </c>
      <c r="Y47">
        <v>2.3021979878328799E-3</v>
      </c>
      <c r="Z47">
        <v>0</v>
      </c>
      <c r="AA47">
        <v>8.7420614530751297E-4</v>
      </c>
      <c r="AB47">
        <v>2.0084672585461601E-3</v>
      </c>
      <c r="AC47">
        <v>0</v>
      </c>
      <c r="AD47">
        <v>0</v>
      </c>
      <c r="AE47">
        <v>0</v>
      </c>
      <c r="AF47">
        <v>3.3498979366098402E-3</v>
      </c>
      <c r="AG47">
        <v>3.7468812252028701E-2</v>
      </c>
      <c r="AH47">
        <v>0</v>
      </c>
      <c r="AI47">
        <v>1.59411210409377E-2</v>
      </c>
      <c r="AJ47">
        <v>0</v>
      </c>
      <c r="AK47">
        <v>1.0496262049765001E-3</v>
      </c>
      <c r="AL47">
        <v>0</v>
      </c>
      <c r="AM47">
        <v>1.1632493279329101E-3</v>
      </c>
      <c r="AN47">
        <v>0</v>
      </c>
      <c r="AO47">
        <v>0.64535931828781301</v>
      </c>
      <c r="AP47">
        <v>0</v>
      </c>
      <c r="AQ47">
        <v>4.0815347695187499E-4</v>
      </c>
      <c r="AR47">
        <v>0.14111111085994599</v>
      </c>
      <c r="AS47">
        <v>0</v>
      </c>
      <c r="AT47">
        <v>0</v>
      </c>
      <c r="AU47">
        <v>0.19538813103507399</v>
      </c>
      <c r="AV47">
        <v>1.6384307270736E-2</v>
      </c>
    </row>
    <row r="48" spans="1:48">
      <c r="A48" t="s">
        <v>52</v>
      </c>
      <c r="B48" t="s">
        <v>6</v>
      </c>
      <c r="C48" t="s">
        <v>161</v>
      </c>
      <c r="D48" t="s">
        <v>54</v>
      </c>
      <c r="E48" t="s">
        <v>54</v>
      </c>
      <c r="F48" t="s">
        <v>54</v>
      </c>
      <c r="G48">
        <v>2010</v>
      </c>
      <c r="H48" t="s">
        <v>54</v>
      </c>
      <c r="I48" t="s">
        <v>54</v>
      </c>
      <c r="J48" t="s">
        <v>54</v>
      </c>
      <c r="K48" t="s">
        <v>54</v>
      </c>
      <c r="L48">
        <v>2.1526830273479701E-2</v>
      </c>
      <c r="M48">
        <v>0.237372302509991</v>
      </c>
      <c r="N48">
        <v>3.9482091913163797E-3</v>
      </c>
      <c r="O48">
        <v>0.51545389334928304</v>
      </c>
      <c r="P48">
        <v>0.126884830168387</v>
      </c>
      <c r="Q48">
        <v>0.36421774400550799</v>
      </c>
      <c r="R48">
        <v>5.7799824980852101E-2</v>
      </c>
      <c r="S48">
        <v>0.37010577932096</v>
      </c>
      <c r="T48">
        <v>1.93531756022037</v>
      </c>
      <c r="U48">
        <v>6.1013603535995303E-2</v>
      </c>
      <c r="V48">
        <v>2.1868541279997499E-2</v>
      </c>
      <c r="W48">
        <v>0.40260423945483798</v>
      </c>
      <c r="X48">
        <v>1.64381896837891</v>
      </c>
      <c r="Y48">
        <v>0.23477310797062001</v>
      </c>
      <c r="Z48">
        <v>3.1633490399112398</v>
      </c>
      <c r="AA48">
        <v>7.5353697212447099E-2</v>
      </c>
      <c r="AB48">
        <v>0.21681101829098201</v>
      </c>
      <c r="AC48">
        <v>0.10838309306537</v>
      </c>
      <c r="AD48">
        <v>1.9299589048411101E-3</v>
      </c>
      <c r="AE48">
        <v>1.63188412159834</v>
      </c>
      <c r="AF48">
        <v>7.3126613048538104E-3</v>
      </c>
      <c r="AG48">
        <v>4.16104994314032E-2</v>
      </c>
      <c r="AH48">
        <v>7.6061170844444706E-2</v>
      </c>
      <c r="AI48">
        <v>3.3918194055403202E-2</v>
      </c>
      <c r="AJ48">
        <v>4.77990508808313E-4</v>
      </c>
      <c r="AK48">
        <v>2.16326184534694E-2</v>
      </c>
      <c r="AL48">
        <v>6.3527306601443602E-3</v>
      </c>
      <c r="AM48">
        <v>0.74037937996502801</v>
      </c>
      <c r="AN48">
        <v>0.26978466020737402</v>
      </c>
      <c r="AO48">
        <v>1.0276846794736501</v>
      </c>
      <c r="AP48">
        <v>0.29880686144376001</v>
      </c>
      <c r="AQ48">
        <v>0.122048267464046</v>
      </c>
      <c r="AR48">
        <v>4.7236451396543901E-2</v>
      </c>
      <c r="AS48">
        <v>0.40204567403931302</v>
      </c>
      <c r="AT48">
        <v>5.2104553442184703E-2</v>
      </c>
      <c r="AU48">
        <v>0.26380900032837101</v>
      </c>
      <c r="AV48">
        <v>1.12197705186959</v>
      </c>
    </row>
    <row r="49" spans="1:48">
      <c r="A49" t="s">
        <v>52</v>
      </c>
      <c r="B49" t="s">
        <v>6</v>
      </c>
      <c r="C49" t="s">
        <v>162</v>
      </c>
      <c r="D49" t="s">
        <v>54</v>
      </c>
      <c r="E49" t="s">
        <v>54</v>
      </c>
      <c r="F49" t="s">
        <v>54</v>
      </c>
      <c r="G49">
        <v>2010</v>
      </c>
      <c r="H49" t="s">
        <v>54</v>
      </c>
      <c r="I49" t="s">
        <v>54</v>
      </c>
      <c r="J49" t="s">
        <v>54</v>
      </c>
      <c r="K49" t="s">
        <v>54</v>
      </c>
      <c r="L49">
        <v>0</v>
      </c>
      <c r="M49">
        <v>0.49365725777117297</v>
      </c>
      <c r="N49">
        <v>0</v>
      </c>
      <c r="O49">
        <v>1.2635417435924801</v>
      </c>
      <c r="P49">
        <v>3.9351821052914703E-2</v>
      </c>
      <c r="Q49">
        <v>0.46630499879857201</v>
      </c>
      <c r="R49">
        <v>1.28151156426651E-4</v>
      </c>
      <c r="S49">
        <v>1.0683917608212301</v>
      </c>
      <c r="T49">
        <v>7.0840682088268396</v>
      </c>
      <c r="U49">
        <v>5.1981696248189997E-2</v>
      </c>
      <c r="V49">
        <v>5.5238185520033699E-3</v>
      </c>
      <c r="W49">
        <v>8.0565506313731994E-2</v>
      </c>
      <c r="X49">
        <v>0.78645194134865404</v>
      </c>
      <c r="Y49">
        <v>5.5985281887501398E-3</v>
      </c>
      <c r="Z49">
        <v>3.8192302680544201</v>
      </c>
      <c r="AA49">
        <v>0.104280840448461</v>
      </c>
      <c r="AB49">
        <v>1.28653713188342</v>
      </c>
      <c r="AC49">
        <v>0.15898257808435501</v>
      </c>
      <c r="AD49">
        <v>0</v>
      </c>
      <c r="AE49">
        <v>7.1274375919102599</v>
      </c>
      <c r="AF49">
        <v>0</v>
      </c>
      <c r="AG49">
        <v>2.0589382865189899E-2</v>
      </c>
      <c r="AH49">
        <v>0.14050521610514899</v>
      </c>
      <c r="AI49">
        <v>5.4842228548798798E-2</v>
      </c>
      <c r="AJ49">
        <v>0</v>
      </c>
      <c r="AK49">
        <v>1.0705276643883401E-3</v>
      </c>
      <c r="AL49">
        <v>0</v>
      </c>
      <c r="AM49">
        <v>3.67006420072802</v>
      </c>
      <c r="AN49">
        <v>4.5420529190309897E-3</v>
      </c>
      <c r="AO49">
        <v>1.22002590517886</v>
      </c>
      <c r="AP49">
        <v>0.17545625205788401</v>
      </c>
      <c r="AQ49">
        <v>0.51890742034090398</v>
      </c>
      <c r="AR49">
        <v>4.8521666388401399E-2</v>
      </c>
      <c r="AS49">
        <v>5.28058128597266E-3</v>
      </c>
      <c r="AT49">
        <v>1.86513490809221E-2</v>
      </c>
      <c r="AU49">
        <v>0.66890758181402798</v>
      </c>
      <c r="AV49">
        <v>1.63052886649049</v>
      </c>
    </row>
    <row r="50" spans="1:48">
      <c r="A50" t="s">
        <v>52</v>
      </c>
      <c r="B50" t="s">
        <v>6</v>
      </c>
      <c r="C50" t="s">
        <v>163</v>
      </c>
      <c r="D50" t="s">
        <v>54</v>
      </c>
      <c r="E50" t="s">
        <v>54</v>
      </c>
      <c r="F50" t="s">
        <v>54</v>
      </c>
      <c r="G50">
        <v>2010</v>
      </c>
      <c r="H50" t="s">
        <v>54</v>
      </c>
      <c r="I50" t="s">
        <v>54</v>
      </c>
      <c r="J50" t="s">
        <v>54</v>
      </c>
      <c r="K50" t="s">
        <v>54</v>
      </c>
      <c r="L50">
        <v>0</v>
      </c>
      <c r="M50">
        <v>8.4386227081176494E-3</v>
      </c>
      <c r="N50">
        <v>0</v>
      </c>
      <c r="O50">
        <v>0</v>
      </c>
      <c r="P50">
        <v>3.0222557592098701E-2</v>
      </c>
      <c r="Q50">
        <v>2.8849167084907201E-2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2.8499542728152001E-3</v>
      </c>
      <c r="Y50">
        <v>0</v>
      </c>
      <c r="Z50">
        <v>2.2245433693568999E-2</v>
      </c>
      <c r="AA50">
        <v>8.1332790922271896E-3</v>
      </c>
      <c r="AB50">
        <v>7.99634202710615E-2</v>
      </c>
      <c r="AC50">
        <v>0</v>
      </c>
      <c r="AD50">
        <v>3.9833405422689198E-2</v>
      </c>
      <c r="AE50">
        <v>9.3496064757264297E-2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1.58696425037612E-3</v>
      </c>
      <c r="AL50">
        <v>0</v>
      </c>
      <c r="AM50">
        <v>0</v>
      </c>
      <c r="AN50">
        <v>0</v>
      </c>
      <c r="AO50">
        <v>3.0616471314377398E-3</v>
      </c>
      <c r="AP50">
        <v>1.18025520382945E-2</v>
      </c>
      <c r="AQ50">
        <v>4.3432516858116204E-3</v>
      </c>
      <c r="AR50">
        <v>2.91377042692009E-3</v>
      </c>
      <c r="AS50">
        <v>0</v>
      </c>
      <c r="AT50">
        <v>1.26344590962212E-2</v>
      </c>
      <c r="AU50">
        <v>1.1725658269222999E-3</v>
      </c>
      <c r="AV50">
        <v>3.9295618781223101E-4</v>
      </c>
    </row>
    <row r="51" spans="1:48">
      <c r="A51" t="s">
        <v>52</v>
      </c>
      <c r="B51" t="s">
        <v>6</v>
      </c>
      <c r="C51" t="s">
        <v>164</v>
      </c>
      <c r="D51" t="s">
        <v>54</v>
      </c>
      <c r="E51" t="s">
        <v>54</v>
      </c>
      <c r="F51" t="s">
        <v>54</v>
      </c>
      <c r="G51">
        <v>2010</v>
      </c>
      <c r="H51" t="s">
        <v>54</v>
      </c>
      <c r="I51" t="s">
        <v>54</v>
      </c>
      <c r="J51" t="s">
        <v>54</v>
      </c>
      <c r="K51" t="s">
        <v>54</v>
      </c>
      <c r="L51">
        <v>0</v>
      </c>
      <c r="M51">
        <v>0.72750857352759801</v>
      </c>
      <c r="N51">
        <v>6.3169105593765901E-2</v>
      </c>
      <c r="O51">
        <v>7.3836232253531198E-2</v>
      </c>
      <c r="P51">
        <v>9.4941463543398996E-2</v>
      </c>
      <c r="Q51">
        <v>9.9464773723501404E-2</v>
      </c>
      <c r="R51">
        <v>0</v>
      </c>
      <c r="S51">
        <v>0.392335670348676</v>
      </c>
      <c r="T51">
        <v>3.3937038814383902</v>
      </c>
      <c r="U51">
        <v>0.236708883438216</v>
      </c>
      <c r="V51">
        <v>3.3494710445881301E-2</v>
      </c>
      <c r="W51">
        <v>0</v>
      </c>
      <c r="X51">
        <v>0</v>
      </c>
      <c r="Y51">
        <v>0.30527597233896198</v>
      </c>
      <c r="Z51">
        <v>0.82855928585733996</v>
      </c>
      <c r="AA51">
        <v>4.8311232779644497E-2</v>
      </c>
      <c r="AB51">
        <v>0.20065096751393</v>
      </c>
      <c r="AC51">
        <v>0</v>
      </c>
      <c r="AD51">
        <v>1.2112741371497201E-2</v>
      </c>
      <c r="AE51">
        <v>8.6491383366464697E-2</v>
      </c>
      <c r="AF51">
        <v>1.99652738946616E-3</v>
      </c>
      <c r="AG51">
        <v>0.171465662789589</v>
      </c>
      <c r="AH51">
        <v>2.6502083767547601E-2</v>
      </c>
      <c r="AI51">
        <v>0.101727762053664</v>
      </c>
      <c r="AJ51">
        <v>0</v>
      </c>
      <c r="AK51">
        <v>1.37735117374564E-2</v>
      </c>
      <c r="AL51">
        <v>0</v>
      </c>
      <c r="AM51">
        <v>0.38212648972820101</v>
      </c>
      <c r="AN51">
        <v>7.0554704174995805E-2</v>
      </c>
      <c r="AO51">
        <v>0.81897166437798796</v>
      </c>
      <c r="AP51">
        <v>1.22304637546775E-2</v>
      </c>
      <c r="AQ51">
        <v>0.17364697001437801</v>
      </c>
      <c r="AR51">
        <v>9.69958496300143E-2</v>
      </c>
      <c r="AS51">
        <v>0.39060633397975703</v>
      </c>
      <c r="AT51">
        <v>4.2494745522045303E-2</v>
      </c>
      <c r="AU51">
        <v>0.229125150102716</v>
      </c>
      <c r="AV51">
        <v>0.17520004606966499</v>
      </c>
    </row>
    <row r="52" spans="1:48">
      <c r="A52" t="s">
        <v>52</v>
      </c>
      <c r="B52" t="s">
        <v>6</v>
      </c>
      <c r="C52" t="s">
        <v>165</v>
      </c>
      <c r="D52" t="s">
        <v>54</v>
      </c>
      <c r="E52" t="s">
        <v>54</v>
      </c>
      <c r="F52" t="s">
        <v>54</v>
      </c>
      <c r="G52">
        <v>2010</v>
      </c>
      <c r="H52" t="s">
        <v>54</v>
      </c>
      <c r="I52" t="s">
        <v>54</v>
      </c>
      <c r="J52" t="s">
        <v>54</v>
      </c>
      <c r="K52" t="s">
        <v>54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9.2224622344694904E-2</v>
      </c>
      <c r="AF52">
        <v>0</v>
      </c>
      <c r="AG52">
        <v>0</v>
      </c>
      <c r="AH52">
        <v>9.6394070332653898E-4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6.4943149767759702E-3</v>
      </c>
      <c r="AU52">
        <v>0</v>
      </c>
      <c r="AV52">
        <v>0</v>
      </c>
    </row>
    <row r="53" spans="1:48">
      <c r="A53" t="s">
        <v>52</v>
      </c>
      <c r="B53" t="s">
        <v>6</v>
      </c>
      <c r="C53" t="s">
        <v>166</v>
      </c>
      <c r="D53" t="s">
        <v>54</v>
      </c>
      <c r="E53" t="s">
        <v>54</v>
      </c>
      <c r="F53" t="s">
        <v>54</v>
      </c>
      <c r="G53">
        <v>2010</v>
      </c>
      <c r="H53" t="s">
        <v>54</v>
      </c>
      <c r="I53" t="s">
        <v>54</v>
      </c>
      <c r="J53" t="s">
        <v>54</v>
      </c>
      <c r="K53" t="s">
        <v>54</v>
      </c>
      <c r="L53">
        <v>6.1332070855963502E-3</v>
      </c>
      <c r="M53">
        <v>0.19823927802425201</v>
      </c>
      <c r="N53">
        <v>3.57379123830633E-2</v>
      </c>
      <c r="O53">
        <v>0.54641540120441001</v>
      </c>
      <c r="P53">
        <v>2.62420048292074E-2</v>
      </c>
      <c r="Q53">
        <v>0.89959415026588696</v>
      </c>
      <c r="R53">
        <v>2.1685320952208102E-2</v>
      </c>
      <c r="S53">
        <v>1.6407212328285702E-2</v>
      </c>
      <c r="T53">
        <v>6.2524947677283498</v>
      </c>
      <c r="U53">
        <v>1.26561132106176E-2</v>
      </c>
      <c r="V53">
        <v>5.5212145342277098E-3</v>
      </c>
      <c r="W53">
        <v>0.15024104845616701</v>
      </c>
      <c r="X53">
        <v>0.95475506555121903</v>
      </c>
      <c r="Y53">
        <v>6.6399152411741796E-2</v>
      </c>
      <c r="Z53">
        <v>1.7182998725883301</v>
      </c>
      <c r="AA53">
        <v>6.9823677398433801E-2</v>
      </c>
      <c r="AB53">
        <v>0</v>
      </c>
      <c r="AC53">
        <v>0.15526835049228199</v>
      </c>
      <c r="AD53">
        <v>0</v>
      </c>
      <c r="AE53">
        <v>0.208828697807945</v>
      </c>
      <c r="AF53">
        <v>2.1879216128247201E-2</v>
      </c>
      <c r="AG53">
        <v>2.06330622772613E-3</v>
      </c>
      <c r="AH53">
        <v>4.0907633770082399E-2</v>
      </c>
      <c r="AI53">
        <v>1.7164964512275099E-2</v>
      </c>
      <c r="AJ53">
        <v>0</v>
      </c>
      <c r="AK53">
        <v>4.7654257232848801E-2</v>
      </c>
      <c r="AL53">
        <v>0</v>
      </c>
      <c r="AM53">
        <v>0.17068319623964601</v>
      </c>
      <c r="AN53">
        <v>4.7675238468016502E-2</v>
      </c>
      <c r="AO53">
        <v>0.47571806996584398</v>
      </c>
      <c r="AP53">
        <v>0.155991715111574</v>
      </c>
      <c r="AQ53">
        <v>3.7878306740198799E-2</v>
      </c>
      <c r="AR53">
        <v>6.5407469973867205E-2</v>
      </c>
      <c r="AS53">
        <v>0.116214379223196</v>
      </c>
      <c r="AT53">
        <v>0.155017476836565</v>
      </c>
      <c r="AU53">
        <v>2.7889970452330701E-2</v>
      </c>
      <c r="AV53">
        <v>0.31158284667894798</v>
      </c>
    </row>
    <row r="54" spans="1:48">
      <c r="A54" t="s">
        <v>52</v>
      </c>
      <c r="B54" t="s">
        <v>6</v>
      </c>
      <c r="C54" t="s">
        <v>167</v>
      </c>
      <c r="D54" t="s">
        <v>54</v>
      </c>
      <c r="E54" t="s">
        <v>54</v>
      </c>
      <c r="F54" t="s">
        <v>54</v>
      </c>
      <c r="G54">
        <v>2010</v>
      </c>
      <c r="H54" t="s">
        <v>54</v>
      </c>
      <c r="I54" t="s">
        <v>54</v>
      </c>
      <c r="J54" t="s">
        <v>54</v>
      </c>
      <c r="K54" t="s">
        <v>54</v>
      </c>
      <c r="L54">
        <v>1.7192165517265202E-2</v>
      </c>
      <c r="M54">
        <v>0.12703409361729301</v>
      </c>
      <c r="N54">
        <v>0</v>
      </c>
      <c r="O54">
        <v>1.86999036689585E-3</v>
      </c>
      <c r="P54">
        <v>1.1927422618846399E-2</v>
      </c>
      <c r="Q54">
        <v>0.48664871726585301</v>
      </c>
      <c r="R54">
        <v>6.2259033101844897E-3</v>
      </c>
      <c r="S54">
        <v>6.3222817342673501E-2</v>
      </c>
      <c r="T54">
        <v>0</v>
      </c>
      <c r="U54">
        <v>4.7198919519379497E-2</v>
      </c>
      <c r="V54">
        <v>2.4760498922699499E-2</v>
      </c>
      <c r="W54">
        <v>0</v>
      </c>
      <c r="X54">
        <v>0.105033080670918</v>
      </c>
      <c r="Y54">
        <v>0.120847084256489</v>
      </c>
      <c r="Z54">
        <v>0.86932436439282701</v>
      </c>
      <c r="AA54">
        <v>3.74115288749963E-3</v>
      </c>
      <c r="AB54">
        <v>0.18705099226334801</v>
      </c>
      <c r="AC54">
        <v>1.7962279535388499E-2</v>
      </c>
      <c r="AD54">
        <v>0</v>
      </c>
      <c r="AE54">
        <v>0</v>
      </c>
      <c r="AF54">
        <v>6.9265350792377398E-3</v>
      </c>
      <c r="AG54">
        <v>4.5927967598104601E-2</v>
      </c>
      <c r="AH54">
        <v>0</v>
      </c>
      <c r="AI54">
        <v>0.122707150736136</v>
      </c>
      <c r="AJ54">
        <v>0</v>
      </c>
      <c r="AK54">
        <v>1.56344686336117E-2</v>
      </c>
      <c r="AL54">
        <v>0</v>
      </c>
      <c r="AM54">
        <v>1.5109772963982899E-2</v>
      </c>
      <c r="AN54">
        <v>4.6797893529445099E-2</v>
      </c>
      <c r="AO54">
        <v>0.28148786938270798</v>
      </c>
      <c r="AP54">
        <v>0</v>
      </c>
      <c r="AQ54">
        <v>0</v>
      </c>
      <c r="AR54">
        <v>2.17677803217536E-2</v>
      </c>
      <c r="AS54">
        <v>5.8386490505277597E-2</v>
      </c>
      <c r="AT54">
        <v>0</v>
      </c>
      <c r="AU54">
        <v>2.3990448155875799E-2</v>
      </c>
      <c r="AV54">
        <v>7.1460728255522202E-2</v>
      </c>
    </row>
    <row r="55" spans="1:48">
      <c r="A55" t="s">
        <v>52</v>
      </c>
      <c r="B55" t="s">
        <v>6</v>
      </c>
      <c r="C55" t="s">
        <v>168</v>
      </c>
      <c r="D55" t="s">
        <v>54</v>
      </c>
      <c r="E55" t="s">
        <v>54</v>
      </c>
      <c r="F55" t="s">
        <v>54</v>
      </c>
      <c r="G55">
        <v>2010</v>
      </c>
      <c r="H55" t="s">
        <v>54</v>
      </c>
      <c r="I55" t="s">
        <v>54</v>
      </c>
      <c r="J55" t="s">
        <v>54</v>
      </c>
      <c r="K55" t="s">
        <v>54</v>
      </c>
      <c r="L55">
        <v>1.87159557745476E-3</v>
      </c>
      <c r="M55">
        <v>9.2976163458501106E-3</v>
      </c>
      <c r="N55">
        <v>0.121803052285299</v>
      </c>
      <c r="O55">
        <v>0</v>
      </c>
      <c r="P55">
        <v>7.5077552067443799E-3</v>
      </c>
      <c r="Q55">
        <v>0</v>
      </c>
      <c r="R55">
        <v>0</v>
      </c>
      <c r="S55">
        <v>5.5757179379817202E-2</v>
      </c>
      <c r="T55">
        <v>0.380025526210446</v>
      </c>
      <c r="U55">
        <v>0</v>
      </c>
      <c r="V55">
        <v>4.2111908807652299E-3</v>
      </c>
      <c r="W55">
        <v>0</v>
      </c>
      <c r="X55">
        <v>5.0999336041045201E-2</v>
      </c>
      <c r="Y55">
        <v>5.5502192352285696E-3</v>
      </c>
      <c r="Z55">
        <v>0</v>
      </c>
      <c r="AA55">
        <v>2.09043971020697E-3</v>
      </c>
      <c r="AB55">
        <v>5.2453879772474997E-3</v>
      </c>
      <c r="AC55">
        <v>0</v>
      </c>
      <c r="AD55">
        <v>0</v>
      </c>
      <c r="AE55">
        <v>0</v>
      </c>
      <c r="AF55">
        <v>8.0104214657130898E-3</v>
      </c>
      <c r="AG55">
        <v>9.7854947085769695E-2</v>
      </c>
      <c r="AH55">
        <v>0</v>
      </c>
      <c r="AI55">
        <v>3.9669926908432601E-2</v>
      </c>
      <c r="AJ55">
        <v>0</v>
      </c>
      <c r="AK55">
        <v>2.5099117771413999E-3</v>
      </c>
      <c r="AL55">
        <v>0</v>
      </c>
      <c r="AM55">
        <v>2.8947785853251002E-3</v>
      </c>
      <c r="AN55">
        <v>0</v>
      </c>
      <c r="AO55">
        <v>1.685444457582</v>
      </c>
      <c r="AP55">
        <v>0</v>
      </c>
      <c r="AQ55">
        <v>1.06594883823242E-3</v>
      </c>
      <c r="AR55">
        <v>0.33743101816023702</v>
      </c>
      <c r="AS55">
        <v>0</v>
      </c>
      <c r="AT55">
        <v>0</v>
      </c>
      <c r="AU55">
        <v>0.51028292797270103</v>
      </c>
      <c r="AV55">
        <v>4.51740983532085E-2</v>
      </c>
    </row>
    <row r="56" spans="1:48">
      <c r="A56" t="s">
        <v>52</v>
      </c>
      <c r="B56" t="s">
        <v>6</v>
      </c>
      <c r="C56" t="s">
        <v>169</v>
      </c>
      <c r="D56" t="s">
        <v>54</v>
      </c>
      <c r="E56" t="s">
        <v>54</v>
      </c>
      <c r="F56" t="s">
        <v>54</v>
      </c>
      <c r="G56">
        <v>2010</v>
      </c>
      <c r="H56" t="s">
        <v>54</v>
      </c>
      <c r="I56" t="s">
        <v>54</v>
      </c>
      <c r="J56" t="s">
        <v>54</v>
      </c>
      <c r="K56" t="s">
        <v>54</v>
      </c>
      <c r="L56">
        <v>4.4053998707506301E-2</v>
      </c>
      <c r="M56">
        <v>0.619930355558171</v>
      </c>
      <c r="N56">
        <v>8.0798891616429905E-3</v>
      </c>
      <c r="O56">
        <v>1.84702471826709</v>
      </c>
      <c r="P56">
        <v>0.331377153313475</v>
      </c>
      <c r="Q56">
        <v>0.95120463994498905</v>
      </c>
      <c r="R56">
        <v>0.118285571198911</v>
      </c>
      <c r="S56">
        <v>0.96658205250766105</v>
      </c>
      <c r="T56">
        <v>5.0543474977451703</v>
      </c>
      <c r="U56">
        <v>0.53408636224095596</v>
      </c>
      <c r="V56">
        <v>0.191427632246956</v>
      </c>
      <c r="W56">
        <v>0.82391724277357203</v>
      </c>
      <c r="X56">
        <v>3.3640251624761501</v>
      </c>
      <c r="Y56">
        <v>2.0551009598057499</v>
      </c>
      <c r="Z56">
        <v>11.3352211412308</v>
      </c>
      <c r="AA56">
        <v>0.154209032980236</v>
      </c>
      <c r="AB56">
        <v>0.56623173907326396</v>
      </c>
      <c r="AC56">
        <v>0.63031294521814696</v>
      </c>
      <c r="AD56">
        <v>1.68940149577139E-2</v>
      </c>
      <c r="AE56">
        <v>3.3396008641486099</v>
      </c>
      <c r="AF56">
        <v>1.4965137346269799E-2</v>
      </c>
      <c r="AG56">
        <v>0.10867153174443001</v>
      </c>
      <c r="AH56">
        <v>0.198644189685031</v>
      </c>
      <c r="AI56">
        <v>0.121538984626231</v>
      </c>
      <c r="AJ56">
        <v>9.7819293364261408E-4</v>
      </c>
      <c r="AK56">
        <v>4.4270490977168599E-2</v>
      </c>
      <c r="AL56">
        <v>1.3000668688130899E-2</v>
      </c>
      <c r="AM56">
        <v>2.6529996830657798</v>
      </c>
      <c r="AN56">
        <v>2.3615767535114198</v>
      </c>
      <c r="AO56">
        <v>2.6839396256897601</v>
      </c>
      <c r="AP56">
        <v>0.61149908837505795</v>
      </c>
      <c r="AQ56">
        <v>0.31874580582568202</v>
      </c>
      <c r="AR56">
        <v>9.6667950754189699E-2</v>
      </c>
      <c r="AS56">
        <v>3.51933174010433</v>
      </c>
      <c r="AT56">
        <v>0.10663037246245601</v>
      </c>
      <c r="AU56">
        <v>0.68897342126143302</v>
      </c>
      <c r="AV56">
        <v>6.5249721153884597</v>
      </c>
    </row>
    <row r="57" spans="1:48">
      <c r="A57" t="s">
        <v>52</v>
      </c>
      <c r="B57" t="s">
        <v>6</v>
      </c>
      <c r="C57" t="s">
        <v>170</v>
      </c>
      <c r="D57" t="s">
        <v>54</v>
      </c>
      <c r="E57" t="s">
        <v>54</v>
      </c>
      <c r="F57" t="s">
        <v>54</v>
      </c>
      <c r="G57">
        <v>2010</v>
      </c>
      <c r="H57" t="s">
        <v>54</v>
      </c>
      <c r="I57" t="s">
        <v>54</v>
      </c>
      <c r="J57" t="s">
        <v>54</v>
      </c>
      <c r="K57" t="s">
        <v>54</v>
      </c>
      <c r="L57">
        <v>0</v>
      </c>
      <c r="M57">
        <v>1.28925370019138</v>
      </c>
      <c r="N57">
        <v>0</v>
      </c>
      <c r="O57">
        <v>4.5276461446691902</v>
      </c>
      <c r="P57">
        <v>0.10277268307732799</v>
      </c>
      <c r="Q57">
        <v>1.2178195208414599</v>
      </c>
      <c r="R57">
        <v>2.6225741587883902E-4</v>
      </c>
      <c r="S57">
        <v>2.7902517570829399</v>
      </c>
      <c r="T57">
        <v>18.501016660574798</v>
      </c>
      <c r="U57">
        <v>0.45502500169378501</v>
      </c>
      <c r="V57">
        <v>4.8353088248231403E-2</v>
      </c>
      <c r="W57">
        <v>0.164874840648847</v>
      </c>
      <c r="X57">
        <v>1.6094498060112701</v>
      </c>
      <c r="Y57">
        <v>4.90070636865267E-2</v>
      </c>
      <c r="Z57">
        <v>13.685438796502201</v>
      </c>
      <c r="AA57">
        <v>0.21340754546635801</v>
      </c>
      <c r="AB57">
        <v>3.3599683416042501</v>
      </c>
      <c r="AC57">
        <v>0.92457941729236204</v>
      </c>
      <c r="AD57">
        <v>0</v>
      </c>
      <c r="AE57">
        <v>14.5860826918246</v>
      </c>
      <c r="AF57">
        <v>0</v>
      </c>
      <c r="AG57">
        <v>5.37719999569167E-2</v>
      </c>
      <c r="AH57">
        <v>0.36694866105608998</v>
      </c>
      <c r="AI57">
        <v>0.19651602799291401</v>
      </c>
      <c r="AJ57">
        <v>0</v>
      </c>
      <c r="AK57">
        <v>2.1908020709121498E-3</v>
      </c>
      <c r="AL57">
        <v>0</v>
      </c>
      <c r="AM57">
        <v>13.150932379859601</v>
      </c>
      <c r="AN57">
        <v>3.9759141896938299E-2</v>
      </c>
      <c r="AO57">
        <v>3.1862651421004502</v>
      </c>
      <c r="AP57">
        <v>0.35906584495649002</v>
      </c>
      <c r="AQ57">
        <v>1.3551979661998199</v>
      </c>
      <c r="AR57">
        <v>9.9298103864093296E-2</v>
      </c>
      <c r="AS57">
        <v>4.6223895755951601E-2</v>
      </c>
      <c r="AT57">
        <v>3.8169414533660399E-2</v>
      </c>
      <c r="AU57">
        <v>1.74694398059383</v>
      </c>
      <c r="AV57">
        <v>9.4825071238828205</v>
      </c>
    </row>
    <row r="58" spans="1:48">
      <c r="A58" t="s">
        <v>52</v>
      </c>
      <c r="B58" t="s">
        <v>6</v>
      </c>
      <c r="C58" t="s">
        <v>171</v>
      </c>
      <c r="D58" t="s">
        <v>54</v>
      </c>
      <c r="E58" t="s">
        <v>54</v>
      </c>
      <c r="F58" t="s">
        <v>54</v>
      </c>
      <c r="G58">
        <v>2010</v>
      </c>
      <c r="H58" t="s">
        <v>54</v>
      </c>
      <c r="I58" t="s">
        <v>54</v>
      </c>
      <c r="J58" t="s">
        <v>54</v>
      </c>
      <c r="K58" t="s">
        <v>54</v>
      </c>
      <c r="L58">
        <v>0</v>
      </c>
      <c r="M58">
        <v>2.2038621694898199E-2</v>
      </c>
      <c r="N58">
        <v>0</v>
      </c>
      <c r="O58">
        <v>0</v>
      </c>
      <c r="P58">
        <v>7.8930358242442503E-2</v>
      </c>
      <c r="Q58">
        <v>7.5343560387593406E-2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5.8323441145782104E-3</v>
      </c>
      <c r="Y58">
        <v>0</v>
      </c>
      <c r="Z58">
        <v>7.9712009998829103E-2</v>
      </c>
      <c r="AA58">
        <v>1.66445065095433E-2</v>
      </c>
      <c r="AB58">
        <v>0.20883544978125701</v>
      </c>
      <c r="AC58">
        <v>0</v>
      </c>
      <c r="AD58">
        <v>0.34868418459044498</v>
      </c>
      <c r="AE58">
        <v>0.19133683239226201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3.2476737237556899E-3</v>
      </c>
      <c r="AL58">
        <v>0</v>
      </c>
      <c r="AM58">
        <v>0</v>
      </c>
      <c r="AN58">
        <v>0</v>
      </c>
      <c r="AO58">
        <v>7.9959118006447394E-3</v>
      </c>
      <c r="AP58">
        <v>2.4153561190142399E-2</v>
      </c>
      <c r="AQ58">
        <v>1.1342998038916099E-2</v>
      </c>
      <c r="AR58">
        <v>5.9629419190268297E-3</v>
      </c>
      <c r="AS58">
        <v>0</v>
      </c>
      <c r="AT58">
        <v>2.5856033499770899E-2</v>
      </c>
      <c r="AU58">
        <v>3.0623166321972401E-3</v>
      </c>
      <c r="AV58">
        <v>2.28527683678702E-3</v>
      </c>
    </row>
    <row r="59" spans="1:48">
      <c r="A59" t="s">
        <v>52</v>
      </c>
      <c r="B59" t="s">
        <v>6</v>
      </c>
      <c r="C59" t="s">
        <v>172</v>
      </c>
      <c r="D59" t="s">
        <v>54</v>
      </c>
      <c r="E59" t="s">
        <v>54</v>
      </c>
      <c r="F59" t="s">
        <v>54</v>
      </c>
      <c r="G59">
        <v>2010</v>
      </c>
      <c r="H59" t="s">
        <v>54</v>
      </c>
      <c r="I59" t="s">
        <v>54</v>
      </c>
      <c r="J59" t="s">
        <v>54</v>
      </c>
      <c r="K59" t="s">
        <v>54</v>
      </c>
      <c r="L59">
        <v>0</v>
      </c>
      <c r="M59">
        <v>1.8999885154654801</v>
      </c>
      <c r="N59">
        <v>0.129273639492131</v>
      </c>
      <c r="O59">
        <v>0.26457719659432199</v>
      </c>
      <c r="P59">
        <v>0.24795266604112401</v>
      </c>
      <c r="Q59">
        <v>0.25976591155713202</v>
      </c>
      <c r="R59">
        <v>0</v>
      </c>
      <c r="S59">
        <v>1.02463846474746</v>
      </c>
      <c r="T59">
        <v>8.8631235895379703</v>
      </c>
      <c r="U59">
        <v>2.0720458904062502</v>
      </c>
      <c r="V59">
        <v>0.293198025024061</v>
      </c>
      <c r="W59">
        <v>0</v>
      </c>
      <c r="X59">
        <v>0</v>
      </c>
      <c r="Y59">
        <v>2.6722521552082799</v>
      </c>
      <c r="Z59">
        <v>2.9689745315226901</v>
      </c>
      <c r="AA59">
        <v>9.8867457930139097E-2</v>
      </c>
      <c r="AB59">
        <v>0.52402754794344897</v>
      </c>
      <c r="AC59">
        <v>0</v>
      </c>
      <c r="AD59">
        <v>0.10602963275315901</v>
      </c>
      <c r="AE59">
        <v>0.17700196650552999</v>
      </c>
      <c r="AF59">
        <v>4.0858321414556304E-3</v>
      </c>
      <c r="AG59">
        <v>0.44780611796396602</v>
      </c>
      <c r="AH59">
        <v>6.9213830085996103E-2</v>
      </c>
      <c r="AI59">
        <v>0.36452084943277302</v>
      </c>
      <c r="AJ59">
        <v>0</v>
      </c>
      <c r="AK59">
        <v>2.81870698366243E-2</v>
      </c>
      <c r="AL59">
        <v>0</v>
      </c>
      <c r="AM59">
        <v>1.36927294786065</v>
      </c>
      <c r="AN59">
        <v>0.61760497836485595</v>
      </c>
      <c r="AO59">
        <v>2.1388569336919301</v>
      </c>
      <c r="AP59">
        <v>2.5029269409187101E-2</v>
      </c>
      <c r="AQ59">
        <v>0.45350290124131598</v>
      </c>
      <c r="AR59">
        <v>0.19849903492286999</v>
      </c>
      <c r="AS59">
        <v>3.4191967674954502</v>
      </c>
      <c r="AT59">
        <v>8.6964194938179695E-2</v>
      </c>
      <c r="AU59">
        <v>0.59839178483984001</v>
      </c>
      <c r="AV59">
        <v>1.0188937584012301</v>
      </c>
    </row>
    <row r="60" spans="1:48">
      <c r="A60" t="s">
        <v>52</v>
      </c>
      <c r="B60" t="s">
        <v>6</v>
      </c>
      <c r="C60" t="s">
        <v>173</v>
      </c>
      <c r="D60" t="s">
        <v>54</v>
      </c>
      <c r="E60" t="s">
        <v>54</v>
      </c>
      <c r="F60" t="s">
        <v>54</v>
      </c>
      <c r="G60">
        <v>2010</v>
      </c>
      <c r="H60" t="s">
        <v>54</v>
      </c>
      <c r="I60" t="s">
        <v>54</v>
      </c>
      <c r="J60" t="s">
        <v>54</v>
      </c>
      <c r="K60" t="s">
        <v>54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0.18873486444396601</v>
      </c>
      <c r="AF60">
        <v>0</v>
      </c>
      <c r="AG60">
        <v>0</v>
      </c>
      <c r="AH60">
        <v>2.5174634809175399E-3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1.3290416654861401E-2</v>
      </c>
      <c r="AU60">
        <v>0</v>
      </c>
      <c r="AV60">
        <v>0</v>
      </c>
    </row>
    <row r="61" spans="1:48">
      <c r="A61" t="s">
        <v>52</v>
      </c>
      <c r="B61" t="s">
        <v>6</v>
      </c>
      <c r="C61" t="s">
        <v>174</v>
      </c>
      <c r="D61" t="s">
        <v>54</v>
      </c>
      <c r="E61" t="s">
        <v>54</v>
      </c>
      <c r="F61" t="s">
        <v>54</v>
      </c>
      <c r="G61">
        <v>2010</v>
      </c>
      <c r="H61" t="s">
        <v>54</v>
      </c>
      <c r="I61" t="s">
        <v>54</v>
      </c>
      <c r="J61" t="s">
        <v>54</v>
      </c>
      <c r="K61" t="s">
        <v>54</v>
      </c>
      <c r="L61">
        <v>1.2551420417645001E-2</v>
      </c>
      <c r="M61">
        <v>0.51772908975341203</v>
      </c>
      <c r="N61">
        <v>7.3136542906275095E-2</v>
      </c>
      <c r="O61">
        <v>1.9579690162171099</v>
      </c>
      <c r="P61">
        <v>6.8534598233696703E-2</v>
      </c>
      <c r="Q61">
        <v>2.3494136238110999</v>
      </c>
      <c r="R61">
        <v>4.4378345026363002E-2</v>
      </c>
      <c r="S61">
        <v>4.2849687452327902E-2</v>
      </c>
      <c r="T61">
        <v>16.329248456947902</v>
      </c>
      <c r="U61">
        <v>0.11078607184348099</v>
      </c>
      <c r="V61">
        <v>4.8330293817146999E-2</v>
      </c>
      <c r="W61">
        <v>0.30746370322138999</v>
      </c>
      <c r="X61">
        <v>1.9538769939388601</v>
      </c>
      <c r="Y61">
        <v>0.58122909830343705</v>
      </c>
      <c r="Z61">
        <v>6.15717987392373</v>
      </c>
      <c r="AA61">
        <v>0.142892016836008</v>
      </c>
      <c r="AB61">
        <v>0</v>
      </c>
      <c r="AC61">
        <v>0.90297894745378704</v>
      </c>
      <c r="AD61">
        <v>0</v>
      </c>
      <c r="AE61">
        <v>0.4273615328614</v>
      </c>
      <c r="AF61">
        <v>4.4775145564393999E-2</v>
      </c>
      <c r="AG61">
        <v>5.3886074738050396E-3</v>
      </c>
      <c r="AH61">
        <v>0.106835901577284</v>
      </c>
      <c r="AI61">
        <v>6.1507176784221303E-2</v>
      </c>
      <c r="AJ61">
        <v>0</v>
      </c>
      <c r="AK61">
        <v>9.75229775992352E-2</v>
      </c>
      <c r="AL61">
        <v>0</v>
      </c>
      <c r="AM61">
        <v>0.61160869384263905</v>
      </c>
      <c r="AN61">
        <v>0.41732815645499699</v>
      </c>
      <c r="AO61">
        <v>1.2424030484641699</v>
      </c>
      <c r="AP61">
        <v>0.31923226636729302</v>
      </c>
      <c r="AQ61">
        <v>9.8924398158898502E-2</v>
      </c>
      <c r="AR61">
        <v>0.133854383626551</v>
      </c>
      <c r="AS61">
        <v>1.0172897754316299</v>
      </c>
      <c r="AT61">
        <v>0.31723851758204202</v>
      </c>
      <c r="AU61">
        <v>7.2838486698727306E-2</v>
      </c>
      <c r="AV61">
        <v>1.81204186202002</v>
      </c>
    </row>
    <row r="62" spans="1:48">
      <c r="A62" t="s">
        <v>52</v>
      </c>
      <c r="B62" t="s">
        <v>6</v>
      </c>
      <c r="C62" t="s">
        <v>175</v>
      </c>
      <c r="D62" t="s">
        <v>54</v>
      </c>
      <c r="E62" t="s">
        <v>54</v>
      </c>
      <c r="F62" t="s">
        <v>54</v>
      </c>
      <c r="G62">
        <v>2010</v>
      </c>
      <c r="H62" t="s">
        <v>54</v>
      </c>
      <c r="I62" t="s">
        <v>54</v>
      </c>
      <c r="J62" t="s">
        <v>54</v>
      </c>
      <c r="K62" t="s">
        <v>54</v>
      </c>
      <c r="L62">
        <v>6.5330489477598104E-3</v>
      </c>
      <c r="M62">
        <v>6.0849365062737797E-2</v>
      </c>
      <c r="N62">
        <v>0</v>
      </c>
      <c r="O62">
        <v>7.16222280291556E-4</v>
      </c>
      <c r="P62">
        <v>5.71323864739992E-3</v>
      </c>
      <c r="Q62">
        <v>0.233104866662282</v>
      </c>
      <c r="R62">
        <v>2.3658526919490201E-3</v>
      </c>
      <c r="S62">
        <v>3.02837465379092E-2</v>
      </c>
      <c r="T62">
        <v>0</v>
      </c>
      <c r="U62">
        <v>1.18521275811497E-2</v>
      </c>
      <c r="V62">
        <v>6.2176125045460004E-3</v>
      </c>
      <c r="W62">
        <v>0</v>
      </c>
      <c r="X62">
        <v>3.9912729811029897E-2</v>
      </c>
      <c r="Y62">
        <v>3.0345928995890802E-2</v>
      </c>
      <c r="Z62">
        <v>0.33295865561702997</v>
      </c>
      <c r="AA62">
        <v>1.42164376619938E-3</v>
      </c>
      <c r="AB62">
        <v>8.9597475681366195E-2</v>
      </c>
      <c r="AC62">
        <v>1.1681262282733E-2</v>
      </c>
      <c r="AD62">
        <v>0</v>
      </c>
      <c r="AE62">
        <v>0</v>
      </c>
      <c r="AF62">
        <v>2.6320938258529302E-3</v>
      </c>
      <c r="AG62">
        <v>2.19995088514271E-2</v>
      </c>
      <c r="AH62">
        <v>0</v>
      </c>
      <c r="AI62">
        <v>4.6997886654466303E-2</v>
      </c>
      <c r="AJ62">
        <v>0</v>
      </c>
      <c r="AK62">
        <v>5.9411217716014699E-3</v>
      </c>
      <c r="AL62">
        <v>0</v>
      </c>
      <c r="AM62">
        <v>5.7871720830924697E-3</v>
      </c>
      <c r="AN62">
        <v>1.17514258861859E-2</v>
      </c>
      <c r="AO62">
        <v>0.13483276526065599</v>
      </c>
      <c r="AP62">
        <v>0</v>
      </c>
      <c r="AQ62">
        <v>0</v>
      </c>
      <c r="AR62">
        <v>8.2717895068707102E-3</v>
      </c>
      <c r="AS62">
        <v>1.46614401670785E-2</v>
      </c>
      <c r="AT62">
        <v>0</v>
      </c>
      <c r="AU62">
        <v>1.1491431129137799E-2</v>
      </c>
      <c r="AV62">
        <v>4.6472470714158401E-2</v>
      </c>
    </row>
    <row r="63" spans="1:48">
      <c r="A63" t="s">
        <v>52</v>
      </c>
      <c r="B63" t="s">
        <v>6</v>
      </c>
      <c r="C63" t="s">
        <v>176</v>
      </c>
      <c r="D63" t="s">
        <v>54</v>
      </c>
      <c r="E63" t="s">
        <v>54</v>
      </c>
      <c r="F63" t="s">
        <v>54</v>
      </c>
      <c r="G63">
        <v>2010</v>
      </c>
      <c r="H63" t="s">
        <v>54</v>
      </c>
      <c r="I63" t="s">
        <v>54</v>
      </c>
      <c r="J63" t="s">
        <v>54</v>
      </c>
      <c r="K63" t="s">
        <v>54</v>
      </c>
      <c r="L63">
        <v>7.1120915545185503E-4</v>
      </c>
      <c r="M63">
        <v>4.4535607342255697E-3</v>
      </c>
      <c r="N63">
        <v>4.6285344435945501E-2</v>
      </c>
      <c r="O63">
        <v>0</v>
      </c>
      <c r="P63">
        <v>3.5962167664466199E-3</v>
      </c>
      <c r="Q63">
        <v>0</v>
      </c>
      <c r="R63">
        <v>0</v>
      </c>
      <c r="S63">
        <v>2.67077039426304E-2</v>
      </c>
      <c r="T63">
        <v>0.18203232942491401</v>
      </c>
      <c r="U63">
        <v>0</v>
      </c>
      <c r="V63">
        <v>1.0574727577590099E-3</v>
      </c>
      <c r="W63">
        <v>0</v>
      </c>
      <c r="X63">
        <v>1.9379824974625901E-2</v>
      </c>
      <c r="Y63">
        <v>1.39371636361868E-3</v>
      </c>
      <c r="Z63">
        <v>0</v>
      </c>
      <c r="AA63">
        <v>7.9437025751107201E-4</v>
      </c>
      <c r="AB63">
        <v>2.51254225408807E-3</v>
      </c>
      <c r="AC63">
        <v>0</v>
      </c>
      <c r="AD63">
        <v>0</v>
      </c>
      <c r="AE63">
        <v>0</v>
      </c>
      <c r="AF63">
        <v>3.04397229512097E-3</v>
      </c>
      <c r="AG63">
        <v>4.68725460139491E-2</v>
      </c>
      <c r="AH63">
        <v>0</v>
      </c>
      <c r="AI63">
        <v>1.51939207882237E-2</v>
      </c>
      <c r="AJ63">
        <v>0</v>
      </c>
      <c r="AK63">
        <v>9.5377027856999698E-4</v>
      </c>
      <c r="AL63">
        <v>0</v>
      </c>
      <c r="AM63">
        <v>1.1087249196702299E-3</v>
      </c>
      <c r="AN63">
        <v>0</v>
      </c>
      <c r="AO63">
        <v>0.80732834920163599</v>
      </c>
      <c r="AP63">
        <v>0</v>
      </c>
      <c r="AQ63">
        <v>5.1058978065535599E-4</v>
      </c>
      <c r="AR63">
        <v>0.12822429820835701</v>
      </c>
      <c r="AS63">
        <v>0</v>
      </c>
      <c r="AT63">
        <v>0</v>
      </c>
      <c r="AU63">
        <v>0.244425659957373</v>
      </c>
      <c r="AV63">
        <v>2.9377701767204799E-2</v>
      </c>
    </row>
    <row r="64" spans="1:48">
      <c r="A64" t="s">
        <v>52</v>
      </c>
      <c r="B64" t="s">
        <v>6</v>
      </c>
      <c r="C64" t="s">
        <v>177</v>
      </c>
      <c r="D64" t="s">
        <v>54</v>
      </c>
      <c r="E64" t="s">
        <v>54</v>
      </c>
      <c r="F64" t="s">
        <v>54</v>
      </c>
      <c r="G64">
        <v>2010</v>
      </c>
      <c r="H64" t="s">
        <v>54</v>
      </c>
      <c r="I64" t="s">
        <v>54</v>
      </c>
      <c r="J64" t="s">
        <v>54</v>
      </c>
      <c r="K64" t="s">
        <v>54</v>
      </c>
      <c r="L64">
        <v>1.6740586263647599E-2</v>
      </c>
      <c r="M64">
        <v>0.296946807307301</v>
      </c>
      <c r="N64">
        <v>3.0703701248383699E-3</v>
      </c>
      <c r="O64">
        <v>0.70742624073945504</v>
      </c>
      <c r="P64">
        <v>0.158729745702516</v>
      </c>
      <c r="Q64">
        <v>0.45562727876623699</v>
      </c>
      <c r="R64">
        <v>4.4948696293097203E-2</v>
      </c>
      <c r="S64">
        <v>0.462993063526077</v>
      </c>
      <c r="T64">
        <v>2.4210338129445601</v>
      </c>
      <c r="U64">
        <v>0.13411450450752099</v>
      </c>
      <c r="V64">
        <v>4.8069420720886699E-2</v>
      </c>
      <c r="W64">
        <v>0.31308980073147202</v>
      </c>
      <c r="X64">
        <v>1.27833465923078</v>
      </c>
      <c r="Y64">
        <v>0.51605670247938695</v>
      </c>
      <c r="Z64">
        <v>4.34148650019947</v>
      </c>
      <c r="AA64">
        <v>5.8599666204635699E-2</v>
      </c>
      <c r="AB64">
        <v>0.27122515554586202</v>
      </c>
      <c r="AC64">
        <v>0.40990626043811301</v>
      </c>
      <c r="AD64">
        <v>4.24225856599246E-3</v>
      </c>
      <c r="AE64">
        <v>1.2690533888563</v>
      </c>
      <c r="AF64">
        <v>5.6867748681773403E-3</v>
      </c>
      <c r="AG64">
        <v>5.2053692979185599E-2</v>
      </c>
      <c r="AH64">
        <v>9.5150620369292394E-2</v>
      </c>
      <c r="AI64">
        <v>4.6550469058201399E-2</v>
      </c>
      <c r="AJ64">
        <v>3.7171479703486003E-4</v>
      </c>
      <c r="AK64">
        <v>1.6822853654168898E-2</v>
      </c>
      <c r="AL64">
        <v>4.9402738013354201E-3</v>
      </c>
      <c r="AM64">
        <v>1.01612153530627</v>
      </c>
      <c r="AN64">
        <v>0.59301588384459403</v>
      </c>
      <c r="AO64">
        <v>1.2856078036968199</v>
      </c>
      <c r="AP64">
        <v>0.23237058018391099</v>
      </c>
      <c r="AQ64">
        <v>0.15267932685326899</v>
      </c>
      <c r="AR64">
        <v>3.6733967767035199E-2</v>
      </c>
      <c r="AS64">
        <v>0.88373990779555101</v>
      </c>
      <c r="AT64">
        <v>4.0519703112182101E-2</v>
      </c>
      <c r="AU64">
        <v>0.330018454377773</v>
      </c>
      <c r="AV64">
        <v>4.2433317284260701</v>
      </c>
    </row>
    <row r="65" spans="1:48">
      <c r="A65" t="s">
        <v>52</v>
      </c>
      <c r="B65" t="s">
        <v>6</v>
      </c>
      <c r="C65" t="s">
        <v>178</v>
      </c>
      <c r="D65" t="s">
        <v>54</v>
      </c>
      <c r="E65" t="s">
        <v>54</v>
      </c>
      <c r="F65" t="s">
        <v>54</v>
      </c>
      <c r="G65">
        <v>2010</v>
      </c>
      <c r="H65" t="s">
        <v>54</v>
      </c>
      <c r="I65" t="s">
        <v>54</v>
      </c>
      <c r="J65" t="s">
        <v>54</v>
      </c>
      <c r="K65" t="s">
        <v>54</v>
      </c>
      <c r="L65">
        <v>0</v>
      </c>
      <c r="M65">
        <v>0.61755286968687895</v>
      </c>
      <c r="N65">
        <v>0</v>
      </c>
      <c r="O65">
        <v>1.7341271396339999</v>
      </c>
      <c r="P65">
        <v>4.9228142878630102E-2</v>
      </c>
      <c r="Q65">
        <v>0.58333587853554403</v>
      </c>
      <c r="R65">
        <v>9.9658215431257699E-5</v>
      </c>
      <c r="S65">
        <v>1.3365313432721799</v>
      </c>
      <c r="T65">
        <v>8.8619919641624492</v>
      </c>
      <c r="U65">
        <v>0.11426139470148799</v>
      </c>
      <c r="V65">
        <v>1.2141951059395001E-2</v>
      </c>
      <c r="W65">
        <v>6.2652689280550899E-2</v>
      </c>
      <c r="X65">
        <v>0.61159336507520801</v>
      </c>
      <c r="Y65">
        <v>1.2306170927318699E-2</v>
      </c>
      <c r="Z65">
        <v>5.2416399330934302</v>
      </c>
      <c r="AA65">
        <v>8.1095190652560198E-2</v>
      </c>
      <c r="AB65">
        <v>1.6094257407264001</v>
      </c>
      <c r="AC65">
        <v>0.60127416753148699</v>
      </c>
      <c r="AD65">
        <v>0</v>
      </c>
      <c r="AE65">
        <v>5.5427335251086003</v>
      </c>
      <c r="AF65">
        <v>0</v>
      </c>
      <c r="AG65">
        <v>2.57568024642994E-2</v>
      </c>
      <c r="AH65">
        <v>0.175768507493372</v>
      </c>
      <c r="AI65">
        <v>7.5267316973704895E-2</v>
      </c>
      <c r="AJ65">
        <v>0</v>
      </c>
      <c r="AK65">
        <v>8.3250810665760596E-4</v>
      </c>
      <c r="AL65">
        <v>0</v>
      </c>
      <c r="AM65">
        <v>5.0369194108194701</v>
      </c>
      <c r="AN65">
        <v>9.9839239346583702E-3</v>
      </c>
      <c r="AO65">
        <v>1.5262218613724401</v>
      </c>
      <c r="AP65">
        <v>0.136445565174074</v>
      </c>
      <c r="AQ65">
        <v>0.64914019086878605</v>
      </c>
      <c r="AR65">
        <v>3.7733429934255998E-2</v>
      </c>
      <c r="AS65">
        <v>1.1607289221363601E-2</v>
      </c>
      <c r="AT65">
        <v>1.4504435360706299E-2</v>
      </c>
      <c r="AU65">
        <v>0.83678663729085401</v>
      </c>
      <c r="AV65">
        <v>6.1666812719248902</v>
      </c>
    </row>
    <row r="66" spans="1:48">
      <c r="A66" t="s">
        <v>52</v>
      </c>
      <c r="B66" t="s">
        <v>6</v>
      </c>
      <c r="C66" t="s">
        <v>179</v>
      </c>
      <c r="D66" t="s">
        <v>54</v>
      </c>
      <c r="E66" t="s">
        <v>54</v>
      </c>
      <c r="F66" t="s">
        <v>54</v>
      </c>
      <c r="G66">
        <v>2010</v>
      </c>
      <c r="H66" t="s">
        <v>54</v>
      </c>
      <c r="I66" t="s">
        <v>54</v>
      </c>
      <c r="J66" t="s">
        <v>54</v>
      </c>
      <c r="K66" t="s">
        <v>54</v>
      </c>
      <c r="L66">
        <v>0</v>
      </c>
      <c r="M66">
        <v>1.05565057285525E-2</v>
      </c>
      <c r="N66">
        <v>0</v>
      </c>
      <c r="O66">
        <v>0</v>
      </c>
      <c r="P66">
        <v>3.7807662860147702E-2</v>
      </c>
      <c r="Q66">
        <v>3.6089585721474401E-2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2.21629960126043E-3</v>
      </c>
      <c r="Y66">
        <v>0</v>
      </c>
      <c r="Z66">
        <v>3.0530380572363899E-2</v>
      </c>
      <c r="AA66">
        <v>6.32493769496061E-3</v>
      </c>
      <c r="AB66">
        <v>0.100032236700675</v>
      </c>
      <c r="AC66">
        <v>0</v>
      </c>
      <c r="AD66">
        <v>8.7558136571289094E-2</v>
      </c>
      <c r="AE66">
        <v>7.2708286240766903E-2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1.2341209362102699E-3</v>
      </c>
      <c r="AL66">
        <v>0</v>
      </c>
      <c r="AM66">
        <v>0</v>
      </c>
      <c r="AN66">
        <v>0</v>
      </c>
      <c r="AO66">
        <v>3.83004390642302E-3</v>
      </c>
      <c r="AP66">
        <v>9.1783898520198092E-3</v>
      </c>
      <c r="AQ66">
        <v>5.4332991161828098E-3</v>
      </c>
      <c r="AR66">
        <v>2.2659269648450798E-3</v>
      </c>
      <c r="AS66">
        <v>0</v>
      </c>
      <c r="AT66">
        <v>9.8253319094260706E-3</v>
      </c>
      <c r="AU66">
        <v>1.46685049173994E-3</v>
      </c>
      <c r="AV66">
        <v>1.4861653871141799E-3</v>
      </c>
    </row>
    <row r="67" spans="1:48">
      <c r="A67" t="s">
        <v>52</v>
      </c>
      <c r="B67" t="s">
        <v>6</v>
      </c>
      <c r="C67" t="s">
        <v>180</v>
      </c>
      <c r="D67" t="s">
        <v>54</v>
      </c>
      <c r="E67" t="s">
        <v>54</v>
      </c>
      <c r="F67" t="s">
        <v>54</v>
      </c>
      <c r="G67">
        <v>2010</v>
      </c>
      <c r="H67" t="s">
        <v>54</v>
      </c>
      <c r="I67" t="s">
        <v>54</v>
      </c>
      <c r="J67" t="s">
        <v>54</v>
      </c>
      <c r="K67" t="s">
        <v>54</v>
      </c>
      <c r="L67">
        <v>0</v>
      </c>
      <c r="M67">
        <v>0.91009501072104204</v>
      </c>
      <c r="N67">
        <v>4.9124178894683498E-2</v>
      </c>
      <c r="O67">
        <v>0.101335325792342</v>
      </c>
      <c r="P67">
        <v>0.118769393826427</v>
      </c>
      <c r="Q67">
        <v>0.124427941610811</v>
      </c>
      <c r="R67">
        <v>0</v>
      </c>
      <c r="S67">
        <v>0.490802100628001</v>
      </c>
      <c r="T67">
        <v>4.2454385869097298</v>
      </c>
      <c r="U67">
        <v>0.52031174647988399</v>
      </c>
      <c r="V67">
        <v>7.3624998930314003E-2</v>
      </c>
      <c r="W67">
        <v>0</v>
      </c>
      <c r="X67">
        <v>0</v>
      </c>
      <c r="Y67">
        <v>0.67102962938646404</v>
      </c>
      <c r="Z67">
        <v>1.1371426006993799</v>
      </c>
      <c r="AA67">
        <v>3.7569783826797799E-2</v>
      </c>
      <c r="AB67">
        <v>0.25100933662584501</v>
      </c>
      <c r="AC67">
        <v>0</v>
      </c>
      <c r="AD67">
        <v>2.66251165825293E-2</v>
      </c>
      <c r="AE67">
        <v>6.7261015482260905E-2</v>
      </c>
      <c r="AF67">
        <v>1.5526224049933399E-3</v>
      </c>
      <c r="AG67">
        <v>0.214499251133378</v>
      </c>
      <c r="AH67">
        <v>3.3153443255801301E-2</v>
      </c>
      <c r="AI67">
        <v>0.139614598351082</v>
      </c>
      <c r="AJ67">
        <v>0</v>
      </c>
      <c r="AK67">
        <v>1.07111292496376E-2</v>
      </c>
      <c r="AL67">
        <v>0</v>
      </c>
      <c r="AM67">
        <v>0.52444323266020298</v>
      </c>
      <c r="AN67">
        <v>0.15508687641309199</v>
      </c>
      <c r="AO67">
        <v>1.02451304739715</v>
      </c>
      <c r="AP67">
        <v>9.5111603022128809E-3</v>
      </c>
      <c r="AQ67">
        <v>0.21722801185780999</v>
      </c>
      <c r="AR67">
        <v>7.5429934055246103E-2</v>
      </c>
      <c r="AS67">
        <v>0.85859500018367096</v>
      </c>
      <c r="AT67">
        <v>3.3046525852900702E-2</v>
      </c>
      <c r="AU67">
        <v>0.28662982613122701</v>
      </c>
      <c r="AV67">
        <v>0.66260884130411801</v>
      </c>
    </row>
    <row r="68" spans="1:48">
      <c r="A68" t="s">
        <v>52</v>
      </c>
      <c r="B68" t="s">
        <v>6</v>
      </c>
      <c r="C68" t="s">
        <v>181</v>
      </c>
      <c r="D68" t="s">
        <v>54</v>
      </c>
      <c r="E68" t="s">
        <v>54</v>
      </c>
      <c r="F68" t="s">
        <v>54</v>
      </c>
      <c r="G68">
        <v>2010</v>
      </c>
      <c r="H68" t="s">
        <v>54</v>
      </c>
      <c r="I68" t="s">
        <v>54</v>
      </c>
      <c r="J68" t="s">
        <v>54</v>
      </c>
      <c r="K68" t="s">
        <v>54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7.1719534477665894E-2</v>
      </c>
      <c r="AF68">
        <v>0</v>
      </c>
      <c r="AG68">
        <v>0</v>
      </c>
      <c r="AH68">
        <v>1.20586568550609E-3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5.0503784677465701E-3</v>
      </c>
      <c r="AU68">
        <v>0</v>
      </c>
      <c r="AV68">
        <v>0</v>
      </c>
    </row>
    <row r="69" spans="1:48">
      <c r="A69" t="s">
        <v>52</v>
      </c>
      <c r="B69" t="s">
        <v>6</v>
      </c>
      <c r="C69" t="s">
        <v>182</v>
      </c>
      <c r="D69" t="s">
        <v>54</v>
      </c>
      <c r="E69" t="s">
        <v>54</v>
      </c>
      <c r="F69" t="s">
        <v>54</v>
      </c>
      <c r="G69">
        <v>2010</v>
      </c>
      <c r="H69" t="s">
        <v>54</v>
      </c>
      <c r="I69" t="s">
        <v>54</v>
      </c>
      <c r="J69" t="s">
        <v>54</v>
      </c>
      <c r="K69" t="s">
        <v>54</v>
      </c>
      <c r="L69">
        <v>4.7695587778071903E-3</v>
      </c>
      <c r="M69">
        <v>0.24799237345615799</v>
      </c>
      <c r="N69">
        <v>2.7791997127807801E-2</v>
      </c>
      <c r="O69">
        <v>0.74991885432174399</v>
      </c>
      <c r="P69">
        <v>3.2828091015580499E-2</v>
      </c>
      <c r="Q69">
        <v>1.12536975868335</v>
      </c>
      <c r="R69">
        <v>1.68638383562934E-2</v>
      </c>
      <c r="S69">
        <v>2.0525011832382398E-2</v>
      </c>
      <c r="T69">
        <v>7.8217144096008804</v>
      </c>
      <c r="U69">
        <v>2.7819506697907101E-2</v>
      </c>
      <c r="V69">
        <v>1.21362271464728E-2</v>
      </c>
      <c r="W69">
        <v>0.11683667312227899</v>
      </c>
      <c r="X69">
        <v>0.74247621839641798</v>
      </c>
      <c r="Y69">
        <v>0.145952523852595</v>
      </c>
      <c r="Z69">
        <v>2.3582524742024802</v>
      </c>
      <c r="AA69">
        <v>5.4299182921213301E-2</v>
      </c>
      <c r="AB69">
        <v>0</v>
      </c>
      <c r="AC69">
        <v>0.58722691071658495</v>
      </c>
      <c r="AD69">
        <v>0</v>
      </c>
      <c r="AE69">
        <v>0.162398030066041</v>
      </c>
      <c r="AF69">
        <v>1.7014623162015002E-2</v>
      </c>
      <c r="AG69">
        <v>2.5811444315191599E-3</v>
      </c>
      <c r="AH69">
        <v>5.1174425634646303E-2</v>
      </c>
      <c r="AI69">
        <v>2.3557773981380301E-2</v>
      </c>
      <c r="AJ69">
        <v>0</v>
      </c>
      <c r="AK69">
        <v>3.70588792637703E-2</v>
      </c>
      <c r="AL69">
        <v>0</v>
      </c>
      <c r="AM69">
        <v>0.23425135289721699</v>
      </c>
      <c r="AN69">
        <v>0.10479533438217301</v>
      </c>
      <c r="AO69">
        <v>0.59511139488905895</v>
      </c>
      <c r="AP69">
        <v>0.121308744950565</v>
      </c>
      <c r="AQ69">
        <v>4.7384813366063303E-2</v>
      </c>
      <c r="AR69">
        <v>5.0864868606941102E-2</v>
      </c>
      <c r="AS69">
        <v>0.255451784239771</v>
      </c>
      <c r="AT69">
        <v>0.120551117391052</v>
      </c>
      <c r="AU69">
        <v>3.4889654749698497E-2</v>
      </c>
      <c r="AV69">
        <v>1.1784103579863401</v>
      </c>
    </row>
    <row r="70" spans="1:48">
      <c r="A70" t="s">
        <v>52</v>
      </c>
      <c r="B70" t="s">
        <v>6</v>
      </c>
      <c r="C70" t="s">
        <v>183</v>
      </c>
      <c r="D70" t="s">
        <v>54</v>
      </c>
      <c r="E70" t="s">
        <v>54</v>
      </c>
      <c r="F70" t="s">
        <v>54</v>
      </c>
      <c r="G70">
        <v>2010</v>
      </c>
      <c r="H70" t="s">
        <v>54</v>
      </c>
      <c r="I70" t="s">
        <v>54</v>
      </c>
      <c r="J70" t="s">
        <v>54</v>
      </c>
      <c r="K70" t="s">
        <v>54</v>
      </c>
      <c r="L70">
        <v>1.87842686867351E-3</v>
      </c>
      <c r="M70">
        <v>2.0661241607149699E-2</v>
      </c>
      <c r="N70">
        <v>0</v>
      </c>
      <c r="O70">
        <v>4.82215140771328E-4</v>
      </c>
      <c r="P70">
        <v>1.9399151319250301E-3</v>
      </c>
      <c r="Q70">
        <v>7.91501433900932E-2</v>
      </c>
      <c r="R70">
        <v>6.8024613001016595E-4</v>
      </c>
      <c r="S70">
        <v>1.02827663582735E-2</v>
      </c>
      <c r="T70">
        <v>0</v>
      </c>
      <c r="U70">
        <v>2.2794466334522801E-2</v>
      </c>
      <c r="V70">
        <v>1.1957950835881401E-2</v>
      </c>
      <c r="W70">
        <v>0</v>
      </c>
      <c r="X70">
        <v>1.1475980767732199E-2</v>
      </c>
      <c r="Y70">
        <v>5.8362454517179002E-2</v>
      </c>
      <c r="Z70">
        <v>0.22417301082010299</v>
      </c>
      <c r="AA70">
        <v>4.0876072863755501E-4</v>
      </c>
      <c r="AB70">
        <v>3.04225868344687E-2</v>
      </c>
      <c r="AC70">
        <v>1.6851399620985701E-3</v>
      </c>
      <c r="AD70">
        <v>0</v>
      </c>
      <c r="AE70">
        <v>0</v>
      </c>
      <c r="AF70">
        <v>7.56797599847645E-4</v>
      </c>
      <c r="AG70">
        <v>7.4698752755977E-3</v>
      </c>
      <c r="AH70">
        <v>0</v>
      </c>
      <c r="AI70">
        <v>3.1642540525006903E-2</v>
      </c>
      <c r="AJ70">
        <v>0</v>
      </c>
      <c r="AK70">
        <v>1.70823192280905E-3</v>
      </c>
      <c r="AL70">
        <v>0</v>
      </c>
      <c r="AM70">
        <v>3.8963630111874298E-3</v>
      </c>
      <c r="AN70">
        <v>2.2600792972507101E-2</v>
      </c>
      <c r="AO70">
        <v>4.5782110244506999E-2</v>
      </c>
      <c r="AP70">
        <v>0</v>
      </c>
      <c r="AQ70">
        <v>0</v>
      </c>
      <c r="AR70">
        <v>2.3783614336833499E-3</v>
      </c>
      <c r="AS70">
        <v>2.81974440467231E-2</v>
      </c>
      <c r="AT70">
        <v>0</v>
      </c>
      <c r="AU70">
        <v>3.9018851671869101E-3</v>
      </c>
      <c r="AV70">
        <v>6.7041228629583704E-3</v>
      </c>
    </row>
    <row r="71" spans="1:48">
      <c r="A71" t="s">
        <v>52</v>
      </c>
      <c r="B71" t="s">
        <v>6</v>
      </c>
      <c r="C71" t="s">
        <v>184</v>
      </c>
      <c r="D71" t="s">
        <v>54</v>
      </c>
      <c r="E71" t="s">
        <v>54</v>
      </c>
      <c r="F71" t="s">
        <v>54</v>
      </c>
      <c r="G71">
        <v>2010</v>
      </c>
      <c r="H71" t="s">
        <v>54</v>
      </c>
      <c r="I71" t="s">
        <v>54</v>
      </c>
      <c r="J71" t="s">
        <v>54</v>
      </c>
      <c r="K71" t="s">
        <v>54</v>
      </c>
      <c r="L71">
        <v>2.04491715511401E-4</v>
      </c>
      <c r="M71">
        <v>1.51219481496771E-3</v>
      </c>
      <c r="N71">
        <v>1.3308278463779299E-2</v>
      </c>
      <c r="O71">
        <v>0</v>
      </c>
      <c r="P71">
        <v>1.22108592927187E-3</v>
      </c>
      <c r="Q71">
        <v>0</v>
      </c>
      <c r="R71">
        <v>0</v>
      </c>
      <c r="S71">
        <v>9.0685305156754104E-3</v>
      </c>
      <c r="T71">
        <v>6.1808597915240099E-2</v>
      </c>
      <c r="U71">
        <v>0</v>
      </c>
      <c r="V71">
        <v>2.0337721654928799E-3</v>
      </c>
      <c r="W71">
        <v>0</v>
      </c>
      <c r="X71">
        <v>5.57221968389049E-3</v>
      </c>
      <c r="Y71">
        <v>2.6804487643979401E-3</v>
      </c>
      <c r="Z71">
        <v>0</v>
      </c>
      <c r="AA71">
        <v>2.2840276375023301E-4</v>
      </c>
      <c r="AB71">
        <v>8.5312710340301604E-4</v>
      </c>
      <c r="AC71">
        <v>0</v>
      </c>
      <c r="AD71">
        <v>0</v>
      </c>
      <c r="AE71">
        <v>0</v>
      </c>
      <c r="AF71">
        <v>8.7522371137502004E-4</v>
      </c>
      <c r="AG71">
        <v>1.5915449519283299E-2</v>
      </c>
      <c r="AH71">
        <v>0</v>
      </c>
      <c r="AI71">
        <v>1.02296994290364E-2</v>
      </c>
      <c r="AJ71">
        <v>0</v>
      </c>
      <c r="AK71">
        <v>2.7423454686076402E-4</v>
      </c>
      <c r="AL71">
        <v>0</v>
      </c>
      <c r="AM71">
        <v>7.4647767589388497E-4</v>
      </c>
      <c r="AN71">
        <v>0</v>
      </c>
      <c r="AO71">
        <v>0.274126214167695</v>
      </c>
      <c r="AP71">
        <v>0</v>
      </c>
      <c r="AQ71">
        <v>1.7336941493777399E-4</v>
      </c>
      <c r="AR71">
        <v>3.68679262772054E-2</v>
      </c>
      <c r="AS71">
        <v>0</v>
      </c>
      <c r="AT71">
        <v>0</v>
      </c>
      <c r="AU71">
        <v>8.2994088930253299E-2</v>
      </c>
      <c r="AV71">
        <v>4.2380299358322302E-3</v>
      </c>
    </row>
    <row r="72" spans="1:48">
      <c r="A72" t="s">
        <v>52</v>
      </c>
      <c r="B72" t="s">
        <v>6</v>
      </c>
      <c r="C72" t="s">
        <v>185</v>
      </c>
      <c r="D72" t="s">
        <v>54</v>
      </c>
      <c r="E72" t="s">
        <v>54</v>
      </c>
      <c r="F72" t="s">
        <v>54</v>
      </c>
      <c r="G72">
        <v>2010</v>
      </c>
      <c r="H72" t="s">
        <v>54</v>
      </c>
      <c r="I72" t="s">
        <v>54</v>
      </c>
      <c r="J72" t="s">
        <v>54</v>
      </c>
      <c r="K72" t="s">
        <v>54</v>
      </c>
      <c r="L72">
        <v>4.8133677378561796E-3</v>
      </c>
      <c r="M72">
        <v>0.100827506152647</v>
      </c>
      <c r="N72">
        <v>8.8281379573109005E-4</v>
      </c>
      <c r="O72">
        <v>0.47629298005731002</v>
      </c>
      <c r="P72">
        <v>5.3896266999988798E-2</v>
      </c>
      <c r="Q72">
        <v>0.15470704221303599</v>
      </c>
      <c r="R72">
        <v>1.2923956257476299E-2</v>
      </c>
      <c r="S72">
        <v>0.15720807502401701</v>
      </c>
      <c r="T72">
        <v>0.82205565328007102</v>
      </c>
      <c r="U72">
        <v>0.25793415882816101</v>
      </c>
      <c r="V72">
        <v>9.2448953560452393E-2</v>
      </c>
      <c r="W72">
        <v>9.0021718604036696E-2</v>
      </c>
      <c r="X72">
        <v>0.36755551508290502</v>
      </c>
      <c r="Y72">
        <v>0.99250004278389403</v>
      </c>
      <c r="Z72">
        <v>2.9230178695338598</v>
      </c>
      <c r="AA72">
        <v>1.6848976392842101E-2</v>
      </c>
      <c r="AB72">
        <v>9.2093787057466597E-2</v>
      </c>
      <c r="AC72">
        <v>5.9133114509353803E-2</v>
      </c>
      <c r="AD72">
        <v>8.1588743795378508E-3</v>
      </c>
      <c r="AE72">
        <v>0.36488690081317399</v>
      </c>
      <c r="AF72">
        <v>1.6351003633830899E-3</v>
      </c>
      <c r="AG72">
        <v>1.76746943222575E-2</v>
      </c>
      <c r="AH72">
        <v>3.23081424842016E-2</v>
      </c>
      <c r="AI72">
        <v>3.1341305077432401E-2</v>
      </c>
      <c r="AJ72">
        <v>1.06877978079933E-4</v>
      </c>
      <c r="AK72">
        <v>4.8370218200475901E-3</v>
      </c>
      <c r="AL72">
        <v>1.42046127638679E-3</v>
      </c>
      <c r="AM72">
        <v>0.68413005664809601</v>
      </c>
      <c r="AN72">
        <v>1.14051089203865</v>
      </c>
      <c r="AO72">
        <v>0.43652474297522098</v>
      </c>
      <c r="AP72">
        <v>6.6812776820903003E-2</v>
      </c>
      <c r="AQ72">
        <v>5.1841863218784999E-2</v>
      </c>
      <c r="AR72">
        <v>1.05620013868481E-2</v>
      </c>
      <c r="AS72">
        <v>1.69964248518205</v>
      </c>
      <c r="AT72">
        <v>1.1650501878253301E-2</v>
      </c>
      <c r="AU72">
        <v>0.11205689679238399</v>
      </c>
      <c r="AV72">
        <v>0.61214342208387995</v>
      </c>
    </row>
    <row r="73" spans="1:48">
      <c r="A73" t="s">
        <v>52</v>
      </c>
      <c r="B73" t="s">
        <v>6</v>
      </c>
      <c r="C73" t="s">
        <v>186</v>
      </c>
      <c r="D73" t="s">
        <v>54</v>
      </c>
      <c r="E73" t="s">
        <v>54</v>
      </c>
      <c r="F73" t="s">
        <v>54</v>
      </c>
      <c r="G73">
        <v>2010</v>
      </c>
      <c r="H73" t="s">
        <v>54</v>
      </c>
      <c r="I73" t="s">
        <v>54</v>
      </c>
      <c r="J73" t="s">
        <v>54</v>
      </c>
      <c r="K73" t="s">
        <v>54</v>
      </c>
      <c r="L73">
        <v>0</v>
      </c>
      <c r="M73">
        <v>0.20968845003779199</v>
      </c>
      <c r="N73">
        <v>0</v>
      </c>
      <c r="O73">
        <v>1.1675458663664899</v>
      </c>
      <c r="P73">
        <v>1.67152862291658E-2</v>
      </c>
      <c r="Q73">
        <v>0.19807016083266199</v>
      </c>
      <c r="R73">
        <v>2.86544109874332E-5</v>
      </c>
      <c r="S73">
        <v>0.45381569668645699</v>
      </c>
      <c r="T73">
        <v>3.00906602564213</v>
      </c>
      <c r="U73">
        <v>0.219751896613152</v>
      </c>
      <c r="V73">
        <v>2.3351865963626001E-2</v>
      </c>
      <c r="W73">
        <v>1.8014329278765801E-2</v>
      </c>
      <c r="X73">
        <v>0.175849502865527</v>
      </c>
      <c r="Y73">
        <v>2.3667699912021899E-2</v>
      </c>
      <c r="Z73">
        <v>3.5290694073079298</v>
      </c>
      <c r="AA73">
        <v>2.33170432764329E-2</v>
      </c>
      <c r="AB73">
        <v>0.54647627043650004</v>
      </c>
      <c r="AC73">
        <v>8.6739866237109803E-2</v>
      </c>
      <c r="AD73">
        <v>0</v>
      </c>
      <c r="AE73">
        <v>1.59368461230213</v>
      </c>
      <c r="AF73">
        <v>0</v>
      </c>
      <c r="AG73">
        <v>8.7456544237370006E-3</v>
      </c>
      <c r="AH73">
        <v>5.9681733679626099E-2</v>
      </c>
      <c r="AI73">
        <v>5.0675664313570998E-2</v>
      </c>
      <c r="AJ73">
        <v>0</v>
      </c>
      <c r="AK73">
        <v>2.3936841870293799E-4</v>
      </c>
      <c r="AL73">
        <v>0</v>
      </c>
      <c r="AM73">
        <v>3.39123603045888</v>
      </c>
      <c r="AN73">
        <v>1.9201465429460999E-2</v>
      </c>
      <c r="AO73">
        <v>0.518224612391888</v>
      </c>
      <c r="AP73">
        <v>3.9231761124675198E-2</v>
      </c>
      <c r="AQ73">
        <v>0.220413841732334</v>
      </c>
      <c r="AR73">
        <v>1.0849373577710699E-2</v>
      </c>
      <c r="AS73">
        <v>2.2323583810576701E-2</v>
      </c>
      <c r="AT73">
        <v>4.1704143523724002E-3</v>
      </c>
      <c r="AU73">
        <v>0.284128698284281</v>
      </c>
      <c r="AV73">
        <v>0.88960600261551104</v>
      </c>
    </row>
    <row r="74" spans="1:48">
      <c r="A74" t="s">
        <v>52</v>
      </c>
      <c r="B74" t="s">
        <v>6</v>
      </c>
      <c r="C74" t="s">
        <v>187</v>
      </c>
      <c r="D74" t="s">
        <v>54</v>
      </c>
      <c r="E74" t="s">
        <v>54</v>
      </c>
      <c r="F74" t="s">
        <v>54</v>
      </c>
      <c r="G74">
        <v>2010</v>
      </c>
      <c r="H74" t="s">
        <v>54</v>
      </c>
      <c r="I74" t="s">
        <v>54</v>
      </c>
      <c r="J74" t="s">
        <v>54</v>
      </c>
      <c r="K74" t="s">
        <v>54</v>
      </c>
      <c r="L74">
        <v>0</v>
      </c>
      <c r="M74">
        <v>3.58443371036007E-3</v>
      </c>
      <c r="N74">
        <v>0</v>
      </c>
      <c r="O74">
        <v>0</v>
      </c>
      <c r="P74">
        <v>1.28374923246903E-2</v>
      </c>
      <c r="Q74">
        <v>1.2254123758309201E-2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6.3724560359608798E-4</v>
      </c>
      <c r="Y74">
        <v>0</v>
      </c>
      <c r="Z74">
        <v>2.0555366916973902E-2</v>
      </c>
      <c r="AA74">
        <v>1.81858929940727E-3</v>
      </c>
      <c r="AB74">
        <v>3.3965682449525997E-2</v>
      </c>
      <c r="AC74">
        <v>0</v>
      </c>
      <c r="AD74">
        <v>0.168395166414012</v>
      </c>
      <c r="AE74">
        <v>2.0905583218796101E-2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3.5484288336226101E-4</v>
      </c>
      <c r="AL74">
        <v>0</v>
      </c>
      <c r="AM74">
        <v>0</v>
      </c>
      <c r="AN74">
        <v>0</v>
      </c>
      <c r="AO74">
        <v>1.30048131866303E-3</v>
      </c>
      <c r="AP74">
        <v>2.63903335901168E-3</v>
      </c>
      <c r="AQ74">
        <v>1.8448624015653E-3</v>
      </c>
      <c r="AR74">
        <v>6.5151480223890601E-4</v>
      </c>
      <c r="AS74">
        <v>0</v>
      </c>
      <c r="AT74">
        <v>2.8250465594062001E-3</v>
      </c>
      <c r="AU74">
        <v>4.9806522023948302E-4</v>
      </c>
      <c r="AV74">
        <v>2.1439435426561201E-4</v>
      </c>
    </row>
    <row r="75" spans="1:48">
      <c r="A75" t="s">
        <v>52</v>
      </c>
      <c r="B75" t="s">
        <v>6</v>
      </c>
      <c r="C75" t="s">
        <v>188</v>
      </c>
      <c r="D75" t="s">
        <v>54</v>
      </c>
      <c r="E75" t="s">
        <v>54</v>
      </c>
      <c r="F75" t="s">
        <v>54</v>
      </c>
      <c r="G75">
        <v>2010</v>
      </c>
      <c r="H75" t="s">
        <v>54</v>
      </c>
      <c r="I75" t="s">
        <v>54</v>
      </c>
      <c r="J75" t="s">
        <v>54</v>
      </c>
      <c r="K75" t="s">
        <v>54</v>
      </c>
      <c r="L75">
        <v>0</v>
      </c>
      <c r="M75">
        <v>0.30902036336092797</v>
      </c>
      <c r="N75">
        <v>1.41245195428911E-2</v>
      </c>
      <c r="O75">
        <v>6.8226624243203998E-2</v>
      </c>
      <c r="P75">
        <v>4.0327834790920801E-2</v>
      </c>
      <c r="Q75">
        <v>4.2249179784384902E-2</v>
      </c>
      <c r="R75">
        <v>0</v>
      </c>
      <c r="S75">
        <v>0.166650560312609</v>
      </c>
      <c r="T75">
        <v>1.4415274881179101</v>
      </c>
      <c r="U75">
        <v>1.0006835066014399</v>
      </c>
      <c r="V75">
        <v>0.14159842171843401</v>
      </c>
      <c r="W75">
        <v>0</v>
      </c>
      <c r="X75">
        <v>0</v>
      </c>
      <c r="Y75">
        <v>1.2905499195641801</v>
      </c>
      <c r="Z75">
        <v>0.76561061330025604</v>
      </c>
      <c r="AA75">
        <v>1.0802320930828399E-2</v>
      </c>
      <c r="AB75">
        <v>8.5229558999175295E-2</v>
      </c>
      <c r="AC75">
        <v>0</v>
      </c>
      <c r="AD75">
        <v>5.1206445377660802E-2</v>
      </c>
      <c r="AE75">
        <v>1.9339346713369999E-2</v>
      </c>
      <c r="AF75">
        <v>4.4642060173818901E-4</v>
      </c>
      <c r="AG75">
        <v>7.2832655651378503E-2</v>
      </c>
      <c r="AH75">
        <v>1.12571643189833E-2</v>
      </c>
      <c r="AI75">
        <v>9.3999132741574606E-2</v>
      </c>
      <c r="AJ75">
        <v>0</v>
      </c>
      <c r="AK75">
        <v>3.07973706262421E-3</v>
      </c>
      <c r="AL75">
        <v>0</v>
      </c>
      <c r="AM75">
        <v>0.35309494583282602</v>
      </c>
      <c r="AN75">
        <v>0.29826902884061002</v>
      </c>
      <c r="AO75">
        <v>0.34787070629455502</v>
      </c>
      <c r="AP75">
        <v>2.7347137924114001E-3</v>
      </c>
      <c r="AQ75">
        <v>7.3759199166786901E-2</v>
      </c>
      <c r="AR75">
        <v>2.16881299933059E-2</v>
      </c>
      <c r="AS75">
        <v>1.65128283446792</v>
      </c>
      <c r="AT75">
        <v>9.5017628942897E-3</v>
      </c>
      <c r="AU75">
        <v>9.7324402373084304E-2</v>
      </c>
      <c r="AV75">
        <v>9.55880118685387E-2</v>
      </c>
    </row>
    <row r="76" spans="1:48">
      <c r="A76" t="s">
        <v>52</v>
      </c>
      <c r="B76" t="s">
        <v>6</v>
      </c>
      <c r="C76" t="s">
        <v>189</v>
      </c>
      <c r="D76" t="s">
        <v>54</v>
      </c>
      <c r="E76" t="s">
        <v>54</v>
      </c>
      <c r="F76" t="s">
        <v>54</v>
      </c>
      <c r="G76">
        <v>2010</v>
      </c>
      <c r="H76" t="s">
        <v>54</v>
      </c>
      <c r="I76" t="s">
        <v>54</v>
      </c>
      <c r="J76" t="s">
        <v>54</v>
      </c>
      <c r="K76" t="s">
        <v>54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2.0621290556501901E-2</v>
      </c>
      <c r="AF76">
        <v>0</v>
      </c>
      <c r="AG76">
        <v>0</v>
      </c>
      <c r="AH76">
        <v>4.0944851681401598E-4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1.4521193223323899E-3</v>
      </c>
      <c r="AU76">
        <v>0</v>
      </c>
      <c r="AV76">
        <v>0</v>
      </c>
    </row>
    <row r="77" spans="1:48">
      <c r="A77" t="s">
        <v>52</v>
      </c>
      <c r="B77" t="s">
        <v>6</v>
      </c>
      <c r="C77" t="s">
        <v>190</v>
      </c>
      <c r="D77" t="s">
        <v>54</v>
      </c>
      <c r="E77" t="s">
        <v>54</v>
      </c>
      <c r="F77" t="s">
        <v>54</v>
      </c>
      <c r="G77">
        <v>2010</v>
      </c>
      <c r="H77" t="s">
        <v>54</v>
      </c>
      <c r="I77" t="s">
        <v>54</v>
      </c>
      <c r="J77" t="s">
        <v>54</v>
      </c>
      <c r="K77" t="s">
        <v>54</v>
      </c>
      <c r="L77">
        <v>1.37137612645972E-3</v>
      </c>
      <c r="M77">
        <v>8.4205157102713299E-2</v>
      </c>
      <c r="N77">
        <v>7.9909448951660401E-3</v>
      </c>
      <c r="O77">
        <v>0.50490222917475502</v>
      </c>
      <c r="P77">
        <v>1.11466918229153E-2</v>
      </c>
      <c r="Q77">
        <v>0.38211633691762098</v>
      </c>
      <c r="R77">
        <v>4.8488060216188497E-3</v>
      </c>
      <c r="S77">
        <v>6.9692136971556996E-3</v>
      </c>
      <c r="T77">
        <v>2.6558425224694902</v>
      </c>
      <c r="U77">
        <v>5.3503542256584699E-2</v>
      </c>
      <c r="V77">
        <v>2.3340857514762E-2</v>
      </c>
      <c r="W77">
        <v>3.3593678509720899E-2</v>
      </c>
      <c r="X77">
        <v>0.21348183507260801</v>
      </c>
      <c r="Y77">
        <v>0.28070149166196301</v>
      </c>
      <c r="Z77">
        <v>1.58775436078163</v>
      </c>
      <c r="AA77">
        <v>1.5612472057353799E-2</v>
      </c>
      <c r="AB77">
        <v>0</v>
      </c>
      <c r="AC77">
        <v>8.4713407688050094E-2</v>
      </c>
      <c r="AD77">
        <v>0</v>
      </c>
      <c r="AE77">
        <v>4.6693791143307302E-2</v>
      </c>
      <c r="AF77">
        <v>4.8921606991545602E-3</v>
      </c>
      <c r="AG77">
        <v>8.7642079202604397E-4</v>
      </c>
      <c r="AH77">
        <v>1.7376141411737E-2</v>
      </c>
      <c r="AI77">
        <v>1.58608795192271E-2</v>
      </c>
      <c r="AJ77">
        <v>0</v>
      </c>
      <c r="AK77">
        <v>1.0655422160255499E-2</v>
      </c>
      <c r="AL77">
        <v>0</v>
      </c>
      <c r="AM77">
        <v>0.15771577095761699</v>
      </c>
      <c r="AN77">
        <v>0.20154640635059601</v>
      </c>
      <c r="AO77">
        <v>0.20206850638939899</v>
      </c>
      <c r="AP77">
        <v>3.4879519155958501E-2</v>
      </c>
      <c r="AQ77">
        <v>1.6089388549190599E-2</v>
      </c>
      <c r="AR77">
        <v>1.4625014541730701E-2</v>
      </c>
      <c r="AS77">
        <v>0.49129466891736101</v>
      </c>
      <c r="AT77">
        <v>3.4661680903771003E-2</v>
      </c>
      <c r="AU77">
        <v>1.1846690357908E-2</v>
      </c>
      <c r="AV77">
        <v>0.169997585700049</v>
      </c>
    </row>
    <row r="78" spans="1:48">
      <c r="A78" t="s">
        <v>52</v>
      </c>
      <c r="B78" t="s">
        <v>6</v>
      </c>
      <c r="C78" t="s">
        <v>191</v>
      </c>
      <c r="D78" t="s">
        <v>54</v>
      </c>
      <c r="E78" t="s">
        <v>54</v>
      </c>
      <c r="F78" t="s">
        <v>54</v>
      </c>
      <c r="G78">
        <v>2010</v>
      </c>
      <c r="H78" t="s">
        <v>54</v>
      </c>
      <c r="I78" t="s">
        <v>54</v>
      </c>
      <c r="J78" t="s">
        <v>54</v>
      </c>
      <c r="K78" t="s">
        <v>54</v>
      </c>
      <c r="L78">
        <v>5.5680209815822104E-3</v>
      </c>
      <c r="M78">
        <v>2.7985709832629099E-2</v>
      </c>
      <c r="N78">
        <v>0</v>
      </c>
      <c r="O78">
        <v>5.3305281071252197E-4</v>
      </c>
      <c r="P78">
        <v>2.5203395817076498E-3</v>
      </c>
      <c r="Q78">
        <v>0.100628224632739</v>
      </c>
      <c r="R78">
        <v>1.66083033502005E-3</v>
      </c>
      <c r="S78">
        <v>1.41032119053041E-2</v>
      </c>
      <c r="T78">
        <v>0</v>
      </c>
      <c r="U78">
        <v>6.5154323969421101E-3</v>
      </c>
      <c r="V78">
        <v>3.58851976848471E-3</v>
      </c>
      <c r="W78">
        <v>0</v>
      </c>
      <c r="X78">
        <v>3.1138090169245201E-2</v>
      </c>
      <c r="Y78">
        <v>1.5839422319111601E-2</v>
      </c>
      <c r="Z78">
        <v>0.22659949235655599</v>
      </c>
      <c r="AA78">
        <v>1.2374454801208599E-3</v>
      </c>
      <c r="AB78">
        <v>4.3135365127999897E-2</v>
      </c>
      <c r="AC78">
        <v>3.5611715163394102E-3</v>
      </c>
      <c r="AD78">
        <v>0</v>
      </c>
      <c r="AE78">
        <v>0</v>
      </c>
      <c r="AF78">
        <v>2.6728169641735398E-3</v>
      </c>
      <c r="AG78">
        <v>1.01659064932443E-2</v>
      </c>
      <c r="AH78">
        <v>0</v>
      </c>
      <c r="AI78">
        <v>3.4779105457360099E-2</v>
      </c>
      <c r="AJ78">
        <v>0</v>
      </c>
      <c r="AK78">
        <v>5.6421802378847103E-3</v>
      </c>
      <c r="AL78">
        <v>0</v>
      </c>
      <c r="AM78">
        <v>4.1483010785676603E-3</v>
      </c>
      <c r="AN78">
        <v>5.5949259451859596E-3</v>
      </c>
      <c r="AO78">
        <v>6.3102191881498196E-2</v>
      </c>
      <c r="AP78">
        <v>0</v>
      </c>
      <c r="AQ78">
        <v>0</v>
      </c>
      <c r="AR78">
        <v>8.2878325510703302E-3</v>
      </c>
      <c r="AS78">
        <v>7.5617212672542296E-3</v>
      </c>
      <c r="AT78">
        <v>0</v>
      </c>
      <c r="AU78">
        <v>5.5550532973173599E-3</v>
      </c>
      <c r="AV78">
        <v>1.26256669960842E-2</v>
      </c>
    </row>
    <row r="79" spans="1:48">
      <c r="A79" t="s">
        <v>52</v>
      </c>
      <c r="B79" t="s">
        <v>6</v>
      </c>
      <c r="C79" t="s">
        <v>192</v>
      </c>
      <c r="D79" t="s">
        <v>54</v>
      </c>
      <c r="E79" t="s">
        <v>54</v>
      </c>
      <c r="F79" t="s">
        <v>54</v>
      </c>
      <c r="G79">
        <v>2010</v>
      </c>
      <c r="H79" t="s">
        <v>54</v>
      </c>
      <c r="I79" t="s">
        <v>54</v>
      </c>
      <c r="J79" t="s">
        <v>54</v>
      </c>
      <c r="K79" t="s">
        <v>54</v>
      </c>
      <c r="L79">
        <v>6.0615304301480798E-4</v>
      </c>
      <c r="M79">
        <v>2.1473807335626099E-3</v>
      </c>
      <c r="N79">
        <v>4.5742423831916103E-2</v>
      </c>
      <c r="O79">
        <v>0</v>
      </c>
      <c r="P79">
        <v>1.66320345319801E-3</v>
      </c>
      <c r="Q79">
        <v>0</v>
      </c>
      <c r="R79">
        <v>0</v>
      </c>
      <c r="S79">
        <v>1.30396582208183E-2</v>
      </c>
      <c r="T79">
        <v>9.2575023198182504E-2</v>
      </c>
      <c r="U79">
        <v>0</v>
      </c>
      <c r="V79">
        <v>6.3985970398085202E-4</v>
      </c>
      <c r="W79">
        <v>0</v>
      </c>
      <c r="X79">
        <v>1.5850802615292699E-2</v>
      </c>
      <c r="Y79">
        <v>7.6266630562225098E-4</v>
      </c>
      <c r="Z79">
        <v>0</v>
      </c>
      <c r="AA79">
        <v>7.2490551643959202E-4</v>
      </c>
      <c r="AB79">
        <v>1.2681510419324401E-3</v>
      </c>
      <c r="AC79">
        <v>0</v>
      </c>
      <c r="AD79">
        <v>0</v>
      </c>
      <c r="AE79">
        <v>0</v>
      </c>
      <c r="AF79">
        <v>3.0910679205127202E-3</v>
      </c>
      <c r="AG79">
        <v>2.2707721027360302E-2</v>
      </c>
      <c r="AH79">
        <v>0</v>
      </c>
      <c r="AI79">
        <v>1.17877641487668E-2</v>
      </c>
      <c r="AJ79">
        <v>0</v>
      </c>
      <c r="AK79">
        <v>9.0577908080460997E-4</v>
      </c>
      <c r="AL79">
        <v>0</v>
      </c>
      <c r="AM79">
        <v>8.3319974300068102E-4</v>
      </c>
      <c r="AN79">
        <v>0</v>
      </c>
      <c r="AO79">
        <v>0.39611536817521398</v>
      </c>
      <c r="AP79">
        <v>0</v>
      </c>
      <c r="AQ79">
        <v>2.5424060283296598E-4</v>
      </c>
      <c r="AR79">
        <v>0.12847298781559599</v>
      </c>
      <c r="AS79">
        <v>0</v>
      </c>
      <c r="AT79">
        <v>0</v>
      </c>
      <c r="AU79">
        <v>0.12387453023441999</v>
      </c>
      <c r="AV79">
        <v>8.36750223286639E-3</v>
      </c>
    </row>
    <row r="80" spans="1:48">
      <c r="A80" t="s">
        <v>52</v>
      </c>
      <c r="B80" t="s">
        <v>6</v>
      </c>
      <c r="C80" t="s">
        <v>193</v>
      </c>
      <c r="D80" t="s">
        <v>54</v>
      </c>
      <c r="E80" t="s">
        <v>54</v>
      </c>
      <c r="F80" t="s">
        <v>54</v>
      </c>
      <c r="G80">
        <v>2010</v>
      </c>
      <c r="H80" t="s">
        <v>54</v>
      </c>
      <c r="I80" t="s">
        <v>54</v>
      </c>
      <c r="J80" t="s">
        <v>54</v>
      </c>
      <c r="K80" t="s">
        <v>54</v>
      </c>
      <c r="L80">
        <v>2.7046139048143202E-2</v>
      </c>
      <c r="M80">
        <v>0.24318343739426401</v>
      </c>
      <c r="N80">
        <v>5.7519627865157E-3</v>
      </c>
      <c r="O80">
        <v>0.87414541903036402</v>
      </c>
      <c r="P80">
        <v>0.114694188757285</v>
      </c>
      <c r="Q80">
        <v>0.457648936901213</v>
      </c>
      <c r="R80">
        <v>6.6411011691985294E-2</v>
      </c>
      <c r="S80">
        <v>0.38064857928023599</v>
      </c>
      <c r="T80">
        <v>2.3099838535240602</v>
      </c>
      <c r="U80">
        <v>0.15278880980248499</v>
      </c>
      <c r="V80">
        <v>4.42261850221876E-2</v>
      </c>
      <c r="W80">
        <v>0.47226447245467501</v>
      </c>
      <c r="X80">
        <v>2.0797768178498099</v>
      </c>
      <c r="Y80">
        <v>0.55032467747762304</v>
      </c>
      <c r="Z80">
        <v>6.2404777320874603</v>
      </c>
      <c r="AA80">
        <v>8.2482418652106398E-2</v>
      </c>
      <c r="AB80">
        <v>0.24456375147884099</v>
      </c>
      <c r="AC80">
        <v>0.22588719095527299</v>
      </c>
      <c r="AD80">
        <v>5.4584506282037799E-3</v>
      </c>
      <c r="AE80">
        <v>2.2930501911176</v>
      </c>
      <c r="AF80">
        <v>1.0946708423611E-2</v>
      </c>
      <c r="AG80">
        <v>4.34439456672591E-2</v>
      </c>
      <c r="AH80">
        <v>9.5378482878528903E-2</v>
      </c>
      <c r="AI80">
        <v>5.9983798940041702E-2</v>
      </c>
      <c r="AJ80">
        <v>4.4442987631635399E-4</v>
      </c>
      <c r="AK80">
        <v>3.0285017623805699E-2</v>
      </c>
      <c r="AL80">
        <v>5.9066932282776999E-3</v>
      </c>
      <c r="AM80">
        <v>1.6029861720254099</v>
      </c>
      <c r="AN80">
        <v>0.58511196060529802</v>
      </c>
      <c r="AO80">
        <v>1.27115253539351</v>
      </c>
      <c r="AP80">
        <v>0.35657725475575203</v>
      </c>
      <c r="AQ80">
        <v>0.1201443177925</v>
      </c>
      <c r="AR80">
        <v>6.9768437436303801E-2</v>
      </c>
      <c r="AS80">
        <v>0.91010738129633595</v>
      </c>
      <c r="AT80">
        <v>6.2786135251019198E-2</v>
      </c>
      <c r="AU80">
        <v>0.286624466342004</v>
      </c>
      <c r="AV80">
        <v>2.6184808740780698</v>
      </c>
    </row>
    <row r="81" spans="1:48">
      <c r="A81" t="s">
        <v>52</v>
      </c>
      <c r="B81" t="s">
        <v>6</v>
      </c>
      <c r="C81" t="s">
        <v>194</v>
      </c>
      <c r="D81" t="s">
        <v>54</v>
      </c>
      <c r="E81" t="s">
        <v>54</v>
      </c>
      <c r="F81" t="s">
        <v>54</v>
      </c>
      <c r="G81">
        <v>2010</v>
      </c>
      <c r="H81" t="s">
        <v>54</v>
      </c>
      <c r="I81" t="s">
        <v>54</v>
      </c>
      <c r="J81" t="s">
        <v>54</v>
      </c>
      <c r="K81" t="s">
        <v>54</v>
      </c>
      <c r="L81">
        <v>0</v>
      </c>
      <c r="M81">
        <v>0.36872062197906502</v>
      </c>
      <c r="N81">
        <v>0</v>
      </c>
      <c r="O81">
        <v>1.67208431026916</v>
      </c>
      <c r="P81">
        <v>2.80213784274491E-2</v>
      </c>
      <c r="Q81">
        <v>0.38614864502629698</v>
      </c>
      <c r="R81">
        <v>9.0271102783512906E-5</v>
      </c>
      <c r="S81">
        <v>0.80518117523842503</v>
      </c>
      <c r="T81">
        <v>5.5725314398805104</v>
      </c>
      <c r="U81">
        <v>8.1546035567474098E-2</v>
      </c>
      <c r="V81">
        <v>9.0423274725892708E-3</v>
      </c>
      <c r="W81">
        <v>5.7473840901010098E-2</v>
      </c>
      <c r="X81">
        <v>0.61940557927766504</v>
      </c>
      <c r="Y81">
        <v>8.2882486211312105E-3</v>
      </c>
      <c r="Z81">
        <v>4.6181410518526098</v>
      </c>
      <c r="AA81">
        <v>9.12918377599128E-2</v>
      </c>
      <c r="AB81">
        <v>1.0028660488935801</v>
      </c>
      <c r="AC81">
        <v>0.237599759183236</v>
      </c>
      <c r="AD81">
        <v>0</v>
      </c>
      <c r="AE81">
        <v>6.1736083538139104</v>
      </c>
      <c r="AF81">
        <v>0</v>
      </c>
      <c r="AG81">
        <v>1.53576409474399E-2</v>
      </c>
      <c r="AH81">
        <v>0.101396482776948</v>
      </c>
      <c r="AI81">
        <v>7.1869548276821904E-2</v>
      </c>
      <c r="AJ81">
        <v>0</v>
      </c>
      <c r="AK81">
        <v>9.1144566510345895E-4</v>
      </c>
      <c r="AL81">
        <v>0</v>
      </c>
      <c r="AM81">
        <v>4.6821838284845603</v>
      </c>
      <c r="AN81">
        <v>6.1710838347970804E-3</v>
      </c>
      <c r="AO81">
        <v>0.92640562333506604</v>
      </c>
      <c r="AP81">
        <v>0.140943178708825</v>
      </c>
      <c r="AQ81">
        <v>0.39823006926848598</v>
      </c>
      <c r="AR81">
        <v>4.3584451871519603E-2</v>
      </c>
      <c r="AS81">
        <v>7.7245707110622803E-3</v>
      </c>
      <c r="AT81">
        <v>1.6670190832180201E-2</v>
      </c>
      <c r="AU81">
        <v>0.52333872331922504</v>
      </c>
      <c r="AV81">
        <v>2.1725107593414501</v>
      </c>
    </row>
    <row r="82" spans="1:48">
      <c r="A82" t="s">
        <v>52</v>
      </c>
      <c r="B82" t="s">
        <v>6</v>
      </c>
      <c r="C82" t="s">
        <v>195</v>
      </c>
      <c r="D82" t="s">
        <v>54</v>
      </c>
      <c r="E82" t="s">
        <v>54</v>
      </c>
      <c r="F82" t="s">
        <v>54</v>
      </c>
      <c r="G82">
        <v>2010</v>
      </c>
      <c r="H82" t="s">
        <v>54</v>
      </c>
      <c r="I82" t="s">
        <v>54</v>
      </c>
      <c r="J82" t="s">
        <v>54</v>
      </c>
      <c r="K82" t="s">
        <v>54</v>
      </c>
      <c r="L82">
        <v>0</v>
      </c>
      <c r="M82">
        <v>7.0850616849087696E-3</v>
      </c>
      <c r="N82">
        <v>0</v>
      </c>
      <c r="O82">
        <v>0</v>
      </c>
      <c r="P82">
        <v>2.4338820987134399E-2</v>
      </c>
      <c r="Q82">
        <v>2.1811141857463901E-2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2.52319638306412E-3</v>
      </c>
      <c r="Y82">
        <v>0</v>
      </c>
      <c r="Z82">
        <v>3.0320941091389001E-2</v>
      </c>
      <c r="AA82">
        <v>8.0340682954968198E-3</v>
      </c>
      <c r="AB82">
        <v>7.02780072511799E-2</v>
      </c>
      <c r="AC82">
        <v>0</v>
      </c>
      <c r="AD82">
        <v>7.0306135713230106E-2</v>
      </c>
      <c r="AE82">
        <v>9.1416455140596597E-2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1.6408325288030201E-3</v>
      </c>
      <c r="AL82">
        <v>0</v>
      </c>
      <c r="AM82">
        <v>0</v>
      </c>
      <c r="AN82">
        <v>0</v>
      </c>
      <c r="AO82">
        <v>2.6157507435496902E-3</v>
      </c>
      <c r="AP82">
        <v>1.0632854526326899E-2</v>
      </c>
      <c r="AQ82">
        <v>3.7658055118602101E-3</v>
      </c>
      <c r="AR82">
        <v>3.1784503871610001E-3</v>
      </c>
      <c r="AS82">
        <v>0</v>
      </c>
      <c r="AT82">
        <v>1.2771119563958801E-2</v>
      </c>
      <c r="AU82">
        <v>1.03476530492583E-3</v>
      </c>
      <c r="AV82">
        <v>5.8920660793352199E-4</v>
      </c>
    </row>
    <row r="83" spans="1:48">
      <c r="A83" t="s">
        <v>52</v>
      </c>
      <c r="B83" t="s">
        <v>6</v>
      </c>
      <c r="C83" t="s">
        <v>196</v>
      </c>
      <c r="D83" t="s">
        <v>54</v>
      </c>
      <c r="E83" t="s">
        <v>54</v>
      </c>
      <c r="F83" t="s">
        <v>54</v>
      </c>
      <c r="G83">
        <v>2010</v>
      </c>
      <c r="H83" t="s">
        <v>54</v>
      </c>
      <c r="I83" t="s">
        <v>54</v>
      </c>
      <c r="J83" t="s">
        <v>54</v>
      </c>
      <c r="K83" t="s">
        <v>54</v>
      </c>
      <c r="L83">
        <v>0</v>
      </c>
      <c r="M83">
        <v>0.64296319996212603</v>
      </c>
      <c r="N83">
        <v>7.7676734656437804E-2</v>
      </c>
      <c r="O83">
        <v>0.11585165905124301</v>
      </c>
      <c r="P83">
        <v>8.0482371571809805E-2</v>
      </c>
      <c r="Q83">
        <v>9.7605580721070007E-2</v>
      </c>
      <c r="R83">
        <v>0</v>
      </c>
      <c r="S83">
        <v>0.351102774781482</v>
      </c>
      <c r="T83">
        <v>3.16347673598754</v>
      </c>
      <c r="U83">
        <v>0.439370006104915</v>
      </c>
      <c r="V83">
        <v>6.5273554006032505E-2</v>
      </c>
      <c r="W83">
        <v>0</v>
      </c>
      <c r="X83">
        <v>0</v>
      </c>
      <c r="Y83">
        <v>0.53802066737481602</v>
      </c>
      <c r="Z83">
        <v>1.18877797884216</v>
      </c>
      <c r="AA83">
        <v>5.0233668076126503E-2</v>
      </c>
      <c r="AB83">
        <v>0.18562884126215401</v>
      </c>
      <c r="AC83">
        <v>0</v>
      </c>
      <c r="AD83">
        <v>2.5393042904790199E-2</v>
      </c>
      <c r="AE83">
        <v>8.9018397934123403E-2</v>
      </c>
      <c r="AF83">
        <v>2.5226307434856599E-3</v>
      </c>
      <c r="AG83">
        <v>0.152256711665367</v>
      </c>
      <c r="AH83">
        <v>2.2634459681386599E-2</v>
      </c>
      <c r="AI83">
        <v>0.15870427422073799</v>
      </c>
      <c r="AJ83">
        <v>0</v>
      </c>
      <c r="AK83">
        <v>1.6275477689512201E-2</v>
      </c>
      <c r="AL83">
        <v>0</v>
      </c>
      <c r="AM83">
        <v>0.57745906852812701</v>
      </c>
      <c r="AN83">
        <v>0.113422359091959</v>
      </c>
      <c r="AO83">
        <v>0.736522299175006</v>
      </c>
      <c r="AP83">
        <v>1.1598306217709801E-2</v>
      </c>
      <c r="AQ83">
        <v>0.15848429805882899</v>
      </c>
      <c r="AR83">
        <v>0.120921967324027</v>
      </c>
      <c r="AS83">
        <v>0.68022236709193595</v>
      </c>
      <c r="AT83">
        <v>4.5215232649916302E-2</v>
      </c>
      <c r="AU83">
        <v>0.212840702465493</v>
      </c>
      <c r="AV83">
        <v>0.27652506489522999</v>
      </c>
    </row>
    <row r="84" spans="1:48">
      <c r="A84" t="s">
        <v>52</v>
      </c>
      <c r="B84" t="s">
        <v>6</v>
      </c>
      <c r="C84" t="s">
        <v>197</v>
      </c>
      <c r="D84" t="s">
        <v>54</v>
      </c>
      <c r="E84" t="s">
        <v>54</v>
      </c>
      <c r="F84" t="s">
        <v>54</v>
      </c>
      <c r="G84">
        <v>2010</v>
      </c>
      <c r="H84" t="s">
        <v>54</v>
      </c>
      <c r="I84" t="s">
        <v>54</v>
      </c>
      <c r="J84" t="s">
        <v>54</v>
      </c>
      <c r="K84" t="s">
        <v>54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7.6742202166254395E-2</v>
      </c>
      <c r="AF84">
        <v>0</v>
      </c>
      <c r="AG84">
        <v>0</v>
      </c>
      <c r="AH84">
        <v>6.6560900409815904E-4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5.5867924242694001E-3</v>
      </c>
      <c r="AU84">
        <v>0</v>
      </c>
      <c r="AV84">
        <v>0</v>
      </c>
    </row>
    <row r="85" spans="1:48">
      <c r="A85" t="s">
        <v>52</v>
      </c>
      <c r="B85" t="s">
        <v>6</v>
      </c>
      <c r="C85" t="s">
        <v>198</v>
      </c>
      <c r="D85" t="s">
        <v>54</v>
      </c>
      <c r="E85" t="s">
        <v>54</v>
      </c>
      <c r="F85" t="s">
        <v>54</v>
      </c>
      <c r="G85">
        <v>2010</v>
      </c>
      <c r="H85" t="s">
        <v>54</v>
      </c>
      <c r="I85" t="s">
        <v>54</v>
      </c>
      <c r="J85" t="s">
        <v>54</v>
      </c>
      <c r="K85" t="s">
        <v>54</v>
      </c>
      <c r="L85">
        <v>4.3847432209585899E-3</v>
      </c>
      <c r="M85">
        <v>0.13797093898027701</v>
      </c>
      <c r="N85">
        <v>2.9626233332865098E-2</v>
      </c>
      <c r="O85">
        <v>0.67515887306913103</v>
      </c>
      <c r="P85">
        <v>1.7518322482874899E-2</v>
      </c>
      <c r="Q85">
        <v>0.69519062314019098</v>
      </c>
      <c r="R85">
        <v>1.4320655489178101E-2</v>
      </c>
      <c r="S85">
        <v>1.15627489963745E-2</v>
      </c>
      <c r="T85">
        <v>4.5898233290290902</v>
      </c>
      <c r="U85">
        <v>1.8499831454553198E-2</v>
      </c>
      <c r="V85">
        <v>8.4731629874180408E-3</v>
      </c>
      <c r="W85">
        <v>0.100282899975368</v>
      </c>
      <c r="X85">
        <v>0.70070168051072801</v>
      </c>
      <c r="Y85">
        <v>9.215552352254E-2</v>
      </c>
      <c r="Z85">
        <v>1.9414605149047</v>
      </c>
      <c r="AA85">
        <v>5.7174140914846398E-2</v>
      </c>
      <c r="AB85">
        <v>0</v>
      </c>
      <c r="AC85">
        <v>0.21655998968847601</v>
      </c>
      <c r="AD85">
        <v>0</v>
      </c>
      <c r="AE85">
        <v>0.16925700689555001</v>
      </c>
      <c r="AF85">
        <v>1.86367936450571E-2</v>
      </c>
      <c r="AG85">
        <v>1.44283243189708E-3</v>
      </c>
      <c r="AH85">
        <v>2.7513373885032399E-2</v>
      </c>
      <c r="AI85">
        <v>2.10884328738738E-2</v>
      </c>
      <c r="AJ85">
        <v>0</v>
      </c>
      <c r="AK85">
        <v>3.7962236619844499E-2</v>
      </c>
      <c r="AL85">
        <v>0</v>
      </c>
      <c r="AM85">
        <v>0.203121717679555</v>
      </c>
      <c r="AN85">
        <v>6.0355540870763003E-2</v>
      </c>
      <c r="AO85">
        <v>0.33691330041865097</v>
      </c>
      <c r="AP85">
        <v>0.116493980902796</v>
      </c>
      <c r="AQ85">
        <v>2.72245459699786E-2</v>
      </c>
      <c r="AR85">
        <v>5.4971859726600902E-2</v>
      </c>
      <c r="AS85">
        <v>0.15937601394377901</v>
      </c>
      <c r="AT85">
        <v>0.12989147576158</v>
      </c>
      <c r="AU85">
        <v>2.0402370421886602E-2</v>
      </c>
      <c r="AV85">
        <v>0.38727868085535999</v>
      </c>
    </row>
    <row r="86" spans="1:48">
      <c r="A86" t="s">
        <v>52</v>
      </c>
      <c r="B86" t="s">
        <v>6</v>
      </c>
      <c r="C86" t="s">
        <v>199</v>
      </c>
      <c r="D86" t="s">
        <v>54</v>
      </c>
      <c r="E86" t="s">
        <v>54</v>
      </c>
      <c r="F86" t="s">
        <v>54</v>
      </c>
      <c r="G86">
        <v>2010</v>
      </c>
      <c r="H86" t="s">
        <v>54</v>
      </c>
      <c r="I86" t="s">
        <v>54</v>
      </c>
      <c r="J86" t="s">
        <v>54</v>
      </c>
      <c r="K86" t="s">
        <v>54</v>
      </c>
      <c r="L86">
        <v>1.1414210344226801E-3</v>
      </c>
      <c r="M86">
        <v>5.2476435434796603E-3</v>
      </c>
      <c r="N86">
        <v>0</v>
      </c>
      <c r="O86">
        <v>1.09169927919108E-4</v>
      </c>
      <c r="P86">
        <v>4.81953273612076E-4</v>
      </c>
      <c r="Q86">
        <v>2.1787273095962002E-2</v>
      </c>
      <c r="R86">
        <v>3.67396754133768E-4</v>
      </c>
      <c r="S86">
        <v>2.5710891704929699E-3</v>
      </c>
      <c r="T86">
        <v>0</v>
      </c>
      <c r="U86">
        <v>6.5011166293090696E-3</v>
      </c>
      <c r="V86">
        <v>3.3624134256367102E-3</v>
      </c>
      <c r="W86">
        <v>0</v>
      </c>
      <c r="X86">
        <v>6.3708476334805404E-3</v>
      </c>
      <c r="Y86">
        <v>1.6645298046650801E-2</v>
      </c>
      <c r="Z86">
        <v>5.0990610978641902E-2</v>
      </c>
      <c r="AA86">
        <v>2.2615661418268199E-4</v>
      </c>
      <c r="AB86">
        <v>7.57826196260508E-3</v>
      </c>
      <c r="AC86">
        <v>8.5783563705858399E-4</v>
      </c>
      <c r="AD86">
        <v>0</v>
      </c>
      <c r="AE86">
        <v>0</v>
      </c>
      <c r="AF86">
        <v>4.5986602602033098E-4</v>
      </c>
      <c r="AG86">
        <v>1.86775426308402E-3</v>
      </c>
      <c r="AH86">
        <v>0</v>
      </c>
      <c r="AI86">
        <v>7.1265359318922602E-3</v>
      </c>
      <c r="AJ86">
        <v>0</v>
      </c>
      <c r="AK86">
        <v>1.0380025333344199E-3</v>
      </c>
      <c r="AL86">
        <v>0</v>
      </c>
      <c r="AM86">
        <v>8.8859534669930701E-4</v>
      </c>
      <c r="AN86">
        <v>6.4458798408720498E-3</v>
      </c>
      <c r="AO86">
        <v>1.1513378028544701E-2</v>
      </c>
      <c r="AP86">
        <v>0</v>
      </c>
      <c r="AQ86">
        <v>0</v>
      </c>
      <c r="AR86">
        <v>1.44520492819767E-3</v>
      </c>
      <c r="AS86">
        <v>7.9287681974854699E-3</v>
      </c>
      <c r="AT86">
        <v>0</v>
      </c>
      <c r="AU86">
        <v>9.6938580502046404E-4</v>
      </c>
      <c r="AV86">
        <v>3.41279174688831E-3</v>
      </c>
    </row>
    <row r="87" spans="1:48">
      <c r="A87" t="s">
        <v>52</v>
      </c>
      <c r="B87" t="s">
        <v>6</v>
      </c>
      <c r="C87" t="s">
        <v>200</v>
      </c>
      <c r="D87" t="s">
        <v>54</v>
      </c>
      <c r="E87" t="s">
        <v>54</v>
      </c>
      <c r="F87" t="s">
        <v>54</v>
      </c>
      <c r="G87">
        <v>2010</v>
      </c>
      <c r="H87" t="s">
        <v>54</v>
      </c>
      <c r="I87" t="s">
        <v>54</v>
      </c>
      <c r="J87" t="s">
        <v>54</v>
      </c>
      <c r="K87" t="s">
        <v>54</v>
      </c>
      <c r="L87">
        <v>8.9466365460689503E-4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6.7947981649677094E-2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9.6266915984969097E-3</v>
      </c>
      <c r="AV87">
        <v>0</v>
      </c>
    </row>
    <row r="88" spans="1:48">
      <c r="A88" t="s">
        <v>52</v>
      </c>
      <c r="B88" t="s">
        <v>6</v>
      </c>
      <c r="C88" t="s">
        <v>201</v>
      </c>
      <c r="D88" t="s">
        <v>54</v>
      </c>
      <c r="E88" t="s">
        <v>54</v>
      </c>
      <c r="F88" t="s">
        <v>54</v>
      </c>
      <c r="G88">
        <v>2010</v>
      </c>
      <c r="H88" t="s">
        <v>54</v>
      </c>
      <c r="I88" t="s">
        <v>54</v>
      </c>
      <c r="J88" t="s">
        <v>54</v>
      </c>
      <c r="K88" t="s">
        <v>54</v>
      </c>
      <c r="L88">
        <v>1.09850348890148E-2</v>
      </c>
      <c r="M88">
        <v>2.6295392581359801E-2</v>
      </c>
      <c r="N88">
        <v>2.1242593439675401E-3</v>
      </c>
      <c r="O88">
        <v>6.3296636574111304E-2</v>
      </c>
      <c r="P88">
        <v>5.78993591739701E-2</v>
      </c>
      <c r="Q88">
        <v>2.8986711637631699E-2</v>
      </c>
      <c r="R88">
        <v>9.7502485490273908E-3</v>
      </c>
      <c r="S88">
        <v>5.4616569068179702E-2</v>
      </c>
      <c r="T88">
        <v>0.15402459920927</v>
      </c>
      <c r="U88">
        <v>0.15559344859281601</v>
      </c>
      <c r="V88">
        <v>3.5615227385354199E-2</v>
      </c>
      <c r="W88">
        <v>0.20544694972232799</v>
      </c>
      <c r="X88">
        <v>0.70124210130048104</v>
      </c>
      <c r="Y88">
        <v>0.22090611345720701</v>
      </c>
      <c r="Z88">
        <v>0.83452505351209505</v>
      </c>
      <c r="AA88">
        <v>5.3426139346813201E-2</v>
      </c>
      <c r="AB88">
        <v>4.2912117689116597E-2</v>
      </c>
      <c r="AC88">
        <v>3.8298932057769401E-2</v>
      </c>
      <c r="AD88">
        <v>4.9216722868939697E-3</v>
      </c>
      <c r="AE88">
        <v>0.59836925960174503</v>
      </c>
      <c r="AF88">
        <v>3.9344392238057496E-3</v>
      </c>
      <c r="AG88">
        <v>1.16438292071274E-2</v>
      </c>
      <c r="AH88">
        <v>1.3161639670494099E-3</v>
      </c>
      <c r="AI88">
        <v>1.10379579614649E-2</v>
      </c>
      <c r="AJ88">
        <v>2.43916189665228E-4</v>
      </c>
      <c r="AK88">
        <v>1.1639021555731099E-2</v>
      </c>
      <c r="AL88">
        <v>9.7385655887382901E-3</v>
      </c>
      <c r="AM88">
        <v>0.12731603055627899</v>
      </c>
      <c r="AN88">
        <v>0.68798961586233898</v>
      </c>
      <c r="AO88">
        <v>0.29805200529350401</v>
      </c>
      <c r="AP88">
        <v>0.11732698494631399</v>
      </c>
      <c r="AQ88">
        <v>3.56266667026085E-2</v>
      </c>
      <c r="AR88">
        <v>2.5414680021430502E-2</v>
      </c>
      <c r="AS88">
        <v>0.210948500386551</v>
      </c>
      <c r="AT88">
        <v>1.8558496584972502E-2</v>
      </c>
      <c r="AU88">
        <v>2.3115741445852898E-2</v>
      </c>
      <c r="AV88">
        <v>0.84539068378872995</v>
      </c>
    </row>
    <row r="89" spans="1:48">
      <c r="A89" t="s">
        <v>52</v>
      </c>
      <c r="B89" t="s">
        <v>6</v>
      </c>
      <c r="C89" t="s">
        <v>202</v>
      </c>
      <c r="D89" t="s">
        <v>54</v>
      </c>
      <c r="E89" t="s">
        <v>54</v>
      </c>
      <c r="F89" t="s">
        <v>54</v>
      </c>
      <c r="G89">
        <v>2010</v>
      </c>
      <c r="H89" t="s">
        <v>54</v>
      </c>
      <c r="I89" t="s">
        <v>54</v>
      </c>
      <c r="J89" t="s">
        <v>54</v>
      </c>
      <c r="K89" t="s">
        <v>54</v>
      </c>
      <c r="L89">
        <v>0</v>
      </c>
      <c r="M89">
        <v>3.4641661509506802E-2</v>
      </c>
      <c r="N89">
        <v>0</v>
      </c>
      <c r="O89">
        <v>9.5691222741049298E-2</v>
      </c>
      <c r="P89">
        <v>1.21374809063363E-2</v>
      </c>
      <c r="Q89">
        <v>3.4835295819193701E-2</v>
      </c>
      <c r="R89">
        <v>0</v>
      </c>
      <c r="S89">
        <v>9.6446007838260295E-2</v>
      </c>
      <c r="T89">
        <v>0.52921502513085295</v>
      </c>
      <c r="U89">
        <v>0.105644755795563</v>
      </c>
      <c r="V89">
        <v>7.3670445772520497E-3</v>
      </c>
      <c r="W89">
        <v>2.7750455658686401E-2</v>
      </c>
      <c r="X89">
        <v>0.19648684223024701</v>
      </c>
      <c r="Y89">
        <v>5.79315331744059E-3</v>
      </c>
      <c r="Z89">
        <v>0.69023901271166099</v>
      </c>
      <c r="AA89">
        <v>3.4887907179931697E-2</v>
      </c>
      <c r="AB89">
        <v>0.12280572214157701</v>
      </c>
      <c r="AC89">
        <v>3.9898629951208402E-2</v>
      </c>
      <c r="AD89">
        <v>0</v>
      </c>
      <c r="AE89">
        <v>1.11299034100081</v>
      </c>
      <c r="AF89">
        <v>0</v>
      </c>
      <c r="AG89">
        <v>9.6441943938615996E-3</v>
      </c>
      <c r="AH89">
        <v>1.82841851721638E-3</v>
      </c>
      <c r="AI89">
        <v>1.30689024860931E-2</v>
      </c>
      <c r="AJ89">
        <v>0</v>
      </c>
      <c r="AK89">
        <v>3.5742423301372199E-4</v>
      </c>
      <c r="AL89">
        <v>0</v>
      </c>
      <c r="AM89">
        <v>0.33742077483585498</v>
      </c>
      <c r="AN89">
        <v>9.2310198795842995E-3</v>
      </c>
      <c r="AO89">
        <v>0.301307329043078</v>
      </c>
      <c r="AP89">
        <v>4.0890931840531802E-2</v>
      </c>
      <c r="AQ89">
        <v>0.13515843558114499</v>
      </c>
      <c r="AR89">
        <v>1.6200253361346999E-2</v>
      </c>
      <c r="AS89">
        <v>2.9293034267161601E-3</v>
      </c>
      <c r="AT89">
        <v>3.8804933572626002E-3</v>
      </c>
      <c r="AU89">
        <v>3.8558840363223199E-2</v>
      </c>
      <c r="AV89">
        <v>0.97425838071317605</v>
      </c>
    </row>
    <row r="90" spans="1:48">
      <c r="A90" t="s">
        <v>52</v>
      </c>
      <c r="B90" t="s">
        <v>6</v>
      </c>
      <c r="C90" t="s">
        <v>203</v>
      </c>
      <c r="D90" t="s">
        <v>54</v>
      </c>
      <c r="E90" t="s">
        <v>54</v>
      </c>
      <c r="F90" t="s">
        <v>54</v>
      </c>
      <c r="G90">
        <v>2010</v>
      </c>
      <c r="H90" t="s">
        <v>54</v>
      </c>
      <c r="I90" t="s">
        <v>54</v>
      </c>
      <c r="J90" t="s">
        <v>54</v>
      </c>
      <c r="K90" t="s">
        <v>54</v>
      </c>
      <c r="L90">
        <v>0</v>
      </c>
      <c r="M90">
        <v>8.2501506948351996E-2</v>
      </c>
      <c r="N90">
        <v>1.0223541634094301E-2</v>
      </c>
      <c r="O90">
        <v>2.5349597444176201E-2</v>
      </c>
      <c r="P90">
        <v>1.6442958364344298E-2</v>
      </c>
      <c r="Q90">
        <v>1.7756144542678501E-2</v>
      </c>
      <c r="R90">
        <v>0</v>
      </c>
      <c r="S90">
        <v>6.8386322273382094E-2</v>
      </c>
      <c r="T90">
        <v>0.60583354687339996</v>
      </c>
      <c r="U90">
        <v>0.22489474199234599</v>
      </c>
      <c r="V90">
        <v>4.3492672108095501E-2</v>
      </c>
      <c r="W90">
        <v>0</v>
      </c>
      <c r="X90">
        <v>0</v>
      </c>
      <c r="Y90">
        <v>0.208145680334832</v>
      </c>
      <c r="Z90">
        <v>0.28580580914978099</v>
      </c>
      <c r="AA90">
        <v>9.8087204333407504E-3</v>
      </c>
      <c r="AB90">
        <v>3.4843315012547602E-2</v>
      </c>
      <c r="AC90">
        <v>0</v>
      </c>
      <c r="AD90">
        <v>1.15081943947148E-2</v>
      </c>
      <c r="AE90">
        <v>1.7676052530693001E-2</v>
      </c>
      <c r="AF90">
        <v>3.2312600753098801E-4</v>
      </c>
      <c r="AG90">
        <v>4.4779269373977498E-2</v>
      </c>
      <c r="AH90">
        <v>4.6923607041475298E-3</v>
      </c>
      <c r="AI90">
        <v>3.1169008022740901E-2</v>
      </c>
      <c r="AJ90">
        <v>0</v>
      </c>
      <c r="AK90">
        <v>2.2291604317011202E-3</v>
      </c>
      <c r="AL90">
        <v>0</v>
      </c>
      <c r="AM90">
        <v>0.13215748134713201</v>
      </c>
      <c r="AN90">
        <v>6.7033318569657802E-2</v>
      </c>
      <c r="AO90">
        <v>0.143576173089244</v>
      </c>
      <c r="AP90">
        <v>2.4995065626984901E-3</v>
      </c>
      <c r="AQ90">
        <v>5.68068708419995E-2</v>
      </c>
      <c r="AR90">
        <v>1.5698197682328201E-2</v>
      </c>
      <c r="AS90">
        <v>0.34838546450397301</v>
      </c>
      <c r="AT90">
        <v>8.7189323753636104E-3</v>
      </c>
      <c r="AU90">
        <v>3.9682438547643403E-2</v>
      </c>
      <c r="AV90">
        <v>7.9859347458696897E-2</v>
      </c>
    </row>
    <row r="91" spans="1:48">
      <c r="A91" t="s">
        <v>52</v>
      </c>
      <c r="B91" t="s">
        <v>6</v>
      </c>
      <c r="C91" t="s">
        <v>204</v>
      </c>
      <c r="D91" t="s">
        <v>54</v>
      </c>
      <c r="E91" t="s">
        <v>54</v>
      </c>
      <c r="F91" t="s">
        <v>54</v>
      </c>
      <c r="G91">
        <v>2010</v>
      </c>
      <c r="H91" t="s">
        <v>54</v>
      </c>
      <c r="I91" t="s">
        <v>54</v>
      </c>
      <c r="J91" t="s">
        <v>54</v>
      </c>
      <c r="K91" t="s">
        <v>54</v>
      </c>
      <c r="L91">
        <v>2.2351051942576701E-3</v>
      </c>
      <c r="M91">
        <v>3.3792867021725198E-3</v>
      </c>
      <c r="N91">
        <v>0</v>
      </c>
      <c r="O91">
        <v>4.03767705528753E-2</v>
      </c>
      <c r="P91">
        <v>1.19048296584224E-3</v>
      </c>
      <c r="Q91">
        <v>0</v>
      </c>
      <c r="R91">
        <v>0</v>
      </c>
      <c r="S91">
        <v>0</v>
      </c>
      <c r="T91">
        <v>6.0545938783718098E-2</v>
      </c>
      <c r="U91">
        <v>1.9880996175312502E-3</v>
      </c>
      <c r="V91">
        <v>2.6152552994991802E-4</v>
      </c>
      <c r="W91">
        <v>4.0639006117033898E-3</v>
      </c>
      <c r="X91">
        <v>8.0580269312567204E-2</v>
      </c>
      <c r="Y91">
        <v>0</v>
      </c>
      <c r="Z91">
        <v>0.13641079114118801</v>
      </c>
      <c r="AA91">
        <v>1.5926957348909099E-3</v>
      </c>
      <c r="AB91">
        <v>1.7079168860386601E-3</v>
      </c>
      <c r="AC91">
        <v>1.0323514088558499E-3</v>
      </c>
      <c r="AD91">
        <v>2.84007837770165E-4</v>
      </c>
      <c r="AE91">
        <v>0.233025585948749</v>
      </c>
      <c r="AF91">
        <v>1.21913824857784E-3</v>
      </c>
      <c r="AG91">
        <v>0</v>
      </c>
      <c r="AH91">
        <v>2.6276754696784102E-3</v>
      </c>
      <c r="AI91">
        <v>2.42444156677955E-4</v>
      </c>
      <c r="AJ91">
        <v>0</v>
      </c>
      <c r="AK91">
        <v>6.2062328638267598E-4</v>
      </c>
      <c r="AL91">
        <v>1.0072291061882499E-3</v>
      </c>
      <c r="AM91">
        <v>9.7761281865174302E-3</v>
      </c>
      <c r="AN91">
        <v>2.2782367855911098E-3</v>
      </c>
      <c r="AO91">
        <v>8.0557701708130897E-3</v>
      </c>
      <c r="AP91">
        <v>5.5854444545665001E-3</v>
      </c>
      <c r="AQ91">
        <v>1.75284399727901E-3</v>
      </c>
      <c r="AR91">
        <v>6.2724915776754401E-4</v>
      </c>
      <c r="AS91">
        <v>1.8691537068166301E-3</v>
      </c>
      <c r="AT91">
        <v>1.3053691195072501E-2</v>
      </c>
      <c r="AU91">
        <v>1.5794135765957501E-3</v>
      </c>
      <c r="AV91">
        <v>0</v>
      </c>
    </row>
    <row r="92" spans="1:48">
      <c r="A92" t="s">
        <v>52</v>
      </c>
      <c r="B92" t="s">
        <v>6</v>
      </c>
      <c r="C92" t="s">
        <v>205</v>
      </c>
      <c r="D92" t="s">
        <v>54</v>
      </c>
      <c r="E92" t="s">
        <v>54</v>
      </c>
      <c r="F92" t="s">
        <v>54</v>
      </c>
      <c r="G92">
        <v>2010</v>
      </c>
      <c r="H92" t="s">
        <v>54</v>
      </c>
      <c r="I92" t="s">
        <v>54</v>
      </c>
      <c r="J92" t="s">
        <v>54</v>
      </c>
      <c r="K92" t="s">
        <v>54</v>
      </c>
      <c r="L92">
        <v>1.1594608401283E-3</v>
      </c>
      <c r="M92">
        <v>3.24960626317745E-2</v>
      </c>
      <c r="N92">
        <v>6.7561262168024704E-3</v>
      </c>
      <c r="O92">
        <v>0.17487088943854201</v>
      </c>
      <c r="P92">
        <v>4.2418844352978E-3</v>
      </c>
      <c r="Q92">
        <v>0.13189113581870399</v>
      </c>
      <c r="R92">
        <v>4.0114224285155396E-3</v>
      </c>
      <c r="S92">
        <v>2.66921132673281E-3</v>
      </c>
      <c r="T92">
        <v>0.91668963873593301</v>
      </c>
      <c r="U92">
        <v>2.3373912956896999E-2</v>
      </c>
      <c r="V92">
        <v>1.0053173515264101E-2</v>
      </c>
      <c r="W92">
        <v>2.8402532285897199E-2</v>
      </c>
      <c r="X92">
        <v>0.181535126651138</v>
      </c>
      <c r="Y92">
        <v>3.6573623484865501E-2</v>
      </c>
      <c r="Z92">
        <v>0.34830953610151699</v>
      </c>
      <c r="AA92">
        <v>1.32313521074818E-2</v>
      </c>
      <c r="AB92">
        <v>0</v>
      </c>
      <c r="AC92">
        <v>6.6056014504481397E-2</v>
      </c>
      <c r="AD92">
        <v>0</v>
      </c>
      <c r="AE92">
        <v>3.9832805746595402E-2</v>
      </c>
      <c r="AF92">
        <v>4.1361885972162104E-3</v>
      </c>
      <c r="AG92">
        <v>1.90212924869618E-3</v>
      </c>
      <c r="AH92">
        <v>4.06192374828952E-3</v>
      </c>
      <c r="AI92">
        <v>5.4533866603449404E-3</v>
      </c>
      <c r="AJ92">
        <v>0</v>
      </c>
      <c r="AK92">
        <v>9.0088691578324703E-3</v>
      </c>
      <c r="AL92">
        <v>0</v>
      </c>
      <c r="AM92">
        <v>5.5094894717415903E-2</v>
      </c>
      <c r="AN92">
        <v>8.8048902187115294E-2</v>
      </c>
      <c r="AO92">
        <v>7.7839092980549002E-2</v>
      </c>
      <c r="AP92">
        <v>2.9295688891712201E-2</v>
      </c>
      <c r="AQ92">
        <v>6.1228393655023503E-3</v>
      </c>
      <c r="AR92">
        <v>1.23650513753732E-2</v>
      </c>
      <c r="AS92">
        <v>0.211606042142478</v>
      </c>
      <c r="AT92">
        <v>2.66135552071004E-2</v>
      </c>
      <c r="AU92">
        <v>4.5082800637067299E-3</v>
      </c>
      <c r="AV92">
        <v>0.13255710417069499</v>
      </c>
    </row>
    <row r="93" spans="1:48">
      <c r="A93" t="s">
        <v>52</v>
      </c>
      <c r="B93" t="s">
        <v>6</v>
      </c>
      <c r="C93" t="s">
        <v>206</v>
      </c>
      <c r="D93" t="s">
        <v>54</v>
      </c>
      <c r="E93" t="s">
        <v>54</v>
      </c>
      <c r="F93" t="s">
        <v>54</v>
      </c>
      <c r="G93">
        <v>2010</v>
      </c>
      <c r="H93" t="s">
        <v>54</v>
      </c>
      <c r="I93" t="s">
        <v>54</v>
      </c>
      <c r="J93" t="s">
        <v>54</v>
      </c>
      <c r="K93" t="s">
        <v>54</v>
      </c>
      <c r="L93">
        <v>8.9507267486959204E-3</v>
      </c>
      <c r="M93">
        <v>8.3341332830022E-2</v>
      </c>
      <c r="N93">
        <v>0</v>
      </c>
      <c r="O93">
        <v>1.6757467994828899E-3</v>
      </c>
      <c r="P93">
        <v>5.2886609029932303E-3</v>
      </c>
      <c r="Q93">
        <v>7.8307682995977599E-3</v>
      </c>
      <c r="R93">
        <v>1.73609360724718E-2</v>
      </c>
      <c r="S93">
        <v>2.6779697311386801E-3</v>
      </c>
      <c r="T93">
        <v>1.9646852763246601E-2</v>
      </c>
      <c r="U93">
        <v>7.5896037790296796E-3</v>
      </c>
      <c r="V93">
        <v>0</v>
      </c>
      <c r="W93">
        <v>6.9540632944271701E-3</v>
      </c>
      <c r="X93">
        <v>5.45365914029564E-2</v>
      </c>
      <c r="Y93">
        <v>0</v>
      </c>
      <c r="Z93">
        <v>3.1473696153577001E-2</v>
      </c>
      <c r="AA93">
        <v>0</v>
      </c>
      <c r="AB93">
        <v>2.34066606065983E-4</v>
      </c>
      <c r="AC93">
        <v>3.2760619130028701E-4</v>
      </c>
      <c r="AD93">
        <v>0</v>
      </c>
      <c r="AE93">
        <v>5.1036269945655098E-2</v>
      </c>
      <c r="AF93">
        <v>8.1804052539490501E-4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6.1582457737216698E-3</v>
      </c>
      <c r="AN93">
        <v>0</v>
      </c>
      <c r="AO93">
        <v>3.3464111553946499E-3</v>
      </c>
      <c r="AP93">
        <v>4.43568133008896E-2</v>
      </c>
      <c r="AQ93">
        <v>1.0089681875561701E-4</v>
      </c>
      <c r="AR93">
        <v>0</v>
      </c>
      <c r="AS93">
        <v>0</v>
      </c>
      <c r="AT93">
        <v>0</v>
      </c>
      <c r="AU93">
        <v>3.3632272918539201E-5</v>
      </c>
      <c r="AV93">
        <v>0</v>
      </c>
    </row>
    <row r="94" spans="1:48">
      <c r="A94" t="s">
        <v>52</v>
      </c>
      <c r="B94" t="s">
        <v>6</v>
      </c>
      <c r="C94" t="s">
        <v>207</v>
      </c>
      <c r="D94" t="s">
        <v>54</v>
      </c>
      <c r="E94" t="s">
        <v>54</v>
      </c>
      <c r="F94" t="s">
        <v>54</v>
      </c>
      <c r="G94">
        <v>2010</v>
      </c>
      <c r="H94" t="s">
        <v>54</v>
      </c>
      <c r="I94" t="s">
        <v>54</v>
      </c>
      <c r="J94" t="s">
        <v>54</v>
      </c>
      <c r="K94" t="s">
        <v>54</v>
      </c>
      <c r="L94">
        <v>3.6801157910049398E-3</v>
      </c>
      <c r="M94">
        <v>2.1405141185415599E-2</v>
      </c>
      <c r="N94">
        <v>0</v>
      </c>
      <c r="O94">
        <v>1.99457512101045E-4</v>
      </c>
      <c r="P94">
        <v>1.96588769434577E-3</v>
      </c>
      <c r="Q94">
        <v>8.8870300126184396E-2</v>
      </c>
      <c r="R94">
        <v>1.18454326289466E-3</v>
      </c>
      <c r="S94">
        <v>1.04874742803514E-2</v>
      </c>
      <c r="T94">
        <v>0</v>
      </c>
      <c r="U94">
        <v>2.23551404880501E-3</v>
      </c>
      <c r="V94">
        <v>1.1562202125422201E-3</v>
      </c>
      <c r="W94">
        <v>0</v>
      </c>
      <c r="X94">
        <v>2.0540586051068E-2</v>
      </c>
      <c r="Y94">
        <v>5.7237548180687501E-3</v>
      </c>
      <c r="Z94">
        <v>9.3161739685750602E-2</v>
      </c>
      <c r="AA94">
        <v>7.2916347429575503E-4</v>
      </c>
      <c r="AB94">
        <v>3.0911735125603398E-2</v>
      </c>
      <c r="AC94">
        <v>1.55344063398757E-3</v>
      </c>
      <c r="AD94">
        <v>0</v>
      </c>
      <c r="AE94">
        <v>0</v>
      </c>
      <c r="AF94">
        <v>1.48267832207953E-3</v>
      </c>
      <c r="AG94">
        <v>7.6185707679499101E-3</v>
      </c>
      <c r="AH94">
        <v>0</v>
      </c>
      <c r="AI94">
        <v>1.3020445776305499E-2</v>
      </c>
      <c r="AJ94">
        <v>0</v>
      </c>
      <c r="AK94">
        <v>3.3466787441491599E-3</v>
      </c>
      <c r="AL94">
        <v>0</v>
      </c>
      <c r="AM94">
        <v>1.62349669451588E-3</v>
      </c>
      <c r="AN94">
        <v>2.2165199861535101E-3</v>
      </c>
      <c r="AO94">
        <v>4.69630759368697E-2</v>
      </c>
      <c r="AP94">
        <v>0</v>
      </c>
      <c r="AQ94">
        <v>0</v>
      </c>
      <c r="AR94">
        <v>4.6595614739029503E-3</v>
      </c>
      <c r="AS94">
        <v>2.72643511966666E-3</v>
      </c>
      <c r="AT94">
        <v>0</v>
      </c>
      <c r="AU94">
        <v>3.9541252845542397E-3</v>
      </c>
      <c r="AV94">
        <v>6.1801691908396003E-3</v>
      </c>
    </row>
    <row r="95" spans="1:48">
      <c r="A95" t="s">
        <v>52</v>
      </c>
      <c r="B95" t="s">
        <v>6</v>
      </c>
      <c r="C95" t="s">
        <v>208</v>
      </c>
      <c r="D95" t="s">
        <v>54</v>
      </c>
      <c r="E95" t="s">
        <v>54</v>
      </c>
      <c r="F95" t="s">
        <v>54</v>
      </c>
      <c r="G95">
        <v>2010</v>
      </c>
      <c r="H95" t="s">
        <v>54</v>
      </c>
      <c r="I95" t="s">
        <v>54</v>
      </c>
      <c r="J95" t="s">
        <v>54</v>
      </c>
      <c r="K95" t="s">
        <v>54</v>
      </c>
      <c r="L95">
        <v>2.8845323011085998E-3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0.27715985821532002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3.9267280848432597E-2</v>
      </c>
      <c r="AV95">
        <v>0</v>
      </c>
    </row>
    <row r="96" spans="1:48">
      <c r="A96" t="s">
        <v>52</v>
      </c>
      <c r="B96" t="s">
        <v>6</v>
      </c>
      <c r="C96" t="s">
        <v>209</v>
      </c>
      <c r="D96" t="s">
        <v>54</v>
      </c>
      <c r="E96" t="s">
        <v>54</v>
      </c>
      <c r="F96" t="s">
        <v>54</v>
      </c>
      <c r="G96">
        <v>2010</v>
      </c>
      <c r="H96" t="s">
        <v>54</v>
      </c>
      <c r="I96" t="s">
        <v>54</v>
      </c>
      <c r="J96" t="s">
        <v>54</v>
      </c>
      <c r="K96" t="s">
        <v>54</v>
      </c>
      <c r="L96">
        <v>3.5417430676884701E-2</v>
      </c>
      <c r="M96">
        <v>0.107258922231732</v>
      </c>
      <c r="N96">
        <v>6.8489366501632096E-3</v>
      </c>
      <c r="O96">
        <v>0.115645305406732</v>
      </c>
      <c r="P96">
        <v>0.23617152106374201</v>
      </c>
      <c r="Q96">
        <v>0.11823681428884</v>
      </c>
      <c r="R96">
        <v>3.1436290877228601E-2</v>
      </c>
      <c r="S96">
        <v>0.222781018238175</v>
      </c>
      <c r="T96">
        <v>0.62826643326373999</v>
      </c>
      <c r="U96">
        <v>5.3503322592787998E-2</v>
      </c>
      <c r="V96">
        <v>1.2246871685457799E-2</v>
      </c>
      <c r="W96">
        <v>0.66239235223954396</v>
      </c>
      <c r="X96">
        <v>2.2609116640457301</v>
      </c>
      <c r="Y96">
        <v>7.5962138238548402E-2</v>
      </c>
      <c r="Z96">
        <v>1.5247082610776299</v>
      </c>
      <c r="AA96">
        <v>0.17225403521854901</v>
      </c>
      <c r="AB96">
        <v>0.17503855398905999</v>
      </c>
      <c r="AC96">
        <v>6.9354914539188101E-2</v>
      </c>
      <c r="AD96">
        <v>1.69239657866822E-3</v>
      </c>
      <c r="AE96">
        <v>1.9292339064227</v>
      </c>
      <c r="AF96">
        <v>1.2685233125741499E-2</v>
      </c>
      <c r="AG96">
        <v>4.7495186373150797E-2</v>
      </c>
      <c r="AH96">
        <v>5.3686336170554998E-3</v>
      </c>
      <c r="AI96">
        <v>2.0166759066663899E-2</v>
      </c>
      <c r="AJ96">
        <v>7.8642305879948705E-4</v>
      </c>
      <c r="AK96">
        <v>3.7525983600571397E-2</v>
      </c>
      <c r="AL96">
        <v>3.1398623228439101E-2</v>
      </c>
      <c r="AM96">
        <v>0.23261111543604199</v>
      </c>
      <c r="AN96">
        <v>0.23657635132377</v>
      </c>
      <c r="AO96">
        <v>1.2157543097283701</v>
      </c>
      <c r="AP96">
        <v>0.37828012362704999</v>
      </c>
      <c r="AQ96">
        <v>0.145321195011925</v>
      </c>
      <c r="AR96">
        <v>8.1940811015025705E-2</v>
      </c>
      <c r="AS96">
        <v>7.2538052011320797E-2</v>
      </c>
      <c r="AT96">
        <v>5.9835428189925099E-2</v>
      </c>
      <c r="AU96">
        <v>9.4289123328287205E-2</v>
      </c>
      <c r="AV96">
        <v>1.5309042700708699</v>
      </c>
    </row>
    <row r="97" spans="1:48">
      <c r="A97" t="s">
        <v>52</v>
      </c>
      <c r="B97" t="s">
        <v>6</v>
      </c>
      <c r="C97" t="s">
        <v>210</v>
      </c>
      <c r="D97" t="s">
        <v>54</v>
      </c>
      <c r="E97" t="s">
        <v>54</v>
      </c>
      <c r="F97" t="s">
        <v>54</v>
      </c>
      <c r="G97">
        <v>2010</v>
      </c>
      <c r="H97" t="s">
        <v>54</v>
      </c>
      <c r="I97" t="s">
        <v>54</v>
      </c>
      <c r="J97" t="s">
        <v>54</v>
      </c>
      <c r="K97" t="s">
        <v>54</v>
      </c>
      <c r="L97">
        <v>0</v>
      </c>
      <c r="M97">
        <v>0.14130335823394799</v>
      </c>
      <c r="N97">
        <v>0</v>
      </c>
      <c r="O97">
        <v>0.17483141723771201</v>
      </c>
      <c r="P97">
        <v>4.9508791952576299E-2</v>
      </c>
      <c r="Q97">
        <v>0.142093192700189</v>
      </c>
      <c r="R97">
        <v>0</v>
      </c>
      <c r="S97">
        <v>0.39340332426213998</v>
      </c>
      <c r="T97">
        <v>2.1586684073548401</v>
      </c>
      <c r="U97">
        <v>3.6327657113368397E-2</v>
      </c>
      <c r="V97">
        <v>2.5332773721320101E-3</v>
      </c>
      <c r="W97">
        <v>8.9471708508304798E-2</v>
      </c>
      <c r="X97">
        <v>0.63350359684054602</v>
      </c>
      <c r="Y97">
        <v>1.99206941921856E-3</v>
      </c>
      <c r="Z97">
        <v>1.2610923067803199</v>
      </c>
      <c r="AA97">
        <v>0.112483942608364</v>
      </c>
      <c r="AB97">
        <v>0.500924614836608</v>
      </c>
      <c r="AC97">
        <v>7.2251781494136899E-2</v>
      </c>
      <c r="AD97">
        <v>0</v>
      </c>
      <c r="AE97">
        <v>3.5884508920274998</v>
      </c>
      <c r="AF97">
        <v>0</v>
      </c>
      <c r="AG97">
        <v>3.9338674761303503E-2</v>
      </c>
      <c r="AH97">
        <v>7.4581202367821299E-3</v>
      </c>
      <c r="AI97">
        <v>2.38773701279602E-2</v>
      </c>
      <c r="AJ97">
        <v>0</v>
      </c>
      <c r="AK97">
        <v>1.15239033129166E-3</v>
      </c>
      <c r="AL97">
        <v>0</v>
      </c>
      <c r="AM97">
        <v>0.61648028502716001</v>
      </c>
      <c r="AN97">
        <v>3.1742354125097799E-3</v>
      </c>
      <c r="AO97">
        <v>1.22903277727033</v>
      </c>
      <c r="AP97">
        <v>0.13183861120218501</v>
      </c>
      <c r="AQ97">
        <v>0.551311340422318</v>
      </c>
      <c r="AR97">
        <v>5.2232091765794603E-2</v>
      </c>
      <c r="AS97">
        <v>1.00728833783937E-3</v>
      </c>
      <c r="AT97">
        <v>1.25113034106427E-2</v>
      </c>
      <c r="AU97">
        <v>0.157281533145715</v>
      </c>
      <c r="AV97">
        <v>1.7642686911355501</v>
      </c>
    </row>
    <row r="98" spans="1:48">
      <c r="A98" t="s">
        <v>52</v>
      </c>
      <c r="B98" t="s">
        <v>6</v>
      </c>
      <c r="C98" t="s">
        <v>211</v>
      </c>
      <c r="D98" t="s">
        <v>54</v>
      </c>
      <c r="E98" t="s">
        <v>54</v>
      </c>
      <c r="F98" t="s">
        <v>54</v>
      </c>
      <c r="G98">
        <v>2010</v>
      </c>
      <c r="H98" t="s">
        <v>54</v>
      </c>
      <c r="I98" t="s">
        <v>54</v>
      </c>
      <c r="J98" t="s">
        <v>54</v>
      </c>
      <c r="K98" t="s">
        <v>54</v>
      </c>
      <c r="L98">
        <v>0</v>
      </c>
      <c r="M98">
        <v>0.33652369670444998</v>
      </c>
      <c r="N98">
        <v>3.2962260088939599E-2</v>
      </c>
      <c r="O98">
        <v>4.6314655833837898E-2</v>
      </c>
      <c r="P98">
        <v>6.70708371059279E-2</v>
      </c>
      <c r="Q98">
        <v>7.24273243210143E-2</v>
      </c>
      <c r="R98">
        <v>0</v>
      </c>
      <c r="S98">
        <v>0.27894784988433602</v>
      </c>
      <c r="T98">
        <v>2.4711954038492601</v>
      </c>
      <c r="U98">
        <v>7.7333692639767401E-2</v>
      </c>
      <c r="V98">
        <v>1.49556583986482E-2</v>
      </c>
      <c r="W98">
        <v>0</v>
      </c>
      <c r="X98">
        <v>0</v>
      </c>
      <c r="Y98">
        <v>7.1574257026680396E-2</v>
      </c>
      <c r="Z98">
        <v>0.52217782610684804</v>
      </c>
      <c r="AA98">
        <v>3.1624813165062798E-2</v>
      </c>
      <c r="AB98">
        <v>0.14212590299472599</v>
      </c>
      <c r="AC98">
        <v>0</v>
      </c>
      <c r="AD98">
        <v>3.9572786819082502E-3</v>
      </c>
      <c r="AE98">
        <v>5.6990293747072401E-2</v>
      </c>
      <c r="AF98">
        <v>1.0418076125613201E-3</v>
      </c>
      <c r="AG98">
        <v>0.182654666840074</v>
      </c>
      <c r="AH98">
        <v>1.9140142148178899E-2</v>
      </c>
      <c r="AI98">
        <v>5.6946935052296997E-2</v>
      </c>
      <c r="AJ98">
        <v>0</v>
      </c>
      <c r="AK98">
        <v>7.1871537828597397E-3</v>
      </c>
      <c r="AL98">
        <v>0</v>
      </c>
      <c r="AM98">
        <v>0.24145662580789701</v>
      </c>
      <c r="AN98">
        <v>2.3050490238077499E-2</v>
      </c>
      <c r="AO98">
        <v>0.58564729680535099</v>
      </c>
      <c r="AP98">
        <v>8.0587910102424692E-3</v>
      </c>
      <c r="AQ98">
        <v>0.231715260497357</v>
      </c>
      <c r="AR98">
        <v>5.0613387557092999E-2</v>
      </c>
      <c r="AS98">
        <v>0.119797973902964</v>
      </c>
      <c r="AT98">
        <v>2.8111169978139498E-2</v>
      </c>
      <c r="AU98">
        <v>0.16186469081904301</v>
      </c>
      <c r="AV98">
        <v>0.14461599633637001</v>
      </c>
    </row>
    <row r="99" spans="1:48">
      <c r="A99" t="s">
        <v>52</v>
      </c>
      <c r="B99" t="s">
        <v>6</v>
      </c>
      <c r="C99" t="s">
        <v>212</v>
      </c>
      <c r="D99" t="s">
        <v>54</v>
      </c>
      <c r="E99" t="s">
        <v>54</v>
      </c>
      <c r="F99" t="s">
        <v>54</v>
      </c>
      <c r="G99">
        <v>2010</v>
      </c>
      <c r="H99" t="s">
        <v>54</v>
      </c>
      <c r="I99" t="s">
        <v>54</v>
      </c>
      <c r="J99" t="s">
        <v>54</v>
      </c>
      <c r="K99" t="s">
        <v>54</v>
      </c>
      <c r="L99">
        <v>7.2063206055293398E-3</v>
      </c>
      <c r="M99">
        <v>1.37841125005293E-2</v>
      </c>
      <c r="N99">
        <v>0</v>
      </c>
      <c r="O99">
        <v>7.3769859105509497E-2</v>
      </c>
      <c r="P99">
        <v>4.8559807371725697E-3</v>
      </c>
      <c r="Q99">
        <v>0</v>
      </c>
      <c r="R99">
        <v>0</v>
      </c>
      <c r="S99">
        <v>0</v>
      </c>
      <c r="T99">
        <v>0.24696692089143901</v>
      </c>
      <c r="U99">
        <v>6.83640192729066E-4</v>
      </c>
      <c r="V99">
        <v>8.9929781245341801E-5</v>
      </c>
      <c r="W99">
        <v>1.31026364182684E-2</v>
      </c>
      <c r="X99">
        <v>0.25980309859157102</v>
      </c>
      <c r="Y99">
        <v>0</v>
      </c>
      <c r="Z99">
        <v>0.24922758073924001</v>
      </c>
      <c r="AA99">
        <v>5.1350943669991296E-3</v>
      </c>
      <c r="AB99">
        <v>6.9665940103796498E-3</v>
      </c>
      <c r="AC99">
        <v>1.86946841305156E-3</v>
      </c>
      <c r="AD99">
        <v>9.7660686234053303E-5</v>
      </c>
      <c r="AE99">
        <v>0.75131008864920201</v>
      </c>
      <c r="AF99">
        <v>3.9306879623772399E-3</v>
      </c>
      <c r="AG99">
        <v>0</v>
      </c>
      <c r="AH99">
        <v>1.07182898289283E-2</v>
      </c>
      <c r="AI99">
        <v>4.4295447689818198E-4</v>
      </c>
      <c r="AJ99">
        <v>0</v>
      </c>
      <c r="AK99">
        <v>2.0009842885342199E-3</v>
      </c>
      <c r="AL99">
        <v>3.2474605137428302E-3</v>
      </c>
      <c r="AM99">
        <v>1.7861349212472701E-2</v>
      </c>
      <c r="AN99">
        <v>7.8340854826881899E-4</v>
      </c>
      <c r="AO99">
        <v>3.2859491395479397E-2</v>
      </c>
      <c r="AP99">
        <v>1.80083262154247E-2</v>
      </c>
      <c r="AQ99">
        <v>7.1498517242820098E-3</v>
      </c>
      <c r="AR99">
        <v>2.0223471101199898E-3</v>
      </c>
      <c r="AS99">
        <v>6.4273871847283603E-4</v>
      </c>
      <c r="AT99">
        <v>4.20870946382952E-2</v>
      </c>
      <c r="AU99">
        <v>6.4424289334973801E-3</v>
      </c>
      <c r="AV99">
        <v>0</v>
      </c>
    </row>
    <row r="100" spans="1:48">
      <c r="A100" t="s">
        <v>52</v>
      </c>
      <c r="B100" t="s">
        <v>6</v>
      </c>
      <c r="C100" t="s">
        <v>213</v>
      </c>
      <c r="D100" t="s">
        <v>54</v>
      </c>
      <c r="E100" t="s">
        <v>54</v>
      </c>
      <c r="F100" t="s">
        <v>54</v>
      </c>
      <c r="G100">
        <v>2010</v>
      </c>
      <c r="H100" t="s">
        <v>54</v>
      </c>
      <c r="I100" t="s">
        <v>54</v>
      </c>
      <c r="J100" t="s">
        <v>54</v>
      </c>
      <c r="K100" t="s">
        <v>54</v>
      </c>
      <c r="L100">
        <v>3.7382788805588999E-3</v>
      </c>
      <c r="M100">
        <v>0.132551459114924</v>
      </c>
      <c r="N100">
        <v>2.1782783063090099E-2</v>
      </c>
      <c r="O100">
        <v>0.31949560846236902</v>
      </c>
      <c r="P100">
        <v>1.7302649175282701E-2</v>
      </c>
      <c r="Q100">
        <v>0.53798402271663603</v>
      </c>
      <c r="R100">
        <v>1.2933438738526599E-2</v>
      </c>
      <c r="S100">
        <v>1.0887714614956599E-2</v>
      </c>
      <c r="T100">
        <v>3.7391775904312201</v>
      </c>
      <c r="U100">
        <v>8.0374978284680001E-3</v>
      </c>
      <c r="V100">
        <v>3.4569462309178402E-3</v>
      </c>
      <c r="W100">
        <v>9.1574103172827298E-2</v>
      </c>
      <c r="X100">
        <v>0.58529698162504695</v>
      </c>
      <c r="Y100">
        <v>1.2576431677524201E-2</v>
      </c>
      <c r="Z100">
        <v>0.63637445619049005</v>
      </c>
      <c r="AA100">
        <v>4.2659900561337102E-2</v>
      </c>
      <c r="AB100">
        <v>0</v>
      </c>
      <c r="AC100">
        <v>0.11961976469336801</v>
      </c>
      <c r="AD100">
        <v>0</v>
      </c>
      <c r="AE100">
        <v>0.128427051024359</v>
      </c>
      <c r="AF100">
        <v>1.33357039270692E-2</v>
      </c>
      <c r="AG100">
        <v>7.7587863550373998E-3</v>
      </c>
      <c r="AH100">
        <v>1.6568589424211601E-2</v>
      </c>
      <c r="AI100">
        <v>9.9635399283527493E-3</v>
      </c>
      <c r="AJ100">
        <v>0</v>
      </c>
      <c r="AK100">
        <v>2.9045970458749602E-2</v>
      </c>
      <c r="AL100">
        <v>0</v>
      </c>
      <c r="AM100">
        <v>0.100660418480329</v>
      </c>
      <c r="AN100">
        <v>3.0277038398874901E-2</v>
      </c>
      <c r="AO100">
        <v>0.31750570731192002</v>
      </c>
      <c r="AP100">
        <v>9.4453776518397398E-2</v>
      </c>
      <c r="AQ100">
        <v>2.4975065472395499E-2</v>
      </c>
      <c r="AR100">
        <v>3.9866814655394898E-2</v>
      </c>
      <c r="AS100">
        <v>7.2764158373791604E-2</v>
      </c>
      <c r="AT100">
        <v>8.5806167766979399E-2</v>
      </c>
      <c r="AU100">
        <v>1.83892771045665E-2</v>
      </c>
      <c r="AV100">
        <v>0.24004550877433101</v>
      </c>
    </row>
    <row r="101" spans="1:48">
      <c r="A101" t="s">
        <v>52</v>
      </c>
      <c r="B101" t="s">
        <v>6</v>
      </c>
      <c r="C101" t="s">
        <v>214</v>
      </c>
      <c r="D101" t="s">
        <v>54</v>
      </c>
      <c r="E101" t="s">
        <v>54</v>
      </c>
      <c r="F101" t="s">
        <v>54</v>
      </c>
      <c r="G101">
        <v>2010</v>
      </c>
      <c r="H101" t="s">
        <v>54</v>
      </c>
      <c r="I101" t="s">
        <v>54</v>
      </c>
      <c r="J101" t="s">
        <v>54</v>
      </c>
      <c r="K101" t="s">
        <v>54</v>
      </c>
      <c r="L101">
        <v>2.88585104492197E-2</v>
      </c>
      <c r="M101">
        <v>0.33994934698335499</v>
      </c>
      <c r="N101">
        <v>0</v>
      </c>
      <c r="O101">
        <v>3.06165162794472E-3</v>
      </c>
      <c r="P101">
        <v>2.15724510196614E-2</v>
      </c>
      <c r="Q101">
        <v>3.1941708626805898E-2</v>
      </c>
      <c r="R101">
        <v>5.5974310145112803E-2</v>
      </c>
      <c r="S101">
        <v>1.0923440151821499E-2</v>
      </c>
      <c r="T101">
        <v>8.0139524295414793E-2</v>
      </c>
      <c r="U101">
        <v>2.6098079515130398E-3</v>
      </c>
      <c r="V101">
        <v>0</v>
      </c>
      <c r="W101">
        <v>2.2420962440396298E-2</v>
      </c>
      <c r="X101">
        <v>0.175834302292419</v>
      </c>
      <c r="Y101">
        <v>0</v>
      </c>
      <c r="Z101">
        <v>5.7503611581279701E-2</v>
      </c>
      <c r="AA101">
        <v>0</v>
      </c>
      <c r="AB101">
        <v>9.5475782760792802E-4</v>
      </c>
      <c r="AC101">
        <v>5.9325673535408797E-4</v>
      </c>
      <c r="AD101">
        <v>0</v>
      </c>
      <c r="AE101">
        <v>0.16454873116649099</v>
      </c>
      <c r="AF101">
        <v>2.6374876267375199E-3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1.1251343701934501E-2</v>
      </c>
      <c r="AN101">
        <v>0</v>
      </c>
      <c r="AO101">
        <v>1.36500131253531E-2</v>
      </c>
      <c r="AP101">
        <v>0.14301314251653499</v>
      </c>
      <c r="AQ101">
        <v>4.1155818468401398E-4</v>
      </c>
      <c r="AR101">
        <v>0</v>
      </c>
      <c r="AS101">
        <v>0</v>
      </c>
      <c r="AT101">
        <v>0</v>
      </c>
      <c r="AU101">
        <v>1.37186061561338E-4</v>
      </c>
      <c r="AV101">
        <v>0</v>
      </c>
    </row>
    <row r="102" spans="1:48">
      <c r="A102" t="s">
        <v>52</v>
      </c>
      <c r="B102" t="s">
        <v>6</v>
      </c>
      <c r="C102" t="s">
        <v>215</v>
      </c>
      <c r="D102" t="s">
        <v>54</v>
      </c>
      <c r="E102" t="s">
        <v>54</v>
      </c>
      <c r="F102" t="s">
        <v>54</v>
      </c>
      <c r="G102">
        <v>2010</v>
      </c>
      <c r="H102" t="s">
        <v>54</v>
      </c>
      <c r="I102" t="s">
        <v>54</v>
      </c>
      <c r="J102" t="s">
        <v>54</v>
      </c>
      <c r="K102" t="s">
        <v>54</v>
      </c>
      <c r="L102">
        <v>1.79218780884604E-3</v>
      </c>
      <c r="M102">
        <v>1.09902875358657E-2</v>
      </c>
      <c r="N102">
        <v>0</v>
      </c>
      <c r="O102">
        <v>2.42518902713497E-4</v>
      </c>
      <c r="P102">
        <v>1.0093683025459901E-3</v>
      </c>
      <c r="Q102">
        <v>4.56296991141052E-2</v>
      </c>
      <c r="R102">
        <v>5.7686336935360504E-4</v>
      </c>
      <c r="S102">
        <v>5.3847043973057999E-3</v>
      </c>
      <c r="T102">
        <v>0</v>
      </c>
      <c r="U102">
        <v>4.4949171585751601E-3</v>
      </c>
      <c r="V102">
        <v>2.32479597935228E-3</v>
      </c>
      <c r="W102">
        <v>0</v>
      </c>
      <c r="X102">
        <v>1.0003105879781199E-2</v>
      </c>
      <c r="Y102">
        <v>1.1508674596327E-2</v>
      </c>
      <c r="Z102">
        <v>0.113274665092699</v>
      </c>
      <c r="AA102">
        <v>3.55096948982637E-4</v>
      </c>
      <c r="AB102">
        <v>1.58713672720074E-2</v>
      </c>
      <c r="AC102">
        <v>2.3046736556012501E-3</v>
      </c>
      <c r="AD102">
        <v>0</v>
      </c>
      <c r="AE102">
        <v>0</v>
      </c>
      <c r="AF102">
        <v>7.2205282773062703E-4</v>
      </c>
      <c r="AG102">
        <v>3.9116903096701296E-3</v>
      </c>
      <c r="AH102">
        <v>0</v>
      </c>
      <c r="AI102">
        <v>1.5831462998047E-2</v>
      </c>
      <c r="AJ102">
        <v>0</v>
      </c>
      <c r="AK102">
        <v>1.6298065566438199E-3</v>
      </c>
      <c r="AL102">
        <v>0</v>
      </c>
      <c r="AM102">
        <v>1.9739975334371902E-3</v>
      </c>
      <c r="AN102">
        <v>4.4567260596782704E-3</v>
      </c>
      <c r="AO102">
        <v>2.4112791578621701E-2</v>
      </c>
      <c r="AP102">
        <v>0</v>
      </c>
      <c r="AQ102">
        <v>0</v>
      </c>
      <c r="AR102">
        <v>2.2691702496179301E-3</v>
      </c>
      <c r="AS102">
        <v>5.4820053614436101E-3</v>
      </c>
      <c r="AT102">
        <v>0</v>
      </c>
      <c r="AU102">
        <v>2.03021196887492E-3</v>
      </c>
      <c r="AV102">
        <v>9.1688557706418906E-3</v>
      </c>
    </row>
    <row r="103" spans="1:48">
      <c r="A103" t="s">
        <v>52</v>
      </c>
      <c r="B103" t="s">
        <v>6</v>
      </c>
      <c r="C103" t="s">
        <v>216</v>
      </c>
      <c r="D103" t="s">
        <v>54</v>
      </c>
      <c r="E103" t="s">
        <v>54</v>
      </c>
      <c r="F103" t="s">
        <v>54</v>
      </c>
      <c r="G103">
        <v>2010</v>
      </c>
      <c r="H103" t="s">
        <v>54</v>
      </c>
      <c r="I103" t="s">
        <v>54</v>
      </c>
      <c r="J103" t="s">
        <v>54</v>
      </c>
      <c r="K103" t="s">
        <v>54</v>
      </c>
      <c r="L103">
        <v>1.40474482811254E-3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0.14230536994830001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2.0161451098949599E-2</v>
      </c>
      <c r="AV103">
        <v>0</v>
      </c>
    </row>
    <row r="104" spans="1:48">
      <c r="A104" t="s">
        <v>52</v>
      </c>
      <c r="B104" t="s">
        <v>6</v>
      </c>
      <c r="C104" t="s">
        <v>217</v>
      </c>
      <c r="D104" t="s">
        <v>54</v>
      </c>
      <c r="E104" t="s">
        <v>54</v>
      </c>
      <c r="F104" t="s">
        <v>54</v>
      </c>
      <c r="G104">
        <v>2010</v>
      </c>
      <c r="H104" t="s">
        <v>54</v>
      </c>
      <c r="I104" t="s">
        <v>54</v>
      </c>
      <c r="J104" t="s">
        <v>54</v>
      </c>
      <c r="K104" t="s">
        <v>54</v>
      </c>
      <c r="L104">
        <v>1.7248013672534299E-2</v>
      </c>
      <c r="M104">
        <v>5.5071180605759398E-2</v>
      </c>
      <c r="N104">
        <v>3.3353789568206899E-3</v>
      </c>
      <c r="O104">
        <v>0.140612265117394</v>
      </c>
      <c r="P104">
        <v>0.121260257140551</v>
      </c>
      <c r="Q104">
        <v>6.0707685835985001E-2</v>
      </c>
      <c r="R104">
        <v>1.5309229509358001E-2</v>
      </c>
      <c r="S104">
        <v>0.114385017447992</v>
      </c>
      <c r="T104">
        <v>0.32257805220205399</v>
      </c>
      <c r="U104">
        <v>0.10757839025510001</v>
      </c>
      <c r="V104">
        <v>2.4624615402107999E-2</v>
      </c>
      <c r="W104">
        <v>0.32257993111472</v>
      </c>
      <c r="X104">
        <v>1.1010464211709201</v>
      </c>
      <c r="Y104">
        <v>0.15273602004560299</v>
      </c>
      <c r="Z104">
        <v>1.85388141333793</v>
      </c>
      <c r="AA104">
        <v>8.3886377351979999E-2</v>
      </c>
      <c r="AB104">
        <v>8.9872055574791804E-2</v>
      </c>
      <c r="AC104">
        <v>0.10289446595371</v>
      </c>
      <c r="AD104">
        <v>3.4028783780786702E-3</v>
      </c>
      <c r="AE104">
        <v>0.93952192916164701</v>
      </c>
      <c r="AF104">
        <v>6.1776100132207596E-3</v>
      </c>
      <c r="AG104">
        <v>2.4385999152676301E-2</v>
      </c>
      <c r="AH104">
        <v>2.7564792315575401E-3</v>
      </c>
      <c r="AI104">
        <v>2.4520612077308501E-2</v>
      </c>
      <c r="AJ104">
        <v>3.8298192193321798E-4</v>
      </c>
      <c r="AK104">
        <v>1.82748625704344E-2</v>
      </c>
      <c r="AL104">
        <v>1.5290885656940799E-2</v>
      </c>
      <c r="AM104">
        <v>0.28283012196569002</v>
      </c>
      <c r="AN104">
        <v>0.47568079540665398</v>
      </c>
      <c r="AO104">
        <v>0.62421870153263403</v>
      </c>
      <c r="AP104">
        <v>0.18421948231907201</v>
      </c>
      <c r="AQ104">
        <v>7.4613930569394304E-2</v>
      </c>
      <c r="AR104">
        <v>3.9904538576484599E-2</v>
      </c>
      <c r="AS104">
        <v>0.14585125725762901</v>
      </c>
      <c r="AT104">
        <v>2.9139388820639101E-2</v>
      </c>
      <c r="AU104">
        <v>4.8411947760879301E-2</v>
      </c>
      <c r="AV104">
        <v>2.2712388637749701</v>
      </c>
    </row>
    <row r="105" spans="1:48">
      <c r="A105" t="s">
        <v>52</v>
      </c>
      <c r="B105" t="s">
        <v>6</v>
      </c>
      <c r="C105" t="s">
        <v>218</v>
      </c>
      <c r="D105" t="s">
        <v>54</v>
      </c>
      <c r="E105" t="s">
        <v>54</v>
      </c>
      <c r="F105" t="s">
        <v>54</v>
      </c>
      <c r="G105">
        <v>2010</v>
      </c>
      <c r="H105" t="s">
        <v>54</v>
      </c>
      <c r="I105" t="s">
        <v>54</v>
      </c>
      <c r="J105" t="s">
        <v>54</v>
      </c>
      <c r="K105" t="s">
        <v>54</v>
      </c>
      <c r="L105">
        <v>0</v>
      </c>
      <c r="M105">
        <v>7.2551006476548899E-2</v>
      </c>
      <c r="N105">
        <v>0</v>
      </c>
      <c r="O105">
        <v>0.21257621746959299</v>
      </c>
      <c r="P105">
        <v>2.5419867797130201E-2</v>
      </c>
      <c r="Q105">
        <v>7.2956540259976693E-2</v>
      </c>
      <c r="R105">
        <v>0</v>
      </c>
      <c r="S105">
        <v>0.20198958809728701</v>
      </c>
      <c r="T105">
        <v>1.10834991864402</v>
      </c>
      <c r="U105">
        <v>7.3043517385632403E-2</v>
      </c>
      <c r="V105">
        <v>5.0936257517653002E-3</v>
      </c>
      <c r="W105">
        <v>4.3572027167499403E-2</v>
      </c>
      <c r="X105">
        <v>0.30851133159799599</v>
      </c>
      <c r="Y105">
        <v>4.0054264111222104E-3</v>
      </c>
      <c r="Z105">
        <v>1.5333527388322099</v>
      </c>
      <c r="AA105">
        <v>5.4778806451250203E-2</v>
      </c>
      <c r="AB105">
        <v>0.25719547949527999</v>
      </c>
      <c r="AC105">
        <v>0.10719223749951701</v>
      </c>
      <c r="AD105">
        <v>0</v>
      </c>
      <c r="AE105">
        <v>1.74754771495335</v>
      </c>
      <c r="AF105">
        <v>0</v>
      </c>
      <c r="AG105">
        <v>2.01981076957908E-2</v>
      </c>
      <c r="AH105">
        <v>3.8293083502361201E-3</v>
      </c>
      <c r="AI105">
        <v>2.9032316417259701E-2</v>
      </c>
      <c r="AJ105">
        <v>0</v>
      </c>
      <c r="AK105">
        <v>5.6120514137654302E-4</v>
      </c>
      <c r="AL105">
        <v>0</v>
      </c>
      <c r="AM105">
        <v>0.74957378488482496</v>
      </c>
      <c r="AN105">
        <v>6.3823912127387401E-3</v>
      </c>
      <c r="AO105">
        <v>0.63103641766249596</v>
      </c>
      <c r="AP105">
        <v>6.4204379739700404E-2</v>
      </c>
      <c r="AQ105">
        <v>0.28306611484315802</v>
      </c>
      <c r="AR105">
        <v>2.5436623032891799E-2</v>
      </c>
      <c r="AS105">
        <v>2.0253407200939298E-3</v>
      </c>
      <c r="AT105">
        <v>6.0929075927811599E-3</v>
      </c>
      <c r="AU105">
        <v>8.0754864374871199E-2</v>
      </c>
      <c r="AV105">
        <v>2.6174566860819799</v>
      </c>
    </row>
    <row r="106" spans="1:48">
      <c r="A106" t="s">
        <v>52</v>
      </c>
      <c r="B106" t="s">
        <v>6</v>
      </c>
      <c r="C106" t="s">
        <v>219</v>
      </c>
      <c r="D106" t="s">
        <v>54</v>
      </c>
      <c r="E106" t="s">
        <v>54</v>
      </c>
      <c r="F106" t="s">
        <v>54</v>
      </c>
      <c r="G106">
        <v>2010</v>
      </c>
      <c r="H106" t="s">
        <v>54</v>
      </c>
      <c r="I106" t="s">
        <v>54</v>
      </c>
      <c r="J106" t="s">
        <v>54</v>
      </c>
      <c r="K106" t="s">
        <v>54</v>
      </c>
      <c r="L106">
        <v>0</v>
      </c>
      <c r="M106">
        <v>0.17278522750106201</v>
      </c>
      <c r="N106">
        <v>1.6052364664123402E-2</v>
      </c>
      <c r="O106">
        <v>5.6313644916444403E-2</v>
      </c>
      <c r="P106">
        <v>3.4436950388704098E-2</v>
      </c>
      <c r="Q106">
        <v>3.7187193153563697E-2</v>
      </c>
      <c r="R106">
        <v>0</v>
      </c>
      <c r="S106">
        <v>0.14322339905093501</v>
      </c>
      <c r="T106">
        <v>1.26881424468801</v>
      </c>
      <c r="U106">
        <v>0.15549378549791801</v>
      </c>
      <c r="V106">
        <v>3.0071135356902302E-2</v>
      </c>
      <c r="W106">
        <v>0</v>
      </c>
      <c r="X106">
        <v>0</v>
      </c>
      <c r="Y106">
        <v>0.14391336802086699</v>
      </c>
      <c r="Z106">
        <v>0.63491212777484995</v>
      </c>
      <c r="AA106">
        <v>1.5401038399387499E-2</v>
      </c>
      <c r="AB106">
        <v>7.2973335082268706E-2</v>
      </c>
      <c r="AC106">
        <v>0</v>
      </c>
      <c r="AD106">
        <v>7.9568454772545004E-3</v>
      </c>
      <c r="AE106">
        <v>2.7753830443516401E-2</v>
      </c>
      <c r="AF106">
        <v>5.0735221618816099E-4</v>
      </c>
      <c r="AG106">
        <v>9.3782483887933393E-2</v>
      </c>
      <c r="AH106">
        <v>9.8273430604211703E-3</v>
      </c>
      <c r="AI106">
        <v>6.9241353992139404E-2</v>
      </c>
      <c r="AJ106">
        <v>0</v>
      </c>
      <c r="AK106">
        <v>3.5000880737031301E-3</v>
      </c>
      <c r="AL106">
        <v>0</v>
      </c>
      <c r="AM106">
        <v>0.29358531211484001</v>
      </c>
      <c r="AN106">
        <v>4.63473017045401E-2</v>
      </c>
      <c r="AO106">
        <v>0.30069561937198502</v>
      </c>
      <c r="AP106">
        <v>3.9245686339262498E-3</v>
      </c>
      <c r="AQ106">
        <v>0.11897222808551899</v>
      </c>
      <c r="AR106">
        <v>2.4648326654812199E-2</v>
      </c>
      <c r="AS106">
        <v>0.24087612813116299</v>
      </c>
      <c r="AT106">
        <v>1.36899214558309E-2</v>
      </c>
      <c r="AU106">
        <v>8.3108047669285007E-2</v>
      </c>
      <c r="AV106">
        <v>0.21455128032760401</v>
      </c>
    </row>
    <row r="107" spans="1:48">
      <c r="A107" t="s">
        <v>52</v>
      </c>
      <c r="B107" t="s">
        <v>6</v>
      </c>
      <c r="C107" t="s">
        <v>220</v>
      </c>
      <c r="D107" t="s">
        <v>54</v>
      </c>
      <c r="E107" t="s">
        <v>54</v>
      </c>
      <c r="F107" t="s">
        <v>54</v>
      </c>
      <c r="G107">
        <v>2010</v>
      </c>
      <c r="H107" t="s">
        <v>54</v>
      </c>
      <c r="I107" t="s">
        <v>54</v>
      </c>
      <c r="J107" t="s">
        <v>54</v>
      </c>
      <c r="K107" t="s">
        <v>54</v>
      </c>
      <c r="L107">
        <v>3.5094221674853801E-3</v>
      </c>
      <c r="M107">
        <v>7.0773352296670602E-3</v>
      </c>
      <c r="N107">
        <v>0</v>
      </c>
      <c r="O107">
        <v>8.9696221993053493E-2</v>
      </c>
      <c r="P107">
        <v>2.4932619742080802E-3</v>
      </c>
      <c r="Q107">
        <v>0</v>
      </c>
      <c r="R107">
        <v>0</v>
      </c>
      <c r="S107">
        <v>0</v>
      </c>
      <c r="T107">
        <v>0.12680306328900501</v>
      </c>
      <c r="U107">
        <v>1.37458587398819E-3</v>
      </c>
      <c r="V107">
        <v>1.8082056652816601E-4</v>
      </c>
      <c r="W107">
        <v>6.3808821749465902E-3</v>
      </c>
      <c r="X107">
        <v>0.126522091270692</v>
      </c>
      <c r="Y107">
        <v>0</v>
      </c>
      <c r="Z107">
        <v>0.30303395831088098</v>
      </c>
      <c r="AA107">
        <v>2.5007510753613398E-3</v>
      </c>
      <c r="AB107">
        <v>3.5769383932809698E-3</v>
      </c>
      <c r="AC107">
        <v>2.7735302574640199E-3</v>
      </c>
      <c r="AD107">
        <v>1.96364990193788E-4</v>
      </c>
      <c r="AE107">
        <v>0.36588217817256602</v>
      </c>
      <c r="AF107">
        <v>1.91421451025233E-3</v>
      </c>
      <c r="AG107">
        <v>0</v>
      </c>
      <c r="AH107">
        <v>5.5032146759643498E-3</v>
      </c>
      <c r="AI107">
        <v>5.3858504780184501E-4</v>
      </c>
      <c r="AJ107">
        <v>0</v>
      </c>
      <c r="AK107">
        <v>9.7446380800540701E-4</v>
      </c>
      <c r="AL107">
        <v>1.5814880490077001E-3</v>
      </c>
      <c r="AM107">
        <v>2.1717481414272499E-2</v>
      </c>
      <c r="AN107">
        <v>1.57518872568495E-3</v>
      </c>
      <c r="AO107">
        <v>1.6871426148998499E-2</v>
      </c>
      <c r="AP107">
        <v>8.7699150064496998E-3</v>
      </c>
      <c r="AQ107">
        <v>3.6710305065497401E-3</v>
      </c>
      <c r="AR107">
        <v>9.84867336204753E-4</v>
      </c>
      <c r="AS107">
        <v>1.2923458457747099E-3</v>
      </c>
      <c r="AT107">
        <v>2.04960882222418E-2</v>
      </c>
      <c r="AU107">
        <v>3.3078102963768198E-3</v>
      </c>
      <c r="AV107">
        <v>0</v>
      </c>
    </row>
    <row r="108" spans="1:48">
      <c r="A108" t="s">
        <v>52</v>
      </c>
      <c r="B108" t="s">
        <v>6</v>
      </c>
      <c r="C108" t="s">
        <v>221</v>
      </c>
      <c r="D108" t="s">
        <v>54</v>
      </c>
      <c r="E108" t="s">
        <v>54</v>
      </c>
      <c r="F108" t="s">
        <v>54</v>
      </c>
      <c r="G108">
        <v>2010</v>
      </c>
      <c r="H108" t="s">
        <v>54</v>
      </c>
      <c r="I108" t="s">
        <v>54</v>
      </c>
      <c r="J108" t="s">
        <v>54</v>
      </c>
      <c r="K108" t="s">
        <v>54</v>
      </c>
      <c r="L108">
        <v>1.82051278173908E-3</v>
      </c>
      <c r="M108">
        <v>6.8057418372187498E-2</v>
      </c>
      <c r="N108">
        <v>1.06080461771959E-2</v>
      </c>
      <c r="O108">
        <v>0.388472329619863</v>
      </c>
      <c r="P108">
        <v>8.8838979346762895E-3</v>
      </c>
      <c r="Q108">
        <v>0.27622331701255598</v>
      </c>
      <c r="R108">
        <v>6.2984842189747802E-3</v>
      </c>
      <c r="S108">
        <v>5.59020439016543E-3</v>
      </c>
      <c r="T108">
        <v>1.9198489050146801</v>
      </c>
      <c r="U108">
        <v>1.6160885645296399E-2</v>
      </c>
      <c r="V108">
        <v>6.9508339426139903E-3</v>
      </c>
      <c r="W108">
        <v>4.4595877041014198E-2</v>
      </c>
      <c r="X108">
        <v>0.28503508438150399</v>
      </c>
      <c r="Y108">
        <v>2.5287257117068699E-2</v>
      </c>
      <c r="Z108">
        <v>0.77376295936164896</v>
      </c>
      <c r="AA108">
        <v>2.07750402581043E-2</v>
      </c>
      <c r="AB108">
        <v>0</v>
      </c>
      <c r="AC108">
        <v>0.17746704595357801</v>
      </c>
      <c r="AD108">
        <v>0</v>
      </c>
      <c r="AE108">
        <v>6.25429764287532E-2</v>
      </c>
      <c r="AF108">
        <v>6.4943842416293196E-3</v>
      </c>
      <c r="AG108">
        <v>3.9836828093109096E-3</v>
      </c>
      <c r="AH108">
        <v>8.5070012039845707E-3</v>
      </c>
      <c r="AI108">
        <v>1.21145939559404E-2</v>
      </c>
      <c r="AJ108">
        <v>0</v>
      </c>
      <c r="AK108">
        <v>1.41451620298225E-2</v>
      </c>
      <c r="AL108">
        <v>0</v>
      </c>
      <c r="AM108">
        <v>0.122392252762903</v>
      </c>
      <c r="AN108">
        <v>6.0877622076537401E-2</v>
      </c>
      <c r="AO108">
        <v>0.16302060273323499</v>
      </c>
      <c r="AP108">
        <v>4.5998255595516201E-2</v>
      </c>
      <c r="AQ108">
        <v>1.28232347729488E-2</v>
      </c>
      <c r="AR108">
        <v>1.9414829114225499E-2</v>
      </c>
      <c r="AS108">
        <v>0.14630588619135301</v>
      </c>
      <c r="AT108">
        <v>4.1786937294651098E-2</v>
      </c>
      <c r="AU108">
        <v>9.4418177953248996E-3</v>
      </c>
      <c r="AV108">
        <v>0.35612983728738101</v>
      </c>
    </row>
    <row r="109" spans="1:48">
      <c r="A109" t="s">
        <v>52</v>
      </c>
      <c r="B109" t="s">
        <v>6</v>
      </c>
      <c r="C109" t="s">
        <v>222</v>
      </c>
      <c r="D109" t="s">
        <v>54</v>
      </c>
      <c r="E109" t="s">
        <v>54</v>
      </c>
      <c r="F109" t="s">
        <v>54</v>
      </c>
      <c r="G109">
        <v>2010</v>
      </c>
      <c r="H109" t="s">
        <v>54</v>
      </c>
      <c r="I109" t="s">
        <v>54</v>
      </c>
      <c r="J109" t="s">
        <v>54</v>
      </c>
      <c r="K109" t="s">
        <v>54</v>
      </c>
      <c r="L109">
        <v>1.40538704610771E-2</v>
      </c>
      <c r="M109">
        <v>0.174544098476795</v>
      </c>
      <c r="N109">
        <v>0</v>
      </c>
      <c r="O109">
        <v>3.7226394006358299E-3</v>
      </c>
      <c r="P109">
        <v>1.10761913460771E-2</v>
      </c>
      <c r="Q109">
        <v>1.6400198398814E-2</v>
      </c>
      <c r="R109">
        <v>2.7259054319930798E-2</v>
      </c>
      <c r="S109">
        <v>5.6085473629642396E-3</v>
      </c>
      <c r="T109">
        <v>4.1146956582291297E-2</v>
      </c>
      <c r="U109">
        <v>5.24750472854892E-3</v>
      </c>
      <c r="V109">
        <v>0</v>
      </c>
      <c r="W109">
        <v>1.09188345775665E-2</v>
      </c>
      <c r="X109">
        <v>8.5629939611049893E-2</v>
      </c>
      <c r="Y109">
        <v>0</v>
      </c>
      <c r="Z109">
        <v>6.9918212835675203E-2</v>
      </c>
      <c r="AA109">
        <v>0</v>
      </c>
      <c r="AB109">
        <v>4.9021227945364595E-4</v>
      </c>
      <c r="AC109">
        <v>8.8015154172252201E-4</v>
      </c>
      <c r="AD109">
        <v>0</v>
      </c>
      <c r="AE109">
        <v>8.0133954121356696E-2</v>
      </c>
      <c r="AF109">
        <v>1.2844359903497701E-3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1.3680424968216901E-2</v>
      </c>
      <c r="AN109">
        <v>0</v>
      </c>
      <c r="AO109">
        <v>7.0084830469694399E-3</v>
      </c>
      <c r="AP109">
        <v>6.96462897035382E-2</v>
      </c>
      <c r="AQ109">
        <v>2.11311046642295E-4</v>
      </c>
      <c r="AR109">
        <v>0</v>
      </c>
      <c r="AS109">
        <v>0</v>
      </c>
      <c r="AT109">
        <v>0</v>
      </c>
      <c r="AU109">
        <v>7.0437015547431605E-5</v>
      </c>
      <c r="AV109">
        <v>0</v>
      </c>
    </row>
    <row r="110" spans="1:48">
      <c r="A110" t="s">
        <v>52</v>
      </c>
      <c r="B110" t="s">
        <v>6</v>
      </c>
      <c r="C110" t="s">
        <v>223</v>
      </c>
      <c r="D110" t="s">
        <v>54</v>
      </c>
      <c r="E110" t="s">
        <v>54</v>
      </c>
      <c r="F110" t="s">
        <v>54</v>
      </c>
      <c r="G110">
        <v>2010</v>
      </c>
      <c r="H110" t="s">
        <v>54</v>
      </c>
      <c r="I110" t="s">
        <v>54</v>
      </c>
      <c r="J110" t="s">
        <v>54</v>
      </c>
      <c r="K110" t="s">
        <v>54</v>
      </c>
      <c r="L110">
        <v>4.1774498573131499E-4</v>
      </c>
      <c r="M110">
        <v>3.7079169176162498E-3</v>
      </c>
      <c r="N110">
        <v>0</v>
      </c>
      <c r="O110">
        <v>5.253698890737E-5</v>
      </c>
      <c r="P110">
        <v>3.40541936951338E-4</v>
      </c>
      <c r="Q110">
        <v>1.5394604803449501E-2</v>
      </c>
      <c r="R110">
        <v>1.3446234753415899E-4</v>
      </c>
      <c r="S110">
        <v>1.8166982861891E-3</v>
      </c>
      <c r="T110">
        <v>0</v>
      </c>
      <c r="U110">
        <v>7.2268033395188802E-4</v>
      </c>
      <c r="V110">
        <v>3.7377426000457798E-4</v>
      </c>
      <c r="W110">
        <v>0</v>
      </c>
      <c r="X110">
        <v>2.3316458813033999E-3</v>
      </c>
      <c r="Y110">
        <v>1.85033283310913E-3</v>
      </c>
      <c r="Z110">
        <v>2.45387462868887E-2</v>
      </c>
      <c r="AA110">
        <v>8.2770326387555704E-5</v>
      </c>
      <c r="AB110">
        <v>5.35470168742416E-3</v>
      </c>
      <c r="AC110">
        <v>9.5118987038650903E-4</v>
      </c>
      <c r="AD110">
        <v>0</v>
      </c>
      <c r="AE110">
        <v>0</v>
      </c>
      <c r="AF110">
        <v>1.68304876714792E-4</v>
      </c>
      <c r="AG110">
        <v>1.31973095593435E-3</v>
      </c>
      <c r="AH110">
        <v>0</v>
      </c>
      <c r="AI110">
        <v>3.4295775983219602E-3</v>
      </c>
      <c r="AJ110">
        <v>0</v>
      </c>
      <c r="AK110">
        <v>3.7989518363500103E-4</v>
      </c>
      <c r="AL110">
        <v>0</v>
      </c>
      <c r="AM110">
        <v>4.2762805437843301E-4</v>
      </c>
      <c r="AN110">
        <v>7.1654007482561304E-4</v>
      </c>
      <c r="AO110">
        <v>8.1352036999533198E-3</v>
      </c>
      <c r="AP110">
        <v>0</v>
      </c>
      <c r="AQ110">
        <v>0</v>
      </c>
      <c r="AR110">
        <v>5.2892586863366995E-4</v>
      </c>
      <c r="AS110">
        <v>8.8138164187878698E-4</v>
      </c>
      <c r="AT110">
        <v>0</v>
      </c>
      <c r="AU110">
        <v>6.8495544644958997E-4</v>
      </c>
      <c r="AV110">
        <v>3.7841898834020402E-3</v>
      </c>
    </row>
    <row r="111" spans="1:48">
      <c r="A111" t="s">
        <v>52</v>
      </c>
      <c r="B111" t="s">
        <v>6</v>
      </c>
      <c r="C111" t="s">
        <v>224</v>
      </c>
      <c r="D111" t="s">
        <v>54</v>
      </c>
      <c r="E111" t="s">
        <v>54</v>
      </c>
      <c r="F111" t="s">
        <v>54</v>
      </c>
      <c r="G111">
        <v>2010</v>
      </c>
      <c r="H111" t="s">
        <v>54</v>
      </c>
      <c r="I111" t="s">
        <v>54</v>
      </c>
      <c r="J111" t="s">
        <v>54</v>
      </c>
      <c r="K111" t="s">
        <v>54</v>
      </c>
      <c r="L111">
        <v>3.2743505188435299E-4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4.8011163218158202E-2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6.80209552020598E-3</v>
      </c>
      <c r="AV111">
        <v>0</v>
      </c>
    </row>
    <row r="112" spans="1:48">
      <c r="A112" t="s">
        <v>52</v>
      </c>
      <c r="B112" t="s">
        <v>6</v>
      </c>
      <c r="C112" t="s">
        <v>225</v>
      </c>
      <c r="D112" t="s">
        <v>54</v>
      </c>
      <c r="E112" t="s">
        <v>54</v>
      </c>
      <c r="F112" t="s">
        <v>54</v>
      </c>
      <c r="G112">
        <v>2010</v>
      </c>
      <c r="H112" t="s">
        <v>54</v>
      </c>
      <c r="I112" t="s">
        <v>54</v>
      </c>
      <c r="J112" t="s">
        <v>54</v>
      </c>
      <c r="K112" t="s">
        <v>54</v>
      </c>
      <c r="L112">
        <v>4.0203773231588498E-3</v>
      </c>
      <c r="M112">
        <v>1.8579983605962101E-2</v>
      </c>
      <c r="N112">
        <v>7.7745079385554397E-4</v>
      </c>
      <c r="O112">
        <v>3.0460903995759198E-2</v>
      </c>
      <c r="P112">
        <v>4.0910936808399703E-2</v>
      </c>
      <c r="Q112">
        <v>2.0481634771246201E-2</v>
      </c>
      <c r="R112">
        <v>3.5684618717845501E-3</v>
      </c>
      <c r="S112">
        <v>3.8591359865074698E-2</v>
      </c>
      <c r="T112">
        <v>0.108831785620564</v>
      </c>
      <c r="U112">
        <v>1.7296155691600399E-2</v>
      </c>
      <c r="V112">
        <v>3.9590774767188901E-3</v>
      </c>
      <c r="W112">
        <v>7.5190863399240707E-2</v>
      </c>
      <c r="X112">
        <v>0.25664532435231702</v>
      </c>
      <c r="Y112">
        <v>2.45564743640409E-2</v>
      </c>
      <c r="Z112">
        <v>0.40160724033612999</v>
      </c>
      <c r="AA112">
        <v>1.9553259617650299E-2</v>
      </c>
      <c r="AB112">
        <v>3.03211462119829E-2</v>
      </c>
      <c r="AC112">
        <v>4.2466825398958699E-2</v>
      </c>
      <c r="AD112">
        <v>5.4710536277093296E-4</v>
      </c>
      <c r="AE112">
        <v>0.21899522636782201</v>
      </c>
      <c r="AF112">
        <v>1.43995266237648E-3</v>
      </c>
      <c r="AG112">
        <v>8.2273788120740907E-3</v>
      </c>
      <c r="AH112">
        <v>9.2998440144495304E-4</v>
      </c>
      <c r="AI112">
        <v>5.3119122274330804E-3</v>
      </c>
      <c r="AJ112">
        <v>8.9270095870341604E-5</v>
      </c>
      <c r="AK112">
        <v>4.2597277841340698E-3</v>
      </c>
      <c r="AL112">
        <v>3.5641860630057699E-3</v>
      </c>
      <c r="AM112">
        <v>6.12696281161038E-2</v>
      </c>
      <c r="AN112">
        <v>7.6478641085334295E-2</v>
      </c>
      <c r="AO112">
        <v>0.210599684144021</v>
      </c>
      <c r="AP112">
        <v>4.2940123034517302E-2</v>
      </c>
      <c r="AQ112">
        <v>2.5173340965397001E-2</v>
      </c>
      <c r="AR112">
        <v>9.3014363873960906E-3</v>
      </c>
      <c r="AS112">
        <v>2.3449561267477902E-2</v>
      </c>
      <c r="AT112">
        <v>6.79216402824154E-3</v>
      </c>
      <c r="AU112">
        <v>1.6333283322343701E-2</v>
      </c>
      <c r="AV112">
        <v>0.93739059115825496</v>
      </c>
    </row>
    <row r="113" spans="1:48">
      <c r="A113" t="s">
        <v>52</v>
      </c>
      <c r="B113" t="s">
        <v>6</v>
      </c>
      <c r="C113" t="s">
        <v>226</v>
      </c>
      <c r="D113" t="s">
        <v>54</v>
      </c>
      <c r="E113" t="s">
        <v>54</v>
      </c>
      <c r="F113" t="s">
        <v>54</v>
      </c>
      <c r="G113">
        <v>2010</v>
      </c>
      <c r="H113" t="s">
        <v>54</v>
      </c>
      <c r="I113" t="s">
        <v>54</v>
      </c>
      <c r="J113" t="s">
        <v>54</v>
      </c>
      <c r="K113" t="s">
        <v>54</v>
      </c>
      <c r="L113">
        <v>0</v>
      </c>
      <c r="M113">
        <v>2.4477349061758701E-2</v>
      </c>
      <c r="N113">
        <v>0</v>
      </c>
      <c r="O113">
        <v>4.6050490309055399E-2</v>
      </c>
      <c r="P113">
        <v>8.5761867049388898E-3</v>
      </c>
      <c r="Q113">
        <v>2.4614168555455201E-2</v>
      </c>
      <c r="R113">
        <v>0</v>
      </c>
      <c r="S113">
        <v>6.8147499184539495E-2</v>
      </c>
      <c r="T113">
        <v>0.37393647805548602</v>
      </c>
      <c r="U113">
        <v>1.1743734461616299E-2</v>
      </c>
      <c r="V113">
        <v>8.1893904369052795E-4</v>
      </c>
      <c r="W113">
        <v>1.01562993440355E-2</v>
      </c>
      <c r="X113">
        <v>7.1911582692517406E-2</v>
      </c>
      <c r="Y113">
        <v>6.43981367017469E-4</v>
      </c>
      <c r="Z113">
        <v>0.33217095628327598</v>
      </c>
      <c r="AA113">
        <v>1.27685120981212E-2</v>
      </c>
      <c r="AB113">
        <v>8.6772931685617505E-2</v>
      </c>
      <c r="AC113">
        <v>4.4240610919382202E-2</v>
      </c>
      <c r="AD113">
        <v>0</v>
      </c>
      <c r="AE113">
        <v>0.40733972837256899</v>
      </c>
      <c r="AF113">
        <v>0</v>
      </c>
      <c r="AG113">
        <v>6.8144627685719598E-3</v>
      </c>
      <c r="AH113">
        <v>1.2919368277011299E-3</v>
      </c>
      <c r="AI113">
        <v>6.28928495264852E-3</v>
      </c>
      <c r="AJ113">
        <v>0</v>
      </c>
      <c r="AK113">
        <v>1.3081253684435901E-4</v>
      </c>
      <c r="AL113">
        <v>0</v>
      </c>
      <c r="AM113">
        <v>0.16238053686178799</v>
      </c>
      <c r="AN113">
        <v>1.0261431858058401E-3</v>
      </c>
      <c r="AO113">
        <v>0.212899853716011</v>
      </c>
      <c r="AP113">
        <v>1.4965539641472399E-2</v>
      </c>
      <c r="AQ113">
        <v>9.5501198909093601E-2</v>
      </c>
      <c r="AR113">
        <v>5.9290782324705801E-3</v>
      </c>
      <c r="AS113">
        <v>3.2562867263783102E-4</v>
      </c>
      <c r="AT113">
        <v>1.4202091894863699E-3</v>
      </c>
      <c r="AU113">
        <v>2.72451768725997E-2</v>
      </c>
      <c r="AV113">
        <v>1.08028235577983</v>
      </c>
    </row>
    <row r="114" spans="1:48">
      <c r="A114" t="s">
        <v>52</v>
      </c>
      <c r="B114" t="s">
        <v>6</v>
      </c>
      <c r="C114" t="s">
        <v>227</v>
      </c>
      <c r="D114" t="s">
        <v>54</v>
      </c>
      <c r="E114" t="s">
        <v>54</v>
      </c>
      <c r="F114" t="s">
        <v>54</v>
      </c>
      <c r="G114">
        <v>2010</v>
      </c>
      <c r="H114" t="s">
        <v>54</v>
      </c>
      <c r="I114" t="s">
        <v>54</v>
      </c>
      <c r="J114" t="s">
        <v>54</v>
      </c>
      <c r="K114" t="s">
        <v>54</v>
      </c>
      <c r="L114">
        <v>0</v>
      </c>
      <c r="M114">
        <v>5.82944955784446E-2</v>
      </c>
      <c r="N114">
        <v>3.7416808743308098E-3</v>
      </c>
      <c r="O114">
        <v>1.2199252533333199E-2</v>
      </c>
      <c r="P114">
        <v>1.16183812771673E-2</v>
      </c>
      <c r="Q114">
        <v>1.2546261611698599E-2</v>
      </c>
      <c r="R114">
        <v>0</v>
      </c>
      <c r="S114">
        <v>4.8320889021911298E-2</v>
      </c>
      <c r="T114">
        <v>0.42807413253183402</v>
      </c>
      <c r="U114">
        <v>2.4999860256979499E-2</v>
      </c>
      <c r="V114">
        <v>4.8347538731786897E-3</v>
      </c>
      <c r="W114">
        <v>0</v>
      </c>
      <c r="X114">
        <v>0</v>
      </c>
      <c r="Y114">
        <v>2.3137992802169698E-2</v>
      </c>
      <c r="Z114">
        <v>0.137541325813551</v>
      </c>
      <c r="AA114">
        <v>3.5898618072522899E-3</v>
      </c>
      <c r="AB114">
        <v>2.46198348135492E-2</v>
      </c>
      <c r="AC114">
        <v>0</v>
      </c>
      <c r="AD114">
        <v>1.2792795826583399E-3</v>
      </c>
      <c r="AE114">
        <v>6.4692011882846404E-3</v>
      </c>
      <c r="AF114">
        <v>1.18259840439792E-4</v>
      </c>
      <c r="AG114">
        <v>3.16404513939543E-2</v>
      </c>
      <c r="AH114">
        <v>3.3155612598887202E-3</v>
      </c>
      <c r="AI114">
        <v>1.4999788494482E-2</v>
      </c>
      <c r="AJ114">
        <v>0</v>
      </c>
      <c r="AK114">
        <v>8.1584320303401095E-4</v>
      </c>
      <c r="AL114">
        <v>0</v>
      </c>
      <c r="AM114">
        <v>6.3599530236063906E-2</v>
      </c>
      <c r="AN114">
        <v>7.4515908284777501E-3</v>
      </c>
      <c r="AO114">
        <v>0.101449063137241</v>
      </c>
      <c r="AP114">
        <v>9.1478630748900703E-4</v>
      </c>
      <c r="AQ114">
        <v>4.01389987118334E-2</v>
      </c>
      <c r="AR114">
        <v>5.7453325013661202E-3</v>
      </c>
      <c r="AS114">
        <v>3.8727396874661597E-2</v>
      </c>
      <c r="AT114">
        <v>3.1910138072589501E-3</v>
      </c>
      <c r="AU114">
        <v>2.8039096787718799E-2</v>
      </c>
      <c r="AV114">
        <v>8.8550066092907595E-2</v>
      </c>
    </row>
    <row r="115" spans="1:48">
      <c r="A115" t="s">
        <v>52</v>
      </c>
      <c r="B115" t="s">
        <v>6</v>
      </c>
      <c r="C115" t="s">
        <v>228</v>
      </c>
      <c r="D115" t="s">
        <v>54</v>
      </c>
      <c r="E115" t="s">
        <v>54</v>
      </c>
      <c r="F115" t="s">
        <v>54</v>
      </c>
      <c r="G115">
        <v>2010</v>
      </c>
      <c r="H115" t="s">
        <v>54</v>
      </c>
      <c r="I115" t="s">
        <v>54</v>
      </c>
      <c r="J115" t="s">
        <v>54</v>
      </c>
      <c r="K115" t="s">
        <v>54</v>
      </c>
      <c r="L115">
        <v>8.1801890741869205E-4</v>
      </c>
      <c r="M115">
        <v>2.3877601877189398E-3</v>
      </c>
      <c r="N115">
        <v>0</v>
      </c>
      <c r="O115">
        <v>1.9430936587442299E-2</v>
      </c>
      <c r="P115">
        <v>8.4117983483561205E-4</v>
      </c>
      <c r="Q115">
        <v>0</v>
      </c>
      <c r="R115">
        <v>0</v>
      </c>
      <c r="S115">
        <v>0</v>
      </c>
      <c r="T115">
        <v>4.2780975660599602E-2</v>
      </c>
      <c r="U115">
        <v>2.2100211047587401E-4</v>
      </c>
      <c r="V115">
        <v>2.9071829979035102E-5</v>
      </c>
      <c r="W115">
        <v>1.4873338162268699E-3</v>
      </c>
      <c r="X115">
        <v>2.9491311653661399E-2</v>
      </c>
      <c r="Y115">
        <v>0</v>
      </c>
      <c r="Z115">
        <v>6.5646395098294702E-2</v>
      </c>
      <c r="AA115">
        <v>5.8290555104659495E-4</v>
      </c>
      <c r="AB115">
        <v>1.2067919368292301E-3</v>
      </c>
      <c r="AC115">
        <v>1.14469737600312E-3</v>
      </c>
      <c r="AD115">
        <v>3.1571019372176599E-5</v>
      </c>
      <c r="AE115">
        <v>8.5284279106024694E-2</v>
      </c>
      <c r="AF115">
        <v>4.46188457105351E-4</v>
      </c>
      <c r="AG115">
        <v>0</v>
      </c>
      <c r="AH115">
        <v>1.85668143182705E-3</v>
      </c>
      <c r="AI115">
        <v>1.16673943207917E-4</v>
      </c>
      <c r="AJ115">
        <v>0</v>
      </c>
      <c r="AK115">
        <v>2.2713990551749799E-4</v>
      </c>
      <c r="AL115">
        <v>3.68632516751886E-4</v>
      </c>
      <c r="AM115">
        <v>4.7046686563048902E-3</v>
      </c>
      <c r="AN115">
        <v>2.5325448148550399E-4</v>
      </c>
      <c r="AO115">
        <v>5.6921027987696703E-3</v>
      </c>
      <c r="AP115">
        <v>2.0441987168705799E-3</v>
      </c>
      <c r="AQ115">
        <v>1.2385368513699101E-3</v>
      </c>
      <c r="AR115">
        <v>2.29564886715193E-4</v>
      </c>
      <c r="AS115">
        <v>2.07779786469269E-4</v>
      </c>
      <c r="AT115">
        <v>4.7774781413456703E-3</v>
      </c>
      <c r="AU115">
        <v>1.1159931637980301E-3</v>
      </c>
      <c r="AV115">
        <v>0</v>
      </c>
    </row>
    <row r="116" spans="1:48">
      <c r="A116" t="s">
        <v>52</v>
      </c>
      <c r="B116" t="s">
        <v>6</v>
      </c>
      <c r="C116" t="s">
        <v>229</v>
      </c>
      <c r="D116" t="s">
        <v>54</v>
      </c>
      <c r="E116" t="s">
        <v>54</v>
      </c>
      <c r="F116" t="s">
        <v>54</v>
      </c>
      <c r="G116">
        <v>2010</v>
      </c>
      <c r="H116" t="s">
        <v>54</v>
      </c>
      <c r="I116" t="s">
        <v>54</v>
      </c>
      <c r="J116" t="s">
        <v>54</v>
      </c>
      <c r="K116" t="s">
        <v>54</v>
      </c>
      <c r="L116">
        <v>4.24347315765386E-4</v>
      </c>
      <c r="M116">
        <v>2.2961296702019501E-2</v>
      </c>
      <c r="N116">
        <v>2.4726527415579098E-3</v>
      </c>
      <c r="O116">
        <v>8.4154951402569705E-2</v>
      </c>
      <c r="P116">
        <v>2.9972605665559899E-3</v>
      </c>
      <c r="Q116">
        <v>9.3192567241622296E-2</v>
      </c>
      <c r="R116">
        <v>1.46812749601209E-3</v>
      </c>
      <c r="S116">
        <v>1.88603013011108E-3</v>
      </c>
      <c r="T116">
        <v>0.64772101830274798</v>
      </c>
      <c r="U116">
        <v>2.5983024431985801E-3</v>
      </c>
      <c r="V116">
        <v>1.1175358338494301E-3</v>
      </c>
      <c r="W116">
        <v>1.03949507558414E-2</v>
      </c>
      <c r="X116">
        <v>6.6439452757210499E-2</v>
      </c>
      <c r="Y116">
        <v>4.0656151767396098E-3</v>
      </c>
      <c r="Z116">
        <v>0.16762064959917999</v>
      </c>
      <c r="AA116">
        <v>4.8424996829865199E-3</v>
      </c>
      <c r="AB116">
        <v>0</v>
      </c>
      <c r="AC116">
        <v>7.3244581083399304E-2</v>
      </c>
      <c r="AD116">
        <v>0</v>
      </c>
      <c r="AE116">
        <v>1.4578279501101001E-2</v>
      </c>
      <c r="AF116">
        <v>1.5137902618029501E-3</v>
      </c>
      <c r="AG116">
        <v>1.34401987526319E-3</v>
      </c>
      <c r="AH116">
        <v>2.87010267743203E-3</v>
      </c>
      <c r="AI116">
        <v>2.6243904337322002E-3</v>
      </c>
      <c r="AJ116">
        <v>0</v>
      </c>
      <c r="AK116">
        <v>3.2971268307645102E-3</v>
      </c>
      <c r="AL116">
        <v>0</v>
      </c>
      <c r="AM116">
        <v>2.65138937782055E-2</v>
      </c>
      <c r="AN116">
        <v>9.7877355022077603E-3</v>
      </c>
      <c r="AO116">
        <v>5.5000094294343001E-2</v>
      </c>
      <c r="AP116">
        <v>1.07218342478219E-2</v>
      </c>
      <c r="AQ116">
        <v>4.3263189427951796E-3</v>
      </c>
      <c r="AR116">
        <v>4.5254450852001997E-3</v>
      </c>
      <c r="AS116">
        <v>2.3522655248536299E-2</v>
      </c>
      <c r="AT116">
        <v>9.7402088317681199E-3</v>
      </c>
      <c r="AU116">
        <v>3.1854922650645201E-3</v>
      </c>
      <c r="AV116">
        <v>0.14698267277315599</v>
      </c>
    </row>
    <row r="117" spans="1:48">
      <c r="A117" t="s">
        <v>52</v>
      </c>
      <c r="B117" t="s">
        <v>6</v>
      </c>
      <c r="C117" t="s">
        <v>230</v>
      </c>
      <c r="D117" t="s">
        <v>54</v>
      </c>
      <c r="E117" t="s">
        <v>54</v>
      </c>
      <c r="F117" t="s">
        <v>54</v>
      </c>
      <c r="G117">
        <v>2010</v>
      </c>
      <c r="H117" t="s">
        <v>54</v>
      </c>
      <c r="I117" t="s">
        <v>54</v>
      </c>
      <c r="J117" t="s">
        <v>54</v>
      </c>
      <c r="K117" t="s">
        <v>54</v>
      </c>
      <c r="L117">
        <v>3.2758474788490998E-3</v>
      </c>
      <c r="M117">
        <v>5.8887905662169802E-2</v>
      </c>
      <c r="N117">
        <v>0</v>
      </c>
      <c r="O117">
        <v>8.0643720018966705E-4</v>
      </c>
      <c r="P117">
        <v>3.73689925225772E-3</v>
      </c>
      <c r="Q117">
        <v>5.5331193926251602E-3</v>
      </c>
      <c r="R117">
        <v>6.3538727368426303E-3</v>
      </c>
      <c r="S117">
        <v>1.8922187051541E-3</v>
      </c>
      <c r="T117">
        <v>1.38822115365047E-2</v>
      </c>
      <c r="U117">
        <v>8.43679279473964E-4</v>
      </c>
      <c r="V117">
        <v>0</v>
      </c>
      <c r="W117">
        <v>2.5450950912031E-3</v>
      </c>
      <c r="X117">
        <v>1.9959670367372902E-2</v>
      </c>
      <c r="Y117">
        <v>0</v>
      </c>
      <c r="Z117">
        <v>1.5146416757915501E-2</v>
      </c>
      <c r="AA117">
        <v>0</v>
      </c>
      <c r="AB117">
        <v>1.6538843030972699E-4</v>
      </c>
      <c r="AC117">
        <v>3.6325803822889697E-4</v>
      </c>
      <c r="AD117">
        <v>0</v>
      </c>
      <c r="AE117">
        <v>1.8678599059645602E-2</v>
      </c>
      <c r="AF117">
        <v>2.99392001113398E-4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2.9635971743299499E-3</v>
      </c>
      <c r="AN117">
        <v>0</v>
      </c>
      <c r="AO117">
        <v>2.3645307524374601E-3</v>
      </c>
      <c r="AP117">
        <v>1.6234006366317701E-2</v>
      </c>
      <c r="AQ117">
        <v>7.1292384495601706E-5</v>
      </c>
      <c r="AR117">
        <v>0</v>
      </c>
      <c r="AS117">
        <v>0</v>
      </c>
      <c r="AT117">
        <v>0</v>
      </c>
      <c r="AU117">
        <v>2.3764128165200602E-5</v>
      </c>
      <c r="AV117">
        <v>0</v>
      </c>
    </row>
    <row r="118" spans="1:48">
      <c r="A118" t="s">
        <v>52</v>
      </c>
      <c r="B118" t="s">
        <v>6</v>
      </c>
      <c r="C118" t="s">
        <v>231</v>
      </c>
      <c r="D118" t="s">
        <v>54</v>
      </c>
      <c r="E118" t="s">
        <v>54</v>
      </c>
      <c r="F118" t="s">
        <v>54</v>
      </c>
      <c r="G118">
        <v>2010</v>
      </c>
      <c r="H118" t="s">
        <v>54</v>
      </c>
      <c r="I118" t="s">
        <v>54</v>
      </c>
      <c r="J118" t="s">
        <v>54</v>
      </c>
      <c r="K118" t="s">
        <v>54</v>
      </c>
      <c r="L118">
        <v>4.3317037637754E-4</v>
      </c>
      <c r="M118">
        <v>5.9421534326421499E-3</v>
      </c>
      <c r="N118">
        <v>0</v>
      </c>
      <c r="O118">
        <v>1.08211879223299E-4</v>
      </c>
      <c r="P118">
        <v>5.4573834435182205E-4</v>
      </c>
      <c r="Q118">
        <v>2.4670753366231198E-2</v>
      </c>
      <c r="R118">
        <v>1.3942742026697001E-4</v>
      </c>
      <c r="S118">
        <v>2.91136511340542E-3</v>
      </c>
      <c r="T118">
        <v>0</v>
      </c>
      <c r="U118">
        <v>5.5318497136567397E-3</v>
      </c>
      <c r="V118">
        <v>2.8611032237058701E-3</v>
      </c>
      <c r="W118">
        <v>0</v>
      </c>
      <c r="X118">
        <v>2.4177427820353198E-3</v>
      </c>
      <c r="Y118">
        <v>1.4163611035368E-2</v>
      </c>
      <c r="Z118">
        <v>5.05431297969854E-2</v>
      </c>
      <c r="AA118">
        <v>8.5826651806300002E-5</v>
      </c>
      <c r="AB118">
        <v>8.5812222117311408E-3</v>
      </c>
      <c r="AC118">
        <v>5.80010785536005E-4</v>
      </c>
      <c r="AD118">
        <v>0</v>
      </c>
      <c r="AE118">
        <v>0</v>
      </c>
      <c r="AF118">
        <v>1.7451959756044301E-4</v>
      </c>
      <c r="AG118">
        <v>2.1149459397841299E-3</v>
      </c>
      <c r="AH118">
        <v>0</v>
      </c>
      <c r="AI118">
        <v>7.0639951884354703E-3</v>
      </c>
      <c r="AJ118">
        <v>0</v>
      </c>
      <c r="AK118">
        <v>3.9392295610947003E-4</v>
      </c>
      <c r="AL118">
        <v>0</v>
      </c>
      <c r="AM118">
        <v>8.8079725038071204E-4</v>
      </c>
      <c r="AN118">
        <v>5.4848483091716896E-3</v>
      </c>
      <c r="AO118">
        <v>1.30371390904837E-2</v>
      </c>
      <c r="AP118">
        <v>0</v>
      </c>
      <c r="AQ118">
        <v>0</v>
      </c>
      <c r="AR118">
        <v>5.4845665517868497E-4</v>
      </c>
      <c r="AS118">
        <v>6.7466493194680904E-3</v>
      </c>
      <c r="AT118">
        <v>0</v>
      </c>
      <c r="AU118">
        <v>1.09768110984104E-3</v>
      </c>
      <c r="AV118">
        <v>2.3075003374432002E-3</v>
      </c>
    </row>
    <row r="119" spans="1:48">
      <c r="A119" t="s">
        <v>52</v>
      </c>
      <c r="B119" t="s">
        <v>6</v>
      </c>
      <c r="C119" t="s">
        <v>232</v>
      </c>
      <c r="D119" t="s">
        <v>54</v>
      </c>
      <c r="E119" t="s">
        <v>54</v>
      </c>
      <c r="F119" t="s">
        <v>54</v>
      </c>
      <c r="G119">
        <v>2010</v>
      </c>
      <c r="H119" t="s">
        <v>54</v>
      </c>
      <c r="I119" t="s">
        <v>54</v>
      </c>
      <c r="J119" t="s">
        <v>54</v>
      </c>
      <c r="K119" t="s">
        <v>54</v>
      </c>
      <c r="L119">
        <v>3.3952571427193698E-4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7.6940693295072193E-2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1.0900755368201899E-2</v>
      </c>
      <c r="AV119">
        <v>0</v>
      </c>
    </row>
    <row r="120" spans="1:48">
      <c r="A120" t="s">
        <v>52</v>
      </c>
      <c r="B120" t="s">
        <v>6</v>
      </c>
      <c r="C120" t="s">
        <v>233</v>
      </c>
      <c r="D120" t="s">
        <v>54</v>
      </c>
      <c r="E120" t="s">
        <v>54</v>
      </c>
      <c r="F120" t="s">
        <v>54</v>
      </c>
      <c r="G120">
        <v>2010</v>
      </c>
      <c r="H120" t="s">
        <v>54</v>
      </c>
      <c r="I120" t="s">
        <v>54</v>
      </c>
      <c r="J120" t="s">
        <v>54</v>
      </c>
      <c r="K120" t="s">
        <v>54</v>
      </c>
      <c r="L120">
        <v>4.1688312672472101E-3</v>
      </c>
      <c r="M120">
        <v>2.9775508948992301E-2</v>
      </c>
      <c r="N120">
        <v>8.0615845669545897E-4</v>
      </c>
      <c r="O120">
        <v>6.2741160709330501E-2</v>
      </c>
      <c r="P120">
        <v>6.5562165763121294E-2</v>
      </c>
      <c r="Q120">
        <v>3.2823016013078597E-2</v>
      </c>
      <c r="R120">
        <v>3.7002286679366802E-3</v>
      </c>
      <c r="S120">
        <v>6.1844908229498702E-2</v>
      </c>
      <c r="T120">
        <v>0.17440929310831399</v>
      </c>
      <c r="U120">
        <v>0.132395651873809</v>
      </c>
      <c r="V120">
        <v>3.0305268563445301E-2</v>
      </c>
      <c r="W120">
        <v>7.7967314297699097E-2</v>
      </c>
      <c r="X120">
        <v>0.26612204943791301</v>
      </c>
      <c r="Y120">
        <v>0.187970696443751</v>
      </c>
      <c r="Z120">
        <v>0.82720146491607105</v>
      </c>
      <c r="AA120">
        <v>2.0275271079933498E-2</v>
      </c>
      <c r="AB120">
        <v>4.85914078034436E-2</v>
      </c>
      <c r="AC120">
        <v>2.5895163022353999E-2</v>
      </c>
      <c r="AD120">
        <v>4.1878884787612597E-3</v>
      </c>
      <c r="AE120">
        <v>0.22708170743106701</v>
      </c>
      <c r="AF120">
        <v>1.4931234557741401E-3</v>
      </c>
      <c r="AG120">
        <v>1.3184855091425E-2</v>
      </c>
      <c r="AH120">
        <v>1.4903543218822801E-3</v>
      </c>
      <c r="AI120">
        <v>1.09410915310207E-2</v>
      </c>
      <c r="AJ120">
        <v>9.2566427720777397E-5</v>
      </c>
      <c r="AK120">
        <v>4.4170198339759598E-3</v>
      </c>
      <c r="AL120">
        <v>3.6957949733112901E-3</v>
      </c>
      <c r="AM120">
        <v>0.12619873608375401</v>
      </c>
      <c r="AN120">
        <v>0.58541561035052203</v>
      </c>
      <c r="AO120">
        <v>0.33749829455571001</v>
      </c>
      <c r="AP120">
        <v>4.4525703220584301E-2</v>
      </c>
      <c r="AQ120">
        <v>4.0341749222571499E-2</v>
      </c>
      <c r="AR120">
        <v>9.6448954228059904E-3</v>
      </c>
      <c r="AS120">
        <v>0.17949768755089701</v>
      </c>
      <c r="AT120">
        <v>7.0429672384475202E-3</v>
      </c>
      <c r="AU120">
        <v>2.61750405191324E-2</v>
      </c>
      <c r="AV120">
        <v>0.571596344808458</v>
      </c>
    </row>
    <row r="121" spans="1:48">
      <c r="A121" t="s">
        <v>52</v>
      </c>
      <c r="B121" t="s">
        <v>6</v>
      </c>
      <c r="C121" t="s">
        <v>234</v>
      </c>
      <c r="D121" t="s">
        <v>54</v>
      </c>
      <c r="E121" t="s">
        <v>54</v>
      </c>
      <c r="F121" t="s">
        <v>54</v>
      </c>
      <c r="G121">
        <v>2010</v>
      </c>
      <c r="H121" t="s">
        <v>54</v>
      </c>
      <c r="I121" t="s">
        <v>54</v>
      </c>
      <c r="J121" t="s">
        <v>54</v>
      </c>
      <c r="K121" t="s">
        <v>54</v>
      </c>
      <c r="L121">
        <v>0</v>
      </c>
      <c r="M121">
        <v>3.9226381545467703E-2</v>
      </c>
      <c r="N121">
        <v>0</v>
      </c>
      <c r="O121">
        <v>9.4851459878740094E-2</v>
      </c>
      <c r="P121">
        <v>1.3743840112926399E-2</v>
      </c>
      <c r="Q121">
        <v>3.9445642775475E-2</v>
      </c>
      <c r="R121">
        <v>0</v>
      </c>
      <c r="S121">
        <v>0.10921034780512801</v>
      </c>
      <c r="T121">
        <v>0.59925504698093401</v>
      </c>
      <c r="U121">
        <v>8.9893928292613196E-2</v>
      </c>
      <c r="V121">
        <v>6.2686744076300999E-3</v>
      </c>
      <c r="W121">
        <v>1.05313245154986E-2</v>
      </c>
      <c r="X121">
        <v>7.4566944918059194E-2</v>
      </c>
      <c r="Y121">
        <v>4.9294383330666797E-3</v>
      </c>
      <c r="Z121">
        <v>0.68418164326451003</v>
      </c>
      <c r="AA121">
        <v>1.32399942075707E-2</v>
      </c>
      <c r="AB121">
        <v>0.13905869126312501</v>
      </c>
      <c r="AC121">
        <v>2.6976771190295401E-2</v>
      </c>
      <c r="AD121">
        <v>0</v>
      </c>
      <c r="AE121">
        <v>0.42238090097904402</v>
      </c>
      <c r="AF121">
        <v>0</v>
      </c>
      <c r="AG121">
        <v>1.0920574606055101E-2</v>
      </c>
      <c r="AH121">
        <v>2.0704042258898299E-3</v>
      </c>
      <c r="AI121">
        <v>1.29542129811982E-2</v>
      </c>
      <c r="AJ121">
        <v>0</v>
      </c>
      <c r="AK121">
        <v>1.3564283894533001E-4</v>
      </c>
      <c r="AL121">
        <v>0</v>
      </c>
      <c r="AM121">
        <v>0.33445965230484098</v>
      </c>
      <c r="AN121">
        <v>7.8547452059885906E-3</v>
      </c>
      <c r="AO121">
        <v>0.341184450643222</v>
      </c>
      <c r="AP121">
        <v>1.55181478189162E-2</v>
      </c>
      <c r="AQ121">
        <v>0.15304624928973201</v>
      </c>
      <c r="AR121">
        <v>6.1480116751970798E-3</v>
      </c>
      <c r="AS121">
        <v>2.4925666229765301E-3</v>
      </c>
      <c r="AT121">
        <v>1.4726509477251499E-3</v>
      </c>
      <c r="AU121">
        <v>4.3661987275739798E-2</v>
      </c>
      <c r="AV121">
        <v>0.65872801770054501</v>
      </c>
    </row>
    <row r="122" spans="1:48">
      <c r="A122" t="s">
        <v>52</v>
      </c>
      <c r="B122" t="s">
        <v>6</v>
      </c>
      <c r="C122" t="s">
        <v>235</v>
      </c>
      <c r="D122" t="s">
        <v>54</v>
      </c>
      <c r="E122" t="s">
        <v>54</v>
      </c>
      <c r="F122" t="s">
        <v>54</v>
      </c>
      <c r="G122">
        <v>2010</v>
      </c>
      <c r="H122" t="s">
        <v>54</v>
      </c>
      <c r="I122" t="s">
        <v>54</v>
      </c>
      <c r="J122" t="s">
        <v>54</v>
      </c>
      <c r="K122" t="s">
        <v>54</v>
      </c>
      <c r="L122">
        <v>0</v>
      </c>
      <c r="M122">
        <v>9.3420334031725893E-2</v>
      </c>
      <c r="N122">
        <v>3.8798438472723499E-3</v>
      </c>
      <c r="O122">
        <v>2.5127135551660601E-2</v>
      </c>
      <c r="P122">
        <v>1.8619134603546601E-2</v>
      </c>
      <c r="Q122">
        <v>2.0106117035305401E-2</v>
      </c>
      <c r="R122">
        <v>0</v>
      </c>
      <c r="S122">
        <v>7.7437046986063907E-2</v>
      </c>
      <c r="T122">
        <v>0.68601380035360504</v>
      </c>
      <c r="U122">
        <v>0.191364650879288</v>
      </c>
      <c r="V122">
        <v>3.7008246346890199E-2</v>
      </c>
      <c r="W122">
        <v>0</v>
      </c>
      <c r="X122">
        <v>0</v>
      </c>
      <c r="Y122">
        <v>0.177112746596195</v>
      </c>
      <c r="Z122">
        <v>0.283297646985256</v>
      </c>
      <c r="AA122">
        <v>3.7224188040667198E-3</v>
      </c>
      <c r="AB122">
        <v>3.9454723285025597E-2</v>
      </c>
      <c r="AC122">
        <v>0</v>
      </c>
      <c r="AD122">
        <v>9.7924103653367206E-3</v>
      </c>
      <c r="AE122">
        <v>6.7080788742097499E-3</v>
      </c>
      <c r="AF122">
        <v>1.2262662950693199E-4</v>
      </c>
      <c r="AG122">
        <v>5.0705671415583402E-2</v>
      </c>
      <c r="AH122">
        <v>5.3133805744085697E-3</v>
      </c>
      <c r="AI122">
        <v>3.08954764004797E-2</v>
      </c>
      <c r="AJ122">
        <v>0</v>
      </c>
      <c r="AK122">
        <v>8.4596852001617899E-4</v>
      </c>
      <c r="AL122">
        <v>0</v>
      </c>
      <c r="AM122">
        <v>0.130997699481747</v>
      </c>
      <c r="AN122">
        <v>5.7039161928469098E-2</v>
      </c>
      <c r="AO122">
        <v>0.16257804911843499</v>
      </c>
      <c r="AP122">
        <v>9.48565135800094E-4</v>
      </c>
      <c r="AQ122">
        <v>6.4325089875982094E-2</v>
      </c>
      <c r="AR122">
        <v>5.9574810638937502E-3</v>
      </c>
      <c r="AS122">
        <v>0.29644384833368198</v>
      </c>
      <c r="AT122">
        <v>3.3088431917297099E-3</v>
      </c>
      <c r="AU122">
        <v>4.4934290311024798E-2</v>
      </c>
      <c r="AV122">
        <v>5.3995521812004503E-2</v>
      </c>
    </row>
    <row r="123" spans="1:48">
      <c r="A123" t="s">
        <v>52</v>
      </c>
      <c r="B123" t="s">
        <v>6</v>
      </c>
      <c r="C123" t="s">
        <v>236</v>
      </c>
      <c r="D123" t="s">
        <v>54</v>
      </c>
      <c r="E123" t="s">
        <v>54</v>
      </c>
      <c r="F123" t="s">
        <v>54</v>
      </c>
      <c r="G123">
        <v>2010</v>
      </c>
      <c r="H123" t="s">
        <v>54</v>
      </c>
      <c r="I123" t="s">
        <v>54</v>
      </c>
      <c r="J123" t="s">
        <v>54</v>
      </c>
      <c r="K123" t="s">
        <v>54</v>
      </c>
      <c r="L123">
        <v>8.48224563103204E-4</v>
      </c>
      <c r="M123">
        <v>3.8265251652137501E-3</v>
      </c>
      <c r="N123">
        <v>0</v>
      </c>
      <c r="O123">
        <v>4.0022433849476402E-2</v>
      </c>
      <c r="P123">
        <v>1.3480398169900701E-3</v>
      </c>
      <c r="Q123">
        <v>0</v>
      </c>
      <c r="R123">
        <v>0</v>
      </c>
      <c r="S123">
        <v>0</v>
      </c>
      <c r="T123">
        <v>6.8559012249076998E-2</v>
      </c>
      <c r="U123">
        <v>1.6916891246619801E-3</v>
      </c>
      <c r="V123">
        <v>2.22534067677715E-4</v>
      </c>
      <c r="W123">
        <v>1.54225417654305E-3</v>
      </c>
      <c r="X123">
        <v>3.05802894235104E-2</v>
      </c>
      <c r="Y123">
        <v>0</v>
      </c>
      <c r="Z123">
        <v>0.13521368326507099</v>
      </c>
      <c r="AA123">
        <v>6.0442955765796296E-4</v>
      </c>
      <c r="AB123">
        <v>1.93395456512136E-3</v>
      </c>
      <c r="AC123">
        <v>6.9800661773951203E-4</v>
      </c>
      <c r="AD123">
        <v>2.4166443483911599E-4</v>
      </c>
      <c r="AE123">
        <v>8.8433433174000195E-2</v>
      </c>
      <c r="AF123">
        <v>4.6266413362517202E-4</v>
      </c>
      <c r="AG123">
        <v>0</v>
      </c>
      <c r="AH123">
        <v>2.9754404396274301E-3</v>
      </c>
      <c r="AI123">
        <v>2.40316525813492E-4</v>
      </c>
      <c r="AJ123">
        <v>0</v>
      </c>
      <c r="AK123">
        <v>2.35527131920276E-4</v>
      </c>
      <c r="AL123">
        <v>3.8224441101758201E-4</v>
      </c>
      <c r="AM123">
        <v>9.6903352668216806E-3</v>
      </c>
      <c r="AN123">
        <v>1.9385690533833501E-3</v>
      </c>
      <c r="AO123">
        <v>9.1219271996001508E-3</v>
      </c>
      <c r="AP123">
        <v>2.1196815229922099E-3</v>
      </c>
      <c r="AQ123">
        <v>1.9848276448310598E-3</v>
      </c>
      <c r="AR123">
        <v>2.3804165646035001E-4</v>
      </c>
      <c r="AS123">
        <v>1.59047714222179E-3</v>
      </c>
      <c r="AT123">
        <v>4.9538883177719598E-3</v>
      </c>
      <c r="AU123">
        <v>1.78844422796043E-3</v>
      </c>
      <c r="AV123">
        <v>0</v>
      </c>
    </row>
    <row r="124" spans="1:48">
      <c r="A124" t="s">
        <v>52</v>
      </c>
      <c r="B124" t="s">
        <v>6</v>
      </c>
      <c r="C124" t="s">
        <v>237</v>
      </c>
      <c r="D124" t="s">
        <v>54</v>
      </c>
      <c r="E124" t="s">
        <v>54</v>
      </c>
      <c r="F124" t="s">
        <v>54</v>
      </c>
      <c r="G124">
        <v>2010</v>
      </c>
      <c r="H124" t="s">
        <v>54</v>
      </c>
      <c r="I124" t="s">
        <v>54</v>
      </c>
      <c r="J124" t="s">
        <v>54</v>
      </c>
      <c r="K124" t="s">
        <v>54</v>
      </c>
      <c r="L124">
        <v>4.4001649993021501E-4</v>
      </c>
      <c r="M124">
        <v>3.67968190893379E-2</v>
      </c>
      <c r="N124">
        <v>2.5639563736152E-3</v>
      </c>
      <c r="O124">
        <v>0.173336265107877</v>
      </c>
      <c r="P124">
        <v>4.8032851220230401E-3</v>
      </c>
      <c r="Q124">
        <v>0.149346532199957</v>
      </c>
      <c r="R124">
        <v>1.52233865573386E-3</v>
      </c>
      <c r="S124">
        <v>3.0224734428275402E-3</v>
      </c>
      <c r="T124">
        <v>1.0380107639457301</v>
      </c>
      <c r="U124">
        <v>1.9889040771045301E-2</v>
      </c>
      <c r="V124">
        <v>8.5543220038594298E-3</v>
      </c>
      <c r="W124">
        <v>1.0778788220404701E-2</v>
      </c>
      <c r="X124">
        <v>6.8892754527684799E-2</v>
      </c>
      <c r="Y124">
        <v>3.1120775112697101E-2</v>
      </c>
      <c r="Z124">
        <v>0.34525285645392001</v>
      </c>
      <c r="AA124">
        <v>5.0213108042822599E-3</v>
      </c>
      <c r="AB124">
        <v>0</v>
      </c>
      <c r="AC124">
        <v>4.4662636065684297E-2</v>
      </c>
      <c r="AD124">
        <v>0</v>
      </c>
      <c r="AE124">
        <v>1.5116587952274101E-2</v>
      </c>
      <c r="AF124">
        <v>1.56968753631813E-3</v>
      </c>
      <c r="AG124">
        <v>2.1538703516768001E-3</v>
      </c>
      <c r="AH124">
        <v>4.5995071776587298E-3</v>
      </c>
      <c r="AI124">
        <v>5.40552906734958E-3</v>
      </c>
      <c r="AJ124">
        <v>0</v>
      </c>
      <c r="AK124">
        <v>3.41887447852061E-3</v>
      </c>
      <c r="AL124">
        <v>0</v>
      </c>
      <c r="AM124">
        <v>5.4611395341389299E-2</v>
      </c>
      <c r="AN124">
        <v>7.4921482281321602E-2</v>
      </c>
      <c r="AO124">
        <v>8.8140863554428905E-2</v>
      </c>
      <c r="AP124">
        <v>1.11177420082159E-2</v>
      </c>
      <c r="AQ124">
        <v>6.9331787976420201E-3</v>
      </c>
      <c r="AR124">
        <v>4.6925488462783802E-3</v>
      </c>
      <c r="AS124">
        <v>0.18005719484505101</v>
      </c>
      <c r="AT124">
        <v>1.00998697046397E-2</v>
      </c>
      <c r="AU124">
        <v>5.1049374131276496E-3</v>
      </c>
      <c r="AV124">
        <v>8.9626202033352906E-2</v>
      </c>
    </row>
    <row r="125" spans="1:48">
      <c r="A125" t="s">
        <v>52</v>
      </c>
      <c r="B125" t="s">
        <v>6</v>
      </c>
      <c r="C125" t="s">
        <v>238</v>
      </c>
      <c r="D125" t="s">
        <v>54</v>
      </c>
      <c r="E125" t="s">
        <v>54</v>
      </c>
      <c r="F125" t="s">
        <v>54</v>
      </c>
      <c r="G125">
        <v>2010</v>
      </c>
      <c r="H125" t="s">
        <v>54</v>
      </c>
      <c r="I125" t="s">
        <v>54</v>
      </c>
      <c r="J125" t="s">
        <v>54</v>
      </c>
      <c r="K125" t="s">
        <v>54</v>
      </c>
      <c r="L125">
        <v>3.3968093785359098E-3</v>
      </c>
      <c r="M125">
        <v>9.4371308350815794E-2</v>
      </c>
      <c r="N125">
        <v>0</v>
      </c>
      <c r="O125">
        <v>1.661040853749E-3</v>
      </c>
      <c r="P125">
        <v>5.9885993167064899E-3</v>
      </c>
      <c r="Q125">
        <v>8.8671470053443193E-3</v>
      </c>
      <c r="R125">
        <v>6.5884918763413798E-3</v>
      </c>
      <c r="S125">
        <v>3.0323909957965202E-3</v>
      </c>
      <c r="T125">
        <v>2.22470548200247E-2</v>
      </c>
      <c r="U125">
        <v>6.4580517295311996E-3</v>
      </c>
      <c r="V125">
        <v>0</v>
      </c>
      <c r="W125">
        <v>2.6390736842551998E-3</v>
      </c>
      <c r="X125">
        <v>2.06966886993766E-2</v>
      </c>
      <c r="Y125">
        <v>0</v>
      </c>
      <c r="Z125">
        <v>3.1197490662495601E-2</v>
      </c>
      <c r="AA125">
        <v>0</v>
      </c>
      <c r="AB125">
        <v>2.6504461958550099E-4</v>
      </c>
      <c r="AC125">
        <v>2.2150528161091201E-4</v>
      </c>
      <c r="AD125">
        <v>0</v>
      </c>
      <c r="AE125">
        <v>1.93683133520023E-2</v>
      </c>
      <c r="AF125">
        <v>3.1044716330868899E-4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6.1042025088368897E-3</v>
      </c>
      <c r="AN125">
        <v>0</v>
      </c>
      <c r="AO125">
        <v>3.78929863838937E-3</v>
      </c>
      <c r="AP125">
        <v>1.6833453154446999E-2</v>
      </c>
      <c r="AQ125">
        <v>1.14250210202695E-4</v>
      </c>
      <c r="AR125">
        <v>0</v>
      </c>
      <c r="AS125">
        <v>0</v>
      </c>
      <c r="AT125">
        <v>0</v>
      </c>
      <c r="AU125">
        <v>3.8083403400898197E-5</v>
      </c>
      <c r="AV125">
        <v>0</v>
      </c>
    </row>
    <row r="126" spans="1:48">
      <c r="A126" t="s">
        <v>52</v>
      </c>
      <c r="B126" t="s">
        <v>6</v>
      </c>
      <c r="C126" t="s">
        <v>239</v>
      </c>
      <c r="D126" t="s">
        <v>54</v>
      </c>
      <c r="E126" t="s">
        <v>54</v>
      </c>
      <c r="F126" t="s">
        <v>54</v>
      </c>
      <c r="G126">
        <v>2010</v>
      </c>
      <c r="H126" t="s">
        <v>54</v>
      </c>
      <c r="I126" t="s">
        <v>54</v>
      </c>
      <c r="J126" t="s">
        <v>54</v>
      </c>
      <c r="K126" t="s">
        <v>54</v>
      </c>
      <c r="L126">
        <v>4.9946451909186197E-4</v>
      </c>
      <c r="M126">
        <v>2.4227176589532401E-3</v>
      </c>
      <c r="N126">
        <v>0</v>
      </c>
      <c r="O126">
        <v>5.253698890737E-5</v>
      </c>
      <c r="P126">
        <v>2.22506863718119E-4</v>
      </c>
      <c r="Q126">
        <v>1.0058688406077E-2</v>
      </c>
      <c r="R126">
        <v>1.6076595540588301E-4</v>
      </c>
      <c r="S126">
        <v>1.1870133869585099E-3</v>
      </c>
      <c r="T126">
        <v>0</v>
      </c>
      <c r="U126">
        <v>6.1019038054231601E-4</v>
      </c>
      <c r="V126">
        <v>3.1559383483140401E-4</v>
      </c>
      <c r="W126">
        <v>0</v>
      </c>
      <c r="X126">
        <v>2.7877638956192098E-3</v>
      </c>
      <c r="Y126">
        <v>1.5623163417090699E-3</v>
      </c>
      <c r="Z126">
        <v>2.45387462868887E-2</v>
      </c>
      <c r="AA126">
        <v>9.8961909002605206E-5</v>
      </c>
      <c r="AB126">
        <v>3.4987111698525598E-3</v>
      </c>
      <c r="AC126">
        <v>3.9308819596889599E-4</v>
      </c>
      <c r="AD126">
        <v>0</v>
      </c>
      <c r="AE126">
        <v>0</v>
      </c>
      <c r="AF126">
        <v>2.01228781147444E-4</v>
      </c>
      <c r="AG126">
        <v>8.6229965855461597E-4</v>
      </c>
      <c r="AH126">
        <v>0</v>
      </c>
      <c r="AI126">
        <v>3.4295775983219602E-3</v>
      </c>
      <c r="AJ126">
        <v>0</v>
      </c>
      <c r="AK126">
        <v>4.5421051521994801E-4</v>
      </c>
      <c r="AL126">
        <v>0</v>
      </c>
      <c r="AM126">
        <v>4.2762805437843301E-4</v>
      </c>
      <c r="AN126">
        <v>6.0500589318758004E-4</v>
      </c>
      <c r="AO126">
        <v>5.3154647477186099E-3</v>
      </c>
      <c r="AP126">
        <v>0</v>
      </c>
      <c r="AQ126">
        <v>0</v>
      </c>
      <c r="AR126">
        <v>6.3239467530623302E-4</v>
      </c>
      <c r="AS126">
        <v>7.4418878471492098E-4</v>
      </c>
      <c r="AT126">
        <v>0</v>
      </c>
      <c r="AU126">
        <v>4.47543376127331E-4</v>
      </c>
      <c r="AV126">
        <v>1.5638522032050399E-3</v>
      </c>
    </row>
    <row r="127" spans="1:48">
      <c r="A127" t="s">
        <v>52</v>
      </c>
      <c r="B127" t="s">
        <v>6</v>
      </c>
      <c r="C127" t="s">
        <v>240</v>
      </c>
      <c r="D127" t="s">
        <v>54</v>
      </c>
      <c r="E127" t="s">
        <v>54</v>
      </c>
      <c r="F127" t="s">
        <v>54</v>
      </c>
      <c r="G127">
        <v>2010</v>
      </c>
      <c r="H127" t="s">
        <v>54</v>
      </c>
      <c r="I127" t="s">
        <v>54</v>
      </c>
      <c r="J127" t="s">
        <v>54</v>
      </c>
      <c r="K127" t="s">
        <v>54</v>
      </c>
      <c r="L127">
        <v>3.9148809993957599E-4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3.1370037554750901E-2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4.4444245383157503E-3</v>
      </c>
      <c r="AV127">
        <v>0</v>
      </c>
    </row>
    <row r="128" spans="1:48">
      <c r="A128" t="s">
        <v>52</v>
      </c>
      <c r="B128" t="s">
        <v>6</v>
      </c>
      <c r="C128" t="s">
        <v>241</v>
      </c>
      <c r="D128" t="s">
        <v>54</v>
      </c>
      <c r="E128" t="s">
        <v>54</v>
      </c>
      <c r="F128" t="s">
        <v>54</v>
      </c>
      <c r="G128">
        <v>2010</v>
      </c>
      <c r="H128" t="s">
        <v>54</v>
      </c>
      <c r="I128" t="s">
        <v>54</v>
      </c>
      <c r="J128" t="s">
        <v>54</v>
      </c>
      <c r="K128" t="s">
        <v>54</v>
      </c>
      <c r="L128">
        <v>4.8068460301541301E-3</v>
      </c>
      <c r="M128">
        <v>1.21399846289341E-2</v>
      </c>
      <c r="N128">
        <v>9.2953620063413204E-4</v>
      </c>
      <c r="O128">
        <v>3.0460903995759198E-2</v>
      </c>
      <c r="P128">
        <v>2.6730817127841599E-2</v>
      </c>
      <c r="Q128">
        <v>1.3382505419358001E-2</v>
      </c>
      <c r="R128">
        <v>4.2665265977240704E-3</v>
      </c>
      <c r="S128">
        <v>2.5215227607700199E-2</v>
      </c>
      <c r="T128">
        <v>7.1109653947656504E-2</v>
      </c>
      <c r="U128">
        <v>1.46038951491372E-2</v>
      </c>
      <c r="V128">
        <v>3.3428209937652002E-3</v>
      </c>
      <c r="W128">
        <v>8.9899746760714896E-2</v>
      </c>
      <c r="X128">
        <v>0.30685044197574501</v>
      </c>
      <c r="Y128">
        <v>2.07340974051873E-2</v>
      </c>
      <c r="Z128">
        <v>0.40160724033612999</v>
      </c>
      <c r="AA128">
        <v>2.3378280398772901E-2</v>
      </c>
      <c r="AB128">
        <v>1.9811548640280702E-2</v>
      </c>
      <c r="AC128">
        <v>1.75498166079288E-2</v>
      </c>
      <c r="AD128">
        <v>4.6194480992776401E-4</v>
      </c>
      <c r="AE128">
        <v>0.26183520845793901</v>
      </c>
      <c r="AF128">
        <v>1.7216370958226101E-3</v>
      </c>
      <c r="AG128">
        <v>5.3756910895737999E-3</v>
      </c>
      <c r="AH128">
        <v>6.0764296557653597E-4</v>
      </c>
      <c r="AI128">
        <v>5.3119122274330804E-3</v>
      </c>
      <c r="AJ128">
        <v>1.06733167425359E-4</v>
      </c>
      <c r="AK128">
        <v>5.0930183768457902E-3</v>
      </c>
      <c r="AL128">
        <v>4.2614143525784203E-3</v>
      </c>
      <c r="AM128">
        <v>6.12696281161038E-2</v>
      </c>
      <c r="AN128">
        <v>6.4574236927175302E-2</v>
      </c>
      <c r="AO128">
        <v>0.13760383122977499</v>
      </c>
      <c r="AP128">
        <v>5.1340096551092798E-2</v>
      </c>
      <c r="AQ128">
        <v>1.64480216376925E-2</v>
      </c>
      <c r="AR128">
        <v>1.11209891459532E-2</v>
      </c>
      <c r="AS128">
        <v>1.9799482622015401E-2</v>
      </c>
      <c r="AT128">
        <v>8.1208513706509406E-3</v>
      </c>
      <c r="AU128">
        <v>1.06720120253309E-2</v>
      </c>
      <c r="AV128">
        <v>0.387385513522014</v>
      </c>
    </row>
    <row r="129" spans="1:48">
      <c r="A129" t="s">
        <v>52</v>
      </c>
      <c r="B129" t="s">
        <v>6</v>
      </c>
      <c r="C129" t="s">
        <v>242</v>
      </c>
      <c r="D129" t="s">
        <v>54</v>
      </c>
      <c r="E129" t="s">
        <v>54</v>
      </c>
      <c r="F129" t="s">
        <v>54</v>
      </c>
      <c r="G129">
        <v>2010</v>
      </c>
      <c r="H129" t="s">
        <v>54</v>
      </c>
      <c r="I129" t="s">
        <v>54</v>
      </c>
      <c r="J129" t="s">
        <v>54</v>
      </c>
      <c r="K129" t="s">
        <v>54</v>
      </c>
      <c r="L129">
        <v>0</v>
      </c>
      <c r="M129">
        <v>1.5993267145373101E-2</v>
      </c>
      <c r="N129">
        <v>0</v>
      </c>
      <c r="O129">
        <v>4.6050490309055399E-2</v>
      </c>
      <c r="P129">
        <v>5.6035988502927498E-3</v>
      </c>
      <c r="Q129">
        <v>1.60826637016694E-2</v>
      </c>
      <c r="R129">
        <v>0</v>
      </c>
      <c r="S129">
        <v>4.4526928018124599E-2</v>
      </c>
      <c r="T129">
        <v>0.24432653935898299</v>
      </c>
      <c r="U129">
        <v>9.9157448507497508E-3</v>
      </c>
      <c r="V129">
        <v>6.9146578816928401E-4</v>
      </c>
      <c r="W129">
        <v>1.2143080924696899E-2</v>
      </c>
      <c r="X129">
        <v>8.5978971127026696E-2</v>
      </c>
      <c r="Y129">
        <v>5.4374142610709398E-4</v>
      </c>
      <c r="Z129">
        <v>0.33217095628327598</v>
      </c>
      <c r="AA129">
        <v>1.5266296358871299E-2</v>
      </c>
      <c r="AB129">
        <v>5.6696608522997599E-2</v>
      </c>
      <c r="AC129">
        <v>1.8282850223999302E-2</v>
      </c>
      <c r="AD129">
        <v>0</v>
      </c>
      <c r="AE129">
        <v>0.48702377883111497</v>
      </c>
      <c r="AF129">
        <v>0</v>
      </c>
      <c r="AG129">
        <v>4.4525051808098001E-3</v>
      </c>
      <c r="AH129">
        <v>8.4413923943467699E-4</v>
      </c>
      <c r="AI129">
        <v>6.28928495264852E-3</v>
      </c>
      <c r="AJ129">
        <v>0</v>
      </c>
      <c r="AK129">
        <v>1.5640216648387799E-4</v>
      </c>
      <c r="AL129">
        <v>0</v>
      </c>
      <c r="AM129">
        <v>0.16238053686178799</v>
      </c>
      <c r="AN129">
        <v>8.6641724095878404E-4</v>
      </c>
      <c r="AO129">
        <v>0.139106740158012</v>
      </c>
      <c r="AP129">
        <v>1.78931077937243E-2</v>
      </c>
      <c r="AQ129">
        <v>6.2399575338115201E-2</v>
      </c>
      <c r="AR129">
        <v>7.0889281958817704E-3</v>
      </c>
      <c r="AS129">
        <v>2.7494242521562202E-4</v>
      </c>
      <c r="AT129">
        <v>1.6980313925129601E-3</v>
      </c>
      <c r="AU129">
        <v>1.7801739520363E-2</v>
      </c>
      <c r="AV129">
        <v>0.446436884570659</v>
      </c>
    </row>
    <row r="130" spans="1:48">
      <c r="A130" t="s">
        <v>52</v>
      </c>
      <c r="B130" t="s">
        <v>6</v>
      </c>
      <c r="C130" t="s">
        <v>243</v>
      </c>
      <c r="D130" t="s">
        <v>54</v>
      </c>
      <c r="E130" t="s">
        <v>54</v>
      </c>
      <c r="F130" t="s">
        <v>54</v>
      </c>
      <c r="G130">
        <v>2010</v>
      </c>
      <c r="H130" t="s">
        <v>54</v>
      </c>
      <c r="I130" t="s">
        <v>54</v>
      </c>
      <c r="J130" t="s">
        <v>54</v>
      </c>
      <c r="K130" t="s">
        <v>54</v>
      </c>
      <c r="L130">
        <v>0</v>
      </c>
      <c r="M130">
        <v>3.80890691446409E-2</v>
      </c>
      <c r="N130">
        <v>4.4736308090478297E-3</v>
      </c>
      <c r="O130">
        <v>1.2199252533333199E-2</v>
      </c>
      <c r="P130">
        <v>7.5913398584833E-3</v>
      </c>
      <c r="Q130">
        <v>8.1976080467440308E-3</v>
      </c>
      <c r="R130">
        <v>0</v>
      </c>
      <c r="S130">
        <v>3.1572409450038301E-2</v>
      </c>
      <c r="T130">
        <v>0.27969956805092</v>
      </c>
      <c r="U130">
        <v>2.1108467363838101E-2</v>
      </c>
      <c r="V130">
        <v>4.0821925920842099E-3</v>
      </c>
      <c r="W130">
        <v>0</v>
      </c>
      <c r="X130">
        <v>0</v>
      </c>
      <c r="Y130">
        <v>1.9536411840260798E-2</v>
      </c>
      <c r="Z130">
        <v>0.137541325813551</v>
      </c>
      <c r="AA130">
        <v>4.2921128018487704E-3</v>
      </c>
      <c r="AB130">
        <v>1.6086365980833E-2</v>
      </c>
      <c r="AC130">
        <v>0</v>
      </c>
      <c r="AD130">
        <v>1.0801512905348799E-3</v>
      </c>
      <c r="AE130">
        <v>7.7347103395115201E-3</v>
      </c>
      <c r="AF130">
        <v>1.4139390381846901E-4</v>
      </c>
      <c r="AG130">
        <v>2.06735701021762E-2</v>
      </c>
      <c r="AH130">
        <v>2.1663562027268101E-3</v>
      </c>
      <c r="AI130">
        <v>1.4999788494482E-2</v>
      </c>
      <c r="AJ130">
        <v>0</v>
      </c>
      <c r="AK130">
        <v>9.7543895672235002E-4</v>
      </c>
      <c r="AL130">
        <v>0</v>
      </c>
      <c r="AM130">
        <v>6.3599530236063906E-2</v>
      </c>
      <c r="AN130">
        <v>6.2917016413195697E-3</v>
      </c>
      <c r="AO130">
        <v>6.6285853272264106E-2</v>
      </c>
      <c r="AP130">
        <v>1.09373737267475E-3</v>
      </c>
      <c r="AQ130">
        <v>2.6226440115162401E-2</v>
      </c>
      <c r="AR130">
        <v>6.8692380108263803E-3</v>
      </c>
      <c r="AS130">
        <v>3.2699222500132803E-2</v>
      </c>
      <c r="AT130">
        <v>3.8152419085723801E-3</v>
      </c>
      <c r="AU130">
        <v>1.83204792442806E-2</v>
      </c>
      <c r="AV130">
        <v>3.6594150986115501E-2</v>
      </c>
    </row>
    <row r="131" spans="1:48">
      <c r="A131" t="s">
        <v>52</v>
      </c>
      <c r="B131" t="s">
        <v>6</v>
      </c>
      <c r="C131" t="s">
        <v>244</v>
      </c>
      <c r="D131" t="s">
        <v>54</v>
      </c>
      <c r="E131" t="s">
        <v>54</v>
      </c>
      <c r="F131" t="s">
        <v>54</v>
      </c>
      <c r="G131">
        <v>2010</v>
      </c>
      <c r="H131" t="s">
        <v>54</v>
      </c>
      <c r="I131" t="s">
        <v>54</v>
      </c>
      <c r="J131" t="s">
        <v>54</v>
      </c>
      <c r="K131" t="s">
        <v>54</v>
      </c>
      <c r="L131">
        <v>9.7804027374900101E-4</v>
      </c>
      <c r="M131">
        <v>1.5601398037395E-3</v>
      </c>
      <c r="N131">
        <v>0</v>
      </c>
      <c r="O131">
        <v>1.9430936587442299E-2</v>
      </c>
      <c r="P131">
        <v>5.4961890611123995E-4</v>
      </c>
      <c r="Q131">
        <v>0</v>
      </c>
      <c r="R131">
        <v>0</v>
      </c>
      <c r="S131">
        <v>0</v>
      </c>
      <c r="T131">
        <v>2.7952682733467401E-2</v>
      </c>
      <c r="U131">
        <v>1.8660167650404999E-4</v>
      </c>
      <c r="V131">
        <v>2.4546608181467398E-5</v>
      </c>
      <c r="W131">
        <v>1.7782869803938701E-3</v>
      </c>
      <c r="X131">
        <v>3.5260420341605703E-2</v>
      </c>
      <c r="Y131">
        <v>0</v>
      </c>
      <c r="Z131">
        <v>6.5646395098294702E-2</v>
      </c>
      <c r="AA131">
        <v>6.9693389669246795E-4</v>
      </c>
      <c r="AB131">
        <v>7.8850637729988796E-4</v>
      </c>
      <c r="AC131">
        <v>4.7305699994529401E-4</v>
      </c>
      <c r="AD131">
        <v>2.66567822863986E-5</v>
      </c>
      <c r="AE131">
        <v>0.101967642712016</v>
      </c>
      <c r="AF131">
        <v>5.33472119988054E-4</v>
      </c>
      <c r="AG131">
        <v>0</v>
      </c>
      <c r="AH131">
        <v>1.2131379941570501E-3</v>
      </c>
      <c r="AI131">
        <v>1.16673943207917E-4</v>
      </c>
      <c r="AJ131">
        <v>0</v>
      </c>
      <c r="AK131">
        <v>2.7157315479744802E-4</v>
      </c>
      <c r="AL131">
        <v>4.40744638451568E-4</v>
      </c>
      <c r="AM131">
        <v>4.7046686563048902E-3</v>
      </c>
      <c r="AN131">
        <v>2.1383375355828399E-4</v>
      </c>
      <c r="AO131">
        <v>3.71916584798291E-3</v>
      </c>
      <c r="AP131">
        <v>2.4440861384908501E-3</v>
      </c>
      <c r="AQ131">
        <v>8.0924820262889504E-4</v>
      </c>
      <c r="AR131">
        <v>2.7447251232197602E-4</v>
      </c>
      <c r="AS131">
        <v>1.7543749430868699E-4</v>
      </c>
      <c r="AT131">
        <v>5.7120513802500703E-3</v>
      </c>
      <c r="AU131">
        <v>7.2917932231953905E-4</v>
      </c>
      <c r="AV131">
        <v>0</v>
      </c>
    </row>
    <row r="132" spans="1:48">
      <c r="A132" t="s">
        <v>52</v>
      </c>
      <c r="B132" t="s">
        <v>6</v>
      </c>
      <c r="C132" t="s">
        <v>245</v>
      </c>
      <c r="D132" t="s">
        <v>54</v>
      </c>
      <c r="E132" t="s">
        <v>54</v>
      </c>
      <c r="F132" t="s">
        <v>54</v>
      </c>
      <c r="G132">
        <v>2010</v>
      </c>
      <c r="H132" t="s">
        <v>54</v>
      </c>
      <c r="I132" t="s">
        <v>54</v>
      </c>
      <c r="J132" t="s">
        <v>54</v>
      </c>
      <c r="K132" t="s">
        <v>54</v>
      </c>
      <c r="L132">
        <v>5.0735840102459197E-4</v>
      </c>
      <c r="M132">
        <v>1.5002692948203999E-2</v>
      </c>
      <c r="N132">
        <v>2.95635460538532E-3</v>
      </c>
      <c r="O132">
        <v>8.4154951402569705E-2</v>
      </c>
      <c r="P132">
        <v>1.9583815561184902E-3</v>
      </c>
      <c r="Q132">
        <v>6.0891137357148399E-2</v>
      </c>
      <c r="R132">
        <v>1.75532350789926E-3</v>
      </c>
      <c r="S132">
        <v>1.23231415456728E-3</v>
      </c>
      <c r="T132">
        <v>0.42321475480256499</v>
      </c>
      <c r="U132">
        <v>2.19385955600796E-3</v>
      </c>
      <c r="V132">
        <v>9.4358402144046098E-4</v>
      </c>
      <c r="W132">
        <v>1.2428417473786899E-2</v>
      </c>
      <c r="X132">
        <v>7.9436379737781102E-2</v>
      </c>
      <c r="Y132">
        <v>3.4327753991414398E-3</v>
      </c>
      <c r="Z132">
        <v>0.16762064959917999</v>
      </c>
      <c r="AA132">
        <v>5.7897924762189499E-3</v>
      </c>
      <c r="AB132">
        <v>0</v>
      </c>
      <c r="AC132">
        <v>3.0269014777114599E-2</v>
      </c>
      <c r="AD132">
        <v>0</v>
      </c>
      <c r="AE132">
        <v>1.7430091584360499E-2</v>
      </c>
      <c r="AF132">
        <v>1.8099188522723701E-3</v>
      </c>
      <c r="AG132">
        <v>8.7816980750410301E-4</v>
      </c>
      <c r="AH132">
        <v>1.8752978003870201E-3</v>
      </c>
      <c r="AI132">
        <v>2.6243904337322002E-3</v>
      </c>
      <c r="AJ132">
        <v>0</v>
      </c>
      <c r="AK132">
        <v>3.9421128275896498E-3</v>
      </c>
      <c r="AL132">
        <v>0</v>
      </c>
      <c r="AM132">
        <v>2.65138937782055E-2</v>
      </c>
      <c r="AN132">
        <v>8.2642100111960399E-3</v>
      </c>
      <c r="AO132">
        <v>3.5936538668903499E-2</v>
      </c>
      <c r="AP132">
        <v>1.28192461173318E-2</v>
      </c>
      <c r="AQ132">
        <v>2.8267756624148202E-3</v>
      </c>
      <c r="AR132">
        <v>5.41071546125015E-3</v>
      </c>
      <c r="AS132">
        <v>1.9861199043539501E-2</v>
      </c>
      <c r="AT132">
        <v>1.16455945281947E-2</v>
      </c>
      <c r="AU132">
        <v>2.0813703582097101E-3</v>
      </c>
      <c r="AV132">
        <v>6.0741977472499098E-2</v>
      </c>
    </row>
    <row r="133" spans="1:48">
      <c r="A133" t="s">
        <v>52</v>
      </c>
      <c r="B133" t="s">
        <v>6</v>
      </c>
      <c r="C133" t="s">
        <v>246</v>
      </c>
      <c r="D133" t="s">
        <v>54</v>
      </c>
      <c r="E133" t="s">
        <v>54</v>
      </c>
      <c r="F133" t="s">
        <v>54</v>
      </c>
      <c r="G133">
        <v>2010</v>
      </c>
      <c r="H133" t="s">
        <v>54</v>
      </c>
      <c r="I133" t="s">
        <v>54</v>
      </c>
      <c r="J133" t="s">
        <v>54</v>
      </c>
      <c r="K133" t="s">
        <v>54</v>
      </c>
      <c r="L133">
        <v>3.9166707956466203E-3</v>
      </c>
      <c r="M133">
        <v>3.8476797651180998E-2</v>
      </c>
      <c r="N133">
        <v>0</v>
      </c>
      <c r="O133">
        <v>8.0643720018966705E-4</v>
      </c>
      <c r="P133">
        <v>2.4416544408428198E-3</v>
      </c>
      <c r="Q133">
        <v>3.6152876020284601E-3</v>
      </c>
      <c r="R133">
        <v>7.5968212648258003E-3</v>
      </c>
      <c r="S133">
        <v>1.2363577106591799E-3</v>
      </c>
      <c r="T133">
        <v>9.0705050253488597E-3</v>
      </c>
      <c r="U133">
        <v>7.1235504331872103E-4</v>
      </c>
      <c r="V133">
        <v>0</v>
      </c>
      <c r="W133">
        <v>3.0429681724257001E-3</v>
      </c>
      <c r="X133">
        <v>2.3864193471574001E-2</v>
      </c>
      <c r="Y133">
        <v>0</v>
      </c>
      <c r="Z133">
        <v>1.5146416757915501E-2</v>
      </c>
      <c r="AA133">
        <v>0</v>
      </c>
      <c r="AB133">
        <v>1.08063227844795E-4</v>
      </c>
      <c r="AC133">
        <v>1.5011981452301901E-4</v>
      </c>
      <c r="AD133">
        <v>0</v>
      </c>
      <c r="AE133">
        <v>2.23325181995985E-2</v>
      </c>
      <c r="AF133">
        <v>3.57959250173339E-4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2.9635971743299499E-3</v>
      </c>
      <c r="AN133">
        <v>0</v>
      </c>
      <c r="AO133">
        <v>1.5449619115929401E-3</v>
      </c>
      <c r="AP133">
        <v>1.94097127664919E-2</v>
      </c>
      <c r="AQ133">
        <v>4.6581766178681697E-5</v>
      </c>
      <c r="AR133">
        <v>0</v>
      </c>
      <c r="AS133">
        <v>0</v>
      </c>
      <c r="AT133">
        <v>0</v>
      </c>
      <c r="AU133">
        <v>1.5527255392893901E-5</v>
      </c>
      <c r="AV133">
        <v>0</v>
      </c>
    </row>
    <row r="134" spans="1:48">
      <c r="A134" t="s">
        <v>52</v>
      </c>
      <c r="B134" t="s">
        <v>6</v>
      </c>
      <c r="C134" t="s">
        <v>53</v>
      </c>
      <c r="D134" t="s">
        <v>54</v>
      </c>
      <c r="E134" t="s">
        <v>54</v>
      </c>
      <c r="F134" t="s">
        <v>54</v>
      </c>
      <c r="G134">
        <v>2010</v>
      </c>
      <c r="H134" t="s">
        <v>54</v>
      </c>
      <c r="I134" t="s">
        <v>54</v>
      </c>
      <c r="J134" t="s">
        <v>54</v>
      </c>
      <c r="K134" t="s">
        <v>54</v>
      </c>
      <c r="L134">
        <v>4.1553181748831403</v>
      </c>
      <c r="M134">
        <v>33.021851801779199</v>
      </c>
      <c r="P134">
        <v>23.012782598309698</v>
      </c>
      <c r="Q134">
        <v>0</v>
      </c>
      <c r="S134">
        <v>21.043522692768899</v>
      </c>
      <c r="V134">
        <v>4.9284340845124603</v>
      </c>
      <c r="W134">
        <v>23.653380800816599</v>
      </c>
      <c r="X134">
        <v>9.1235977626909293</v>
      </c>
      <c r="AB134">
        <v>32.235267664391003</v>
      </c>
      <c r="AD134">
        <v>0</v>
      </c>
      <c r="AG134">
        <v>23.0488371557643</v>
      </c>
      <c r="AI134">
        <v>36.846016401158998</v>
      </c>
      <c r="AJ134">
        <v>6.3035414443031303</v>
      </c>
      <c r="AK134">
        <v>0</v>
      </c>
      <c r="AN134">
        <v>0</v>
      </c>
      <c r="AO134">
        <v>70.950052220623704</v>
      </c>
      <c r="AP134">
        <v>74.305907379296499</v>
      </c>
      <c r="AQ134">
        <v>570.464560281947</v>
      </c>
      <c r="AT134">
        <v>18.045425374139899</v>
      </c>
    </row>
    <row r="135" spans="1:48">
      <c r="A135" t="s">
        <v>52</v>
      </c>
      <c r="B135" t="s">
        <v>6</v>
      </c>
      <c r="C135" t="s">
        <v>55</v>
      </c>
      <c r="D135" t="s">
        <v>54</v>
      </c>
      <c r="E135" t="s">
        <v>54</v>
      </c>
      <c r="F135" t="s">
        <v>54</v>
      </c>
      <c r="G135">
        <v>2010</v>
      </c>
      <c r="H135" t="s">
        <v>54</v>
      </c>
      <c r="I135" t="s">
        <v>54</v>
      </c>
      <c r="J135" t="s">
        <v>54</v>
      </c>
      <c r="K135" t="s">
        <v>54</v>
      </c>
      <c r="M135">
        <v>0.94618486538049296</v>
      </c>
      <c r="P135">
        <v>12.589586217192499</v>
      </c>
      <c r="Q135">
        <v>0</v>
      </c>
      <c r="X135">
        <v>4.5972401601128601</v>
      </c>
      <c r="AB135">
        <v>1.50888486939703</v>
      </c>
      <c r="AD135">
        <v>0</v>
      </c>
      <c r="AN135">
        <v>0</v>
      </c>
      <c r="AO135">
        <v>216.59257699878299</v>
      </c>
    </row>
    <row r="136" spans="1:48">
      <c r="A136" t="s">
        <v>52</v>
      </c>
      <c r="B136" t="s">
        <v>6</v>
      </c>
      <c r="C136" t="s">
        <v>56</v>
      </c>
      <c r="D136" t="s">
        <v>54</v>
      </c>
      <c r="E136" t="s">
        <v>54</v>
      </c>
      <c r="F136" t="s">
        <v>54</v>
      </c>
      <c r="G136">
        <v>2010</v>
      </c>
      <c r="H136" t="s">
        <v>54</v>
      </c>
      <c r="I136" t="s">
        <v>54</v>
      </c>
      <c r="J136" t="s">
        <v>54</v>
      </c>
      <c r="K136" t="s">
        <v>54</v>
      </c>
      <c r="L136">
        <v>60.866294224377697</v>
      </c>
      <c r="M136">
        <v>882.74317015673103</v>
      </c>
      <c r="N136">
        <v>219.141549279565</v>
      </c>
      <c r="O136">
        <v>698.79717935732197</v>
      </c>
      <c r="P136">
        <v>539.67632086231401</v>
      </c>
      <c r="Q136">
        <v>835.852182191765</v>
      </c>
      <c r="R136">
        <v>42.0469406508969</v>
      </c>
      <c r="S136">
        <v>801.31519306412099</v>
      </c>
      <c r="T136">
        <v>7054.3938695455699</v>
      </c>
      <c r="U136">
        <v>937.97755743510402</v>
      </c>
      <c r="V136">
        <v>100.436298817012</v>
      </c>
      <c r="W136">
        <v>667.94839734598702</v>
      </c>
      <c r="X136">
        <v>568.18445511914604</v>
      </c>
      <c r="Y136">
        <v>782.02689158427097</v>
      </c>
      <c r="Z136">
        <v>4783.3217921142696</v>
      </c>
      <c r="AA136">
        <v>456.55116912281397</v>
      </c>
      <c r="AB136">
        <v>749.91578009032298</v>
      </c>
      <c r="AC136">
        <v>353.73934801824799</v>
      </c>
      <c r="AD136">
        <v>42.686515494691399</v>
      </c>
      <c r="AE136">
        <v>574.01122021938704</v>
      </c>
      <c r="AF136">
        <v>122.58249235892001</v>
      </c>
      <c r="AG136">
        <v>185.32237256172601</v>
      </c>
      <c r="AH136">
        <v>37.020359084520301</v>
      </c>
      <c r="AI136">
        <v>101.894546696503</v>
      </c>
      <c r="AJ136">
        <v>36.473653080201302</v>
      </c>
      <c r="AK136">
        <v>111.404710226462</v>
      </c>
      <c r="AL136">
        <v>1.58959017048741</v>
      </c>
      <c r="AM136">
        <v>411.28207928378202</v>
      </c>
      <c r="AN136">
        <v>460.84379499672798</v>
      </c>
      <c r="AO136">
        <v>2014.1238450718399</v>
      </c>
      <c r="AP136">
        <v>176.72756349670499</v>
      </c>
      <c r="AQ136">
        <v>325.93026789636502</v>
      </c>
      <c r="AR136">
        <v>622.87609649074602</v>
      </c>
      <c r="AS136">
        <v>1170.9209272896901</v>
      </c>
      <c r="AT136">
        <v>116.40025053667701</v>
      </c>
      <c r="AU136">
        <v>281.73735802656398</v>
      </c>
      <c r="AV136">
        <v>2190.0555443240801</v>
      </c>
    </row>
    <row r="137" spans="1:48">
      <c r="A137" t="s">
        <v>52</v>
      </c>
      <c r="B137" t="s">
        <v>6</v>
      </c>
      <c r="C137" t="s">
        <v>57</v>
      </c>
      <c r="D137" t="s">
        <v>54</v>
      </c>
      <c r="E137" t="s">
        <v>54</v>
      </c>
      <c r="F137" t="s">
        <v>54</v>
      </c>
      <c r="G137">
        <v>2010</v>
      </c>
      <c r="H137" t="s">
        <v>54</v>
      </c>
      <c r="I137" t="s">
        <v>54</v>
      </c>
      <c r="J137" t="s">
        <v>54</v>
      </c>
      <c r="K137" t="s">
        <v>54</v>
      </c>
      <c r="L137">
        <v>0</v>
      </c>
      <c r="M137">
        <v>64.860972521832807</v>
      </c>
      <c r="N137">
        <v>3.9594153931555298</v>
      </c>
      <c r="O137">
        <v>214.09393497193301</v>
      </c>
      <c r="P137">
        <v>7.7254279060044997</v>
      </c>
      <c r="Q137">
        <v>5.6980561702338202</v>
      </c>
      <c r="S137">
        <v>201.13968588859001</v>
      </c>
      <c r="T137">
        <v>110.067939084855</v>
      </c>
      <c r="U137">
        <v>28.084859117491899</v>
      </c>
      <c r="V137">
        <v>2.8273648169045198</v>
      </c>
      <c r="W137">
        <v>15.6343077976129</v>
      </c>
      <c r="X137">
        <v>261.25285491390201</v>
      </c>
      <c r="Y137">
        <v>2.2712798580929499</v>
      </c>
      <c r="Z137">
        <v>801.902706515967</v>
      </c>
      <c r="AA137">
        <v>82.992117285679299</v>
      </c>
      <c r="AB137">
        <v>586.81904284367999</v>
      </c>
      <c r="AC137">
        <v>73.0548653515947</v>
      </c>
      <c r="AD137">
        <v>0</v>
      </c>
      <c r="AE137">
        <v>1207.5708227788</v>
      </c>
      <c r="AF137">
        <v>0</v>
      </c>
      <c r="AG137">
        <v>12.3953324598662</v>
      </c>
      <c r="AH137">
        <v>12.9571256795821</v>
      </c>
      <c r="AI137">
        <v>13.582646796673901</v>
      </c>
      <c r="AJ137">
        <v>0</v>
      </c>
      <c r="AK137">
        <v>0</v>
      </c>
      <c r="AM137">
        <v>210.61752069489501</v>
      </c>
      <c r="AN137">
        <v>5.15381390357387E-2</v>
      </c>
      <c r="AO137">
        <v>368.16060064371999</v>
      </c>
      <c r="AP137">
        <v>33.393888382171703</v>
      </c>
      <c r="AQ137">
        <v>629.76239435618504</v>
      </c>
      <c r="AR137">
        <v>17.430622624298501</v>
      </c>
      <c r="AS137">
        <v>7.8097096682557998</v>
      </c>
      <c r="AT137">
        <v>16.545671522669799</v>
      </c>
      <c r="AU137">
        <v>134.10872692440901</v>
      </c>
      <c r="AV137">
        <v>1502.04664566255</v>
      </c>
    </row>
    <row r="138" spans="1:48">
      <c r="A138" t="s">
        <v>52</v>
      </c>
      <c r="B138" t="s">
        <v>6</v>
      </c>
      <c r="C138" t="s">
        <v>58</v>
      </c>
      <c r="D138" t="s">
        <v>54</v>
      </c>
      <c r="E138" t="s">
        <v>54</v>
      </c>
      <c r="F138" t="s">
        <v>54</v>
      </c>
      <c r="G138">
        <v>2010</v>
      </c>
      <c r="H138" t="s">
        <v>54</v>
      </c>
      <c r="I138" t="s">
        <v>54</v>
      </c>
      <c r="J138" t="s">
        <v>54</v>
      </c>
      <c r="K138" t="s">
        <v>54</v>
      </c>
      <c r="L138">
        <v>20.3440462555719</v>
      </c>
      <c r="M138">
        <v>33.589562721007503</v>
      </c>
      <c r="N138">
        <v>0</v>
      </c>
      <c r="O138">
        <v>37.496103258742401</v>
      </c>
      <c r="P138">
        <v>34.008232898390197</v>
      </c>
      <c r="Q138">
        <v>0</v>
      </c>
      <c r="R138">
        <v>63.852569398825501</v>
      </c>
      <c r="S138">
        <v>3.5599944405060202</v>
      </c>
      <c r="T138">
        <v>569.18276914257501</v>
      </c>
      <c r="U138">
        <v>31.318873197687999</v>
      </c>
      <c r="V138">
        <v>3.4499038591587299</v>
      </c>
      <c r="W138">
        <v>21.557268193264601</v>
      </c>
      <c r="X138">
        <v>129.82646716477299</v>
      </c>
      <c r="Y138">
        <v>7.8232972889868302</v>
      </c>
      <c r="Z138">
        <v>713.63662787667204</v>
      </c>
      <c r="AA138">
        <v>96.540564678557899</v>
      </c>
      <c r="AB138">
        <v>166.183092661318</v>
      </c>
      <c r="AC138">
        <v>38.749538969813699</v>
      </c>
      <c r="AD138">
        <v>0.89598820740234197</v>
      </c>
      <c r="AE138">
        <v>330.209995661329</v>
      </c>
      <c r="AF138">
        <v>8.7457412557265801</v>
      </c>
      <c r="AG138">
        <v>39.859500459177703</v>
      </c>
      <c r="AH138">
        <v>2.2936526824104999</v>
      </c>
      <c r="AI138">
        <v>32.055046440150399</v>
      </c>
      <c r="AJ138">
        <v>0</v>
      </c>
      <c r="AK138">
        <v>5.0454098427557499</v>
      </c>
      <c r="AL138">
        <v>1.9841692908211701</v>
      </c>
      <c r="AM138">
        <v>13.8824976359407</v>
      </c>
      <c r="AN138">
        <v>2.71716981504759</v>
      </c>
      <c r="AO138">
        <v>655.04050959513199</v>
      </c>
      <c r="AP138">
        <v>125.388000324731</v>
      </c>
      <c r="AQ138">
        <v>577.32260417604698</v>
      </c>
      <c r="AR138">
        <v>18.889791063431201</v>
      </c>
      <c r="AT138">
        <v>44.073411570620401</v>
      </c>
      <c r="AU138">
        <v>15.6569212897115</v>
      </c>
      <c r="AV138">
        <v>118.875353530306</v>
      </c>
    </row>
    <row r="139" spans="1:48">
      <c r="A139" t="s">
        <v>52</v>
      </c>
      <c r="B139" t="s">
        <v>6</v>
      </c>
      <c r="C139" t="s">
        <v>59</v>
      </c>
      <c r="D139" t="s">
        <v>54</v>
      </c>
      <c r="E139" t="s">
        <v>54</v>
      </c>
      <c r="F139" t="s">
        <v>54</v>
      </c>
      <c r="G139">
        <v>2010</v>
      </c>
      <c r="H139" t="s">
        <v>54</v>
      </c>
      <c r="I139" t="s">
        <v>54</v>
      </c>
      <c r="J139" t="s">
        <v>54</v>
      </c>
      <c r="K139" t="s">
        <v>54</v>
      </c>
      <c r="L139">
        <v>9.5732322864979995</v>
      </c>
      <c r="M139">
        <v>47.758356550210401</v>
      </c>
      <c r="P139">
        <v>28.987980688027999</v>
      </c>
      <c r="Q139">
        <v>0</v>
      </c>
      <c r="S139">
        <v>45.240616439869697</v>
      </c>
      <c r="V139">
        <v>21.544207192252099</v>
      </c>
      <c r="W139">
        <v>54.493855641650804</v>
      </c>
      <c r="X139">
        <v>69.699658012846498</v>
      </c>
      <c r="AB139">
        <v>27.581213277997801</v>
      </c>
      <c r="AD139">
        <v>0</v>
      </c>
      <c r="AG139">
        <v>64.164475004901604</v>
      </c>
      <c r="AI139">
        <v>115.17028122295601</v>
      </c>
      <c r="AJ139">
        <v>14.522417763010001</v>
      </c>
      <c r="AK139">
        <v>0</v>
      </c>
      <c r="AN139">
        <v>0</v>
      </c>
      <c r="AO139">
        <v>143.701219566742</v>
      </c>
      <c r="AP139">
        <v>93.320545269677595</v>
      </c>
      <c r="AQ139">
        <v>556.20688199896301</v>
      </c>
      <c r="AT139">
        <v>42.6858268720122</v>
      </c>
    </row>
    <row r="140" spans="1:48">
      <c r="A140" t="s">
        <v>52</v>
      </c>
      <c r="B140" t="s">
        <v>6</v>
      </c>
      <c r="C140" t="s">
        <v>60</v>
      </c>
      <c r="D140" t="s">
        <v>54</v>
      </c>
      <c r="E140" t="s">
        <v>54</v>
      </c>
      <c r="F140" t="s">
        <v>54</v>
      </c>
      <c r="G140">
        <v>2010</v>
      </c>
      <c r="H140" t="s">
        <v>54</v>
      </c>
      <c r="I140" t="s">
        <v>54</v>
      </c>
      <c r="J140" t="s">
        <v>54</v>
      </c>
      <c r="K140" t="s">
        <v>54</v>
      </c>
      <c r="M140">
        <v>1.36843428510632</v>
      </c>
      <c r="P140">
        <v>15.858433484747099</v>
      </c>
      <c r="Q140">
        <v>0</v>
      </c>
      <c r="X140">
        <v>35.120582394930402</v>
      </c>
      <c r="AB140">
        <v>1.2910355151403199</v>
      </c>
      <c r="AD140">
        <v>0</v>
      </c>
      <c r="AN140">
        <v>0</v>
      </c>
      <c r="AO140">
        <v>438.68350324879998</v>
      </c>
    </row>
    <row r="141" spans="1:48">
      <c r="A141" t="s">
        <v>52</v>
      </c>
      <c r="B141" t="s">
        <v>6</v>
      </c>
      <c r="C141" t="s">
        <v>61</v>
      </c>
      <c r="D141" t="s">
        <v>54</v>
      </c>
      <c r="E141" t="s">
        <v>54</v>
      </c>
      <c r="F141" t="s">
        <v>54</v>
      </c>
      <c r="G141">
        <v>2010</v>
      </c>
      <c r="H141" t="s">
        <v>54</v>
      </c>
      <c r="I141" t="s">
        <v>54</v>
      </c>
      <c r="J141" t="s">
        <v>54</v>
      </c>
      <c r="K141" t="s">
        <v>54</v>
      </c>
      <c r="L141">
        <v>140.22684870447699</v>
      </c>
      <c r="M141">
        <v>1276.68076628994</v>
      </c>
      <c r="N141">
        <v>266.37458680377603</v>
      </c>
      <c r="O141">
        <v>665.80959487247196</v>
      </c>
      <c r="P141">
        <v>679.80161460751901</v>
      </c>
      <c r="Q141">
        <v>1637.12483002007</v>
      </c>
      <c r="R141">
        <v>33.185984310586399</v>
      </c>
      <c r="S141">
        <v>1722.71505232872</v>
      </c>
      <c r="T141">
        <v>16881.955800403</v>
      </c>
      <c r="U141">
        <v>1003.14533213045</v>
      </c>
      <c r="V141">
        <v>439.04826446526499</v>
      </c>
      <c r="W141">
        <v>1538.8533185830099</v>
      </c>
      <c r="X141">
        <v>4340.6409664359999</v>
      </c>
      <c r="Y141">
        <v>1094.0500734156101</v>
      </c>
      <c r="Z141">
        <v>6982.9021570696796</v>
      </c>
      <c r="AA141">
        <v>362.48307371615698</v>
      </c>
      <c r="AB141">
        <v>641.64465102474003</v>
      </c>
      <c r="AC141">
        <v>112.558444897641</v>
      </c>
      <c r="AD141">
        <v>65.781386044570397</v>
      </c>
      <c r="AE141">
        <v>4633.7915002886903</v>
      </c>
      <c r="AF141">
        <v>149.00351329463399</v>
      </c>
      <c r="AG141">
        <v>515.90944314134401</v>
      </c>
      <c r="AH141">
        <v>48.123076667103099</v>
      </c>
      <c r="AI141">
        <v>318.49368654552097</v>
      </c>
      <c r="AJ141">
        <v>84.029847674355494</v>
      </c>
      <c r="AK141">
        <v>153.92593188305901</v>
      </c>
      <c r="AL141">
        <v>7.2774098228008102</v>
      </c>
      <c r="AM141">
        <v>1118.26954780295</v>
      </c>
      <c r="AN141">
        <v>1144.78504594229</v>
      </c>
      <c r="AO141">
        <v>4079.3775879864102</v>
      </c>
      <c r="AP141">
        <v>221.95156712788199</v>
      </c>
      <c r="AQ141">
        <v>317.78425984275901</v>
      </c>
      <c r="AR141">
        <v>757.12872970978401</v>
      </c>
      <c r="AS141">
        <v>2410.7027900391799</v>
      </c>
      <c r="AT141">
        <v>275.34074920659901</v>
      </c>
      <c r="AU141">
        <v>378.92970063457</v>
      </c>
      <c r="AV141">
        <v>2257.4353696256599</v>
      </c>
    </row>
    <row r="142" spans="1:48">
      <c r="A142" t="s">
        <v>52</v>
      </c>
      <c r="B142" t="s">
        <v>6</v>
      </c>
      <c r="C142" t="s">
        <v>62</v>
      </c>
      <c r="D142" t="s">
        <v>54</v>
      </c>
      <c r="E142" t="s">
        <v>54</v>
      </c>
      <c r="F142" t="s">
        <v>54</v>
      </c>
      <c r="G142">
        <v>2010</v>
      </c>
      <c r="H142" t="s">
        <v>54</v>
      </c>
      <c r="I142" t="s">
        <v>54</v>
      </c>
      <c r="J142" t="s">
        <v>54</v>
      </c>
      <c r="K142" t="s">
        <v>54</v>
      </c>
      <c r="L142">
        <v>0</v>
      </c>
      <c r="M142">
        <v>93.806170244037901</v>
      </c>
      <c r="N142">
        <v>4.8128145611986204</v>
      </c>
      <c r="O142">
        <v>203.98736617599701</v>
      </c>
      <c r="P142">
        <v>9.7313114565493493</v>
      </c>
      <c r="Q142">
        <v>11.160381509895601</v>
      </c>
      <c r="S142">
        <v>432.42205751266499</v>
      </c>
      <c r="T142">
        <v>263.40492422656098</v>
      </c>
      <c r="U142">
        <v>30.036108117866601</v>
      </c>
      <c r="V142">
        <v>12.3595714945025</v>
      </c>
      <c r="W142">
        <v>36.019109460700903</v>
      </c>
      <c r="X142">
        <v>1995.8392638528801</v>
      </c>
      <c r="Y142">
        <v>3.1775044083969499</v>
      </c>
      <c r="Z142">
        <v>1170.65260972444</v>
      </c>
      <c r="AA142">
        <v>65.892368265587095</v>
      </c>
      <c r="AB142">
        <v>502.09544852457202</v>
      </c>
      <c r="AC142">
        <v>23.2457657940781</v>
      </c>
      <c r="AD142">
        <v>0</v>
      </c>
      <c r="AE142">
        <v>9748.2962309523991</v>
      </c>
      <c r="AF142">
        <v>0</v>
      </c>
      <c r="AG142">
        <v>34.506729967486599</v>
      </c>
      <c r="AH142">
        <v>16.843076833486101</v>
      </c>
      <c r="AI142">
        <v>42.455532622403503</v>
      </c>
      <c r="AJ142">
        <v>0</v>
      </c>
      <c r="AK142">
        <v>0</v>
      </c>
      <c r="AM142">
        <v>572.66574813327998</v>
      </c>
      <c r="AN142">
        <v>0.12802622386231099</v>
      </c>
      <c r="AO142">
        <v>745.66720746610304</v>
      </c>
      <c r="AP142">
        <v>41.939274849193303</v>
      </c>
      <c r="AQ142">
        <v>614.02267932636005</v>
      </c>
      <c r="AR142">
        <v>21.187560800516</v>
      </c>
      <c r="AS142">
        <v>16.078702197456199</v>
      </c>
      <c r="AT142">
        <v>39.138211233855699</v>
      </c>
      <c r="AU142">
        <v>180.372883815991</v>
      </c>
      <c r="AV142">
        <v>1548.2590081032399</v>
      </c>
    </row>
    <row r="143" spans="1:48">
      <c r="A143" t="s">
        <v>52</v>
      </c>
      <c r="B143" t="s">
        <v>6</v>
      </c>
      <c r="C143" t="s">
        <v>63</v>
      </c>
      <c r="D143" t="s">
        <v>54</v>
      </c>
      <c r="E143" t="s">
        <v>54</v>
      </c>
      <c r="F143" t="s">
        <v>54</v>
      </c>
      <c r="G143">
        <v>2010</v>
      </c>
      <c r="H143" t="s">
        <v>54</v>
      </c>
      <c r="I143" t="s">
        <v>54</v>
      </c>
      <c r="J143" t="s">
        <v>54</v>
      </c>
      <c r="K143" t="s">
        <v>54</v>
      </c>
      <c r="L143">
        <v>46.8696432511639</v>
      </c>
      <c r="M143">
        <v>48.579417121274197</v>
      </c>
      <c r="N143">
        <v>0</v>
      </c>
      <c r="O143">
        <v>35.726053363523803</v>
      </c>
      <c r="P143">
        <v>42.838365776979103</v>
      </c>
      <c r="Q143">
        <v>0</v>
      </c>
      <c r="R143">
        <v>50.396303118782299</v>
      </c>
      <c r="S143">
        <v>7.6534877435869797</v>
      </c>
      <c r="T143">
        <v>1362.1182101127699</v>
      </c>
      <c r="U143">
        <v>33.494811476893702</v>
      </c>
      <c r="V143">
        <v>15.0809450345765</v>
      </c>
      <c r="W143">
        <v>49.664725344951698</v>
      </c>
      <c r="X143">
        <v>991.808341157276</v>
      </c>
      <c r="Y143">
        <v>10.9447374067006</v>
      </c>
      <c r="Z143">
        <v>1041.7979313830101</v>
      </c>
      <c r="AA143">
        <v>76.649284876901604</v>
      </c>
      <c r="AB143">
        <v>142.18995696295499</v>
      </c>
      <c r="AC143">
        <v>12.329948227070799</v>
      </c>
      <c r="AD143">
        <v>1.3807485919024201</v>
      </c>
      <c r="AE143">
        <v>2665.6696198743598</v>
      </c>
      <c r="AF143">
        <v>10.6307691122276</v>
      </c>
      <c r="AG143">
        <v>110.96281793466299</v>
      </c>
      <c r="AH143">
        <v>2.98153844567921</v>
      </c>
      <c r="AI143">
        <v>100.195056988872</v>
      </c>
      <c r="AJ143">
        <v>0</v>
      </c>
      <c r="AK143">
        <v>6.9711541836914703</v>
      </c>
      <c r="AL143">
        <v>9.0838590695953396</v>
      </c>
      <c r="AM143">
        <v>37.7462941754074</v>
      </c>
      <c r="AN143">
        <v>6.7497390771515997</v>
      </c>
      <c r="AO143">
        <v>1326.70966614283</v>
      </c>
      <c r="AP143">
        <v>157.47437819242199</v>
      </c>
      <c r="AQ143">
        <v>562.89352211042603</v>
      </c>
      <c r="AR143">
        <v>22.9612335308992</v>
      </c>
      <c r="AT143">
        <v>104.254124076148</v>
      </c>
      <c r="AU143">
        <v>21.0581675739645</v>
      </c>
      <c r="AV143">
        <v>122.53270394513601</v>
      </c>
    </row>
    <row r="144" spans="1:48">
      <c r="A144" t="s">
        <v>52</v>
      </c>
      <c r="B144" t="s">
        <v>6</v>
      </c>
      <c r="C144" t="s">
        <v>64</v>
      </c>
      <c r="D144" t="s">
        <v>54</v>
      </c>
      <c r="E144" t="s">
        <v>54</v>
      </c>
      <c r="F144" t="s">
        <v>54</v>
      </c>
      <c r="G144">
        <v>2010</v>
      </c>
      <c r="H144" t="s">
        <v>54</v>
      </c>
      <c r="I144" t="s">
        <v>54</v>
      </c>
      <c r="J144" t="s">
        <v>54</v>
      </c>
      <c r="K144" t="s">
        <v>54</v>
      </c>
      <c r="L144">
        <v>2.3495023325273801</v>
      </c>
      <c r="M144">
        <v>15.302809371556201</v>
      </c>
      <c r="P144">
        <v>12.506947064298799</v>
      </c>
      <c r="Q144">
        <v>0</v>
      </c>
      <c r="S144">
        <v>12.4733783703106</v>
      </c>
      <c r="V144">
        <v>2.2864295710867402</v>
      </c>
      <c r="W144">
        <v>13.3741078359757</v>
      </c>
      <c r="X144">
        <v>20.2262112165538</v>
      </c>
      <c r="AB144">
        <v>11.9053570716687</v>
      </c>
      <c r="AD144">
        <v>0</v>
      </c>
      <c r="AG144">
        <v>11.6553778799036</v>
      </c>
      <c r="AI144">
        <v>14.7152329652427</v>
      </c>
      <c r="AJ144">
        <v>3.5641519381340201</v>
      </c>
      <c r="AK144">
        <v>0</v>
      </c>
      <c r="AN144">
        <v>0</v>
      </c>
      <c r="AO144">
        <v>26.6244060991502</v>
      </c>
      <c r="AP144">
        <v>59.984633358533102</v>
      </c>
      <c r="AQ144">
        <v>163.831764213204</v>
      </c>
      <c r="AT144">
        <v>6.00159417473271</v>
      </c>
    </row>
    <row r="145" spans="1:48">
      <c r="A145" t="s">
        <v>52</v>
      </c>
      <c r="B145" t="s">
        <v>6</v>
      </c>
      <c r="C145" t="s">
        <v>65</v>
      </c>
      <c r="D145" t="s">
        <v>54</v>
      </c>
      <c r="E145" t="s">
        <v>54</v>
      </c>
      <c r="F145" t="s">
        <v>54</v>
      </c>
      <c r="G145">
        <v>2010</v>
      </c>
      <c r="H145" t="s">
        <v>54</v>
      </c>
      <c r="I145" t="s">
        <v>54</v>
      </c>
      <c r="J145" t="s">
        <v>54</v>
      </c>
      <c r="K145" t="s">
        <v>54</v>
      </c>
      <c r="M145">
        <v>0.43847591322510698</v>
      </c>
      <c r="P145">
        <v>6.8421664223872396</v>
      </c>
      <c r="Q145">
        <v>0</v>
      </c>
      <c r="X145">
        <v>10.1916757961325</v>
      </c>
      <c r="AB145">
        <v>0.55727203314193796</v>
      </c>
      <c r="AD145">
        <v>0</v>
      </c>
      <c r="AN145">
        <v>0</v>
      </c>
      <c r="AO145">
        <v>81.2775825752081</v>
      </c>
    </row>
    <row r="146" spans="1:48">
      <c r="A146" t="s">
        <v>52</v>
      </c>
      <c r="B146" t="s">
        <v>6</v>
      </c>
      <c r="C146" t="s">
        <v>66</v>
      </c>
      <c r="D146" t="s">
        <v>54</v>
      </c>
      <c r="E146" t="s">
        <v>54</v>
      </c>
      <c r="F146" t="s">
        <v>54</v>
      </c>
      <c r="G146">
        <v>2010</v>
      </c>
      <c r="H146" t="s">
        <v>54</v>
      </c>
      <c r="I146" t="s">
        <v>54</v>
      </c>
      <c r="J146" t="s">
        <v>54</v>
      </c>
      <c r="K146" t="s">
        <v>54</v>
      </c>
      <c r="L146">
        <v>34.415054210979903</v>
      </c>
      <c r="M146">
        <v>409.07610324336298</v>
      </c>
      <c r="N146">
        <v>78.425657190803307</v>
      </c>
      <c r="O146">
        <v>1165.91766582799</v>
      </c>
      <c r="P146">
        <v>293.30234829473602</v>
      </c>
      <c r="Q146">
        <v>937.69971699664495</v>
      </c>
      <c r="R146">
        <v>42.941556409426703</v>
      </c>
      <c r="S146">
        <v>474.97311846945797</v>
      </c>
      <c r="T146">
        <v>7375.0481363430899</v>
      </c>
      <c r="U146">
        <v>499.37859450135102</v>
      </c>
      <c r="V146">
        <v>46.595027890778198</v>
      </c>
      <c r="W146">
        <v>377.67175737787102</v>
      </c>
      <c r="X146">
        <v>1259.6148030766401</v>
      </c>
      <c r="Y146">
        <v>591.07646943366206</v>
      </c>
      <c r="Z146">
        <v>4253.04403687988</v>
      </c>
      <c r="AA146">
        <v>163.389031415528</v>
      </c>
      <c r="AB146">
        <v>276.96420047154299</v>
      </c>
      <c r="AC146">
        <v>532.08246629450696</v>
      </c>
      <c r="AD146">
        <v>39.873364043751899</v>
      </c>
      <c r="AE146">
        <v>1020.82677232198</v>
      </c>
      <c r="AF146">
        <v>43.869419354476399</v>
      </c>
      <c r="AG146">
        <v>93.714154306781694</v>
      </c>
      <c r="AH146">
        <v>47.902717386838098</v>
      </c>
      <c r="AI146">
        <v>40.6937340580373</v>
      </c>
      <c r="AJ146">
        <v>20.622953377123199</v>
      </c>
      <c r="AK146">
        <v>60.546038166555199</v>
      </c>
      <c r="AL146">
        <v>20.311429956228</v>
      </c>
      <c r="AM146">
        <v>2171.9248075757801</v>
      </c>
      <c r="AN146">
        <v>361.95597901925902</v>
      </c>
      <c r="AO146">
        <v>755.81129973554698</v>
      </c>
      <c r="AP146">
        <v>142.66615501488999</v>
      </c>
      <c r="AQ146">
        <v>93.603940573542701</v>
      </c>
      <c r="AR146">
        <v>222.91284960028401</v>
      </c>
      <c r="AS146">
        <v>561.74121561180198</v>
      </c>
      <c r="AT146">
        <v>38.7126959367477</v>
      </c>
      <c r="AU146">
        <v>83.843682699288095</v>
      </c>
      <c r="AV146">
        <v>7603.3413719787004</v>
      </c>
    </row>
    <row r="147" spans="1:48">
      <c r="A147" t="s">
        <v>52</v>
      </c>
      <c r="B147" t="s">
        <v>6</v>
      </c>
      <c r="C147" t="s">
        <v>67</v>
      </c>
      <c r="D147" t="s">
        <v>54</v>
      </c>
      <c r="E147" t="s">
        <v>54</v>
      </c>
      <c r="F147" t="s">
        <v>54</v>
      </c>
      <c r="G147">
        <v>2010</v>
      </c>
      <c r="H147" t="s">
        <v>54</v>
      </c>
      <c r="I147" t="s">
        <v>54</v>
      </c>
      <c r="J147" t="s">
        <v>54</v>
      </c>
      <c r="K147" t="s">
        <v>54</v>
      </c>
      <c r="L147">
        <v>0</v>
      </c>
      <c r="M147">
        <v>30.057523851581099</v>
      </c>
      <c r="N147">
        <v>1.41698256364641</v>
      </c>
      <c r="O147">
        <v>357.20794002055698</v>
      </c>
      <c r="P147">
        <v>4.1986021228285404</v>
      </c>
      <c r="Q147">
        <v>6.3923571321530703</v>
      </c>
      <c r="S147">
        <v>119.223926716221</v>
      </c>
      <c r="T147">
        <v>115.07102722507599</v>
      </c>
      <c r="U147">
        <v>14.952359319995701</v>
      </c>
      <c r="V147">
        <v>1.31168854341292</v>
      </c>
      <c r="W147">
        <v>8.8399590818278693</v>
      </c>
      <c r="X147">
        <v>579.17452762162895</v>
      </c>
      <c r="Y147">
        <v>1.71669298596326</v>
      </c>
      <c r="Z147">
        <v>713.00399018274902</v>
      </c>
      <c r="AA147">
        <v>29.7009460834023</v>
      </c>
      <c r="AB147">
        <v>216.72815979829201</v>
      </c>
      <c r="AC147">
        <v>109.886596299953</v>
      </c>
      <c r="AD147">
        <v>0</v>
      </c>
      <c r="AE147">
        <v>2147.5549291463899</v>
      </c>
      <c r="AF147">
        <v>0</v>
      </c>
      <c r="AG147">
        <v>6.2680942552732697</v>
      </c>
      <c r="AH147">
        <v>16.765951085393301</v>
      </c>
      <c r="AI147">
        <v>5.4245161735144203</v>
      </c>
      <c r="AJ147">
        <v>0</v>
      </c>
      <c r="AK147">
        <v>0</v>
      </c>
      <c r="AM147">
        <v>1112.2425244103899</v>
      </c>
      <c r="AN147">
        <v>4.0479090255829402E-2</v>
      </c>
      <c r="AO147">
        <v>138.154335824382</v>
      </c>
      <c r="AP147">
        <v>26.957751027726101</v>
      </c>
      <c r="AQ147">
        <v>180.86151408163201</v>
      </c>
      <c r="AR147">
        <v>6.2380139186273702</v>
      </c>
      <c r="AS147">
        <v>3.7466541936148099</v>
      </c>
      <c r="AT147">
        <v>5.5028021655726196</v>
      </c>
      <c r="AU147">
        <v>39.910112120791197</v>
      </c>
      <c r="AV147">
        <v>5214.7414403284401</v>
      </c>
    </row>
    <row r="148" spans="1:48">
      <c r="A148" t="s">
        <v>52</v>
      </c>
      <c r="B148" t="s">
        <v>6</v>
      </c>
      <c r="C148" t="s">
        <v>68</v>
      </c>
      <c r="D148" t="s">
        <v>54</v>
      </c>
      <c r="E148" t="s">
        <v>54</v>
      </c>
      <c r="F148" t="s">
        <v>54</v>
      </c>
      <c r="G148">
        <v>2010</v>
      </c>
      <c r="H148" t="s">
        <v>54</v>
      </c>
      <c r="I148" t="s">
        <v>54</v>
      </c>
      <c r="J148" t="s">
        <v>54</v>
      </c>
      <c r="K148" t="s">
        <v>54</v>
      </c>
      <c r="L148">
        <v>11.5029420417019</v>
      </c>
      <c r="M148">
        <v>15.565894919491299</v>
      </c>
      <c r="N148">
        <v>0</v>
      </c>
      <c r="O148">
        <v>62.560883873750797</v>
      </c>
      <c r="P148">
        <v>18.4827352708642</v>
      </c>
      <c r="Q148">
        <v>0</v>
      </c>
      <c r="R148">
        <v>65.211134705183497</v>
      </c>
      <c r="S148">
        <v>2.1101579949773601</v>
      </c>
      <c r="T148">
        <v>595.05471319450999</v>
      </c>
      <c r="U148">
        <v>16.674146150783098</v>
      </c>
      <c r="V148">
        <v>1.6005006997607201</v>
      </c>
      <c r="W148">
        <v>12.1889226700234</v>
      </c>
      <c r="X148">
        <v>287.81382242778699</v>
      </c>
      <c r="Y148">
        <v>5.9130536183178997</v>
      </c>
      <c r="Z148">
        <v>634.52306505776403</v>
      </c>
      <c r="AA148">
        <v>34.549619893524998</v>
      </c>
      <c r="AB148">
        <v>61.375915286496202</v>
      </c>
      <c r="AC148">
        <v>58.285713416789598</v>
      </c>
      <c r="AD148">
        <v>0.83694027396322002</v>
      </c>
      <c r="AE148">
        <v>587.24845819315897</v>
      </c>
      <c r="AF148">
        <v>3.12989712747749</v>
      </c>
      <c r="AG148">
        <v>20.156224664016001</v>
      </c>
      <c r="AH148">
        <v>2.9678857511410599</v>
      </c>
      <c r="AI148">
        <v>12.801858169494</v>
      </c>
      <c r="AJ148">
        <v>0</v>
      </c>
      <c r="AK148">
        <v>2.7420705667150802</v>
      </c>
      <c r="AL148">
        <v>25.353274271603802</v>
      </c>
      <c r="AM148">
        <v>73.311584737946205</v>
      </c>
      <c r="AN148">
        <v>2.1341197847181901</v>
      </c>
      <c r="AO148">
        <v>245.80763499122099</v>
      </c>
      <c r="AP148">
        <v>101.221470705494</v>
      </c>
      <c r="AQ148">
        <v>165.80132640593101</v>
      </c>
      <c r="AR148">
        <v>6.7602163223580698</v>
      </c>
      <c r="AT148">
        <v>14.658049043382</v>
      </c>
      <c r="AU148">
        <v>4.6594244719882996</v>
      </c>
      <c r="AV148">
        <v>412.70637904506901</v>
      </c>
    </row>
    <row r="149" spans="1:48">
      <c r="A149" t="s">
        <v>52</v>
      </c>
      <c r="B149" t="s">
        <v>6</v>
      </c>
      <c r="C149" t="s">
        <v>69</v>
      </c>
      <c r="D149" t="s">
        <v>54</v>
      </c>
      <c r="E149" t="s">
        <v>54</v>
      </c>
      <c r="F149" t="s">
        <v>54</v>
      </c>
      <c r="G149">
        <v>2010</v>
      </c>
      <c r="H149" t="s">
        <v>54</v>
      </c>
      <c r="I149" t="s">
        <v>54</v>
      </c>
      <c r="J149" t="s">
        <v>54</v>
      </c>
      <c r="K149" t="s">
        <v>54</v>
      </c>
      <c r="L149">
        <v>0.42682829327416399</v>
      </c>
      <c r="M149">
        <v>5.07580871033365</v>
      </c>
      <c r="N149">
        <v>1.11550482336361</v>
      </c>
      <c r="O149">
        <v>4.7519360879399901</v>
      </c>
      <c r="P149">
        <v>3.0850617524110602</v>
      </c>
      <c r="Q149">
        <v>4.2077511918099901</v>
      </c>
      <c r="R149">
        <v>0.52926053254482996</v>
      </c>
      <c r="S149">
        <v>5.1352919804299297</v>
      </c>
      <c r="T149">
        <v>38.668222888865003</v>
      </c>
      <c r="U149">
        <v>4.9869064487514203</v>
      </c>
      <c r="V149">
        <v>0.558339703521741</v>
      </c>
      <c r="W149">
        <v>3.6440629226428798</v>
      </c>
      <c r="X149">
        <v>4.8649230756031301</v>
      </c>
      <c r="Y149">
        <v>3.9606073436567502</v>
      </c>
      <c r="Z149">
        <v>31.494305632534601</v>
      </c>
      <c r="AA149">
        <v>3.1804192554352602</v>
      </c>
      <c r="AB149">
        <v>7.6833103406455496</v>
      </c>
      <c r="AC149">
        <v>2.3274690868337902</v>
      </c>
      <c r="AD149">
        <v>0.217912518510469</v>
      </c>
      <c r="AE149">
        <v>10.559038732446</v>
      </c>
      <c r="AF149">
        <v>0.65664116807323203</v>
      </c>
      <c r="AG149">
        <v>1.3031302131826701</v>
      </c>
      <c r="AH149">
        <v>0.26155688483628498</v>
      </c>
      <c r="AI149">
        <v>0.92164432445794497</v>
      </c>
      <c r="AJ149">
        <v>0.21388597262252201</v>
      </c>
      <c r="AK149">
        <v>0.582250600346087</v>
      </c>
      <c r="AL149">
        <v>1.7840613083661899E-2</v>
      </c>
      <c r="AM149">
        <v>3.1789453862571899</v>
      </c>
      <c r="AN149">
        <v>2.3180625147540601</v>
      </c>
      <c r="AO149">
        <v>16.624337922650501</v>
      </c>
      <c r="AP149">
        <v>2.0490767979145201</v>
      </c>
      <c r="AQ149">
        <v>10.517399133552701</v>
      </c>
      <c r="AR149">
        <v>3.2959825508923801</v>
      </c>
      <c r="AS149">
        <v>5.8936531847897298</v>
      </c>
      <c r="AT149">
        <v>0.97532379502053601</v>
      </c>
      <c r="AU149">
        <v>2.1575150312034199</v>
      </c>
      <c r="AV149">
        <v>19.054887717584698</v>
      </c>
    </row>
    <row r="150" spans="1:48">
      <c r="A150" t="s">
        <v>52</v>
      </c>
      <c r="B150" t="s">
        <v>6</v>
      </c>
      <c r="C150" t="s">
        <v>70</v>
      </c>
      <c r="D150" t="s">
        <v>54</v>
      </c>
      <c r="E150" t="s">
        <v>54</v>
      </c>
      <c r="F150" t="s">
        <v>54</v>
      </c>
      <c r="G150">
        <v>2010</v>
      </c>
      <c r="H150" t="s">
        <v>54</v>
      </c>
      <c r="I150" t="s">
        <v>54</v>
      </c>
      <c r="J150" t="s">
        <v>54</v>
      </c>
      <c r="K150" t="s">
        <v>54</v>
      </c>
      <c r="L150">
        <v>0.39333944848427699</v>
      </c>
      <c r="M150">
        <v>2.9363862889811299</v>
      </c>
      <c r="N150">
        <v>0.54237480272994998</v>
      </c>
      <c r="O150">
        <v>1.81104602882399</v>
      </c>
      <c r="P150">
        <v>1.55443541202764</v>
      </c>
      <c r="Q150">
        <v>3.2965704230599302</v>
      </c>
      <c r="R150">
        <v>0.16708974738565799</v>
      </c>
      <c r="S150">
        <v>4.4160624280496901</v>
      </c>
      <c r="T150">
        <v>37.014957869484597</v>
      </c>
      <c r="U150">
        <v>2.1333525034504102</v>
      </c>
      <c r="V150">
        <v>0.97629275750153099</v>
      </c>
      <c r="W150">
        <v>3.3581506259559699</v>
      </c>
      <c r="X150">
        <v>14.866217623707801</v>
      </c>
      <c r="Y150">
        <v>2.2163446304614101</v>
      </c>
      <c r="Z150">
        <v>18.390705396354299</v>
      </c>
      <c r="AA150">
        <v>1.0100494537172899</v>
      </c>
      <c r="AB150">
        <v>2.62960461061081</v>
      </c>
      <c r="AC150">
        <v>0.29623653962050001</v>
      </c>
      <c r="AD150">
        <v>0.134324269272946</v>
      </c>
      <c r="AE150">
        <v>34.095768309843898</v>
      </c>
      <c r="AF150">
        <v>0.31926856481372301</v>
      </c>
      <c r="AG150">
        <v>1.4510869320967901</v>
      </c>
      <c r="AH150">
        <v>0.13599999927659601</v>
      </c>
      <c r="AI150">
        <v>1.15232034724953</v>
      </c>
      <c r="AJ150">
        <v>0.19710453087473101</v>
      </c>
      <c r="AK150">
        <v>0.32179417213349998</v>
      </c>
      <c r="AL150">
        <v>3.2670924949169601E-2</v>
      </c>
      <c r="AM150">
        <v>3.4574011352701999</v>
      </c>
      <c r="AN150">
        <v>2.3033256224866001</v>
      </c>
      <c r="AO150">
        <v>13.4682783688218</v>
      </c>
      <c r="AP150">
        <v>1.02937153087835</v>
      </c>
      <c r="AQ150">
        <v>4.1018146865570202</v>
      </c>
      <c r="AR150">
        <v>1.6025550480824</v>
      </c>
      <c r="AS150">
        <v>4.8535629844732799</v>
      </c>
      <c r="AT150">
        <v>0.92283782277722803</v>
      </c>
      <c r="AU150">
        <v>1.1607215040490499</v>
      </c>
      <c r="AV150">
        <v>7.8564541633480802</v>
      </c>
    </row>
    <row r="151" spans="1:48">
      <c r="A151" t="s">
        <v>52</v>
      </c>
      <c r="B151" t="s">
        <v>6</v>
      </c>
      <c r="C151" t="s">
        <v>71</v>
      </c>
      <c r="D151" t="s">
        <v>54</v>
      </c>
      <c r="E151" t="s">
        <v>54</v>
      </c>
      <c r="F151" t="s">
        <v>54</v>
      </c>
      <c r="G151">
        <v>2010</v>
      </c>
      <c r="H151" t="s">
        <v>54</v>
      </c>
      <c r="I151" t="s">
        <v>54</v>
      </c>
      <c r="J151" t="s">
        <v>54</v>
      </c>
      <c r="K151" t="s">
        <v>54</v>
      </c>
      <c r="L151">
        <v>0.241337492926046</v>
      </c>
      <c r="M151">
        <v>2.3522040364960799</v>
      </c>
      <c r="N151">
        <v>0.39921319877224898</v>
      </c>
      <c r="O151">
        <v>7.9284324486114697</v>
      </c>
      <c r="P151">
        <v>1.67666399587558</v>
      </c>
      <c r="Q151">
        <v>4.7204603706439903</v>
      </c>
      <c r="R151">
        <v>0.54052139493940099</v>
      </c>
      <c r="S151">
        <v>3.0439029077548301</v>
      </c>
      <c r="T151">
        <v>40.425869383813399</v>
      </c>
      <c r="U151">
        <v>2.65502549986065</v>
      </c>
      <c r="V151">
        <v>0.25902840272443201</v>
      </c>
      <c r="W151">
        <v>2.0604281011205101</v>
      </c>
      <c r="X151">
        <v>10.7851052006937</v>
      </c>
      <c r="Y151">
        <v>2.9935310801897201</v>
      </c>
      <c r="Z151">
        <v>28.002855460601999</v>
      </c>
      <c r="AA151">
        <v>1.13819798696227</v>
      </c>
      <c r="AB151">
        <v>2.83765452330571</v>
      </c>
      <c r="AC151">
        <v>3.5008983277790802</v>
      </c>
      <c r="AD151">
        <v>0.20355152158857501</v>
      </c>
      <c r="AE151">
        <v>18.778290473043199</v>
      </c>
      <c r="AF151">
        <v>0.23499658240977001</v>
      </c>
      <c r="AG151">
        <v>0.65896925552987295</v>
      </c>
      <c r="AH151">
        <v>0.33844311197222599</v>
      </c>
      <c r="AI151">
        <v>0.36807807926465103</v>
      </c>
      <c r="AJ151">
        <v>0.12093552657628601</v>
      </c>
      <c r="AK151">
        <v>0.31644054366635199</v>
      </c>
      <c r="AL151">
        <v>0.22796338940234701</v>
      </c>
      <c r="AM151">
        <v>16.7875788761915</v>
      </c>
      <c r="AN151">
        <v>1.82065288947116</v>
      </c>
      <c r="AO151">
        <v>6.23837629612754</v>
      </c>
      <c r="AP151">
        <v>1.6541500505332101</v>
      </c>
      <c r="AQ151">
        <v>3.02049272637155</v>
      </c>
      <c r="AR151">
        <v>1.1795553992063501</v>
      </c>
      <c r="AS151">
        <v>2.8274393490270899</v>
      </c>
      <c r="AT151">
        <v>0.32437570660217502</v>
      </c>
      <c r="AU151">
        <v>0.64206609646033797</v>
      </c>
      <c r="AV151">
        <v>66.153945956761007</v>
      </c>
    </row>
    <row r="152" spans="1:48">
      <c r="A152" t="s">
        <v>52</v>
      </c>
      <c r="B152" t="s">
        <v>6</v>
      </c>
      <c r="C152" t="s">
        <v>402</v>
      </c>
      <c r="D152" t="s">
        <v>54</v>
      </c>
      <c r="E152" t="s">
        <v>54</v>
      </c>
      <c r="F152" t="s">
        <v>54</v>
      </c>
      <c r="G152">
        <v>2010</v>
      </c>
      <c r="H152" t="s">
        <v>54</v>
      </c>
      <c r="I152" t="s">
        <v>54</v>
      </c>
      <c r="J152" t="s">
        <v>54</v>
      </c>
      <c r="K152" t="s">
        <v>54</v>
      </c>
      <c r="L152">
        <v>48.4473057945359</v>
      </c>
      <c r="M152">
        <v>124.20589660419699</v>
      </c>
      <c r="N152">
        <v>47.906952013458799</v>
      </c>
      <c r="O152">
        <v>20.717406959182501</v>
      </c>
      <c r="P152">
        <v>158.90414947642401</v>
      </c>
      <c r="Q152">
        <v>34.634388569982498</v>
      </c>
      <c r="R152">
        <v>3.89031348956971</v>
      </c>
      <c r="S152">
        <v>95.153659727252005</v>
      </c>
      <c r="T152">
        <v>352.13037977125401</v>
      </c>
      <c r="U152">
        <v>66.854482931285602</v>
      </c>
      <c r="V152">
        <v>21.978021087154499</v>
      </c>
      <c r="W152">
        <v>78.520756946920301</v>
      </c>
      <c r="X152">
        <v>136.309351814899</v>
      </c>
      <c r="Y152">
        <v>103.312998255152</v>
      </c>
      <c r="Z152">
        <v>673.13281054801496</v>
      </c>
      <c r="AA152">
        <v>197.269048157897</v>
      </c>
      <c r="AB152">
        <v>207.036640288602</v>
      </c>
      <c r="AC152">
        <v>2.8769862276962099</v>
      </c>
      <c r="AD152">
        <v>0</v>
      </c>
      <c r="AE152">
        <v>205.82131197159401</v>
      </c>
      <c r="AF152">
        <v>61.347033427311302</v>
      </c>
      <c r="AG152">
        <v>41.563059589078499</v>
      </c>
      <c r="AH152">
        <v>0.78077318953630404</v>
      </c>
      <c r="AI152">
        <v>42.430524875182002</v>
      </c>
      <c r="AJ152">
        <v>23.950283855089001</v>
      </c>
      <c r="AK152">
        <v>44.383419541914002</v>
      </c>
      <c r="AL152">
        <v>0.17257954226455699</v>
      </c>
      <c r="AM152">
        <v>12.502414124533701</v>
      </c>
      <c r="AN152">
        <v>72.684464636619495</v>
      </c>
      <c r="AO152">
        <v>225.534004212301</v>
      </c>
      <c r="AP152">
        <v>181.20393364796701</v>
      </c>
      <c r="AQ152">
        <v>515.93042214313596</v>
      </c>
      <c r="AR152">
        <v>185.47855508591999</v>
      </c>
      <c r="AS152">
        <v>26.724704452913201</v>
      </c>
      <c r="AT152">
        <v>42.0490092265795</v>
      </c>
      <c r="AU152">
        <v>3.4822803076070499</v>
      </c>
      <c r="AV152">
        <v>31.3272269208287</v>
      </c>
    </row>
    <row r="153" spans="1:48">
      <c r="A153" t="s">
        <v>52</v>
      </c>
      <c r="B153" t="s">
        <v>6</v>
      </c>
      <c r="C153" t="s">
        <v>403</v>
      </c>
      <c r="D153" t="s">
        <v>54</v>
      </c>
      <c r="E153" t="s">
        <v>54</v>
      </c>
      <c r="F153" t="s">
        <v>54</v>
      </c>
      <c r="G153">
        <v>2010</v>
      </c>
      <c r="H153" t="s">
        <v>54</v>
      </c>
      <c r="I153" t="s">
        <v>54</v>
      </c>
      <c r="J153" t="s">
        <v>54</v>
      </c>
      <c r="K153" t="s">
        <v>54</v>
      </c>
      <c r="L153">
        <v>0</v>
      </c>
      <c r="M153">
        <v>4.5174837027460297</v>
      </c>
      <c r="N153">
        <v>31.1169489713388</v>
      </c>
      <c r="O153">
        <v>5.9572121710466996</v>
      </c>
      <c r="P153">
        <v>44.824810029139798</v>
      </c>
      <c r="Q153">
        <v>0.69168211109954003</v>
      </c>
      <c r="R153">
        <v>0</v>
      </c>
      <c r="S153">
        <v>59.926131023357399</v>
      </c>
      <c r="T153">
        <v>57.2426139792097</v>
      </c>
      <c r="U153">
        <v>0</v>
      </c>
      <c r="V153">
        <v>0.61667346947881096</v>
      </c>
      <c r="W153">
        <v>0</v>
      </c>
      <c r="X153">
        <v>11.7340360429758</v>
      </c>
      <c r="Y153">
        <v>0.67015358657024704</v>
      </c>
      <c r="Z153">
        <v>19.832753475912401</v>
      </c>
      <c r="AA153">
        <v>1.00655539759459</v>
      </c>
      <c r="AB153">
        <v>23.422059452618399</v>
      </c>
      <c r="AC153">
        <v>56.673200596858202</v>
      </c>
      <c r="AD153">
        <v>0</v>
      </c>
      <c r="AE153">
        <v>0.13316292110386399</v>
      </c>
      <c r="AF153">
        <v>6.2649236054253299</v>
      </c>
      <c r="AG153">
        <v>5.3405576009934999</v>
      </c>
      <c r="AH153">
        <v>2.5506854198041801E-2</v>
      </c>
      <c r="AI153">
        <v>1.28250173962398</v>
      </c>
      <c r="AJ153">
        <v>0</v>
      </c>
      <c r="AK153">
        <v>0</v>
      </c>
      <c r="AL153">
        <v>0</v>
      </c>
      <c r="AM153">
        <v>7.0958726518223603E-2</v>
      </c>
      <c r="AN153">
        <v>0</v>
      </c>
      <c r="AO153">
        <v>649.40833033172999</v>
      </c>
      <c r="AP153">
        <v>0</v>
      </c>
      <c r="AQ153">
        <v>3.80792723614874</v>
      </c>
      <c r="AR153">
        <v>46.935412461109003</v>
      </c>
      <c r="AS153">
        <v>0</v>
      </c>
      <c r="AT153">
        <v>0.13083991172852699</v>
      </c>
      <c r="AU153">
        <v>4.9566029042580899</v>
      </c>
      <c r="AV153">
        <v>23.407839591399501</v>
      </c>
    </row>
    <row r="154" spans="1:48">
      <c r="A154" t="s">
        <v>52</v>
      </c>
      <c r="B154" t="s">
        <v>6</v>
      </c>
      <c r="C154" t="s">
        <v>597</v>
      </c>
      <c r="D154" t="s">
        <v>54</v>
      </c>
      <c r="E154" t="s">
        <v>54</v>
      </c>
      <c r="F154" t="s">
        <v>54</v>
      </c>
      <c r="G154">
        <v>2010</v>
      </c>
      <c r="H154" t="s">
        <v>54</v>
      </c>
      <c r="I154" t="s">
        <v>54</v>
      </c>
      <c r="J154" t="s">
        <v>54</v>
      </c>
      <c r="K154" t="s">
        <v>54</v>
      </c>
      <c r="L154">
        <v>0</v>
      </c>
      <c r="M154">
        <v>3.38828918076632</v>
      </c>
      <c r="N154">
        <v>0</v>
      </c>
      <c r="O154">
        <v>0.30567172394585701</v>
      </c>
      <c r="P154">
        <v>0</v>
      </c>
      <c r="Q154">
        <v>6.8341984262608602</v>
      </c>
      <c r="R154">
        <v>0</v>
      </c>
      <c r="S154">
        <v>1.11975722201226</v>
      </c>
      <c r="T154">
        <v>13.5592804565274</v>
      </c>
      <c r="U154">
        <v>6.7804894476782298</v>
      </c>
      <c r="V154">
        <v>3.2875343573053701</v>
      </c>
      <c r="W154">
        <v>0</v>
      </c>
      <c r="X154">
        <v>3.9467768370316398</v>
      </c>
      <c r="Y154">
        <v>57.9887283642949</v>
      </c>
      <c r="Z154">
        <v>96.518449147186502</v>
      </c>
      <c r="AA154">
        <v>0</v>
      </c>
      <c r="AB154">
        <v>0.10721132167290701</v>
      </c>
      <c r="AC154">
        <v>0.22290818077905</v>
      </c>
      <c r="AD154">
        <v>0</v>
      </c>
      <c r="AE154">
        <v>27.8019297560448</v>
      </c>
      <c r="AF154">
        <v>0</v>
      </c>
      <c r="AG154">
        <v>3.2925866166340502E-2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0.52822230616755095</v>
      </c>
      <c r="AN154">
        <v>68.4235181665168</v>
      </c>
      <c r="AO154">
        <v>0.20051762533481601</v>
      </c>
      <c r="AP154">
        <v>11.0436276567905</v>
      </c>
      <c r="AQ154">
        <v>0</v>
      </c>
      <c r="AR154">
        <v>0</v>
      </c>
      <c r="AS154">
        <v>54.184991445911002</v>
      </c>
      <c r="AT154">
        <v>0</v>
      </c>
      <c r="AU154">
        <v>0.120372850527767</v>
      </c>
      <c r="AV154">
        <v>1.5500176242387</v>
      </c>
    </row>
    <row r="155" spans="1:48">
      <c r="A155" t="s">
        <v>52</v>
      </c>
      <c r="B155" t="s">
        <v>6</v>
      </c>
      <c r="C155" t="s">
        <v>598</v>
      </c>
      <c r="D155" t="s">
        <v>54</v>
      </c>
      <c r="E155" t="s">
        <v>54</v>
      </c>
      <c r="F155" t="s">
        <v>54</v>
      </c>
      <c r="G155">
        <v>2010</v>
      </c>
      <c r="H155" t="s">
        <v>54</v>
      </c>
      <c r="I155" t="s">
        <v>54</v>
      </c>
      <c r="J155" t="s">
        <v>54</v>
      </c>
      <c r="K155" t="s">
        <v>54</v>
      </c>
      <c r="L155">
        <v>0</v>
      </c>
      <c r="M155">
        <v>11.133915352436899</v>
      </c>
      <c r="N155">
        <v>0</v>
      </c>
      <c r="O155">
        <v>0.20746180916644799</v>
      </c>
      <c r="P155">
        <v>0</v>
      </c>
      <c r="Q155">
        <v>5.24594901942275</v>
      </c>
      <c r="R155">
        <v>0</v>
      </c>
      <c r="S155">
        <v>1.00725179154065</v>
      </c>
      <c r="T155">
        <v>22.246529753215</v>
      </c>
      <c r="U155">
        <v>1.97733215305764</v>
      </c>
      <c r="V155">
        <v>0.34260437568458602</v>
      </c>
      <c r="W155">
        <v>0</v>
      </c>
      <c r="X155">
        <v>0</v>
      </c>
      <c r="Y155">
        <v>6.65774347028756</v>
      </c>
      <c r="Z155">
        <v>14.014105145621199</v>
      </c>
      <c r="AA155">
        <v>0</v>
      </c>
      <c r="AB155">
        <v>0.12904469068541199</v>
      </c>
      <c r="AC155">
        <v>0.30755076938123499</v>
      </c>
      <c r="AD155">
        <v>0</v>
      </c>
      <c r="AE155">
        <v>1.38536078524011E-2</v>
      </c>
      <c r="AF155">
        <v>0</v>
      </c>
      <c r="AG155">
        <v>8.38410300725691E-2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1.0708664677158299</v>
      </c>
      <c r="AN155">
        <v>3.2898139800926902</v>
      </c>
      <c r="AO155">
        <v>0.68844384698286798</v>
      </c>
      <c r="AP155">
        <v>0</v>
      </c>
      <c r="AQ155">
        <v>0</v>
      </c>
      <c r="AR155">
        <v>0</v>
      </c>
      <c r="AS155">
        <v>40.460047799312697</v>
      </c>
      <c r="AT155">
        <v>0</v>
      </c>
      <c r="AU155">
        <v>8.4949082941260995E-2</v>
      </c>
      <c r="AV155">
        <v>0.99220775629619595</v>
      </c>
    </row>
    <row r="156" spans="1:48">
      <c r="A156" t="s">
        <v>52</v>
      </c>
      <c r="B156" t="s">
        <v>6</v>
      </c>
      <c r="C156" t="s">
        <v>599</v>
      </c>
      <c r="D156" t="s">
        <v>54</v>
      </c>
      <c r="E156" t="s">
        <v>54</v>
      </c>
      <c r="F156" t="s">
        <v>54</v>
      </c>
      <c r="G156">
        <v>2010</v>
      </c>
      <c r="H156" t="s">
        <v>54</v>
      </c>
      <c r="I156" t="s">
        <v>54</v>
      </c>
      <c r="J156" t="s">
        <v>54</v>
      </c>
      <c r="K156" t="s">
        <v>54</v>
      </c>
      <c r="L156">
        <v>2.6670447694791699</v>
      </c>
      <c r="M156">
        <v>35.732976525621602</v>
      </c>
      <c r="N156">
        <v>2.3935088230097299</v>
      </c>
      <c r="O156">
        <v>14.3128950525112</v>
      </c>
      <c r="P156">
        <v>24.5895593736088</v>
      </c>
      <c r="Q156">
        <v>11.9679650573405</v>
      </c>
      <c r="R156">
        <v>11.9193479317877</v>
      </c>
      <c r="S156">
        <v>21.857540883773101</v>
      </c>
      <c r="T156">
        <v>168.16935015644501</v>
      </c>
      <c r="U156">
        <v>3.1012220250544398</v>
      </c>
      <c r="V156">
        <v>1.0140810202105499</v>
      </c>
      <c r="W156">
        <v>7.1916757848237101</v>
      </c>
      <c r="X156">
        <v>102.75125341742999</v>
      </c>
      <c r="Y156">
        <v>51.485730494221201</v>
      </c>
      <c r="Z156">
        <v>335.73156903367402</v>
      </c>
      <c r="AA156">
        <v>1.8851953781697901</v>
      </c>
      <c r="AB156">
        <v>30.7294490835795</v>
      </c>
      <c r="AC156">
        <v>17.731043860241499</v>
      </c>
      <c r="AD156">
        <v>1.6582923989494001</v>
      </c>
      <c r="AE156">
        <v>2.5068369891771201</v>
      </c>
      <c r="AF156">
        <v>1.2217953038114</v>
      </c>
      <c r="AG156">
        <v>0.36769838573342301</v>
      </c>
      <c r="AH156">
        <v>0.56689881583816903</v>
      </c>
      <c r="AI156">
        <v>0.55248528410374897</v>
      </c>
      <c r="AJ156">
        <v>0.50370598413866796</v>
      </c>
      <c r="AK156">
        <v>1.6035960285833699</v>
      </c>
      <c r="AL156">
        <v>0.83706429415600603</v>
      </c>
      <c r="AM156">
        <v>4.0648770671961598</v>
      </c>
      <c r="AN156">
        <v>78.850949254831804</v>
      </c>
      <c r="AO156">
        <v>6.4658878107963798</v>
      </c>
      <c r="AP156">
        <v>8.9825625518437704</v>
      </c>
      <c r="AQ156">
        <v>16.306026915332598</v>
      </c>
      <c r="AR156">
        <v>5.4381099915134898</v>
      </c>
      <c r="AS156">
        <v>92.007258785822799</v>
      </c>
      <c r="AT156">
        <v>2.8227178127109198</v>
      </c>
      <c r="AU156">
        <v>6.7127000994520296</v>
      </c>
      <c r="AV156">
        <v>134.88051342603799</v>
      </c>
    </row>
    <row r="157" spans="1:48">
      <c r="A157" t="s">
        <v>52</v>
      </c>
      <c r="B157" t="s">
        <v>6</v>
      </c>
      <c r="C157" t="s">
        <v>404</v>
      </c>
      <c r="D157" t="s">
        <v>54</v>
      </c>
      <c r="E157" t="s">
        <v>54</v>
      </c>
      <c r="F157" t="s">
        <v>54</v>
      </c>
      <c r="G157">
        <v>2010</v>
      </c>
      <c r="H157" t="s">
        <v>54</v>
      </c>
      <c r="I157" t="s">
        <v>54</v>
      </c>
      <c r="J157" t="s">
        <v>54</v>
      </c>
      <c r="K157" t="s">
        <v>54</v>
      </c>
      <c r="L157">
        <v>0</v>
      </c>
      <c r="M157">
        <v>105.76620011774099</v>
      </c>
      <c r="N157">
        <v>11.823423586906801</v>
      </c>
      <c r="O157">
        <v>175.600744481531</v>
      </c>
      <c r="P157">
        <v>9.4342445566979105</v>
      </c>
      <c r="Q157">
        <v>88.586933369595897</v>
      </c>
      <c r="R157">
        <v>0</v>
      </c>
      <c r="S157">
        <v>147.94124080455001</v>
      </c>
      <c r="T157">
        <v>1573.04629335763</v>
      </c>
      <c r="U157">
        <v>59.880384098434099</v>
      </c>
      <c r="V157">
        <v>3.1829816290180499</v>
      </c>
      <c r="W157">
        <v>32.741645208007398</v>
      </c>
      <c r="X157">
        <v>217.84365884850101</v>
      </c>
      <c r="Y157">
        <v>3.9125398458524301</v>
      </c>
      <c r="Z157">
        <v>1340.2151141602001</v>
      </c>
      <c r="AA157">
        <v>100.177413968503</v>
      </c>
      <c r="AB157">
        <v>465.29319480347402</v>
      </c>
      <c r="AC157">
        <v>82.422245965656401</v>
      </c>
      <c r="AD157">
        <v>0</v>
      </c>
      <c r="AE157">
        <v>564.59462099115296</v>
      </c>
      <c r="AF157">
        <v>0</v>
      </c>
      <c r="AG157">
        <v>12.543947597668399</v>
      </c>
      <c r="AH157">
        <v>12.4345315463008</v>
      </c>
      <c r="AI157">
        <v>8.9388784509455999</v>
      </c>
      <c r="AJ157">
        <v>0</v>
      </c>
      <c r="AK157">
        <v>0</v>
      </c>
      <c r="AL157">
        <v>0</v>
      </c>
      <c r="AM157">
        <v>297.52152971197302</v>
      </c>
      <c r="AN157">
        <v>0.462961964282947</v>
      </c>
      <c r="AO157">
        <v>347.24969869658901</v>
      </c>
      <c r="AP157">
        <v>38.226539739971003</v>
      </c>
      <c r="AQ157">
        <v>405.43700275407002</v>
      </c>
      <c r="AR157">
        <v>41.606491955841001</v>
      </c>
      <c r="AS157">
        <v>7.6741470373401404</v>
      </c>
      <c r="AT157">
        <v>9.8743065124565792</v>
      </c>
      <c r="AU157">
        <v>117.87001869685</v>
      </c>
      <c r="AV157">
        <v>996.90497941325702</v>
      </c>
    </row>
    <row r="158" spans="1:48">
      <c r="A158" t="s">
        <v>52</v>
      </c>
      <c r="B158" t="s">
        <v>6</v>
      </c>
      <c r="C158" t="s">
        <v>405</v>
      </c>
      <c r="D158" t="s">
        <v>54</v>
      </c>
      <c r="E158" t="s">
        <v>54</v>
      </c>
      <c r="F158" t="s">
        <v>54</v>
      </c>
      <c r="G158">
        <v>2010</v>
      </c>
      <c r="H158" t="s">
        <v>54</v>
      </c>
      <c r="I158" t="s">
        <v>54</v>
      </c>
      <c r="J158" t="s">
        <v>54</v>
      </c>
      <c r="K158" t="s">
        <v>54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22.7808587236919</v>
      </c>
      <c r="R158">
        <v>0.73029497620021799</v>
      </c>
      <c r="S158">
        <v>0</v>
      </c>
      <c r="T158">
        <v>1.3954869730135799</v>
      </c>
      <c r="U158">
        <v>0</v>
      </c>
      <c r="V158">
        <v>0</v>
      </c>
      <c r="W158">
        <v>3.92364127421315E-2</v>
      </c>
      <c r="X158">
        <v>0.90040603847585299</v>
      </c>
      <c r="Y158">
        <v>0</v>
      </c>
      <c r="Z158">
        <v>2.2504229444977799</v>
      </c>
      <c r="AA158">
        <v>0</v>
      </c>
      <c r="AB158">
        <v>0</v>
      </c>
      <c r="AC158">
        <v>0</v>
      </c>
      <c r="AD158">
        <v>13.223038907062</v>
      </c>
      <c r="AE158">
        <v>7.6657796087355595E-2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1.74143716029179</v>
      </c>
      <c r="AP158">
        <v>0</v>
      </c>
      <c r="AQ158">
        <v>3.6614749264123301</v>
      </c>
      <c r="AR158">
        <v>0</v>
      </c>
      <c r="AS158">
        <v>0</v>
      </c>
      <c r="AT158">
        <v>1.2230234719663899</v>
      </c>
      <c r="AU158">
        <v>0</v>
      </c>
      <c r="AV158">
        <v>0</v>
      </c>
    </row>
    <row r="159" spans="1:48">
      <c r="A159" t="s">
        <v>52</v>
      </c>
      <c r="B159" t="s">
        <v>6</v>
      </c>
      <c r="C159" t="s">
        <v>393</v>
      </c>
      <c r="D159" t="s">
        <v>54</v>
      </c>
      <c r="E159" t="s">
        <v>54</v>
      </c>
      <c r="F159" t="s">
        <v>54</v>
      </c>
      <c r="G159">
        <v>2010</v>
      </c>
      <c r="H159" t="s">
        <v>54</v>
      </c>
      <c r="I159" t="s">
        <v>54</v>
      </c>
      <c r="J159" t="s">
        <v>54</v>
      </c>
      <c r="K159" t="s">
        <v>54</v>
      </c>
      <c r="L159">
        <v>0</v>
      </c>
      <c r="M159">
        <v>72.848872067729403</v>
      </c>
      <c r="N159">
        <v>34.296953593709297</v>
      </c>
      <c r="O159">
        <v>0.87525259687107004</v>
      </c>
      <c r="P159">
        <v>109.731173170972</v>
      </c>
      <c r="Q159">
        <v>16.088230874959802</v>
      </c>
      <c r="R159">
        <v>0</v>
      </c>
      <c r="S159">
        <v>115.63133829154501</v>
      </c>
      <c r="T159">
        <v>406.05234528024198</v>
      </c>
      <c r="U159">
        <v>202.660181002722</v>
      </c>
      <c r="V159">
        <v>29.036704349587399</v>
      </c>
      <c r="W159">
        <v>8.6263590208240792</v>
      </c>
      <c r="X159">
        <v>0</v>
      </c>
      <c r="Y159">
        <v>195.67462623100499</v>
      </c>
      <c r="Z159">
        <v>251.12887115359499</v>
      </c>
      <c r="AA159">
        <v>37.836853361983302</v>
      </c>
      <c r="AB159">
        <v>114.56918754414301</v>
      </c>
      <c r="AC159">
        <v>0</v>
      </c>
      <c r="AD159">
        <v>11.213854621759401</v>
      </c>
      <c r="AE159">
        <v>5.3127170291130499</v>
      </c>
      <c r="AF159">
        <v>1.2862166030901601</v>
      </c>
      <c r="AG159">
        <v>61.337143932346301</v>
      </c>
      <c r="AH159">
        <v>0</v>
      </c>
      <c r="AI159">
        <v>43.286675848217698</v>
      </c>
      <c r="AJ159">
        <v>0</v>
      </c>
      <c r="AK159">
        <v>11.128712265752901</v>
      </c>
      <c r="AL159">
        <v>0</v>
      </c>
      <c r="AM159">
        <v>12.2935661696285</v>
      </c>
      <c r="AN159">
        <v>13.657459168133</v>
      </c>
      <c r="AO159">
        <v>646.08543932426505</v>
      </c>
      <c r="AP159">
        <v>0.40539746622302503</v>
      </c>
      <c r="AQ159">
        <v>300.15066514474103</v>
      </c>
      <c r="AR159">
        <v>95.777343871110403</v>
      </c>
      <c r="AS159">
        <v>228.11878513228399</v>
      </c>
      <c r="AT159">
        <v>11.7401923977522</v>
      </c>
      <c r="AU159">
        <v>60.504043143410797</v>
      </c>
      <c r="AV159">
        <v>2.3740684599498598</v>
      </c>
    </row>
    <row r="160" spans="1:48">
      <c r="A160" t="s">
        <v>52</v>
      </c>
      <c r="B160" t="s">
        <v>6</v>
      </c>
      <c r="C160" t="s">
        <v>406</v>
      </c>
      <c r="D160" t="s">
        <v>54</v>
      </c>
      <c r="E160" t="s">
        <v>54</v>
      </c>
      <c r="F160" t="s">
        <v>54</v>
      </c>
      <c r="G160">
        <v>2010</v>
      </c>
      <c r="H160" t="s">
        <v>54</v>
      </c>
      <c r="I160" t="s">
        <v>54</v>
      </c>
      <c r="J160" t="s">
        <v>54</v>
      </c>
      <c r="K160" t="s">
        <v>54</v>
      </c>
      <c r="L160">
        <v>0</v>
      </c>
      <c r="M160">
        <v>1.0293295626499199</v>
      </c>
      <c r="N160">
        <v>0</v>
      </c>
      <c r="O160">
        <v>0.80351438667659802</v>
      </c>
      <c r="P160">
        <v>1.1449511450544301</v>
      </c>
      <c r="Q160">
        <v>0</v>
      </c>
      <c r="R160">
        <v>9.9512259361789592</v>
      </c>
      <c r="S160">
        <v>0</v>
      </c>
      <c r="T160">
        <v>13.5151168977649</v>
      </c>
      <c r="U160">
        <v>0.39387250431564302</v>
      </c>
      <c r="V160">
        <v>0</v>
      </c>
      <c r="W160">
        <v>0</v>
      </c>
      <c r="X160">
        <v>26.582219020924299</v>
      </c>
      <c r="Y160">
        <v>0</v>
      </c>
      <c r="Z160">
        <v>33.717254048005103</v>
      </c>
      <c r="AA160">
        <v>3.61852114137647</v>
      </c>
      <c r="AB160">
        <v>7.1808822704923498</v>
      </c>
      <c r="AC160">
        <v>3.4631148815190498</v>
      </c>
      <c r="AD160">
        <v>0</v>
      </c>
      <c r="AE160">
        <v>19.175848869047101</v>
      </c>
      <c r="AF160">
        <v>0.73512952348563398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0.96287391544325196</v>
      </c>
      <c r="AM160">
        <v>0</v>
      </c>
      <c r="AN160">
        <v>0</v>
      </c>
      <c r="AO160">
        <v>0</v>
      </c>
      <c r="AP160">
        <v>15.6792197979618</v>
      </c>
      <c r="AQ160">
        <v>0</v>
      </c>
      <c r="AR160">
        <v>1.39081931386864</v>
      </c>
      <c r="AS160">
        <v>0</v>
      </c>
      <c r="AT160">
        <v>0.83408997662482498</v>
      </c>
      <c r="AU160">
        <v>0</v>
      </c>
      <c r="AV160">
        <v>3.0976614041024599</v>
      </c>
    </row>
    <row r="161" spans="1:48">
      <c r="A161" t="s">
        <v>52</v>
      </c>
      <c r="B161" t="s">
        <v>6</v>
      </c>
      <c r="C161" t="s">
        <v>407</v>
      </c>
      <c r="D161" t="s">
        <v>54</v>
      </c>
      <c r="E161" t="s">
        <v>54</v>
      </c>
      <c r="F161" t="s">
        <v>54</v>
      </c>
      <c r="G161">
        <v>2010</v>
      </c>
      <c r="H161" t="s">
        <v>54</v>
      </c>
      <c r="I161" t="s">
        <v>54</v>
      </c>
      <c r="J161" t="s">
        <v>54</v>
      </c>
      <c r="K161" t="s">
        <v>54</v>
      </c>
      <c r="L161">
        <v>1.2836053428620999</v>
      </c>
      <c r="M161">
        <v>116.53793474910201</v>
      </c>
      <c r="N161">
        <v>0</v>
      </c>
      <c r="O161">
        <v>146.62407946278501</v>
      </c>
      <c r="P161">
        <v>0.481021439576993</v>
      </c>
      <c r="Q161">
        <v>207.06935712592499</v>
      </c>
      <c r="R161">
        <v>65.482733445105794</v>
      </c>
      <c r="S161">
        <v>0</v>
      </c>
      <c r="T161">
        <v>914.63076959604905</v>
      </c>
      <c r="U161">
        <v>37.661675113996097</v>
      </c>
      <c r="V161">
        <v>0.313250657635608</v>
      </c>
      <c r="W161">
        <v>320.22988463707497</v>
      </c>
      <c r="X161">
        <v>120.046629549496</v>
      </c>
      <c r="Y161">
        <v>56.5584556571403</v>
      </c>
      <c r="Z161">
        <v>722.18888446015899</v>
      </c>
      <c r="AA161">
        <v>28.657844251934002</v>
      </c>
      <c r="AB161">
        <v>0</v>
      </c>
      <c r="AC161">
        <v>152.21980984601601</v>
      </c>
      <c r="AD161">
        <v>0.10868123765927699</v>
      </c>
      <c r="AE161">
        <v>63.807521260365803</v>
      </c>
      <c r="AF161">
        <v>4.2199345331752198</v>
      </c>
      <c r="AG161">
        <v>0.61795170439015001</v>
      </c>
      <c r="AH161">
        <v>10.071375392572399</v>
      </c>
      <c r="AI161">
        <v>2.5014188045113501</v>
      </c>
      <c r="AJ161">
        <v>0</v>
      </c>
      <c r="AK161">
        <v>8.7725656653767494</v>
      </c>
      <c r="AL161">
        <v>0</v>
      </c>
      <c r="AM161">
        <v>0.45186942002372199</v>
      </c>
      <c r="AN161">
        <v>20.547387648522299</v>
      </c>
      <c r="AO161">
        <v>11.950433244864801</v>
      </c>
      <c r="AP161">
        <v>23.5732265410109</v>
      </c>
      <c r="AQ161">
        <v>6.7411530059265798</v>
      </c>
      <c r="AR161">
        <v>0.20921790464815199</v>
      </c>
      <c r="AS161">
        <v>3.6490930252148299</v>
      </c>
      <c r="AT161">
        <v>22.823061737642899</v>
      </c>
      <c r="AU161">
        <v>0</v>
      </c>
      <c r="AV161">
        <v>93.002027127739197</v>
      </c>
    </row>
    <row r="162" spans="1:48">
      <c r="A162" t="s">
        <v>52</v>
      </c>
      <c r="B162" t="s">
        <v>6</v>
      </c>
      <c r="C162" t="s">
        <v>72</v>
      </c>
      <c r="D162" t="s">
        <v>54</v>
      </c>
      <c r="E162" t="s">
        <v>54</v>
      </c>
      <c r="F162" t="s">
        <v>54</v>
      </c>
      <c r="G162">
        <v>2010</v>
      </c>
      <c r="H162" t="s">
        <v>54</v>
      </c>
      <c r="I162" t="s">
        <v>54</v>
      </c>
      <c r="J162" t="s">
        <v>54</v>
      </c>
      <c r="K162" t="s">
        <v>54</v>
      </c>
      <c r="L162">
        <v>30.4820359636192</v>
      </c>
      <c r="M162">
        <v>141.15489999913299</v>
      </c>
      <c r="N162">
        <v>35.896346296104703</v>
      </c>
      <c r="O162">
        <v>33.166912578702799</v>
      </c>
      <c r="P162">
        <v>121.940994670002</v>
      </c>
      <c r="Q162">
        <v>39.360560076354702</v>
      </c>
      <c r="R162">
        <v>0.58701983221030996</v>
      </c>
      <c r="S162">
        <v>125.633086208215</v>
      </c>
      <c r="T162">
        <v>421.08380314544002</v>
      </c>
      <c r="U162">
        <v>108.937016959863</v>
      </c>
      <c r="V162">
        <v>19.082115360242099</v>
      </c>
      <c r="W162">
        <v>49.403625194294598</v>
      </c>
      <c r="X162">
        <v>77.565566826692205</v>
      </c>
      <c r="Y162">
        <v>68.518094480265106</v>
      </c>
      <c r="Z162">
        <v>542.200508111555</v>
      </c>
      <c r="AA162">
        <v>141.451888325292</v>
      </c>
      <c r="AB162">
        <v>167.927973329075</v>
      </c>
      <c r="AC162">
        <v>1.3621648586080399</v>
      </c>
      <c r="AD162">
        <v>0</v>
      </c>
      <c r="AE162">
        <v>282.97008340214802</v>
      </c>
      <c r="AF162">
        <v>45.9669059206024</v>
      </c>
      <c r="AG162">
        <v>47.309458142257299</v>
      </c>
      <c r="AH162">
        <v>0.92964910168975901</v>
      </c>
      <c r="AI162">
        <v>36.577194617792102</v>
      </c>
      <c r="AJ162">
        <v>17.9457812910066</v>
      </c>
      <c r="AK162">
        <v>34.059263673287298</v>
      </c>
      <c r="AL162">
        <v>0.139602676302367</v>
      </c>
      <c r="AM162">
        <v>11.694828477814999</v>
      </c>
      <c r="AN162">
        <v>57.967972929752001</v>
      </c>
      <c r="AO162">
        <v>171.36489905134599</v>
      </c>
      <c r="AP162">
        <v>84.852302256982</v>
      </c>
      <c r="AQ162">
        <v>350.85806153499698</v>
      </c>
      <c r="AR162">
        <v>138.977792659296</v>
      </c>
      <c r="AS162">
        <v>42.8422217952483</v>
      </c>
      <c r="AT162">
        <v>47.596096541030299</v>
      </c>
      <c r="AU162">
        <v>4.2739108884320203</v>
      </c>
      <c r="AV162">
        <v>61.398186632166698</v>
      </c>
    </row>
    <row r="163" spans="1:48">
      <c r="A163" t="s">
        <v>52</v>
      </c>
      <c r="B163" t="s">
        <v>6</v>
      </c>
      <c r="C163" t="s">
        <v>73</v>
      </c>
      <c r="D163" t="s">
        <v>54</v>
      </c>
      <c r="E163" t="s">
        <v>54</v>
      </c>
      <c r="F163" t="s">
        <v>54</v>
      </c>
      <c r="G163">
        <v>2010</v>
      </c>
      <c r="H163" t="s">
        <v>54</v>
      </c>
      <c r="I163" t="s">
        <v>54</v>
      </c>
      <c r="J163" t="s">
        <v>54</v>
      </c>
      <c r="K163" t="s">
        <v>54</v>
      </c>
      <c r="L163">
        <v>0</v>
      </c>
      <c r="M163">
        <v>5.1339346821902998</v>
      </c>
      <c r="N163">
        <v>23.315713670107701</v>
      </c>
      <c r="O163">
        <v>9.5370205199505502</v>
      </c>
      <c r="P163">
        <v>34.397981039872903</v>
      </c>
      <c r="Q163">
        <v>0.786068309901365</v>
      </c>
      <c r="R163">
        <v>0</v>
      </c>
      <c r="S163">
        <v>79.121547259059895</v>
      </c>
      <c r="T163">
        <v>68.4517411193264</v>
      </c>
      <c r="U163">
        <v>0</v>
      </c>
      <c r="V163">
        <v>0.53541828163378502</v>
      </c>
      <c r="W163">
        <v>0</v>
      </c>
      <c r="X163">
        <v>6.6771438989322096</v>
      </c>
      <c r="Y163">
        <v>0.44445178763959597</v>
      </c>
      <c r="Z163">
        <v>15.975048078753399</v>
      </c>
      <c r="AA163">
        <v>0.72175114658538497</v>
      </c>
      <c r="AB163">
        <v>18.997695140283099</v>
      </c>
      <c r="AC163">
        <v>26.833024619551999</v>
      </c>
      <c r="AD163">
        <v>0</v>
      </c>
      <c r="AE163">
        <v>0.18307687639283199</v>
      </c>
      <c r="AF163">
        <v>4.6942637301535903</v>
      </c>
      <c r="AG163">
        <v>6.0789289522590302</v>
      </c>
      <c r="AH163">
        <v>3.0370438444772802E-2</v>
      </c>
      <c r="AI163">
        <v>1.10557943522687</v>
      </c>
      <c r="AJ163">
        <v>0</v>
      </c>
      <c r="AK163">
        <v>0</v>
      </c>
      <c r="AL163">
        <v>0</v>
      </c>
      <c r="AM163">
        <v>6.63751918124659E-2</v>
      </c>
      <c r="AN163">
        <v>0</v>
      </c>
      <c r="AO163">
        <v>493.43243542842498</v>
      </c>
      <c r="AP163">
        <v>0</v>
      </c>
      <c r="AQ163">
        <v>2.5895778019672702</v>
      </c>
      <c r="AR163">
        <v>35.168378459584503</v>
      </c>
      <c r="AS163">
        <v>0</v>
      </c>
      <c r="AT163">
        <v>0.14810025692863199</v>
      </c>
      <c r="AU163">
        <v>6.0833928491815499</v>
      </c>
      <c r="AV163">
        <v>45.876990884661097</v>
      </c>
    </row>
    <row r="164" spans="1:48">
      <c r="A164" t="s">
        <v>52</v>
      </c>
      <c r="B164" t="s">
        <v>6</v>
      </c>
      <c r="C164" t="s">
        <v>594</v>
      </c>
      <c r="D164" t="s">
        <v>54</v>
      </c>
      <c r="E164" t="s">
        <v>54</v>
      </c>
      <c r="F164" t="s">
        <v>54</v>
      </c>
      <c r="G164">
        <v>2010</v>
      </c>
      <c r="H164" t="s">
        <v>54</v>
      </c>
      <c r="I164" t="s">
        <v>54</v>
      </c>
      <c r="J164" t="s">
        <v>54</v>
      </c>
      <c r="K164" t="s">
        <v>54</v>
      </c>
      <c r="L164">
        <v>0</v>
      </c>
      <c r="M164">
        <v>3.8506514872100999</v>
      </c>
      <c r="N164">
        <v>0</v>
      </c>
      <c r="O164">
        <v>0.48935599739233199</v>
      </c>
      <c r="P164">
        <v>0</v>
      </c>
      <c r="Q164">
        <v>7.7667858113629</v>
      </c>
      <c r="R164">
        <v>0</v>
      </c>
      <c r="S164">
        <v>1.4784355747175499</v>
      </c>
      <c r="T164">
        <v>16.214429968408801</v>
      </c>
      <c r="U164">
        <v>11.048567898088301</v>
      </c>
      <c r="V164">
        <v>2.8543566141869698</v>
      </c>
      <c r="W164">
        <v>0</v>
      </c>
      <c r="X164">
        <v>2.2458765919342998</v>
      </c>
      <c r="Y164">
        <v>38.458637692833101</v>
      </c>
      <c r="Z164">
        <v>77.744467881663098</v>
      </c>
      <c r="AA164">
        <v>0</v>
      </c>
      <c r="AB164">
        <v>8.6959390093300504E-2</v>
      </c>
      <c r="AC164">
        <v>0.105540196067123</v>
      </c>
      <c r="AD164">
        <v>0</v>
      </c>
      <c r="AE164">
        <v>38.223030970157303</v>
      </c>
      <c r="AF164">
        <v>0</v>
      </c>
      <c r="AG164">
        <v>3.7478109229556598E-2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0.49410211557967998</v>
      </c>
      <c r="AN164">
        <v>54.5697442866865</v>
      </c>
      <c r="AO164">
        <v>0.15235699265628699</v>
      </c>
      <c r="AP164">
        <v>5.1713956374040801</v>
      </c>
      <c r="AQ164">
        <v>0</v>
      </c>
      <c r="AR164">
        <v>0</v>
      </c>
      <c r="AS164">
        <v>86.863651779180003</v>
      </c>
      <c r="AT164">
        <v>0</v>
      </c>
      <c r="AU164">
        <v>0.147737341941824</v>
      </c>
      <c r="AV164">
        <v>3.03787729493799</v>
      </c>
    </row>
    <row r="165" spans="1:48">
      <c r="A165" t="s">
        <v>52</v>
      </c>
      <c r="B165" t="s">
        <v>6</v>
      </c>
      <c r="C165" t="s">
        <v>595</v>
      </c>
      <c r="D165" t="s">
        <v>54</v>
      </c>
      <c r="E165" t="s">
        <v>54</v>
      </c>
      <c r="F165" t="s">
        <v>54</v>
      </c>
      <c r="G165">
        <v>2010</v>
      </c>
      <c r="H165" t="s">
        <v>54</v>
      </c>
      <c r="I165" t="s">
        <v>54</v>
      </c>
      <c r="J165" t="s">
        <v>54</v>
      </c>
      <c r="K165" t="s">
        <v>54</v>
      </c>
      <c r="L165">
        <v>0</v>
      </c>
      <c r="M165">
        <v>12.653237496286</v>
      </c>
      <c r="N165">
        <v>0</v>
      </c>
      <c r="O165">
        <v>0.33212977384668801</v>
      </c>
      <c r="P165">
        <v>0</v>
      </c>
      <c r="Q165">
        <v>5.9618055944386397</v>
      </c>
      <c r="R165">
        <v>0</v>
      </c>
      <c r="S165">
        <v>1.3298926339011099</v>
      </c>
      <c r="T165">
        <v>26.602797978854401</v>
      </c>
      <c r="U165">
        <v>3.2219928544555398</v>
      </c>
      <c r="V165">
        <v>0.29746155005547797</v>
      </c>
      <c r="W165">
        <v>0</v>
      </c>
      <c r="X165">
        <v>0</v>
      </c>
      <c r="Y165">
        <v>4.4154743723138701</v>
      </c>
      <c r="Z165">
        <v>11.288195749213999</v>
      </c>
      <c r="AA165">
        <v>0</v>
      </c>
      <c r="AB165">
        <v>0.104668494163502</v>
      </c>
      <c r="AC165">
        <v>0.14561586922313899</v>
      </c>
      <c r="AD165">
        <v>0</v>
      </c>
      <c r="AE165">
        <v>1.9046407448591301E-2</v>
      </c>
      <c r="AF165">
        <v>0</v>
      </c>
      <c r="AG165">
        <v>9.5432668865990194E-2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1.0016945157819499</v>
      </c>
      <c r="AN165">
        <v>2.6237222588807998</v>
      </c>
      <c r="AO165">
        <v>0.52309234145325101</v>
      </c>
      <c r="AP165">
        <v>0</v>
      </c>
      <c r="AQ165">
        <v>0</v>
      </c>
      <c r="AR165">
        <v>0</v>
      </c>
      <c r="AS165">
        <v>64.861272637031902</v>
      </c>
      <c r="AT165">
        <v>0</v>
      </c>
      <c r="AU165">
        <v>0.10426065062937501</v>
      </c>
      <c r="AV165">
        <v>1.9446265433233401</v>
      </c>
    </row>
    <row r="166" spans="1:48">
      <c r="A166" t="s">
        <v>52</v>
      </c>
      <c r="B166" t="s">
        <v>6</v>
      </c>
      <c r="C166" t="s">
        <v>596</v>
      </c>
      <c r="D166" t="s">
        <v>54</v>
      </c>
      <c r="E166" t="s">
        <v>54</v>
      </c>
      <c r="F166" t="s">
        <v>54</v>
      </c>
      <c r="G166">
        <v>2010</v>
      </c>
      <c r="H166" t="s">
        <v>54</v>
      </c>
      <c r="I166" t="s">
        <v>54</v>
      </c>
      <c r="J166" t="s">
        <v>54</v>
      </c>
      <c r="K166" t="s">
        <v>54</v>
      </c>
      <c r="L166">
        <v>1.6780490317588601</v>
      </c>
      <c r="M166">
        <v>40.609060165788001</v>
      </c>
      <c r="N166">
        <v>1.7934395314776299</v>
      </c>
      <c r="O166">
        <v>22.913800935129998</v>
      </c>
      <c r="P166">
        <v>18.869710692858799</v>
      </c>
      <c r="Q166">
        <v>13.6011007291012</v>
      </c>
      <c r="R166">
        <v>1.7985423647049701</v>
      </c>
      <c r="S166">
        <v>28.858903861626199</v>
      </c>
      <c r="T166">
        <v>201.09991527108099</v>
      </c>
      <c r="U166">
        <v>5.0533316769032801</v>
      </c>
      <c r="V166">
        <v>0.88046193674823903</v>
      </c>
      <c r="W166">
        <v>4.5248526479755196</v>
      </c>
      <c r="X166">
        <v>58.4696435524016</v>
      </c>
      <c r="Y166">
        <v>34.145791971656401</v>
      </c>
      <c r="Z166">
        <v>270.42780334975703</v>
      </c>
      <c r="AA166">
        <v>1.3517804673077101</v>
      </c>
      <c r="AB166">
        <v>24.924738437269799</v>
      </c>
      <c r="AC166">
        <v>8.3951061775500104</v>
      </c>
      <c r="AD166">
        <v>1.09979419033514</v>
      </c>
      <c r="AE166">
        <v>3.44648406478401</v>
      </c>
      <c r="AF166">
        <v>0.91548273236517497</v>
      </c>
      <c r="AG166">
        <v>0.41853539082098801</v>
      </c>
      <c r="AH166">
        <v>0.67499368825142902</v>
      </c>
      <c r="AI166">
        <v>0.47626942677650103</v>
      </c>
      <c r="AJ166">
        <v>0.37742339427025501</v>
      </c>
      <c r="AK166">
        <v>1.2305789082199701</v>
      </c>
      <c r="AL166">
        <v>0.67711626863741903</v>
      </c>
      <c r="AM166">
        <v>3.80230886697138</v>
      </c>
      <c r="AN166">
        <v>62.885923625369699</v>
      </c>
      <c r="AO166">
        <v>4.9129008986664404</v>
      </c>
      <c r="AP166">
        <v>4.2062614058480596</v>
      </c>
      <c r="AQ166">
        <v>11.0889002650514</v>
      </c>
      <c r="AR166">
        <v>4.0747380337791901</v>
      </c>
      <c r="AS166">
        <v>147.49631355587701</v>
      </c>
      <c r="AT166">
        <v>3.1950895393975398</v>
      </c>
      <c r="AU166">
        <v>8.2387055353225094</v>
      </c>
      <c r="AV166">
        <v>264.35212274943598</v>
      </c>
    </row>
    <row r="167" spans="1:48">
      <c r="A167" t="s">
        <v>52</v>
      </c>
      <c r="B167" t="s">
        <v>6</v>
      </c>
      <c r="C167" t="s">
        <v>74</v>
      </c>
      <c r="D167" t="s">
        <v>54</v>
      </c>
      <c r="E167" t="s">
        <v>54</v>
      </c>
      <c r="F167" t="s">
        <v>54</v>
      </c>
      <c r="G167">
        <v>2010</v>
      </c>
      <c r="H167" t="s">
        <v>54</v>
      </c>
      <c r="I167" t="s">
        <v>54</v>
      </c>
      <c r="J167" t="s">
        <v>54</v>
      </c>
      <c r="K167" t="s">
        <v>54</v>
      </c>
      <c r="L167">
        <v>0</v>
      </c>
      <c r="M167">
        <v>120.19894231336799</v>
      </c>
      <c r="N167">
        <v>8.8592091469711107</v>
      </c>
      <c r="O167">
        <v>281.12275597273299</v>
      </c>
      <c r="P167">
        <v>7.2397175844327002</v>
      </c>
      <c r="Q167">
        <v>100.675411255738</v>
      </c>
      <c r="R167">
        <v>0</v>
      </c>
      <c r="S167">
        <v>195.32947774183401</v>
      </c>
      <c r="T167">
        <v>1881.0768788570799</v>
      </c>
      <c r="U167">
        <v>97.572969411772604</v>
      </c>
      <c r="V167">
        <v>2.76358014188789</v>
      </c>
      <c r="W167">
        <v>20.600361369343801</v>
      </c>
      <c r="X167">
        <v>123.961904691103</v>
      </c>
      <c r="Y167">
        <v>2.59483104104521</v>
      </c>
      <c r="Z167">
        <v>1079.5274045323199</v>
      </c>
      <c r="AA167">
        <v>71.832274275724501</v>
      </c>
      <c r="AB167">
        <v>377.40055624086398</v>
      </c>
      <c r="AC167">
        <v>39.024408925262598</v>
      </c>
      <c r="AD167">
        <v>0</v>
      </c>
      <c r="AE167">
        <v>776.22373242048104</v>
      </c>
      <c r="AF167">
        <v>0</v>
      </c>
      <c r="AG167">
        <v>14.278240574149301</v>
      </c>
      <c r="AH167">
        <v>14.8055174497177</v>
      </c>
      <c r="AI167">
        <v>7.70575187855541</v>
      </c>
      <c r="AJ167">
        <v>0</v>
      </c>
      <c r="AK167">
        <v>0</v>
      </c>
      <c r="AL167">
        <v>0</v>
      </c>
      <c r="AM167">
        <v>278.30331196683397</v>
      </c>
      <c r="AN167">
        <v>0.36922562128273301</v>
      </c>
      <c r="AO167">
        <v>263.84673021074298</v>
      </c>
      <c r="AP167">
        <v>17.9003283149253</v>
      </c>
      <c r="AQ167">
        <v>275.71710206572601</v>
      </c>
      <c r="AR167">
        <v>31.1754553492231</v>
      </c>
      <c r="AS167">
        <v>12.302381492837601</v>
      </c>
      <c r="AT167">
        <v>11.176920804724499</v>
      </c>
      <c r="AU167">
        <v>144.66553862067801</v>
      </c>
      <c r="AV167">
        <v>1953.83262410168</v>
      </c>
    </row>
    <row r="168" spans="1:48">
      <c r="A168" t="s">
        <v>52</v>
      </c>
      <c r="B168" t="s">
        <v>6</v>
      </c>
      <c r="C168" t="s">
        <v>75</v>
      </c>
      <c r="D168" t="s">
        <v>54</v>
      </c>
      <c r="E168" t="s">
        <v>54</v>
      </c>
      <c r="F168" t="s">
        <v>54</v>
      </c>
      <c r="G168">
        <v>2010</v>
      </c>
      <c r="H168" t="s">
        <v>54</v>
      </c>
      <c r="I168" t="s">
        <v>54</v>
      </c>
      <c r="J168" t="s">
        <v>54</v>
      </c>
      <c r="K168" t="s">
        <v>54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25.8895102644302</v>
      </c>
      <c r="R168">
        <v>0.110196166849397</v>
      </c>
      <c r="S168">
        <v>0</v>
      </c>
      <c r="T168">
        <v>1.66874826937169</v>
      </c>
      <c r="U168">
        <v>0</v>
      </c>
      <c r="V168">
        <v>0</v>
      </c>
      <c r="W168">
        <v>2.4686733858045599E-2</v>
      </c>
      <c r="X168">
        <v>0.51236766823890301</v>
      </c>
      <c r="Y168">
        <v>0</v>
      </c>
      <c r="Z168">
        <v>1.81268903380184</v>
      </c>
      <c r="AA168">
        <v>0</v>
      </c>
      <c r="AB168">
        <v>0</v>
      </c>
      <c r="AC168">
        <v>0</v>
      </c>
      <c r="AD168">
        <v>8.7696363908896302</v>
      </c>
      <c r="AE168">
        <v>0.105391724231442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1.3231760958615999</v>
      </c>
      <c r="AP168">
        <v>0</v>
      </c>
      <c r="AQ168">
        <v>2.48998302853252</v>
      </c>
      <c r="AR168">
        <v>0</v>
      </c>
      <c r="AS168">
        <v>0</v>
      </c>
      <c r="AT168">
        <v>1.3843642053487999</v>
      </c>
      <c r="AU168">
        <v>0</v>
      </c>
      <c r="AV168">
        <v>0</v>
      </c>
    </row>
    <row r="169" spans="1:48">
      <c r="A169" t="s">
        <v>52</v>
      </c>
      <c r="B169" t="s">
        <v>6</v>
      </c>
      <c r="C169" t="s">
        <v>76</v>
      </c>
      <c r="D169" t="s">
        <v>54</v>
      </c>
      <c r="E169" t="s">
        <v>54</v>
      </c>
      <c r="F169" t="s">
        <v>54</v>
      </c>
      <c r="G169">
        <v>2010</v>
      </c>
      <c r="H169" t="s">
        <v>54</v>
      </c>
      <c r="I169" t="s">
        <v>54</v>
      </c>
      <c r="J169" t="s">
        <v>54</v>
      </c>
      <c r="K169" t="s">
        <v>54</v>
      </c>
      <c r="L169">
        <v>0</v>
      </c>
      <c r="M169">
        <v>82.789750993372095</v>
      </c>
      <c r="N169">
        <v>25.6984690396364</v>
      </c>
      <c r="O169">
        <v>1.4012094477797901</v>
      </c>
      <c r="P169">
        <v>84.2062869148658</v>
      </c>
      <c r="Q169">
        <v>18.283613599719999</v>
      </c>
      <c r="R169">
        <v>0</v>
      </c>
      <c r="S169">
        <v>152.670133062601</v>
      </c>
      <c r="T169">
        <v>485.56465346102902</v>
      </c>
      <c r="U169">
        <v>330.22760190477698</v>
      </c>
      <c r="V169">
        <v>25.210720286546302</v>
      </c>
      <c r="W169">
        <v>5.4275254649456102</v>
      </c>
      <c r="X169">
        <v>0</v>
      </c>
      <c r="Y169">
        <v>129.77314330162699</v>
      </c>
      <c r="Z169">
        <v>202.281332015457</v>
      </c>
      <c r="AA169">
        <v>27.130938210112902</v>
      </c>
      <c r="AB169">
        <v>92.927374803936303</v>
      </c>
      <c r="AC169">
        <v>0</v>
      </c>
      <c r="AD169">
        <v>7.4371275970915898</v>
      </c>
      <c r="AE169">
        <v>7.3041026044358999</v>
      </c>
      <c r="AF169">
        <v>0.96375316432890501</v>
      </c>
      <c r="AG169">
        <v>69.817455021897999</v>
      </c>
      <c r="AH169">
        <v>0</v>
      </c>
      <c r="AI169">
        <v>37.315238770087198</v>
      </c>
      <c r="AJ169">
        <v>0</v>
      </c>
      <c r="AK169">
        <v>8.5400302481307797</v>
      </c>
      <c r="AL169">
        <v>0</v>
      </c>
      <c r="AM169">
        <v>11.4994709263669</v>
      </c>
      <c r="AN169">
        <v>10.892220604575501</v>
      </c>
      <c r="AO169">
        <v>490.90764151079998</v>
      </c>
      <c r="AP169">
        <v>0.18983532887867099</v>
      </c>
      <c r="AQ169">
        <v>204.117214301248</v>
      </c>
      <c r="AR169">
        <v>71.765298321475399</v>
      </c>
      <c r="AS169">
        <v>365.69592773305902</v>
      </c>
      <c r="AT169">
        <v>13.288953558041801</v>
      </c>
      <c r="AU169">
        <v>74.258493269452302</v>
      </c>
      <c r="AV169">
        <v>4.6529333333563496</v>
      </c>
    </row>
    <row r="170" spans="1:48">
      <c r="A170" t="s">
        <v>52</v>
      </c>
      <c r="B170" t="s">
        <v>6</v>
      </c>
      <c r="C170" t="s">
        <v>77</v>
      </c>
      <c r="D170" t="s">
        <v>54</v>
      </c>
      <c r="E170" t="s">
        <v>54</v>
      </c>
      <c r="F170" t="s">
        <v>54</v>
      </c>
      <c r="G170">
        <v>2010</v>
      </c>
      <c r="H170" t="s">
        <v>54</v>
      </c>
      <c r="I170" t="s">
        <v>54</v>
      </c>
      <c r="J170" t="s">
        <v>54</v>
      </c>
      <c r="K170" t="s">
        <v>54</v>
      </c>
      <c r="L170">
        <v>0</v>
      </c>
      <c r="M170">
        <v>1.1697907704415</v>
      </c>
      <c r="N170">
        <v>0</v>
      </c>
      <c r="O170">
        <v>1.2863623073649499</v>
      </c>
      <c r="P170">
        <v>0.87862074046851002</v>
      </c>
      <c r="Q170">
        <v>0</v>
      </c>
      <c r="R170">
        <v>1.5015671603341101</v>
      </c>
      <c r="S170">
        <v>0</v>
      </c>
      <c r="T170">
        <v>16.1616183953312</v>
      </c>
      <c r="U170">
        <v>0.64180132432940595</v>
      </c>
      <c r="V170">
        <v>0</v>
      </c>
      <c r="W170">
        <v>0</v>
      </c>
      <c r="X170">
        <v>15.1263641006024</v>
      </c>
      <c r="Y170">
        <v>0</v>
      </c>
      <c r="Z170">
        <v>27.1588488786801</v>
      </c>
      <c r="AA170">
        <v>2.5946627368678801</v>
      </c>
      <c r="AB170">
        <v>5.8244328381562003</v>
      </c>
      <c r="AC170">
        <v>1.6396788234559201</v>
      </c>
      <c r="AD170">
        <v>0</v>
      </c>
      <c r="AE170">
        <v>26.363603952394101</v>
      </c>
      <c r="AF170">
        <v>0.550827444420118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0.77888591992877998</v>
      </c>
      <c r="AM170">
        <v>0</v>
      </c>
      <c r="AN170">
        <v>0</v>
      </c>
      <c r="AO170">
        <v>0</v>
      </c>
      <c r="AP170">
        <v>7.3421027384260498</v>
      </c>
      <c r="AQ170">
        <v>0</v>
      </c>
      <c r="AR170">
        <v>1.0421312487572501</v>
      </c>
      <c r="AS170">
        <v>0</v>
      </c>
      <c r="AT170">
        <v>0.94412276963345398</v>
      </c>
      <c r="AU170">
        <v>0</v>
      </c>
      <c r="AV170">
        <v>6.0711020957264701</v>
      </c>
    </row>
    <row r="171" spans="1:48">
      <c r="A171" t="s">
        <v>52</v>
      </c>
      <c r="B171" t="s">
        <v>6</v>
      </c>
      <c r="C171" t="s">
        <v>78</v>
      </c>
      <c r="D171" t="s">
        <v>54</v>
      </c>
      <c r="E171" t="s">
        <v>54</v>
      </c>
      <c r="F171" t="s">
        <v>54</v>
      </c>
      <c r="G171">
        <v>2010</v>
      </c>
      <c r="H171" t="s">
        <v>54</v>
      </c>
      <c r="I171" t="s">
        <v>54</v>
      </c>
      <c r="J171" t="s">
        <v>54</v>
      </c>
      <c r="K171" t="s">
        <v>54</v>
      </c>
      <c r="L171">
        <v>0.80761775257746804</v>
      </c>
      <c r="M171">
        <v>132.44057629595</v>
      </c>
      <c r="N171">
        <v>0</v>
      </c>
      <c r="O171">
        <v>234.73343141138201</v>
      </c>
      <c r="P171">
        <v>0.36912964823688899</v>
      </c>
      <c r="Q171">
        <v>235.325819442674</v>
      </c>
      <c r="R171">
        <v>9.8808652060248399</v>
      </c>
      <c r="S171">
        <v>0</v>
      </c>
      <c r="T171">
        <v>1093.73182508573</v>
      </c>
      <c r="U171">
        <v>61.368368443550999</v>
      </c>
      <c r="V171">
        <v>0.27197558697257002</v>
      </c>
      <c r="W171">
        <v>201.48197510776501</v>
      </c>
      <c r="X171">
        <v>68.311416220987894</v>
      </c>
      <c r="Y171">
        <v>37.510068179446797</v>
      </c>
      <c r="Z171">
        <v>581.71459475883603</v>
      </c>
      <c r="AA171">
        <v>20.549124267703299</v>
      </c>
      <c r="AB171">
        <v>0</v>
      </c>
      <c r="AC171">
        <v>72.071417568890695</v>
      </c>
      <c r="AD171">
        <v>7.2078358347316407E-2</v>
      </c>
      <c r="AE171">
        <v>87.724732875193993</v>
      </c>
      <c r="AF171">
        <v>3.16196762647709</v>
      </c>
      <c r="AG171">
        <v>0.70338807060451503</v>
      </c>
      <c r="AH171">
        <v>11.9917604907076</v>
      </c>
      <c r="AI171">
        <v>2.1563457605666598</v>
      </c>
      <c r="AJ171">
        <v>0</v>
      </c>
      <c r="AK171">
        <v>6.7319537379523</v>
      </c>
      <c r="AL171">
        <v>0</v>
      </c>
      <c r="AM171">
        <v>0.42268119652005698</v>
      </c>
      <c r="AN171">
        <v>16.387138805265</v>
      </c>
      <c r="AO171">
        <v>9.0801597469904607</v>
      </c>
      <c r="AP171">
        <v>11.0386264986727</v>
      </c>
      <c r="AQ171">
        <v>4.5843155872557402</v>
      </c>
      <c r="AR171">
        <v>0.156765522350192</v>
      </c>
      <c r="AS171">
        <v>5.8498402859121503</v>
      </c>
      <c r="AT171">
        <v>25.8338702815403</v>
      </c>
      <c r="AU171">
        <v>0</v>
      </c>
      <c r="AV171">
        <v>182.27453815780299</v>
      </c>
    </row>
    <row r="172" spans="1:48">
      <c r="A172" t="s">
        <v>52</v>
      </c>
      <c r="B172" t="s">
        <v>6</v>
      </c>
      <c r="C172" t="s">
        <v>79</v>
      </c>
      <c r="D172" t="s">
        <v>54</v>
      </c>
      <c r="E172" t="s">
        <v>54</v>
      </c>
      <c r="F172" t="s">
        <v>54</v>
      </c>
      <c r="G172">
        <v>2010</v>
      </c>
      <c r="H172" t="s">
        <v>54</v>
      </c>
      <c r="I172" t="s">
        <v>54</v>
      </c>
      <c r="J172" t="s">
        <v>54</v>
      </c>
      <c r="K172" t="s">
        <v>54</v>
      </c>
      <c r="L172">
        <v>181.841411672996</v>
      </c>
      <c r="M172">
        <v>383.78209722166201</v>
      </c>
      <c r="N172">
        <v>101.865981295612</v>
      </c>
      <c r="O172">
        <v>51.340643639251198</v>
      </c>
      <c r="P172">
        <v>353.765720423613</v>
      </c>
      <c r="Q172">
        <v>144.928697090111</v>
      </c>
      <c r="R172">
        <v>3.5337817941027301</v>
      </c>
      <c r="S172">
        <v>474.66047551562099</v>
      </c>
      <c r="T172">
        <v>1850.3882688769099</v>
      </c>
      <c r="U172">
        <v>188.00494867513501</v>
      </c>
      <c r="V172">
        <v>179.490700655757</v>
      </c>
      <c r="W172">
        <v>294.71866504639701</v>
      </c>
      <c r="X172">
        <v>1633.8958681194199</v>
      </c>
      <c r="Y172">
        <v>240.39047972049099</v>
      </c>
      <c r="Z172">
        <v>1774.19668198309</v>
      </c>
      <c r="AA172">
        <v>268.93065770556098</v>
      </c>
      <c r="AB172">
        <v>320.828078350829</v>
      </c>
      <c r="AC172">
        <v>1.3488809108562601</v>
      </c>
      <c r="AD172">
        <v>0</v>
      </c>
      <c r="AE172">
        <v>3945.8417074694598</v>
      </c>
      <c r="AF172">
        <v>130.44402736980899</v>
      </c>
      <c r="AG172">
        <v>247.40764161149099</v>
      </c>
      <c r="AH172">
        <v>2.2233923465159302</v>
      </c>
      <c r="AI172">
        <v>246.955903556078</v>
      </c>
      <c r="AJ172">
        <v>96.522274986825906</v>
      </c>
      <c r="AK172">
        <v>108.38287796595699</v>
      </c>
      <c r="AL172">
        <v>1.4292224411566801</v>
      </c>
      <c r="AM172">
        <v>65.791924584042107</v>
      </c>
      <c r="AN172">
        <v>324.55456353264498</v>
      </c>
      <c r="AO172">
        <v>803.87335398055404</v>
      </c>
      <c r="AP172">
        <v>334.13915370564001</v>
      </c>
      <c r="AQ172">
        <v>845.12475169525499</v>
      </c>
      <c r="AR172">
        <v>394.38858514337102</v>
      </c>
      <c r="AS172">
        <v>143.22502851586901</v>
      </c>
      <c r="AT172">
        <v>212.05238365858199</v>
      </c>
      <c r="AU172">
        <v>10.431883185695501</v>
      </c>
      <c r="AV172">
        <v>95.578228031792307</v>
      </c>
    </row>
    <row r="173" spans="1:48">
      <c r="A173" t="s">
        <v>52</v>
      </c>
      <c r="B173" t="s">
        <v>6</v>
      </c>
      <c r="C173" t="s">
        <v>80</v>
      </c>
      <c r="D173" t="s">
        <v>54</v>
      </c>
      <c r="E173" t="s">
        <v>54</v>
      </c>
      <c r="F173" t="s">
        <v>54</v>
      </c>
      <c r="G173">
        <v>2010</v>
      </c>
      <c r="H173" t="s">
        <v>54</v>
      </c>
      <c r="I173" t="s">
        <v>54</v>
      </c>
      <c r="J173" t="s">
        <v>54</v>
      </c>
      <c r="K173" t="s">
        <v>54</v>
      </c>
      <c r="L173">
        <v>0</v>
      </c>
      <c r="M173">
        <v>13.958510964494399</v>
      </c>
      <c r="N173">
        <v>66.164896923528104</v>
      </c>
      <c r="O173">
        <v>14.7628082877215</v>
      </c>
      <c r="P173">
        <v>99.792744651787302</v>
      </c>
      <c r="Q173">
        <v>2.89436572439091</v>
      </c>
      <c r="R173">
        <v>0</v>
      </c>
      <c r="S173">
        <v>298.93296725414001</v>
      </c>
      <c r="T173">
        <v>300.800690516354</v>
      </c>
      <c r="U173">
        <v>0</v>
      </c>
      <c r="V173">
        <v>5.0362656707642097</v>
      </c>
      <c r="W173">
        <v>0</v>
      </c>
      <c r="X173">
        <v>140.65207376979799</v>
      </c>
      <c r="Y173">
        <v>1.55932501120686</v>
      </c>
      <c r="Z173">
        <v>52.273793314138999</v>
      </c>
      <c r="AA173">
        <v>1.3722051564598701</v>
      </c>
      <c r="AB173">
        <v>36.2952872241721</v>
      </c>
      <c r="AC173">
        <v>26.571346677402801</v>
      </c>
      <c r="AD173">
        <v>0</v>
      </c>
      <c r="AE173">
        <v>2.5528931039590801</v>
      </c>
      <c r="AF173">
        <v>13.3212939664666</v>
      </c>
      <c r="AG173">
        <v>31.790122623680102</v>
      </c>
      <c r="AH173">
        <v>7.2635363467468295E-2</v>
      </c>
      <c r="AI173">
        <v>7.4644699035135904</v>
      </c>
      <c r="AJ173">
        <v>0</v>
      </c>
      <c r="AK173">
        <v>0</v>
      </c>
      <c r="AL173">
        <v>0</v>
      </c>
      <c r="AM173">
        <v>0.37340877826991298</v>
      </c>
      <c r="AN173">
        <v>0</v>
      </c>
      <c r="AO173">
        <v>2314.6933183311398</v>
      </c>
      <c r="AP173">
        <v>0</v>
      </c>
      <c r="AQ173">
        <v>6.23761154954917</v>
      </c>
      <c r="AR173">
        <v>99.800167761078995</v>
      </c>
      <c r="AS173">
        <v>0</v>
      </c>
      <c r="AT173">
        <v>0.65982327931224405</v>
      </c>
      <c r="AU173">
        <v>14.848518191412101</v>
      </c>
      <c r="AV173">
        <v>71.416465806326698</v>
      </c>
    </row>
    <row r="174" spans="1:48">
      <c r="A174" t="s">
        <v>52</v>
      </c>
      <c r="B174" t="s">
        <v>6</v>
      </c>
      <c r="C174" t="s">
        <v>600</v>
      </c>
      <c r="D174" t="s">
        <v>54</v>
      </c>
      <c r="E174" t="s">
        <v>54</v>
      </c>
      <c r="F174" t="s">
        <v>54</v>
      </c>
      <c r="G174">
        <v>2010</v>
      </c>
      <c r="H174" t="s">
        <v>54</v>
      </c>
      <c r="I174" t="s">
        <v>54</v>
      </c>
      <c r="J174" t="s">
        <v>54</v>
      </c>
      <c r="K174" t="s">
        <v>54</v>
      </c>
      <c r="L174">
        <v>0</v>
      </c>
      <c r="M174">
        <v>10.469428290766199</v>
      </c>
      <c r="N174">
        <v>0</v>
      </c>
      <c r="O174">
        <v>0.75749745518920097</v>
      </c>
      <c r="P174">
        <v>0</v>
      </c>
      <c r="Q174">
        <v>28.597919999999998</v>
      </c>
      <c r="R174">
        <v>0</v>
      </c>
      <c r="S174">
        <v>5.5857493761763104</v>
      </c>
      <c r="T174">
        <v>71.251828676266996</v>
      </c>
      <c r="U174">
        <v>19.0677650130548</v>
      </c>
      <c r="V174">
        <v>26.848725045927701</v>
      </c>
      <c r="W174">
        <v>0</v>
      </c>
      <c r="X174">
        <v>47.308730329613198</v>
      </c>
      <c r="Y174">
        <v>134.92918089015899</v>
      </c>
      <c r="Z174">
        <v>254.39662061292</v>
      </c>
      <c r="AA174">
        <v>0</v>
      </c>
      <c r="AB174">
        <v>0.16613678748758701</v>
      </c>
      <c r="AC174">
        <v>0.104510959083501</v>
      </c>
      <c r="AD174">
        <v>0</v>
      </c>
      <c r="AE174">
        <v>532.99637889140399</v>
      </c>
      <c r="AF174">
        <v>0</v>
      </c>
      <c r="AG174">
        <v>0.19599401431867799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2.7796841301863799</v>
      </c>
      <c r="AN174">
        <v>305.52835719331301</v>
      </c>
      <c r="AO174">
        <v>0.71470719713902497</v>
      </c>
      <c r="AP174">
        <v>20.364394551440199</v>
      </c>
      <c r="AQ174">
        <v>0</v>
      </c>
      <c r="AR174">
        <v>0</v>
      </c>
      <c r="AS174">
        <v>290.39224582057898</v>
      </c>
      <c r="AT174">
        <v>0</v>
      </c>
      <c r="AU174">
        <v>0.36060150375939898</v>
      </c>
      <c r="AV174">
        <v>4.7290473017987997</v>
      </c>
    </row>
    <row r="175" spans="1:48">
      <c r="A175" t="s">
        <v>52</v>
      </c>
      <c r="B175" t="s">
        <v>6</v>
      </c>
      <c r="C175" t="s">
        <v>601</v>
      </c>
      <c r="D175" t="s">
        <v>54</v>
      </c>
      <c r="E175" t="s">
        <v>54</v>
      </c>
      <c r="F175" t="s">
        <v>54</v>
      </c>
      <c r="G175">
        <v>2010</v>
      </c>
      <c r="H175" t="s">
        <v>54</v>
      </c>
      <c r="I175" t="s">
        <v>54</v>
      </c>
      <c r="J175" t="s">
        <v>54</v>
      </c>
      <c r="K175" t="s">
        <v>54</v>
      </c>
      <c r="L175">
        <v>0</v>
      </c>
      <c r="M175">
        <v>34.402532416502901</v>
      </c>
      <c r="N175">
        <v>0</v>
      </c>
      <c r="O175">
        <v>0.51411949546359803</v>
      </c>
      <c r="P175">
        <v>0</v>
      </c>
      <c r="Q175">
        <v>21.951840000000001</v>
      </c>
      <c r="R175">
        <v>0</v>
      </c>
      <c r="S175">
        <v>5.0245320643165501</v>
      </c>
      <c r="T175">
        <v>116.90192054804</v>
      </c>
      <c r="U175">
        <v>5.5605580007459903</v>
      </c>
      <c r="V175">
        <v>2.7979907379056899</v>
      </c>
      <c r="W175">
        <v>0</v>
      </c>
      <c r="X175">
        <v>0</v>
      </c>
      <c r="Y175">
        <v>15.49135320539</v>
      </c>
      <c r="Z175">
        <v>36.937404418128203</v>
      </c>
      <c r="AA175">
        <v>0</v>
      </c>
      <c r="AB175">
        <v>0.19997020854021799</v>
      </c>
      <c r="AC175">
        <v>0.144195810860624</v>
      </c>
      <c r="AD175">
        <v>0</v>
      </c>
      <c r="AE175">
        <v>0.26559029839667497</v>
      </c>
      <c r="AF175">
        <v>0</v>
      </c>
      <c r="AG175">
        <v>0.49907085103000998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5.6352609329494001</v>
      </c>
      <c r="AN175">
        <v>14.6898535436779</v>
      </c>
      <c r="AO175">
        <v>2.4538280435106499</v>
      </c>
      <c r="AP175">
        <v>0</v>
      </c>
      <c r="AQ175">
        <v>0</v>
      </c>
      <c r="AR175">
        <v>0</v>
      </c>
      <c r="AS175">
        <v>216.836504591476</v>
      </c>
      <c r="AT175">
        <v>0</v>
      </c>
      <c r="AU175">
        <v>0.25448235974551803</v>
      </c>
      <c r="AV175">
        <v>3.0271897166594801</v>
      </c>
    </row>
    <row r="176" spans="1:48">
      <c r="A176" t="s">
        <v>52</v>
      </c>
      <c r="B176" t="s">
        <v>6</v>
      </c>
      <c r="C176" t="s">
        <v>602</v>
      </c>
      <c r="D176" t="s">
        <v>54</v>
      </c>
      <c r="E176" t="s">
        <v>54</v>
      </c>
      <c r="F176" t="s">
        <v>54</v>
      </c>
      <c r="G176">
        <v>2010</v>
      </c>
      <c r="H176" t="s">
        <v>54</v>
      </c>
      <c r="I176" t="s">
        <v>54</v>
      </c>
      <c r="J176" t="s">
        <v>54</v>
      </c>
      <c r="K176" t="s">
        <v>54</v>
      </c>
      <c r="L176">
        <v>10.0104469778765</v>
      </c>
      <c r="M176">
        <v>110.41083431551</v>
      </c>
      <c r="N176">
        <v>5.08938921697822</v>
      </c>
      <c r="O176">
        <v>35.4693637956115</v>
      </c>
      <c r="P176">
        <v>54.7433356231804</v>
      </c>
      <c r="Q176">
        <v>50.080329239119699</v>
      </c>
      <c r="R176">
        <v>10.8269872934035</v>
      </c>
      <c r="S176">
        <v>109.03322877157299</v>
      </c>
      <c r="T176">
        <v>883.70277201382601</v>
      </c>
      <c r="U176">
        <v>8.7211068291385008</v>
      </c>
      <c r="V176">
        <v>8.2818244698873595</v>
      </c>
      <c r="W176">
        <v>26.993131105225199</v>
      </c>
      <c r="X176">
        <v>1231.64585677737</v>
      </c>
      <c r="Y176">
        <v>119.79789243652699</v>
      </c>
      <c r="Z176">
        <v>884.89793764708202</v>
      </c>
      <c r="AA176">
        <v>2.5700272682863301</v>
      </c>
      <c r="AB176">
        <v>47.618962926183102</v>
      </c>
      <c r="AC176">
        <v>8.3132363868792893</v>
      </c>
      <c r="AD176">
        <v>4.2503061346537301</v>
      </c>
      <c r="AE176">
        <v>48.059075374504403</v>
      </c>
      <c r="AF176">
        <v>2.5979398048565798</v>
      </c>
      <c r="AG176">
        <v>2.18875586489699</v>
      </c>
      <c r="AH176">
        <v>1.6143465288966901</v>
      </c>
      <c r="AI176">
        <v>3.2155978022577401</v>
      </c>
      <c r="AJ176">
        <v>2.0299904505395601</v>
      </c>
      <c r="AK176">
        <v>3.9159297428291402</v>
      </c>
      <c r="AL176">
        <v>6.9321720187714204</v>
      </c>
      <c r="AM176">
        <v>21.390755640030999</v>
      </c>
      <c r="AN176">
        <v>352.08948084682299</v>
      </c>
      <c r="AO176">
        <v>23.046435676431699</v>
      </c>
      <c r="AP176">
        <v>16.563800734105801</v>
      </c>
      <c r="AQ176">
        <v>26.710243002754002</v>
      </c>
      <c r="AR176">
        <v>11.563215512507799</v>
      </c>
      <c r="AS176">
        <v>493.09216071910203</v>
      </c>
      <c r="AT176">
        <v>14.234914248646101</v>
      </c>
      <c r="AU176">
        <v>20.109266662168899</v>
      </c>
      <c r="AV176">
        <v>411.51553253849499</v>
      </c>
    </row>
    <row r="177" spans="1:48">
      <c r="A177" t="s">
        <v>52</v>
      </c>
      <c r="B177" t="s">
        <v>6</v>
      </c>
      <c r="C177" t="s">
        <v>81</v>
      </c>
      <c r="D177" t="s">
        <v>54</v>
      </c>
      <c r="E177" t="s">
        <v>54</v>
      </c>
      <c r="F177" t="s">
        <v>54</v>
      </c>
      <c r="G177">
        <v>2010</v>
      </c>
      <c r="H177" t="s">
        <v>54</v>
      </c>
      <c r="I177" t="s">
        <v>54</v>
      </c>
      <c r="J177" t="s">
        <v>54</v>
      </c>
      <c r="K177" t="s">
        <v>54</v>
      </c>
      <c r="L177">
        <v>0</v>
      </c>
      <c r="M177">
        <v>326.80553183157798</v>
      </c>
      <c r="N177">
        <v>25.140498306291502</v>
      </c>
      <c r="O177">
        <v>435.16330315737702</v>
      </c>
      <c r="P177">
        <v>21.0033050316786</v>
      </c>
      <c r="Q177">
        <v>370.69483142518499</v>
      </c>
      <c r="R177">
        <v>0</v>
      </c>
      <c r="S177">
        <v>737.98380335493403</v>
      </c>
      <c r="T177">
        <v>8266.1041899313004</v>
      </c>
      <c r="U177">
        <v>168.39272469797501</v>
      </c>
      <c r="V177">
        <v>25.994860979579599</v>
      </c>
      <c r="W177">
        <v>122.892014065144</v>
      </c>
      <c r="X177">
        <v>2611.2210890117099</v>
      </c>
      <c r="Y177">
        <v>9.1037657057164996</v>
      </c>
      <c r="Z177">
        <v>3532.4458582709499</v>
      </c>
      <c r="AA177">
        <v>136.568701868668</v>
      </c>
      <c r="AB177">
        <v>721.02755024630699</v>
      </c>
      <c r="AC177">
        <v>38.643839564710099</v>
      </c>
      <c r="AD177">
        <v>0</v>
      </c>
      <c r="AE177">
        <v>10823.9568681171</v>
      </c>
      <c r="AF177">
        <v>0</v>
      </c>
      <c r="AG177">
        <v>74.668913268665605</v>
      </c>
      <c r="AH177">
        <v>35.409569184842702</v>
      </c>
      <c r="AI177">
        <v>52.026431705124097</v>
      </c>
      <c r="AJ177">
        <v>0</v>
      </c>
      <c r="AK177">
        <v>0</v>
      </c>
      <c r="AL177">
        <v>0</v>
      </c>
      <c r="AM177">
        <v>1565.6587479795301</v>
      </c>
      <c r="AN177">
        <v>2.0672425531544198</v>
      </c>
      <c r="AO177">
        <v>1237.7059545185</v>
      </c>
      <c r="AP177">
        <v>70.489549430111097</v>
      </c>
      <c r="AQ177">
        <v>664.12995158781405</v>
      </c>
      <c r="AR177">
        <v>88.469125110673403</v>
      </c>
      <c r="AS177">
        <v>41.127860934611597</v>
      </c>
      <c r="AT177">
        <v>49.7959469546389</v>
      </c>
      <c r="AU177">
        <v>353.10375889476899</v>
      </c>
      <c r="AV177">
        <v>3041.5207732618801</v>
      </c>
    </row>
    <row r="178" spans="1:48">
      <c r="A178" t="s">
        <v>52</v>
      </c>
      <c r="B178" t="s">
        <v>6</v>
      </c>
      <c r="C178" t="s">
        <v>82</v>
      </c>
      <c r="D178" t="s">
        <v>54</v>
      </c>
      <c r="E178" t="s">
        <v>54</v>
      </c>
      <c r="F178" t="s">
        <v>54</v>
      </c>
      <c r="G178">
        <v>2010</v>
      </c>
      <c r="H178" t="s">
        <v>54</v>
      </c>
      <c r="I178" t="s">
        <v>54</v>
      </c>
      <c r="J178" t="s">
        <v>54</v>
      </c>
      <c r="K178" t="s">
        <v>54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95.327225619915893</v>
      </c>
      <c r="R178">
        <v>0.66336635804289701</v>
      </c>
      <c r="S178">
        <v>0</v>
      </c>
      <c r="T178">
        <v>7.3330586412688703</v>
      </c>
      <c r="U178">
        <v>0</v>
      </c>
      <c r="V178">
        <v>0</v>
      </c>
      <c r="W178">
        <v>0.14726937989642</v>
      </c>
      <c r="X178">
        <v>10.7928743428642</v>
      </c>
      <c r="Y178">
        <v>0</v>
      </c>
      <c r="Z178">
        <v>5.9315084016422102</v>
      </c>
      <c r="AA178">
        <v>0</v>
      </c>
      <c r="AB178">
        <v>0</v>
      </c>
      <c r="AC178">
        <v>0</v>
      </c>
      <c r="AD178">
        <v>33.891467765912203</v>
      </c>
      <c r="AE178">
        <v>1.46962200418741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6.2070237952782596</v>
      </c>
      <c r="AP178">
        <v>0</v>
      </c>
      <c r="AQ178">
        <v>5.9977139459400401</v>
      </c>
      <c r="AR178">
        <v>0</v>
      </c>
      <c r="AS178">
        <v>0</v>
      </c>
      <c r="AT178">
        <v>6.1676849769133897</v>
      </c>
      <c r="AU178">
        <v>0</v>
      </c>
      <c r="AV178">
        <v>0</v>
      </c>
    </row>
    <row r="179" spans="1:48">
      <c r="A179" t="s">
        <v>52</v>
      </c>
      <c r="B179" t="s">
        <v>6</v>
      </c>
      <c r="C179" t="s">
        <v>83</v>
      </c>
      <c r="D179" t="s">
        <v>54</v>
      </c>
      <c r="E179" t="s">
        <v>54</v>
      </c>
      <c r="F179" t="s">
        <v>54</v>
      </c>
      <c r="G179">
        <v>2010</v>
      </c>
      <c r="H179" t="s">
        <v>54</v>
      </c>
      <c r="I179" t="s">
        <v>54</v>
      </c>
      <c r="J179" t="s">
        <v>54</v>
      </c>
      <c r="K179" t="s">
        <v>54</v>
      </c>
      <c r="L179">
        <v>0</v>
      </c>
      <c r="M179">
        <v>225.094731142104</v>
      </c>
      <c r="N179">
        <v>72.926635622565698</v>
      </c>
      <c r="O179">
        <v>2.1689988403867302</v>
      </c>
      <c r="P179">
        <v>244.29272399533201</v>
      </c>
      <c r="Q179">
        <v>67.321712190225995</v>
      </c>
      <c r="R179">
        <v>0</v>
      </c>
      <c r="S179">
        <v>576.81045768808303</v>
      </c>
      <c r="T179">
        <v>2133.7394880401998</v>
      </c>
      <c r="U179">
        <v>569.91117509758203</v>
      </c>
      <c r="V179">
        <v>237.137747196341</v>
      </c>
      <c r="W179">
        <v>32.378050259332497</v>
      </c>
      <c r="X179">
        <v>0</v>
      </c>
      <c r="Y179">
        <v>455.299120761442</v>
      </c>
      <c r="Z179">
        <v>661.90802612657205</v>
      </c>
      <c r="AA179">
        <v>51.581786170542202</v>
      </c>
      <c r="AB179">
        <v>177.53868217125799</v>
      </c>
      <c r="AC179">
        <v>0</v>
      </c>
      <c r="AD179">
        <v>28.741803991971</v>
      </c>
      <c r="AE179">
        <v>101.851165132747</v>
      </c>
      <c r="AF179">
        <v>2.7349207354222602</v>
      </c>
      <c r="AG179">
        <v>365.11455781936701</v>
      </c>
      <c r="AH179">
        <v>0</v>
      </c>
      <c r="AI179">
        <v>251.93890901614199</v>
      </c>
      <c r="AJ179">
        <v>0</v>
      </c>
      <c r="AK179">
        <v>27.175956153587801</v>
      </c>
      <c r="AL179">
        <v>0</v>
      </c>
      <c r="AM179">
        <v>64.692896127474796</v>
      </c>
      <c r="AN179">
        <v>60.9840179939237</v>
      </c>
      <c r="AO179">
        <v>2302.8495010388801</v>
      </c>
      <c r="AP179">
        <v>0.74755091432692</v>
      </c>
      <c r="AQ179">
        <v>491.66466148266699</v>
      </c>
      <c r="AR179">
        <v>203.654223641215</v>
      </c>
      <c r="AS179">
        <v>1222.5512002627599</v>
      </c>
      <c r="AT179">
        <v>59.205575311868898</v>
      </c>
      <c r="AU179">
        <v>181.252241226975</v>
      </c>
      <c r="AV179">
        <v>7.2431963799932602</v>
      </c>
    </row>
    <row r="180" spans="1:48">
      <c r="A180" t="s">
        <v>52</v>
      </c>
      <c r="B180" t="s">
        <v>6</v>
      </c>
      <c r="C180" t="s">
        <v>84</v>
      </c>
      <c r="D180" t="s">
        <v>54</v>
      </c>
      <c r="E180" t="s">
        <v>54</v>
      </c>
      <c r="F180" t="s">
        <v>54</v>
      </c>
      <c r="G180">
        <v>2010</v>
      </c>
      <c r="H180" t="s">
        <v>54</v>
      </c>
      <c r="I180" t="s">
        <v>54</v>
      </c>
      <c r="J180" t="s">
        <v>54</v>
      </c>
      <c r="K180" t="s">
        <v>54</v>
      </c>
      <c r="L180">
        <v>0</v>
      </c>
      <c r="M180">
        <v>3.1805113049092899</v>
      </c>
      <c r="N180">
        <v>0</v>
      </c>
      <c r="O180">
        <v>1.9912214818510501</v>
      </c>
      <c r="P180">
        <v>2.54898609013427</v>
      </c>
      <c r="Q180">
        <v>0</v>
      </c>
      <c r="R180">
        <v>9.0392358190551807</v>
      </c>
      <c r="S180">
        <v>0</v>
      </c>
      <c r="T180">
        <v>71.019756308358893</v>
      </c>
      <c r="U180">
        <v>1.1076292375863499</v>
      </c>
      <c r="V180">
        <v>0</v>
      </c>
      <c r="W180">
        <v>0</v>
      </c>
      <c r="X180">
        <v>318.63241403064399</v>
      </c>
      <c r="Y180">
        <v>0</v>
      </c>
      <c r="Z180">
        <v>88.869595004364299</v>
      </c>
      <c r="AA180">
        <v>4.9330154910715702</v>
      </c>
      <c r="AB180">
        <v>11.127637390628699</v>
      </c>
      <c r="AC180">
        <v>1.6236885358759301</v>
      </c>
      <c r="AD180">
        <v>0</v>
      </c>
      <c r="AE180">
        <v>367.62404980714501</v>
      </c>
      <c r="AF180">
        <v>1.5631278372333499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7.97406801465669</v>
      </c>
      <c r="AM180">
        <v>0</v>
      </c>
      <c r="AN180">
        <v>0</v>
      </c>
      <c r="AO180">
        <v>0</v>
      </c>
      <c r="AP180">
        <v>28.912403437299499</v>
      </c>
      <c r="AQ180">
        <v>0</v>
      </c>
      <c r="AR180">
        <v>2.9573406000097102</v>
      </c>
      <c r="AS180">
        <v>0</v>
      </c>
      <c r="AT180">
        <v>4.20630048084994</v>
      </c>
      <c r="AU180">
        <v>0</v>
      </c>
      <c r="AV180">
        <v>9.45085209089277</v>
      </c>
    </row>
    <row r="181" spans="1:48">
      <c r="A181" t="s">
        <v>52</v>
      </c>
      <c r="B181" t="s">
        <v>6</v>
      </c>
      <c r="C181" t="s">
        <v>85</v>
      </c>
      <c r="D181" t="s">
        <v>54</v>
      </c>
      <c r="E181" t="s">
        <v>54</v>
      </c>
      <c r="F181" t="s">
        <v>54</v>
      </c>
      <c r="G181">
        <v>2010</v>
      </c>
      <c r="H181" t="s">
        <v>54</v>
      </c>
      <c r="I181" t="s">
        <v>54</v>
      </c>
      <c r="J181" t="s">
        <v>54</v>
      </c>
      <c r="K181" t="s">
        <v>54</v>
      </c>
      <c r="L181">
        <v>4.8178655912661696</v>
      </c>
      <c r="M181">
        <v>360.08896700303899</v>
      </c>
      <c r="N181">
        <v>0</v>
      </c>
      <c r="O181">
        <v>363.355058259141</v>
      </c>
      <c r="P181">
        <v>1.07089019809647</v>
      </c>
      <c r="Q181">
        <v>866.48829024101701</v>
      </c>
      <c r="R181">
        <v>59.4815024282248</v>
      </c>
      <c r="S181">
        <v>0</v>
      </c>
      <c r="T181">
        <v>4806.2369611897702</v>
      </c>
      <c r="U181">
        <v>105.91034417398799</v>
      </c>
      <c r="V181">
        <v>2.55826399460295</v>
      </c>
      <c r="W181">
        <v>1201.9461831219901</v>
      </c>
      <c r="X181">
        <v>1438.9599054724999</v>
      </c>
      <c r="Y181">
        <v>131.601197499774</v>
      </c>
      <c r="Z181">
        <v>1903.4952723982401</v>
      </c>
      <c r="AA181">
        <v>39.068333198056301</v>
      </c>
      <c r="AB181">
        <v>0</v>
      </c>
      <c r="AC181">
        <v>71.368570964581394</v>
      </c>
      <c r="AD181">
        <v>0.27855674393589402</v>
      </c>
      <c r="AE181">
        <v>1223.26680472304</v>
      </c>
      <c r="AF181">
        <v>8.9729726930731708</v>
      </c>
      <c r="AG181">
        <v>3.6784099949451798</v>
      </c>
      <c r="AH181">
        <v>28.680056214575099</v>
      </c>
      <c r="AI181">
        <v>14.558861641647701</v>
      </c>
      <c r="AJ181">
        <v>0</v>
      </c>
      <c r="AK181">
        <v>21.422322204375899</v>
      </c>
      <c r="AL181">
        <v>0</v>
      </c>
      <c r="AM181">
        <v>2.3778894626196401</v>
      </c>
      <c r="AN181">
        <v>91.749295579765302</v>
      </c>
      <c r="AO181">
        <v>42.5950618294669</v>
      </c>
      <c r="AP181">
        <v>43.468912666251597</v>
      </c>
      <c r="AQ181">
        <v>11.0424100145288</v>
      </c>
      <c r="AR181">
        <v>0.44486627234411302</v>
      </c>
      <c r="AS181">
        <v>19.556491392236101</v>
      </c>
      <c r="AT181">
        <v>115.096282477803</v>
      </c>
      <c r="AU181">
        <v>0</v>
      </c>
      <c r="AV181">
        <v>283.745796546196</v>
      </c>
    </row>
    <row r="182" spans="1:48">
      <c r="A182" t="s">
        <v>52</v>
      </c>
      <c r="B182" t="s">
        <v>6</v>
      </c>
      <c r="C182" t="s">
        <v>86</v>
      </c>
      <c r="D182" t="s">
        <v>54</v>
      </c>
      <c r="E182" t="s">
        <v>54</v>
      </c>
      <c r="F182" t="s">
        <v>54</v>
      </c>
      <c r="G182">
        <v>2010</v>
      </c>
      <c r="H182" t="s">
        <v>54</v>
      </c>
      <c r="I182" t="s">
        <v>54</v>
      </c>
      <c r="J182" t="s">
        <v>54</v>
      </c>
      <c r="K182" t="s">
        <v>54</v>
      </c>
      <c r="L182">
        <v>44.628272676340103</v>
      </c>
      <c r="M182">
        <v>122.972076474714</v>
      </c>
      <c r="N182">
        <v>29.991248881333501</v>
      </c>
      <c r="O182">
        <v>89.904026398789696</v>
      </c>
      <c r="P182">
        <v>152.633230514362</v>
      </c>
      <c r="Q182">
        <v>83.011139867949694</v>
      </c>
      <c r="R182">
        <v>4.5725957328817302</v>
      </c>
      <c r="S182">
        <v>130.86956311497499</v>
      </c>
      <c r="T182">
        <v>808.36028214017995</v>
      </c>
      <c r="U182">
        <v>93.591271395637605</v>
      </c>
      <c r="V182">
        <v>19.048872026350899</v>
      </c>
      <c r="W182">
        <v>72.331075883584205</v>
      </c>
      <c r="X182">
        <v>474.141823312057</v>
      </c>
      <c r="Y182">
        <v>129.874454096102</v>
      </c>
      <c r="Z182">
        <v>1080.60179690772</v>
      </c>
      <c r="AA182">
        <v>121.220335145525</v>
      </c>
      <c r="AB182">
        <v>138.484583433133</v>
      </c>
      <c r="AC182">
        <v>6.3763841303836202</v>
      </c>
      <c r="AD182">
        <v>0</v>
      </c>
      <c r="AE182">
        <v>869.27106109080205</v>
      </c>
      <c r="AF182">
        <v>38.405159800880099</v>
      </c>
      <c r="AG182">
        <v>44.941216352777801</v>
      </c>
      <c r="AH182">
        <v>2.2132112614491102</v>
      </c>
      <c r="AI182">
        <v>31.553397407571399</v>
      </c>
      <c r="AJ182">
        <v>23.688896648025999</v>
      </c>
      <c r="AK182">
        <v>42.631893051739802</v>
      </c>
      <c r="AL182">
        <v>3.9889950150218101</v>
      </c>
      <c r="AM182">
        <v>127.782352137712</v>
      </c>
      <c r="AN182">
        <v>102.617050427953</v>
      </c>
      <c r="AO182">
        <v>148.938545498731</v>
      </c>
      <c r="AP182">
        <v>214.77815595528801</v>
      </c>
      <c r="AQ182">
        <v>248.933056262935</v>
      </c>
      <c r="AR182">
        <v>116.11537102525701</v>
      </c>
      <c r="AS182">
        <v>33.374251673401602</v>
      </c>
      <c r="AT182">
        <v>29.814400792080399</v>
      </c>
      <c r="AU182">
        <v>2.3082051956148302</v>
      </c>
      <c r="AV182">
        <v>321.920133454385</v>
      </c>
    </row>
    <row r="183" spans="1:48">
      <c r="A183" t="s">
        <v>52</v>
      </c>
      <c r="B183" t="s">
        <v>6</v>
      </c>
      <c r="C183" t="s">
        <v>87</v>
      </c>
      <c r="D183" t="s">
        <v>54</v>
      </c>
      <c r="E183" t="s">
        <v>54</v>
      </c>
      <c r="F183" t="s">
        <v>54</v>
      </c>
      <c r="G183">
        <v>2010</v>
      </c>
      <c r="H183" t="s">
        <v>54</v>
      </c>
      <c r="I183" t="s">
        <v>54</v>
      </c>
      <c r="J183" t="s">
        <v>54</v>
      </c>
      <c r="K183" t="s">
        <v>54</v>
      </c>
      <c r="L183">
        <v>0</v>
      </c>
      <c r="M183">
        <v>4.4726085198485404</v>
      </c>
      <c r="N183">
        <v>19.480182349421799</v>
      </c>
      <c r="O183">
        <v>25.851563438618001</v>
      </c>
      <c r="P183">
        <v>43.05586471142</v>
      </c>
      <c r="Q183">
        <v>1.6578124470892499</v>
      </c>
      <c r="R183">
        <v>0</v>
      </c>
      <c r="S183">
        <v>82.419389949658594</v>
      </c>
      <c r="T183">
        <v>131.40773487574199</v>
      </c>
      <c r="U183">
        <v>0</v>
      </c>
      <c r="V183">
        <v>0.53448551876280703</v>
      </c>
      <c r="W183">
        <v>0</v>
      </c>
      <c r="X183">
        <v>40.8159614153329</v>
      </c>
      <c r="Y183">
        <v>0.84244802383339301</v>
      </c>
      <c r="Z183">
        <v>31.838158395890598</v>
      </c>
      <c r="AA183">
        <v>0.618520663927423</v>
      </c>
      <c r="AB183">
        <v>15.666763824608401</v>
      </c>
      <c r="AC183">
        <v>125.60716955298901</v>
      </c>
      <c r="AD183">
        <v>0</v>
      </c>
      <c r="AE183">
        <v>0.56240373077537398</v>
      </c>
      <c r="AF183">
        <v>3.9220379334520401</v>
      </c>
      <c r="AG183">
        <v>5.7746267229515702</v>
      </c>
      <c r="AH183">
        <v>7.2302760535070607E-2</v>
      </c>
      <c r="AI183">
        <v>0.95373053209451897</v>
      </c>
      <c r="AJ183">
        <v>0</v>
      </c>
      <c r="AK183">
        <v>0</v>
      </c>
      <c r="AL183">
        <v>0</v>
      </c>
      <c r="AM183">
        <v>0.72524177241916599</v>
      </c>
      <c r="AN183">
        <v>0</v>
      </c>
      <c r="AO183">
        <v>428.85742437011999</v>
      </c>
      <c r="AP183">
        <v>0</v>
      </c>
      <c r="AQ183">
        <v>1.8373000006159601</v>
      </c>
      <c r="AR183">
        <v>29.383034764426299</v>
      </c>
      <c r="AS183">
        <v>0</v>
      </c>
      <c r="AT183">
        <v>9.2770641678019003E-2</v>
      </c>
      <c r="AU183">
        <v>3.2854496380476701</v>
      </c>
      <c r="AV183">
        <v>240.54011752096801</v>
      </c>
    </row>
    <row r="184" spans="1:48">
      <c r="A184" t="s">
        <v>52</v>
      </c>
      <c r="B184" t="s">
        <v>6</v>
      </c>
      <c r="C184" t="s">
        <v>603</v>
      </c>
      <c r="D184" t="s">
        <v>54</v>
      </c>
      <c r="E184" t="s">
        <v>54</v>
      </c>
      <c r="F184" t="s">
        <v>54</v>
      </c>
      <c r="G184">
        <v>2010</v>
      </c>
      <c r="H184" t="s">
        <v>54</v>
      </c>
      <c r="I184" t="s">
        <v>54</v>
      </c>
      <c r="J184" t="s">
        <v>54</v>
      </c>
      <c r="K184" t="s">
        <v>54</v>
      </c>
      <c r="L184">
        <v>0</v>
      </c>
      <c r="M184">
        <v>3.3546310412573699</v>
      </c>
      <c r="N184">
        <v>0</v>
      </c>
      <c r="O184">
        <v>1.32647482347261</v>
      </c>
      <c r="P184">
        <v>0</v>
      </c>
      <c r="Q184">
        <v>16.3800957623762</v>
      </c>
      <c r="R184">
        <v>0</v>
      </c>
      <c r="S184">
        <v>1.5400578270938801</v>
      </c>
      <c r="T184">
        <v>31.127060898796898</v>
      </c>
      <c r="U184">
        <v>9.4921776411786691</v>
      </c>
      <c r="V184">
        <v>2.8493839825799201</v>
      </c>
      <c r="W184">
        <v>0</v>
      </c>
      <c r="X184">
        <v>13.728566241420801</v>
      </c>
      <c r="Y184">
        <v>72.897453052712706</v>
      </c>
      <c r="Z184">
        <v>154.94417735823001</v>
      </c>
      <c r="AA184">
        <v>0</v>
      </c>
      <c r="AB184">
        <v>7.1712500746205193E-2</v>
      </c>
      <c r="AC184">
        <v>0.49404066407032599</v>
      </c>
      <c r="AD184">
        <v>0</v>
      </c>
      <c r="AE184">
        <v>117.419390382393</v>
      </c>
      <c r="AF184">
        <v>0</v>
      </c>
      <c r="AG184">
        <v>3.5602010285425201E-2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5.3987564370663899</v>
      </c>
      <c r="AN184">
        <v>96.601380353483805</v>
      </c>
      <c r="AO184">
        <v>0.132418184869872</v>
      </c>
      <c r="AP184">
        <v>13.089837154365201</v>
      </c>
      <c r="AQ184">
        <v>0</v>
      </c>
      <c r="AR184">
        <v>0</v>
      </c>
      <c r="AS184">
        <v>67.667110954329701</v>
      </c>
      <c r="AT184">
        <v>0</v>
      </c>
      <c r="AU184">
        <v>7.9788303771010496E-2</v>
      </c>
      <c r="AV184">
        <v>15.928057779024501</v>
      </c>
    </row>
    <row r="185" spans="1:48">
      <c r="A185" t="s">
        <v>52</v>
      </c>
      <c r="B185" t="s">
        <v>6</v>
      </c>
      <c r="C185" t="s">
        <v>604</v>
      </c>
      <c r="D185" t="s">
        <v>54</v>
      </c>
      <c r="E185" t="s">
        <v>54</v>
      </c>
      <c r="F185" t="s">
        <v>54</v>
      </c>
      <c r="G185">
        <v>2010</v>
      </c>
      <c r="H185" t="s">
        <v>54</v>
      </c>
      <c r="I185" t="s">
        <v>54</v>
      </c>
      <c r="J185" t="s">
        <v>54</v>
      </c>
      <c r="K185" t="s">
        <v>54</v>
      </c>
      <c r="L185">
        <v>0</v>
      </c>
      <c r="M185">
        <v>11.0233147347741</v>
      </c>
      <c r="N185">
        <v>0</v>
      </c>
      <c r="O185">
        <v>0.90028892152326501</v>
      </c>
      <c r="P185">
        <v>0</v>
      </c>
      <c r="Q185">
        <v>12.573405386138599</v>
      </c>
      <c r="R185">
        <v>0</v>
      </c>
      <c r="S185">
        <v>1.3853235102416901</v>
      </c>
      <c r="T185">
        <v>51.069751719890803</v>
      </c>
      <c r="U185">
        <v>2.7681169917408202</v>
      </c>
      <c r="V185">
        <v>0.29694333635424103</v>
      </c>
      <c r="W185">
        <v>0</v>
      </c>
      <c r="X185">
        <v>0</v>
      </c>
      <c r="Y185">
        <v>8.3694289520085992</v>
      </c>
      <c r="Z185">
        <v>22.4972946870367</v>
      </c>
      <c r="AA185">
        <v>0</v>
      </c>
      <c r="AB185">
        <v>8.6316606610866806E-2</v>
      </c>
      <c r="AC185">
        <v>0.68163755053500197</v>
      </c>
      <c r="AD185">
        <v>0</v>
      </c>
      <c r="AE185">
        <v>5.8509686302332997E-2</v>
      </c>
      <c r="AF185">
        <v>0</v>
      </c>
      <c r="AG185">
        <v>9.0655450031430496E-2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10.944913094952801</v>
      </c>
      <c r="AN185">
        <v>4.6446102173486201</v>
      </c>
      <c r="AO185">
        <v>0.45463576805322697</v>
      </c>
      <c r="AP185">
        <v>0</v>
      </c>
      <c r="AQ185">
        <v>0</v>
      </c>
      <c r="AR185">
        <v>0</v>
      </c>
      <c r="AS185">
        <v>50.527174972179097</v>
      </c>
      <c r="AT185">
        <v>0</v>
      </c>
      <c r="AU185">
        <v>5.6307906683846498E-2</v>
      </c>
      <c r="AV185">
        <v>10.195975983721</v>
      </c>
    </row>
    <row r="186" spans="1:48">
      <c r="A186" t="s">
        <v>52</v>
      </c>
      <c r="B186" t="s">
        <v>6</v>
      </c>
      <c r="C186" t="s">
        <v>605</v>
      </c>
      <c r="D186" t="s">
        <v>54</v>
      </c>
      <c r="E186" t="s">
        <v>54</v>
      </c>
      <c r="F186" t="s">
        <v>54</v>
      </c>
      <c r="G186">
        <v>2010</v>
      </c>
      <c r="H186" t="s">
        <v>54</v>
      </c>
      <c r="I186" t="s">
        <v>54</v>
      </c>
      <c r="J186" t="s">
        <v>54</v>
      </c>
      <c r="K186" t="s">
        <v>54</v>
      </c>
      <c r="L186">
        <v>2.4568053735972102</v>
      </c>
      <c r="M186">
        <v>35.378017003336197</v>
      </c>
      <c r="N186">
        <v>1.4984113117942801</v>
      </c>
      <c r="O186">
        <v>62.111387645148</v>
      </c>
      <c r="P186">
        <v>23.619168514384601</v>
      </c>
      <c r="Q186">
        <v>28.6846242226047</v>
      </c>
      <c r="R186">
        <v>14.0097603028011</v>
      </c>
      <c r="S186">
        <v>30.061763619248801</v>
      </c>
      <c r="T186">
        <v>386.05423203786802</v>
      </c>
      <c r="U186">
        <v>4.3414786784503496</v>
      </c>
      <c r="V186">
        <v>0.87892806644145305</v>
      </c>
      <c r="W186">
        <v>6.6247660764892897</v>
      </c>
      <c r="X186">
        <v>357.41250320885399</v>
      </c>
      <c r="Y186">
        <v>64.7225543214021</v>
      </c>
      <c r="Z186">
        <v>538.96070892915998</v>
      </c>
      <c r="AA186">
        <v>1.1584382734671199</v>
      </c>
      <c r="AB186">
        <v>20.5545982080132</v>
      </c>
      <c r="AC186">
        <v>39.2980493257745</v>
      </c>
      <c r="AD186">
        <v>2.5763215705064701</v>
      </c>
      <c r="AE186">
        <v>10.587440283465</v>
      </c>
      <c r="AF186">
        <v>0.76488203691935697</v>
      </c>
      <c r="AG186">
        <v>0.39758412564399198</v>
      </c>
      <c r="AH186">
        <v>1.6069543116104399</v>
      </c>
      <c r="AI186">
        <v>0.41085486881066602</v>
      </c>
      <c r="AJ186">
        <v>0.49820866723121399</v>
      </c>
      <c r="AK186">
        <v>1.5403124656539899</v>
      </c>
      <c r="AL186">
        <v>19.3478627468049</v>
      </c>
      <c r="AM186">
        <v>41.545540535063701</v>
      </c>
      <c r="AN186">
        <v>111.322988707802</v>
      </c>
      <c r="AO186">
        <v>4.26995445436898</v>
      </c>
      <c r="AP186">
        <v>10.646889290969201</v>
      </c>
      <c r="AQ186">
        <v>7.8675514009780496</v>
      </c>
      <c r="AR186">
        <v>3.4044267761749398</v>
      </c>
      <c r="AS186">
        <v>114.90018218566701</v>
      </c>
      <c r="AT186">
        <v>2.0014179106486898</v>
      </c>
      <c r="AU186">
        <v>4.4494664063407203</v>
      </c>
      <c r="AV186">
        <v>1386.0388278937201</v>
      </c>
    </row>
    <row r="187" spans="1:48">
      <c r="A187" t="s">
        <v>52</v>
      </c>
      <c r="B187" t="s">
        <v>6</v>
      </c>
      <c r="C187" t="s">
        <v>88</v>
      </c>
      <c r="D187" t="s">
        <v>54</v>
      </c>
      <c r="E187" t="s">
        <v>54</v>
      </c>
      <c r="F187" t="s">
        <v>54</v>
      </c>
      <c r="G187">
        <v>2010</v>
      </c>
      <c r="H187" t="s">
        <v>54</v>
      </c>
      <c r="I187" t="s">
        <v>54</v>
      </c>
      <c r="J187" t="s">
        <v>54</v>
      </c>
      <c r="K187" t="s">
        <v>54</v>
      </c>
      <c r="L187">
        <v>0</v>
      </c>
      <c r="M187">
        <v>104.715553809539</v>
      </c>
      <c r="N187">
        <v>7.4018326051035803</v>
      </c>
      <c r="O187">
        <v>762.02654118918895</v>
      </c>
      <c r="P187">
        <v>9.0619359462666509</v>
      </c>
      <c r="Q187">
        <v>212.32372275194999</v>
      </c>
      <c r="R187">
        <v>0</v>
      </c>
      <c r="S187">
        <v>203.47095010612301</v>
      </c>
      <c r="T187">
        <v>3611.1287709517401</v>
      </c>
      <c r="U187">
        <v>83.828055108761603</v>
      </c>
      <c r="V187">
        <v>2.7587656537843799</v>
      </c>
      <c r="W187">
        <v>30.160667270371501</v>
      </c>
      <c r="X187">
        <v>757.75277505286999</v>
      </c>
      <c r="Y187">
        <v>4.9184418726710399</v>
      </c>
      <c r="Z187">
        <v>2151.4905200139401</v>
      </c>
      <c r="AA187">
        <v>61.558261717540198</v>
      </c>
      <c r="AB187">
        <v>311.229616974122</v>
      </c>
      <c r="AC187">
        <v>182.67584881239901</v>
      </c>
      <c r="AD187">
        <v>0</v>
      </c>
      <c r="AE187">
        <v>2384.5235489650099</v>
      </c>
      <c r="AF187">
        <v>0</v>
      </c>
      <c r="AG187">
        <v>13.563492882339601</v>
      </c>
      <c r="AH187">
        <v>35.247426036056901</v>
      </c>
      <c r="AI187">
        <v>6.6473838108384502</v>
      </c>
      <c r="AJ187">
        <v>0</v>
      </c>
      <c r="AK187">
        <v>0</v>
      </c>
      <c r="AL187">
        <v>0</v>
      </c>
      <c r="AM187">
        <v>3040.8527904704902</v>
      </c>
      <c r="AN187">
        <v>0.65361685571406702</v>
      </c>
      <c r="AO187">
        <v>229.31737158383501</v>
      </c>
      <c r="AP187">
        <v>45.3093128201781</v>
      </c>
      <c r="AQ187">
        <v>195.620703656925</v>
      </c>
      <c r="AR187">
        <v>26.0469640184219</v>
      </c>
      <c r="AS187">
        <v>9.5836013847838899</v>
      </c>
      <c r="AT187">
        <v>7.0012715476810898</v>
      </c>
      <c r="AU187">
        <v>78.129319161629198</v>
      </c>
      <c r="AV187">
        <v>10244.2448808222</v>
      </c>
    </row>
    <row r="188" spans="1:48">
      <c r="A188" t="s">
        <v>52</v>
      </c>
      <c r="B188" t="s">
        <v>6</v>
      </c>
      <c r="C188" t="s">
        <v>89</v>
      </c>
      <c r="D188" t="s">
        <v>54</v>
      </c>
      <c r="E188" t="s">
        <v>54</v>
      </c>
      <c r="F188" t="s">
        <v>54</v>
      </c>
      <c r="G188">
        <v>2010</v>
      </c>
      <c r="H188" t="s">
        <v>54</v>
      </c>
      <c r="I188" t="s">
        <v>54</v>
      </c>
      <c r="J188" t="s">
        <v>54</v>
      </c>
      <c r="K188" t="s">
        <v>54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54.600792100120103</v>
      </c>
      <c r="R188">
        <v>0.85837393332726697</v>
      </c>
      <c r="S188">
        <v>0</v>
      </c>
      <c r="T188">
        <v>3.2035186624937002</v>
      </c>
      <c r="U188">
        <v>0</v>
      </c>
      <c r="V188">
        <v>0</v>
      </c>
      <c r="W188">
        <v>3.6143461395427297E-2</v>
      </c>
      <c r="X188">
        <v>3.1319946512830801</v>
      </c>
      <c r="Y188">
        <v>0</v>
      </c>
      <c r="Z188">
        <v>3.6126764874926498</v>
      </c>
      <c r="AA188">
        <v>0</v>
      </c>
      <c r="AB188">
        <v>0</v>
      </c>
      <c r="AC188">
        <v>0</v>
      </c>
      <c r="AD188">
        <v>20.543301281181201</v>
      </c>
      <c r="AE188">
        <v>0.32375852193058902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1.1500133589041901</v>
      </c>
      <c r="AP188">
        <v>0</v>
      </c>
      <c r="AQ188">
        <v>1.7666377184655599</v>
      </c>
      <c r="AR188">
        <v>0</v>
      </c>
      <c r="AS188">
        <v>0</v>
      </c>
      <c r="AT188">
        <v>0.86717172751548799</v>
      </c>
      <c r="AU188">
        <v>0</v>
      </c>
      <c r="AV188">
        <v>0</v>
      </c>
    </row>
    <row r="189" spans="1:48">
      <c r="A189" t="s">
        <v>52</v>
      </c>
      <c r="B189" t="s">
        <v>6</v>
      </c>
      <c r="C189" t="s">
        <v>90</v>
      </c>
      <c r="D189" t="s">
        <v>54</v>
      </c>
      <c r="E189" t="s">
        <v>54</v>
      </c>
      <c r="F189" t="s">
        <v>54</v>
      </c>
      <c r="G189">
        <v>2010</v>
      </c>
      <c r="H189" t="s">
        <v>54</v>
      </c>
      <c r="I189" t="s">
        <v>54</v>
      </c>
      <c r="J189" t="s">
        <v>54</v>
      </c>
      <c r="K189" t="s">
        <v>54</v>
      </c>
      <c r="L189">
        <v>0</v>
      </c>
      <c r="M189">
        <v>72.125215564900699</v>
      </c>
      <c r="N189">
        <v>21.470964606796599</v>
      </c>
      <c r="O189">
        <v>3.7981940852800098</v>
      </c>
      <c r="P189">
        <v>105.400793524912</v>
      </c>
      <c r="Q189">
        <v>38.560010398065103</v>
      </c>
      <c r="R189">
        <v>0</v>
      </c>
      <c r="S189">
        <v>159.03353342362701</v>
      </c>
      <c r="T189">
        <v>932.14504413860197</v>
      </c>
      <c r="U189">
        <v>283.70908231852798</v>
      </c>
      <c r="V189">
        <v>25.166800187736499</v>
      </c>
      <c r="W189">
        <v>7.9463552466268004</v>
      </c>
      <c r="X189">
        <v>0</v>
      </c>
      <c r="Y189">
        <v>245.98197411179299</v>
      </c>
      <c r="Z189">
        <v>403.14527114352398</v>
      </c>
      <c r="AA189">
        <v>23.250459655082398</v>
      </c>
      <c r="AB189">
        <v>76.6340981442046</v>
      </c>
      <c r="AC189">
        <v>0</v>
      </c>
      <c r="AD189">
        <v>17.4218343935399</v>
      </c>
      <c r="AE189">
        <v>22.4378667346638</v>
      </c>
      <c r="AF189">
        <v>0.80521178320305697</v>
      </c>
      <c r="AG189">
        <v>66.322496062089499</v>
      </c>
      <c r="AH189">
        <v>0</v>
      </c>
      <c r="AI189">
        <v>32.190072819260102</v>
      </c>
      <c r="AJ189">
        <v>0</v>
      </c>
      <c r="AK189">
        <v>10.689533974936801</v>
      </c>
      <c r="AL189">
        <v>0</v>
      </c>
      <c r="AM189">
        <v>125.647797750766</v>
      </c>
      <c r="AN189">
        <v>19.281811913737702</v>
      </c>
      <c r="AO189">
        <v>426.663047716226</v>
      </c>
      <c r="AP189">
        <v>0.48051120343492798</v>
      </c>
      <c r="AQ189">
        <v>144.82073397312499</v>
      </c>
      <c r="AR189">
        <v>59.959609962757497</v>
      </c>
      <c r="AS189">
        <v>284.87850108312699</v>
      </c>
      <c r="AT189">
        <v>8.3242580018143908</v>
      </c>
      <c r="AU189">
        <v>40.1046826799803</v>
      </c>
      <c r="AV189">
        <v>24.396044928852799</v>
      </c>
    </row>
    <row r="190" spans="1:48">
      <c r="A190" t="s">
        <v>52</v>
      </c>
      <c r="B190" t="s">
        <v>6</v>
      </c>
      <c r="C190" t="s">
        <v>91</v>
      </c>
      <c r="D190" t="s">
        <v>54</v>
      </c>
      <c r="E190" t="s">
        <v>54</v>
      </c>
      <c r="F190" t="s">
        <v>54</v>
      </c>
      <c r="G190">
        <v>2010</v>
      </c>
      <c r="H190" t="s">
        <v>54</v>
      </c>
      <c r="I190" t="s">
        <v>54</v>
      </c>
      <c r="J190" t="s">
        <v>54</v>
      </c>
      <c r="K190" t="s">
        <v>54</v>
      </c>
      <c r="L190">
        <v>0</v>
      </c>
      <c r="M190">
        <v>1.01910454460335</v>
      </c>
      <c r="N190">
        <v>0</v>
      </c>
      <c r="O190">
        <v>3.4868832172822599</v>
      </c>
      <c r="P190">
        <v>1.0997673290885599</v>
      </c>
      <c r="Q190">
        <v>0</v>
      </c>
      <c r="R190">
        <v>11.6964695453751</v>
      </c>
      <c r="S190">
        <v>0</v>
      </c>
      <c r="T190">
        <v>31.025677806418599</v>
      </c>
      <c r="U190">
        <v>0.55139202085480699</v>
      </c>
      <c r="V190">
        <v>0</v>
      </c>
      <c r="W190">
        <v>0</v>
      </c>
      <c r="X190">
        <v>92.464248611325701</v>
      </c>
      <c r="Y190">
        <v>0</v>
      </c>
      <c r="Z190">
        <v>54.127394683681601</v>
      </c>
      <c r="AA190">
        <v>2.22355381944018</v>
      </c>
      <c r="AB190">
        <v>4.80321496970432</v>
      </c>
      <c r="AC190">
        <v>7.6754454225858604</v>
      </c>
      <c r="AD190">
        <v>0</v>
      </c>
      <c r="AE190">
        <v>80.987776892676607</v>
      </c>
      <c r="AF190">
        <v>0.46021405187038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22.2558201186426</v>
      </c>
      <c r="AM190">
        <v>0</v>
      </c>
      <c r="AN190">
        <v>0</v>
      </c>
      <c r="AO190">
        <v>0</v>
      </c>
      <c r="AP190">
        <v>18.584331185470699</v>
      </c>
      <c r="AQ190">
        <v>0</v>
      </c>
      <c r="AR190">
        <v>0.870696348610977</v>
      </c>
      <c r="AS190">
        <v>0</v>
      </c>
      <c r="AT190">
        <v>0.59140258753184505</v>
      </c>
      <c r="AU190">
        <v>0</v>
      </c>
      <c r="AV190">
        <v>31.831721815828701</v>
      </c>
    </row>
    <row r="191" spans="1:48">
      <c r="A191" t="s">
        <v>52</v>
      </c>
      <c r="B191" t="s">
        <v>6</v>
      </c>
      <c r="C191" t="s">
        <v>92</v>
      </c>
      <c r="D191" t="s">
        <v>54</v>
      </c>
      <c r="E191" t="s">
        <v>54</v>
      </c>
      <c r="F191" t="s">
        <v>54</v>
      </c>
      <c r="G191">
        <v>2010</v>
      </c>
      <c r="H191" t="s">
        <v>54</v>
      </c>
      <c r="I191" t="s">
        <v>54</v>
      </c>
      <c r="J191" t="s">
        <v>54</v>
      </c>
      <c r="K191" t="s">
        <v>54</v>
      </c>
      <c r="L191">
        <v>1.1824205352719099</v>
      </c>
      <c r="M191">
        <v>115.380285606244</v>
      </c>
      <c r="N191">
        <v>0</v>
      </c>
      <c r="O191">
        <v>636.28113000299004</v>
      </c>
      <c r="P191">
        <v>0.462038634681458</v>
      </c>
      <c r="Q191">
        <v>496.30047119250401</v>
      </c>
      <c r="R191">
        <v>76.967079473495104</v>
      </c>
      <c r="S191">
        <v>0</v>
      </c>
      <c r="T191">
        <v>2099.65180353095</v>
      </c>
      <c r="U191">
        <v>52.723525816977798</v>
      </c>
      <c r="V191">
        <v>0.27150177287610899</v>
      </c>
      <c r="W191">
        <v>294.98661228563401</v>
      </c>
      <c r="X191">
        <v>417.57316764559499</v>
      </c>
      <c r="Y191">
        <v>71.099461607420395</v>
      </c>
      <c r="Z191">
        <v>1159.3530935137201</v>
      </c>
      <c r="AA191">
        <v>17.610028117472901</v>
      </c>
      <c r="AB191">
        <v>0</v>
      </c>
      <c r="AC191">
        <v>337.371090097077</v>
      </c>
      <c r="AD191">
        <v>0.168847072487535</v>
      </c>
      <c r="AE191">
        <v>269.48633832062598</v>
      </c>
      <c r="AF191">
        <v>2.6418108756289902</v>
      </c>
      <c r="AG191">
        <v>0.66817749985525698</v>
      </c>
      <c r="AH191">
        <v>28.548728024793601</v>
      </c>
      <c r="AI191">
        <v>1.8601764143550501</v>
      </c>
      <c r="AJ191">
        <v>0</v>
      </c>
      <c r="AK191">
        <v>8.4263692409396995</v>
      </c>
      <c r="AL191">
        <v>0</v>
      </c>
      <c r="AM191">
        <v>4.6183830398345904</v>
      </c>
      <c r="AN191">
        <v>29.009119418192899</v>
      </c>
      <c r="AO191">
        <v>7.8918482903996896</v>
      </c>
      <c r="AP191">
        <v>27.940972496936698</v>
      </c>
      <c r="AQ191">
        <v>3.2525622612651701</v>
      </c>
      <c r="AR191">
        <v>0.130976945620983</v>
      </c>
      <c r="AS191">
        <v>4.5570475519290001</v>
      </c>
      <c r="AT191">
        <v>16.182448111485101</v>
      </c>
      <c r="AU191">
        <v>0</v>
      </c>
      <c r="AV191">
        <v>955.69343115346896</v>
      </c>
    </row>
    <row r="192" spans="1:48">
      <c r="A192" t="s">
        <v>52</v>
      </c>
      <c r="B192" t="s">
        <v>6</v>
      </c>
      <c r="C192" t="s">
        <v>93</v>
      </c>
      <c r="D192" t="s">
        <v>54</v>
      </c>
      <c r="E192" t="s">
        <v>54</v>
      </c>
      <c r="F192" t="s">
        <v>54</v>
      </c>
      <c r="G192">
        <v>2010</v>
      </c>
      <c r="H192" t="s">
        <v>54</v>
      </c>
      <c r="I192" t="s">
        <v>54</v>
      </c>
      <c r="J192" t="s">
        <v>54</v>
      </c>
      <c r="K192" t="s">
        <v>54</v>
      </c>
      <c r="L192">
        <v>3.7117885063062801E-2</v>
      </c>
      <c r="M192">
        <v>1.3458113118411601</v>
      </c>
      <c r="N192">
        <v>7.1656428372104203E-2</v>
      </c>
      <c r="O192">
        <v>0.28255057254057098</v>
      </c>
      <c r="P192">
        <v>0.44190223907760801</v>
      </c>
      <c r="Q192">
        <v>0.20828472198651399</v>
      </c>
      <c r="R192">
        <v>1.6473611595723601E-3</v>
      </c>
      <c r="S192">
        <v>0.45690355178426301</v>
      </c>
      <c r="T192">
        <v>2.2087133098976399</v>
      </c>
      <c r="U192">
        <v>1.7254556743043099</v>
      </c>
      <c r="V192">
        <v>0.49307171748937201</v>
      </c>
      <c r="W192">
        <v>0.12772699250156</v>
      </c>
      <c r="X192">
        <v>0.14467850436131899</v>
      </c>
      <c r="Y192">
        <v>1.7488035419936301</v>
      </c>
      <c r="Z192">
        <v>4.4076915616653496</v>
      </c>
      <c r="AA192">
        <v>0.45951051948716198</v>
      </c>
      <c r="AB192">
        <v>0.61102357209531999</v>
      </c>
      <c r="AC192">
        <v>5.4389000584343802E-2</v>
      </c>
      <c r="AD192">
        <v>0</v>
      </c>
      <c r="AE192">
        <v>0.19493878640224499</v>
      </c>
      <c r="AF192">
        <v>0.116535876914277</v>
      </c>
      <c r="AG192">
        <v>1.0334322432088201</v>
      </c>
      <c r="AH192">
        <v>1.80992166582951E-2</v>
      </c>
      <c r="AI192">
        <v>1.0891785987117999</v>
      </c>
      <c r="AJ192">
        <v>6.6891269122880306E-2</v>
      </c>
      <c r="AK192">
        <v>5.6267443823640399E-2</v>
      </c>
      <c r="AL192">
        <v>0</v>
      </c>
      <c r="AM192">
        <v>0.19966216896510799</v>
      </c>
      <c r="AN192">
        <v>0.51130196952989004</v>
      </c>
      <c r="AO192">
        <v>4.6267017552879999</v>
      </c>
      <c r="AP192">
        <v>0.79259590071087804</v>
      </c>
      <c r="AQ192">
        <v>10.760602600341199</v>
      </c>
      <c r="AR192">
        <v>0.31971206748731001</v>
      </c>
      <c r="AS192">
        <v>0.29731287275754098</v>
      </c>
      <c r="AT192">
        <v>0.78859973605660405</v>
      </c>
      <c r="AU192">
        <v>2.81710143036E-2</v>
      </c>
      <c r="AV192">
        <v>0</v>
      </c>
    </row>
    <row r="193" spans="1:48">
      <c r="A193" t="s">
        <v>52</v>
      </c>
      <c r="B193" t="s">
        <v>6</v>
      </c>
      <c r="C193" t="s">
        <v>94</v>
      </c>
      <c r="D193" t="s">
        <v>54</v>
      </c>
      <c r="E193" t="s">
        <v>54</v>
      </c>
      <c r="F193" t="s">
        <v>54</v>
      </c>
      <c r="G193">
        <v>2010</v>
      </c>
      <c r="H193" t="s">
        <v>54</v>
      </c>
      <c r="I193" t="s">
        <v>54</v>
      </c>
      <c r="J193" t="s">
        <v>54</v>
      </c>
      <c r="K193" t="s">
        <v>54</v>
      </c>
      <c r="L193">
        <v>0</v>
      </c>
      <c r="M193">
        <v>4.4417899897640702E-2</v>
      </c>
      <c r="N193">
        <v>0</v>
      </c>
      <c r="O193">
        <v>0</v>
      </c>
      <c r="P193">
        <v>4.4571174113862098E-2</v>
      </c>
      <c r="Q193">
        <v>0</v>
      </c>
      <c r="R193">
        <v>0</v>
      </c>
      <c r="S193">
        <v>0.238528101509934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3.0125492300519498E-2</v>
      </c>
      <c r="AC193">
        <v>0.84522261391959996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14.4449033062252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0.219561216980415</v>
      </c>
    </row>
    <row r="194" spans="1:48">
      <c r="A194" t="s">
        <v>52</v>
      </c>
      <c r="B194" t="s">
        <v>6</v>
      </c>
      <c r="C194" t="s">
        <v>95</v>
      </c>
      <c r="D194" t="s">
        <v>54</v>
      </c>
      <c r="E194" t="s">
        <v>54</v>
      </c>
      <c r="F194" t="s">
        <v>54</v>
      </c>
      <c r="G194">
        <v>2010</v>
      </c>
      <c r="H194" t="s">
        <v>54</v>
      </c>
      <c r="I194" t="s">
        <v>54</v>
      </c>
      <c r="J194" t="s">
        <v>54</v>
      </c>
      <c r="K194" t="s">
        <v>54</v>
      </c>
      <c r="L194">
        <v>0.26731278962960497</v>
      </c>
      <c r="M194">
        <v>1.26999455167105</v>
      </c>
      <c r="N194">
        <v>0.80599592992320002</v>
      </c>
      <c r="O194">
        <v>0.77135467874577301</v>
      </c>
      <c r="P194">
        <v>1.99960763182617</v>
      </c>
      <c r="Q194">
        <v>1.0805407486425</v>
      </c>
      <c r="R194">
        <v>3.3038743255867802E-2</v>
      </c>
      <c r="S194">
        <v>2.6055285695868098</v>
      </c>
      <c r="T194">
        <v>8.0150429125539802</v>
      </c>
      <c r="U194">
        <v>0.72930343060960801</v>
      </c>
      <c r="V194">
        <v>7.4637824735147698E-2</v>
      </c>
      <c r="W194">
        <v>1.75092418887555</v>
      </c>
      <c r="X194">
        <v>1.69826952482881</v>
      </c>
      <c r="Y194">
        <v>1.4976771246076499</v>
      </c>
      <c r="Z194">
        <v>11.4567379215567</v>
      </c>
      <c r="AA194">
        <v>1.0370087231235201</v>
      </c>
      <c r="AB194">
        <v>1.6752393327115001</v>
      </c>
      <c r="AC194">
        <v>0.61765143271118395</v>
      </c>
      <c r="AD194">
        <v>7.7314217830451296E-2</v>
      </c>
      <c r="AE194">
        <v>1.42085562250221</v>
      </c>
      <c r="AF194">
        <v>0.52252338647216601</v>
      </c>
      <c r="AG194">
        <v>0.151133192951418</v>
      </c>
      <c r="AH194">
        <v>3.4156470411551801E-2</v>
      </c>
      <c r="AI194">
        <v>5.2757517158564797E-2</v>
      </c>
      <c r="AJ194">
        <v>0.19158888291489601</v>
      </c>
      <c r="AK194">
        <v>0.43965702183760702</v>
      </c>
      <c r="AL194">
        <v>6.2484556125028201E-3</v>
      </c>
      <c r="AM194">
        <v>0.22528496196894299</v>
      </c>
      <c r="AN194">
        <v>2.0203483990104698</v>
      </c>
      <c r="AO194">
        <v>0.98335799518332601</v>
      </c>
      <c r="AP194">
        <v>0.52596065260172897</v>
      </c>
      <c r="AQ194">
        <v>1.1686425261372599</v>
      </c>
      <c r="AR194">
        <v>2.1103501107596898</v>
      </c>
      <c r="AS194">
        <v>2.89287579634194</v>
      </c>
      <c r="AT194">
        <v>0.292798929636165</v>
      </c>
      <c r="AU194">
        <v>0.317687582989996</v>
      </c>
      <c r="AV194">
        <v>3.40160387718683</v>
      </c>
    </row>
    <row r="195" spans="1:48">
      <c r="A195" t="s">
        <v>52</v>
      </c>
      <c r="B195" t="s">
        <v>6</v>
      </c>
      <c r="C195" t="s">
        <v>96</v>
      </c>
      <c r="D195" t="s">
        <v>54</v>
      </c>
      <c r="E195" t="s">
        <v>54</v>
      </c>
      <c r="F195" t="s">
        <v>54</v>
      </c>
      <c r="G195">
        <v>2010</v>
      </c>
      <c r="H195" t="s">
        <v>54</v>
      </c>
      <c r="I195" t="s">
        <v>54</v>
      </c>
      <c r="J195" t="s">
        <v>54</v>
      </c>
      <c r="K195" t="s">
        <v>54</v>
      </c>
      <c r="L195">
        <v>0</v>
      </c>
      <c r="M195">
        <v>2.1026514820510802</v>
      </c>
      <c r="N195">
        <v>0.18666116224363399</v>
      </c>
      <c r="O195">
        <v>5.3409604071155696</v>
      </c>
      <c r="P195">
        <v>7.9542403033969394E-2</v>
      </c>
      <c r="Q195">
        <v>2.0707873826782102</v>
      </c>
      <c r="R195">
        <v>0</v>
      </c>
      <c r="S195">
        <v>3.5331231700662502</v>
      </c>
      <c r="T195">
        <v>35.188645821848098</v>
      </c>
      <c r="U195">
        <v>1.63583946869213</v>
      </c>
      <c r="V195">
        <v>5.8837452895256603E-2</v>
      </c>
      <c r="W195">
        <v>0.17580201329034101</v>
      </c>
      <c r="X195">
        <v>3.5667449751103302</v>
      </c>
      <c r="Y195">
        <v>6.2503909264507801E-2</v>
      </c>
      <c r="Z195">
        <v>24.414424462570899</v>
      </c>
      <c r="AA195">
        <v>2.4389045643440399</v>
      </c>
      <c r="AB195">
        <v>9.5448038040150394</v>
      </c>
      <c r="AC195">
        <v>1.3402502434316199</v>
      </c>
      <c r="AD195">
        <v>0</v>
      </c>
      <c r="AE195">
        <v>16.471781709706399</v>
      </c>
      <c r="AF195">
        <v>0</v>
      </c>
      <c r="AG195">
        <v>0.240632380652336</v>
      </c>
      <c r="AH195">
        <v>0.27555361238536602</v>
      </c>
      <c r="AI195">
        <v>0.18128278717788299</v>
      </c>
      <c r="AJ195">
        <v>0</v>
      </c>
      <c r="AK195">
        <v>0</v>
      </c>
      <c r="AL195">
        <v>0</v>
      </c>
      <c r="AM195">
        <v>6.3809735153615703</v>
      </c>
      <c r="AN195">
        <v>3.3202394357594901E-3</v>
      </c>
      <c r="AO195">
        <v>6.7885801600071103</v>
      </c>
      <c r="AP195">
        <v>0.76690702171550595</v>
      </c>
      <c r="AQ195">
        <v>6.9876882508177696</v>
      </c>
      <c r="AR195">
        <v>0.756973236090702</v>
      </c>
      <c r="AS195">
        <v>0.184635602864647</v>
      </c>
      <c r="AT195">
        <v>0.170150280819583</v>
      </c>
      <c r="AU195">
        <v>2.6460388856730801</v>
      </c>
      <c r="AV195">
        <v>33.373086240084703</v>
      </c>
    </row>
    <row r="196" spans="1:48">
      <c r="A196" t="s">
        <v>52</v>
      </c>
      <c r="B196" t="s">
        <v>6</v>
      </c>
      <c r="C196" t="s">
        <v>97</v>
      </c>
      <c r="D196" t="s">
        <v>54</v>
      </c>
      <c r="E196" t="s">
        <v>54</v>
      </c>
      <c r="F196" t="s">
        <v>54</v>
      </c>
      <c r="G196">
        <v>2010</v>
      </c>
      <c r="H196" t="s">
        <v>54</v>
      </c>
      <c r="I196" t="s">
        <v>54</v>
      </c>
      <c r="J196" t="s">
        <v>54</v>
      </c>
      <c r="K196" t="s">
        <v>54</v>
      </c>
      <c r="L196">
        <v>0</v>
      </c>
      <c r="M196">
        <v>2.4830627143928199</v>
      </c>
      <c r="N196">
        <v>0.62354379914456703</v>
      </c>
      <c r="O196">
        <v>2.53624772087605E-2</v>
      </c>
      <c r="P196">
        <v>2.4194147589499</v>
      </c>
      <c r="Q196">
        <v>0.45515187371645399</v>
      </c>
      <c r="R196">
        <v>0</v>
      </c>
      <c r="S196">
        <v>2.19994269799813</v>
      </c>
      <c r="T196">
        <v>10.854686961612</v>
      </c>
      <c r="U196">
        <v>7.6070659889421197</v>
      </c>
      <c r="V196">
        <v>0.86927715910367598</v>
      </c>
      <c r="W196">
        <v>0.114422097449314</v>
      </c>
      <c r="X196">
        <v>0</v>
      </c>
      <c r="Y196">
        <v>4.4844753631887704</v>
      </c>
      <c r="Z196">
        <v>5.7215435470904401</v>
      </c>
      <c r="AA196">
        <v>0.99541174716318004</v>
      </c>
      <c r="AB196">
        <v>3.4585374965009499</v>
      </c>
      <c r="AC196">
        <v>0</v>
      </c>
      <c r="AD196">
        <v>0.40874789184652099</v>
      </c>
      <c r="AE196">
        <v>0.12573879167714799</v>
      </c>
      <c r="AF196">
        <v>2.96985328861917E-2</v>
      </c>
      <c r="AG196">
        <v>1.9629604162635299</v>
      </c>
      <c r="AH196">
        <v>0</v>
      </c>
      <c r="AI196">
        <v>1.1655363576161999</v>
      </c>
      <c r="AJ196">
        <v>0</v>
      </c>
      <c r="AK196">
        <v>0.17205890121586001</v>
      </c>
      <c r="AL196">
        <v>0</v>
      </c>
      <c r="AM196">
        <v>0.41501811340220002</v>
      </c>
      <c r="AN196">
        <v>0.143277030058063</v>
      </c>
      <c r="AO196">
        <v>17.702449791677601</v>
      </c>
      <c r="AP196">
        <v>4.0726271578029299E-2</v>
      </c>
      <c r="AQ196">
        <v>7.4037042756317799</v>
      </c>
      <c r="AR196">
        <v>2.0067021494825701</v>
      </c>
      <c r="AS196">
        <v>8.0931580182152292</v>
      </c>
      <c r="AT196">
        <v>0.28997385381610602</v>
      </c>
      <c r="AU196">
        <v>2.1053590569304901</v>
      </c>
      <c r="AV196">
        <v>0</v>
      </c>
    </row>
    <row r="197" spans="1:48">
      <c r="A197" t="s">
        <v>52</v>
      </c>
      <c r="B197" t="s">
        <v>6</v>
      </c>
      <c r="C197" t="s">
        <v>98</v>
      </c>
      <c r="D197" t="s">
        <v>54</v>
      </c>
      <c r="E197" t="s">
        <v>54</v>
      </c>
      <c r="F197" t="s">
        <v>54</v>
      </c>
      <c r="G197">
        <v>2010</v>
      </c>
      <c r="H197" t="s">
        <v>54</v>
      </c>
      <c r="I197" t="s">
        <v>54</v>
      </c>
      <c r="J197" t="s">
        <v>54</v>
      </c>
      <c r="K197" t="s">
        <v>54</v>
      </c>
      <c r="L197">
        <v>0.316833061995066</v>
      </c>
      <c r="M197">
        <v>0.16746058811984099</v>
      </c>
      <c r="N197">
        <v>0</v>
      </c>
      <c r="O197">
        <v>0.14353904456660499</v>
      </c>
      <c r="P197">
        <v>3.6571219785732998E-3</v>
      </c>
      <c r="Q197">
        <v>0</v>
      </c>
      <c r="R197">
        <v>1.66932597503332E-2</v>
      </c>
      <c r="S197">
        <v>4.1494639265440003E-2</v>
      </c>
      <c r="T197">
        <v>2.2288632703859901</v>
      </c>
      <c r="U197">
        <v>8.37417820922772E-2</v>
      </c>
      <c r="V197">
        <v>9.2414847479460605E-3</v>
      </c>
      <c r="W197">
        <v>0.20099261458925999</v>
      </c>
      <c r="X197">
        <v>2.0245776365828201</v>
      </c>
      <c r="Y197">
        <v>7.4212134342873895E-2</v>
      </c>
      <c r="Z197">
        <v>5.8907977467530204</v>
      </c>
      <c r="AA197">
        <v>0.77953510463253595</v>
      </c>
      <c r="AB197">
        <v>1.32866519085422</v>
      </c>
      <c r="AC197">
        <v>0.23597808318045899</v>
      </c>
      <c r="AD197">
        <v>8.0814007904727696E-3</v>
      </c>
      <c r="AE197">
        <v>2.8001330357658101</v>
      </c>
      <c r="AF197">
        <v>0.130786603381017</v>
      </c>
      <c r="AG197">
        <v>0.117128224537349</v>
      </c>
      <c r="AH197">
        <v>7.3510664581383101E-3</v>
      </c>
      <c r="AI197">
        <v>5.8945720081455003E-2</v>
      </c>
      <c r="AJ197">
        <v>0</v>
      </c>
      <c r="AK197">
        <v>7.0619483987950302E-2</v>
      </c>
      <c r="AL197">
        <v>2.7821177930781801E-2</v>
      </c>
      <c r="AM197">
        <v>2.6390439433909601E-2</v>
      </c>
      <c r="AN197">
        <v>5.9320526245188201E-2</v>
      </c>
      <c r="AO197">
        <v>1.1370464861255301</v>
      </c>
      <c r="AP197">
        <v>1.35322609732262</v>
      </c>
      <c r="AQ197">
        <v>0.63386342038050603</v>
      </c>
      <c r="AR197">
        <v>0.224527402388917</v>
      </c>
      <c r="AS197">
        <v>0</v>
      </c>
      <c r="AT197">
        <v>9.4438248841988495E-2</v>
      </c>
      <c r="AU197">
        <v>6.2722933051870905E-2</v>
      </c>
      <c r="AV197">
        <v>0.64419206376819305</v>
      </c>
    </row>
    <row r="198" spans="1:48">
      <c r="A198" t="s">
        <v>52</v>
      </c>
      <c r="B198" t="s">
        <v>6</v>
      </c>
      <c r="C198" t="s">
        <v>99</v>
      </c>
      <c r="D198" t="s">
        <v>54</v>
      </c>
      <c r="E198" t="s">
        <v>54</v>
      </c>
      <c r="F198" t="s">
        <v>54</v>
      </c>
      <c r="G198">
        <v>2010</v>
      </c>
      <c r="H198" t="s">
        <v>54</v>
      </c>
      <c r="I198" t="s">
        <v>54</v>
      </c>
      <c r="J198" t="s">
        <v>54</v>
      </c>
      <c r="K198" t="s">
        <v>54</v>
      </c>
      <c r="L198">
        <v>1.9418459898594199E-3</v>
      </c>
      <c r="M198">
        <v>2.0942784526450802</v>
      </c>
      <c r="N198">
        <v>0</v>
      </c>
      <c r="O198">
        <v>4.5430275291130098</v>
      </c>
      <c r="P198">
        <v>0</v>
      </c>
      <c r="Q198">
        <v>5.4659958909038702</v>
      </c>
      <c r="R198">
        <v>4.7773473627598401E-2</v>
      </c>
      <c r="S198">
        <v>0</v>
      </c>
      <c r="T198">
        <v>23.014704349014298</v>
      </c>
      <c r="U198">
        <v>0.96209308605269295</v>
      </c>
      <c r="V198">
        <v>3.4655567804797701E-3</v>
      </c>
      <c r="W198">
        <v>0.98190125485574098</v>
      </c>
      <c r="X198">
        <v>1.24786138866956</v>
      </c>
      <c r="Y198">
        <v>0.963451829044773</v>
      </c>
      <c r="Z198">
        <v>11.073551167220501</v>
      </c>
      <c r="AA198">
        <v>0.64844631683975196</v>
      </c>
      <c r="AB198">
        <v>0</v>
      </c>
      <c r="AC198">
        <v>2.1424441399534402</v>
      </c>
      <c r="AD198">
        <v>2.94525920544019E-3</v>
      </c>
      <c r="AE198">
        <v>1.9204635760064399</v>
      </c>
      <c r="AF198">
        <v>8.0184518531638493E-2</v>
      </c>
      <c r="AG198">
        <v>1.2397644734296E-2</v>
      </c>
      <c r="AH198">
        <v>0.28680297166221402</v>
      </c>
      <c r="AI198">
        <v>5.1659831495967902E-2</v>
      </c>
      <c r="AJ198">
        <v>0</v>
      </c>
      <c r="AK198">
        <v>0.111180035501002</v>
      </c>
      <c r="AL198">
        <v>0</v>
      </c>
      <c r="AM198">
        <v>5.3394403234712597E-2</v>
      </c>
      <c r="AN198">
        <v>0.16026239054163</v>
      </c>
      <c r="AO198">
        <v>0.24185162154484499</v>
      </c>
      <c r="AP198">
        <v>0.47775049351149801</v>
      </c>
      <c r="AQ198">
        <v>0.35502335727557399</v>
      </c>
      <c r="AR198">
        <v>3.6073053286651202E-3</v>
      </c>
      <c r="AS198">
        <v>0.102874562856323</v>
      </c>
      <c r="AT198">
        <v>0.53615903242128904</v>
      </c>
      <c r="AU198">
        <v>0</v>
      </c>
      <c r="AV198">
        <v>3.0298354238604999</v>
      </c>
    </row>
    <row r="199" spans="1:48">
      <c r="A199" t="s">
        <v>52</v>
      </c>
      <c r="B199" t="s">
        <v>6</v>
      </c>
      <c r="C199" t="s">
        <v>408</v>
      </c>
      <c r="D199" t="s">
        <v>54</v>
      </c>
      <c r="E199" t="s">
        <v>54</v>
      </c>
      <c r="F199" t="s">
        <v>54</v>
      </c>
      <c r="G199">
        <v>2010</v>
      </c>
      <c r="H199" t="s">
        <v>54</v>
      </c>
      <c r="I199" t="s">
        <v>54</v>
      </c>
      <c r="J199" t="s">
        <v>54</v>
      </c>
      <c r="K199" t="s">
        <v>54</v>
      </c>
      <c r="L199">
        <v>3.4756361909538E-2</v>
      </c>
      <c r="M199">
        <v>2.08958138736855</v>
      </c>
      <c r="N199">
        <v>0</v>
      </c>
      <c r="O199">
        <v>0.188311153093805</v>
      </c>
      <c r="P199">
        <v>0.19657030634831499</v>
      </c>
      <c r="Q199">
        <v>0.53097169163831404</v>
      </c>
      <c r="R199">
        <v>1.1347023667134399</v>
      </c>
      <c r="S199">
        <v>0.18051489565793299</v>
      </c>
      <c r="T199">
        <v>7.2876391544932204</v>
      </c>
      <c r="U199">
        <v>0.26272421784771099</v>
      </c>
      <c r="V199">
        <v>0</v>
      </c>
      <c r="W199">
        <v>3.1874980573167</v>
      </c>
      <c r="X199">
        <v>0.89467344248088099</v>
      </c>
      <c r="Y199">
        <v>1.6751768189046799E-2</v>
      </c>
      <c r="Z199">
        <v>0.82251855867902901</v>
      </c>
      <c r="AA199">
        <v>0.243050741779504</v>
      </c>
      <c r="AB199">
        <v>0.26667609706025103</v>
      </c>
      <c r="AC199">
        <v>9.3864888105238506E-2</v>
      </c>
      <c r="AD199">
        <v>0</v>
      </c>
      <c r="AE199">
        <v>0.86672447651900597</v>
      </c>
      <c r="AF199">
        <v>9.9609297958563898E-3</v>
      </c>
      <c r="AG199">
        <v>0</v>
      </c>
      <c r="AH199">
        <v>1.9157324709087702E-2</v>
      </c>
      <c r="AI199">
        <v>0</v>
      </c>
      <c r="AJ199">
        <v>0</v>
      </c>
      <c r="AK199">
        <v>0</v>
      </c>
      <c r="AL199">
        <v>0</v>
      </c>
      <c r="AM199">
        <v>0.14696131501470899</v>
      </c>
      <c r="AN199">
        <v>0</v>
      </c>
      <c r="AO199">
        <v>0</v>
      </c>
      <c r="AP199">
        <v>0.48648749707225403</v>
      </c>
      <c r="AQ199">
        <v>0</v>
      </c>
      <c r="AR199">
        <v>0</v>
      </c>
      <c r="AS199">
        <v>0.222338322236074</v>
      </c>
      <c r="AT199">
        <v>8.1685049425719899E-2</v>
      </c>
      <c r="AU199">
        <v>0</v>
      </c>
      <c r="AV199">
        <v>0.95108560042923695</v>
      </c>
    </row>
    <row r="200" spans="1:48">
      <c r="A200" t="s">
        <v>52</v>
      </c>
      <c r="B200" t="s">
        <v>6</v>
      </c>
      <c r="C200" t="s">
        <v>100</v>
      </c>
      <c r="D200" t="s">
        <v>54</v>
      </c>
      <c r="E200" t="s">
        <v>54</v>
      </c>
      <c r="F200" t="s">
        <v>54</v>
      </c>
      <c r="G200">
        <v>2010</v>
      </c>
      <c r="H200" t="s">
        <v>54</v>
      </c>
      <c r="I200" t="s">
        <v>54</v>
      </c>
      <c r="J200" t="s">
        <v>54</v>
      </c>
      <c r="K200" t="s">
        <v>54</v>
      </c>
      <c r="L200">
        <v>1.14018749222809E-2</v>
      </c>
      <c r="M200">
        <v>0.25952001668888203</v>
      </c>
      <c r="N200">
        <v>1.1613468744869401E-2</v>
      </c>
      <c r="O200">
        <v>3.5894989808485697E-2</v>
      </c>
      <c r="P200">
        <v>7.4218772502657598E-2</v>
      </c>
      <c r="Q200">
        <v>5.4393683052716003E-2</v>
      </c>
      <c r="R200">
        <v>1.7335958573646E-4</v>
      </c>
      <c r="S200">
        <v>0.13097045672484001</v>
      </c>
      <c r="T200">
        <v>0.704759826060116</v>
      </c>
      <c r="U200">
        <v>0.24604466517790999</v>
      </c>
      <c r="V200">
        <v>0.28738916689211702</v>
      </c>
      <c r="W200">
        <v>3.9235187840783801E-2</v>
      </c>
      <c r="X200">
        <v>0.14736938267972399</v>
      </c>
      <c r="Y200">
        <v>0.32620849983501898</v>
      </c>
      <c r="Z200">
        <v>0.85793876449045203</v>
      </c>
      <c r="AA200">
        <v>4.8644357018043302E-2</v>
      </c>
      <c r="AB200">
        <v>6.9707384410157003E-2</v>
      </c>
      <c r="AC200">
        <v>2.3075149766280498E-3</v>
      </c>
      <c r="AD200">
        <v>0</v>
      </c>
      <c r="AE200">
        <v>0.20982300454267999</v>
      </c>
      <c r="AF200">
        <v>1.88871507406413E-2</v>
      </c>
      <c r="AG200">
        <v>0.38358919882745901</v>
      </c>
      <c r="AH200">
        <v>3.1369765624480899E-3</v>
      </c>
      <c r="AI200">
        <v>0.45392878350785298</v>
      </c>
      <c r="AJ200">
        <v>2.0547665435030001E-2</v>
      </c>
      <c r="AK200">
        <v>1.0365831878652801E-2</v>
      </c>
      <c r="AL200">
        <v>0</v>
      </c>
      <c r="AM200">
        <v>7.2383775725826396E-2</v>
      </c>
      <c r="AN200">
        <v>0.16935046973499701</v>
      </c>
      <c r="AO200">
        <v>1.2494473957332399</v>
      </c>
      <c r="AP200">
        <v>0.132722478811438</v>
      </c>
      <c r="AQ200">
        <v>1.398888236588</v>
      </c>
      <c r="AR200">
        <v>5.18162318088254E-2</v>
      </c>
      <c r="AS200">
        <v>8.1614730783478501E-2</v>
      </c>
      <c r="AT200">
        <v>0.24872070423540699</v>
      </c>
      <c r="AU200">
        <v>5.0519079620383496E-3</v>
      </c>
      <c r="AV200">
        <v>0</v>
      </c>
    </row>
    <row r="201" spans="1:48">
      <c r="A201" t="s">
        <v>52</v>
      </c>
      <c r="B201" t="s">
        <v>6</v>
      </c>
      <c r="C201" t="s">
        <v>101</v>
      </c>
      <c r="D201" t="s">
        <v>54</v>
      </c>
      <c r="E201" t="s">
        <v>54</v>
      </c>
      <c r="F201" t="s">
        <v>54</v>
      </c>
      <c r="G201">
        <v>2010</v>
      </c>
      <c r="H201" t="s">
        <v>54</v>
      </c>
      <c r="I201" t="s">
        <v>54</v>
      </c>
      <c r="J201" t="s">
        <v>54</v>
      </c>
      <c r="K201" t="s">
        <v>54</v>
      </c>
      <c r="L201">
        <v>0</v>
      </c>
      <c r="M201">
        <v>8.5653419772127402E-3</v>
      </c>
      <c r="N201">
        <v>0</v>
      </c>
      <c r="O201">
        <v>0</v>
      </c>
      <c r="P201">
        <v>7.4858589506990904E-3</v>
      </c>
      <c r="Q201">
        <v>0</v>
      </c>
      <c r="R201">
        <v>0</v>
      </c>
      <c r="S201">
        <v>6.8373586229453498E-2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3.43680566223711E-3</v>
      </c>
      <c r="AC201">
        <v>3.58595270964698E-2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3.90086670206348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3.01755060227701E-2</v>
      </c>
    </row>
    <row r="202" spans="1:48">
      <c r="A202" t="s">
        <v>52</v>
      </c>
      <c r="B202" t="s">
        <v>6</v>
      </c>
      <c r="C202" t="s">
        <v>102</v>
      </c>
      <c r="D202" t="s">
        <v>54</v>
      </c>
      <c r="E202" t="s">
        <v>54</v>
      </c>
      <c r="F202" t="s">
        <v>54</v>
      </c>
      <c r="G202">
        <v>2010</v>
      </c>
      <c r="H202" t="s">
        <v>54</v>
      </c>
      <c r="I202" t="s">
        <v>54</v>
      </c>
      <c r="J202" t="s">
        <v>54</v>
      </c>
      <c r="K202" t="s">
        <v>54</v>
      </c>
      <c r="L202">
        <v>0.246339492724689</v>
      </c>
      <c r="M202">
        <v>0.73469959201092006</v>
      </c>
      <c r="N202">
        <v>0.39188704014303199</v>
      </c>
      <c r="O202">
        <v>0.29397677113181198</v>
      </c>
      <c r="P202">
        <v>1.00751983672358</v>
      </c>
      <c r="Q202">
        <v>0.84655164017757301</v>
      </c>
      <c r="R202">
        <v>1.0430468408477001E-2</v>
      </c>
      <c r="S202">
        <v>2.24060810275467</v>
      </c>
      <c r="T202">
        <v>7.6723586853981898</v>
      </c>
      <c r="U202">
        <v>0.311989269390751</v>
      </c>
      <c r="V202">
        <v>0.13050902034187101</v>
      </c>
      <c r="W202">
        <v>1.6135470999522299</v>
      </c>
      <c r="X202">
        <v>5.1895670183204397</v>
      </c>
      <c r="Y202">
        <v>0.83809586895941901</v>
      </c>
      <c r="Z202">
        <v>6.6900186458129598</v>
      </c>
      <c r="AA202">
        <v>0.32933711255236198</v>
      </c>
      <c r="AB202">
        <v>0.57334884026103405</v>
      </c>
      <c r="AC202">
        <v>7.8613685635203295E-2</v>
      </c>
      <c r="AD202">
        <v>4.7657545722807101E-2</v>
      </c>
      <c r="AE202">
        <v>4.5880278815259103</v>
      </c>
      <c r="AF202">
        <v>0.25405853271443002</v>
      </c>
      <c r="AG202">
        <v>0.168292776177942</v>
      </c>
      <c r="AH202">
        <v>1.7760113461244599E-2</v>
      </c>
      <c r="AI202">
        <v>6.5962062456073098E-2</v>
      </c>
      <c r="AJ202">
        <v>0.17655686543970101</v>
      </c>
      <c r="AK202">
        <v>0.24298655472543701</v>
      </c>
      <c r="AL202">
        <v>1.1442590196143399E-2</v>
      </c>
      <c r="AM202">
        <v>0.245018516718774</v>
      </c>
      <c r="AN202">
        <v>2.0075041998098699</v>
      </c>
      <c r="AO202">
        <v>0.79667167961561602</v>
      </c>
      <c r="AP202">
        <v>0.26422090314108498</v>
      </c>
      <c r="AQ202">
        <v>0.45577381025242802</v>
      </c>
      <c r="AR202">
        <v>1.0260831697375099</v>
      </c>
      <c r="AS202">
        <v>2.38235173390252</v>
      </c>
      <c r="AT202">
        <v>0.27704227879650201</v>
      </c>
      <c r="AU202">
        <v>0.17091274165546599</v>
      </c>
      <c r="AV202">
        <v>1.4025034069512201</v>
      </c>
    </row>
    <row r="203" spans="1:48">
      <c r="A203" t="s">
        <v>52</v>
      </c>
      <c r="B203" t="s">
        <v>6</v>
      </c>
      <c r="C203" t="s">
        <v>103</v>
      </c>
      <c r="D203" t="s">
        <v>54</v>
      </c>
      <c r="E203" t="s">
        <v>54</v>
      </c>
      <c r="F203" t="s">
        <v>54</v>
      </c>
      <c r="G203">
        <v>2010</v>
      </c>
      <c r="H203" t="s">
        <v>54</v>
      </c>
      <c r="I203" t="s">
        <v>54</v>
      </c>
      <c r="J203" t="s">
        <v>54</v>
      </c>
      <c r="K203" t="s">
        <v>54</v>
      </c>
      <c r="L203">
        <v>0</v>
      </c>
      <c r="M203">
        <v>0.506831959755071</v>
      </c>
      <c r="N203">
        <v>3.78155809402815E-2</v>
      </c>
      <c r="O203">
        <v>0.84813896171370895</v>
      </c>
      <c r="P203">
        <v>1.6699223813098001E-2</v>
      </c>
      <c r="Q203">
        <v>0.67598424579993299</v>
      </c>
      <c r="R203">
        <v>0</v>
      </c>
      <c r="S203">
        <v>1.2659530480821799</v>
      </c>
      <c r="T203">
        <v>14.0350627430717</v>
      </c>
      <c r="U203">
        <v>0.29158208781677802</v>
      </c>
      <c r="V203">
        <v>4.2867107283400603E-2</v>
      </c>
      <c r="W203">
        <v>6.7503595746904094E-2</v>
      </c>
      <c r="X203">
        <v>4.5413536678997097</v>
      </c>
      <c r="Y203">
        <v>1.45737542735614E-2</v>
      </c>
      <c r="Z203">
        <v>5.9402072678293099</v>
      </c>
      <c r="AA203">
        <v>0.32273185087605399</v>
      </c>
      <c r="AB203">
        <v>1.36112446857904</v>
      </c>
      <c r="AC203">
        <v>7.1077043977668106E-2</v>
      </c>
      <c r="AD203">
        <v>0</v>
      </c>
      <c r="AE203">
        <v>22.1618205917868</v>
      </c>
      <c r="AF203">
        <v>0</v>
      </c>
      <c r="AG203">
        <v>0.111647356071174</v>
      </c>
      <c r="AH203">
        <v>5.9699077042281397E-2</v>
      </c>
      <c r="AI203">
        <v>9.4439831942960198E-2</v>
      </c>
      <c r="AJ203">
        <v>0</v>
      </c>
      <c r="AK203">
        <v>0</v>
      </c>
      <c r="AL203">
        <v>0</v>
      </c>
      <c r="AM203">
        <v>2.8916278822522301</v>
      </c>
      <c r="AN203">
        <v>1.37463803580572E-3</v>
      </c>
      <c r="AO203">
        <v>2.2915821708069202</v>
      </c>
      <c r="AP203">
        <v>0.16052600204071199</v>
      </c>
      <c r="AQ203">
        <v>1.1355073756165901</v>
      </c>
      <c r="AR203">
        <v>0.15335478647482301</v>
      </c>
      <c r="AS203">
        <v>6.3354913298406798E-2</v>
      </c>
      <c r="AT203">
        <v>6.7080763117737793E-2</v>
      </c>
      <c r="AU203">
        <v>0.59314268783209301</v>
      </c>
      <c r="AV203">
        <v>5.7333085658630303</v>
      </c>
    </row>
    <row r="204" spans="1:48">
      <c r="A204" t="s">
        <v>52</v>
      </c>
      <c r="B204" t="s">
        <v>6</v>
      </c>
      <c r="C204" t="s">
        <v>104</v>
      </c>
      <c r="D204" t="s">
        <v>54</v>
      </c>
      <c r="E204" t="s">
        <v>54</v>
      </c>
      <c r="F204" t="s">
        <v>54</v>
      </c>
      <c r="G204">
        <v>2010</v>
      </c>
      <c r="H204" t="s">
        <v>54</v>
      </c>
      <c r="I204" t="s">
        <v>54</v>
      </c>
      <c r="J204" t="s">
        <v>54</v>
      </c>
      <c r="K204" t="s">
        <v>54</v>
      </c>
      <c r="L204">
        <v>0</v>
      </c>
      <c r="M204">
        <v>0.47882230696751898</v>
      </c>
      <c r="N204">
        <v>0.101058712901768</v>
      </c>
      <c r="O204">
        <v>3.2220280169338099E-3</v>
      </c>
      <c r="P204">
        <v>0.40634777945205097</v>
      </c>
      <c r="Q204">
        <v>0.118863191326081</v>
      </c>
      <c r="R204">
        <v>0</v>
      </c>
      <c r="S204">
        <v>0.63060901759270205</v>
      </c>
      <c r="T204">
        <v>3.4635311249866101</v>
      </c>
      <c r="U204">
        <v>1.08474418213622</v>
      </c>
      <c r="V204">
        <v>0.50666227587579404</v>
      </c>
      <c r="W204">
        <v>3.5148189107368798E-2</v>
      </c>
      <c r="X204">
        <v>0</v>
      </c>
      <c r="Y204">
        <v>0.83649989586894202</v>
      </c>
      <c r="Z204">
        <v>1.1136745693508601</v>
      </c>
      <c r="AA204">
        <v>0.105375529733249</v>
      </c>
      <c r="AB204">
        <v>0.394560232658134</v>
      </c>
      <c r="AC204">
        <v>0</v>
      </c>
      <c r="AD204">
        <v>8.39859381254459E-2</v>
      </c>
      <c r="AE204">
        <v>0.13533936239259101</v>
      </c>
      <c r="AF204">
        <v>4.8132873948338404E-3</v>
      </c>
      <c r="AG204">
        <v>0.72861130311413902</v>
      </c>
      <c r="AH204">
        <v>0</v>
      </c>
      <c r="AI204">
        <v>0.48575183314530801</v>
      </c>
      <c r="AJ204">
        <v>0</v>
      </c>
      <c r="AK204">
        <v>3.1697435000237001E-2</v>
      </c>
      <c r="AL204">
        <v>0</v>
      </c>
      <c r="AM204">
        <v>0.15045703549334</v>
      </c>
      <c r="AN204">
        <v>4.7455386031228002E-2</v>
      </c>
      <c r="AO204">
        <v>4.7805717680052302</v>
      </c>
      <c r="AP204">
        <v>6.8197321128407101E-3</v>
      </c>
      <c r="AQ204">
        <v>0.96248836640702295</v>
      </c>
      <c r="AR204">
        <v>0.32522933702833801</v>
      </c>
      <c r="AS204">
        <v>2.2216357694792501</v>
      </c>
      <c r="AT204">
        <v>9.1456410436612207E-2</v>
      </c>
      <c r="AU204">
        <v>0.37755403721113101</v>
      </c>
      <c r="AV204">
        <v>0</v>
      </c>
    </row>
    <row r="205" spans="1:48">
      <c r="A205" t="s">
        <v>52</v>
      </c>
      <c r="B205" t="s">
        <v>6</v>
      </c>
      <c r="C205" t="s">
        <v>105</v>
      </c>
      <c r="D205" t="s">
        <v>54</v>
      </c>
      <c r="E205" t="s">
        <v>54</v>
      </c>
      <c r="F205" t="s">
        <v>54</v>
      </c>
      <c r="G205">
        <v>2010</v>
      </c>
      <c r="H205" t="s">
        <v>54</v>
      </c>
      <c r="I205" t="s">
        <v>54</v>
      </c>
      <c r="J205" t="s">
        <v>54</v>
      </c>
      <c r="K205" t="s">
        <v>54</v>
      </c>
      <c r="L205">
        <v>0.12165600686749201</v>
      </c>
      <c r="M205">
        <v>4.0365404720197999E-2</v>
      </c>
      <c r="N205">
        <v>0</v>
      </c>
      <c r="O205">
        <v>2.2793851095002801E-2</v>
      </c>
      <c r="P205">
        <v>7.6778040519990696E-4</v>
      </c>
      <c r="Q205">
        <v>0</v>
      </c>
      <c r="R205">
        <v>2.1958880859951598E-3</v>
      </c>
      <c r="S205">
        <v>1.48679404958784E-2</v>
      </c>
      <c r="T205">
        <v>0.88898663517686904</v>
      </c>
      <c r="U205">
        <v>1.49266502779066E-2</v>
      </c>
      <c r="V205">
        <v>6.73305350001056E-3</v>
      </c>
      <c r="W205">
        <v>7.7176159415986198E-2</v>
      </c>
      <c r="X205">
        <v>2.5777909943109099</v>
      </c>
      <c r="Y205">
        <v>1.73037082441133E-2</v>
      </c>
      <c r="Z205">
        <v>1.4332739910465999</v>
      </c>
      <c r="AA205">
        <v>0.103153198701968</v>
      </c>
      <c r="AB205">
        <v>0.18947259042246301</v>
      </c>
      <c r="AC205">
        <v>1.25145469498578E-2</v>
      </c>
      <c r="AD205">
        <v>2.0756193496480101E-3</v>
      </c>
      <c r="AE205">
        <v>3.7674155149354198</v>
      </c>
      <c r="AF205">
        <v>2.64959851669841E-2</v>
      </c>
      <c r="AG205">
        <v>5.4344542307460601E-2</v>
      </c>
      <c r="AH205">
        <v>1.59261887016595E-3</v>
      </c>
      <c r="AI205">
        <v>3.0707956253932599E-2</v>
      </c>
      <c r="AJ205">
        <v>0</v>
      </c>
      <c r="AK205">
        <v>1.6262283494490899E-2</v>
      </c>
      <c r="AL205">
        <v>2.1228334753026198E-2</v>
      </c>
      <c r="AM205">
        <v>1.19591987505151E-2</v>
      </c>
      <c r="AN205">
        <v>2.4559750360893501E-2</v>
      </c>
      <c r="AO205">
        <v>0.383826277891545</v>
      </c>
      <c r="AP205">
        <v>0.28325203591751602</v>
      </c>
      <c r="AQ205">
        <v>0.103003534665615</v>
      </c>
      <c r="AR205">
        <v>4.5486881450288598E-2</v>
      </c>
      <c r="AS205">
        <v>0</v>
      </c>
      <c r="AT205">
        <v>3.72317328499778E-2</v>
      </c>
      <c r="AU205">
        <v>1.40601293883236E-2</v>
      </c>
      <c r="AV205">
        <v>0.110668574392351</v>
      </c>
    </row>
    <row r="206" spans="1:48">
      <c r="A206" t="s">
        <v>52</v>
      </c>
      <c r="B206" t="s">
        <v>6</v>
      </c>
      <c r="C206" t="s">
        <v>106</v>
      </c>
      <c r="D206" t="s">
        <v>54</v>
      </c>
      <c r="E206" t="s">
        <v>54</v>
      </c>
      <c r="F206" t="s">
        <v>54</v>
      </c>
      <c r="G206">
        <v>2010</v>
      </c>
      <c r="H206" t="s">
        <v>54</v>
      </c>
      <c r="I206" t="s">
        <v>54</v>
      </c>
      <c r="J206" t="s">
        <v>54</v>
      </c>
      <c r="K206" t="s">
        <v>54</v>
      </c>
      <c r="L206">
        <v>5.9649640751602805E-4</v>
      </c>
      <c r="M206">
        <v>0.40385095161524898</v>
      </c>
      <c r="N206">
        <v>0</v>
      </c>
      <c r="O206">
        <v>0.57714243999192905</v>
      </c>
      <c r="P206">
        <v>0</v>
      </c>
      <c r="Q206">
        <v>1.4274481835327499</v>
      </c>
      <c r="R206">
        <v>5.0274279863573501E-3</v>
      </c>
      <c r="S206">
        <v>0</v>
      </c>
      <c r="T206">
        <v>7.3435691998379102</v>
      </c>
      <c r="U206">
        <v>0.13719151106171401</v>
      </c>
      <c r="V206">
        <v>2.0199160500031701E-3</v>
      </c>
      <c r="W206">
        <v>0.30162050652602601</v>
      </c>
      <c r="X206">
        <v>1.27107038692378</v>
      </c>
      <c r="Y206">
        <v>0.17971496984602101</v>
      </c>
      <c r="Z206">
        <v>2.1554205129855801</v>
      </c>
      <c r="AA206">
        <v>6.8645336299573798E-2</v>
      </c>
      <c r="AB206">
        <v>0</v>
      </c>
      <c r="AC206">
        <v>9.08956201882236E-2</v>
      </c>
      <c r="AD206">
        <v>6.05166075044567E-4</v>
      </c>
      <c r="AE206">
        <v>2.0670972927930902</v>
      </c>
      <c r="AF206">
        <v>1.29956295749748E-2</v>
      </c>
      <c r="AG206">
        <v>4.6017555986156101E-3</v>
      </c>
      <c r="AH206">
        <v>4.9709013220331298E-2</v>
      </c>
      <c r="AI206">
        <v>2.15298799433997E-2</v>
      </c>
      <c r="AJ206">
        <v>0</v>
      </c>
      <c r="AK206">
        <v>2.04820670346825E-2</v>
      </c>
      <c r="AL206">
        <v>0</v>
      </c>
      <c r="AM206">
        <v>1.93571397565615E-2</v>
      </c>
      <c r="AN206">
        <v>5.3081178513809398E-2</v>
      </c>
      <c r="AO206">
        <v>6.5312374705738696E-2</v>
      </c>
      <c r="AP206">
        <v>8.0000703631400605E-2</v>
      </c>
      <c r="AQ206">
        <v>4.6153363027367202E-2</v>
      </c>
      <c r="AR206">
        <v>5.8464158261008398E-4</v>
      </c>
      <c r="AS206">
        <v>2.8239879673268801E-2</v>
      </c>
      <c r="AT206">
        <v>0.169102075525455</v>
      </c>
      <c r="AU206">
        <v>0</v>
      </c>
      <c r="AV206">
        <v>0.41640695172891101</v>
      </c>
    </row>
    <row r="207" spans="1:48">
      <c r="A207" t="s">
        <v>52</v>
      </c>
      <c r="B207" t="s">
        <v>6</v>
      </c>
      <c r="C207" t="s">
        <v>409</v>
      </c>
      <c r="D207" t="s">
        <v>54</v>
      </c>
      <c r="E207" t="s">
        <v>54</v>
      </c>
      <c r="F207" t="s">
        <v>54</v>
      </c>
      <c r="G207">
        <v>2010</v>
      </c>
      <c r="H207" t="s">
        <v>54</v>
      </c>
      <c r="I207" t="s">
        <v>54</v>
      </c>
      <c r="J207" t="s">
        <v>54</v>
      </c>
      <c r="K207" t="s">
        <v>54</v>
      </c>
      <c r="L207">
        <v>1.3345577562298899E-2</v>
      </c>
      <c r="M207">
        <v>0.50368148914276301</v>
      </c>
      <c r="N207">
        <v>0</v>
      </c>
      <c r="O207">
        <v>2.9903615396831999E-2</v>
      </c>
      <c r="P207">
        <v>4.1268196779495003E-2</v>
      </c>
      <c r="Q207">
        <v>0.17332947917087799</v>
      </c>
      <c r="R207">
        <v>0.149262603319092</v>
      </c>
      <c r="S207">
        <v>6.4680276169967799E-2</v>
      </c>
      <c r="T207">
        <v>2.90668965495321</v>
      </c>
      <c r="U207">
        <v>4.6829580424118798E-2</v>
      </c>
      <c r="V207">
        <v>0</v>
      </c>
      <c r="W207">
        <v>1.2239198873666699</v>
      </c>
      <c r="X207">
        <v>1.1391418640625799</v>
      </c>
      <c r="Y207">
        <v>3.9059341424818798E-3</v>
      </c>
      <c r="Z207">
        <v>0.20012475525196799</v>
      </c>
      <c r="AA207">
        <v>3.2162068536041297E-2</v>
      </c>
      <c r="AB207">
        <v>3.8029001784319297E-2</v>
      </c>
      <c r="AC207">
        <v>4.97790529232261E-3</v>
      </c>
      <c r="AD207">
        <v>0</v>
      </c>
      <c r="AE207">
        <v>1.1661271797819901</v>
      </c>
      <c r="AF207">
        <v>2.01797922185881E-3</v>
      </c>
      <c r="AG207">
        <v>0</v>
      </c>
      <c r="AH207">
        <v>4.1504612980082503E-3</v>
      </c>
      <c r="AI207">
        <v>0</v>
      </c>
      <c r="AJ207">
        <v>0</v>
      </c>
      <c r="AK207">
        <v>0</v>
      </c>
      <c r="AL207">
        <v>0</v>
      </c>
      <c r="AM207">
        <v>6.6597586572949105E-2</v>
      </c>
      <c r="AN207">
        <v>0</v>
      </c>
      <c r="AO207">
        <v>0</v>
      </c>
      <c r="AP207">
        <v>0.10182967522335699</v>
      </c>
      <c r="AQ207">
        <v>0</v>
      </c>
      <c r="AR207">
        <v>0</v>
      </c>
      <c r="AS207">
        <v>7.6292030949773396E-2</v>
      </c>
      <c r="AT207">
        <v>3.2203857815536398E-2</v>
      </c>
      <c r="AU207">
        <v>0</v>
      </c>
      <c r="AV207">
        <v>0.16339115838979401</v>
      </c>
    </row>
    <row r="208" spans="1:48">
      <c r="A208" t="s">
        <v>52</v>
      </c>
      <c r="B208" t="s">
        <v>6</v>
      </c>
      <c r="C208" t="s">
        <v>107</v>
      </c>
      <c r="D208" t="s">
        <v>54</v>
      </c>
      <c r="E208" t="s">
        <v>54</v>
      </c>
      <c r="F208" t="s">
        <v>54</v>
      </c>
      <c r="G208">
        <v>2010</v>
      </c>
      <c r="H208" t="s">
        <v>54</v>
      </c>
      <c r="I208" t="s">
        <v>54</v>
      </c>
      <c r="J208" t="s">
        <v>54</v>
      </c>
      <c r="K208" t="s">
        <v>54</v>
      </c>
      <c r="L208">
        <v>2.0987215386124299E-2</v>
      </c>
      <c r="M208">
        <v>0.62366865670687999</v>
      </c>
      <c r="N208">
        <v>2.5644167003030401E-2</v>
      </c>
      <c r="O208">
        <v>0.47142534879410602</v>
      </c>
      <c r="P208">
        <v>0.24016426036826499</v>
      </c>
      <c r="Q208">
        <v>0.23366395281680399</v>
      </c>
      <c r="R208">
        <v>1.68241139701007E-3</v>
      </c>
      <c r="S208">
        <v>0.27082589561405901</v>
      </c>
      <c r="T208">
        <v>2.3091093694384401</v>
      </c>
      <c r="U208">
        <v>0.91863139227409796</v>
      </c>
      <c r="V208">
        <v>0.22874887564733501</v>
      </c>
      <c r="W208">
        <v>7.2219467722844502E-2</v>
      </c>
      <c r="X208">
        <v>0.32073947841865802</v>
      </c>
      <c r="Y208">
        <v>1.32179166018269</v>
      </c>
      <c r="Z208">
        <v>3.9190560717974798</v>
      </c>
      <c r="AA208">
        <v>0.16444811399454901</v>
      </c>
      <c r="AB208">
        <v>0.225667547753514</v>
      </c>
      <c r="AC208">
        <v>8.1810049496439205E-2</v>
      </c>
      <c r="AD208">
        <v>0</v>
      </c>
      <c r="AE208">
        <v>0.346680909908537</v>
      </c>
      <c r="AF208">
        <v>4.1705476498431197E-2</v>
      </c>
      <c r="AG208">
        <v>0.52258789571355002</v>
      </c>
      <c r="AH208">
        <v>2.34195907858708E-2</v>
      </c>
      <c r="AI208">
        <v>0.43498642149810901</v>
      </c>
      <c r="AJ208">
        <v>3.78216988965819E-2</v>
      </c>
      <c r="AK208">
        <v>3.0580132512848E-2</v>
      </c>
      <c r="AL208">
        <v>0</v>
      </c>
      <c r="AM208">
        <v>1.0543887996891901</v>
      </c>
      <c r="AN208">
        <v>0.40158684344872397</v>
      </c>
      <c r="AO208">
        <v>1.73619585295572</v>
      </c>
      <c r="AP208">
        <v>0.63983573019209505</v>
      </c>
      <c r="AQ208">
        <v>3.09033835009798</v>
      </c>
      <c r="AR208">
        <v>0.11441750360419101</v>
      </c>
      <c r="AS208">
        <v>0.142633794193464</v>
      </c>
      <c r="AT208">
        <v>0.26227453684164798</v>
      </c>
      <c r="AU208">
        <v>8.3835583648990096E-3</v>
      </c>
      <c r="AV208">
        <v>0</v>
      </c>
    </row>
    <row r="209" spans="1:48">
      <c r="A209" t="s">
        <v>52</v>
      </c>
      <c r="B209" t="s">
        <v>6</v>
      </c>
      <c r="C209" t="s">
        <v>108</v>
      </c>
      <c r="D209" t="s">
        <v>54</v>
      </c>
      <c r="E209" t="s">
        <v>54</v>
      </c>
      <c r="F209" t="s">
        <v>54</v>
      </c>
      <c r="G209">
        <v>2010</v>
      </c>
      <c r="H209" t="s">
        <v>54</v>
      </c>
      <c r="I209" t="s">
        <v>54</v>
      </c>
      <c r="J209" t="s">
        <v>54</v>
      </c>
      <c r="K209" t="s">
        <v>54</v>
      </c>
      <c r="L209">
        <v>0</v>
      </c>
      <c r="M209">
        <v>2.0583904830614001E-2</v>
      </c>
      <c r="N209">
        <v>0</v>
      </c>
      <c r="O209">
        <v>0</v>
      </c>
      <c r="P209">
        <v>2.4223464192316399E-2</v>
      </c>
      <c r="Q209">
        <v>0</v>
      </c>
      <c r="R209">
        <v>0</v>
      </c>
      <c r="S209">
        <v>0.14138560855629101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1.1126159910676999E-2</v>
      </c>
      <c r="AC209">
        <v>1.2713545595132101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5.4205311997798198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0.76226326271757205</v>
      </c>
    </row>
    <row r="210" spans="1:48">
      <c r="A210" t="s">
        <v>52</v>
      </c>
      <c r="B210" t="s">
        <v>6</v>
      </c>
      <c r="C210" t="s">
        <v>109</v>
      </c>
      <c r="D210" t="s">
        <v>54</v>
      </c>
      <c r="E210" t="s">
        <v>54</v>
      </c>
      <c r="F210" t="s">
        <v>54</v>
      </c>
      <c r="G210">
        <v>2010</v>
      </c>
      <c r="H210" t="s">
        <v>54</v>
      </c>
      <c r="I210" t="s">
        <v>54</v>
      </c>
      <c r="J210" t="s">
        <v>54</v>
      </c>
      <c r="K210" t="s">
        <v>54</v>
      </c>
      <c r="L210">
        <v>0.15114414740739299</v>
      </c>
      <c r="M210">
        <v>0.58853406053048696</v>
      </c>
      <c r="N210">
        <v>0.28844717355128202</v>
      </c>
      <c r="O210">
        <v>1.28697721332516</v>
      </c>
      <c r="P210">
        <v>1.0867432781663999</v>
      </c>
      <c r="Q210">
        <v>1.2122032768384301</v>
      </c>
      <c r="R210">
        <v>3.3741695240035299E-2</v>
      </c>
      <c r="S210">
        <v>1.54440604729541</v>
      </c>
      <c r="T210">
        <v>8.3793630449427905</v>
      </c>
      <c r="U210">
        <v>0.38828063556098202</v>
      </c>
      <c r="V210">
        <v>3.4626440502128097E-2</v>
      </c>
      <c r="W210">
        <v>0.99000853670066002</v>
      </c>
      <c r="X210">
        <v>3.7649136892344601</v>
      </c>
      <c r="Y210">
        <v>1.1319837165334301</v>
      </c>
      <c r="Z210">
        <v>10.1866470659995</v>
      </c>
      <c r="AA210">
        <v>0.37112127248769899</v>
      </c>
      <c r="AB210">
        <v>0.61871124025025703</v>
      </c>
      <c r="AC210">
        <v>0.92904987660674099</v>
      </c>
      <c r="AD210">
        <v>7.2219011497785396E-2</v>
      </c>
      <c r="AE210">
        <v>2.52686255592723</v>
      </c>
      <c r="AF210">
        <v>0.186998951665552</v>
      </c>
      <c r="AG210">
        <v>7.6425307799296599E-2</v>
      </c>
      <c r="AH210">
        <v>4.4196971329233198E-2</v>
      </c>
      <c r="AI210">
        <v>2.1069826035024299E-2</v>
      </c>
      <c r="AJ210">
        <v>0.108328293610759</v>
      </c>
      <c r="AK210">
        <v>0.238944033607395</v>
      </c>
      <c r="AL210">
        <v>7.9841377270869401E-2</v>
      </c>
      <c r="AM210">
        <v>1.1896992899038901</v>
      </c>
      <c r="AN210">
        <v>1.5868222392557501</v>
      </c>
      <c r="AO210">
        <v>0.36901061782441802</v>
      </c>
      <c r="AP210">
        <v>0.424590157365066</v>
      </c>
      <c r="AQ210">
        <v>0.33562254366338701</v>
      </c>
      <c r="AR210">
        <v>0.75524515950132598</v>
      </c>
      <c r="AS210">
        <v>1.3878371532845999</v>
      </c>
      <c r="AT210">
        <v>9.7379824195811607E-2</v>
      </c>
      <c r="AU210">
        <v>9.4542296741511697E-2</v>
      </c>
      <c r="AV210">
        <v>11.8095431677647</v>
      </c>
    </row>
    <row r="211" spans="1:48">
      <c r="A211" t="s">
        <v>52</v>
      </c>
      <c r="B211" t="s">
        <v>6</v>
      </c>
      <c r="C211" t="s">
        <v>110</v>
      </c>
      <c r="D211" t="s">
        <v>54</v>
      </c>
      <c r="E211" t="s">
        <v>54</v>
      </c>
      <c r="F211" t="s">
        <v>54</v>
      </c>
      <c r="G211">
        <v>2010</v>
      </c>
      <c r="H211" t="s">
        <v>54</v>
      </c>
      <c r="I211" t="s">
        <v>54</v>
      </c>
      <c r="J211" t="s">
        <v>54</v>
      </c>
      <c r="K211" t="s">
        <v>54</v>
      </c>
      <c r="L211">
        <v>0</v>
      </c>
      <c r="M211">
        <v>0.97439946729196303</v>
      </c>
      <c r="N211">
        <v>6.6801683063218195E-2</v>
      </c>
      <c r="O211">
        <v>8.9111980916564306</v>
      </c>
      <c r="P211">
        <v>4.3229566866287698E-2</v>
      </c>
      <c r="Q211">
        <v>2.3231102150213601</v>
      </c>
      <c r="R211">
        <v>0</v>
      </c>
      <c r="S211">
        <v>2.0942302661279801</v>
      </c>
      <c r="T211">
        <v>36.788129722841198</v>
      </c>
      <c r="U211">
        <v>0.87091978718459895</v>
      </c>
      <c r="V211">
        <v>2.7296234438822901E-2</v>
      </c>
      <c r="W211">
        <v>9.9402072935193E-2</v>
      </c>
      <c r="X211">
        <v>7.9071588970276698</v>
      </c>
      <c r="Y211">
        <v>4.72420966739686E-2</v>
      </c>
      <c r="Z211">
        <v>21.7078479950009</v>
      </c>
      <c r="AA211">
        <v>0.87282714717107002</v>
      </c>
      <c r="AB211">
        <v>3.5251544565689401</v>
      </c>
      <c r="AC211">
        <v>2.0159579616235499</v>
      </c>
      <c r="AD211">
        <v>0</v>
      </c>
      <c r="AE211">
        <v>29.293566336011899</v>
      </c>
      <c r="AF211">
        <v>0</v>
      </c>
      <c r="AG211">
        <v>0.121683419761693</v>
      </c>
      <c r="AH211">
        <v>0.356554262179966</v>
      </c>
      <c r="AI211">
        <v>7.2399100539594599E-2</v>
      </c>
      <c r="AJ211">
        <v>0</v>
      </c>
      <c r="AK211">
        <v>0</v>
      </c>
      <c r="AL211">
        <v>0</v>
      </c>
      <c r="AM211">
        <v>33.697054582665601</v>
      </c>
      <c r="AN211">
        <v>2.6077827858292202E-3</v>
      </c>
      <c r="AO211">
        <v>2.54745288212946</v>
      </c>
      <c r="AP211">
        <v>0.61909797134792399</v>
      </c>
      <c r="AQ211">
        <v>2.0067947662472498</v>
      </c>
      <c r="AR211">
        <v>0.27090309305300803</v>
      </c>
      <c r="AS211">
        <v>8.8577653350579003E-2</v>
      </c>
      <c r="AT211">
        <v>5.6589019822128397E-2</v>
      </c>
      <c r="AU211">
        <v>0.78744844593677898</v>
      </c>
      <c r="AV211">
        <v>115.86325651761599</v>
      </c>
    </row>
    <row r="212" spans="1:48">
      <c r="A212" t="s">
        <v>52</v>
      </c>
      <c r="B212" t="s">
        <v>6</v>
      </c>
      <c r="C212" t="s">
        <v>111</v>
      </c>
      <c r="D212" t="s">
        <v>54</v>
      </c>
      <c r="E212" t="s">
        <v>54</v>
      </c>
      <c r="F212" t="s">
        <v>54</v>
      </c>
      <c r="G212">
        <v>2010</v>
      </c>
      <c r="H212" t="s">
        <v>54</v>
      </c>
      <c r="I212" t="s">
        <v>54</v>
      </c>
      <c r="J212" t="s">
        <v>54</v>
      </c>
      <c r="K212" t="s">
        <v>54</v>
      </c>
      <c r="L212">
        <v>0</v>
      </c>
      <c r="M212">
        <v>1.1506875993527701</v>
      </c>
      <c r="N212">
        <v>0.22315180483084701</v>
      </c>
      <c r="O212">
        <v>4.23163703294413E-2</v>
      </c>
      <c r="P212">
        <v>1.31489932551625</v>
      </c>
      <c r="Q212">
        <v>0.51061155580795403</v>
      </c>
      <c r="R212">
        <v>0</v>
      </c>
      <c r="S212">
        <v>1.30399829276502</v>
      </c>
      <c r="T212">
        <v>11.348081823503399</v>
      </c>
      <c r="U212">
        <v>4.0499966035698902</v>
      </c>
      <c r="V212">
        <v>0.403280427000279</v>
      </c>
      <c r="W212">
        <v>6.4696606501714896E-2</v>
      </c>
      <c r="X212">
        <v>0</v>
      </c>
      <c r="Y212">
        <v>3.3894842919864301</v>
      </c>
      <c r="Z212">
        <v>5.0872547828202404</v>
      </c>
      <c r="AA212">
        <v>0.35623468348819298</v>
      </c>
      <c r="AB212">
        <v>1.27733153235403</v>
      </c>
      <c r="AC212">
        <v>0</v>
      </c>
      <c r="AD212">
        <v>0.381810351696177</v>
      </c>
      <c r="AE212">
        <v>0.223615010198564</v>
      </c>
      <c r="AF212">
        <v>1.0628413310298099E-2</v>
      </c>
      <c r="AG212">
        <v>0.99263339231508296</v>
      </c>
      <c r="AH212">
        <v>0</v>
      </c>
      <c r="AI212">
        <v>0.46548150131213001</v>
      </c>
      <c r="AJ212">
        <v>0</v>
      </c>
      <c r="AK212">
        <v>9.3510272399923697E-2</v>
      </c>
      <c r="AL212">
        <v>0</v>
      </c>
      <c r="AM212">
        <v>2.1916542963924801</v>
      </c>
      <c r="AN212">
        <v>0.112532659110678</v>
      </c>
      <c r="AO212">
        <v>6.6429438379812797</v>
      </c>
      <c r="AP212">
        <v>3.2876934752953502E-2</v>
      </c>
      <c r="AQ212">
        <v>2.12627044279508</v>
      </c>
      <c r="AR212">
        <v>0.71815196787989199</v>
      </c>
      <c r="AS212">
        <v>3.8826365788967299</v>
      </c>
      <c r="AT212">
        <v>9.6440253183584707E-2</v>
      </c>
      <c r="AU212">
        <v>0.62654472936709105</v>
      </c>
      <c r="AV212">
        <v>0</v>
      </c>
    </row>
    <row r="213" spans="1:48">
      <c r="A213" t="s">
        <v>52</v>
      </c>
      <c r="B213" t="s">
        <v>6</v>
      </c>
      <c r="C213" t="s">
        <v>112</v>
      </c>
      <c r="D213" t="s">
        <v>54</v>
      </c>
      <c r="E213" t="s">
        <v>54</v>
      </c>
      <c r="F213" t="s">
        <v>54</v>
      </c>
      <c r="G213">
        <v>2010</v>
      </c>
      <c r="H213" t="s">
        <v>54</v>
      </c>
      <c r="I213" t="s">
        <v>54</v>
      </c>
      <c r="J213" t="s">
        <v>54</v>
      </c>
      <c r="K213" t="s">
        <v>54</v>
      </c>
      <c r="L213">
        <v>0.17914392757665001</v>
      </c>
      <c r="M213">
        <v>7.7603687177487293E-2</v>
      </c>
      <c r="N213">
        <v>0</v>
      </c>
      <c r="O213">
        <v>0.239489672740508</v>
      </c>
      <c r="P213">
        <v>1.9875662927028798E-3</v>
      </c>
      <c r="Q213">
        <v>0</v>
      </c>
      <c r="R213">
        <v>1.7048435489701998E-2</v>
      </c>
      <c r="S213">
        <v>2.45956127904019E-2</v>
      </c>
      <c r="T213">
        <v>2.3301752372217202</v>
      </c>
      <c r="U213">
        <v>4.4584066122683501E-2</v>
      </c>
      <c r="V213">
        <v>4.2873666657836998E-3</v>
      </c>
      <c r="W213">
        <v>0.113645356847198</v>
      </c>
      <c r="X213">
        <v>4.48830998110087</v>
      </c>
      <c r="Y213">
        <v>5.6091480777161501E-2</v>
      </c>
      <c r="Z213">
        <v>5.2377455078595796</v>
      </c>
      <c r="AA213">
        <v>0.278977460390753</v>
      </c>
      <c r="AB213">
        <v>0.49071202666916403</v>
      </c>
      <c r="AC213">
        <v>0.35495005346035702</v>
      </c>
      <c r="AD213">
        <v>7.5488156380920501E-3</v>
      </c>
      <c r="AE213">
        <v>4.97978204656079</v>
      </c>
      <c r="AF213">
        <v>4.6805479634644598E-2</v>
      </c>
      <c r="AG213">
        <v>5.9229613544454898E-2</v>
      </c>
      <c r="AH213">
        <v>9.5119568730306202E-3</v>
      </c>
      <c r="AI213">
        <v>2.3541215252656501E-2</v>
      </c>
      <c r="AJ213">
        <v>0</v>
      </c>
      <c r="AK213">
        <v>3.8380154341277298E-2</v>
      </c>
      <c r="AL213">
        <v>0.35549282911554497</v>
      </c>
      <c r="AM213">
        <v>0.13936432676364</v>
      </c>
      <c r="AN213">
        <v>4.6591533587139099E-2</v>
      </c>
      <c r="AO213">
        <v>0.42668308835180901</v>
      </c>
      <c r="AP213">
        <v>1.0924134320135199</v>
      </c>
      <c r="AQ213">
        <v>0.182039288084484</v>
      </c>
      <c r="AR213">
        <v>8.03531285946638E-2</v>
      </c>
      <c r="AS213">
        <v>0</v>
      </c>
      <c r="AT213">
        <v>3.1408516694445103E-2</v>
      </c>
      <c r="AU213">
        <v>1.8666043202811299E-2</v>
      </c>
      <c r="AV213">
        <v>2.2364785142747201</v>
      </c>
    </row>
    <row r="214" spans="1:48">
      <c r="A214" t="s">
        <v>52</v>
      </c>
      <c r="B214" t="s">
        <v>6</v>
      </c>
      <c r="C214" t="s">
        <v>113</v>
      </c>
      <c r="D214" t="s">
        <v>54</v>
      </c>
      <c r="E214" t="s">
        <v>54</v>
      </c>
      <c r="F214" t="s">
        <v>54</v>
      </c>
      <c r="G214">
        <v>2010</v>
      </c>
      <c r="H214" t="s">
        <v>54</v>
      </c>
      <c r="I214" t="s">
        <v>54</v>
      </c>
      <c r="J214" t="s">
        <v>54</v>
      </c>
      <c r="K214" t="s">
        <v>54</v>
      </c>
      <c r="L214">
        <v>1.09795964847191E-3</v>
      </c>
      <c r="M214">
        <v>0.97051928293308798</v>
      </c>
      <c r="N214">
        <v>0</v>
      </c>
      <c r="O214">
        <v>7.5798761200025702</v>
      </c>
      <c r="P214">
        <v>0</v>
      </c>
      <c r="Q214">
        <v>6.13202060029972</v>
      </c>
      <c r="R214">
        <v>4.8789930513292001E-2</v>
      </c>
      <c r="S214">
        <v>0</v>
      </c>
      <c r="T214">
        <v>24.060827273969501</v>
      </c>
      <c r="U214">
        <v>0.51221768504381504</v>
      </c>
      <c r="V214">
        <v>1.60776249966889E-3</v>
      </c>
      <c r="W214">
        <v>0.55518715811936703</v>
      </c>
      <c r="X214">
        <v>2.76639859326376</v>
      </c>
      <c r="Y214">
        <v>0.72820220341466702</v>
      </c>
      <c r="Z214">
        <v>9.8459402912163991</v>
      </c>
      <c r="AA214">
        <v>0.23206383599230801</v>
      </c>
      <c r="AB214">
        <v>0</v>
      </c>
      <c r="AC214">
        <v>3.2225902158496602</v>
      </c>
      <c r="AD214">
        <v>2.7511590285773701E-3</v>
      </c>
      <c r="AE214">
        <v>3.4153698823296299</v>
      </c>
      <c r="AF214">
        <v>2.86961718717679E-2</v>
      </c>
      <c r="AG214">
        <v>6.2692635304110499E-3</v>
      </c>
      <c r="AH214">
        <v>0.37111043860687598</v>
      </c>
      <c r="AI214">
        <v>2.0631442138326801E-2</v>
      </c>
      <c r="AJ214">
        <v>0</v>
      </c>
      <c r="AK214">
        <v>6.04239323375012E-2</v>
      </c>
      <c r="AL214">
        <v>0</v>
      </c>
      <c r="AM214">
        <v>0.28196859239071997</v>
      </c>
      <c r="AN214">
        <v>0.12587330262062901</v>
      </c>
      <c r="AO214">
        <v>9.0756181090959398E-2</v>
      </c>
      <c r="AP214">
        <v>0.38567173460195397</v>
      </c>
      <c r="AQ214">
        <v>0.101959187316745</v>
      </c>
      <c r="AR214">
        <v>1.29097057138871E-3</v>
      </c>
      <c r="AS214">
        <v>4.9353359947376302E-2</v>
      </c>
      <c r="AT214">
        <v>0.178317155677651</v>
      </c>
      <c r="AU214">
        <v>0</v>
      </c>
      <c r="AV214">
        <v>10.5188533177751</v>
      </c>
    </row>
    <row r="215" spans="1:48">
      <c r="A215" t="s">
        <v>52</v>
      </c>
      <c r="B215" t="s">
        <v>6</v>
      </c>
      <c r="C215" t="s">
        <v>410</v>
      </c>
      <c r="D215" t="s">
        <v>54</v>
      </c>
      <c r="E215" t="s">
        <v>54</v>
      </c>
      <c r="F215" t="s">
        <v>54</v>
      </c>
      <c r="G215">
        <v>2010</v>
      </c>
      <c r="H215" t="s">
        <v>54</v>
      </c>
      <c r="I215" t="s">
        <v>54</v>
      </c>
      <c r="J215" t="s">
        <v>54</v>
      </c>
      <c r="K215" t="s">
        <v>54</v>
      </c>
      <c r="L215">
        <v>1.96519616404397E-2</v>
      </c>
      <c r="M215">
        <v>0.968342594146403</v>
      </c>
      <c r="N215">
        <v>0</v>
      </c>
      <c r="O215">
        <v>0.31419030664438102</v>
      </c>
      <c r="P215">
        <v>0.10683168823278</v>
      </c>
      <c r="Q215">
        <v>0.59566992297239496</v>
      </c>
      <c r="R215">
        <v>1.1588449702605299</v>
      </c>
      <c r="S215">
        <v>0.106998748635952</v>
      </c>
      <c r="T215">
        <v>7.6188954796974597</v>
      </c>
      <c r="U215">
        <v>0.13987418953713501</v>
      </c>
      <c r="V215">
        <v>0</v>
      </c>
      <c r="W215">
        <v>1.8022769389501001</v>
      </c>
      <c r="X215">
        <v>1.98341208020578</v>
      </c>
      <c r="Y215">
        <v>1.2661426486106801E-2</v>
      </c>
      <c r="Z215">
        <v>0.73133437457207795</v>
      </c>
      <c r="AA215">
        <v>8.6982200397117002E-2</v>
      </c>
      <c r="AB215">
        <v>9.8490702513645195E-2</v>
      </c>
      <c r="AC215">
        <v>0.14118831122772599</v>
      </c>
      <c r="AD215">
        <v>0</v>
      </c>
      <c r="AE215">
        <v>1.5413906883548201</v>
      </c>
      <c r="AF215">
        <v>3.5647848070787399E-3</v>
      </c>
      <c r="AG215">
        <v>0</v>
      </c>
      <c r="AH215">
        <v>2.4788736093352502E-2</v>
      </c>
      <c r="AI215">
        <v>0</v>
      </c>
      <c r="AJ215">
        <v>0</v>
      </c>
      <c r="AK215">
        <v>0</v>
      </c>
      <c r="AL215">
        <v>0</v>
      </c>
      <c r="AM215">
        <v>0.77608274688323398</v>
      </c>
      <c r="AN215">
        <v>0</v>
      </c>
      <c r="AO215">
        <v>0</v>
      </c>
      <c r="AP215">
        <v>0.39272482060451103</v>
      </c>
      <c r="AQ215">
        <v>0</v>
      </c>
      <c r="AR215">
        <v>0</v>
      </c>
      <c r="AS215">
        <v>0.10666527217945999</v>
      </c>
      <c r="AT215">
        <v>2.71670246963918E-2</v>
      </c>
      <c r="AU215">
        <v>0</v>
      </c>
      <c r="AV215">
        <v>3.3019383973061101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V215"/>
  <sheetViews>
    <sheetView topLeftCell="A504" workbookViewId="0">
      <selection activeCell="C517" sqref="C517"/>
    </sheetView>
  </sheetViews>
  <sheetFormatPr defaultRowHeight="12.75"/>
  <cols>
    <col min="2" max="2" width="10.85546875" bestFit="1" customWidth="1"/>
    <col min="3" max="3" width="22.85546875" bestFit="1" customWidth="1"/>
  </cols>
  <sheetData>
    <row r="1" spans="1:48">
      <c r="A1" t="s">
        <v>615</v>
      </c>
      <c r="B1" t="s">
        <v>616</v>
      </c>
      <c r="C1" t="s">
        <v>617</v>
      </c>
      <c r="D1" t="s">
        <v>618</v>
      </c>
      <c r="E1" t="s">
        <v>619</v>
      </c>
      <c r="F1" t="s">
        <v>620</v>
      </c>
      <c r="G1" t="s">
        <v>621</v>
      </c>
      <c r="H1" t="s">
        <v>622</v>
      </c>
      <c r="I1" t="s">
        <v>623</v>
      </c>
      <c r="J1" t="s">
        <v>624</v>
      </c>
      <c r="K1" t="s">
        <v>625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  <c r="AR1" t="s">
        <v>47</v>
      </c>
      <c r="AS1" t="s">
        <v>48</v>
      </c>
      <c r="AT1" t="s">
        <v>49</v>
      </c>
      <c r="AU1" t="s">
        <v>50</v>
      </c>
      <c r="AV1" t="s">
        <v>51</v>
      </c>
    </row>
    <row r="2" spans="1:48">
      <c r="A2" t="s">
        <v>52</v>
      </c>
      <c r="B2" t="s">
        <v>258</v>
      </c>
      <c r="C2" t="s">
        <v>115</v>
      </c>
      <c r="D2" t="s">
        <v>54</v>
      </c>
      <c r="E2" t="s">
        <v>260</v>
      </c>
      <c r="F2" t="s">
        <v>54</v>
      </c>
      <c r="G2">
        <v>2010</v>
      </c>
      <c r="H2" t="s">
        <v>54</v>
      </c>
      <c r="I2" t="s">
        <v>54</v>
      </c>
      <c r="J2" t="s">
        <v>54</v>
      </c>
      <c r="K2" t="s">
        <v>54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</row>
    <row r="3" spans="1:48">
      <c r="A3" t="s">
        <v>52</v>
      </c>
      <c r="B3" t="s">
        <v>258</v>
      </c>
      <c r="C3" t="s">
        <v>116</v>
      </c>
      <c r="D3" t="s">
        <v>54</v>
      </c>
      <c r="E3" t="s">
        <v>260</v>
      </c>
      <c r="F3" t="s">
        <v>54</v>
      </c>
      <c r="G3">
        <v>2010</v>
      </c>
      <c r="H3" t="s">
        <v>54</v>
      </c>
      <c r="I3" t="s">
        <v>54</v>
      </c>
      <c r="J3" t="s">
        <v>54</v>
      </c>
      <c r="K3" t="s">
        <v>54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</row>
    <row r="4" spans="1:48">
      <c r="A4" t="s">
        <v>52</v>
      </c>
      <c r="B4" t="s">
        <v>258</v>
      </c>
      <c r="C4" t="s">
        <v>117</v>
      </c>
      <c r="D4" t="s">
        <v>54</v>
      </c>
      <c r="E4" t="s">
        <v>260</v>
      </c>
      <c r="F4" t="s">
        <v>54</v>
      </c>
      <c r="G4">
        <v>2010</v>
      </c>
      <c r="H4" t="s">
        <v>54</v>
      </c>
      <c r="I4" t="s">
        <v>54</v>
      </c>
      <c r="J4" t="s">
        <v>54</v>
      </c>
      <c r="K4" t="s">
        <v>54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</row>
    <row r="5" spans="1:48">
      <c r="A5" t="s">
        <v>52</v>
      </c>
      <c r="B5" t="s">
        <v>258</v>
      </c>
      <c r="C5" t="s">
        <v>118</v>
      </c>
      <c r="D5" t="s">
        <v>54</v>
      </c>
      <c r="E5" t="s">
        <v>260</v>
      </c>
      <c r="F5" t="s">
        <v>54</v>
      </c>
      <c r="G5">
        <v>2010</v>
      </c>
      <c r="H5" t="s">
        <v>54</v>
      </c>
      <c r="I5" t="s">
        <v>54</v>
      </c>
      <c r="J5" t="s">
        <v>54</v>
      </c>
      <c r="K5" t="s">
        <v>54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</row>
    <row r="6" spans="1:48">
      <c r="A6" t="s">
        <v>52</v>
      </c>
      <c r="B6" t="s">
        <v>258</v>
      </c>
      <c r="C6" t="s">
        <v>119</v>
      </c>
      <c r="D6" t="s">
        <v>54</v>
      </c>
      <c r="E6" t="s">
        <v>260</v>
      </c>
      <c r="F6" t="s">
        <v>54</v>
      </c>
      <c r="G6">
        <v>2010</v>
      </c>
      <c r="H6" t="s">
        <v>54</v>
      </c>
      <c r="I6" t="s">
        <v>54</v>
      </c>
      <c r="J6" t="s">
        <v>54</v>
      </c>
      <c r="K6" t="s">
        <v>54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</row>
    <row r="7" spans="1:48">
      <c r="A7" t="s">
        <v>52</v>
      </c>
      <c r="B7" t="s">
        <v>258</v>
      </c>
      <c r="C7" t="s">
        <v>120</v>
      </c>
      <c r="D7" t="s">
        <v>54</v>
      </c>
      <c r="E7" t="s">
        <v>260</v>
      </c>
      <c r="F7" t="s">
        <v>54</v>
      </c>
      <c r="G7">
        <v>2010</v>
      </c>
      <c r="H7" t="s">
        <v>54</v>
      </c>
      <c r="I7" t="s">
        <v>54</v>
      </c>
      <c r="J7" t="s">
        <v>54</v>
      </c>
      <c r="K7" t="s">
        <v>54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</row>
    <row r="8" spans="1:48">
      <c r="A8" t="s">
        <v>52</v>
      </c>
      <c r="B8" t="s">
        <v>258</v>
      </c>
      <c r="C8" t="s">
        <v>121</v>
      </c>
      <c r="D8" t="s">
        <v>54</v>
      </c>
      <c r="E8" t="s">
        <v>260</v>
      </c>
      <c r="F8" t="s">
        <v>54</v>
      </c>
      <c r="G8">
        <v>2010</v>
      </c>
      <c r="H8" t="s">
        <v>54</v>
      </c>
      <c r="I8" t="s">
        <v>54</v>
      </c>
      <c r="J8" t="s">
        <v>54</v>
      </c>
      <c r="K8" t="s">
        <v>54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</row>
    <row r="9" spans="1:48">
      <c r="A9" t="s">
        <v>52</v>
      </c>
      <c r="B9" t="s">
        <v>258</v>
      </c>
      <c r="C9" t="s">
        <v>122</v>
      </c>
      <c r="D9" t="s">
        <v>54</v>
      </c>
      <c r="E9" t="s">
        <v>260</v>
      </c>
      <c r="F9" t="s">
        <v>54</v>
      </c>
      <c r="G9">
        <v>2010</v>
      </c>
      <c r="H9" t="s">
        <v>54</v>
      </c>
      <c r="I9" t="s">
        <v>54</v>
      </c>
      <c r="J9" t="s">
        <v>54</v>
      </c>
      <c r="K9" t="s">
        <v>54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</row>
    <row r="10" spans="1:48">
      <c r="A10" t="s">
        <v>52</v>
      </c>
      <c r="B10" t="s">
        <v>258</v>
      </c>
      <c r="C10" t="s">
        <v>123</v>
      </c>
      <c r="D10" t="s">
        <v>54</v>
      </c>
      <c r="E10" t="s">
        <v>260</v>
      </c>
      <c r="F10" t="s">
        <v>54</v>
      </c>
      <c r="G10">
        <v>2010</v>
      </c>
      <c r="H10" t="s">
        <v>54</v>
      </c>
      <c r="I10" t="s">
        <v>54</v>
      </c>
      <c r="J10" t="s">
        <v>54</v>
      </c>
      <c r="K10" t="s">
        <v>54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</row>
    <row r="11" spans="1:48">
      <c r="A11" t="s">
        <v>52</v>
      </c>
      <c r="B11" t="s">
        <v>258</v>
      </c>
      <c r="C11" t="s">
        <v>124</v>
      </c>
      <c r="D11" t="s">
        <v>54</v>
      </c>
      <c r="E11" t="s">
        <v>260</v>
      </c>
      <c r="F11" t="s">
        <v>54</v>
      </c>
      <c r="G11">
        <v>2010</v>
      </c>
      <c r="H11" t="s">
        <v>54</v>
      </c>
      <c r="I11" t="s">
        <v>54</v>
      </c>
      <c r="J11" t="s">
        <v>54</v>
      </c>
      <c r="K11" t="s">
        <v>54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</row>
    <row r="12" spans="1:48">
      <c r="A12" t="s">
        <v>52</v>
      </c>
      <c r="B12" t="s">
        <v>258</v>
      </c>
      <c r="C12" t="s">
        <v>125</v>
      </c>
      <c r="D12" t="s">
        <v>54</v>
      </c>
      <c r="E12" t="s">
        <v>260</v>
      </c>
      <c r="F12" t="s">
        <v>54</v>
      </c>
      <c r="G12">
        <v>2010</v>
      </c>
      <c r="H12" t="s">
        <v>54</v>
      </c>
      <c r="I12" t="s">
        <v>54</v>
      </c>
      <c r="J12" t="s">
        <v>54</v>
      </c>
      <c r="K12" t="s">
        <v>54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</row>
    <row r="13" spans="1:48">
      <c r="A13" t="s">
        <v>52</v>
      </c>
      <c r="B13" t="s">
        <v>258</v>
      </c>
      <c r="C13" t="s">
        <v>126</v>
      </c>
      <c r="D13" t="s">
        <v>54</v>
      </c>
      <c r="E13" t="s">
        <v>260</v>
      </c>
      <c r="F13" t="s">
        <v>54</v>
      </c>
      <c r="G13">
        <v>2010</v>
      </c>
      <c r="H13" t="s">
        <v>54</v>
      </c>
      <c r="I13" t="s">
        <v>54</v>
      </c>
      <c r="J13" t="s">
        <v>54</v>
      </c>
      <c r="K13" t="s">
        <v>54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</row>
    <row r="14" spans="1:48">
      <c r="A14" t="s">
        <v>52</v>
      </c>
      <c r="B14" t="s">
        <v>258</v>
      </c>
      <c r="C14" t="s">
        <v>127</v>
      </c>
      <c r="D14" t="s">
        <v>54</v>
      </c>
      <c r="E14" t="s">
        <v>260</v>
      </c>
      <c r="F14" t="s">
        <v>54</v>
      </c>
      <c r="G14">
        <v>2010</v>
      </c>
      <c r="H14" t="s">
        <v>54</v>
      </c>
      <c r="I14" t="s">
        <v>54</v>
      </c>
      <c r="J14" t="s">
        <v>54</v>
      </c>
      <c r="K14" t="s">
        <v>54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</row>
    <row r="15" spans="1:48">
      <c r="A15" t="s">
        <v>52</v>
      </c>
      <c r="B15" t="s">
        <v>258</v>
      </c>
      <c r="C15" t="s">
        <v>128</v>
      </c>
      <c r="D15" t="s">
        <v>54</v>
      </c>
      <c r="E15" t="s">
        <v>260</v>
      </c>
      <c r="F15" t="s">
        <v>54</v>
      </c>
      <c r="G15">
        <v>2010</v>
      </c>
      <c r="H15" t="s">
        <v>54</v>
      </c>
      <c r="I15" t="s">
        <v>54</v>
      </c>
      <c r="J15" t="s">
        <v>54</v>
      </c>
      <c r="K15" t="s">
        <v>54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</row>
    <row r="16" spans="1:48">
      <c r="A16" t="s">
        <v>52</v>
      </c>
      <c r="B16" t="s">
        <v>258</v>
      </c>
      <c r="C16" t="s">
        <v>129</v>
      </c>
      <c r="D16" t="s">
        <v>54</v>
      </c>
      <c r="E16" t="s">
        <v>260</v>
      </c>
      <c r="F16" t="s">
        <v>54</v>
      </c>
      <c r="G16">
        <v>2010</v>
      </c>
      <c r="H16" t="s">
        <v>54</v>
      </c>
      <c r="I16" t="s">
        <v>54</v>
      </c>
      <c r="J16" t="s">
        <v>54</v>
      </c>
      <c r="K16" t="s">
        <v>54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</row>
    <row r="17" spans="1:48">
      <c r="A17" t="s">
        <v>52</v>
      </c>
      <c r="B17" t="s">
        <v>258</v>
      </c>
      <c r="C17" t="s">
        <v>130</v>
      </c>
      <c r="D17" t="s">
        <v>54</v>
      </c>
      <c r="E17" t="s">
        <v>260</v>
      </c>
      <c r="F17" t="s">
        <v>54</v>
      </c>
      <c r="G17">
        <v>2010</v>
      </c>
      <c r="H17" t="s">
        <v>54</v>
      </c>
      <c r="I17" t="s">
        <v>54</v>
      </c>
      <c r="J17" t="s">
        <v>54</v>
      </c>
      <c r="K17" t="s">
        <v>54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</row>
    <row r="18" spans="1:48">
      <c r="A18" t="s">
        <v>52</v>
      </c>
      <c r="B18" t="s">
        <v>258</v>
      </c>
      <c r="C18" t="s">
        <v>131</v>
      </c>
      <c r="D18" t="s">
        <v>54</v>
      </c>
      <c r="E18" t="s">
        <v>260</v>
      </c>
      <c r="F18" t="s">
        <v>54</v>
      </c>
      <c r="G18">
        <v>2010</v>
      </c>
      <c r="H18" t="s">
        <v>54</v>
      </c>
      <c r="I18" t="s">
        <v>54</v>
      </c>
      <c r="J18" t="s">
        <v>54</v>
      </c>
      <c r="K18" t="s">
        <v>54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</row>
    <row r="19" spans="1:48">
      <c r="A19" t="s">
        <v>52</v>
      </c>
      <c r="B19" t="s">
        <v>258</v>
      </c>
      <c r="C19" t="s">
        <v>132</v>
      </c>
      <c r="D19" t="s">
        <v>54</v>
      </c>
      <c r="E19" t="s">
        <v>260</v>
      </c>
      <c r="F19" t="s">
        <v>54</v>
      </c>
      <c r="G19">
        <v>2010</v>
      </c>
      <c r="H19" t="s">
        <v>54</v>
      </c>
      <c r="I19" t="s">
        <v>54</v>
      </c>
      <c r="J19" t="s">
        <v>54</v>
      </c>
      <c r="K19" t="s">
        <v>54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</row>
    <row r="20" spans="1:48">
      <c r="A20" t="s">
        <v>52</v>
      </c>
      <c r="B20" t="s">
        <v>258</v>
      </c>
      <c r="C20" t="s">
        <v>133</v>
      </c>
      <c r="D20" t="s">
        <v>54</v>
      </c>
      <c r="E20" t="s">
        <v>260</v>
      </c>
      <c r="F20" t="s">
        <v>54</v>
      </c>
      <c r="G20">
        <v>2010</v>
      </c>
      <c r="H20" t="s">
        <v>54</v>
      </c>
      <c r="I20" t="s">
        <v>54</v>
      </c>
      <c r="J20" t="s">
        <v>54</v>
      </c>
      <c r="K20" t="s">
        <v>54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</row>
    <row r="21" spans="1:48">
      <c r="A21" t="s">
        <v>52</v>
      </c>
      <c r="B21" t="s">
        <v>258</v>
      </c>
      <c r="C21" t="s">
        <v>134</v>
      </c>
      <c r="D21" t="s">
        <v>54</v>
      </c>
      <c r="E21" t="s">
        <v>260</v>
      </c>
      <c r="F21" t="s">
        <v>54</v>
      </c>
      <c r="G21">
        <v>2010</v>
      </c>
      <c r="H21" t="s">
        <v>54</v>
      </c>
      <c r="I21" t="s">
        <v>54</v>
      </c>
      <c r="J21" t="s">
        <v>54</v>
      </c>
      <c r="K21" t="s">
        <v>54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</row>
    <row r="22" spans="1:48">
      <c r="A22" t="s">
        <v>52</v>
      </c>
      <c r="B22" t="s">
        <v>258</v>
      </c>
      <c r="C22" t="s">
        <v>135</v>
      </c>
      <c r="D22" t="s">
        <v>54</v>
      </c>
      <c r="E22" t="s">
        <v>260</v>
      </c>
      <c r="F22" t="s">
        <v>54</v>
      </c>
      <c r="G22">
        <v>2010</v>
      </c>
      <c r="H22" t="s">
        <v>54</v>
      </c>
      <c r="I22" t="s">
        <v>54</v>
      </c>
      <c r="J22" t="s">
        <v>54</v>
      </c>
      <c r="K22" t="s">
        <v>54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</row>
    <row r="23" spans="1:48">
      <c r="A23" t="s">
        <v>52</v>
      </c>
      <c r="B23" t="s">
        <v>258</v>
      </c>
      <c r="C23" t="s">
        <v>136</v>
      </c>
      <c r="D23" t="s">
        <v>54</v>
      </c>
      <c r="E23" t="s">
        <v>260</v>
      </c>
      <c r="F23" t="s">
        <v>54</v>
      </c>
      <c r="G23">
        <v>2010</v>
      </c>
      <c r="H23" t="s">
        <v>54</v>
      </c>
      <c r="I23" t="s">
        <v>54</v>
      </c>
      <c r="J23" t="s">
        <v>54</v>
      </c>
      <c r="K23" t="s">
        <v>54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</row>
    <row r="24" spans="1:48">
      <c r="A24" t="s">
        <v>52</v>
      </c>
      <c r="B24" t="s">
        <v>258</v>
      </c>
      <c r="C24" t="s">
        <v>137</v>
      </c>
      <c r="D24" t="s">
        <v>54</v>
      </c>
      <c r="E24" t="s">
        <v>260</v>
      </c>
      <c r="F24" t="s">
        <v>54</v>
      </c>
      <c r="G24">
        <v>2010</v>
      </c>
      <c r="H24" t="s">
        <v>54</v>
      </c>
      <c r="I24" t="s">
        <v>54</v>
      </c>
      <c r="J24" t="s">
        <v>54</v>
      </c>
      <c r="K24" t="s">
        <v>54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</row>
    <row r="25" spans="1:48">
      <c r="A25" t="s">
        <v>52</v>
      </c>
      <c r="B25" t="s">
        <v>258</v>
      </c>
      <c r="C25" t="s">
        <v>138</v>
      </c>
      <c r="D25" t="s">
        <v>54</v>
      </c>
      <c r="E25" t="s">
        <v>260</v>
      </c>
      <c r="F25" t="s">
        <v>54</v>
      </c>
      <c r="G25">
        <v>2010</v>
      </c>
      <c r="H25" t="s">
        <v>54</v>
      </c>
      <c r="I25" t="s">
        <v>54</v>
      </c>
      <c r="J25" t="s">
        <v>54</v>
      </c>
      <c r="K25" t="s">
        <v>54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</row>
    <row r="26" spans="1:48">
      <c r="A26" t="s">
        <v>52</v>
      </c>
      <c r="B26" t="s">
        <v>258</v>
      </c>
      <c r="C26" t="s">
        <v>139</v>
      </c>
      <c r="D26" t="s">
        <v>54</v>
      </c>
      <c r="E26" t="s">
        <v>260</v>
      </c>
      <c r="F26" t="s">
        <v>54</v>
      </c>
      <c r="G26">
        <v>2010</v>
      </c>
      <c r="H26" t="s">
        <v>54</v>
      </c>
      <c r="I26" t="s">
        <v>54</v>
      </c>
      <c r="J26" t="s">
        <v>54</v>
      </c>
      <c r="K26" t="s">
        <v>54</v>
      </c>
      <c r="L26">
        <v>0.1</v>
      </c>
      <c r="M26">
        <v>0.1</v>
      </c>
      <c r="N26">
        <v>0.1</v>
      </c>
      <c r="O26">
        <v>0.1</v>
      </c>
      <c r="P26">
        <v>0.1</v>
      </c>
      <c r="Q26">
        <v>0.1</v>
      </c>
      <c r="R26">
        <v>0.1</v>
      </c>
      <c r="S26">
        <v>0.1</v>
      </c>
      <c r="T26">
        <v>0.1</v>
      </c>
      <c r="U26">
        <v>0.1</v>
      </c>
      <c r="V26">
        <v>0.1</v>
      </c>
      <c r="W26">
        <v>0.1</v>
      </c>
      <c r="X26">
        <v>0.1</v>
      </c>
      <c r="Y26">
        <v>0.1</v>
      </c>
      <c r="Z26">
        <v>0.1</v>
      </c>
      <c r="AA26">
        <v>0.1</v>
      </c>
      <c r="AB26">
        <v>0.1</v>
      </c>
      <c r="AC26">
        <v>0.1</v>
      </c>
      <c r="AD26">
        <v>0.1</v>
      </c>
      <c r="AE26">
        <v>0.1</v>
      </c>
      <c r="AF26">
        <v>0.1</v>
      </c>
      <c r="AG26">
        <v>0.1</v>
      </c>
      <c r="AH26">
        <v>0.1</v>
      </c>
      <c r="AI26">
        <v>0.1</v>
      </c>
      <c r="AJ26">
        <v>0.1</v>
      </c>
      <c r="AK26">
        <v>0.1</v>
      </c>
      <c r="AL26">
        <v>0.1</v>
      </c>
      <c r="AM26">
        <v>0.1</v>
      </c>
      <c r="AN26">
        <v>0.1</v>
      </c>
      <c r="AO26">
        <v>0.1</v>
      </c>
      <c r="AP26">
        <v>0.1</v>
      </c>
      <c r="AQ26">
        <v>0.1</v>
      </c>
      <c r="AR26">
        <v>0.1</v>
      </c>
      <c r="AS26">
        <v>0.1</v>
      </c>
      <c r="AT26">
        <v>0.1</v>
      </c>
      <c r="AU26">
        <v>0.1</v>
      </c>
      <c r="AV26">
        <v>0.1</v>
      </c>
    </row>
    <row r="27" spans="1:48">
      <c r="A27" t="s">
        <v>52</v>
      </c>
      <c r="B27" t="s">
        <v>258</v>
      </c>
      <c r="C27" t="s">
        <v>140</v>
      </c>
      <c r="D27" t="s">
        <v>54</v>
      </c>
      <c r="E27" t="s">
        <v>260</v>
      </c>
      <c r="F27" t="s">
        <v>54</v>
      </c>
      <c r="G27">
        <v>2010</v>
      </c>
      <c r="H27" t="s">
        <v>54</v>
      </c>
      <c r="I27" t="s">
        <v>54</v>
      </c>
      <c r="J27" t="s">
        <v>54</v>
      </c>
      <c r="K27" t="s">
        <v>54</v>
      </c>
      <c r="L27">
        <v>0.1</v>
      </c>
      <c r="M27">
        <v>0.1</v>
      </c>
      <c r="N27">
        <v>0.1</v>
      </c>
      <c r="O27">
        <v>0.1</v>
      </c>
      <c r="P27">
        <v>0.1</v>
      </c>
      <c r="Q27">
        <v>0.1</v>
      </c>
      <c r="R27">
        <v>0.1</v>
      </c>
      <c r="S27">
        <v>0.1</v>
      </c>
      <c r="T27">
        <v>0.1</v>
      </c>
      <c r="U27">
        <v>0.1</v>
      </c>
      <c r="V27">
        <v>0.1</v>
      </c>
      <c r="W27">
        <v>0.1</v>
      </c>
      <c r="X27">
        <v>0.1</v>
      </c>
      <c r="Y27">
        <v>0.1</v>
      </c>
      <c r="Z27">
        <v>0.1</v>
      </c>
      <c r="AA27">
        <v>0.1</v>
      </c>
      <c r="AB27">
        <v>0.1</v>
      </c>
      <c r="AC27">
        <v>0.1</v>
      </c>
      <c r="AD27">
        <v>0.1</v>
      </c>
      <c r="AE27">
        <v>0.1</v>
      </c>
      <c r="AF27">
        <v>0.1</v>
      </c>
      <c r="AG27">
        <v>0.1</v>
      </c>
      <c r="AH27">
        <v>0.1</v>
      </c>
      <c r="AI27">
        <v>0.1</v>
      </c>
      <c r="AJ27">
        <v>0.1</v>
      </c>
      <c r="AK27">
        <v>0.1</v>
      </c>
      <c r="AL27">
        <v>0.1</v>
      </c>
      <c r="AM27">
        <v>0.1</v>
      </c>
      <c r="AN27">
        <v>0.1</v>
      </c>
      <c r="AO27">
        <v>0.1</v>
      </c>
      <c r="AP27">
        <v>0.1</v>
      </c>
      <c r="AQ27">
        <v>0.1</v>
      </c>
      <c r="AR27">
        <v>0.1</v>
      </c>
      <c r="AS27">
        <v>0.1</v>
      </c>
      <c r="AT27">
        <v>0.1</v>
      </c>
      <c r="AU27">
        <v>0.1</v>
      </c>
      <c r="AV27">
        <v>0.1</v>
      </c>
    </row>
    <row r="28" spans="1:48">
      <c r="A28" t="s">
        <v>52</v>
      </c>
      <c r="B28" t="s">
        <v>258</v>
      </c>
      <c r="C28" t="s">
        <v>141</v>
      </c>
      <c r="D28" t="s">
        <v>54</v>
      </c>
      <c r="E28" t="s">
        <v>260</v>
      </c>
      <c r="F28" t="s">
        <v>54</v>
      </c>
      <c r="G28">
        <v>2010</v>
      </c>
      <c r="H28" t="s">
        <v>54</v>
      </c>
      <c r="I28" t="s">
        <v>54</v>
      </c>
      <c r="J28" t="s">
        <v>54</v>
      </c>
      <c r="K28" t="s">
        <v>54</v>
      </c>
      <c r="L28">
        <v>0.1</v>
      </c>
      <c r="M28">
        <v>0.1</v>
      </c>
      <c r="N28">
        <v>0.1</v>
      </c>
      <c r="O28">
        <v>0.1</v>
      </c>
      <c r="P28">
        <v>0.1</v>
      </c>
      <c r="Q28">
        <v>0.1</v>
      </c>
      <c r="R28">
        <v>0.1</v>
      </c>
      <c r="S28">
        <v>0.1</v>
      </c>
      <c r="T28">
        <v>0.1</v>
      </c>
      <c r="U28">
        <v>0.1</v>
      </c>
      <c r="V28">
        <v>0.1</v>
      </c>
      <c r="W28">
        <v>0.1</v>
      </c>
      <c r="X28">
        <v>0.1</v>
      </c>
      <c r="Y28">
        <v>0.1</v>
      </c>
      <c r="Z28">
        <v>0.1</v>
      </c>
      <c r="AA28">
        <v>0.1</v>
      </c>
      <c r="AB28">
        <v>0.1</v>
      </c>
      <c r="AC28">
        <v>0.1</v>
      </c>
      <c r="AD28">
        <v>0.1</v>
      </c>
      <c r="AE28">
        <v>0.1</v>
      </c>
      <c r="AF28">
        <v>0.1</v>
      </c>
      <c r="AG28">
        <v>0.1</v>
      </c>
      <c r="AH28">
        <v>0.1</v>
      </c>
      <c r="AI28">
        <v>0.1</v>
      </c>
      <c r="AJ28">
        <v>0.1</v>
      </c>
      <c r="AK28">
        <v>0.1</v>
      </c>
      <c r="AL28">
        <v>0.1</v>
      </c>
      <c r="AM28">
        <v>0.1</v>
      </c>
      <c r="AN28">
        <v>0.1</v>
      </c>
      <c r="AO28">
        <v>0.1</v>
      </c>
      <c r="AP28">
        <v>0.1</v>
      </c>
      <c r="AQ28">
        <v>0.1</v>
      </c>
      <c r="AR28">
        <v>0.1</v>
      </c>
      <c r="AS28">
        <v>0.1</v>
      </c>
      <c r="AT28">
        <v>0.1</v>
      </c>
      <c r="AU28">
        <v>0.1</v>
      </c>
      <c r="AV28">
        <v>0.1</v>
      </c>
    </row>
    <row r="29" spans="1:48">
      <c r="A29" t="s">
        <v>52</v>
      </c>
      <c r="B29" t="s">
        <v>258</v>
      </c>
      <c r="C29" t="s">
        <v>142</v>
      </c>
      <c r="D29" t="s">
        <v>54</v>
      </c>
      <c r="E29" t="s">
        <v>260</v>
      </c>
      <c r="F29" t="s">
        <v>54</v>
      </c>
      <c r="G29">
        <v>2010</v>
      </c>
      <c r="H29" t="s">
        <v>54</v>
      </c>
      <c r="I29" t="s">
        <v>54</v>
      </c>
      <c r="J29" t="s">
        <v>54</v>
      </c>
      <c r="K29" t="s">
        <v>54</v>
      </c>
      <c r="L29">
        <v>0.1</v>
      </c>
      <c r="M29">
        <v>0.1</v>
      </c>
      <c r="N29">
        <v>0.1</v>
      </c>
      <c r="O29">
        <v>0.1</v>
      </c>
      <c r="P29">
        <v>0.1</v>
      </c>
      <c r="Q29">
        <v>0.1</v>
      </c>
      <c r="R29">
        <v>0.1</v>
      </c>
      <c r="S29">
        <v>0.1</v>
      </c>
      <c r="T29">
        <v>0.1</v>
      </c>
      <c r="U29">
        <v>0.1</v>
      </c>
      <c r="V29">
        <v>0.1</v>
      </c>
      <c r="W29">
        <v>0.1</v>
      </c>
      <c r="X29">
        <v>0.1</v>
      </c>
      <c r="Y29">
        <v>0.1</v>
      </c>
      <c r="Z29">
        <v>0.1</v>
      </c>
      <c r="AA29">
        <v>0.1</v>
      </c>
      <c r="AB29">
        <v>0.1</v>
      </c>
      <c r="AC29">
        <v>0.1</v>
      </c>
      <c r="AD29">
        <v>0.1</v>
      </c>
      <c r="AE29">
        <v>0.1</v>
      </c>
      <c r="AF29">
        <v>0.1</v>
      </c>
      <c r="AG29">
        <v>0.1</v>
      </c>
      <c r="AH29">
        <v>0.1</v>
      </c>
      <c r="AI29">
        <v>0.1</v>
      </c>
      <c r="AJ29">
        <v>0.1</v>
      </c>
      <c r="AK29">
        <v>0.1</v>
      </c>
      <c r="AL29">
        <v>0.1</v>
      </c>
      <c r="AM29">
        <v>0.1</v>
      </c>
      <c r="AN29">
        <v>0.1</v>
      </c>
      <c r="AO29">
        <v>0.1</v>
      </c>
      <c r="AP29">
        <v>0.1</v>
      </c>
      <c r="AQ29">
        <v>0.1</v>
      </c>
      <c r="AR29">
        <v>0.1</v>
      </c>
      <c r="AS29">
        <v>0.1</v>
      </c>
      <c r="AT29">
        <v>0.1</v>
      </c>
      <c r="AU29">
        <v>0.1</v>
      </c>
      <c r="AV29">
        <v>0.1</v>
      </c>
    </row>
    <row r="30" spans="1:48">
      <c r="A30" t="s">
        <v>52</v>
      </c>
      <c r="B30" t="s">
        <v>258</v>
      </c>
      <c r="C30" t="s">
        <v>143</v>
      </c>
      <c r="D30" t="s">
        <v>54</v>
      </c>
      <c r="E30" t="s">
        <v>260</v>
      </c>
      <c r="F30" t="s">
        <v>54</v>
      </c>
      <c r="G30">
        <v>2010</v>
      </c>
      <c r="H30" t="s">
        <v>54</v>
      </c>
      <c r="I30" t="s">
        <v>54</v>
      </c>
      <c r="J30" t="s">
        <v>54</v>
      </c>
      <c r="K30" t="s">
        <v>54</v>
      </c>
      <c r="L30">
        <v>0.1</v>
      </c>
      <c r="M30">
        <v>0.1</v>
      </c>
      <c r="N30">
        <v>0.1</v>
      </c>
      <c r="O30">
        <v>0.1</v>
      </c>
      <c r="P30">
        <v>0.1</v>
      </c>
      <c r="Q30">
        <v>0.1</v>
      </c>
      <c r="R30">
        <v>0.1</v>
      </c>
      <c r="S30">
        <v>0.1</v>
      </c>
      <c r="T30">
        <v>0.1</v>
      </c>
      <c r="U30">
        <v>0.1</v>
      </c>
      <c r="V30">
        <v>0.1</v>
      </c>
      <c r="W30">
        <v>0.1</v>
      </c>
      <c r="X30">
        <v>0.1</v>
      </c>
      <c r="Y30">
        <v>0.1</v>
      </c>
      <c r="Z30">
        <v>0.1</v>
      </c>
      <c r="AA30">
        <v>0.1</v>
      </c>
      <c r="AB30">
        <v>0.1</v>
      </c>
      <c r="AC30">
        <v>0.1</v>
      </c>
      <c r="AD30">
        <v>0.1</v>
      </c>
      <c r="AE30">
        <v>0.1</v>
      </c>
      <c r="AF30">
        <v>0.1</v>
      </c>
      <c r="AG30">
        <v>0.1</v>
      </c>
      <c r="AH30">
        <v>0.1</v>
      </c>
      <c r="AI30">
        <v>0.1</v>
      </c>
      <c r="AJ30">
        <v>0.1</v>
      </c>
      <c r="AK30">
        <v>0.1</v>
      </c>
      <c r="AL30">
        <v>0.1</v>
      </c>
      <c r="AM30">
        <v>0.1</v>
      </c>
      <c r="AN30">
        <v>0.1</v>
      </c>
      <c r="AO30">
        <v>0.1</v>
      </c>
      <c r="AP30">
        <v>0.1</v>
      </c>
      <c r="AQ30">
        <v>0.1</v>
      </c>
      <c r="AR30">
        <v>0.1</v>
      </c>
      <c r="AS30">
        <v>0.1</v>
      </c>
      <c r="AT30">
        <v>0.1</v>
      </c>
      <c r="AU30">
        <v>0.1</v>
      </c>
      <c r="AV30">
        <v>0.1</v>
      </c>
    </row>
    <row r="31" spans="1:48">
      <c r="A31" t="s">
        <v>52</v>
      </c>
      <c r="B31" t="s">
        <v>258</v>
      </c>
      <c r="C31" t="s">
        <v>144</v>
      </c>
      <c r="D31" t="s">
        <v>54</v>
      </c>
      <c r="E31" t="s">
        <v>260</v>
      </c>
      <c r="F31" t="s">
        <v>54</v>
      </c>
      <c r="G31">
        <v>2010</v>
      </c>
      <c r="H31" t="s">
        <v>54</v>
      </c>
      <c r="I31" t="s">
        <v>54</v>
      </c>
      <c r="J31" t="s">
        <v>54</v>
      </c>
      <c r="K31" t="s">
        <v>54</v>
      </c>
      <c r="L31">
        <v>0.1</v>
      </c>
      <c r="M31">
        <v>0.1</v>
      </c>
      <c r="N31">
        <v>0.1</v>
      </c>
      <c r="O31">
        <v>0.1</v>
      </c>
      <c r="P31">
        <v>0.1</v>
      </c>
      <c r="Q31">
        <v>0.1</v>
      </c>
      <c r="R31">
        <v>0.1</v>
      </c>
      <c r="S31">
        <v>0.1</v>
      </c>
      <c r="T31">
        <v>0.1</v>
      </c>
      <c r="U31">
        <v>0.1</v>
      </c>
      <c r="V31">
        <v>0.1</v>
      </c>
      <c r="W31">
        <v>0.1</v>
      </c>
      <c r="X31">
        <v>0.1</v>
      </c>
      <c r="Y31">
        <v>0.1</v>
      </c>
      <c r="Z31">
        <v>0.1</v>
      </c>
      <c r="AA31">
        <v>0.1</v>
      </c>
      <c r="AB31">
        <v>0.1</v>
      </c>
      <c r="AC31">
        <v>0.1</v>
      </c>
      <c r="AD31">
        <v>0.1</v>
      </c>
      <c r="AE31">
        <v>0.1</v>
      </c>
      <c r="AF31">
        <v>0.1</v>
      </c>
      <c r="AG31">
        <v>0.1</v>
      </c>
      <c r="AH31">
        <v>0.1</v>
      </c>
      <c r="AI31">
        <v>0.1</v>
      </c>
      <c r="AJ31">
        <v>0.1</v>
      </c>
      <c r="AK31">
        <v>0.1</v>
      </c>
      <c r="AL31">
        <v>0.1</v>
      </c>
      <c r="AM31">
        <v>0.1</v>
      </c>
      <c r="AN31">
        <v>0.1</v>
      </c>
      <c r="AO31">
        <v>0.1</v>
      </c>
      <c r="AP31">
        <v>0.1</v>
      </c>
      <c r="AQ31">
        <v>0.1</v>
      </c>
      <c r="AR31">
        <v>0.1</v>
      </c>
      <c r="AS31">
        <v>0.1</v>
      </c>
      <c r="AT31">
        <v>0.1</v>
      </c>
      <c r="AU31">
        <v>0.1</v>
      </c>
      <c r="AV31">
        <v>0.1</v>
      </c>
    </row>
    <row r="32" spans="1:48">
      <c r="A32" t="s">
        <v>52</v>
      </c>
      <c r="B32" t="s">
        <v>258</v>
      </c>
      <c r="C32" t="s">
        <v>145</v>
      </c>
      <c r="D32" t="s">
        <v>54</v>
      </c>
      <c r="E32" t="s">
        <v>260</v>
      </c>
      <c r="F32" t="s">
        <v>54</v>
      </c>
      <c r="G32">
        <v>2010</v>
      </c>
      <c r="H32" t="s">
        <v>54</v>
      </c>
      <c r="I32" t="s">
        <v>54</v>
      </c>
      <c r="J32" t="s">
        <v>54</v>
      </c>
      <c r="K32" t="s">
        <v>54</v>
      </c>
      <c r="L32">
        <v>0.1</v>
      </c>
      <c r="M32">
        <v>0.1</v>
      </c>
      <c r="N32">
        <v>0.1</v>
      </c>
      <c r="O32">
        <v>0.1</v>
      </c>
      <c r="P32">
        <v>0.1</v>
      </c>
      <c r="Q32">
        <v>0.1</v>
      </c>
      <c r="R32">
        <v>0.1</v>
      </c>
      <c r="S32">
        <v>0.1</v>
      </c>
      <c r="T32">
        <v>0.1</v>
      </c>
      <c r="U32">
        <v>0.1</v>
      </c>
      <c r="V32">
        <v>0.1</v>
      </c>
      <c r="W32">
        <v>0.1</v>
      </c>
      <c r="X32">
        <v>0.1</v>
      </c>
      <c r="Y32">
        <v>0.1</v>
      </c>
      <c r="Z32">
        <v>0.1</v>
      </c>
      <c r="AA32">
        <v>0.1</v>
      </c>
      <c r="AB32">
        <v>0.1</v>
      </c>
      <c r="AC32">
        <v>0.1</v>
      </c>
      <c r="AD32">
        <v>0.1</v>
      </c>
      <c r="AE32">
        <v>0.1</v>
      </c>
      <c r="AF32">
        <v>0.1</v>
      </c>
      <c r="AG32">
        <v>0.1</v>
      </c>
      <c r="AH32">
        <v>0.1</v>
      </c>
      <c r="AI32">
        <v>0.1</v>
      </c>
      <c r="AJ32">
        <v>0.1</v>
      </c>
      <c r="AK32">
        <v>0.1</v>
      </c>
      <c r="AL32">
        <v>0.1</v>
      </c>
      <c r="AM32">
        <v>0.1</v>
      </c>
      <c r="AN32">
        <v>0.1</v>
      </c>
      <c r="AO32">
        <v>0.1</v>
      </c>
      <c r="AP32">
        <v>0.1</v>
      </c>
      <c r="AQ32">
        <v>0.1</v>
      </c>
      <c r="AR32">
        <v>0.1</v>
      </c>
      <c r="AS32">
        <v>0.1</v>
      </c>
      <c r="AT32">
        <v>0.1</v>
      </c>
      <c r="AU32">
        <v>0.1</v>
      </c>
      <c r="AV32">
        <v>0.1</v>
      </c>
    </row>
    <row r="33" spans="1:48">
      <c r="A33" t="s">
        <v>52</v>
      </c>
      <c r="B33" t="s">
        <v>258</v>
      </c>
      <c r="C33" t="s">
        <v>146</v>
      </c>
      <c r="D33" t="s">
        <v>54</v>
      </c>
      <c r="E33" t="s">
        <v>260</v>
      </c>
      <c r="F33" t="s">
        <v>54</v>
      </c>
      <c r="G33">
        <v>2010</v>
      </c>
      <c r="H33" t="s">
        <v>54</v>
      </c>
      <c r="I33" t="s">
        <v>54</v>
      </c>
      <c r="J33" t="s">
        <v>54</v>
      </c>
      <c r="K33" t="s">
        <v>54</v>
      </c>
      <c r="L33">
        <v>0.1</v>
      </c>
      <c r="M33">
        <v>0.1</v>
      </c>
      <c r="N33">
        <v>0.1</v>
      </c>
      <c r="O33">
        <v>0.1</v>
      </c>
      <c r="P33">
        <v>0.1</v>
      </c>
      <c r="Q33">
        <v>0.1</v>
      </c>
      <c r="R33">
        <v>0.1</v>
      </c>
      <c r="S33">
        <v>0.1</v>
      </c>
      <c r="T33">
        <v>0.1</v>
      </c>
      <c r="U33">
        <v>0.1</v>
      </c>
      <c r="V33">
        <v>0.1</v>
      </c>
      <c r="W33">
        <v>0.1</v>
      </c>
      <c r="X33">
        <v>0.1</v>
      </c>
      <c r="Y33">
        <v>0.1</v>
      </c>
      <c r="Z33">
        <v>0.1</v>
      </c>
      <c r="AA33">
        <v>0.1</v>
      </c>
      <c r="AB33">
        <v>0.1</v>
      </c>
      <c r="AC33">
        <v>0.1</v>
      </c>
      <c r="AD33">
        <v>0.1</v>
      </c>
      <c r="AE33">
        <v>0.1</v>
      </c>
      <c r="AF33">
        <v>0.1</v>
      </c>
      <c r="AG33">
        <v>0.1</v>
      </c>
      <c r="AH33">
        <v>0.1</v>
      </c>
      <c r="AI33">
        <v>0.1</v>
      </c>
      <c r="AJ33">
        <v>0.1</v>
      </c>
      <c r="AK33">
        <v>0.1</v>
      </c>
      <c r="AL33">
        <v>0.1</v>
      </c>
      <c r="AM33">
        <v>0.1</v>
      </c>
      <c r="AN33">
        <v>0.1</v>
      </c>
      <c r="AO33">
        <v>0.1</v>
      </c>
      <c r="AP33">
        <v>0.1</v>
      </c>
      <c r="AQ33">
        <v>0.1</v>
      </c>
      <c r="AR33">
        <v>0.1</v>
      </c>
      <c r="AS33">
        <v>0.1</v>
      </c>
      <c r="AT33">
        <v>0.1</v>
      </c>
      <c r="AU33">
        <v>0.1</v>
      </c>
      <c r="AV33">
        <v>0.1</v>
      </c>
    </row>
    <row r="34" spans="1:48">
      <c r="A34" t="s">
        <v>52</v>
      </c>
      <c r="B34" t="s">
        <v>258</v>
      </c>
      <c r="C34" t="s">
        <v>147</v>
      </c>
      <c r="D34" t="s">
        <v>54</v>
      </c>
      <c r="E34" t="s">
        <v>260</v>
      </c>
      <c r="F34" t="s">
        <v>54</v>
      </c>
      <c r="G34">
        <v>2010</v>
      </c>
      <c r="H34" t="s">
        <v>54</v>
      </c>
      <c r="I34" t="s">
        <v>54</v>
      </c>
      <c r="J34" t="s">
        <v>54</v>
      </c>
      <c r="K34" t="s">
        <v>54</v>
      </c>
      <c r="L34">
        <v>0.1</v>
      </c>
      <c r="M34">
        <v>0.1</v>
      </c>
      <c r="N34">
        <v>0.1</v>
      </c>
      <c r="O34">
        <v>0.1</v>
      </c>
      <c r="P34">
        <v>0.1</v>
      </c>
      <c r="Q34">
        <v>0.1</v>
      </c>
      <c r="R34">
        <v>0.1</v>
      </c>
      <c r="S34">
        <v>0.1</v>
      </c>
      <c r="T34">
        <v>0.1</v>
      </c>
      <c r="U34">
        <v>0.1</v>
      </c>
      <c r="V34">
        <v>0.1</v>
      </c>
      <c r="W34">
        <v>0.1</v>
      </c>
      <c r="X34">
        <v>0.1</v>
      </c>
      <c r="Y34">
        <v>0.1</v>
      </c>
      <c r="Z34">
        <v>0.1</v>
      </c>
      <c r="AA34">
        <v>0.1</v>
      </c>
      <c r="AB34">
        <v>0.1</v>
      </c>
      <c r="AC34">
        <v>0.1</v>
      </c>
      <c r="AD34">
        <v>0.1</v>
      </c>
      <c r="AE34">
        <v>0.1</v>
      </c>
      <c r="AF34">
        <v>0.1</v>
      </c>
      <c r="AG34">
        <v>0.1</v>
      </c>
      <c r="AH34">
        <v>0.1</v>
      </c>
      <c r="AI34">
        <v>0.1</v>
      </c>
      <c r="AJ34">
        <v>0.1</v>
      </c>
      <c r="AK34">
        <v>0.1</v>
      </c>
      <c r="AL34">
        <v>0.1</v>
      </c>
      <c r="AM34">
        <v>0.1</v>
      </c>
      <c r="AN34">
        <v>0.1</v>
      </c>
      <c r="AO34">
        <v>0.1</v>
      </c>
      <c r="AP34">
        <v>0.1</v>
      </c>
      <c r="AQ34">
        <v>0.1</v>
      </c>
      <c r="AR34">
        <v>0.1</v>
      </c>
      <c r="AS34">
        <v>0.1</v>
      </c>
      <c r="AT34">
        <v>0.1</v>
      </c>
      <c r="AU34">
        <v>0.1</v>
      </c>
      <c r="AV34">
        <v>0.1</v>
      </c>
    </row>
    <row r="35" spans="1:48">
      <c r="A35" t="s">
        <v>52</v>
      </c>
      <c r="B35" t="s">
        <v>258</v>
      </c>
      <c r="C35" t="s">
        <v>148</v>
      </c>
      <c r="D35" t="s">
        <v>54</v>
      </c>
      <c r="E35" t="s">
        <v>260</v>
      </c>
      <c r="F35" t="s">
        <v>54</v>
      </c>
      <c r="G35">
        <v>2010</v>
      </c>
      <c r="H35" t="s">
        <v>54</v>
      </c>
      <c r="I35" t="s">
        <v>54</v>
      </c>
      <c r="J35" t="s">
        <v>54</v>
      </c>
      <c r="K35" t="s">
        <v>54</v>
      </c>
      <c r="L35">
        <v>0.1</v>
      </c>
      <c r="M35">
        <v>0.1</v>
      </c>
      <c r="N35">
        <v>0.1</v>
      </c>
      <c r="O35">
        <v>0.1</v>
      </c>
      <c r="P35">
        <v>0.1</v>
      </c>
      <c r="Q35">
        <v>0.1</v>
      </c>
      <c r="R35">
        <v>0.1</v>
      </c>
      <c r="S35">
        <v>0.1</v>
      </c>
      <c r="T35">
        <v>0.1</v>
      </c>
      <c r="U35">
        <v>0.1</v>
      </c>
      <c r="V35">
        <v>0.1</v>
      </c>
      <c r="W35">
        <v>0.1</v>
      </c>
      <c r="X35">
        <v>0.1</v>
      </c>
      <c r="Y35">
        <v>0.1</v>
      </c>
      <c r="Z35">
        <v>0.1</v>
      </c>
      <c r="AA35">
        <v>0.1</v>
      </c>
      <c r="AB35">
        <v>0.1</v>
      </c>
      <c r="AC35">
        <v>0.1</v>
      </c>
      <c r="AD35">
        <v>0.1</v>
      </c>
      <c r="AE35">
        <v>0.1</v>
      </c>
      <c r="AF35">
        <v>0.1</v>
      </c>
      <c r="AG35">
        <v>0.1</v>
      </c>
      <c r="AH35">
        <v>0.1</v>
      </c>
      <c r="AI35">
        <v>0.1</v>
      </c>
      <c r="AJ35">
        <v>0.1</v>
      </c>
      <c r="AK35">
        <v>0.1</v>
      </c>
      <c r="AL35">
        <v>0.1</v>
      </c>
      <c r="AM35">
        <v>0.1</v>
      </c>
      <c r="AN35">
        <v>0.1</v>
      </c>
      <c r="AO35">
        <v>0.1</v>
      </c>
      <c r="AP35">
        <v>0.1</v>
      </c>
      <c r="AQ35">
        <v>0.1</v>
      </c>
      <c r="AR35">
        <v>0.1</v>
      </c>
      <c r="AS35">
        <v>0.1</v>
      </c>
      <c r="AT35">
        <v>0.1</v>
      </c>
      <c r="AU35">
        <v>0.1</v>
      </c>
      <c r="AV35">
        <v>0.1</v>
      </c>
    </row>
    <row r="36" spans="1:48">
      <c r="A36" t="s">
        <v>52</v>
      </c>
      <c r="B36" t="s">
        <v>258</v>
      </c>
      <c r="C36" t="s">
        <v>149</v>
      </c>
      <c r="D36" t="s">
        <v>54</v>
      </c>
      <c r="E36" t="s">
        <v>260</v>
      </c>
      <c r="F36" t="s">
        <v>54</v>
      </c>
      <c r="G36">
        <v>2010</v>
      </c>
      <c r="H36" t="s">
        <v>54</v>
      </c>
      <c r="I36" t="s">
        <v>54</v>
      </c>
      <c r="J36" t="s">
        <v>54</v>
      </c>
      <c r="K36" t="s">
        <v>54</v>
      </c>
      <c r="L36">
        <v>0.1</v>
      </c>
      <c r="M36">
        <v>0.1</v>
      </c>
      <c r="N36">
        <v>0.1</v>
      </c>
      <c r="O36">
        <v>0.1</v>
      </c>
      <c r="P36">
        <v>0.1</v>
      </c>
      <c r="Q36">
        <v>0.1</v>
      </c>
      <c r="R36">
        <v>0.1</v>
      </c>
      <c r="S36">
        <v>0.1</v>
      </c>
      <c r="T36">
        <v>0.1</v>
      </c>
      <c r="U36">
        <v>0.1</v>
      </c>
      <c r="V36">
        <v>0.1</v>
      </c>
      <c r="W36">
        <v>0.1</v>
      </c>
      <c r="X36">
        <v>0.1</v>
      </c>
      <c r="Y36">
        <v>0.1</v>
      </c>
      <c r="Z36">
        <v>0.1</v>
      </c>
      <c r="AA36">
        <v>0.1</v>
      </c>
      <c r="AB36">
        <v>0.1</v>
      </c>
      <c r="AC36">
        <v>0.1</v>
      </c>
      <c r="AD36">
        <v>0.1</v>
      </c>
      <c r="AE36">
        <v>0.1</v>
      </c>
      <c r="AF36">
        <v>0.1</v>
      </c>
      <c r="AG36">
        <v>0.1</v>
      </c>
      <c r="AH36">
        <v>0.1</v>
      </c>
      <c r="AI36">
        <v>0.1</v>
      </c>
      <c r="AJ36">
        <v>0.1</v>
      </c>
      <c r="AK36">
        <v>0.1</v>
      </c>
      <c r="AL36">
        <v>0.1</v>
      </c>
      <c r="AM36">
        <v>0.1</v>
      </c>
      <c r="AN36">
        <v>0.1</v>
      </c>
      <c r="AO36">
        <v>0.1</v>
      </c>
      <c r="AP36">
        <v>0.1</v>
      </c>
      <c r="AQ36">
        <v>0.1</v>
      </c>
      <c r="AR36">
        <v>0.1</v>
      </c>
      <c r="AS36">
        <v>0.1</v>
      </c>
      <c r="AT36">
        <v>0.1</v>
      </c>
      <c r="AU36">
        <v>0.1</v>
      </c>
      <c r="AV36">
        <v>0.1</v>
      </c>
    </row>
    <row r="37" spans="1:48">
      <c r="A37" t="s">
        <v>52</v>
      </c>
      <c r="B37" t="s">
        <v>258</v>
      </c>
      <c r="C37" t="s">
        <v>150</v>
      </c>
      <c r="D37" t="s">
        <v>54</v>
      </c>
      <c r="E37" t="s">
        <v>260</v>
      </c>
      <c r="F37" t="s">
        <v>54</v>
      </c>
      <c r="G37">
        <v>2010</v>
      </c>
      <c r="H37" t="s">
        <v>54</v>
      </c>
      <c r="I37" t="s">
        <v>54</v>
      </c>
      <c r="J37" t="s">
        <v>54</v>
      </c>
      <c r="K37" t="s">
        <v>54</v>
      </c>
      <c r="L37">
        <v>0.1</v>
      </c>
      <c r="M37">
        <v>0.1</v>
      </c>
      <c r="N37">
        <v>0.1</v>
      </c>
      <c r="O37">
        <v>0.1</v>
      </c>
      <c r="P37">
        <v>0.1</v>
      </c>
      <c r="Q37">
        <v>0.1</v>
      </c>
      <c r="R37">
        <v>0.1</v>
      </c>
      <c r="S37">
        <v>0.1</v>
      </c>
      <c r="T37">
        <v>0.1</v>
      </c>
      <c r="U37">
        <v>0.1</v>
      </c>
      <c r="V37">
        <v>0.1</v>
      </c>
      <c r="W37">
        <v>0.1</v>
      </c>
      <c r="X37">
        <v>0.1</v>
      </c>
      <c r="Y37">
        <v>0.1</v>
      </c>
      <c r="Z37">
        <v>0.1</v>
      </c>
      <c r="AA37">
        <v>0.1</v>
      </c>
      <c r="AB37">
        <v>0.1</v>
      </c>
      <c r="AC37">
        <v>0.1</v>
      </c>
      <c r="AD37">
        <v>0.1</v>
      </c>
      <c r="AE37">
        <v>0.1</v>
      </c>
      <c r="AF37">
        <v>0.1</v>
      </c>
      <c r="AG37">
        <v>0.1</v>
      </c>
      <c r="AH37">
        <v>0.1</v>
      </c>
      <c r="AI37">
        <v>0.1</v>
      </c>
      <c r="AJ37">
        <v>0.1</v>
      </c>
      <c r="AK37">
        <v>0.1</v>
      </c>
      <c r="AL37">
        <v>0.1</v>
      </c>
      <c r="AM37">
        <v>0.1</v>
      </c>
      <c r="AN37">
        <v>0.1</v>
      </c>
      <c r="AO37">
        <v>0.1</v>
      </c>
      <c r="AP37">
        <v>0.1</v>
      </c>
      <c r="AQ37">
        <v>0.1</v>
      </c>
      <c r="AR37">
        <v>0.1</v>
      </c>
      <c r="AS37">
        <v>0.1</v>
      </c>
      <c r="AT37">
        <v>0.1</v>
      </c>
      <c r="AU37">
        <v>0.1</v>
      </c>
      <c r="AV37">
        <v>0.1</v>
      </c>
    </row>
    <row r="38" spans="1:48">
      <c r="A38" t="s">
        <v>52</v>
      </c>
      <c r="B38" t="s">
        <v>258</v>
      </c>
      <c r="C38" t="s">
        <v>151</v>
      </c>
      <c r="D38" t="s">
        <v>54</v>
      </c>
      <c r="E38" t="s">
        <v>260</v>
      </c>
      <c r="F38" t="s">
        <v>54</v>
      </c>
      <c r="G38">
        <v>2010</v>
      </c>
      <c r="H38" t="s">
        <v>54</v>
      </c>
      <c r="I38" t="s">
        <v>54</v>
      </c>
      <c r="J38" t="s">
        <v>54</v>
      </c>
      <c r="K38" t="s">
        <v>54</v>
      </c>
      <c r="L38">
        <v>0.15</v>
      </c>
      <c r="M38">
        <v>0.15</v>
      </c>
      <c r="N38">
        <v>0.15</v>
      </c>
      <c r="O38">
        <v>0.15</v>
      </c>
      <c r="P38">
        <v>0.15</v>
      </c>
      <c r="Q38">
        <v>0.15</v>
      </c>
      <c r="R38">
        <v>0.15</v>
      </c>
      <c r="S38">
        <v>0.15</v>
      </c>
      <c r="T38">
        <v>0.15</v>
      </c>
      <c r="U38">
        <v>0.15</v>
      </c>
      <c r="V38">
        <v>0.15</v>
      </c>
      <c r="W38">
        <v>0.15</v>
      </c>
      <c r="X38">
        <v>0.15</v>
      </c>
      <c r="Y38">
        <v>0.15</v>
      </c>
      <c r="Z38">
        <v>0.15</v>
      </c>
      <c r="AA38">
        <v>0.15</v>
      </c>
      <c r="AB38">
        <v>0.15</v>
      </c>
      <c r="AC38">
        <v>0.15</v>
      </c>
      <c r="AD38">
        <v>0.15</v>
      </c>
      <c r="AE38">
        <v>0.15</v>
      </c>
      <c r="AF38">
        <v>0.15</v>
      </c>
      <c r="AG38">
        <v>0.15</v>
      </c>
      <c r="AH38">
        <v>0.15</v>
      </c>
      <c r="AI38">
        <v>0.15</v>
      </c>
      <c r="AJ38">
        <v>0.15</v>
      </c>
      <c r="AK38">
        <v>0.15</v>
      </c>
      <c r="AL38">
        <v>0.15</v>
      </c>
      <c r="AM38">
        <v>0.15</v>
      </c>
      <c r="AN38">
        <v>0.15</v>
      </c>
      <c r="AO38">
        <v>0.15</v>
      </c>
      <c r="AP38">
        <v>0.15</v>
      </c>
      <c r="AQ38">
        <v>0.15</v>
      </c>
      <c r="AR38">
        <v>0.15</v>
      </c>
      <c r="AS38">
        <v>0.15</v>
      </c>
      <c r="AT38">
        <v>0.15</v>
      </c>
      <c r="AU38">
        <v>0.15</v>
      </c>
      <c r="AV38">
        <v>0.15</v>
      </c>
    </row>
    <row r="39" spans="1:48">
      <c r="A39" t="s">
        <v>52</v>
      </c>
      <c r="B39" t="s">
        <v>258</v>
      </c>
      <c r="C39" t="s">
        <v>152</v>
      </c>
      <c r="D39" t="s">
        <v>54</v>
      </c>
      <c r="E39" t="s">
        <v>260</v>
      </c>
      <c r="F39" t="s">
        <v>54</v>
      </c>
      <c r="G39">
        <v>2010</v>
      </c>
      <c r="H39" t="s">
        <v>54</v>
      </c>
      <c r="I39" t="s">
        <v>54</v>
      </c>
      <c r="J39" t="s">
        <v>54</v>
      </c>
      <c r="K39" t="s">
        <v>54</v>
      </c>
      <c r="L39">
        <v>0.15</v>
      </c>
      <c r="M39">
        <v>0.15</v>
      </c>
      <c r="N39">
        <v>0.15</v>
      </c>
      <c r="O39">
        <v>0.15</v>
      </c>
      <c r="P39">
        <v>0.15</v>
      </c>
      <c r="Q39">
        <v>0.15</v>
      </c>
      <c r="R39">
        <v>0.15</v>
      </c>
      <c r="S39">
        <v>0.15</v>
      </c>
      <c r="T39">
        <v>0.15</v>
      </c>
      <c r="U39">
        <v>0.15</v>
      </c>
      <c r="V39">
        <v>0.15</v>
      </c>
      <c r="W39">
        <v>0.15</v>
      </c>
      <c r="X39">
        <v>0.15</v>
      </c>
      <c r="Y39">
        <v>0.15</v>
      </c>
      <c r="Z39">
        <v>0.15</v>
      </c>
      <c r="AA39">
        <v>0.15</v>
      </c>
      <c r="AB39">
        <v>0.15</v>
      </c>
      <c r="AC39">
        <v>0.15</v>
      </c>
      <c r="AD39">
        <v>0.15</v>
      </c>
      <c r="AE39">
        <v>0.15</v>
      </c>
      <c r="AF39">
        <v>0.15</v>
      </c>
      <c r="AG39">
        <v>0.15</v>
      </c>
      <c r="AH39">
        <v>0.15</v>
      </c>
      <c r="AI39">
        <v>0.15</v>
      </c>
      <c r="AJ39">
        <v>0.15</v>
      </c>
      <c r="AK39">
        <v>0.15</v>
      </c>
      <c r="AL39">
        <v>0.15</v>
      </c>
      <c r="AM39">
        <v>0.15</v>
      </c>
      <c r="AN39">
        <v>0.15</v>
      </c>
      <c r="AO39">
        <v>0.15</v>
      </c>
      <c r="AP39">
        <v>0.15</v>
      </c>
      <c r="AQ39">
        <v>0.15</v>
      </c>
      <c r="AR39">
        <v>0.15</v>
      </c>
      <c r="AS39">
        <v>0.15</v>
      </c>
      <c r="AT39">
        <v>0.15</v>
      </c>
      <c r="AU39">
        <v>0.15</v>
      </c>
      <c r="AV39">
        <v>0.15</v>
      </c>
    </row>
    <row r="40" spans="1:48">
      <c r="A40" t="s">
        <v>52</v>
      </c>
      <c r="B40" t="s">
        <v>258</v>
      </c>
      <c r="C40" t="s">
        <v>153</v>
      </c>
      <c r="D40" t="s">
        <v>54</v>
      </c>
      <c r="E40" t="s">
        <v>260</v>
      </c>
      <c r="F40" t="s">
        <v>54</v>
      </c>
      <c r="G40">
        <v>2010</v>
      </c>
      <c r="H40" t="s">
        <v>54</v>
      </c>
      <c r="I40" t="s">
        <v>54</v>
      </c>
      <c r="J40" t="s">
        <v>54</v>
      </c>
      <c r="K40" t="s">
        <v>54</v>
      </c>
      <c r="L40">
        <v>0.15</v>
      </c>
      <c r="M40">
        <v>0.15</v>
      </c>
      <c r="N40">
        <v>0.15</v>
      </c>
      <c r="O40">
        <v>0.15</v>
      </c>
      <c r="P40">
        <v>0.15</v>
      </c>
      <c r="Q40">
        <v>0.15</v>
      </c>
      <c r="R40">
        <v>0.15</v>
      </c>
      <c r="S40">
        <v>0.15</v>
      </c>
      <c r="T40">
        <v>0.15</v>
      </c>
      <c r="U40">
        <v>0.15</v>
      </c>
      <c r="V40">
        <v>0.15</v>
      </c>
      <c r="W40">
        <v>0.15</v>
      </c>
      <c r="X40">
        <v>0.15</v>
      </c>
      <c r="Y40">
        <v>0.15</v>
      </c>
      <c r="Z40">
        <v>0.15</v>
      </c>
      <c r="AA40">
        <v>0.15</v>
      </c>
      <c r="AB40">
        <v>0.15</v>
      </c>
      <c r="AC40">
        <v>0.15</v>
      </c>
      <c r="AD40">
        <v>0.15</v>
      </c>
      <c r="AE40">
        <v>0.15</v>
      </c>
      <c r="AF40">
        <v>0.15</v>
      </c>
      <c r="AG40">
        <v>0.15</v>
      </c>
      <c r="AH40">
        <v>0.15</v>
      </c>
      <c r="AI40">
        <v>0.15</v>
      </c>
      <c r="AJ40">
        <v>0.15</v>
      </c>
      <c r="AK40">
        <v>0.15</v>
      </c>
      <c r="AL40">
        <v>0.15</v>
      </c>
      <c r="AM40">
        <v>0.15</v>
      </c>
      <c r="AN40">
        <v>0.15</v>
      </c>
      <c r="AO40">
        <v>0.15</v>
      </c>
      <c r="AP40">
        <v>0.15</v>
      </c>
      <c r="AQ40">
        <v>0.15</v>
      </c>
      <c r="AR40">
        <v>0.15</v>
      </c>
      <c r="AS40">
        <v>0.15</v>
      </c>
      <c r="AT40">
        <v>0.15</v>
      </c>
      <c r="AU40">
        <v>0.15</v>
      </c>
      <c r="AV40">
        <v>0.15</v>
      </c>
    </row>
    <row r="41" spans="1:48">
      <c r="A41" t="s">
        <v>52</v>
      </c>
      <c r="B41" t="s">
        <v>258</v>
      </c>
      <c r="C41" t="s">
        <v>154</v>
      </c>
      <c r="D41" t="s">
        <v>54</v>
      </c>
      <c r="E41" t="s">
        <v>260</v>
      </c>
      <c r="F41" t="s">
        <v>54</v>
      </c>
      <c r="G41">
        <v>2010</v>
      </c>
      <c r="H41" t="s">
        <v>54</v>
      </c>
      <c r="I41" t="s">
        <v>54</v>
      </c>
      <c r="J41" t="s">
        <v>54</v>
      </c>
      <c r="K41" t="s">
        <v>54</v>
      </c>
      <c r="L41">
        <v>0.15</v>
      </c>
      <c r="M41">
        <v>0.15</v>
      </c>
      <c r="N41">
        <v>0.15</v>
      </c>
      <c r="O41">
        <v>0.15</v>
      </c>
      <c r="P41">
        <v>0.15</v>
      </c>
      <c r="Q41">
        <v>0.15</v>
      </c>
      <c r="R41">
        <v>0.15</v>
      </c>
      <c r="S41">
        <v>0.15</v>
      </c>
      <c r="T41">
        <v>0.15</v>
      </c>
      <c r="U41">
        <v>0.15</v>
      </c>
      <c r="V41">
        <v>0.15</v>
      </c>
      <c r="W41">
        <v>0.15</v>
      </c>
      <c r="X41">
        <v>0.15</v>
      </c>
      <c r="Y41">
        <v>0.15</v>
      </c>
      <c r="Z41">
        <v>0.15</v>
      </c>
      <c r="AA41">
        <v>0.15</v>
      </c>
      <c r="AB41">
        <v>0.15</v>
      </c>
      <c r="AC41">
        <v>0.15</v>
      </c>
      <c r="AD41">
        <v>0.15</v>
      </c>
      <c r="AE41">
        <v>0.15</v>
      </c>
      <c r="AF41">
        <v>0.15</v>
      </c>
      <c r="AG41">
        <v>0.15</v>
      </c>
      <c r="AH41">
        <v>0.15</v>
      </c>
      <c r="AI41">
        <v>0.15</v>
      </c>
      <c r="AJ41">
        <v>0.15</v>
      </c>
      <c r="AK41">
        <v>0.15</v>
      </c>
      <c r="AL41">
        <v>0.15</v>
      </c>
      <c r="AM41">
        <v>0.15</v>
      </c>
      <c r="AN41">
        <v>0.15</v>
      </c>
      <c r="AO41">
        <v>0.15</v>
      </c>
      <c r="AP41">
        <v>0.15</v>
      </c>
      <c r="AQ41">
        <v>0.15</v>
      </c>
      <c r="AR41">
        <v>0.15</v>
      </c>
      <c r="AS41">
        <v>0.15</v>
      </c>
      <c r="AT41">
        <v>0.15</v>
      </c>
      <c r="AU41">
        <v>0.15</v>
      </c>
      <c r="AV41">
        <v>0.15</v>
      </c>
    </row>
    <row r="42" spans="1:48">
      <c r="A42" t="s">
        <v>52</v>
      </c>
      <c r="B42" t="s">
        <v>258</v>
      </c>
      <c r="C42" t="s">
        <v>155</v>
      </c>
      <c r="D42" t="s">
        <v>54</v>
      </c>
      <c r="E42" t="s">
        <v>260</v>
      </c>
      <c r="F42" t="s">
        <v>54</v>
      </c>
      <c r="G42">
        <v>2010</v>
      </c>
      <c r="H42" t="s">
        <v>54</v>
      </c>
      <c r="I42" t="s">
        <v>54</v>
      </c>
      <c r="J42" t="s">
        <v>54</v>
      </c>
      <c r="K42" t="s">
        <v>54</v>
      </c>
      <c r="L42">
        <v>0.15</v>
      </c>
      <c r="M42">
        <v>0.15</v>
      </c>
      <c r="N42">
        <v>0.15</v>
      </c>
      <c r="O42">
        <v>0.15</v>
      </c>
      <c r="P42">
        <v>0.15</v>
      </c>
      <c r="Q42">
        <v>0.15</v>
      </c>
      <c r="R42">
        <v>0.15</v>
      </c>
      <c r="S42">
        <v>0.15</v>
      </c>
      <c r="T42">
        <v>0.15</v>
      </c>
      <c r="U42">
        <v>0.15</v>
      </c>
      <c r="V42">
        <v>0.15</v>
      </c>
      <c r="W42">
        <v>0.15</v>
      </c>
      <c r="X42">
        <v>0.15</v>
      </c>
      <c r="Y42">
        <v>0.15</v>
      </c>
      <c r="Z42">
        <v>0.15</v>
      </c>
      <c r="AA42">
        <v>0.15</v>
      </c>
      <c r="AB42">
        <v>0.15</v>
      </c>
      <c r="AC42">
        <v>0.15</v>
      </c>
      <c r="AD42">
        <v>0.15</v>
      </c>
      <c r="AE42">
        <v>0.15</v>
      </c>
      <c r="AF42">
        <v>0.15</v>
      </c>
      <c r="AG42">
        <v>0.15</v>
      </c>
      <c r="AH42">
        <v>0.15</v>
      </c>
      <c r="AI42">
        <v>0.15</v>
      </c>
      <c r="AJ42">
        <v>0.15</v>
      </c>
      <c r="AK42">
        <v>0.15</v>
      </c>
      <c r="AL42">
        <v>0.15</v>
      </c>
      <c r="AM42">
        <v>0.15</v>
      </c>
      <c r="AN42">
        <v>0.15</v>
      </c>
      <c r="AO42">
        <v>0.15</v>
      </c>
      <c r="AP42">
        <v>0.15</v>
      </c>
      <c r="AQ42">
        <v>0.15</v>
      </c>
      <c r="AR42">
        <v>0.15</v>
      </c>
      <c r="AS42">
        <v>0.15</v>
      </c>
      <c r="AT42">
        <v>0.15</v>
      </c>
      <c r="AU42">
        <v>0.15</v>
      </c>
      <c r="AV42">
        <v>0.15</v>
      </c>
    </row>
    <row r="43" spans="1:48">
      <c r="A43" t="s">
        <v>52</v>
      </c>
      <c r="B43" t="s">
        <v>258</v>
      </c>
      <c r="C43" t="s">
        <v>156</v>
      </c>
      <c r="D43" t="s">
        <v>54</v>
      </c>
      <c r="E43" t="s">
        <v>260</v>
      </c>
      <c r="F43" t="s">
        <v>54</v>
      </c>
      <c r="G43">
        <v>2010</v>
      </c>
      <c r="H43" t="s">
        <v>54</v>
      </c>
      <c r="I43" t="s">
        <v>54</v>
      </c>
      <c r="J43" t="s">
        <v>54</v>
      </c>
      <c r="K43" t="s">
        <v>54</v>
      </c>
      <c r="L43">
        <v>0.15</v>
      </c>
      <c r="M43">
        <v>0.15</v>
      </c>
      <c r="N43">
        <v>0.15</v>
      </c>
      <c r="O43">
        <v>0.15</v>
      </c>
      <c r="P43">
        <v>0.15</v>
      </c>
      <c r="Q43">
        <v>0.15</v>
      </c>
      <c r="R43">
        <v>0.15</v>
      </c>
      <c r="S43">
        <v>0.15</v>
      </c>
      <c r="T43">
        <v>0.15</v>
      </c>
      <c r="U43">
        <v>0.15</v>
      </c>
      <c r="V43">
        <v>0.15</v>
      </c>
      <c r="W43">
        <v>0.15</v>
      </c>
      <c r="X43">
        <v>0.15</v>
      </c>
      <c r="Y43">
        <v>0.15</v>
      </c>
      <c r="Z43">
        <v>0.15</v>
      </c>
      <c r="AA43">
        <v>0.15</v>
      </c>
      <c r="AB43">
        <v>0.15</v>
      </c>
      <c r="AC43">
        <v>0.15</v>
      </c>
      <c r="AD43">
        <v>0.15</v>
      </c>
      <c r="AE43">
        <v>0.15</v>
      </c>
      <c r="AF43">
        <v>0.15</v>
      </c>
      <c r="AG43">
        <v>0.15</v>
      </c>
      <c r="AH43">
        <v>0.15</v>
      </c>
      <c r="AI43">
        <v>0.15</v>
      </c>
      <c r="AJ43">
        <v>0.15</v>
      </c>
      <c r="AK43">
        <v>0.15</v>
      </c>
      <c r="AL43">
        <v>0.15</v>
      </c>
      <c r="AM43">
        <v>0.15</v>
      </c>
      <c r="AN43">
        <v>0.15</v>
      </c>
      <c r="AO43">
        <v>0.15</v>
      </c>
      <c r="AP43">
        <v>0.15</v>
      </c>
      <c r="AQ43">
        <v>0.15</v>
      </c>
      <c r="AR43">
        <v>0.15</v>
      </c>
      <c r="AS43">
        <v>0.15</v>
      </c>
      <c r="AT43">
        <v>0.15</v>
      </c>
      <c r="AU43">
        <v>0.15</v>
      </c>
      <c r="AV43">
        <v>0.15</v>
      </c>
    </row>
    <row r="44" spans="1:48">
      <c r="A44" t="s">
        <v>52</v>
      </c>
      <c r="B44" t="s">
        <v>258</v>
      </c>
      <c r="C44" t="s">
        <v>157</v>
      </c>
      <c r="D44" t="s">
        <v>54</v>
      </c>
      <c r="E44" t="s">
        <v>260</v>
      </c>
      <c r="F44" t="s">
        <v>54</v>
      </c>
      <c r="G44">
        <v>2010</v>
      </c>
      <c r="H44" t="s">
        <v>54</v>
      </c>
      <c r="I44" t="s">
        <v>54</v>
      </c>
      <c r="J44" t="s">
        <v>54</v>
      </c>
      <c r="K44" t="s">
        <v>54</v>
      </c>
      <c r="L44">
        <v>0.15</v>
      </c>
      <c r="M44">
        <v>0.15</v>
      </c>
      <c r="N44">
        <v>0.15</v>
      </c>
      <c r="O44">
        <v>0.15</v>
      </c>
      <c r="P44">
        <v>0.15</v>
      </c>
      <c r="Q44">
        <v>0.15</v>
      </c>
      <c r="R44">
        <v>0.15</v>
      </c>
      <c r="S44">
        <v>0.15</v>
      </c>
      <c r="T44">
        <v>0.15</v>
      </c>
      <c r="U44">
        <v>0.15</v>
      </c>
      <c r="V44">
        <v>0.15</v>
      </c>
      <c r="W44">
        <v>0.15</v>
      </c>
      <c r="X44">
        <v>0.15</v>
      </c>
      <c r="Y44">
        <v>0.15</v>
      </c>
      <c r="Z44">
        <v>0.15</v>
      </c>
      <c r="AA44">
        <v>0.15</v>
      </c>
      <c r="AB44">
        <v>0.15</v>
      </c>
      <c r="AC44">
        <v>0.15</v>
      </c>
      <c r="AD44">
        <v>0.15</v>
      </c>
      <c r="AE44">
        <v>0.15</v>
      </c>
      <c r="AF44">
        <v>0.15</v>
      </c>
      <c r="AG44">
        <v>0.15</v>
      </c>
      <c r="AH44">
        <v>0.15</v>
      </c>
      <c r="AI44">
        <v>0.15</v>
      </c>
      <c r="AJ44">
        <v>0.15</v>
      </c>
      <c r="AK44">
        <v>0.15</v>
      </c>
      <c r="AL44">
        <v>0.15</v>
      </c>
      <c r="AM44">
        <v>0.15</v>
      </c>
      <c r="AN44">
        <v>0.15</v>
      </c>
      <c r="AO44">
        <v>0.15</v>
      </c>
      <c r="AP44">
        <v>0.15</v>
      </c>
      <c r="AQ44">
        <v>0.15</v>
      </c>
      <c r="AR44">
        <v>0.15</v>
      </c>
      <c r="AS44">
        <v>0.15</v>
      </c>
      <c r="AT44">
        <v>0.15</v>
      </c>
      <c r="AU44">
        <v>0.15</v>
      </c>
      <c r="AV44">
        <v>0.15</v>
      </c>
    </row>
    <row r="45" spans="1:48">
      <c r="A45" t="s">
        <v>52</v>
      </c>
      <c r="B45" t="s">
        <v>258</v>
      </c>
      <c r="C45" t="s">
        <v>158</v>
      </c>
      <c r="D45" t="s">
        <v>54</v>
      </c>
      <c r="E45" t="s">
        <v>260</v>
      </c>
      <c r="F45" t="s">
        <v>54</v>
      </c>
      <c r="G45">
        <v>2010</v>
      </c>
      <c r="H45" t="s">
        <v>54</v>
      </c>
      <c r="I45" t="s">
        <v>54</v>
      </c>
      <c r="J45" t="s">
        <v>54</v>
      </c>
      <c r="K45" t="s">
        <v>54</v>
      </c>
      <c r="L45">
        <v>0.15</v>
      </c>
      <c r="M45">
        <v>0.15</v>
      </c>
      <c r="N45">
        <v>0.15</v>
      </c>
      <c r="O45">
        <v>0.15</v>
      </c>
      <c r="P45">
        <v>0.15</v>
      </c>
      <c r="Q45">
        <v>0.15</v>
      </c>
      <c r="R45">
        <v>0.15</v>
      </c>
      <c r="S45">
        <v>0.15</v>
      </c>
      <c r="T45">
        <v>0.15</v>
      </c>
      <c r="U45">
        <v>0.15</v>
      </c>
      <c r="V45">
        <v>0.15</v>
      </c>
      <c r="W45">
        <v>0.15</v>
      </c>
      <c r="X45">
        <v>0.15</v>
      </c>
      <c r="Y45">
        <v>0.15</v>
      </c>
      <c r="Z45">
        <v>0.15</v>
      </c>
      <c r="AA45">
        <v>0.15</v>
      </c>
      <c r="AB45">
        <v>0.15</v>
      </c>
      <c r="AC45">
        <v>0.15</v>
      </c>
      <c r="AD45">
        <v>0.15</v>
      </c>
      <c r="AE45">
        <v>0.15</v>
      </c>
      <c r="AF45">
        <v>0.15</v>
      </c>
      <c r="AG45">
        <v>0.15</v>
      </c>
      <c r="AH45">
        <v>0.15</v>
      </c>
      <c r="AI45">
        <v>0.15</v>
      </c>
      <c r="AJ45">
        <v>0.15</v>
      </c>
      <c r="AK45">
        <v>0.15</v>
      </c>
      <c r="AL45">
        <v>0.15</v>
      </c>
      <c r="AM45">
        <v>0.15</v>
      </c>
      <c r="AN45">
        <v>0.15</v>
      </c>
      <c r="AO45">
        <v>0.15</v>
      </c>
      <c r="AP45">
        <v>0.15</v>
      </c>
      <c r="AQ45">
        <v>0.15</v>
      </c>
      <c r="AR45">
        <v>0.15</v>
      </c>
      <c r="AS45">
        <v>0.15</v>
      </c>
      <c r="AT45">
        <v>0.15</v>
      </c>
      <c r="AU45">
        <v>0.15</v>
      </c>
      <c r="AV45">
        <v>0.15</v>
      </c>
    </row>
    <row r="46" spans="1:48">
      <c r="A46" t="s">
        <v>52</v>
      </c>
      <c r="B46" t="s">
        <v>258</v>
      </c>
      <c r="C46" t="s">
        <v>159</v>
      </c>
      <c r="D46" t="s">
        <v>54</v>
      </c>
      <c r="E46" t="s">
        <v>260</v>
      </c>
      <c r="F46" t="s">
        <v>54</v>
      </c>
      <c r="G46">
        <v>2010</v>
      </c>
      <c r="H46" t="s">
        <v>54</v>
      </c>
      <c r="I46" t="s">
        <v>54</v>
      </c>
      <c r="J46" t="s">
        <v>54</v>
      </c>
      <c r="K46" t="s">
        <v>54</v>
      </c>
      <c r="L46">
        <v>0.15</v>
      </c>
      <c r="M46">
        <v>0.15</v>
      </c>
      <c r="N46">
        <v>0.15</v>
      </c>
      <c r="O46">
        <v>0.15</v>
      </c>
      <c r="P46">
        <v>0.15</v>
      </c>
      <c r="Q46">
        <v>0.15</v>
      </c>
      <c r="R46">
        <v>0.15</v>
      </c>
      <c r="S46">
        <v>0.15</v>
      </c>
      <c r="T46">
        <v>0.15</v>
      </c>
      <c r="U46">
        <v>0.15</v>
      </c>
      <c r="V46">
        <v>0.15</v>
      </c>
      <c r="W46">
        <v>0.15</v>
      </c>
      <c r="X46">
        <v>0.15</v>
      </c>
      <c r="Y46">
        <v>0.15</v>
      </c>
      <c r="Z46">
        <v>0.15</v>
      </c>
      <c r="AA46">
        <v>0.15</v>
      </c>
      <c r="AB46">
        <v>0.15</v>
      </c>
      <c r="AC46">
        <v>0.15</v>
      </c>
      <c r="AD46">
        <v>0.15</v>
      </c>
      <c r="AE46">
        <v>0.15</v>
      </c>
      <c r="AF46">
        <v>0.15</v>
      </c>
      <c r="AG46">
        <v>0.15</v>
      </c>
      <c r="AH46">
        <v>0.15</v>
      </c>
      <c r="AI46">
        <v>0.15</v>
      </c>
      <c r="AJ46">
        <v>0.15</v>
      </c>
      <c r="AK46">
        <v>0.15</v>
      </c>
      <c r="AL46">
        <v>0.15</v>
      </c>
      <c r="AM46">
        <v>0.15</v>
      </c>
      <c r="AN46">
        <v>0.15</v>
      </c>
      <c r="AO46">
        <v>0.15</v>
      </c>
      <c r="AP46">
        <v>0.15</v>
      </c>
      <c r="AQ46">
        <v>0.15</v>
      </c>
      <c r="AR46">
        <v>0.15</v>
      </c>
      <c r="AS46">
        <v>0.15</v>
      </c>
      <c r="AT46">
        <v>0.15</v>
      </c>
      <c r="AU46">
        <v>0.15</v>
      </c>
      <c r="AV46">
        <v>0.15</v>
      </c>
    </row>
    <row r="47" spans="1:48">
      <c r="A47" t="s">
        <v>52</v>
      </c>
      <c r="B47" t="s">
        <v>258</v>
      </c>
      <c r="C47" t="s">
        <v>160</v>
      </c>
      <c r="D47" t="s">
        <v>54</v>
      </c>
      <c r="E47" t="s">
        <v>260</v>
      </c>
      <c r="F47" t="s">
        <v>54</v>
      </c>
      <c r="G47">
        <v>2010</v>
      </c>
      <c r="H47" t="s">
        <v>54</v>
      </c>
      <c r="I47" t="s">
        <v>54</v>
      </c>
      <c r="J47" t="s">
        <v>54</v>
      </c>
      <c r="K47" t="s">
        <v>54</v>
      </c>
      <c r="L47">
        <v>0.15</v>
      </c>
      <c r="M47">
        <v>0.15</v>
      </c>
      <c r="N47">
        <v>0.15</v>
      </c>
      <c r="O47">
        <v>0.15</v>
      </c>
      <c r="P47">
        <v>0.15</v>
      </c>
      <c r="Q47">
        <v>0.15</v>
      </c>
      <c r="R47">
        <v>0.15</v>
      </c>
      <c r="S47">
        <v>0.15</v>
      </c>
      <c r="T47">
        <v>0.15</v>
      </c>
      <c r="U47">
        <v>0.15</v>
      </c>
      <c r="V47">
        <v>0.15</v>
      </c>
      <c r="W47">
        <v>0.15</v>
      </c>
      <c r="X47">
        <v>0.15</v>
      </c>
      <c r="Y47">
        <v>0.15</v>
      </c>
      <c r="Z47">
        <v>0.15</v>
      </c>
      <c r="AA47">
        <v>0.15</v>
      </c>
      <c r="AB47">
        <v>0.15</v>
      </c>
      <c r="AC47">
        <v>0.15</v>
      </c>
      <c r="AD47">
        <v>0.15</v>
      </c>
      <c r="AE47">
        <v>0.15</v>
      </c>
      <c r="AF47">
        <v>0.15</v>
      </c>
      <c r="AG47">
        <v>0.15</v>
      </c>
      <c r="AH47">
        <v>0.15</v>
      </c>
      <c r="AI47">
        <v>0.15</v>
      </c>
      <c r="AJ47">
        <v>0.15</v>
      </c>
      <c r="AK47">
        <v>0.15</v>
      </c>
      <c r="AL47">
        <v>0.15</v>
      </c>
      <c r="AM47">
        <v>0.15</v>
      </c>
      <c r="AN47">
        <v>0.15</v>
      </c>
      <c r="AO47">
        <v>0.15</v>
      </c>
      <c r="AP47">
        <v>0.15</v>
      </c>
      <c r="AQ47">
        <v>0.15</v>
      </c>
      <c r="AR47">
        <v>0.15</v>
      </c>
      <c r="AS47">
        <v>0.15</v>
      </c>
      <c r="AT47">
        <v>0.15</v>
      </c>
      <c r="AU47">
        <v>0.15</v>
      </c>
      <c r="AV47">
        <v>0.15</v>
      </c>
    </row>
    <row r="48" spans="1:48">
      <c r="A48" t="s">
        <v>52</v>
      </c>
      <c r="B48" t="s">
        <v>258</v>
      </c>
      <c r="C48" t="s">
        <v>161</v>
      </c>
      <c r="D48" t="s">
        <v>54</v>
      </c>
      <c r="E48" t="s">
        <v>260</v>
      </c>
      <c r="F48" t="s">
        <v>54</v>
      </c>
      <c r="G48">
        <v>2010</v>
      </c>
      <c r="H48" t="s">
        <v>54</v>
      </c>
      <c r="I48" t="s">
        <v>54</v>
      </c>
      <c r="J48" t="s">
        <v>54</v>
      </c>
      <c r="K48" t="s">
        <v>54</v>
      </c>
      <c r="L48">
        <v>0.15</v>
      </c>
      <c r="M48">
        <v>0.15</v>
      </c>
      <c r="N48">
        <v>0.15</v>
      </c>
      <c r="O48">
        <v>0.15</v>
      </c>
      <c r="P48">
        <v>0.15</v>
      </c>
      <c r="Q48">
        <v>0.15</v>
      </c>
      <c r="R48">
        <v>0.15</v>
      </c>
      <c r="S48">
        <v>0.15</v>
      </c>
      <c r="T48">
        <v>0.15</v>
      </c>
      <c r="U48">
        <v>0.15</v>
      </c>
      <c r="V48">
        <v>0.15</v>
      </c>
      <c r="W48">
        <v>0.15</v>
      </c>
      <c r="X48">
        <v>0.15</v>
      </c>
      <c r="Y48">
        <v>0.15</v>
      </c>
      <c r="Z48">
        <v>0.15</v>
      </c>
      <c r="AA48">
        <v>0.15</v>
      </c>
      <c r="AB48">
        <v>0.15</v>
      </c>
      <c r="AC48">
        <v>0.15</v>
      </c>
      <c r="AD48">
        <v>0.15</v>
      </c>
      <c r="AE48">
        <v>0.15</v>
      </c>
      <c r="AF48">
        <v>0.15</v>
      </c>
      <c r="AG48">
        <v>0.15</v>
      </c>
      <c r="AH48">
        <v>0.15</v>
      </c>
      <c r="AI48">
        <v>0.15</v>
      </c>
      <c r="AJ48">
        <v>0.15</v>
      </c>
      <c r="AK48">
        <v>0.15</v>
      </c>
      <c r="AL48">
        <v>0.15</v>
      </c>
      <c r="AM48">
        <v>0.15</v>
      </c>
      <c r="AN48">
        <v>0.15</v>
      </c>
      <c r="AO48">
        <v>0.15</v>
      </c>
      <c r="AP48">
        <v>0.15</v>
      </c>
      <c r="AQ48">
        <v>0.15</v>
      </c>
      <c r="AR48">
        <v>0.15</v>
      </c>
      <c r="AS48">
        <v>0.15</v>
      </c>
      <c r="AT48">
        <v>0.15</v>
      </c>
      <c r="AU48">
        <v>0.15</v>
      </c>
      <c r="AV48">
        <v>0.15</v>
      </c>
    </row>
    <row r="49" spans="1:48">
      <c r="A49" t="s">
        <v>52</v>
      </c>
      <c r="B49" t="s">
        <v>258</v>
      </c>
      <c r="C49" t="s">
        <v>162</v>
      </c>
      <c r="D49" t="s">
        <v>54</v>
      </c>
      <c r="E49" t="s">
        <v>260</v>
      </c>
      <c r="F49" t="s">
        <v>54</v>
      </c>
      <c r="G49">
        <v>2010</v>
      </c>
      <c r="H49" t="s">
        <v>54</v>
      </c>
      <c r="I49" t="s">
        <v>54</v>
      </c>
      <c r="J49" t="s">
        <v>54</v>
      </c>
      <c r="K49" t="s">
        <v>54</v>
      </c>
      <c r="L49">
        <v>0.15</v>
      </c>
      <c r="M49">
        <v>0.15</v>
      </c>
      <c r="N49">
        <v>0.15</v>
      </c>
      <c r="O49">
        <v>0.15</v>
      </c>
      <c r="P49">
        <v>0.15</v>
      </c>
      <c r="Q49">
        <v>0.15</v>
      </c>
      <c r="R49">
        <v>0.15</v>
      </c>
      <c r="S49">
        <v>0.15</v>
      </c>
      <c r="T49">
        <v>0.15</v>
      </c>
      <c r="U49">
        <v>0.15</v>
      </c>
      <c r="V49">
        <v>0.15</v>
      </c>
      <c r="W49">
        <v>0.15</v>
      </c>
      <c r="X49">
        <v>0.15</v>
      </c>
      <c r="Y49">
        <v>0.15</v>
      </c>
      <c r="Z49">
        <v>0.15</v>
      </c>
      <c r="AA49">
        <v>0.15</v>
      </c>
      <c r="AB49">
        <v>0.15</v>
      </c>
      <c r="AC49">
        <v>0.15</v>
      </c>
      <c r="AD49">
        <v>0.15</v>
      </c>
      <c r="AE49">
        <v>0.15</v>
      </c>
      <c r="AF49">
        <v>0.15</v>
      </c>
      <c r="AG49">
        <v>0.15</v>
      </c>
      <c r="AH49">
        <v>0.15</v>
      </c>
      <c r="AI49">
        <v>0.15</v>
      </c>
      <c r="AJ49">
        <v>0.15</v>
      </c>
      <c r="AK49">
        <v>0.15</v>
      </c>
      <c r="AL49">
        <v>0.15</v>
      </c>
      <c r="AM49">
        <v>0.15</v>
      </c>
      <c r="AN49">
        <v>0.15</v>
      </c>
      <c r="AO49">
        <v>0.15</v>
      </c>
      <c r="AP49">
        <v>0.15</v>
      </c>
      <c r="AQ49">
        <v>0.15</v>
      </c>
      <c r="AR49">
        <v>0.15</v>
      </c>
      <c r="AS49">
        <v>0.15</v>
      </c>
      <c r="AT49">
        <v>0.15</v>
      </c>
      <c r="AU49">
        <v>0.15</v>
      </c>
      <c r="AV49">
        <v>0.15</v>
      </c>
    </row>
    <row r="50" spans="1:48">
      <c r="A50" t="s">
        <v>52</v>
      </c>
      <c r="B50" t="s">
        <v>258</v>
      </c>
      <c r="C50" t="s">
        <v>163</v>
      </c>
      <c r="D50" t="s">
        <v>54</v>
      </c>
      <c r="E50" t="s">
        <v>260</v>
      </c>
      <c r="F50" t="s">
        <v>54</v>
      </c>
      <c r="G50">
        <v>2010</v>
      </c>
      <c r="H50" t="s">
        <v>54</v>
      </c>
      <c r="I50" t="s">
        <v>54</v>
      </c>
      <c r="J50" t="s">
        <v>54</v>
      </c>
      <c r="K50" t="s">
        <v>54</v>
      </c>
      <c r="L50">
        <v>0.15</v>
      </c>
      <c r="M50">
        <v>0.15</v>
      </c>
      <c r="N50">
        <v>0.15</v>
      </c>
      <c r="O50">
        <v>0.15</v>
      </c>
      <c r="P50">
        <v>0.15</v>
      </c>
      <c r="Q50">
        <v>0.15</v>
      </c>
      <c r="R50">
        <v>0.15</v>
      </c>
      <c r="S50">
        <v>0.15</v>
      </c>
      <c r="T50">
        <v>0.15</v>
      </c>
      <c r="U50">
        <v>0.15</v>
      </c>
      <c r="V50">
        <v>0.15</v>
      </c>
      <c r="W50">
        <v>0.15</v>
      </c>
      <c r="X50">
        <v>0.15</v>
      </c>
      <c r="Y50">
        <v>0.15</v>
      </c>
      <c r="Z50">
        <v>0.15</v>
      </c>
      <c r="AA50">
        <v>0.15</v>
      </c>
      <c r="AB50">
        <v>0.15</v>
      </c>
      <c r="AC50">
        <v>0.15</v>
      </c>
      <c r="AD50">
        <v>0.15</v>
      </c>
      <c r="AE50">
        <v>0.15</v>
      </c>
      <c r="AF50">
        <v>0.15</v>
      </c>
      <c r="AG50">
        <v>0.15</v>
      </c>
      <c r="AH50">
        <v>0.15</v>
      </c>
      <c r="AI50">
        <v>0.15</v>
      </c>
      <c r="AJ50">
        <v>0.15</v>
      </c>
      <c r="AK50">
        <v>0.15</v>
      </c>
      <c r="AL50">
        <v>0.15</v>
      </c>
      <c r="AM50">
        <v>0.15</v>
      </c>
      <c r="AN50">
        <v>0.15</v>
      </c>
      <c r="AO50">
        <v>0.15</v>
      </c>
      <c r="AP50">
        <v>0.15</v>
      </c>
      <c r="AQ50">
        <v>0.15</v>
      </c>
      <c r="AR50">
        <v>0.15</v>
      </c>
      <c r="AS50">
        <v>0.15</v>
      </c>
      <c r="AT50">
        <v>0.15</v>
      </c>
      <c r="AU50">
        <v>0.15</v>
      </c>
      <c r="AV50">
        <v>0.15</v>
      </c>
    </row>
    <row r="51" spans="1:48">
      <c r="A51" t="s">
        <v>52</v>
      </c>
      <c r="B51" t="s">
        <v>258</v>
      </c>
      <c r="C51" t="s">
        <v>164</v>
      </c>
      <c r="D51" t="s">
        <v>54</v>
      </c>
      <c r="E51" t="s">
        <v>260</v>
      </c>
      <c r="F51" t="s">
        <v>54</v>
      </c>
      <c r="G51">
        <v>2010</v>
      </c>
      <c r="H51" t="s">
        <v>54</v>
      </c>
      <c r="I51" t="s">
        <v>54</v>
      </c>
      <c r="J51" t="s">
        <v>54</v>
      </c>
      <c r="K51" t="s">
        <v>54</v>
      </c>
      <c r="L51">
        <v>0.15</v>
      </c>
      <c r="M51">
        <v>0.15</v>
      </c>
      <c r="N51">
        <v>0.15</v>
      </c>
      <c r="O51">
        <v>0.15</v>
      </c>
      <c r="P51">
        <v>0.15</v>
      </c>
      <c r="Q51">
        <v>0.15</v>
      </c>
      <c r="R51">
        <v>0.15</v>
      </c>
      <c r="S51">
        <v>0.15</v>
      </c>
      <c r="T51">
        <v>0.15</v>
      </c>
      <c r="U51">
        <v>0.15</v>
      </c>
      <c r="V51">
        <v>0.15</v>
      </c>
      <c r="W51">
        <v>0.15</v>
      </c>
      <c r="X51">
        <v>0.15</v>
      </c>
      <c r="Y51">
        <v>0.15</v>
      </c>
      <c r="Z51">
        <v>0.15</v>
      </c>
      <c r="AA51">
        <v>0.15</v>
      </c>
      <c r="AB51">
        <v>0.15</v>
      </c>
      <c r="AC51">
        <v>0.15</v>
      </c>
      <c r="AD51">
        <v>0.15</v>
      </c>
      <c r="AE51">
        <v>0.15</v>
      </c>
      <c r="AF51">
        <v>0.15</v>
      </c>
      <c r="AG51">
        <v>0.15</v>
      </c>
      <c r="AH51">
        <v>0.15</v>
      </c>
      <c r="AI51">
        <v>0.15</v>
      </c>
      <c r="AJ51">
        <v>0.15</v>
      </c>
      <c r="AK51">
        <v>0.15</v>
      </c>
      <c r="AL51">
        <v>0.15</v>
      </c>
      <c r="AM51">
        <v>0.15</v>
      </c>
      <c r="AN51">
        <v>0.15</v>
      </c>
      <c r="AO51">
        <v>0.15</v>
      </c>
      <c r="AP51">
        <v>0.15</v>
      </c>
      <c r="AQ51">
        <v>0.15</v>
      </c>
      <c r="AR51">
        <v>0.15</v>
      </c>
      <c r="AS51">
        <v>0.15</v>
      </c>
      <c r="AT51">
        <v>0.15</v>
      </c>
      <c r="AU51">
        <v>0.15</v>
      </c>
      <c r="AV51">
        <v>0.15</v>
      </c>
    </row>
    <row r="52" spans="1:48">
      <c r="A52" t="s">
        <v>52</v>
      </c>
      <c r="B52" t="s">
        <v>258</v>
      </c>
      <c r="C52" t="s">
        <v>165</v>
      </c>
      <c r="D52" t="s">
        <v>54</v>
      </c>
      <c r="E52" t="s">
        <v>260</v>
      </c>
      <c r="F52" t="s">
        <v>54</v>
      </c>
      <c r="G52">
        <v>2010</v>
      </c>
      <c r="H52" t="s">
        <v>54</v>
      </c>
      <c r="I52" t="s">
        <v>54</v>
      </c>
      <c r="J52" t="s">
        <v>54</v>
      </c>
      <c r="K52" t="s">
        <v>54</v>
      </c>
      <c r="L52">
        <v>0.15</v>
      </c>
      <c r="M52">
        <v>0.15</v>
      </c>
      <c r="N52">
        <v>0.15</v>
      </c>
      <c r="O52">
        <v>0.15</v>
      </c>
      <c r="P52">
        <v>0.15</v>
      </c>
      <c r="Q52">
        <v>0.15</v>
      </c>
      <c r="R52">
        <v>0.15</v>
      </c>
      <c r="S52">
        <v>0.15</v>
      </c>
      <c r="T52">
        <v>0.15</v>
      </c>
      <c r="U52">
        <v>0.15</v>
      </c>
      <c r="V52">
        <v>0.15</v>
      </c>
      <c r="W52">
        <v>0.15</v>
      </c>
      <c r="X52">
        <v>0.15</v>
      </c>
      <c r="Y52">
        <v>0.15</v>
      </c>
      <c r="Z52">
        <v>0.15</v>
      </c>
      <c r="AA52">
        <v>0.15</v>
      </c>
      <c r="AB52">
        <v>0.15</v>
      </c>
      <c r="AC52">
        <v>0.15</v>
      </c>
      <c r="AD52">
        <v>0.15</v>
      </c>
      <c r="AE52">
        <v>0.15</v>
      </c>
      <c r="AF52">
        <v>0.15</v>
      </c>
      <c r="AG52">
        <v>0.15</v>
      </c>
      <c r="AH52">
        <v>0.15</v>
      </c>
      <c r="AI52">
        <v>0.15</v>
      </c>
      <c r="AJ52">
        <v>0.15</v>
      </c>
      <c r="AK52">
        <v>0.15</v>
      </c>
      <c r="AL52">
        <v>0.15</v>
      </c>
      <c r="AM52">
        <v>0.15</v>
      </c>
      <c r="AN52">
        <v>0.15</v>
      </c>
      <c r="AO52">
        <v>0.15</v>
      </c>
      <c r="AP52">
        <v>0.15</v>
      </c>
      <c r="AQ52">
        <v>0.15</v>
      </c>
      <c r="AR52">
        <v>0.15</v>
      </c>
      <c r="AS52">
        <v>0.15</v>
      </c>
      <c r="AT52">
        <v>0.15</v>
      </c>
      <c r="AU52">
        <v>0.15</v>
      </c>
      <c r="AV52">
        <v>0.15</v>
      </c>
    </row>
    <row r="53" spans="1:48">
      <c r="A53" t="s">
        <v>52</v>
      </c>
      <c r="B53" t="s">
        <v>258</v>
      </c>
      <c r="C53" t="s">
        <v>166</v>
      </c>
      <c r="D53" t="s">
        <v>54</v>
      </c>
      <c r="E53" t="s">
        <v>260</v>
      </c>
      <c r="F53" t="s">
        <v>54</v>
      </c>
      <c r="G53">
        <v>2010</v>
      </c>
      <c r="H53" t="s">
        <v>54</v>
      </c>
      <c r="I53" t="s">
        <v>54</v>
      </c>
      <c r="J53" t="s">
        <v>54</v>
      </c>
      <c r="K53" t="s">
        <v>54</v>
      </c>
      <c r="L53">
        <v>0.15</v>
      </c>
      <c r="M53">
        <v>0.15</v>
      </c>
      <c r="N53">
        <v>0.15</v>
      </c>
      <c r="O53">
        <v>0.15</v>
      </c>
      <c r="P53">
        <v>0.15</v>
      </c>
      <c r="Q53">
        <v>0.15</v>
      </c>
      <c r="R53">
        <v>0.15</v>
      </c>
      <c r="S53">
        <v>0.15</v>
      </c>
      <c r="T53">
        <v>0.15</v>
      </c>
      <c r="U53">
        <v>0.15</v>
      </c>
      <c r="V53">
        <v>0.15</v>
      </c>
      <c r="W53">
        <v>0.15</v>
      </c>
      <c r="X53">
        <v>0.15</v>
      </c>
      <c r="Y53">
        <v>0.15</v>
      </c>
      <c r="Z53">
        <v>0.15</v>
      </c>
      <c r="AA53">
        <v>0.15</v>
      </c>
      <c r="AB53">
        <v>0.15</v>
      </c>
      <c r="AC53">
        <v>0.15</v>
      </c>
      <c r="AD53">
        <v>0.15</v>
      </c>
      <c r="AE53">
        <v>0.15</v>
      </c>
      <c r="AF53">
        <v>0.15</v>
      </c>
      <c r="AG53">
        <v>0.15</v>
      </c>
      <c r="AH53">
        <v>0.15</v>
      </c>
      <c r="AI53">
        <v>0.15</v>
      </c>
      <c r="AJ53">
        <v>0.15</v>
      </c>
      <c r="AK53">
        <v>0.15</v>
      </c>
      <c r="AL53">
        <v>0.15</v>
      </c>
      <c r="AM53">
        <v>0.15</v>
      </c>
      <c r="AN53">
        <v>0.15</v>
      </c>
      <c r="AO53">
        <v>0.15</v>
      </c>
      <c r="AP53">
        <v>0.15</v>
      </c>
      <c r="AQ53">
        <v>0.15</v>
      </c>
      <c r="AR53">
        <v>0.15</v>
      </c>
      <c r="AS53">
        <v>0.15</v>
      </c>
      <c r="AT53">
        <v>0.15</v>
      </c>
      <c r="AU53">
        <v>0.15</v>
      </c>
      <c r="AV53">
        <v>0.15</v>
      </c>
    </row>
    <row r="54" spans="1:48">
      <c r="A54" t="s">
        <v>52</v>
      </c>
      <c r="B54" t="s">
        <v>258</v>
      </c>
      <c r="C54" t="s">
        <v>167</v>
      </c>
      <c r="D54" t="s">
        <v>54</v>
      </c>
      <c r="E54" t="s">
        <v>260</v>
      </c>
      <c r="F54" t="s">
        <v>54</v>
      </c>
      <c r="G54">
        <v>2010</v>
      </c>
      <c r="H54" t="s">
        <v>54</v>
      </c>
      <c r="I54" t="s">
        <v>54</v>
      </c>
      <c r="J54" t="s">
        <v>54</v>
      </c>
      <c r="K54" t="s">
        <v>54</v>
      </c>
      <c r="L54">
        <v>0.15</v>
      </c>
      <c r="M54">
        <v>0.15</v>
      </c>
      <c r="N54">
        <v>0.15</v>
      </c>
      <c r="O54">
        <v>0.15</v>
      </c>
      <c r="P54">
        <v>0.15</v>
      </c>
      <c r="Q54">
        <v>0.15</v>
      </c>
      <c r="R54">
        <v>0.15</v>
      </c>
      <c r="S54">
        <v>0.15</v>
      </c>
      <c r="T54">
        <v>0.15</v>
      </c>
      <c r="U54">
        <v>0.15</v>
      </c>
      <c r="V54">
        <v>0.15</v>
      </c>
      <c r="W54">
        <v>0.15</v>
      </c>
      <c r="X54">
        <v>0.15</v>
      </c>
      <c r="Y54">
        <v>0.15</v>
      </c>
      <c r="Z54">
        <v>0.15</v>
      </c>
      <c r="AA54">
        <v>0.15</v>
      </c>
      <c r="AB54">
        <v>0.15</v>
      </c>
      <c r="AC54">
        <v>0.15</v>
      </c>
      <c r="AD54">
        <v>0.15</v>
      </c>
      <c r="AE54">
        <v>0.15</v>
      </c>
      <c r="AF54">
        <v>0.15</v>
      </c>
      <c r="AG54">
        <v>0.15</v>
      </c>
      <c r="AH54">
        <v>0.15</v>
      </c>
      <c r="AI54">
        <v>0.15</v>
      </c>
      <c r="AJ54">
        <v>0.15</v>
      </c>
      <c r="AK54">
        <v>0.15</v>
      </c>
      <c r="AL54">
        <v>0.15</v>
      </c>
      <c r="AM54">
        <v>0.15</v>
      </c>
      <c r="AN54">
        <v>0.15</v>
      </c>
      <c r="AO54">
        <v>0.15</v>
      </c>
      <c r="AP54">
        <v>0.15</v>
      </c>
      <c r="AQ54">
        <v>0.15</v>
      </c>
      <c r="AR54">
        <v>0.15</v>
      </c>
      <c r="AS54">
        <v>0.15</v>
      </c>
      <c r="AT54">
        <v>0.15</v>
      </c>
      <c r="AU54">
        <v>0.15</v>
      </c>
      <c r="AV54">
        <v>0.15</v>
      </c>
    </row>
    <row r="55" spans="1:48">
      <c r="A55" t="s">
        <v>52</v>
      </c>
      <c r="B55" t="s">
        <v>258</v>
      </c>
      <c r="C55" t="s">
        <v>168</v>
      </c>
      <c r="D55" t="s">
        <v>54</v>
      </c>
      <c r="E55" t="s">
        <v>260</v>
      </c>
      <c r="F55" t="s">
        <v>54</v>
      </c>
      <c r="G55">
        <v>2010</v>
      </c>
      <c r="H55" t="s">
        <v>54</v>
      </c>
      <c r="I55" t="s">
        <v>54</v>
      </c>
      <c r="J55" t="s">
        <v>54</v>
      </c>
      <c r="K55" t="s">
        <v>54</v>
      </c>
      <c r="L55">
        <v>0.15</v>
      </c>
      <c r="M55">
        <v>0.15</v>
      </c>
      <c r="N55">
        <v>0.15</v>
      </c>
      <c r="O55">
        <v>0.15</v>
      </c>
      <c r="P55">
        <v>0.15</v>
      </c>
      <c r="Q55">
        <v>0.15</v>
      </c>
      <c r="R55">
        <v>0.15</v>
      </c>
      <c r="S55">
        <v>0.15</v>
      </c>
      <c r="T55">
        <v>0.15</v>
      </c>
      <c r="U55">
        <v>0.15</v>
      </c>
      <c r="V55">
        <v>0.15</v>
      </c>
      <c r="W55">
        <v>0.15</v>
      </c>
      <c r="X55">
        <v>0.15</v>
      </c>
      <c r="Y55">
        <v>0.15</v>
      </c>
      <c r="Z55">
        <v>0.15</v>
      </c>
      <c r="AA55">
        <v>0.15</v>
      </c>
      <c r="AB55">
        <v>0.15</v>
      </c>
      <c r="AC55">
        <v>0.15</v>
      </c>
      <c r="AD55">
        <v>0.15</v>
      </c>
      <c r="AE55">
        <v>0.15</v>
      </c>
      <c r="AF55">
        <v>0.15</v>
      </c>
      <c r="AG55">
        <v>0.15</v>
      </c>
      <c r="AH55">
        <v>0.15</v>
      </c>
      <c r="AI55">
        <v>0.15</v>
      </c>
      <c r="AJ55">
        <v>0.15</v>
      </c>
      <c r="AK55">
        <v>0.15</v>
      </c>
      <c r="AL55">
        <v>0.15</v>
      </c>
      <c r="AM55">
        <v>0.15</v>
      </c>
      <c r="AN55">
        <v>0.15</v>
      </c>
      <c r="AO55">
        <v>0.15</v>
      </c>
      <c r="AP55">
        <v>0.15</v>
      </c>
      <c r="AQ55">
        <v>0.15</v>
      </c>
      <c r="AR55">
        <v>0.15</v>
      </c>
      <c r="AS55">
        <v>0.15</v>
      </c>
      <c r="AT55">
        <v>0.15</v>
      </c>
      <c r="AU55">
        <v>0.15</v>
      </c>
      <c r="AV55">
        <v>0.15</v>
      </c>
    </row>
    <row r="56" spans="1:48">
      <c r="A56" t="s">
        <v>52</v>
      </c>
      <c r="B56" t="s">
        <v>258</v>
      </c>
      <c r="C56" t="s">
        <v>169</v>
      </c>
      <c r="D56" t="s">
        <v>54</v>
      </c>
      <c r="E56" t="s">
        <v>260</v>
      </c>
      <c r="F56" t="s">
        <v>54</v>
      </c>
      <c r="G56">
        <v>2010</v>
      </c>
      <c r="H56" t="s">
        <v>54</v>
      </c>
      <c r="I56" t="s">
        <v>54</v>
      </c>
      <c r="J56" t="s">
        <v>54</v>
      </c>
      <c r="K56" t="s">
        <v>54</v>
      </c>
      <c r="L56">
        <v>0.15</v>
      </c>
      <c r="M56">
        <v>0.15</v>
      </c>
      <c r="N56">
        <v>0.15</v>
      </c>
      <c r="O56">
        <v>0.15</v>
      </c>
      <c r="P56">
        <v>0.15</v>
      </c>
      <c r="Q56">
        <v>0.15</v>
      </c>
      <c r="R56">
        <v>0.15</v>
      </c>
      <c r="S56">
        <v>0.15</v>
      </c>
      <c r="T56">
        <v>0.15</v>
      </c>
      <c r="U56">
        <v>0.15</v>
      </c>
      <c r="V56">
        <v>0.15</v>
      </c>
      <c r="W56">
        <v>0.15</v>
      </c>
      <c r="X56">
        <v>0.15</v>
      </c>
      <c r="Y56">
        <v>0.15</v>
      </c>
      <c r="Z56">
        <v>0.15</v>
      </c>
      <c r="AA56">
        <v>0.15</v>
      </c>
      <c r="AB56">
        <v>0.15</v>
      </c>
      <c r="AC56">
        <v>0.15</v>
      </c>
      <c r="AD56">
        <v>0.15</v>
      </c>
      <c r="AE56">
        <v>0.15</v>
      </c>
      <c r="AF56">
        <v>0.15</v>
      </c>
      <c r="AG56">
        <v>0.15</v>
      </c>
      <c r="AH56">
        <v>0.15</v>
      </c>
      <c r="AI56">
        <v>0.15</v>
      </c>
      <c r="AJ56">
        <v>0.15</v>
      </c>
      <c r="AK56">
        <v>0.15</v>
      </c>
      <c r="AL56">
        <v>0.15</v>
      </c>
      <c r="AM56">
        <v>0.15</v>
      </c>
      <c r="AN56">
        <v>0.15</v>
      </c>
      <c r="AO56">
        <v>0.15</v>
      </c>
      <c r="AP56">
        <v>0.15</v>
      </c>
      <c r="AQ56">
        <v>0.15</v>
      </c>
      <c r="AR56">
        <v>0.15</v>
      </c>
      <c r="AS56">
        <v>0.15</v>
      </c>
      <c r="AT56">
        <v>0.15</v>
      </c>
      <c r="AU56">
        <v>0.15</v>
      </c>
      <c r="AV56">
        <v>0.15</v>
      </c>
    </row>
    <row r="57" spans="1:48">
      <c r="A57" t="s">
        <v>52</v>
      </c>
      <c r="B57" t="s">
        <v>258</v>
      </c>
      <c r="C57" t="s">
        <v>170</v>
      </c>
      <c r="D57" t="s">
        <v>54</v>
      </c>
      <c r="E57" t="s">
        <v>260</v>
      </c>
      <c r="F57" t="s">
        <v>54</v>
      </c>
      <c r="G57">
        <v>2010</v>
      </c>
      <c r="H57" t="s">
        <v>54</v>
      </c>
      <c r="I57" t="s">
        <v>54</v>
      </c>
      <c r="J57" t="s">
        <v>54</v>
      </c>
      <c r="K57" t="s">
        <v>54</v>
      </c>
      <c r="L57">
        <v>0.15</v>
      </c>
      <c r="M57">
        <v>0.15</v>
      </c>
      <c r="N57">
        <v>0.15</v>
      </c>
      <c r="O57">
        <v>0.15</v>
      </c>
      <c r="P57">
        <v>0.15</v>
      </c>
      <c r="Q57">
        <v>0.15</v>
      </c>
      <c r="R57">
        <v>0.15</v>
      </c>
      <c r="S57">
        <v>0.15</v>
      </c>
      <c r="T57">
        <v>0.15</v>
      </c>
      <c r="U57">
        <v>0.15</v>
      </c>
      <c r="V57">
        <v>0.15</v>
      </c>
      <c r="W57">
        <v>0.15</v>
      </c>
      <c r="X57">
        <v>0.15</v>
      </c>
      <c r="Y57">
        <v>0.15</v>
      </c>
      <c r="Z57">
        <v>0.15</v>
      </c>
      <c r="AA57">
        <v>0.15</v>
      </c>
      <c r="AB57">
        <v>0.15</v>
      </c>
      <c r="AC57">
        <v>0.15</v>
      </c>
      <c r="AD57">
        <v>0.15</v>
      </c>
      <c r="AE57">
        <v>0.15</v>
      </c>
      <c r="AF57">
        <v>0.15</v>
      </c>
      <c r="AG57">
        <v>0.15</v>
      </c>
      <c r="AH57">
        <v>0.15</v>
      </c>
      <c r="AI57">
        <v>0.15</v>
      </c>
      <c r="AJ57">
        <v>0.15</v>
      </c>
      <c r="AK57">
        <v>0.15</v>
      </c>
      <c r="AL57">
        <v>0.15</v>
      </c>
      <c r="AM57">
        <v>0.15</v>
      </c>
      <c r="AN57">
        <v>0.15</v>
      </c>
      <c r="AO57">
        <v>0.15</v>
      </c>
      <c r="AP57">
        <v>0.15</v>
      </c>
      <c r="AQ57">
        <v>0.15</v>
      </c>
      <c r="AR57">
        <v>0.15</v>
      </c>
      <c r="AS57">
        <v>0.15</v>
      </c>
      <c r="AT57">
        <v>0.15</v>
      </c>
      <c r="AU57">
        <v>0.15</v>
      </c>
      <c r="AV57">
        <v>0.15</v>
      </c>
    </row>
    <row r="58" spans="1:48">
      <c r="A58" t="s">
        <v>52</v>
      </c>
      <c r="B58" t="s">
        <v>258</v>
      </c>
      <c r="C58" t="s">
        <v>171</v>
      </c>
      <c r="D58" t="s">
        <v>54</v>
      </c>
      <c r="E58" t="s">
        <v>260</v>
      </c>
      <c r="F58" t="s">
        <v>54</v>
      </c>
      <c r="G58">
        <v>2010</v>
      </c>
      <c r="H58" t="s">
        <v>54</v>
      </c>
      <c r="I58" t="s">
        <v>54</v>
      </c>
      <c r="J58" t="s">
        <v>54</v>
      </c>
      <c r="K58" t="s">
        <v>54</v>
      </c>
      <c r="L58">
        <v>0.15</v>
      </c>
      <c r="M58">
        <v>0.15</v>
      </c>
      <c r="N58">
        <v>0.15</v>
      </c>
      <c r="O58">
        <v>0.15</v>
      </c>
      <c r="P58">
        <v>0.15</v>
      </c>
      <c r="Q58">
        <v>0.15</v>
      </c>
      <c r="R58">
        <v>0.15</v>
      </c>
      <c r="S58">
        <v>0.15</v>
      </c>
      <c r="T58">
        <v>0.15</v>
      </c>
      <c r="U58">
        <v>0.15</v>
      </c>
      <c r="V58">
        <v>0.15</v>
      </c>
      <c r="W58">
        <v>0.15</v>
      </c>
      <c r="X58">
        <v>0.15</v>
      </c>
      <c r="Y58">
        <v>0.15</v>
      </c>
      <c r="Z58">
        <v>0.15</v>
      </c>
      <c r="AA58">
        <v>0.15</v>
      </c>
      <c r="AB58">
        <v>0.15</v>
      </c>
      <c r="AC58">
        <v>0.15</v>
      </c>
      <c r="AD58">
        <v>0.15</v>
      </c>
      <c r="AE58">
        <v>0.15</v>
      </c>
      <c r="AF58">
        <v>0.15</v>
      </c>
      <c r="AG58">
        <v>0.15</v>
      </c>
      <c r="AH58">
        <v>0.15</v>
      </c>
      <c r="AI58">
        <v>0.15</v>
      </c>
      <c r="AJ58">
        <v>0.15</v>
      </c>
      <c r="AK58">
        <v>0.15</v>
      </c>
      <c r="AL58">
        <v>0.15</v>
      </c>
      <c r="AM58">
        <v>0.15</v>
      </c>
      <c r="AN58">
        <v>0.15</v>
      </c>
      <c r="AO58">
        <v>0.15</v>
      </c>
      <c r="AP58">
        <v>0.15</v>
      </c>
      <c r="AQ58">
        <v>0.15</v>
      </c>
      <c r="AR58">
        <v>0.15</v>
      </c>
      <c r="AS58">
        <v>0.15</v>
      </c>
      <c r="AT58">
        <v>0.15</v>
      </c>
      <c r="AU58">
        <v>0.15</v>
      </c>
      <c r="AV58">
        <v>0.15</v>
      </c>
    </row>
    <row r="59" spans="1:48">
      <c r="A59" t="s">
        <v>52</v>
      </c>
      <c r="B59" t="s">
        <v>258</v>
      </c>
      <c r="C59" t="s">
        <v>172</v>
      </c>
      <c r="D59" t="s">
        <v>54</v>
      </c>
      <c r="E59" t="s">
        <v>260</v>
      </c>
      <c r="F59" t="s">
        <v>54</v>
      </c>
      <c r="G59">
        <v>2010</v>
      </c>
      <c r="H59" t="s">
        <v>54</v>
      </c>
      <c r="I59" t="s">
        <v>54</v>
      </c>
      <c r="J59" t="s">
        <v>54</v>
      </c>
      <c r="K59" t="s">
        <v>54</v>
      </c>
      <c r="L59">
        <v>0.15</v>
      </c>
      <c r="M59">
        <v>0.15</v>
      </c>
      <c r="N59">
        <v>0.15</v>
      </c>
      <c r="O59">
        <v>0.15</v>
      </c>
      <c r="P59">
        <v>0.15</v>
      </c>
      <c r="Q59">
        <v>0.15</v>
      </c>
      <c r="R59">
        <v>0.15</v>
      </c>
      <c r="S59">
        <v>0.15</v>
      </c>
      <c r="T59">
        <v>0.15</v>
      </c>
      <c r="U59">
        <v>0.15</v>
      </c>
      <c r="V59">
        <v>0.15</v>
      </c>
      <c r="W59">
        <v>0.15</v>
      </c>
      <c r="X59">
        <v>0.15</v>
      </c>
      <c r="Y59">
        <v>0.15</v>
      </c>
      <c r="Z59">
        <v>0.15</v>
      </c>
      <c r="AA59">
        <v>0.15</v>
      </c>
      <c r="AB59">
        <v>0.15</v>
      </c>
      <c r="AC59">
        <v>0.15</v>
      </c>
      <c r="AD59">
        <v>0.15</v>
      </c>
      <c r="AE59">
        <v>0.15</v>
      </c>
      <c r="AF59">
        <v>0.15</v>
      </c>
      <c r="AG59">
        <v>0.15</v>
      </c>
      <c r="AH59">
        <v>0.15</v>
      </c>
      <c r="AI59">
        <v>0.15</v>
      </c>
      <c r="AJ59">
        <v>0.15</v>
      </c>
      <c r="AK59">
        <v>0.15</v>
      </c>
      <c r="AL59">
        <v>0.15</v>
      </c>
      <c r="AM59">
        <v>0.15</v>
      </c>
      <c r="AN59">
        <v>0.15</v>
      </c>
      <c r="AO59">
        <v>0.15</v>
      </c>
      <c r="AP59">
        <v>0.15</v>
      </c>
      <c r="AQ59">
        <v>0.15</v>
      </c>
      <c r="AR59">
        <v>0.15</v>
      </c>
      <c r="AS59">
        <v>0.15</v>
      </c>
      <c r="AT59">
        <v>0.15</v>
      </c>
      <c r="AU59">
        <v>0.15</v>
      </c>
      <c r="AV59">
        <v>0.15</v>
      </c>
    </row>
    <row r="60" spans="1:48">
      <c r="A60" t="s">
        <v>52</v>
      </c>
      <c r="B60" t="s">
        <v>258</v>
      </c>
      <c r="C60" t="s">
        <v>173</v>
      </c>
      <c r="D60" t="s">
        <v>54</v>
      </c>
      <c r="E60" t="s">
        <v>260</v>
      </c>
      <c r="F60" t="s">
        <v>54</v>
      </c>
      <c r="G60">
        <v>2010</v>
      </c>
      <c r="H60" t="s">
        <v>54</v>
      </c>
      <c r="I60" t="s">
        <v>54</v>
      </c>
      <c r="J60" t="s">
        <v>54</v>
      </c>
      <c r="K60" t="s">
        <v>54</v>
      </c>
      <c r="L60">
        <v>0.15</v>
      </c>
      <c r="M60">
        <v>0.15</v>
      </c>
      <c r="N60">
        <v>0.15</v>
      </c>
      <c r="O60">
        <v>0.15</v>
      </c>
      <c r="P60">
        <v>0.15</v>
      </c>
      <c r="Q60">
        <v>0.15</v>
      </c>
      <c r="R60">
        <v>0.15</v>
      </c>
      <c r="S60">
        <v>0.15</v>
      </c>
      <c r="T60">
        <v>0.15</v>
      </c>
      <c r="U60">
        <v>0.15</v>
      </c>
      <c r="V60">
        <v>0.15</v>
      </c>
      <c r="W60">
        <v>0.15</v>
      </c>
      <c r="X60">
        <v>0.15</v>
      </c>
      <c r="Y60">
        <v>0.15</v>
      </c>
      <c r="Z60">
        <v>0.15</v>
      </c>
      <c r="AA60">
        <v>0.15</v>
      </c>
      <c r="AB60">
        <v>0.15</v>
      </c>
      <c r="AC60">
        <v>0.15</v>
      </c>
      <c r="AD60">
        <v>0.15</v>
      </c>
      <c r="AE60">
        <v>0.15</v>
      </c>
      <c r="AF60">
        <v>0.15</v>
      </c>
      <c r="AG60">
        <v>0.15</v>
      </c>
      <c r="AH60">
        <v>0.15</v>
      </c>
      <c r="AI60">
        <v>0.15</v>
      </c>
      <c r="AJ60">
        <v>0.15</v>
      </c>
      <c r="AK60">
        <v>0.15</v>
      </c>
      <c r="AL60">
        <v>0.15</v>
      </c>
      <c r="AM60">
        <v>0.15</v>
      </c>
      <c r="AN60">
        <v>0.15</v>
      </c>
      <c r="AO60">
        <v>0.15</v>
      </c>
      <c r="AP60">
        <v>0.15</v>
      </c>
      <c r="AQ60">
        <v>0.15</v>
      </c>
      <c r="AR60">
        <v>0.15</v>
      </c>
      <c r="AS60">
        <v>0.15</v>
      </c>
      <c r="AT60">
        <v>0.15</v>
      </c>
      <c r="AU60">
        <v>0.15</v>
      </c>
      <c r="AV60">
        <v>0.15</v>
      </c>
    </row>
    <row r="61" spans="1:48">
      <c r="A61" t="s">
        <v>52</v>
      </c>
      <c r="B61" t="s">
        <v>258</v>
      </c>
      <c r="C61" t="s">
        <v>174</v>
      </c>
      <c r="D61" t="s">
        <v>54</v>
      </c>
      <c r="E61" t="s">
        <v>260</v>
      </c>
      <c r="F61" t="s">
        <v>54</v>
      </c>
      <c r="G61">
        <v>2010</v>
      </c>
      <c r="H61" t="s">
        <v>54</v>
      </c>
      <c r="I61" t="s">
        <v>54</v>
      </c>
      <c r="J61" t="s">
        <v>54</v>
      </c>
      <c r="K61" t="s">
        <v>54</v>
      </c>
      <c r="L61">
        <v>0.15</v>
      </c>
      <c r="M61">
        <v>0.15</v>
      </c>
      <c r="N61">
        <v>0.15</v>
      </c>
      <c r="O61">
        <v>0.15</v>
      </c>
      <c r="P61">
        <v>0.15</v>
      </c>
      <c r="Q61">
        <v>0.15</v>
      </c>
      <c r="R61">
        <v>0.15</v>
      </c>
      <c r="S61">
        <v>0.15</v>
      </c>
      <c r="T61">
        <v>0.15</v>
      </c>
      <c r="U61">
        <v>0.15</v>
      </c>
      <c r="V61">
        <v>0.15</v>
      </c>
      <c r="W61">
        <v>0.15</v>
      </c>
      <c r="X61">
        <v>0.15</v>
      </c>
      <c r="Y61">
        <v>0.15</v>
      </c>
      <c r="Z61">
        <v>0.15</v>
      </c>
      <c r="AA61">
        <v>0.15</v>
      </c>
      <c r="AB61">
        <v>0.15</v>
      </c>
      <c r="AC61">
        <v>0.15</v>
      </c>
      <c r="AD61">
        <v>0.15</v>
      </c>
      <c r="AE61">
        <v>0.15</v>
      </c>
      <c r="AF61">
        <v>0.15</v>
      </c>
      <c r="AG61">
        <v>0.15</v>
      </c>
      <c r="AH61">
        <v>0.15</v>
      </c>
      <c r="AI61">
        <v>0.15</v>
      </c>
      <c r="AJ61">
        <v>0.15</v>
      </c>
      <c r="AK61">
        <v>0.15</v>
      </c>
      <c r="AL61">
        <v>0.15</v>
      </c>
      <c r="AM61">
        <v>0.15</v>
      </c>
      <c r="AN61">
        <v>0.15</v>
      </c>
      <c r="AO61">
        <v>0.15</v>
      </c>
      <c r="AP61">
        <v>0.15</v>
      </c>
      <c r="AQ61">
        <v>0.15</v>
      </c>
      <c r="AR61">
        <v>0.15</v>
      </c>
      <c r="AS61">
        <v>0.15</v>
      </c>
      <c r="AT61">
        <v>0.15</v>
      </c>
      <c r="AU61">
        <v>0.15</v>
      </c>
      <c r="AV61">
        <v>0.15</v>
      </c>
    </row>
    <row r="62" spans="1:48">
      <c r="A62" t="s">
        <v>52</v>
      </c>
      <c r="B62" t="s">
        <v>258</v>
      </c>
      <c r="C62" t="s">
        <v>175</v>
      </c>
      <c r="D62" t="s">
        <v>54</v>
      </c>
      <c r="E62" t="s">
        <v>260</v>
      </c>
      <c r="F62" t="s">
        <v>54</v>
      </c>
      <c r="G62">
        <v>2010</v>
      </c>
      <c r="H62" t="s">
        <v>54</v>
      </c>
      <c r="I62" t="s">
        <v>54</v>
      </c>
      <c r="J62" t="s">
        <v>54</v>
      </c>
      <c r="K62" t="s">
        <v>54</v>
      </c>
      <c r="L62">
        <v>0.15</v>
      </c>
      <c r="M62">
        <v>0.15</v>
      </c>
      <c r="N62">
        <v>0.15</v>
      </c>
      <c r="O62">
        <v>0.15</v>
      </c>
      <c r="P62">
        <v>0.15</v>
      </c>
      <c r="Q62">
        <v>0.15</v>
      </c>
      <c r="R62">
        <v>0.15</v>
      </c>
      <c r="S62">
        <v>0.15</v>
      </c>
      <c r="T62">
        <v>0.15</v>
      </c>
      <c r="U62">
        <v>0.15</v>
      </c>
      <c r="V62">
        <v>0.15</v>
      </c>
      <c r="W62">
        <v>0.15</v>
      </c>
      <c r="X62">
        <v>0.15</v>
      </c>
      <c r="Y62">
        <v>0.15</v>
      </c>
      <c r="Z62">
        <v>0.15</v>
      </c>
      <c r="AA62">
        <v>0.15</v>
      </c>
      <c r="AB62">
        <v>0.15</v>
      </c>
      <c r="AC62">
        <v>0.15</v>
      </c>
      <c r="AD62">
        <v>0.15</v>
      </c>
      <c r="AE62">
        <v>0.15</v>
      </c>
      <c r="AF62">
        <v>0.15</v>
      </c>
      <c r="AG62">
        <v>0.15</v>
      </c>
      <c r="AH62">
        <v>0.15</v>
      </c>
      <c r="AI62">
        <v>0.15</v>
      </c>
      <c r="AJ62">
        <v>0.15</v>
      </c>
      <c r="AK62">
        <v>0.15</v>
      </c>
      <c r="AL62">
        <v>0.15</v>
      </c>
      <c r="AM62">
        <v>0.15</v>
      </c>
      <c r="AN62">
        <v>0.15</v>
      </c>
      <c r="AO62">
        <v>0.15</v>
      </c>
      <c r="AP62">
        <v>0.15</v>
      </c>
      <c r="AQ62">
        <v>0.15</v>
      </c>
      <c r="AR62">
        <v>0.15</v>
      </c>
      <c r="AS62">
        <v>0.15</v>
      </c>
      <c r="AT62">
        <v>0.15</v>
      </c>
      <c r="AU62">
        <v>0.15</v>
      </c>
      <c r="AV62">
        <v>0.15</v>
      </c>
    </row>
    <row r="63" spans="1:48">
      <c r="A63" t="s">
        <v>52</v>
      </c>
      <c r="B63" t="s">
        <v>258</v>
      </c>
      <c r="C63" t="s">
        <v>176</v>
      </c>
      <c r="D63" t="s">
        <v>54</v>
      </c>
      <c r="E63" t="s">
        <v>260</v>
      </c>
      <c r="F63" t="s">
        <v>54</v>
      </c>
      <c r="G63">
        <v>2010</v>
      </c>
      <c r="H63" t="s">
        <v>54</v>
      </c>
      <c r="I63" t="s">
        <v>54</v>
      </c>
      <c r="J63" t="s">
        <v>54</v>
      </c>
      <c r="K63" t="s">
        <v>54</v>
      </c>
      <c r="L63">
        <v>0.15</v>
      </c>
      <c r="M63">
        <v>0.15</v>
      </c>
      <c r="N63">
        <v>0.15</v>
      </c>
      <c r="O63">
        <v>0.15</v>
      </c>
      <c r="P63">
        <v>0.15</v>
      </c>
      <c r="Q63">
        <v>0.15</v>
      </c>
      <c r="R63">
        <v>0.15</v>
      </c>
      <c r="S63">
        <v>0.15</v>
      </c>
      <c r="T63">
        <v>0.15</v>
      </c>
      <c r="U63">
        <v>0.15</v>
      </c>
      <c r="V63">
        <v>0.15</v>
      </c>
      <c r="W63">
        <v>0.15</v>
      </c>
      <c r="X63">
        <v>0.15</v>
      </c>
      <c r="Y63">
        <v>0.15</v>
      </c>
      <c r="Z63">
        <v>0.15</v>
      </c>
      <c r="AA63">
        <v>0.15</v>
      </c>
      <c r="AB63">
        <v>0.15</v>
      </c>
      <c r="AC63">
        <v>0.15</v>
      </c>
      <c r="AD63">
        <v>0.15</v>
      </c>
      <c r="AE63">
        <v>0.15</v>
      </c>
      <c r="AF63">
        <v>0.15</v>
      </c>
      <c r="AG63">
        <v>0.15</v>
      </c>
      <c r="AH63">
        <v>0.15</v>
      </c>
      <c r="AI63">
        <v>0.15</v>
      </c>
      <c r="AJ63">
        <v>0.15</v>
      </c>
      <c r="AK63">
        <v>0.15</v>
      </c>
      <c r="AL63">
        <v>0.15</v>
      </c>
      <c r="AM63">
        <v>0.15</v>
      </c>
      <c r="AN63">
        <v>0.15</v>
      </c>
      <c r="AO63">
        <v>0.15</v>
      </c>
      <c r="AP63">
        <v>0.15</v>
      </c>
      <c r="AQ63">
        <v>0.15</v>
      </c>
      <c r="AR63">
        <v>0.15</v>
      </c>
      <c r="AS63">
        <v>0.15</v>
      </c>
      <c r="AT63">
        <v>0.15</v>
      </c>
      <c r="AU63">
        <v>0.15</v>
      </c>
      <c r="AV63">
        <v>0.15</v>
      </c>
    </row>
    <row r="64" spans="1:48">
      <c r="A64" t="s">
        <v>52</v>
      </c>
      <c r="B64" t="s">
        <v>258</v>
      </c>
      <c r="C64" t="s">
        <v>177</v>
      </c>
      <c r="D64" t="s">
        <v>54</v>
      </c>
      <c r="E64" t="s">
        <v>260</v>
      </c>
      <c r="F64" t="s">
        <v>54</v>
      </c>
      <c r="G64">
        <v>2010</v>
      </c>
      <c r="H64" t="s">
        <v>54</v>
      </c>
      <c r="I64" t="s">
        <v>54</v>
      </c>
      <c r="J64" t="s">
        <v>54</v>
      </c>
      <c r="K64" t="s">
        <v>54</v>
      </c>
      <c r="L64">
        <v>0.15</v>
      </c>
      <c r="M64">
        <v>0.15</v>
      </c>
      <c r="N64">
        <v>0.15</v>
      </c>
      <c r="O64">
        <v>0.15</v>
      </c>
      <c r="P64">
        <v>0.15</v>
      </c>
      <c r="Q64">
        <v>0.15</v>
      </c>
      <c r="R64">
        <v>0.15</v>
      </c>
      <c r="S64">
        <v>0.15</v>
      </c>
      <c r="T64">
        <v>0.15</v>
      </c>
      <c r="U64">
        <v>0.15</v>
      </c>
      <c r="V64">
        <v>0.15</v>
      </c>
      <c r="W64">
        <v>0.15</v>
      </c>
      <c r="X64">
        <v>0.15</v>
      </c>
      <c r="Y64">
        <v>0.15</v>
      </c>
      <c r="Z64">
        <v>0.15</v>
      </c>
      <c r="AA64">
        <v>0.15</v>
      </c>
      <c r="AB64">
        <v>0.15</v>
      </c>
      <c r="AC64">
        <v>0.15</v>
      </c>
      <c r="AD64">
        <v>0.15</v>
      </c>
      <c r="AE64">
        <v>0.15</v>
      </c>
      <c r="AF64">
        <v>0.15</v>
      </c>
      <c r="AG64">
        <v>0.15</v>
      </c>
      <c r="AH64">
        <v>0.15</v>
      </c>
      <c r="AI64">
        <v>0.15</v>
      </c>
      <c r="AJ64">
        <v>0.15</v>
      </c>
      <c r="AK64">
        <v>0.15</v>
      </c>
      <c r="AL64">
        <v>0.15</v>
      </c>
      <c r="AM64">
        <v>0.15</v>
      </c>
      <c r="AN64">
        <v>0.15</v>
      </c>
      <c r="AO64">
        <v>0.15</v>
      </c>
      <c r="AP64">
        <v>0.15</v>
      </c>
      <c r="AQ64">
        <v>0.15</v>
      </c>
      <c r="AR64">
        <v>0.15</v>
      </c>
      <c r="AS64">
        <v>0.15</v>
      </c>
      <c r="AT64">
        <v>0.15</v>
      </c>
      <c r="AU64">
        <v>0.15</v>
      </c>
      <c r="AV64">
        <v>0.15</v>
      </c>
    </row>
    <row r="65" spans="1:48">
      <c r="A65" t="s">
        <v>52</v>
      </c>
      <c r="B65" t="s">
        <v>258</v>
      </c>
      <c r="C65" t="s">
        <v>178</v>
      </c>
      <c r="D65" t="s">
        <v>54</v>
      </c>
      <c r="E65" t="s">
        <v>260</v>
      </c>
      <c r="F65" t="s">
        <v>54</v>
      </c>
      <c r="G65">
        <v>2010</v>
      </c>
      <c r="H65" t="s">
        <v>54</v>
      </c>
      <c r="I65" t="s">
        <v>54</v>
      </c>
      <c r="J65" t="s">
        <v>54</v>
      </c>
      <c r="K65" t="s">
        <v>54</v>
      </c>
      <c r="L65">
        <v>0.15</v>
      </c>
      <c r="M65">
        <v>0.15</v>
      </c>
      <c r="N65">
        <v>0.15</v>
      </c>
      <c r="O65">
        <v>0.15</v>
      </c>
      <c r="P65">
        <v>0.15</v>
      </c>
      <c r="Q65">
        <v>0.15</v>
      </c>
      <c r="R65">
        <v>0.15</v>
      </c>
      <c r="S65">
        <v>0.15</v>
      </c>
      <c r="T65">
        <v>0.15</v>
      </c>
      <c r="U65">
        <v>0.15</v>
      </c>
      <c r="V65">
        <v>0.15</v>
      </c>
      <c r="W65">
        <v>0.15</v>
      </c>
      <c r="X65">
        <v>0.15</v>
      </c>
      <c r="Y65">
        <v>0.15</v>
      </c>
      <c r="Z65">
        <v>0.15</v>
      </c>
      <c r="AA65">
        <v>0.15</v>
      </c>
      <c r="AB65">
        <v>0.15</v>
      </c>
      <c r="AC65">
        <v>0.15</v>
      </c>
      <c r="AD65">
        <v>0.15</v>
      </c>
      <c r="AE65">
        <v>0.15</v>
      </c>
      <c r="AF65">
        <v>0.15</v>
      </c>
      <c r="AG65">
        <v>0.15</v>
      </c>
      <c r="AH65">
        <v>0.15</v>
      </c>
      <c r="AI65">
        <v>0.15</v>
      </c>
      <c r="AJ65">
        <v>0.15</v>
      </c>
      <c r="AK65">
        <v>0.15</v>
      </c>
      <c r="AL65">
        <v>0.15</v>
      </c>
      <c r="AM65">
        <v>0.15</v>
      </c>
      <c r="AN65">
        <v>0.15</v>
      </c>
      <c r="AO65">
        <v>0.15</v>
      </c>
      <c r="AP65">
        <v>0.15</v>
      </c>
      <c r="AQ65">
        <v>0.15</v>
      </c>
      <c r="AR65">
        <v>0.15</v>
      </c>
      <c r="AS65">
        <v>0.15</v>
      </c>
      <c r="AT65">
        <v>0.15</v>
      </c>
      <c r="AU65">
        <v>0.15</v>
      </c>
      <c r="AV65">
        <v>0.15</v>
      </c>
    </row>
    <row r="66" spans="1:48">
      <c r="A66" t="s">
        <v>52</v>
      </c>
      <c r="B66" t="s">
        <v>258</v>
      </c>
      <c r="C66" t="s">
        <v>179</v>
      </c>
      <c r="D66" t="s">
        <v>54</v>
      </c>
      <c r="E66" t="s">
        <v>260</v>
      </c>
      <c r="F66" t="s">
        <v>54</v>
      </c>
      <c r="G66">
        <v>2010</v>
      </c>
      <c r="H66" t="s">
        <v>54</v>
      </c>
      <c r="I66" t="s">
        <v>54</v>
      </c>
      <c r="J66" t="s">
        <v>54</v>
      </c>
      <c r="K66" t="s">
        <v>54</v>
      </c>
      <c r="L66">
        <v>0.15</v>
      </c>
      <c r="M66">
        <v>0.15</v>
      </c>
      <c r="N66">
        <v>0.15</v>
      </c>
      <c r="O66">
        <v>0.15</v>
      </c>
      <c r="P66">
        <v>0.15</v>
      </c>
      <c r="Q66">
        <v>0.15</v>
      </c>
      <c r="R66">
        <v>0.15</v>
      </c>
      <c r="S66">
        <v>0.15</v>
      </c>
      <c r="T66">
        <v>0.15</v>
      </c>
      <c r="U66">
        <v>0.15</v>
      </c>
      <c r="V66">
        <v>0.15</v>
      </c>
      <c r="W66">
        <v>0.15</v>
      </c>
      <c r="X66">
        <v>0.15</v>
      </c>
      <c r="Y66">
        <v>0.15</v>
      </c>
      <c r="Z66">
        <v>0.15</v>
      </c>
      <c r="AA66">
        <v>0.15</v>
      </c>
      <c r="AB66">
        <v>0.15</v>
      </c>
      <c r="AC66">
        <v>0.15</v>
      </c>
      <c r="AD66">
        <v>0.15</v>
      </c>
      <c r="AE66">
        <v>0.15</v>
      </c>
      <c r="AF66">
        <v>0.15</v>
      </c>
      <c r="AG66">
        <v>0.15</v>
      </c>
      <c r="AH66">
        <v>0.15</v>
      </c>
      <c r="AI66">
        <v>0.15</v>
      </c>
      <c r="AJ66">
        <v>0.15</v>
      </c>
      <c r="AK66">
        <v>0.15</v>
      </c>
      <c r="AL66">
        <v>0.15</v>
      </c>
      <c r="AM66">
        <v>0.15</v>
      </c>
      <c r="AN66">
        <v>0.15</v>
      </c>
      <c r="AO66">
        <v>0.15</v>
      </c>
      <c r="AP66">
        <v>0.15</v>
      </c>
      <c r="AQ66">
        <v>0.15</v>
      </c>
      <c r="AR66">
        <v>0.15</v>
      </c>
      <c r="AS66">
        <v>0.15</v>
      </c>
      <c r="AT66">
        <v>0.15</v>
      </c>
      <c r="AU66">
        <v>0.15</v>
      </c>
      <c r="AV66">
        <v>0.15</v>
      </c>
    </row>
    <row r="67" spans="1:48">
      <c r="A67" t="s">
        <v>52</v>
      </c>
      <c r="B67" t="s">
        <v>258</v>
      </c>
      <c r="C67" t="s">
        <v>180</v>
      </c>
      <c r="D67" t="s">
        <v>54</v>
      </c>
      <c r="E67" t="s">
        <v>260</v>
      </c>
      <c r="F67" t="s">
        <v>54</v>
      </c>
      <c r="G67">
        <v>2010</v>
      </c>
      <c r="H67" t="s">
        <v>54</v>
      </c>
      <c r="I67" t="s">
        <v>54</v>
      </c>
      <c r="J67" t="s">
        <v>54</v>
      </c>
      <c r="K67" t="s">
        <v>54</v>
      </c>
      <c r="L67">
        <v>0.15</v>
      </c>
      <c r="M67">
        <v>0.15</v>
      </c>
      <c r="N67">
        <v>0.15</v>
      </c>
      <c r="O67">
        <v>0.15</v>
      </c>
      <c r="P67">
        <v>0.15</v>
      </c>
      <c r="Q67">
        <v>0.15</v>
      </c>
      <c r="R67">
        <v>0.15</v>
      </c>
      <c r="S67">
        <v>0.15</v>
      </c>
      <c r="T67">
        <v>0.15</v>
      </c>
      <c r="U67">
        <v>0.15</v>
      </c>
      <c r="V67">
        <v>0.15</v>
      </c>
      <c r="W67">
        <v>0.15</v>
      </c>
      <c r="X67">
        <v>0.15</v>
      </c>
      <c r="Y67">
        <v>0.15</v>
      </c>
      <c r="Z67">
        <v>0.15</v>
      </c>
      <c r="AA67">
        <v>0.15</v>
      </c>
      <c r="AB67">
        <v>0.15</v>
      </c>
      <c r="AC67">
        <v>0.15</v>
      </c>
      <c r="AD67">
        <v>0.15</v>
      </c>
      <c r="AE67">
        <v>0.15</v>
      </c>
      <c r="AF67">
        <v>0.15</v>
      </c>
      <c r="AG67">
        <v>0.15</v>
      </c>
      <c r="AH67">
        <v>0.15</v>
      </c>
      <c r="AI67">
        <v>0.15</v>
      </c>
      <c r="AJ67">
        <v>0.15</v>
      </c>
      <c r="AK67">
        <v>0.15</v>
      </c>
      <c r="AL67">
        <v>0.15</v>
      </c>
      <c r="AM67">
        <v>0.15</v>
      </c>
      <c r="AN67">
        <v>0.15</v>
      </c>
      <c r="AO67">
        <v>0.15</v>
      </c>
      <c r="AP67">
        <v>0.15</v>
      </c>
      <c r="AQ67">
        <v>0.15</v>
      </c>
      <c r="AR67">
        <v>0.15</v>
      </c>
      <c r="AS67">
        <v>0.15</v>
      </c>
      <c r="AT67">
        <v>0.15</v>
      </c>
      <c r="AU67">
        <v>0.15</v>
      </c>
      <c r="AV67">
        <v>0.15</v>
      </c>
    </row>
    <row r="68" spans="1:48">
      <c r="A68" t="s">
        <v>52</v>
      </c>
      <c r="B68" t="s">
        <v>258</v>
      </c>
      <c r="C68" t="s">
        <v>181</v>
      </c>
      <c r="D68" t="s">
        <v>54</v>
      </c>
      <c r="E68" t="s">
        <v>260</v>
      </c>
      <c r="F68" t="s">
        <v>54</v>
      </c>
      <c r="G68">
        <v>2010</v>
      </c>
      <c r="H68" t="s">
        <v>54</v>
      </c>
      <c r="I68" t="s">
        <v>54</v>
      </c>
      <c r="J68" t="s">
        <v>54</v>
      </c>
      <c r="K68" t="s">
        <v>54</v>
      </c>
      <c r="L68">
        <v>0.15</v>
      </c>
      <c r="M68">
        <v>0.15</v>
      </c>
      <c r="N68">
        <v>0.15</v>
      </c>
      <c r="O68">
        <v>0.15</v>
      </c>
      <c r="P68">
        <v>0.15</v>
      </c>
      <c r="Q68">
        <v>0.15</v>
      </c>
      <c r="R68">
        <v>0.15</v>
      </c>
      <c r="S68">
        <v>0.15</v>
      </c>
      <c r="T68">
        <v>0.15</v>
      </c>
      <c r="U68">
        <v>0.15</v>
      </c>
      <c r="V68">
        <v>0.15</v>
      </c>
      <c r="W68">
        <v>0.15</v>
      </c>
      <c r="X68">
        <v>0.15</v>
      </c>
      <c r="Y68">
        <v>0.15</v>
      </c>
      <c r="Z68">
        <v>0.15</v>
      </c>
      <c r="AA68">
        <v>0.15</v>
      </c>
      <c r="AB68">
        <v>0.15</v>
      </c>
      <c r="AC68">
        <v>0.15</v>
      </c>
      <c r="AD68">
        <v>0.15</v>
      </c>
      <c r="AE68">
        <v>0.15</v>
      </c>
      <c r="AF68">
        <v>0.15</v>
      </c>
      <c r="AG68">
        <v>0.15</v>
      </c>
      <c r="AH68">
        <v>0.15</v>
      </c>
      <c r="AI68">
        <v>0.15</v>
      </c>
      <c r="AJ68">
        <v>0.15</v>
      </c>
      <c r="AK68">
        <v>0.15</v>
      </c>
      <c r="AL68">
        <v>0.15</v>
      </c>
      <c r="AM68">
        <v>0.15</v>
      </c>
      <c r="AN68">
        <v>0.15</v>
      </c>
      <c r="AO68">
        <v>0.15</v>
      </c>
      <c r="AP68">
        <v>0.15</v>
      </c>
      <c r="AQ68">
        <v>0.15</v>
      </c>
      <c r="AR68">
        <v>0.15</v>
      </c>
      <c r="AS68">
        <v>0.15</v>
      </c>
      <c r="AT68">
        <v>0.15</v>
      </c>
      <c r="AU68">
        <v>0.15</v>
      </c>
      <c r="AV68">
        <v>0.15</v>
      </c>
    </row>
    <row r="69" spans="1:48">
      <c r="A69" t="s">
        <v>52</v>
      </c>
      <c r="B69" t="s">
        <v>258</v>
      </c>
      <c r="C69" t="s">
        <v>182</v>
      </c>
      <c r="D69" t="s">
        <v>54</v>
      </c>
      <c r="E69" t="s">
        <v>260</v>
      </c>
      <c r="F69" t="s">
        <v>54</v>
      </c>
      <c r="G69">
        <v>2010</v>
      </c>
      <c r="H69" t="s">
        <v>54</v>
      </c>
      <c r="I69" t="s">
        <v>54</v>
      </c>
      <c r="J69" t="s">
        <v>54</v>
      </c>
      <c r="K69" t="s">
        <v>54</v>
      </c>
      <c r="L69">
        <v>0.15</v>
      </c>
      <c r="M69">
        <v>0.15</v>
      </c>
      <c r="N69">
        <v>0.15</v>
      </c>
      <c r="O69">
        <v>0.15</v>
      </c>
      <c r="P69">
        <v>0.15</v>
      </c>
      <c r="Q69">
        <v>0.15</v>
      </c>
      <c r="R69">
        <v>0.15</v>
      </c>
      <c r="S69">
        <v>0.15</v>
      </c>
      <c r="T69">
        <v>0.15</v>
      </c>
      <c r="U69">
        <v>0.15</v>
      </c>
      <c r="V69">
        <v>0.15</v>
      </c>
      <c r="W69">
        <v>0.15</v>
      </c>
      <c r="X69">
        <v>0.15</v>
      </c>
      <c r="Y69">
        <v>0.15</v>
      </c>
      <c r="Z69">
        <v>0.15</v>
      </c>
      <c r="AA69">
        <v>0.15</v>
      </c>
      <c r="AB69">
        <v>0.15</v>
      </c>
      <c r="AC69">
        <v>0.15</v>
      </c>
      <c r="AD69">
        <v>0.15</v>
      </c>
      <c r="AE69">
        <v>0.15</v>
      </c>
      <c r="AF69">
        <v>0.15</v>
      </c>
      <c r="AG69">
        <v>0.15</v>
      </c>
      <c r="AH69">
        <v>0.15</v>
      </c>
      <c r="AI69">
        <v>0.15</v>
      </c>
      <c r="AJ69">
        <v>0.15</v>
      </c>
      <c r="AK69">
        <v>0.15</v>
      </c>
      <c r="AL69">
        <v>0.15</v>
      </c>
      <c r="AM69">
        <v>0.15</v>
      </c>
      <c r="AN69">
        <v>0.15</v>
      </c>
      <c r="AO69">
        <v>0.15</v>
      </c>
      <c r="AP69">
        <v>0.15</v>
      </c>
      <c r="AQ69">
        <v>0.15</v>
      </c>
      <c r="AR69">
        <v>0.15</v>
      </c>
      <c r="AS69">
        <v>0.15</v>
      </c>
      <c r="AT69">
        <v>0.15</v>
      </c>
      <c r="AU69">
        <v>0.15</v>
      </c>
      <c r="AV69">
        <v>0.15</v>
      </c>
    </row>
    <row r="70" spans="1:48">
      <c r="A70" t="s">
        <v>52</v>
      </c>
      <c r="B70" t="s">
        <v>258</v>
      </c>
      <c r="C70" t="s">
        <v>183</v>
      </c>
      <c r="D70" t="s">
        <v>54</v>
      </c>
      <c r="E70" t="s">
        <v>260</v>
      </c>
      <c r="F70" t="s">
        <v>54</v>
      </c>
      <c r="G70">
        <v>2010</v>
      </c>
      <c r="H70" t="s">
        <v>54</v>
      </c>
      <c r="I70" t="s">
        <v>54</v>
      </c>
      <c r="J70" t="s">
        <v>54</v>
      </c>
      <c r="K70" t="s">
        <v>54</v>
      </c>
      <c r="L70">
        <v>0.15</v>
      </c>
      <c r="M70">
        <v>0.15</v>
      </c>
      <c r="N70">
        <v>0.15</v>
      </c>
      <c r="O70">
        <v>0.15</v>
      </c>
      <c r="P70">
        <v>0.15</v>
      </c>
      <c r="Q70">
        <v>0.15</v>
      </c>
      <c r="R70">
        <v>0.15</v>
      </c>
      <c r="S70">
        <v>0.15</v>
      </c>
      <c r="T70">
        <v>0.15</v>
      </c>
      <c r="U70">
        <v>0.15</v>
      </c>
      <c r="V70">
        <v>0.15</v>
      </c>
      <c r="W70">
        <v>0.15</v>
      </c>
      <c r="X70">
        <v>0.15</v>
      </c>
      <c r="Y70">
        <v>0.15</v>
      </c>
      <c r="Z70">
        <v>0.15</v>
      </c>
      <c r="AA70">
        <v>0.15</v>
      </c>
      <c r="AB70">
        <v>0.15</v>
      </c>
      <c r="AC70">
        <v>0.15</v>
      </c>
      <c r="AD70">
        <v>0.15</v>
      </c>
      <c r="AE70">
        <v>0.15</v>
      </c>
      <c r="AF70">
        <v>0.15</v>
      </c>
      <c r="AG70">
        <v>0.15</v>
      </c>
      <c r="AH70">
        <v>0.15</v>
      </c>
      <c r="AI70">
        <v>0.15</v>
      </c>
      <c r="AJ70">
        <v>0.15</v>
      </c>
      <c r="AK70">
        <v>0.15</v>
      </c>
      <c r="AL70">
        <v>0.15</v>
      </c>
      <c r="AM70">
        <v>0.15</v>
      </c>
      <c r="AN70">
        <v>0.15</v>
      </c>
      <c r="AO70">
        <v>0.15</v>
      </c>
      <c r="AP70">
        <v>0.15</v>
      </c>
      <c r="AQ70">
        <v>0.15</v>
      </c>
      <c r="AR70">
        <v>0.15</v>
      </c>
      <c r="AS70">
        <v>0.15</v>
      </c>
      <c r="AT70">
        <v>0.15</v>
      </c>
      <c r="AU70">
        <v>0.15</v>
      </c>
      <c r="AV70">
        <v>0.15</v>
      </c>
    </row>
    <row r="71" spans="1:48">
      <c r="A71" t="s">
        <v>52</v>
      </c>
      <c r="B71" t="s">
        <v>258</v>
      </c>
      <c r="C71" t="s">
        <v>184</v>
      </c>
      <c r="D71" t="s">
        <v>54</v>
      </c>
      <c r="E71" t="s">
        <v>260</v>
      </c>
      <c r="F71" t="s">
        <v>54</v>
      </c>
      <c r="G71">
        <v>2010</v>
      </c>
      <c r="H71" t="s">
        <v>54</v>
      </c>
      <c r="I71" t="s">
        <v>54</v>
      </c>
      <c r="J71" t="s">
        <v>54</v>
      </c>
      <c r="K71" t="s">
        <v>54</v>
      </c>
      <c r="L71">
        <v>0.15</v>
      </c>
      <c r="M71">
        <v>0.15</v>
      </c>
      <c r="N71">
        <v>0.15</v>
      </c>
      <c r="O71">
        <v>0.15</v>
      </c>
      <c r="P71">
        <v>0.15</v>
      </c>
      <c r="Q71">
        <v>0.15</v>
      </c>
      <c r="R71">
        <v>0.15</v>
      </c>
      <c r="S71">
        <v>0.15</v>
      </c>
      <c r="T71">
        <v>0.15</v>
      </c>
      <c r="U71">
        <v>0.15</v>
      </c>
      <c r="V71">
        <v>0.15</v>
      </c>
      <c r="W71">
        <v>0.15</v>
      </c>
      <c r="X71">
        <v>0.15</v>
      </c>
      <c r="Y71">
        <v>0.15</v>
      </c>
      <c r="Z71">
        <v>0.15</v>
      </c>
      <c r="AA71">
        <v>0.15</v>
      </c>
      <c r="AB71">
        <v>0.15</v>
      </c>
      <c r="AC71">
        <v>0.15</v>
      </c>
      <c r="AD71">
        <v>0.15</v>
      </c>
      <c r="AE71">
        <v>0.15</v>
      </c>
      <c r="AF71">
        <v>0.15</v>
      </c>
      <c r="AG71">
        <v>0.15</v>
      </c>
      <c r="AH71">
        <v>0.15</v>
      </c>
      <c r="AI71">
        <v>0.15</v>
      </c>
      <c r="AJ71">
        <v>0.15</v>
      </c>
      <c r="AK71">
        <v>0.15</v>
      </c>
      <c r="AL71">
        <v>0.15</v>
      </c>
      <c r="AM71">
        <v>0.15</v>
      </c>
      <c r="AN71">
        <v>0.15</v>
      </c>
      <c r="AO71">
        <v>0.15</v>
      </c>
      <c r="AP71">
        <v>0.15</v>
      </c>
      <c r="AQ71">
        <v>0.15</v>
      </c>
      <c r="AR71">
        <v>0.15</v>
      </c>
      <c r="AS71">
        <v>0.15</v>
      </c>
      <c r="AT71">
        <v>0.15</v>
      </c>
      <c r="AU71">
        <v>0.15</v>
      </c>
      <c r="AV71">
        <v>0.15</v>
      </c>
    </row>
    <row r="72" spans="1:48">
      <c r="A72" t="s">
        <v>52</v>
      </c>
      <c r="B72" t="s">
        <v>258</v>
      </c>
      <c r="C72" t="s">
        <v>185</v>
      </c>
      <c r="D72" t="s">
        <v>54</v>
      </c>
      <c r="E72" t="s">
        <v>260</v>
      </c>
      <c r="F72" t="s">
        <v>54</v>
      </c>
      <c r="G72">
        <v>2010</v>
      </c>
      <c r="H72" t="s">
        <v>54</v>
      </c>
      <c r="I72" t="s">
        <v>54</v>
      </c>
      <c r="J72" t="s">
        <v>54</v>
      </c>
      <c r="K72" t="s">
        <v>54</v>
      </c>
      <c r="L72">
        <v>0.15</v>
      </c>
      <c r="M72">
        <v>0.15</v>
      </c>
      <c r="N72">
        <v>0.15</v>
      </c>
      <c r="O72">
        <v>0.15</v>
      </c>
      <c r="P72">
        <v>0.15</v>
      </c>
      <c r="Q72">
        <v>0.15</v>
      </c>
      <c r="R72">
        <v>0.15</v>
      </c>
      <c r="S72">
        <v>0.15</v>
      </c>
      <c r="T72">
        <v>0.15</v>
      </c>
      <c r="U72">
        <v>0.15</v>
      </c>
      <c r="V72">
        <v>0.15</v>
      </c>
      <c r="W72">
        <v>0.15</v>
      </c>
      <c r="X72">
        <v>0.15</v>
      </c>
      <c r="Y72">
        <v>0.15</v>
      </c>
      <c r="Z72">
        <v>0.15</v>
      </c>
      <c r="AA72">
        <v>0.15</v>
      </c>
      <c r="AB72">
        <v>0.15</v>
      </c>
      <c r="AC72">
        <v>0.15</v>
      </c>
      <c r="AD72">
        <v>0.15</v>
      </c>
      <c r="AE72">
        <v>0.15</v>
      </c>
      <c r="AF72">
        <v>0.15</v>
      </c>
      <c r="AG72">
        <v>0.15</v>
      </c>
      <c r="AH72">
        <v>0.15</v>
      </c>
      <c r="AI72">
        <v>0.15</v>
      </c>
      <c r="AJ72">
        <v>0.15</v>
      </c>
      <c r="AK72">
        <v>0.15</v>
      </c>
      <c r="AL72">
        <v>0.15</v>
      </c>
      <c r="AM72">
        <v>0.15</v>
      </c>
      <c r="AN72">
        <v>0.15</v>
      </c>
      <c r="AO72">
        <v>0.15</v>
      </c>
      <c r="AP72">
        <v>0.15</v>
      </c>
      <c r="AQ72">
        <v>0.15</v>
      </c>
      <c r="AR72">
        <v>0.15</v>
      </c>
      <c r="AS72">
        <v>0.15</v>
      </c>
      <c r="AT72">
        <v>0.15</v>
      </c>
      <c r="AU72">
        <v>0.15</v>
      </c>
      <c r="AV72">
        <v>0.15</v>
      </c>
    </row>
    <row r="73" spans="1:48">
      <c r="A73" t="s">
        <v>52</v>
      </c>
      <c r="B73" t="s">
        <v>258</v>
      </c>
      <c r="C73" t="s">
        <v>186</v>
      </c>
      <c r="D73" t="s">
        <v>54</v>
      </c>
      <c r="E73" t="s">
        <v>260</v>
      </c>
      <c r="F73" t="s">
        <v>54</v>
      </c>
      <c r="G73">
        <v>2010</v>
      </c>
      <c r="H73" t="s">
        <v>54</v>
      </c>
      <c r="I73" t="s">
        <v>54</v>
      </c>
      <c r="J73" t="s">
        <v>54</v>
      </c>
      <c r="K73" t="s">
        <v>54</v>
      </c>
      <c r="L73">
        <v>0.15</v>
      </c>
      <c r="M73">
        <v>0.15</v>
      </c>
      <c r="N73">
        <v>0.15</v>
      </c>
      <c r="O73">
        <v>0.15</v>
      </c>
      <c r="P73">
        <v>0.15</v>
      </c>
      <c r="Q73">
        <v>0.15</v>
      </c>
      <c r="R73">
        <v>0.15</v>
      </c>
      <c r="S73">
        <v>0.15</v>
      </c>
      <c r="T73">
        <v>0.15</v>
      </c>
      <c r="U73">
        <v>0.15</v>
      </c>
      <c r="V73">
        <v>0.15</v>
      </c>
      <c r="W73">
        <v>0.15</v>
      </c>
      <c r="X73">
        <v>0.15</v>
      </c>
      <c r="Y73">
        <v>0.15</v>
      </c>
      <c r="Z73">
        <v>0.15</v>
      </c>
      <c r="AA73">
        <v>0.15</v>
      </c>
      <c r="AB73">
        <v>0.15</v>
      </c>
      <c r="AC73">
        <v>0.15</v>
      </c>
      <c r="AD73">
        <v>0.15</v>
      </c>
      <c r="AE73">
        <v>0.15</v>
      </c>
      <c r="AF73">
        <v>0.15</v>
      </c>
      <c r="AG73">
        <v>0.15</v>
      </c>
      <c r="AH73">
        <v>0.15</v>
      </c>
      <c r="AI73">
        <v>0.15</v>
      </c>
      <c r="AJ73">
        <v>0.15</v>
      </c>
      <c r="AK73">
        <v>0.15</v>
      </c>
      <c r="AL73">
        <v>0.15</v>
      </c>
      <c r="AM73">
        <v>0.15</v>
      </c>
      <c r="AN73">
        <v>0.15</v>
      </c>
      <c r="AO73">
        <v>0.15</v>
      </c>
      <c r="AP73">
        <v>0.15</v>
      </c>
      <c r="AQ73">
        <v>0.15</v>
      </c>
      <c r="AR73">
        <v>0.15</v>
      </c>
      <c r="AS73">
        <v>0.15</v>
      </c>
      <c r="AT73">
        <v>0.15</v>
      </c>
      <c r="AU73">
        <v>0.15</v>
      </c>
      <c r="AV73">
        <v>0.15</v>
      </c>
    </row>
    <row r="74" spans="1:48">
      <c r="A74" t="s">
        <v>52</v>
      </c>
      <c r="B74" t="s">
        <v>258</v>
      </c>
      <c r="C74" t="s">
        <v>187</v>
      </c>
      <c r="D74" t="s">
        <v>54</v>
      </c>
      <c r="E74" t="s">
        <v>260</v>
      </c>
      <c r="F74" t="s">
        <v>54</v>
      </c>
      <c r="G74">
        <v>2010</v>
      </c>
      <c r="H74" t="s">
        <v>54</v>
      </c>
      <c r="I74" t="s">
        <v>54</v>
      </c>
      <c r="J74" t="s">
        <v>54</v>
      </c>
      <c r="K74" t="s">
        <v>54</v>
      </c>
      <c r="L74">
        <v>0.15</v>
      </c>
      <c r="M74">
        <v>0.15</v>
      </c>
      <c r="N74">
        <v>0.15</v>
      </c>
      <c r="O74">
        <v>0.15</v>
      </c>
      <c r="P74">
        <v>0.15</v>
      </c>
      <c r="Q74">
        <v>0.15</v>
      </c>
      <c r="R74">
        <v>0.15</v>
      </c>
      <c r="S74">
        <v>0.15</v>
      </c>
      <c r="T74">
        <v>0.15</v>
      </c>
      <c r="U74">
        <v>0.15</v>
      </c>
      <c r="V74">
        <v>0.15</v>
      </c>
      <c r="W74">
        <v>0.15</v>
      </c>
      <c r="X74">
        <v>0.15</v>
      </c>
      <c r="Y74">
        <v>0.15</v>
      </c>
      <c r="Z74">
        <v>0.15</v>
      </c>
      <c r="AA74">
        <v>0.15</v>
      </c>
      <c r="AB74">
        <v>0.15</v>
      </c>
      <c r="AC74">
        <v>0.15</v>
      </c>
      <c r="AD74">
        <v>0.15</v>
      </c>
      <c r="AE74">
        <v>0.15</v>
      </c>
      <c r="AF74">
        <v>0.15</v>
      </c>
      <c r="AG74">
        <v>0.15</v>
      </c>
      <c r="AH74">
        <v>0.15</v>
      </c>
      <c r="AI74">
        <v>0.15</v>
      </c>
      <c r="AJ74">
        <v>0.15</v>
      </c>
      <c r="AK74">
        <v>0.15</v>
      </c>
      <c r="AL74">
        <v>0.15</v>
      </c>
      <c r="AM74">
        <v>0.15</v>
      </c>
      <c r="AN74">
        <v>0.15</v>
      </c>
      <c r="AO74">
        <v>0.15</v>
      </c>
      <c r="AP74">
        <v>0.15</v>
      </c>
      <c r="AQ74">
        <v>0.15</v>
      </c>
      <c r="AR74">
        <v>0.15</v>
      </c>
      <c r="AS74">
        <v>0.15</v>
      </c>
      <c r="AT74">
        <v>0.15</v>
      </c>
      <c r="AU74">
        <v>0.15</v>
      </c>
      <c r="AV74">
        <v>0.15</v>
      </c>
    </row>
    <row r="75" spans="1:48">
      <c r="A75" t="s">
        <v>52</v>
      </c>
      <c r="B75" t="s">
        <v>258</v>
      </c>
      <c r="C75" t="s">
        <v>188</v>
      </c>
      <c r="D75" t="s">
        <v>54</v>
      </c>
      <c r="E75" t="s">
        <v>260</v>
      </c>
      <c r="F75" t="s">
        <v>54</v>
      </c>
      <c r="G75">
        <v>2010</v>
      </c>
      <c r="H75" t="s">
        <v>54</v>
      </c>
      <c r="I75" t="s">
        <v>54</v>
      </c>
      <c r="J75" t="s">
        <v>54</v>
      </c>
      <c r="K75" t="s">
        <v>54</v>
      </c>
      <c r="L75">
        <v>0.15</v>
      </c>
      <c r="M75">
        <v>0.15</v>
      </c>
      <c r="N75">
        <v>0.15</v>
      </c>
      <c r="O75">
        <v>0.15</v>
      </c>
      <c r="P75">
        <v>0.15</v>
      </c>
      <c r="Q75">
        <v>0.15</v>
      </c>
      <c r="R75">
        <v>0.15</v>
      </c>
      <c r="S75">
        <v>0.15</v>
      </c>
      <c r="T75">
        <v>0.15</v>
      </c>
      <c r="U75">
        <v>0.15</v>
      </c>
      <c r="V75">
        <v>0.15</v>
      </c>
      <c r="W75">
        <v>0.15</v>
      </c>
      <c r="X75">
        <v>0.15</v>
      </c>
      <c r="Y75">
        <v>0.15</v>
      </c>
      <c r="Z75">
        <v>0.15</v>
      </c>
      <c r="AA75">
        <v>0.15</v>
      </c>
      <c r="AB75">
        <v>0.15</v>
      </c>
      <c r="AC75">
        <v>0.15</v>
      </c>
      <c r="AD75">
        <v>0.15</v>
      </c>
      <c r="AE75">
        <v>0.15</v>
      </c>
      <c r="AF75">
        <v>0.15</v>
      </c>
      <c r="AG75">
        <v>0.15</v>
      </c>
      <c r="AH75">
        <v>0.15</v>
      </c>
      <c r="AI75">
        <v>0.15</v>
      </c>
      <c r="AJ75">
        <v>0.15</v>
      </c>
      <c r="AK75">
        <v>0.15</v>
      </c>
      <c r="AL75">
        <v>0.15</v>
      </c>
      <c r="AM75">
        <v>0.15</v>
      </c>
      <c r="AN75">
        <v>0.15</v>
      </c>
      <c r="AO75">
        <v>0.15</v>
      </c>
      <c r="AP75">
        <v>0.15</v>
      </c>
      <c r="AQ75">
        <v>0.15</v>
      </c>
      <c r="AR75">
        <v>0.15</v>
      </c>
      <c r="AS75">
        <v>0.15</v>
      </c>
      <c r="AT75">
        <v>0.15</v>
      </c>
      <c r="AU75">
        <v>0.15</v>
      </c>
      <c r="AV75">
        <v>0.15</v>
      </c>
    </row>
    <row r="76" spans="1:48">
      <c r="A76" t="s">
        <v>52</v>
      </c>
      <c r="B76" t="s">
        <v>258</v>
      </c>
      <c r="C76" t="s">
        <v>189</v>
      </c>
      <c r="D76" t="s">
        <v>54</v>
      </c>
      <c r="E76" t="s">
        <v>260</v>
      </c>
      <c r="F76" t="s">
        <v>54</v>
      </c>
      <c r="G76">
        <v>2010</v>
      </c>
      <c r="H76" t="s">
        <v>54</v>
      </c>
      <c r="I76" t="s">
        <v>54</v>
      </c>
      <c r="J76" t="s">
        <v>54</v>
      </c>
      <c r="K76" t="s">
        <v>54</v>
      </c>
      <c r="L76">
        <v>0.15</v>
      </c>
      <c r="M76">
        <v>0.15</v>
      </c>
      <c r="N76">
        <v>0.15</v>
      </c>
      <c r="O76">
        <v>0.15</v>
      </c>
      <c r="P76">
        <v>0.15</v>
      </c>
      <c r="Q76">
        <v>0.15</v>
      </c>
      <c r="R76">
        <v>0.15</v>
      </c>
      <c r="S76">
        <v>0.15</v>
      </c>
      <c r="T76">
        <v>0.15</v>
      </c>
      <c r="U76">
        <v>0.15</v>
      </c>
      <c r="V76">
        <v>0.15</v>
      </c>
      <c r="W76">
        <v>0.15</v>
      </c>
      <c r="X76">
        <v>0.15</v>
      </c>
      <c r="Y76">
        <v>0.15</v>
      </c>
      <c r="Z76">
        <v>0.15</v>
      </c>
      <c r="AA76">
        <v>0.15</v>
      </c>
      <c r="AB76">
        <v>0.15</v>
      </c>
      <c r="AC76">
        <v>0.15</v>
      </c>
      <c r="AD76">
        <v>0.15</v>
      </c>
      <c r="AE76">
        <v>0.15</v>
      </c>
      <c r="AF76">
        <v>0.15</v>
      </c>
      <c r="AG76">
        <v>0.15</v>
      </c>
      <c r="AH76">
        <v>0.15</v>
      </c>
      <c r="AI76">
        <v>0.15</v>
      </c>
      <c r="AJ76">
        <v>0.15</v>
      </c>
      <c r="AK76">
        <v>0.15</v>
      </c>
      <c r="AL76">
        <v>0.15</v>
      </c>
      <c r="AM76">
        <v>0.15</v>
      </c>
      <c r="AN76">
        <v>0.15</v>
      </c>
      <c r="AO76">
        <v>0.15</v>
      </c>
      <c r="AP76">
        <v>0.15</v>
      </c>
      <c r="AQ76">
        <v>0.15</v>
      </c>
      <c r="AR76">
        <v>0.15</v>
      </c>
      <c r="AS76">
        <v>0.15</v>
      </c>
      <c r="AT76">
        <v>0.15</v>
      </c>
      <c r="AU76">
        <v>0.15</v>
      </c>
      <c r="AV76">
        <v>0.15</v>
      </c>
    </row>
    <row r="77" spans="1:48">
      <c r="A77" t="s">
        <v>52</v>
      </c>
      <c r="B77" t="s">
        <v>258</v>
      </c>
      <c r="C77" t="s">
        <v>190</v>
      </c>
      <c r="D77" t="s">
        <v>54</v>
      </c>
      <c r="E77" t="s">
        <v>260</v>
      </c>
      <c r="F77" t="s">
        <v>54</v>
      </c>
      <c r="G77">
        <v>2010</v>
      </c>
      <c r="H77" t="s">
        <v>54</v>
      </c>
      <c r="I77" t="s">
        <v>54</v>
      </c>
      <c r="J77" t="s">
        <v>54</v>
      </c>
      <c r="K77" t="s">
        <v>54</v>
      </c>
      <c r="L77">
        <v>0.15</v>
      </c>
      <c r="M77">
        <v>0.15</v>
      </c>
      <c r="N77">
        <v>0.15</v>
      </c>
      <c r="O77">
        <v>0.15</v>
      </c>
      <c r="P77">
        <v>0.15</v>
      </c>
      <c r="Q77">
        <v>0.15</v>
      </c>
      <c r="R77">
        <v>0.15</v>
      </c>
      <c r="S77">
        <v>0.15</v>
      </c>
      <c r="T77">
        <v>0.15</v>
      </c>
      <c r="U77">
        <v>0.15</v>
      </c>
      <c r="V77">
        <v>0.15</v>
      </c>
      <c r="W77">
        <v>0.15</v>
      </c>
      <c r="X77">
        <v>0.15</v>
      </c>
      <c r="Y77">
        <v>0.15</v>
      </c>
      <c r="Z77">
        <v>0.15</v>
      </c>
      <c r="AA77">
        <v>0.15</v>
      </c>
      <c r="AB77">
        <v>0.15</v>
      </c>
      <c r="AC77">
        <v>0.15</v>
      </c>
      <c r="AD77">
        <v>0.15</v>
      </c>
      <c r="AE77">
        <v>0.15</v>
      </c>
      <c r="AF77">
        <v>0.15</v>
      </c>
      <c r="AG77">
        <v>0.15</v>
      </c>
      <c r="AH77">
        <v>0.15</v>
      </c>
      <c r="AI77">
        <v>0.15</v>
      </c>
      <c r="AJ77">
        <v>0.15</v>
      </c>
      <c r="AK77">
        <v>0.15</v>
      </c>
      <c r="AL77">
        <v>0.15</v>
      </c>
      <c r="AM77">
        <v>0.15</v>
      </c>
      <c r="AN77">
        <v>0.15</v>
      </c>
      <c r="AO77">
        <v>0.15</v>
      </c>
      <c r="AP77">
        <v>0.15</v>
      </c>
      <c r="AQ77">
        <v>0.15</v>
      </c>
      <c r="AR77">
        <v>0.15</v>
      </c>
      <c r="AS77">
        <v>0.15</v>
      </c>
      <c r="AT77">
        <v>0.15</v>
      </c>
      <c r="AU77">
        <v>0.15</v>
      </c>
      <c r="AV77">
        <v>0.15</v>
      </c>
    </row>
    <row r="78" spans="1:48">
      <c r="A78" t="s">
        <v>52</v>
      </c>
      <c r="B78" t="s">
        <v>258</v>
      </c>
      <c r="C78" t="s">
        <v>191</v>
      </c>
      <c r="D78" t="s">
        <v>54</v>
      </c>
      <c r="E78" t="s">
        <v>260</v>
      </c>
      <c r="F78" t="s">
        <v>54</v>
      </c>
      <c r="G78">
        <v>2010</v>
      </c>
      <c r="H78" t="s">
        <v>54</v>
      </c>
      <c r="I78" t="s">
        <v>54</v>
      </c>
      <c r="J78" t="s">
        <v>54</v>
      </c>
      <c r="K78" t="s">
        <v>54</v>
      </c>
      <c r="L78">
        <v>0.15</v>
      </c>
      <c r="M78">
        <v>0.15</v>
      </c>
      <c r="N78">
        <v>0.15</v>
      </c>
      <c r="O78">
        <v>0.15</v>
      </c>
      <c r="P78">
        <v>0.15</v>
      </c>
      <c r="Q78">
        <v>0.15</v>
      </c>
      <c r="R78">
        <v>0.15</v>
      </c>
      <c r="S78">
        <v>0.15</v>
      </c>
      <c r="T78">
        <v>0.15</v>
      </c>
      <c r="U78">
        <v>0.15</v>
      </c>
      <c r="V78">
        <v>0.15</v>
      </c>
      <c r="W78">
        <v>0.15</v>
      </c>
      <c r="X78">
        <v>0.15</v>
      </c>
      <c r="Y78">
        <v>0.15</v>
      </c>
      <c r="Z78">
        <v>0.15</v>
      </c>
      <c r="AA78">
        <v>0.15</v>
      </c>
      <c r="AB78">
        <v>0.15</v>
      </c>
      <c r="AC78">
        <v>0.15</v>
      </c>
      <c r="AD78">
        <v>0.15</v>
      </c>
      <c r="AE78">
        <v>0.15</v>
      </c>
      <c r="AF78">
        <v>0.15</v>
      </c>
      <c r="AG78">
        <v>0.15</v>
      </c>
      <c r="AH78">
        <v>0.15</v>
      </c>
      <c r="AI78">
        <v>0.15</v>
      </c>
      <c r="AJ78">
        <v>0.15</v>
      </c>
      <c r="AK78">
        <v>0.15</v>
      </c>
      <c r="AL78">
        <v>0.15</v>
      </c>
      <c r="AM78">
        <v>0.15</v>
      </c>
      <c r="AN78">
        <v>0.15</v>
      </c>
      <c r="AO78">
        <v>0.15</v>
      </c>
      <c r="AP78">
        <v>0.15</v>
      </c>
      <c r="AQ78">
        <v>0.15</v>
      </c>
      <c r="AR78">
        <v>0.15</v>
      </c>
      <c r="AS78">
        <v>0.15</v>
      </c>
      <c r="AT78">
        <v>0.15</v>
      </c>
      <c r="AU78">
        <v>0.15</v>
      </c>
      <c r="AV78">
        <v>0.15</v>
      </c>
    </row>
    <row r="79" spans="1:48">
      <c r="A79" t="s">
        <v>52</v>
      </c>
      <c r="B79" t="s">
        <v>258</v>
      </c>
      <c r="C79" t="s">
        <v>192</v>
      </c>
      <c r="D79" t="s">
        <v>54</v>
      </c>
      <c r="E79" t="s">
        <v>260</v>
      </c>
      <c r="F79" t="s">
        <v>54</v>
      </c>
      <c r="G79">
        <v>2010</v>
      </c>
      <c r="H79" t="s">
        <v>54</v>
      </c>
      <c r="I79" t="s">
        <v>54</v>
      </c>
      <c r="J79" t="s">
        <v>54</v>
      </c>
      <c r="K79" t="s">
        <v>54</v>
      </c>
      <c r="L79">
        <v>0.15</v>
      </c>
      <c r="M79">
        <v>0.15</v>
      </c>
      <c r="N79">
        <v>0.15</v>
      </c>
      <c r="O79">
        <v>0.15</v>
      </c>
      <c r="P79">
        <v>0.15</v>
      </c>
      <c r="Q79">
        <v>0.15</v>
      </c>
      <c r="R79">
        <v>0.15</v>
      </c>
      <c r="S79">
        <v>0.15</v>
      </c>
      <c r="T79">
        <v>0.15</v>
      </c>
      <c r="U79">
        <v>0.15</v>
      </c>
      <c r="V79">
        <v>0.15</v>
      </c>
      <c r="W79">
        <v>0.15</v>
      </c>
      <c r="X79">
        <v>0.15</v>
      </c>
      <c r="Y79">
        <v>0.15</v>
      </c>
      <c r="Z79">
        <v>0.15</v>
      </c>
      <c r="AA79">
        <v>0.15</v>
      </c>
      <c r="AB79">
        <v>0.15</v>
      </c>
      <c r="AC79">
        <v>0.15</v>
      </c>
      <c r="AD79">
        <v>0.15</v>
      </c>
      <c r="AE79">
        <v>0.15</v>
      </c>
      <c r="AF79">
        <v>0.15</v>
      </c>
      <c r="AG79">
        <v>0.15</v>
      </c>
      <c r="AH79">
        <v>0.15</v>
      </c>
      <c r="AI79">
        <v>0.15</v>
      </c>
      <c r="AJ79">
        <v>0.15</v>
      </c>
      <c r="AK79">
        <v>0.15</v>
      </c>
      <c r="AL79">
        <v>0.15</v>
      </c>
      <c r="AM79">
        <v>0.15</v>
      </c>
      <c r="AN79">
        <v>0.15</v>
      </c>
      <c r="AO79">
        <v>0.15</v>
      </c>
      <c r="AP79">
        <v>0.15</v>
      </c>
      <c r="AQ79">
        <v>0.15</v>
      </c>
      <c r="AR79">
        <v>0.15</v>
      </c>
      <c r="AS79">
        <v>0.15</v>
      </c>
      <c r="AT79">
        <v>0.15</v>
      </c>
      <c r="AU79">
        <v>0.15</v>
      </c>
      <c r="AV79">
        <v>0.15</v>
      </c>
    </row>
    <row r="80" spans="1:48">
      <c r="A80" t="s">
        <v>52</v>
      </c>
      <c r="B80" t="s">
        <v>258</v>
      </c>
      <c r="C80" t="s">
        <v>193</v>
      </c>
      <c r="D80" t="s">
        <v>54</v>
      </c>
      <c r="E80" t="s">
        <v>260</v>
      </c>
      <c r="F80" t="s">
        <v>54</v>
      </c>
      <c r="G80">
        <v>2010</v>
      </c>
      <c r="H80" t="s">
        <v>54</v>
      </c>
      <c r="I80" t="s">
        <v>54</v>
      </c>
      <c r="J80" t="s">
        <v>54</v>
      </c>
      <c r="K80" t="s">
        <v>54</v>
      </c>
      <c r="L80">
        <v>0.15</v>
      </c>
      <c r="M80">
        <v>0.15</v>
      </c>
      <c r="N80">
        <v>0.15</v>
      </c>
      <c r="O80">
        <v>0.15</v>
      </c>
      <c r="P80">
        <v>0.15</v>
      </c>
      <c r="Q80">
        <v>0.15</v>
      </c>
      <c r="R80">
        <v>0.15</v>
      </c>
      <c r="S80">
        <v>0.15</v>
      </c>
      <c r="T80">
        <v>0.15</v>
      </c>
      <c r="U80">
        <v>0.15</v>
      </c>
      <c r="V80">
        <v>0.15</v>
      </c>
      <c r="W80">
        <v>0.15</v>
      </c>
      <c r="X80">
        <v>0.15</v>
      </c>
      <c r="Y80">
        <v>0.15</v>
      </c>
      <c r="Z80">
        <v>0.15</v>
      </c>
      <c r="AA80">
        <v>0.15</v>
      </c>
      <c r="AB80">
        <v>0.15</v>
      </c>
      <c r="AC80">
        <v>0.15</v>
      </c>
      <c r="AD80">
        <v>0.15</v>
      </c>
      <c r="AE80">
        <v>0.15</v>
      </c>
      <c r="AF80">
        <v>0.15</v>
      </c>
      <c r="AG80">
        <v>0.15</v>
      </c>
      <c r="AH80">
        <v>0.15</v>
      </c>
      <c r="AI80">
        <v>0.15</v>
      </c>
      <c r="AJ80">
        <v>0.15</v>
      </c>
      <c r="AK80">
        <v>0.15</v>
      </c>
      <c r="AL80">
        <v>0.15</v>
      </c>
      <c r="AM80">
        <v>0.15</v>
      </c>
      <c r="AN80">
        <v>0.15</v>
      </c>
      <c r="AO80">
        <v>0.15</v>
      </c>
      <c r="AP80">
        <v>0.15</v>
      </c>
      <c r="AQ80">
        <v>0.15</v>
      </c>
      <c r="AR80">
        <v>0.15</v>
      </c>
      <c r="AS80">
        <v>0.15</v>
      </c>
      <c r="AT80">
        <v>0.15</v>
      </c>
      <c r="AU80">
        <v>0.15</v>
      </c>
      <c r="AV80">
        <v>0.15</v>
      </c>
    </row>
    <row r="81" spans="1:48">
      <c r="A81" t="s">
        <v>52</v>
      </c>
      <c r="B81" t="s">
        <v>258</v>
      </c>
      <c r="C81" t="s">
        <v>194</v>
      </c>
      <c r="D81" t="s">
        <v>54</v>
      </c>
      <c r="E81" t="s">
        <v>260</v>
      </c>
      <c r="F81" t="s">
        <v>54</v>
      </c>
      <c r="G81">
        <v>2010</v>
      </c>
      <c r="H81" t="s">
        <v>54</v>
      </c>
      <c r="I81" t="s">
        <v>54</v>
      </c>
      <c r="J81" t="s">
        <v>54</v>
      </c>
      <c r="K81" t="s">
        <v>54</v>
      </c>
      <c r="L81">
        <v>0.15</v>
      </c>
      <c r="M81">
        <v>0.15</v>
      </c>
      <c r="N81">
        <v>0.15</v>
      </c>
      <c r="O81">
        <v>0.15</v>
      </c>
      <c r="P81">
        <v>0.15</v>
      </c>
      <c r="Q81">
        <v>0.15</v>
      </c>
      <c r="R81">
        <v>0.15</v>
      </c>
      <c r="S81">
        <v>0.15</v>
      </c>
      <c r="T81">
        <v>0.15</v>
      </c>
      <c r="U81">
        <v>0.15</v>
      </c>
      <c r="V81">
        <v>0.15</v>
      </c>
      <c r="W81">
        <v>0.15</v>
      </c>
      <c r="X81">
        <v>0.15</v>
      </c>
      <c r="Y81">
        <v>0.15</v>
      </c>
      <c r="Z81">
        <v>0.15</v>
      </c>
      <c r="AA81">
        <v>0.15</v>
      </c>
      <c r="AB81">
        <v>0.15</v>
      </c>
      <c r="AC81">
        <v>0.15</v>
      </c>
      <c r="AD81">
        <v>0.15</v>
      </c>
      <c r="AE81">
        <v>0.15</v>
      </c>
      <c r="AF81">
        <v>0.15</v>
      </c>
      <c r="AG81">
        <v>0.15</v>
      </c>
      <c r="AH81">
        <v>0.15</v>
      </c>
      <c r="AI81">
        <v>0.15</v>
      </c>
      <c r="AJ81">
        <v>0.15</v>
      </c>
      <c r="AK81">
        <v>0.15</v>
      </c>
      <c r="AL81">
        <v>0.15</v>
      </c>
      <c r="AM81">
        <v>0.15</v>
      </c>
      <c r="AN81">
        <v>0.15</v>
      </c>
      <c r="AO81">
        <v>0.15</v>
      </c>
      <c r="AP81">
        <v>0.15</v>
      </c>
      <c r="AQ81">
        <v>0.15</v>
      </c>
      <c r="AR81">
        <v>0.15</v>
      </c>
      <c r="AS81">
        <v>0.15</v>
      </c>
      <c r="AT81">
        <v>0.15</v>
      </c>
      <c r="AU81">
        <v>0.15</v>
      </c>
      <c r="AV81">
        <v>0.15</v>
      </c>
    </row>
    <row r="82" spans="1:48">
      <c r="A82" t="s">
        <v>52</v>
      </c>
      <c r="B82" t="s">
        <v>258</v>
      </c>
      <c r="C82" t="s">
        <v>195</v>
      </c>
      <c r="D82" t="s">
        <v>54</v>
      </c>
      <c r="E82" t="s">
        <v>260</v>
      </c>
      <c r="F82" t="s">
        <v>54</v>
      </c>
      <c r="G82">
        <v>2010</v>
      </c>
      <c r="H82" t="s">
        <v>54</v>
      </c>
      <c r="I82" t="s">
        <v>54</v>
      </c>
      <c r="J82" t="s">
        <v>54</v>
      </c>
      <c r="K82" t="s">
        <v>54</v>
      </c>
      <c r="L82">
        <v>0.15</v>
      </c>
      <c r="M82">
        <v>0.15</v>
      </c>
      <c r="N82">
        <v>0.15</v>
      </c>
      <c r="O82">
        <v>0.15</v>
      </c>
      <c r="P82">
        <v>0.15</v>
      </c>
      <c r="Q82">
        <v>0.15</v>
      </c>
      <c r="R82">
        <v>0.15</v>
      </c>
      <c r="S82">
        <v>0.15</v>
      </c>
      <c r="T82">
        <v>0.15</v>
      </c>
      <c r="U82">
        <v>0.15</v>
      </c>
      <c r="V82">
        <v>0.15</v>
      </c>
      <c r="W82">
        <v>0.15</v>
      </c>
      <c r="X82">
        <v>0.15</v>
      </c>
      <c r="Y82">
        <v>0.15</v>
      </c>
      <c r="Z82">
        <v>0.15</v>
      </c>
      <c r="AA82">
        <v>0.15</v>
      </c>
      <c r="AB82">
        <v>0.15</v>
      </c>
      <c r="AC82">
        <v>0.15</v>
      </c>
      <c r="AD82">
        <v>0.15</v>
      </c>
      <c r="AE82">
        <v>0.15</v>
      </c>
      <c r="AF82">
        <v>0.15</v>
      </c>
      <c r="AG82">
        <v>0.15</v>
      </c>
      <c r="AH82">
        <v>0.15</v>
      </c>
      <c r="AI82">
        <v>0.15</v>
      </c>
      <c r="AJ82">
        <v>0.15</v>
      </c>
      <c r="AK82">
        <v>0.15</v>
      </c>
      <c r="AL82">
        <v>0.15</v>
      </c>
      <c r="AM82">
        <v>0.15</v>
      </c>
      <c r="AN82">
        <v>0.15</v>
      </c>
      <c r="AO82">
        <v>0.15</v>
      </c>
      <c r="AP82">
        <v>0.15</v>
      </c>
      <c r="AQ82">
        <v>0.15</v>
      </c>
      <c r="AR82">
        <v>0.15</v>
      </c>
      <c r="AS82">
        <v>0.15</v>
      </c>
      <c r="AT82">
        <v>0.15</v>
      </c>
      <c r="AU82">
        <v>0.15</v>
      </c>
      <c r="AV82">
        <v>0.15</v>
      </c>
    </row>
    <row r="83" spans="1:48">
      <c r="A83" t="s">
        <v>52</v>
      </c>
      <c r="B83" t="s">
        <v>258</v>
      </c>
      <c r="C83" t="s">
        <v>196</v>
      </c>
      <c r="D83" t="s">
        <v>54</v>
      </c>
      <c r="E83" t="s">
        <v>260</v>
      </c>
      <c r="F83" t="s">
        <v>54</v>
      </c>
      <c r="G83">
        <v>2010</v>
      </c>
      <c r="H83" t="s">
        <v>54</v>
      </c>
      <c r="I83" t="s">
        <v>54</v>
      </c>
      <c r="J83" t="s">
        <v>54</v>
      </c>
      <c r="K83" t="s">
        <v>54</v>
      </c>
      <c r="L83">
        <v>0.15</v>
      </c>
      <c r="M83">
        <v>0.15</v>
      </c>
      <c r="N83">
        <v>0.15</v>
      </c>
      <c r="O83">
        <v>0.15</v>
      </c>
      <c r="P83">
        <v>0.15</v>
      </c>
      <c r="Q83">
        <v>0.15</v>
      </c>
      <c r="R83">
        <v>0.15</v>
      </c>
      <c r="S83">
        <v>0.15</v>
      </c>
      <c r="T83">
        <v>0.15</v>
      </c>
      <c r="U83">
        <v>0.15</v>
      </c>
      <c r="V83">
        <v>0.15</v>
      </c>
      <c r="W83">
        <v>0.15</v>
      </c>
      <c r="X83">
        <v>0.15</v>
      </c>
      <c r="Y83">
        <v>0.15</v>
      </c>
      <c r="Z83">
        <v>0.15</v>
      </c>
      <c r="AA83">
        <v>0.15</v>
      </c>
      <c r="AB83">
        <v>0.15</v>
      </c>
      <c r="AC83">
        <v>0.15</v>
      </c>
      <c r="AD83">
        <v>0.15</v>
      </c>
      <c r="AE83">
        <v>0.15</v>
      </c>
      <c r="AF83">
        <v>0.15</v>
      </c>
      <c r="AG83">
        <v>0.15</v>
      </c>
      <c r="AH83">
        <v>0.15</v>
      </c>
      <c r="AI83">
        <v>0.15</v>
      </c>
      <c r="AJ83">
        <v>0.15</v>
      </c>
      <c r="AK83">
        <v>0.15</v>
      </c>
      <c r="AL83">
        <v>0.15</v>
      </c>
      <c r="AM83">
        <v>0.15</v>
      </c>
      <c r="AN83">
        <v>0.15</v>
      </c>
      <c r="AO83">
        <v>0.15</v>
      </c>
      <c r="AP83">
        <v>0.15</v>
      </c>
      <c r="AQ83">
        <v>0.15</v>
      </c>
      <c r="AR83">
        <v>0.15</v>
      </c>
      <c r="AS83">
        <v>0.15</v>
      </c>
      <c r="AT83">
        <v>0.15</v>
      </c>
      <c r="AU83">
        <v>0.15</v>
      </c>
      <c r="AV83">
        <v>0.15</v>
      </c>
    </row>
    <row r="84" spans="1:48">
      <c r="A84" t="s">
        <v>52</v>
      </c>
      <c r="B84" t="s">
        <v>258</v>
      </c>
      <c r="C84" t="s">
        <v>197</v>
      </c>
      <c r="D84" t="s">
        <v>54</v>
      </c>
      <c r="E84" t="s">
        <v>260</v>
      </c>
      <c r="F84" t="s">
        <v>54</v>
      </c>
      <c r="G84">
        <v>2010</v>
      </c>
      <c r="H84" t="s">
        <v>54</v>
      </c>
      <c r="I84" t="s">
        <v>54</v>
      </c>
      <c r="J84" t="s">
        <v>54</v>
      </c>
      <c r="K84" t="s">
        <v>54</v>
      </c>
      <c r="L84">
        <v>0.15</v>
      </c>
      <c r="M84">
        <v>0.15</v>
      </c>
      <c r="N84">
        <v>0.15</v>
      </c>
      <c r="O84">
        <v>0.15</v>
      </c>
      <c r="P84">
        <v>0.15</v>
      </c>
      <c r="Q84">
        <v>0.15</v>
      </c>
      <c r="R84">
        <v>0.15</v>
      </c>
      <c r="S84">
        <v>0.15</v>
      </c>
      <c r="T84">
        <v>0.15</v>
      </c>
      <c r="U84">
        <v>0.15</v>
      </c>
      <c r="V84">
        <v>0.15</v>
      </c>
      <c r="W84">
        <v>0.15</v>
      </c>
      <c r="X84">
        <v>0.15</v>
      </c>
      <c r="Y84">
        <v>0.15</v>
      </c>
      <c r="Z84">
        <v>0.15</v>
      </c>
      <c r="AA84">
        <v>0.15</v>
      </c>
      <c r="AB84">
        <v>0.15</v>
      </c>
      <c r="AC84">
        <v>0.15</v>
      </c>
      <c r="AD84">
        <v>0.15</v>
      </c>
      <c r="AE84">
        <v>0.15</v>
      </c>
      <c r="AF84">
        <v>0.15</v>
      </c>
      <c r="AG84">
        <v>0.15</v>
      </c>
      <c r="AH84">
        <v>0.15</v>
      </c>
      <c r="AI84">
        <v>0.15</v>
      </c>
      <c r="AJ84">
        <v>0.15</v>
      </c>
      <c r="AK84">
        <v>0.15</v>
      </c>
      <c r="AL84">
        <v>0.15</v>
      </c>
      <c r="AM84">
        <v>0.15</v>
      </c>
      <c r="AN84">
        <v>0.15</v>
      </c>
      <c r="AO84">
        <v>0.15</v>
      </c>
      <c r="AP84">
        <v>0.15</v>
      </c>
      <c r="AQ84">
        <v>0.15</v>
      </c>
      <c r="AR84">
        <v>0.15</v>
      </c>
      <c r="AS84">
        <v>0.15</v>
      </c>
      <c r="AT84">
        <v>0.15</v>
      </c>
      <c r="AU84">
        <v>0.15</v>
      </c>
      <c r="AV84">
        <v>0.15</v>
      </c>
    </row>
    <row r="85" spans="1:48">
      <c r="A85" t="s">
        <v>52</v>
      </c>
      <c r="B85" t="s">
        <v>258</v>
      </c>
      <c r="C85" t="s">
        <v>198</v>
      </c>
      <c r="D85" t="s">
        <v>54</v>
      </c>
      <c r="E85" t="s">
        <v>260</v>
      </c>
      <c r="F85" t="s">
        <v>54</v>
      </c>
      <c r="G85">
        <v>2010</v>
      </c>
      <c r="H85" t="s">
        <v>54</v>
      </c>
      <c r="I85" t="s">
        <v>54</v>
      </c>
      <c r="J85" t="s">
        <v>54</v>
      </c>
      <c r="K85" t="s">
        <v>54</v>
      </c>
      <c r="L85">
        <v>0.15</v>
      </c>
      <c r="M85">
        <v>0.15</v>
      </c>
      <c r="N85">
        <v>0.15</v>
      </c>
      <c r="O85">
        <v>0.15</v>
      </c>
      <c r="P85">
        <v>0.15</v>
      </c>
      <c r="Q85">
        <v>0.15</v>
      </c>
      <c r="R85">
        <v>0.15</v>
      </c>
      <c r="S85">
        <v>0.15</v>
      </c>
      <c r="T85">
        <v>0.15</v>
      </c>
      <c r="U85">
        <v>0.15</v>
      </c>
      <c r="V85">
        <v>0.15</v>
      </c>
      <c r="W85">
        <v>0.15</v>
      </c>
      <c r="X85">
        <v>0.15</v>
      </c>
      <c r="Y85">
        <v>0.15</v>
      </c>
      <c r="Z85">
        <v>0.15</v>
      </c>
      <c r="AA85">
        <v>0.15</v>
      </c>
      <c r="AB85">
        <v>0.15</v>
      </c>
      <c r="AC85">
        <v>0.15</v>
      </c>
      <c r="AD85">
        <v>0.15</v>
      </c>
      <c r="AE85">
        <v>0.15</v>
      </c>
      <c r="AF85">
        <v>0.15</v>
      </c>
      <c r="AG85">
        <v>0.15</v>
      </c>
      <c r="AH85">
        <v>0.15</v>
      </c>
      <c r="AI85">
        <v>0.15</v>
      </c>
      <c r="AJ85">
        <v>0.15</v>
      </c>
      <c r="AK85">
        <v>0.15</v>
      </c>
      <c r="AL85">
        <v>0.15</v>
      </c>
      <c r="AM85">
        <v>0.15</v>
      </c>
      <c r="AN85">
        <v>0.15</v>
      </c>
      <c r="AO85">
        <v>0.15</v>
      </c>
      <c r="AP85">
        <v>0.15</v>
      </c>
      <c r="AQ85">
        <v>0.15</v>
      </c>
      <c r="AR85">
        <v>0.15</v>
      </c>
      <c r="AS85">
        <v>0.15</v>
      </c>
      <c r="AT85">
        <v>0.15</v>
      </c>
      <c r="AU85">
        <v>0.15</v>
      </c>
      <c r="AV85">
        <v>0.15</v>
      </c>
    </row>
    <row r="86" spans="1:48">
      <c r="A86" t="s">
        <v>52</v>
      </c>
      <c r="B86" t="s">
        <v>258</v>
      </c>
      <c r="C86" t="s">
        <v>199</v>
      </c>
      <c r="D86" t="s">
        <v>54</v>
      </c>
      <c r="E86" t="s">
        <v>260</v>
      </c>
      <c r="F86" t="s">
        <v>54</v>
      </c>
      <c r="G86">
        <v>2010</v>
      </c>
      <c r="H86" t="s">
        <v>54</v>
      </c>
      <c r="I86" t="s">
        <v>54</v>
      </c>
      <c r="J86" t="s">
        <v>54</v>
      </c>
      <c r="K86" t="s">
        <v>54</v>
      </c>
      <c r="L86">
        <v>0.1</v>
      </c>
      <c r="M86">
        <v>0.1</v>
      </c>
      <c r="N86">
        <v>0.1</v>
      </c>
      <c r="O86">
        <v>0.1</v>
      </c>
      <c r="P86">
        <v>0.1</v>
      </c>
      <c r="Q86">
        <v>0.1</v>
      </c>
      <c r="R86">
        <v>0.1</v>
      </c>
      <c r="S86">
        <v>0.1</v>
      </c>
      <c r="T86">
        <v>0.1</v>
      </c>
      <c r="U86">
        <v>0.1</v>
      </c>
      <c r="V86">
        <v>0.1</v>
      </c>
      <c r="W86">
        <v>0.1</v>
      </c>
      <c r="X86">
        <v>0.1</v>
      </c>
      <c r="Y86">
        <v>0.1</v>
      </c>
      <c r="Z86">
        <v>0.1</v>
      </c>
      <c r="AA86">
        <v>0.1</v>
      </c>
      <c r="AB86">
        <v>0.1</v>
      </c>
      <c r="AC86">
        <v>0.1</v>
      </c>
      <c r="AD86">
        <v>0.1</v>
      </c>
      <c r="AE86">
        <v>0.1</v>
      </c>
      <c r="AF86">
        <v>0.1</v>
      </c>
      <c r="AG86">
        <v>0.1</v>
      </c>
      <c r="AH86">
        <v>0.1</v>
      </c>
      <c r="AI86">
        <v>0.1</v>
      </c>
      <c r="AJ86">
        <v>0.1</v>
      </c>
      <c r="AK86">
        <v>0.1</v>
      </c>
      <c r="AL86">
        <v>0.1</v>
      </c>
      <c r="AM86">
        <v>0.1</v>
      </c>
      <c r="AN86">
        <v>0.1</v>
      </c>
      <c r="AO86">
        <v>0.1</v>
      </c>
      <c r="AP86">
        <v>0.1</v>
      </c>
      <c r="AQ86">
        <v>0.1</v>
      </c>
      <c r="AR86">
        <v>0.1</v>
      </c>
      <c r="AS86">
        <v>0.1</v>
      </c>
      <c r="AT86">
        <v>0.1</v>
      </c>
      <c r="AU86">
        <v>0.1</v>
      </c>
      <c r="AV86">
        <v>0.1</v>
      </c>
    </row>
    <row r="87" spans="1:48">
      <c r="A87" t="s">
        <v>52</v>
      </c>
      <c r="B87" t="s">
        <v>258</v>
      </c>
      <c r="C87" t="s">
        <v>200</v>
      </c>
      <c r="D87" t="s">
        <v>54</v>
      </c>
      <c r="E87" t="s">
        <v>260</v>
      </c>
      <c r="F87" t="s">
        <v>54</v>
      </c>
      <c r="G87">
        <v>2010</v>
      </c>
      <c r="H87" t="s">
        <v>54</v>
      </c>
      <c r="I87" t="s">
        <v>54</v>
      </c>
      <c r="J87" t="s">
        <v>54</v>
      </c>
      <c r="K87" t="s">
        <v>54</v>
      </c>
      <c r="L87">
        <v>0.1</v>
      </c>
      <c r="M87">
        <v>0.1</v>
      </c>
      <c r="N87">
        <v>0.1</v>
      </c>
      <c r="O87">
        <v>0.1</v>
      </c>
      <c r="P87">
        <v>0.1</v>
      </c>
      <c r="Q87">
        <v>0.1</v>
      </c>
      <c r="R87">
        <v>0.1</v>
      </c>
      <c r="S87">
        <v>0.1</v>
      </c>
      <c r="T87">
        <v>0.1</v>
      </c>
      <c r="U87">
        <v>0.1</v>
      </c>
      <c r="V87">
        <v>0.1</v>
      </c>
      <c r="W87">
        <v>0.1</v>
      </c>
      <c r="X87">
        <v>0.1</v>
      </c>
      <c r="Y87">
        <v>0.1</v>
      </c>
      <c r="Z87">
        <v>0.1</v>
      </c>
      <c r="AA87">
        <v>0.1</v>
      </c>
      <c r="AB87">
        <v>0.1</v>
      </c>
      <c r="AC87">
        <v>0.1</v>
      </c>
      <c r="AD87">
        <v>0.1</v>
      </c>
      <c r="AE87">
        <v>0.1</v>
      </c>
      <c r="AF87">
        <v>0.1</v>
      </c>
      <c r="AG87">
        <v>0.1</v>
      </c>
      <c r="AH87">
        <v>0.1</v>
      </c>
      <c r="AI87">
        <v>0.1</v>
      </c>
      <c r="AJ87">
        <v>0.1</v>
      </c>
      <c r="AK87">
        <v>0.1</v>
      </c>
      <c r="AL87">
        <v>0.1</v>
      </c>
      <c r="AM87">
        <v>0.1</v>
      </c>
      <c r="AN87">
        <v>0.1</v>
      </c>
      <c r="AO87">
        <v>0.1</v>
      </c>
      <c r="AP87">
        <v>0.1</v>
      </c>
      <c r="AQ87">
        <v>0.1</v>
      </c>
      <c r="AR87">
        <v>0.1</v>
      </c>
      <c r="AS87">
        <v>0.1</v>
      </c>
      <c r="AT87">
        <v>0.1</v>
      </c>
      <c r="AU87">
        <v>0.1</v>
      </c>
      <c r="AV87">
        <v>0.1</v>
      </c>
    </row>
    <row r="88" spans="1:48">
      <c r="A88" t="s">
        <v>52</v>
      </c>
      <c r="B88" t="s">
        <v>258</v>
      </c>
      <c r="C88" t="s">
        <v>201</v>
      </c>
      <c r="D88" t="s">
        <v>54</v>
      </c>
      <c r="E88" t="s">
        <v>260</v>
      </c>
      <c r="F88" t="s">
        <v>54</v>
      </c>
      <c r="G88">
        <v>2010</v>
      </c>
      <c r="H88" t="s">
        <v>54</v>
      </c>
      <c r="I88" t="s">
        <v>54</v>
      </c>
      <c r="J88" t="s">
        <v>54</v>
      </c>
      <c r="K88" t="s">
        <v>54</v>
      </c>
      <c r="L88">
        <v>0.1</v>
      </c>
      <c r="M88">
        <v>0.1</v>
      </c>
      <c r="N88">
        <v>0.1</v>
      </c>
      <c r="O88">
        <v>0.1</v>
      </c>
      <c r="P88">
        <v>0.1</v>
      </c>
      <c r="Q88">
        <v>0.1</v>
      </c>
      <c r="R88">
        <v>0.1</v>
      </c>
      <c r="S88">
        <v>0.1</v>
      </c>
      <c r="T88">
        <v>0.1</v>
      </c>
      <c r="U88">
        <v>0.1</v>
      </c>
      <c r="V88">
        <v>0.1</v>
      </c>
      <c r="W88">
        <v>0.1</v>
      </c>
      <c r="X88">
        <v>0.1</v>
      </c>
      <c r="Y88">
        <v>0.1</v>
      </c>
      <c r="Z88">
        <v>0.1</v>
      </c>
      <c r="AA88">
        <v>0.1</v>
      </c>
      <c r="AB88">
        <v>0.1</v>
      </c>
      <c r="AC88">
        <v>0.1</v>
      </c>
      <c r="AD88">
        <v>0.1</v>
      </c>
      <c r="AE88">
        <v>0.1</v>
      </c>
      <c r="AF88">
        <v>0.1</v>
      </c>
      <c r="AG88">
        <v>0.1</v>
      </c>
      <c r="AH88">
        <v>0.1</v>
      </c>
      <c r="AI88">
        <v>0.1</v>
      </c>
      <c r="AJ88">
        <v>0.1</v>
      </c>
      <c r="AK88">
        <v>0.1</v>
      </c>
      <c r="AL88">
        <v>0.1</v>
      </c>
      <c r="AM88">
        <v>0.1</v>
      </c>
      <c r="AN88">
        <v>0.1</v>
      </c>
      <c r="AO88">
        <v>0.1</v>
      </c>
      <c r="AP88">
        <v>0.1</v>
      </c>
      <c r="AQ88">
        <v>0.1</v>
      </c>
      <c r="AR88">
        <v>0.1</v>
      </c>
      <c r="AS88">
        <v>0.1</v>
      </c>
      <c r="AT88">
        <v>0.1</v>
      </c>
      <c r="AU88">
        <v>0.1</v>
      </c>
      <c r="AV88">
        <v>0.1</v>
      </c>
    </row>
    <row r="89" spans="1:48">
      <c r="A89" t="s">
        <v>52</v>
      </c>
      <c r="B89" t="s">
        <v>258</v>
      </c>
      <c r="C89" t="s">
        <v>202</v>
      </c>
      <c r="D89" t="s">
        <v>54</v>
      </c>
      <c r="E89" t="s">
        <v>260</v>
      </c>
      <c r="F89" t="s">
        <v>54</v>
      </c>
      <c r="G89">
        <v>2010</v>
      </c>
      <c r="H89" t="s">
        <v>54</v>
      </c>
      <c r="I89" t="s">
        <v>54</v>
      </c>
      <c r="J89" t="s">
        <v>54</v>
      </c>
      <c r="K89" t="s">
        <v>54</v>
      </c>
      <c r="L89">
        <v>0.1</v>
      </c>
      <c r="M89">
        <v>0.1</v>
      </c>
      <c r="N89">
        <v>0.1</v>
      </c>
      <c r="O89">
        <v>0.1</v>
      </c>
      <c r="P89">
        <v>0.1</v>
      </c>
      <c r="Q89">
        <v>0.1</v>
      </c>
      <c r="R89">
        <v>0.1</v>
      </c>
      <c r="S89">
        <v>0.1</v>
      </c>
      <c r="T89">
        <v>0.1</v>
      </c>
      <c r="U89">
        <v>0.1</v>
      </c>
      <c r="V89">
        <v>0.1</v>
      </c>
      <c r="W89">
        <v>0.1</v>
      </c>
      <c r="X89">
        <v>0.1</v>
      </c>
      <c r="Y89">
        <v>0.1</v>
      </c>
      <c r="Z89">
        <v>0.1</v>
      </c>
      <c r="AA89">
        <v>0.1</v>
      </c>
      <c r="AB89">
        <v>0.1</v>
      </c>
      <c r="AC89">
        <v>0.1</v>
      </c>
      <c r="AD89">
        <v>0.1</v>
      </c>
      <c r="AE89">
        <v>0.1</v>
      </c>
      <c r="AF89">
        <v>0.1</v>
      </c>
      <c r="AG89">
        <v>0.1</v>
      </c>
      <c r="AH89">
        <v>0.1</v>
      </c>
      <c r="AI89">
        <v>0.1</v>
      </c>
      <c r="AJ89">
        <v>0.1</v>
      </c>
      <c r="AK89">
        <v>0.1</v>
      </c>
      <c r="AL89">
        <v>0.1</v>
      </c>
      <c r="AM89">
        <v>0.1</v>
      </c>
      <c r="AN89">
        <v>0.1</v>
      </c>
      <c r="AO89">
        <v>0.1</v>
      </c>
      <c r="AP89">
        <v>0.1</v>
      </c>
      <c r="AQ89">
        <v>0.1</v>
      </c>
      <c r="AR89">
        <v>0.1</v>
      </c>
      <c r="AS89">
        <v>0.1</v>
      </c>
      <c r="AT89">
        <v>0.1</v>
      </c>
      <c r="AU89">
        <v>0.1</v>
      </c>
      <c r="AV89">
        <v>0.1</v>
      </c>
    </row>
    <row r="90" spans="1:48">
      <c r="A90" t="s">
        <v>52</v>
      </c>
      <c r="B90" t="s">
        <v>258</v>
      </c>
      <c r="C90" t="s">
        <v>203</v>
      </c>
      <c r="D90" t="s">
        <v>54</v>
      </c>
      <c r="E90" t="s">
        <v>260</v>
      </c>
      <c r="F90" t="s">
        <v>54</v>
      </c>
      <c r="G90">
        <v>2010</v>
      </c>
      <c r="H90" t="s">
        <v>54</v>
      </c>
      <c r="I90" t="s">
        <v>54</v>
      </c>
      <c r="J90" t="s">
        <v>54</v>
      </c>
      <c r="K90" t="s">
        <v>54</v>
      </c>
      <c r="L90">
        <v>0.1</v>
      </c>
      <c r="M90">
        <v>0.1</v>
      </c>
      <c r="N90">
        <v>0.1</v>
      </c>
      <c r="O90">
        <v>0.1</v>
      </c>
      <c r="P90">
        <v>0.1</v>
      </c>
      <c r="Q90">
        <v>0.1</v>
      </c>
      <c r="R90">
        <v>0.1</v>
      </c>
      <c r="S90">
        <v>0.1</v>
      </c>
      <c r="T90">
        <v>0.1</v>
      </c>
      <c r="U90">
        <v>0.1</v>
      </c>
      <c r="V90">
        <v>0.1</v>
      </c>
      <c r="W90">
        <v>0.1</v>
      </c>
      <c r="X90">
        <v>0.1</v>
      </c>
      <c r="Y90">
        <v>0.1</v>
      </c>
      <c r="Z90">
        <v>0.1</v>
      </c>
      <c r="AA90">
        <v>0.1</v>
      </c>
      <c r="AB90">
        <v>0.1</v>
      </c>
      <c r="AC90">
        <v>0.1</v>
      </c>
      <c r="AD90">
        <v>0.1</v>
      </c>
      <c r="AE90">
        <v>0.1</v>
      </c>
      <c r="AF90">
        <v>0.1</v>
      </c>
      <c r="AG90">
        <v>0.1</v>
      </c>
      <c r="AH90">
        <v>0.1</v>
      </c>
      <c r="AI90">
        <v>0.1</v>
      </c>
      <c r="AJ90">
        <v>0.1</v>
      </c>
      <c r="AK90">
        <v>0.1</v>
      </c>
      <c r="AL90">
        <v>0.1</v>
      </c>
      <c r="AM90">
        <v>0.1</v>
      </c>
      <c r="AN90">
        <v>0.1</v>
      </c>
      <c r="AO90">
        <v>0.1</v>
      </c>
      <c r="AP90">
        <v>0.1</v>
      </c>
      <c r="AQ90">
        <v>0.1</v>
      </c>
      <c r="AR90">
        <v>0.1</v>
      </c>
      <c r="AS90">
        <v>0.1</v>
      </c>
      <c r="AT90">
        <v>0.1</v>
      </c>
      <c r="AU90">
        <v>0.1</v>
      </c>
      <c r="AV90">
        <v>0.1</v>
      </c>
    </row>
    <row r="91" spans="1:48">
      <c r="A91" t="s">
        <v>52</v>
      </c>
      <c r="B91" t="s">
        <v>258</v>
      </c>
      <c r="C91" t="s">
        <v>204</v>
      </c>
      <c r="D91" t="s">
        <v>54</v>
      </c>
      <c r="E91" t="s">
        <v>260</v>
      </c>
      <c r="F91" t="s">
        <v>54</v>
      </c>
      <c r="G91">
        <v>2010</v>
      </c>
      <c r="H91" t="s">
        <v>54</v>
      </c>
      <c r="I91" t="s">
        <v>54</v>
      </c>
      <c r="J91" t="s">
        <v>54</v>
      </c>
      <c r="K91" t="s">
        <v>54</v>
      </c>
      <c r="L91">
        <v>0.1</v>
      </c>
      <c r="M91">
        <v>0.1</v>
      </c>
      <c r="N91">
        <v>0.1</v>
      </c>
      <c r="O91">
        <v>0.1</v>
      </c>
      <c r="P91">
        <v>0.1</v>
      </c>
      <c r="Q91">
        <v>0.1</v>
      </c>
      <c r="R91">
        <v>0.1</v>
      </c>
      <c r="S91">
        <v>0.1</v>
      </c>
      <c r="T91">
        <v>0.1</v>
      </c>
      <c r="U91">
        <v>0.1</v>
      </c>
      <c r="V91">
        <v>0.1</v>
      </c>
      <c r="W91">
        <v>0.1</v>
      </c>
      <c r="X91">
        <v>0.1</v>
      </c>
      <c r="Y91">
        <v>0.1</v>
      </c>
      <c r="Z91">
        <v>0.1</v>
      </c>
      <c r="AA91">
        <v>0.1</v>
      </c>
      <c r="AB91">
        <v>0.1</v>
      </c>
      <c r="AC91">
        <v>0.1</v>
      </c>
      <c r="AD91">
        <v>0.1</v>
      </c>
      <c r="AE91">
        <v>0.1</v>
      </c>
      <c r="AF91">
        <v>0.1</v>
      </c>
      <c r="AG91">
        <v>0.1</v>
      </c>
      <c r="AH91">
        <v>0.1</v>
      </c>
      <c r="AI91">
        <v>0.1</v>
      </c>
      <c r="AJ91">
        <v>0.1</v>
      </c>
      <c r="AK91">
        <v>0.1</v>
      </c>
      <c r="AL91">
        <v>0.1</v>
      </c>
      <c r="AM91">
        <v>0.1</v>
      </c>
      <c r="AN91">
        <v>0.1</v>
      </c>
      <c r="AO91">
        <v>0.1</v>
      </c>
      <c r="AP91">
        <v>0.1</v>
      </c>
      <c r="AQ91">
        <v>0.1</v>
      </c>
      <c r="AR91">
        <v>0.1</v>
      </c>
      <c r="AS91">
        <v>0.1</v>
      </c>
      <c r="AT91">
        <v>0.1</v>
      </c>
      <c r="AU91">
        <v>0.1</v>
      </c>
      <c r="AV91">
        <v>0.1</v>
      </c>
    </row>
    <row r="92" spans="1:48">
      <c r="A92" t="s">
        <v>52</v>
      </c>
      <c r="B92" t="s">
        <v>258</v>
      </c>
      <c r="C92" t="s">
        <v>205</v>
      </c>
      <c r="D92" t="s">
        <v>54</v>
      </c>
      <c r="E92" t="s">
        <v>260</v>
      </c>
      <c r="F92" t="s">
        <v>54</v>
      </c>
      <c r="G92">
        <v>2010</v>
      </c>
      <c r="H92" t="s">
        <v>54</v>
      </c>
      <c r="I92" t="s">
        <v>54</v>
      </c>
      <c r="J92" t="s">
        <v>54</v>
      </c>
      <c r="K92" t="s">
        <v>54</v>
      </c>
      <c r="L92">
        <v>0.1</v>
      </c>
      <c r="M92">
        <v>0.1</v>
      </c>
      <c r="N92">
        <v>0.1</v>
      </c>
      <c r="O92">
        <v>0.1</v>
      </c>
      <c r="P92">
        <v>0.1</v>
      </c>
      <c r="Q92">
        <v>0.1</v>
      </c>
      <c r="R92">
        <v>0.1</v>
      </c>
      <c r="S92">
        <v>0.1</v>
      </c>
      <c r="T92">
        <v>0.1</v>
      </c>
      <c r="U92">
        <v>0.1</v>
      </c>
      <c r="V92">
        <v>0.1</v>
      </c>
      <c r="W92">
        <v>0.1</v>
      </c>
      <c r="X92">
        <v>0.1</v>
      </c>
      <c r="Y92">
        <v>0.1</v>
      </c>
      <c r="Z92">
        <v>0.1</v>
      </c>
      <c r="AA92">
        <v>0.1</v>
      </c>
      <c r="AB92">
        <v>0.1</v>
      </c>
      <c r="AC92">
        <v>0.1</v>
      </c>
      <c r="AD92">
        <v>0.1</v>
      </c>
      <c r="AE92">
        <v>0.1</v>
      </c>
      <c r="AF92">
        <v>0.1</v>
      </c>
      <c r="AG92">
        <v>0.1</v>
      </c>
      <c r="AH92">
        <v>0.1</v>
      </c>
      <c r="AI92">
        <v>0.1</v>
      </c>
      <c r="AJ92">
        <v>0.1</v>
      </c>
      <c r="AK92">
        <v>0.1</v>
      </c>
      <c r="AL92">
        <v>0.1</v>
      </c>
      <c r="AM92">
        <v>0.1</v>
      </c>
      <c r="AN92">
        <v>0.1</v>
      </c>
      <c r="AO92">
        <v>0.1</v>
      </c>
      <c r="AP92">
        <v>0.1</v>
      </c>
      <c r="AQ92">
        <v>0.1</v>
      </c>
      <c r="AR92">
        <v>0.1</v>
      </c>
      <c r="AS92">
        <v>0.1</v>
      </c>
      <c r="AT92">
        <v>0.1</v>
      </c>
      <c r="AU92">
        <v>0.1</v>
      </c>
      <c r="AV92">
        <v>0.1</v>
      </c>
    </row>
    <row r="93" spans="1:48">
      <c r="A93" t="s">
        <v>52</v>
      </c>
      <c r="B93" t="s">
        <v>258</v>
      </c>
      <c r="C93" t="s">
        <v>206</v>
      </c>
      <c r="D93" t="s">
        <v>54</v>
      </c>
      <c r="E93" t="s">
        <v>260</v>
      </c>
      <c r="F93" t="s">
        <v>54</v>
      </c>
      <c r="G93">
        <v>2010</v>
      </c>
      <c r="H93" t="s">
        <v>54</v>
      </c>
      <c r="I93" t="s">
        <v>54</v>
      </c>
      <c r="J93" t="s">
        <v>54</v>
      </c>
      <c r="K93" t="s">
        <v>54</v>
      </c>
      <c r="L93">
        <v>0.1</v>
      </c>
      <c r="M93">
        <v>0.1</v>
      </c>
      <c r="N93">
        <v>0.1</v>
      </c>
      <c r="O93">
        <v>0.1</v>
      </c>
      <c r="P93">
        <v>0.1</v>
      </c>
      <c r="Q93">
        <v>0.1</v>
      </c>
      <c r="R93">
        <v>0.1</v>
      </c>
      <c r="S93">
        <v>0.1</v>
      </c>
      <c r="T93">
        <v>0.1</v>
      </c>
      <c r="U93">
        <v>0.1</v>
      </c>
      <c r="V93">
        <v>0.1</v>
      </c>
      <c r="W93">
        <v>0.1</v>
      </c>
      <c r="X93">
        <v>0.1</v>
      </c>
      <c r="Y93">
        <v>0.1</v>
      </c>
      <c r="Z93">
        <v>0.1</v>
      </c>
      <c r="AA93">
        <v>0.1</v>
      </c>
      <c r="AB93">
        <v>0.1</v>
      </c>
      <c r="AC93">
        <v>0.1</v>
      </c>
      <c r="AD93">
        <v>0.1</v>
      </c>
      <c r="AE93">
        <v>0.1</v>
      </c>
      <c r="AF93">
        <v>0.1</v>
      </c>
      <c r="AG93">
        <v>0.1</v>
      </c>
      <c r="AH93">
        <v>0.1</v>
      </c>
      <c r="AI93">
        <v>0.1</v>
      </c>
      <c r="AJ93">
        <v>0.1</v>
      </c>
      <c r="AK93">
        <v>0.1</v>
      </c>
      <c r="AL93">
        <v>0.1</v>
      </c>
      <c r="AM93">
        <v>0.1</v>
      </c>
      <c r="AN93">
        <v>0.1</v>
      </c>
      <c r="AO93">
        <v>0.1</v>
      </c>
      <c r="AP93">
        <v>0.1</v>
      </c>
      <c r="AQ93">
        <v>0.1</v>
      </c>
      <c r="AR93">
        <v>0.1</v>
      </c>
      <c r="AS93">
        <v>0.1</v>
      </c>
      <c r="AT93">
        <v>0.1</v>
      </c>
      <c r="AU93">
        <v>0.1</v>
      </c>
      <c r="AV93">
        <v>0.1</v>
      </c>
    </row>
    <row r="94" spans="1:48">
      <c r="A94" t="s">
        <v>52</v>
      </c>
      <c r="B94" t="s">
        <v>258</v>
      </c>
      <c r="C94" t="s">
        <v>207</v>
      </c>
      <c r="D94" t="s">
        <v>54</v>
      </c>
      <c r="E94" t="s">
        <v>260</v>
      </c>
      <c r="F94" t="s">
        <v>54</v>
      </c>
      <c r="G94">
        <v>2010</v>
      </c>
      <c r="H94" t="s">
        <v>54</v>
      </c>
      <c r="I94" t="s">
        <v>54</v>
      </c>
      <c r="J94" t="s">
        <v>54</v>
      </c>
      <c r="K94" t="s">
        <v>54</v>
      </c>
      <c r="L94">
        <v>0.1</v>
      </c>
      <c r="M94">
        <v>0.1</v>
      </c>
      <c r="N94">
        <v>0.1</v>
      </c>
      <c r="O94">
        <v>0.1</v>
      </c>
      <c r="P94">
        <v>0.1</v>
      </c>
      <c r="Q94">
        <v>0.1</v>
      </c>
      <c r="R94">
        <v>0.1</v>
      </c>
      <c r="S94">
        <v>0.1</v>
      </c>
      <c r="T94">
        <v>0.1</v>
      </c>
      <c r="U94">
        <v>0.1</v>
      </c>
      <c r="V94">
        <v>0.1</v>
      </c>
      <c r="W94">
        <v>0.1</v>
      </c>
      <c r="X94">
        <v>0.1</v>
      </c>
      <c r="Y94">
        <v>0.1</v>
      </c>
      <c r="Z94">
        <v>0.1</v>
      </c>
      <c r="AA94">
        <v>0.1</v>
      </c>
      <c r="AB94">
        <v>0.1</v>
      </c>
      <c r="AC94">
        <v>0.1</v>
      </c>
      <c r="AD94">
        <v>0.1</v>
      </c>
      <c r="AE94">
        <v>0.1</v>
      </c>
      <c r="AF94">
        <v>0.1</v>
      </c>
      <c r="AG94">
        <v>0.1</v>
      </c>
      <c r="AH94">
        <v>0.1</v>
      </c>
      <c r="AI94">
        <v>0.1</v>
      </c>
      <c r="AJ94">
        <v>0.1</v>
      </c>
      <c r="AK94">
        <v>0.1</v>
      </c>
      <c r="AL94">
        <v>0.1</v>
      </c>
      <c r="AM94">
        <v>0.1</v>
      </c>
      <c r="AN94">
        <v>0.1</v>
      </c>
      <c r="AO94">
        <v>0.1</v>
      </c>
      <c r="AP94">
        <v>0.1</v>
      </c>
      <c r="AQ94">
        <v>0.1</v>
      </c>
      <c r="AR94">
        <v>0.1</v>
      </c>
      <c r="AS94">
        <v>0.1</v>
      </c>
      <c r="AT94">
        <v>0.1</v>
      </c>
      <c r="AU94">
        <v>0.1</v>
      </c>
      <c r="AV94">
        <v>0.1</v>
      </c>
    </row>
    <row r="95" spans="1:48">
      <c r="A95" t="s">
        <v>52</v>
      </c>
      <c r="B95" t="s">
        <v>258</v>
      </c>
      <c r="C95" t="s">
        <v>208</v>
      </c>
      <c r="D95" t="s">
        <v>54</v>
      </c>
      <c r="E95" t="s">
        <v>260</v>
      </c>
      <c r="F95" t="s">
        <v>54</v>
      </c>
      <c r="G95">
        <v>2010</v>
      </c>
      <c r="H95" t="s">
        <v>54</v>
      </c>
      <c r="I95" t="s">
        <v>54</v>
      </c>
      <c r="J95" t="s">
        <v>54</v>
      </c>
      <c r="K95" t="s">
        <v>54</v>
      </c>
      <c r="L95">
        <v>0.1</v>
      </c>
      <c r="M95">
        <v>0.1</v>
      </c>
      <c r="N95">
        <v>0.1</v>
      </c>
      <c r="O95">
        <v>0.1</v>
      </c>
      <c r="P95">
        <v>0.1</v>
      </c>
      <c r="Q95">
        <v>0.1</v>
      </c>
      <c r="R95">
        <v>0.1</v>
      </c>
      <c r="S95">
        <v>0.1</v>
      </c>
      <c r="T95">
        <v>0.1</v>
      </c>
      <c r="U95">
        <v>0.1</v>
      </c>
      <c r="V95">
        <v>0.1</v>
      </c>
      <c r="W95">
        <v>0.1</v>
      </c>
      <c r="X95">
        <v>0.1</v>
      </c>
      <c r="Y95">
        <v>0.1</v>
      </c>
      <c r="Z95">
        <v>0.1</v>
      </c>
      <c r="AA95">
        <v>0.1</v>
      </c>
      <c r="AB95">
        <v>0.1</v>
      </c>
      <c r="AC95">
        <v>0.1</v>
      </c>
      <c r="AD95">
        <v>0.1</v>
      </c>
      <c r="AE95">
        <v>0.1</v>
      </c>
      <c r="AF95">
        <v>0.1</v>
      </c>
      <c r="AG95">
        <v>0.1</v>
      </c>
      <c r="AH95">
        <v>0.1</v>
      </c>
      <c r="AI95">
        <v>0.1</v>
      </c>
      <c r="AJ95">
        <v>0.1</v>
      </c>
      <c r="AK95">
        <v>0.1</v>
      </c>
      <c r="AL95">
        <v>0.1</v>
      </c>
      <c r="AM95">
        <v>0.1</v>
      </c>
      <c r="AN95">
        <v>0.1</v>
      </c>
      <c r="AO95">
        <v>0.1</v>
      </c>
      <c r="AP95">
        <v>0.1</v>
      </c>
      <c r="AQ95">
        <v>0.1</v>
      </c>
      <c r="AR95">
        <v>0.1</v>
      </c>
      <c r="AS95">
        <v>0.1</v>
      </c>
      <c r="AT95">
        <v>0.1</v>
      </c>
      <c r="AU95">
        <v>0.1</v>
      </c>
      <c r="AV95">
        <v>0.1</v>
      </c>
    </row>
    <row r="96" spans="1:48">
      <c r="A96" t="s">
        <v>52</v>
      </c>
      <c r="B96" t="s">
        <v>258</v>
      </c>
      <c r="C96" t="s">
        <v>209</v>
      </c>
      <c r="D96" t="s">
        <v>54</v>
      </c>
      <c r="E96" t="s">
        <v>260</v>
      </c>
      <c r="F96" t="s">
        <v>54</v>
      </c>
      <c r="G96">
        <v>2010</v>
      </c>
      <c r="H96" t="s">
        <v>54</v>
      </c>
      <c r="I96" t="s">
        <v>54</v>
      </c>
      <c r="J96" t="s">
        <v>54</v>
      </c>
      <c r="K96" t="s">
        <v>54</v>
      </c>
      <c r="L96">
        <v>0.1</v>
      </c>
      <c r="M96">
        <v>0.1</v>
      </c>
      <c r="N96">
        <v>0.1</v>
      </c>
      <c r="O96">
        <v>0.1</v>
      </c>
      <c r="P96">
        <v>0.1</v>
      </c>
      <c r="Q96">
        <v>0.1</v>
      </c>
      <c r="R96">
        <v>0.1</v>
      </c>
      <c r="S96">
        <v>0.1</v>
      </c>
      <c r="T96">
        <v>0.1</v>
      </c>
      <c r="U96">
        <v>0.1</v>
      </c>
      <c r="V96">
        <v>0.1</v>
      </c>
      <c r="W96">
        <v>0.1</v>
      </c>
      <c r="X96">
        <v>0.1</v>
      </c>
      <c r="Y96">
        <v>0.1</v>
      </c>
      <c r="Z96">
        <v>0.1</v>
      </c>
      <c r="AA96">
        <v>0.1</v>
      </c>
      <c r="AB96">
        <v>0.1</v>
      </c>
      <c r="AC96">
        <v>0.1</v>
      </c>
      <c r="AD96">
        <v>0.1</v>
      </c>
      <c r="AE96">
        <v>0.1</v>
      </c>
      <c r="AF96">
        <v>0.1</v>
      </c>
      <c r="AG96">
        <v>0.1</v>
      </c>
      <c r="AH96">
        <v>0.1</v>
      </c>
      <c r="AI96">
        <v>0.1</v>
      </c>
      <c r="AJ96">
        <v>0.1</v>
      </c>
      <c r="AK96">
        <v>0.1</v>
      </c>
      <c r="AL96">
        <v>0.1</v>
      </c>
      <c r="AM96">
        <v>0.1</v>
      </c>
      <c r="AN96">
        <v>0.1</v>
      </c>
      <c r="AO96">
        <v>0.1</v>
      </c>
      <c r="AP96">
        <v>0.1</v>
      </c>
      <c r="AQ96">
        <v>0.1</v>
      </c>
      <c r="AR96">
        <v>0.1</v>
      </c>
      <c r="AS96">
        <v>0.1</v>
      </c>
      <c r="AT96">
        <v>0.1</v>
      </c>
      <c r="AU96">
        <v>0.1</v>
      </c>
      <c r="AV96">
        <v>0.1</v>
      </c>
    </row>
    <row r="97" spans="1:48">
      <c r="A97" t="s">
        <v>52</v>
      </c>
      <c r="B97" t="s">
        <v>258</v>
      </c>
      <c r="C97" t="s">
        <v>210</v>
      </c>
      <c r="D97" t="s">
        <v>54</v>
      </c>
      <c r="E97" t="s">
        <v>260</v>
      </c>
      <c r="F97" t="s">
        <v>54</v>
      </c>
      <c r="G97">
        <v>2010</v>
      </c>
      <c r="H97" t="s">
        <v>54</v>
      </c>
      <c r="I97" t="s">
        <v>54</v>
      </c>
      <c r="J97" t="s">
        <v>54</v>
      </c>
      <c r="K97" t="s">
        <v>54</v>
      </c>
      <c r="L97">
        <v>0.1</v>
      </c>
      <c r="M97">
        <v>0.1</v>
      </c>
      <c r="N97">
        <v>0.1</v>
      </c>
      <c r="O97">
        <v>0.1</v>
      </c>
      <c r="P97">
        <v>0.1</v>
      </c>
      <c r="Q97">
        <v>0.1</v>
      </c>
      <c r="R97">
        <v>0.1</v>
      </c>
      <c r="S97">
        <v>0.1</v>
      </c>
      <c r="T97">
        <v>0.1</v>
      </c>
      <c r="U97">
        <v>0.1</v>
      </c>
      <c r="V97">
        <v>0.1</v>
      </c>
      <c r="W97">
        <v>0.1</v>
      </c>
      <c r="X97">
        <v>0.1</v>
      </c>
      <c r="Y97">
        <v>0.1</v>
      </c>
      <c r="Z97">
        <v>0.1</v>
      </c>
      <c r="AA97">
        <v>0.1</v>
      </c>
      <c r="AB97">
        <v>0.1</v>
      </c>
      <c r="AC97">
        <v>0.1</v>
      </c>
      <c r="AD97">
        <v>0.1</v>
      </c>
      <c r="AE97">
        <v>0.1</v>
      </c>
      <c r="AF97">
        <v>0.1</v>
      </c>
      <c r="AG97">
        <v>0.1</v>
      </c>
      <c r="AH97">
        <v>0.1</v>
      </c>
      <c r="AI97">
        <v>0.1</v>
      </c>
      <c r="AJ97">
        <v>0.1</v>
      </c>
      <c r="AK97">
        <v>0.1</v>
      </c>
      <c r="AL97">
        <v>0.1</v>
      </c>
      <c r="AM97">
        <v>0.1</v>
      </c>
      <c r="AN97">
        <v>0.1</v>
      </c>
      <c r="AO97">
        <v>0.1</v>
      </c>
      <c r="AP97">
        <v>0.1</v>
      </c>
      <c r="AQ97">
        <v>0.1</v>
      </c>
      <c r="AR97">
        <v>0.1</v>
      </c>
      <c r="AS97">
        <v>0.1</v>
      </c>
      <c r="AT97">
        <v>0.1</v>
      </c>
      <c r="AU97">
        <v>0.1</v>
      </c>
      <c r="AV97">
        <v>0.1</v>
      </c>
    </row>
    <row r="98" spans="1:48">
      <c r="A98" t="s">
        <v>52</v>
      </c>
      <c r="B98" t="s">
        <v>258</v>
      </c>
      <c r="C98" t="s">
        <v>211</v>
      </c>
      <c r="D98" t="s">
        <v>54</v>
      </c>
      <c r="E98" t="s">
        <v>260</v>
      </c>
      <c r="F98" t="s">
        <v>54</v>
      </c>
      <c r="G98">
        <v>2010</v>
      </c>
      <c r="H98" t="s">
        <v>54</v>
      </c>
      <c r="I98" t="s">
        <v>54</v>
      </c>
      <c r="J98" t="s">
        <v>54</v>
      </c>
      <c r="K98" t="s">
        <v>54</v>
      </c>
      <c r="L98">
        <v>0.1</v>
      </c>
      <c r="M98">
        <v>0.1</v>
      </c>
      <c r="N98">
        <v>0.1</v>
      </c>
      <c r="O98">
        <v>0.1</v>
      </c>
      <c r="P98">
        <v>0.1</v>
      </c>
      <c r="Q98">
        <v>0.1</v>
      </c>
      <c r="R98">
        <v>0.1</v>
      </c>
      <c r="S98">
        <v>0.1</v>
      </c>
      <c r="T98">
        <v>0.1</v>
      </c>
      <c r="U98">
        <v>0.1</v>
      </c>
      <c r="V98">
        <v>0.1</v>
      </c>
      <c r="W98">
        <v>0.1</v>
      </c>
      <c r="X98">
        <v>0.1</v>
      </c>
      <c r="Y98">
        <v>0.1</v>
      </c>
      <c r="Z98">
        <v>0.1</v>
      </c>
      <c r="AA98">
        <v>0.1</v>
      </c>
      <c r="AB98">
        <v>0.1</v>
      </c>
      <c r="AC98">
        <v>0.1</v>
      </c>
      <c r="AD98">
        <v>0.1</v>
      </c>
      <c r="AE98">
        <v>0.1</v>
      </c>
      <c r="AF98">
        <v>0.1</v>
      </c>
      <c r="AG98">
        <v>0.1</v>
      </c>
      <c r="AH98">
        <v>0.1</v>
      </c>
      <c r="AI98">
        <v>0.1</v>
      </c>
      <c r="AJ98">
        <v>0.1</v>
      </c>
      <c r="AK98">
        <v>0.1</v>
      </c>
      <c r="AL98">
        <v>0.1</v>
      </c>
      <c r="AM98">
        <v>0.1</v>
      </c>
      <c r="AN98">
        <v>0.1</v>
      </c>
      <c r="AO98">
        <v>0.1</v>
      </c>
      <c r="AP98">
        <v>0.1</v>
      </c>
      <c r="AQ98">
        <v>0.1</v>
      </c>
      <c r="AR98">
        <v>0.1</v>
      </c>
      <c r="AS98">
        <v>0.1</v>
      </c>
      <c r="AT98">
        <v>0.1</v>
      </c>
      <c r="AU98">
        <v>0.1</v>
      </c>
      <c r="AV98">
        <v>0.1</v>
      </c>
    </row>
    <row r="99" spans="1:48">
      <c r="A99" t="s">
        <v>52</v>
      </c>
      <c r="B99" t="s">
        <v>258</v>
      </c>
      <c r="C99" t="s">
        <v>212</v>
      </c>
      <c r="D99" t="s">
        <v>54</v>
      </c>
      <c r="E99" t="s">
        <v>260</v>
      </c>
      <c r="F99" t="s">
        <v>54</v>
      </c>
      <c r="G99">
        <v>2010</v>
      </c>
      <c r="H99" t="s">
        <v>54</v>
      </c>
      <c r="I99" t="s">
        <v>54</v>
      </c>
      <c r="J99" t="s">
        <v>54</v>
      </c>
      <c r="K99" t="s">
        <v>54</v>
      </c>
      <c r="L99">
        <v>0.1</v>
      </c>
      <c r="M99">
        <v>0.1</v>
      </c>
      <c r="N99">
        <v>0.1</v>
      </c>
      <c r="O99">
        <v>0.1</v>
      </c>
      <c r="P99">
        <v>0.1</v>
      </c>
      <c r="Q99">
        <v>0.1</v>
      </c>
      <c r="R99">
        <v>0.1</v>
      </c>
      <c r="S99">
        <v>0.1</v>
      </c>
      <c r="T99">
        <v>0.1</v>
      </c>
      <c r="U99">
        <v>0.1</v>
      </c>
      <c r="V99">
        <v>0.1</v>
      </c>
      <c r="W99">
        <v>0.1</v>
      </c>
      <c r="X99">
        <v>0.1</v>
      </c>
      <c r="Y99">
        <v>0.1</v>
      </c>
      <c r="Z99">
        <v>0.1</v>
      </c>
      <c r="AA99">
        <v>0.1</v>
      </c>
      <c r="AB99">
        <v>0.1</v>
      </c>
      <c r="AC99">
        <v>0.1</v>
      </c>
      <c r="AD99">
        <v>0.1</v>
      </c>
      <c r="AE99">
        <v>0.1</v>
      </c>
      <c r="AF99">
        <v>0.1</v>
      </c>
      <c r="AG99">
        <v>0.1</v>
      </c>
      <c r="AH99">
        <v>0.1</v>
      </c>
      <c r="AI99">
        <v>0.1</v>
      </c>
      <c r="AJ99">
        <v>0.1</v>
      </c>
      <c r="AK99">
        <v>0.1</v>
      </c>
      <c r="AL99">
        <v>0.1</v>
      </c>
      <c r="AM99">
        <v>0.1</v>
      </c>
      <c r="AN99">
        <v>0.1</v>
      </c>
      <c r="AO99">
        <v>0.1</v>
      </c>
      <c r="AP99">
        <v>0.1</v>
      </c>
      <c r="AQ99">
        <v>0.1</v>
      </c>
      <c r="AR99">
        <v>0.1</v>
      </c>
      <c r="AS99">
        <v>0.1</v>
      </c>
      <c r="AT99">
        <v>0.1</v>
      </c>
      <c r="AU99">
        <v>0.1</v>
      </c>
      <c r="AV99">
        <v>0.1</v>
      </c>
    </row>
    <row r="100" spans="1:48">
      <c r="A100" t="s">
        <v>52</v>
      </c>
      <c r="B100" t="s">
        <v>258</v>
      </c>
      <c r="C100" t="s">
        <v>213</v>
      </c>
      <c r="D100" t="s">
        <v>54</v>
      </c>
      <c r="E100" t="s">
        <v>260</v>
      </c>
      <c r="F100" t="s">
        <v>54</v>
      </c>
      <c r="G100">
        <v>2010</v>
      </c>
      <c r="H100" t="s">
        <v>54</v>
      </c>
      <c r="I100" t="s">
        <v>54</v>
      </c>
      <c r="J100" t="s">
        <v>54</v>
      </c>
      <c r="K100" t="s">
        <v>54</v>
      </c>
      <c r="L100">
        <v>0.1</v>
      </c>
      <c r="M100">
        <v>0.1</v>
      </c>
      <c r="N100">
        <v>0.1</v>
      </c>
      <c r="O100">
        <v>0.1</v>
      </c>
      <c r="P100">
        <v>0.1</v>
      </c>
      <c r="Q100">
        <v>0.1</v>
      </c>
      <c r="R100">
        <v>0.1</v>
      </c>
      <c r="S100">
        <v>0.1</v>
      </c>
      <c r="T100">
        <v>0.1</v>
      </c>
      <c r="U100">
        <v>0.1</v>
      </c>
      <c r="V100">
        <v>0.1</v>
      </c>
      <c r="W100">
        <v>0.1</v>
      </c>
      <c r="X100">
        <v>0.1</v>
      </c>
      <c r="Y100">
        <v>0.1</v>
      </c>
      <c r="Z100">
        <v>0.1</v>
      </c>
      <c r="AA100">
        <v>0.1</v>
      </c>
      <c r="AB100">
        <v>0.1</v>
      </c>
      <c r="AC100">
        <v>0.1</v>
      </c>
      <c r="AD100">
        <v>0.1</v>
      </c>
      <c r="AE100">
        <v>0.1</v>
      </c>
      <c r="AF100">
        <v>0.1</v>
      </c>
      <c r="AG100">
        <v>0.1</v>
      </c>
      <c r="AH100">
        <v>0.1</v>
      </c>
      <c r="AI100">
        <v>0.1</v>
      </c>
      <c r="AJ100">
        <v>0.1</v>
      </c>
      <c r="AK100">
        <v>0.1</v>
      </c>
      <c r="AL100">
        <v>0.1</v>
      </c>
      <c r="AM100">
        <v>0.1</v>
      </c>
      <c r="AN100">
        <v>0.1</v>
      </c>
      <c r="AO100">
        <v>0.1</v>
      </c>
      <c r="AP100">
        <v>0.1</v>
      </c>
      <c r="AQ100">
        <v>0.1</v>
      </c>
      <c r="AR100">
        <v>0.1</v>
      </c>
      <c r="AS100">
        <v>0.1</v>
      </c>
      <c r="AT100">
        <v>0.1</v>
      </c>
      <c r="AU100">
        <v>0.1</v>
      </c>
      <c r="AV100">
        <v>0.1</v>
      </c>
    </row>
    <row r="101" spans="1:48">
      <c r="A101" t="s">
        <v>52</v>
      </c>
      <c r="B101" t="s">
        <v>258</v>
      </c>
      <c r="C101" t="s">
        <v>214</v>
      </c>
      <c r="D101" t="s">
        <v>54</v>
      </c>
      <c r="E101" t="s">
        <v>260</v>
      </c>
      <c r="F101" t="s">
        <v>54</v>
      </c>
      <c r="G101">
        <v>2010</v>
      </c>
      <c r="H101" t="s">
        <v>54</v>
      </c>
      <c r="I101" t="s">
        <v>54</v>
      </c>
      <c r="J101" t="s">
        <v>54</v>
      </c>
      <c r="K101" t="s">
        <v>54</v>
      </c>
      <c r="L101">
        <v>0.1</v>
      </c>
      <c r="M101">
        <v>0.1</v>
      </c>
      <c r="N101">
        <v>0.1</v>
      </c>
      <c r="O101">
        <v>0.1</v>
      </c>
      <c r="P101">
        <v>0.1</v>
      </c>
      <c r="Q101">
        <v>0.1</v>
      </c>
      <c r="R101">
        <v>0.1</v>
      </c>
      <c r="S101">
        <v>0.1</v>
      </c>
      <c r="T101">
        <v>0.1</v>
      </c>
      <c r="U101">
        <v>0.1</v>
      </c>
      <c r="V101">
        <v>0.1</v>
      </c>
      <c r="W101">
        <v>0.1</v>
      </c>
      <c r="X101">
        <v>0.1</v>
      </c>
      <c r="Y101">
        <v>0.1</v>
      </c>
      <c r="Z101">
        <v>0.1</v>
      </c>
      <c r="AA101">
        <v>0.1</v>
      </c>
      <c r="AB101">
        <v>0.1</v>
      </c>
      <c r="AC101">
        <v>0.1</v>
      </c>
      <c r="AD101">
        <v>0.1</v>
      </c>
      <c r="AE101">
        <v>0.1</v>
      </c>
      <c r="AF101">
        <v>0.1</v>
      </c>
      <c r="AG101">
        <v>0.1</v>
      </c>
      <c r="AH101">
        <v>0.1</v>
      </c>
      <c r="AI101">
        <v>0.1</v>
      </c>
      <c r="AJ101">
        <v>0.1</v>
      </c>
      <c r="AK101">
        <v>0.1</v>
      </c>
      <c r="AL101">
        <v>0.1</v>
      </c>
      <c r="AM101">
        <v>0.1</v>
      </c>
      <c r="AN101">
        <v>0.1</v>
      </c>
      <c r="AO101">
        <v>0.1</v>
      </c>
      <c r="AP101">
        <v>0.1</v>
      </c>
      <c r="AQ101">
        <v>0.1</v>
      </c>
      <c r="AR101">
        <v>0.1</v>
      </c>
      <c r="AS101">
        <v>0.1</v>
      </c>
      <c r="AT101">
        <v>0.1</v>
      </c>
      <c r="AU101">
        <v>0.1</v>
      </c>
      <c r="AV101">
        <v>0.1</v>
      </c>
    </row>
    <row r="102" spans="1:48">
      <c r="A102" t="s">
        <v>52</v>
      </c>
      <c r="B102" t="s">
        <v>258</v>
      </c>
      <c r="C102" t="s">
        <v>215</v>
      </c>
      <c r="D102" t="s">
        <v>54</v>
      </c>
      <c r="E102" t="s">
        <v>260</v>
      </c>
      <c r="F102" t="s">
        <v>54</v>
      </c>
      <c r="G102">
        <v>2010</v>
      </c>
      <c r="H102" t="s">
        <v>54</v>
      </c>
      <c r="I102" t="s">
        <v>54</v>
      </c>
      <c r="J102" t="s">
        <v>54</v>
      </c>
      <c r="K102" t="s">
        <v>54</v>
      </c>
      <c r="L102">
        <v>0.1</v>
      </c>
      <c r="M102">
        <v>0.1</v>
      </c>
      <c r="N102">
        <v>0.1</v>
      </c>
      <c r="O102">
        <v>0.1</v>
      </c>
      <c r="P102">
        <v>0.1</v>
      </c>
      <c r="Q102">
        <v>0.1</v>
      </c>
      <c r="R102">
        <v>0.1</v>
      </c>
      <c r="S102">
        <v>0.1</v>
      </c>
      <c r="T102">
        <v>0.1</v>
      </c>
      <c r="U102">
        <v>0.1</v>
      </c>
      <c r="V102">
        <v>0.1</v>
      </c>
      <c r="W102">
        <v>0.1</v>
      </c>
      <c r="X102">
        <v>0.1</v>
      </c>
      <c r="Y102">
        <v>0.1</v>
      </c>
      <c r="Z102">
        <v>0.1</v>
      </c>
      <c r="AA102">
        <v>0.1</v>
      </c>
      <c r="AB102">
        <v>0.1</v>
      </c>
      <c r="AC102">
        <v>0.1</v>
      </c>
      <c r="AD102">
        <v>0.1</v>
      </c>
      <c r="AE102">
        <v>0.1</v>
      </c>
      <c r="AF102">
        <v>0.1</v>
      </c>
      <c r="AG102">
        <v>0.1</v>
      </c>
      <c r="AH102">
        <v>0.1</v>
      </c>
      <c r="AI102">
        <v>0.1</v>
      </c>
      <c r="AJ102">
        <v>0.1</v>
      </c>
      <c r="AK102">
        <v>0.1</v>
      </c>
      <c r="AL102">
        <v>0.1</v>
      </c>
      <c r="AM102">
        <v>0.1</v>
      </c>
      <c r="AN102">
        <v>0.1</v>
      </c>
      <c r="AO102">
        <v>0.1</v>
      </c>
      <c r="AP102">
        <v>0.1</v>
      </c>
      <c r="AQ102">
        <v>0.1</v>
      </c>
      <c r="AR102">
        <v>0.1</v>
      </c>
      <c r="AS102">
        <v>0.1</v>
      </c>
      <c r="AT102">
        <v>0.1</v>
      </c>
      <c r="AU102">
        <v>0.1</v>
      </c>
      <c r="AV102">
        <v>0.1</v>
      </c>
    </row>
    <row r="103" spans="1:48">
      <c r="A103" t="s">
        <v>52</v>
      </c>
      <c r="B103" t="s">
        <v>258</v>
      </c>
      <c r="C103" t="s">
        <v>216</v>
      </c>
      <c r="D103" t="s">
        <v>54</v>
      </c>
      <c r="E103" t="s">
        <v>260</v>
      </c>
      <c r="F103" t="s">
        <v>54</v>
      </c>
      <c r="G103">
        <v>2010</v>
      </c>
      <c r="H103" t="s">
        <v>54</v>
      </c>
      <c r="I103" t="s">
        <v>54</v>
      </c>
      <c r="J103" t="s">
        <v>54</v>
      </c>
      <c r="K103" t="s">
        <v>54</v>
      </c>
      <c r="L103">
        <v>0.1</v>
      </c>
      <c r="M103">
        <v>0.1</v>
      </c>
      <c r="N103">
        <v>0.1</v>
      </c>
      <c r="O103">
        <v>0.1</v>
      </c>
      <c r="P103">
        <v>0.1</v>
      </c>
      <c r="Q103">
        <v>0.1</v>
      </c>
      <c r="R103">
        <v>0.1</v>
      </c>
      <c r="S103">
        <v>0.1</v>
      </c>
      <c r="T103">
        <v>0.1</v>
      </c>
      <c r="U103">
        <v>0.1</v>
      </c>
      <c r="V103">
        <v>0.1</v>
      </c>
      <c r="W103">
        <v>0.1</v>
      </c>
      <c r="X103">
        <v>0.1</v>
      </c>
      <c r="Y103">
        <v>0.1</v>
      </c>
      <c r="Z103">
        <v>0.1</v>
      </c>
      <c r="AA103">
        <v>0.1</v>
      </c>
      <c r="AB103">
        <v>0.1</v>
      </c>
      <c r="AC103">
        <v>0.1</v>
      </c>
      <c r="AD103">
        <v>0.1</v>
      </c>
      <c r="AE103">
        <v>0.1</v>
      </c>
      <c r="AF103">
        <v>0.1</v>
      </c>
      <c r="AG103">
        <v>0.1</v>
      </c>
      <c r="AH103">
        <v>0.1</v>
      </c>
      <c r="AI103">
        <v>0.1</v>
      </c>
      <c r="AJ103">
        <v>0.1</v>
      </c>
      <c r="AK103">
        <v>0.1</v>
      </c>
      <c r="AL103">
        <v>0.1</v>
      </c>
      <c r="AM103">
        <v>0.1</v>
      </c>
      <c r="AN103">
        <v>0.1</v>
      </c>
      <c r="AO103">
        <v>0.1</v>
      </c>
      <c r="AP103">
        <v>0.1</v>
      </c>
      <c r="AQ103">
        <v>0.1</v>
      </c>
      <c r="AR103">
        <v>0.1</v>
      </c>
      <c r="AS103">
        <v>0.1</v>
      </c>
      <c r="AT103">
        <v>0.1</v>
      </c>
      <c r="AU103">
        <v>0.1</v>
      </c>
      <c r="AV103">
        <v>0.1</v>
      </c>
    </row>
    <row r="104" spans="1:48">
      <c r="A104" t="s">
        <v>52</v>
      </c>
      <c r="B104" t="s">
        <v>258</v>
      </c>
      <c r="C104" t="s">
        <v>217</v>
      </c>
      <c r="D104" t="s">
        <v>54</v>
      </c>
      <c r="E104" t="s">
        <v>260</v>
      </c>
      <c r="F104" t="s">
        <v>54</v>
      </c>
      <c r="G104">
        <v>2010</v>
      </c>
      <c r="H104" t="s">
        <v>54</v>
      </c>
      <c r="I104" t="s">
        <v>54</v>
      </c>
      <c r="J104" t="s">
        <v>54</v>
      </c>
      <c r="K104" t="s">
        <v>54</v>
      </c>
      <c r="L104">
        <v>0.1</v>
      </c>
      <c r="M104">
        <v>0.1</v>
      </c>
      <c r="N104">
        <v>0.1</v>
      </c>
      <c r="O104">
        <v>0.1</v>
      </c>
      <c r="P104">
        <v>0.1</v>
      </c>
      <c r="Q104">
        <v>0.1</v>
      </c>
      <c r="R104">
        <v>0.1</v>
      </c>
      <c r="S104">
        <v>0.1</v>
      </c>
      <c r="T104">
        <v>0.1</v>
      </c>
      <c r="U104">
        <v>0.1</v>
      </c>
      <c r="V104">
        <v>0.1</v>
      </c>
      <c r="W104">
        <v>0.1</v>
      </c>
      <c r="X104">
        <v>0.1</v>
      </c>
      <c r="Y104">
        <v>0.1</v>
      </c>
      <c r="Z104">
        <v>0.1</v>
      </c>
      <c r="AA104">
        <v>0.1</v>
      </c>
      <c r="AB104">
        <v>0.1</v>
      </c>
      <c r="AC104">
        <v>0.1</v>
      </c>
      <c r="AD104">
        <v>0.1</v>
      </c>
      <c r="AE104">
        <v>0.1</v>
      </c>
      <c r="AF104">
        <v>0.1</v>
      </c>
      <c r="AG104">
        <v>0.1</v>
      </c>
      <c r="AH104">
        <v>0.1</v>
      </c>
      <c r="AI104">
        <v>0.1</v>
      </c>
      <c r="AJ104">
        <v>0.1</v>
      </c>
      <c r="AK104">
        <v>0.1</v>
      </c>
      <c r="AL104">
        <v>0.1</v>
      </c>
      <c r="AM104">
        <v>0.1</v>
      </c>
      <c r="AN104">
        <v>0.1</v>
      </c>
      <c r="AO104">
        <v>0.1</v>
      </c>
      <c r="AP104">
        <v>0.1</v>
      </c>
      <c r="AQ104">
        <v>0.1</v>
      </c>
      <c r="AR104">
        <v>0.1</v>
      </c>
      <c r="AS104">
        <v>0.1</v>
      </c>
      <c r="AT104">
        <v>0.1</v>
      </c>
      <c r="AU104">
        <v>0.1</v>
      </c>
      <c r="AV104">
        <v>0.1</v>
      </c>
    </row>
    <row r="105" spans="1:48">
      <c r="A105" t="s">
        <v>52</v>
      </c>
      <c r="B105" t="s">
        <v>258</v>
      </c>
      <c r="C105" t="s">
        <v>218</v>
      </c>
      <c r="D105" t="s">
        <v>54</v>
      </c>
      <c r="E105" t="s">
        <v>260</v>
      </c>
      <c r="F105" t="s">
        <v>54</v>
      </c>
      <c r="G105">
        <v>2010</v>
      </c>
      <c r="H105" t="s">
        <v>54</v>
      </c>
      <c r="I105" t="s">
        <v>54</v>
      </c>
      <c r="J105" t="s">
        <v>54</v>
      </c>
      <c r="K105" t="s">
        <v>54</v>
      </c>
      <c r="L105">
        <v>0.1</v>
      </c>
      <c r="M105">
        <v>0.1</v>
      </c>
      <c r="N105">
        <v>0.1</v>
      </c>
      <c r="O105">
        <v>0.1</v>
      </c>
      <c r="P105">
        <v>0.1</v>
      </c>
      <c r="Q105">
        <v>0.1</v>
      </c>
      <c r="R105">
        <v>0.1</v>
      </c>
      <c r="S105">
        <v>0.1</v>
      </c>
      <c r="T105">
        <v>0.1</v>
      </c>
      <c r="U105">
        <v>0.1</v>
      </c>
      <c r="V105">
        <v>0.1</v>
      </c>
      <c r="W105">
        <v>0.1</v>
      </c>
      <c r="X105">
        <v>0.1</v>
      </c>
      <c r="Y105">
        <v>0.1</v>
      </c>
      <c r="Z105">
        <v>0.1</v>
      </c>
      <c r="AA105">
        <v>0.1</v>
      </c>
      <c r="AB105">
        <v>0.1</v>
      </c>
      <c r="AC105">
        <v>0.1</v>
      </c>
      <c r="AD105">
        <v>0.1</v>
      </c>
      <c r="AE105">
        <v>0.1</v>
      </c>
      <c r="AF105">
        <v>0.1</v>
      </c>
      <c r="AG105">
        <v>0.1</v>
      </c>
      <c r="AH105">
        <v>0.1</v>
      </c>
      <c r="AI105">
        <v>0.1</v>
      </c>
      <c r="AJ105">
        <v>0.1</v>
      </c>
      <c r="AK105">
        <v>0.1</v>
      </c>
      <c r="AL105">
        <v>0.1</v>
      </c>
      <c r="AM105">
        <v>0.1</v>
      </c>
      <c r="AN105">
        <v>0.1</v>
      </c>
      <c r="AO105">
        <v>0.1</v>
      </c>
      <c r="AP105">
        <v>0.1</v>
      </c>
      <c r="AQ105">
        <v>0.1</v>
      </c>
      <c r="AR105">
        <v>0.1</v>
      </c>
      <c r="AS105">
        <v>0.1</v>
      </c>
      <c r="AT105">
        <v>0.1</v>
      </c>
      <c r="AU105">
        <v>0.1</v>
      </c>
      <c r="AV105">
        <v>0.1</v>
      </c>
    </row>
    <row r="106" spans="1:48">
      <c r="A106" t="s">
        <v>52</v>
      </c>
      <c r="B106" t="s">
        <v>258</v>
      </c>
      <c r="C106" t="s">
        <v>219</v>
      </c>
      <c r="D106" t="s">
        <v>54</v>
      </c>
      <c r="E106" t="s">
        <v>260</v>
      </c>
      <c r="F106" t="s">
        <v>54</v>
      </c>
      <c r="G106">
        <v>2010</v>
      </c>
      <c r="H106" t="s">
        <v>54</v>
      </c>
      <c r="I106" t="s">
        <v>54</v>
      </c>
      <c r="J106" t="s">
        <v>54</v>
      </c>
      <c r="K106" t="s">
        <v>54</v>
      </c>
      <c r="L106">
        <v>0.1</v>
      </c>
      <c r="M106">
        <v>0.1</v>
      </c>
      <c r="N106">
        <v>0.1</v>
      </c>
      <c r="O106">
        <v>0.1</v>
      </c>
      <c r="P106">
        <v>0.1</v>
      </c>
      <c r="Q106">
        <v>0.1</v>
      </c>
      <c r="R106">
        <v>0.1</v>
      </c>
      <c r="S106">
        <v>0.1</v>
      </c>
      <c r="T106">
        <v>0.1</v>
      </c>
      <c r="U106">
        <v>0.1</v>
      </c>
      <c r="V106">
        <v>0.1</v>
      </c>
      <c r="W106">
        <v>0.1</v>
      </c>
      <c r="X106">
        <v>0.1</v>
      </c>
      <c r="Y106">
        <v>0.1</v>
      </c>
      <c r="Z106">
        <v>0.1</v>
      </c>
      <c r="AA106">
        <v>0.1</v>
      </c>
      <c r="AB106">
        <v>0.1</v>
      </c>
      <c r="AC106">
        <v>0.1</v>
      </c>
      <c r="AD106">
        <v>0.1</v>
      </c>
      <c r="AE106">
        <v>0.1</v>
      </c>
      <c r="AF106">
        <v>0.1</v>
      </c>
      <c r="AG106">
        <v>0.1</v>
      </c>
      <c r="AH106">
        <v>0.1</v>
      </c>
      <c r="AI106">
        <v>0.1</v>
      </c>
      <c r="AJ106">
        <v>0.1</v>
      </c>
      <c r="AK106">
        <v>0.1</v>
      </c>
      <c r="AL106">
        <v>0.1</v>
      </c>
      <c r="AM106">
        <v>0.1</v>
      </c>
      <c r="AN106">
        <v>0.1</v>
      </c>
      <c r="AO106">
        <v>0.1</v>
      </c>
      <c r="AP106">
        <v>0.1</v>
      </c>
      <c r="AQ106">
        <v>0.1</v>
      </c>
      <c r="AR106">
        <v>0.1</v>
      </c>
      <c r="AS106">
        <v>0.1</v>
      </c>
      <c r="AT106">
        <v>0.1</v>
      </c>
      <c r="AU106">
        <v>0.1</v>
      </c>
      <c r="AV106">
        <v>0.1</v>
      </c>
    </row>
    <row r="107" spans="1:48">
      <c r="A107" t="s">
        <v>52</v>
      </c>
      <c r="B107" t="s">
        <v>258</v>
      </c>
      <c r="C107" t="s">
        <v>220</v>
      </c>
      <c r="D107" t="s">
        <v>54</v>
      </c>
      <c r="E107" t="s">
        <v>260</v>
      </c>
      <c r="F107" t="s">
        <v>54</v>
      </c>
      <c r="G107">
        <v>2010</v>
      </c>
      <c r="H107" t="s">
        <v>54</v>
      </c>
      <c r="I107" t="s">
        <v>54</v>
      </c>
      <c r="J107" t="s">
        <v>54</v>
      </c>
      <c r="K107" t="s">
        <v>54</v>
      </c>
      <c r="L107">
        <v>0.1</v>
      </c>
      <c r="M107">
        <v>0.1</v>
      </c>
      <c r="N107">
        <v>0.1</v>
      </c>
      <c r="O107">
        <v>0.1</v>
      </c>
      <c r="P107">
        <v>0.1</v>
      </c>
      <c r="Q107">
        <v>0.1</v>
      </c>
      <c r="R107">
        <v>0.1</v>
      </c>
      <c r="S107">
        <v>0.1</v>
      </c>
      <c r="T107">
        <v>0.1</v>
      </c>
      <c r="U107">
        <v>0.1</v>
      </c>
      <c r="V107">
        <v>0.1</v>
      </c>
      <c r="W107">
        <v>0.1</v>
      </c>
      <c r="X107">
        <v>0.1</v>
      </c>
      <c r="Y107">
        <v>0.1</v>
      </c>
      <c r="Z107">
        <v>0.1</v>
      </c>
      <c r="AA107">
        <v>0.1</v>
      </c>
      <c r="AB107">
        <v>0.1</v>
      </c>
      <c r="AC107">
        <v>0.1</v>
      </c>
      <c r="AD107">
        <v>0.1</v>
      </c>
      <c r="AE107">
        <v>0.1</v>
      </c>
      <c r="AF107">
        <v>0.1</v>
      </c>
      <c r="AG107">
        <v>0.1</v>
      </c>
      <c r="AH107">
        <v>0.1</v>
      </c>
      <c r="AI107">
        <v>0.1</v>
      </c>
      <c r="AJ107">
        <v>0.1</v>
      </c>
      <c r="AK107">
        <v>0.1</v>
      </c>
      <c r="AL107">
        <v>0.1</v>
      </c>
      <c r="AM107">
        <v>0.1</v>
      </c>
      <c r="AN107">
        <v>0.1</v>
      </c>
      <c r="AO107">
        <v>0.1</v>
      </c>
      <c r="AP107">
        <v>0.1</v>
      </c>
      <c r="AQ107">
        <v>0.1</v>
      </c>
      <c r="AR107">
        <v>0.1</v>
      </c>
      <c r="AS107">
        <v>0.1</v>
      </c>
      <c r="AT107">
        <v>0.1</v>
      </c>
      <c r="AU107">
        <v>0.1</v>
      </c>
      <c r="AV107">
        <v>0.1</v>
      </c>
    </row>
    <row r="108" spans="1:48">
      <c r="A108" t="s">
        <v>52</v>
      </c>
      <c r="B108" t="s">
        <v>258</v>
      </c>
      <c r="C108" t="s">
        <v>221</v>
      </c>
      <c r="D108" t="s">
        <v>54</v>
      </c>
      <c r="E108" t="s">
        <v>260</v>
      </c>
      <c r="F108" t="s">
        <v>54</v>
      </c>
      <c r="G108">
        <v>2010</v>
      </c>
      <c r="H108" t="s">
        <v>54</v>
      </c>
      <c r="I108" t="s">
        <v>54</v>
      </c>
      <c r="J108" t="s">
        <v>54</v>
      </c>
      <c r="K108" t="s">
        <v>54</v>
      </c>
      <c r="L108">
        <v>0.1</v>
      </c>
      <c r="M108">
        <v>0.1</v>
      </c>
      <c r="N108">
        <v>0.1</v>
      </c>
      <c r="O108">
        <v>0.1</v>
      </c>
      <c r="P108">
        <v>0.1</v>
      </c>
      <c r="Q108">
        <v>0.1</v>
      </c>
      <c r="R108">
        <v>0.1</v>
      </c>
      <c r="S108">
        <v>0.1</v>
      </c>
      <c r="T108">
        <v>0.1</v>
      </c>
      <c r="U108">
        <v>0.1</v>
      </c>
      <c r="V108">
        <v>0.1</v>
      </c>
      <c r="W108">
        <v>0.1</v>
      </c>
      <c r="X108">
        <v>0.1</v>
      </c>
      <c r="Y108">
        <v>0.1</v>
      </c>
      <c r="Z108">
        <v>0.1</v>
      </c>
      <c r="AA108">
        <v>0.1</v>
      </c>
      <c r="AB108">
        <v>0.1</v>
      </c>
      <c r="AC108">
        <v>0.1</v>
      </c>
      <c r="AD108">
        <v>0.1</v>
      </c>
      <c r="AE108">
        <v>0.1</v>
      </c>
      <c r="AF108">
        <v>0.1</v>
      </c>
      <c r="AG108">
        <v>0.1</v>
      </c>
      <c r="AH108">
        <v>0.1</v>
      </c>
      <c r="AI108">
        <v>0.1</v>
      </c>
      <c r="AJ108">
        <v>0.1</v>
      </c>
      <c r="AK108">
        <v>0.1</v>
      </c>
      <c r="AL108">
        <v>0.1</v>
      </c>
      <c r="AM108">
        <v>0.1</v>
      </c>
      <c r="AN108">
        <v>0.1</v>
      </c>
      <c r="AO108">
        <v>0.1</v>
      </c>
      <c r="AP108">
        <v>0.1</v>
      </c>
      <c r="AQ108">
        <v>0.1</v>
      </c>
      <c r="AR108">
        <v>0.1</v>
      </c>
      <c r="AS108">
        <v>0.1</v>
      </c>
      <c r="AT108">
        <v>0.1</v>
      </c>
      <c r="AU108">
        <v>0.1</v>
      </c>
      <c r="AV108">
        <v>0.1</v>
      </c>
    </row>
    <row r="109" spans="1:48">
      <c r="A109" t="s">
        <v>52</v>
      </c>
      <c r="B109" t="s">
        <v>258</v>
      </c>
      <c r="C109" t="s">
        <v>222</v>
      </c>
      <c r="D109" t="s">
        <v>54</v>
      </c>
      <c r="E109" t="s">
        <v>260</v>
      </c>
      <c r="F109" t="s">
        <v>54</v>
      </c>
      <c r="G109">
        <v>2010</v>
      </c>
      <c r="H109" t="s">
        <v>54</v>
      </c>
      <c r="I109" t="s">
        <v>54</v>
      </c>
      <c r="J109" t="s">
        <v>54</v>
      </c>
      <c r="K109" t="s">
        <v>54</v>
      </c>
      <c r="L109">
        <v>0.1</v>
      </c>
      <c r="M109">
        <v>0.1</v>
      </c>
      <c r="N109">
        <v>0.1</v>
      </c>
      <c r="O109">
        <v>0.1</v>
      </c>
      <c r="P109">
        <v>0.1</v>
      </c>
      <c r="Q109">
        <v>0.1</v>
      </c>
      <c r="R109">
        <v>0.1</v>
      </c>
      <c r="S109">
        <v>0.1</v>
      </c>
      <c r="T109">
        <v>0.1</v>
      </c>
      <c r="U109">
        <v>0.1</v>
      </c>
      <c r="V109">
        <v>0.1</v>
      </c>
      <c r="W109">
        <v>0.1</v>
      </c>
      <c r="X109">
        <v>0.1</v>
      </c>
      <c r="Y109">
        <v>0.1</v>
      </c>
      <c r="Z109">
        <v>0.1</v>
      </c>
      <c r="AA109">
        <v>0.1</v>
      </c>
      <c r="AB109">
        <v>0.1</v>
      </c>
      <c r="AC109">
        <v>0.1</v>
      </c>
      <c r="AD109">
        <v>0.1</v>
      </c>
      <c r="AE109">
        <v>0.1</v>
      </c>
      <c r="AF109">
        <v>0.1</v>
      </c>
      <c r="AG109">
        <v>0.1</v>
      </c>
      <c r="AH109">
        <v>0.1</v>
      </c>
      <c r="AI109">
        <v>0.1</v>
      </c>
      <c r="AJ109">
        <v>0.1</v>
      </c>
      <c r="AK109">
        <v>0.1</v>
      </c>
      <c r="AL109">
        <v>0.1</v>
      </c>
      <c r="AM109">
        <v>0.1</v>
      </c>
      <c r="AN109">
        <v>0.1</v>
      </c>
      <c r="AO109">
        <v>0.1</v>
      </c>
      <c r="AP109">
        <v>0.1</v>
      </c>
      <c r="AQ109">
        <v>0.1</v>
      </c>
      <c r="AR109">
        <v>0.1</v>
      </c>
      <c r="AS109">
        <v>0.1</v>
      </c>
      <c r="AT109">
        <v>0.1</v>
      </c>
      <c r="AU109">
        <v>0.1</v>
      </c>
      <c r="AV109">
        <v>0.1</v>
      </c>
    </row>
    <row r="110" spans="1:48">
      <c r="A110" t="s">
        <v>52</v>
      </c>
      <c r="B110" t="s">
        <v>258</v>
      </c>
      <c r="C110" t="s">
        <v>223</v>
      </c>
      <c r="D110" t="s">
        <v>54</v>
      </c>
      <c r="E110" t="s">
        <v>260</v>
      </c>
      <c r="F110" t="s">
        <v>54</v>
      </c>
      <c r="G110">
        <v>2010</v>
      </c>
      <c r="H110" t="s">
        <v>54</v>
      </c>
      <c r="I110" t="s">
        <v>54</v>
      </c>
      <c r="J110" t="s">
        <v>54</v>
      </c>
      <c r="K110" t="s">
        <v>54</v>
      </c>
      <c r="L110">
        <v>0.1</v>
      </c>
      <c r="M110">
        <v>0.1</v>
      </c>
      <c r="N110">
        <v>0.1</v>
      </c>
      <c r="O110">
        <v>0.1</v>
      </c>
      <c r="P110">
        <v>0.1</v>
      </c>
      <c r="Q110">
        <v>0.1</v>
      </c>
      <c r="R110">
        <v>0.1</v>
      </c>
      <c r="S110">
        <v>0.1</v>
      </c>
      <c r="T110">
        <v>0.1</v>
      </c>
      <c r="U110">
        <v>0.1</v>
      </c>
      <c r="V110">
        <v>0.1</v>
      </c>
      <c r="W110">
        <v>0.1</v>
      </c>
      <c r="X110">
        <v>0.1</v>
      </c>
      <c r="Y110">
        <v>0.1</v>
      </c>
      <c r="Z110">
        <v>0.1</v>
      </c>
      <c r="AA110">
        <v>0.1</v>
      </c>
      <c r="AB110">
        <v>0.1</v>
      </c>
      <c r="AC110">
        <v>0.1</v>
      </c>
      <c r="AD110">
        <v>0.1</v>
      </c>
      <c r="AE110">
        <v>0.1</v>
      </c>
      <c r="AF110">
        <v>0.1</v>
      </c>
      <c r="AG110">
        <v>0.1</v>
      </c>
      <c r="AH110">
        <v>0.1</v>
      </c>
      <c r="AI110">
        <v>0.1</v>
      </c>
      <c r="AJ110">
        <v>0.1</v>
      </c>
      <c r="AK110">
        <v>0.1</v>
      </c>
      <c r="AL110">
        <v>0.1</v>
      </c>
      <c r="AM110">
        <v>0.1</v>
      </c>
      <c r="AN110">
        <v>0.1</v>
      </c>
      <c r="AO110">
        <v>0.1</v>
      </c>
      <c r="AP110">
        <v>0.1</v>
      </c>
      <c r="AQ110">
        <v>0.1</v>
      </c>
      <c r="AR110">
        <v>0.1</v>
      </c>
      <c r="AS110">
        <v>0.1</v>
      </c>
      <c r="AT110">
        <v>0.1</v>
      </c>
      <c r="AU110">
        <v>0.1</v>
      </c>
      <c r="AV110">
        <v>0.1</v>
      </c>
    </row>
    <row r="111" spans="1:48">
      <c r="A111" t="s">
        <v>52</v>
      </c>
      <c r="B111" t="s">
        <v>258</v>
      </c>
      <c r="C111" t="s">
        <v>224</v>
      </c>
      <c r="D111" t="s">
        <v>54</v>
      </c>
      <c r="E111" t="s">
        <v>260</v>
      </c>
      <c r="F111" t="s">
        <v>54</v>
      </c>
      <c r="G111">
        <v>2010</v>
      </c>
      <c r="H111" t="s">
        <v>54</v>
      </c>
      <c r="I111" t="s">
        <v>54</v>
      </c>
      <c r="J111" t="s">
        <v>54</v>
      </c>
      <c r="K111" t="s">
        <v>54</v>
      </c>
      <c r="L111">
        <v>0.1</v>
      </c>
      <c r="M111">
        <v>0.1</v>
      </c>
      <c r="N111">
        <v>0.1</v>
      </c>
      <c r="O111">
        <v>0.1</v>
      </c>
      <c r="P111">
        <v>0.1</v>
      </c>
      <c r="Q111">
        <v>0.1</v>
      </c>
      <c r="R111">
        <v>0.1</v>
      </c>
      <c r="S111">
        <v>0.1</v>
      </c>
      <c r="T111">
        <v>0.1</v>
      </c>
      <c r="U111">
        <v>0.1</v>
      </c>
      <c r="V111">
        <v>0.1</v>
      </c>
      <c r="W111">
        <v>0.1</v>
      </c>
      <c r="X111">
        <v>0.1</v>
      </c>
      <c r="Y111">
        <v>0.1</v>
      </c>
      <c r="Z111">
        <v>0.1</v>
      </c>
      <c r="AA111">
        <v>0.1</v>
      </c>
      <c r="AB111">
        <v>0.1</v>
      </c>
      <c r="AC111">
        <v>0.1</v>
      </c>
      <c r="AD111">
        <v>0.1</v>
      </c>
      <c r="AE111">
        <v>0.1</v>
      </c>
      <c r="AF111">
        <v>0.1</v>
      </c>
      <c r="AG111">
        <v>0.1</v>
      </c>
      <c r="AH111">
        <v>0.1</v>
      </c>
      <c r="AI111">
        <v>0.1</v>
      </c>
      <c r="AJ111">
        <v>0.1</v>
      </c>
      <c r="AK111">
        <v>0.1</v>
      </c>
      <c r="AL111">
        <v>0.1</v>
      </c>
      <c r="AM111">
        <v>0.1</v>
      </c>
      <c r="AN111">
        <v>0.1</v>
      </c>
      <c r="AO111">
        <v>0.1</v>
      </c>
      <c r="AP111">
        <v>0.1</v>
      </c>
      <c r="AQ111">
        <v>0.1</v>
      </c>
      <c r="AR111">
        <v>0.1</v>
      </c>
      <c r="AS111">
        <v>0.1</v>
      </c>
      <c r="AT111">
        <v>0.1</v>
      </c>
      <c r="AU111">
        <v>0.1</v>
      </c>
      <c r="AV111">
        <v>0.1</v>
      </c>
    </row>
    <row r="112" spans="1:48">
      <c r="A112" t="s">
        <v>52</v>
      </c>
      <c r="B112" t="s">
        <v>258</v>
      </c>
      <c r="C112" t="s">
        <v>225</v>
      </c>
      <c r="D112" t="s">
        <v>54</v>
      </c>
      <c r="E112" t="s">
        <v>260</v>
      </c>
      <c r="F112" t="s">
        <v>54</v>
      </c>
      <c r="G112">
        <v>2010</v>
      </c>
      <c r="H112" t="s">
        <v>54</v>
      </c>
      <c r="I112" t="s">
        <v>54</v>
      </c>
      <c r="J112" t="s">
        <v>54</v>
      </c>
      <c r="K112" t="s">
        <v>54</v>
      </c>
      <c r="L112">
        <v>0.1</v>
      </c>
      <c r="M112">
        <v>0.1</v>
      </c>
      <c r="N112">
        <v>0.1</v>
      </c>
      <c r="O112">
        <v>0.1</v>
      </c>
      <c r="P112">
        <v>0.1</v>
      </c>
      <c r="Q112">
        <v>0.1</v>
      </c>
      <c r="R112">
        <v>0.1</v>
      </c>
      <c r="S112">
        <v>0.1</v>
      </c>
      <c r="T112">
        <v>0.1</v>
      </c>
      <c r="U112">
        <v>0.1</v>
      </c>
      <c r="V112">
        <v>0.1</v>
      </c>
      <c r="W112">
        <v>0.1</v>
      </c>
      <c r="X112">
        <v>0.1</v>
      </c>
      <c r="Y112">
        <v>0.1</v>
      </c>
      <c r="Z112">
        <v>0.1</v>
      </c>
      <c r="AA112">
        <v>0.1</v>
      </c>
      <c r="AB112">
        <v>0.1</v>
      </c>
      <c r="AC112">
        <v>0.1</v>
      </c>
      <c r="AD112">
        <v>0.1</v>
      </c>
      <c r="AE112">
        <v>0.1</v>
      </c>
      <c r="AF112">
        <v>0.1</v>
      </c>
      <c r="AG112">
        <v>0.1</v>
      </c>
      <c r="AH112">
        <v>0.1</v>
      </c>
      <c r="AI112">
        <v>0.1</v>
      </c>
      <c r="AJ112">
        <v>0.1</v>
      </c>
      <c r="AK112">
        <v>0.1</v>
      </c>
      <c r="AL112">
        <v>0.1</v>
      </c>
      <c r="AM112">
        <v>0.1</v>
      </c>
      <c r="AN112">
        <v>0.1</v>
      </c>
      <c r="AO112">
        <v>0.1</v>
      </c>
      <c r="AP112">
        <v>0.1</v>
      </c>
      <c r="AQ112">
        <v>0.1</v>
      </c>
      <c r="AR112">
        <v>0.1</v>
      </c>
      <c r="AS112">
        <v>0.1</v>
      </c>
      <c r="AT112">
        <v>0.1</v>
      </c>
      <c r="AU112">
        <v>0.1</v>
      </c>
      <c r="AV112">
        <v>0.1</v>
      </c>
    </row>
    <row r="113" spans="1:48">
      <c r="A113" t="s">
        <v>52</v>
      </c>
      <c r="B113" t="s">
        <v>258</v>
      </c>
      <c r="C113" t="s">
        <v>226</v>
      </c>
      <c r="D113" t="s">
        <v>54</v>
      </c>
      <c r="E113" t="s">
        <v>260</v>
      </c>
      <c r="F113" t="s">
        <v>54</v>
      </c>
      <c r="G113">
        <v>2010</v>
      </c>
      <c r="H113" t="s">
        <v>54</v>
      </c>
      <c r="I113" t="s">
        <v>54</v>
      </c>
      <c r="J113" t="s">
        <v>54</v>
      </c>
      <c r="K113" t="s">
        <v>54</v>
      </c>
      <c r="L113">
        <v>0.1</v>
      </c>
      <c r="M113">
        <v>0.1</v>
      </c>
      <c r="N113">
        <v>0.1</v>
      </c>
      <c r="O113">
        <v>0.1</v>
      </c>
      <c r="P113">
        <v>0.1</v>
      </c>
      <c r="Q113">
        <v>0.1</v>
      </c>
      <c r="R113">
        <v>0.1</v>
      </c>
      <c r="S113">
        <v>0.1</v>
      </c>
      <c r="T113">
        <v>0.1</v>
      </c>
      <c r="U113">
        <v>0.1</v>
      </c>
      <c r="V113">
        <v>0.1</v>
      </c>
      <c r="W113">
        <v>0.1</v>
      </c>
      <c r="X113">
        <v>0.1</v>
      </c>
      <c r="Y113">
        <v>0.1</v>
      </c>
      <c r="Z113">
        <v>0.1</v>
      </c>
      <c r="AA113">
        <v>0.1</v>
      </c>
      <c r="AB113">
        <v>0.1</v>
      </c>
      <c r="AC113">
        <v>0.1</v>
      </c>
      <c r="AD113">
        <v>0.1</v>
      </c>
      <c r="AE113">
        <v>0.1</v>
      </c>
      <c r="AF113">
        <v>0.1</v>
      </c>
      <c r="AG113">
        <v>0.1</v>
      </c>
      <c r="AH113">
        <v>0.1</v>
      </c>
      <c r="AI113">
        <v>0.1</v>
      </c>
      <c r="AJ113">
        <v>0.1</v>
      </c>
      <c r="AK113">
        <v>0.1</v>
      </c>
      <c r="AL113">
        <v>0.1</v>
      </c>
      <c r="AM113">
        <v>0.1</v>
      </c>
      <c r="AN113">
        <v>0.1</v>
      </c>
      <c r="AO113">
        <v>0.1</v>
      </c>
      <c r="AP113">
        <v>0.1</v>
      </c>
      <c r="AQ113">
        <v>0.1</v>
      </c>
      <c r="AR113">
        <v>0.1</v>
      </c>
      <c r="AS113">
        <v>0.1</v>
      </c>
      <c r="AT113">
        <v>0.1</v>
      </c>
      <c r="AU113">
        <v>0.1</v>
      </c>
      <c r="AV113">
        <v>0.1</v>
      </c>
    </row>
    <row r="114" spans="1:48">
      <c r="A114" t="s">
        <v>52</v>
      </c>
      <c r="B114" t="s">
        <v>258</v>
      </c>
      <c r="C114" t="s">
        <v>227</v>
      </c>
      <c r="D114" t="s">
        <v>54</v>
      </c>
      <c r="E114" t="s">
        <v>260</v>
      </c>
      <c r="F114" t="s">
        <v>54</v>
      </c>
      <c r="G114">
        <v>2010</v>
      </c>
      <c r="H114" t="s">
        <v>54</v>
      </c>
      <c r="I114" t="s">
        <v>54</v>
      </c>
      <c r="J114" t="s">
        <v>54</v>
      </c>
      <c r="K114" t="s">
        <v>54</v>
      </c>
      <c r="L114">
        <v>0.1</v>
      </c>
      <c r="M114">
        <v>0.1</v>
      </c>
      <c r="N114">
        <v>0.1</v>
      </c>
      <c r="O114">
        <v>0.1</v>
      </c>
      <c r="P114">
        <v>0.1</v>
      </c>
      <c r="Q114">
        <v>0.1</v>
      </c>
      <c r="R114">
        <v>0.1</v>
      </c>
      <c r="S114">
        <v>0.1</v>
      </c>
      <c r="T114">
        <v>0.1</v>
      </c>
      <c r="U114">
        <v>0.1</v>
      </c>
      <c r="V114">
        <v>0.1</v>
      </c>
      <c r="W114">
        <v>0.1</v>
      </c>
      <c r="X114">
        <v>0.1</v>
      </c>
      <c r="Y114">
        <v>0.1</v>
      </c>
      <c r="Z114">
        <v>0.1</v>
      </c>
      <c r="AA114">
        <v>0.1</v>
      </c>
      <c r="AB114">
        <v>0.1</v>
      </c>
      <c r="AC114">
        <v>0.1</v>
      </c>
      <c r="AD114">
        <v>0.1</v>
      </c>
      <c r="AE114">
        <v>0.1</v>
      </c>
      <c r="AF114">
        <v>0.1</v>
      </c>
      <c r="AG114">
        <v>0.1</v>
      </c>
      <c r="AH114">
        <v>0.1</v>
      </c>
      <c r="AI114">
        <v>0.1</v>
      </c>
      <c r="AJ114">
        <v>0.1</v>
      </c>
      <c r="AK114">
        <v>0.1</v>
      </c>
      <c r="AL114">
        <v>0.1</v>
      </c>
      <c r="AM114">
        <v>0.1</v>
      </c>
      <c r="AN114">
        <v>0.1</v>
      </c>
      <c r="AO114">
        <v>0.1</v>
      </c>
      <c r="AP114">
        <v>0.1</v>
      </c>
      <c r="AQ114">
        <v>0.1</v>
      </c>
      <c r="AR114">
        <v>0.1</v>
      </c>
      <c r="AS114">
        <v>0.1</v>
      </c>
      <c r="AT114">
        <v>0.1</v>
      </c>
      <c r="AU114">
        <v>0.1</v>
      </c>
      <c r="AV114">
        <v>0.1</v>
      </c>
    </row>
    <row r="115" spans="1:48">
      <c r="A115" t="s">
        <v>52</v>
      </c>
      <c r="B115" t="s">
        <v>258</v>
      </c>
      <c r="C115" t="s">
        <v>228</v>
      </c>
      <c r="D115" t="s">
        <v>54</v>
      </c>
      <c r="E115" t="s">
        <v>260</v>
      </c>
      <c r="F115" t="s">
        <v>54</v>
      </c>
      <c r="G115">
        <v>2010</v>
      </c>
      <c r="H115" t="s">
        <v>54</v>
      </c>
      <c r="I115" t="s">
        <v>54</v>
      </c>
      <c r="J115" t="s">
        <v>54</v>
      </c>
      <c r="K115" t="s">
        <v>54</v>
      </c>
      <c r="L115">
        <v>0.1</v>
      </c>
      <c r="M115">
        <v>0.1</v>
      </c>
      <c r="N115">
        <v>0.1</v>
      </c>
      <c r="O115">
        <v>0.1</v>
      </c>
      <c r="P115">
        <v>0.1</v>
      </c>
      <c r="Q115">
        <v>0.1</v>
      </c>
      <c r="R115">
        <v>0.1</v>
      </c>
      <c r="S115">
        <v>0.1</v>
      </c>
      <c r="T115">
        <v>0.1</v>
      </c>
      <c r="U115">
        <v>0.1</v>
      </c>
      <c r="V115">
        <v>0.1</v>
      </c>
      <c r="W115">
        <v>0.1</v>
      </c>
      <c r="X115">
        <v>0.1</v>
      </c>
      <c r="Y115">
        <v>0.1</v>
      </c>
      <c r="Z115">
        <v>0.1</v>
      </c>
      <c r="AA115">
        <v>0.1</v>
      </c>
      <c r="AB115">
        <v>0.1</v>
      </c>
      <c r="AC115">
        <v>0.1</v>
      </c>
      <c r="AD115">
        <v>0.1</v>
      </c>
      <c r="AE115">
        <v>0.1</v>
      </c>
      <c r="AF115">
        <v>0.1</v>
      </c>
      <c r="AG115">
        <v>0.1</v>
      </c>
      <c r="AH115">
        <v>0.1</v>
      </c>
      <c r="AI115">
        <v>0.1</v>
      </c>
      <c r="AJ115">
        <v>0.1</v>
      </c>
      <c r="AK115">
        <v>0.1</v>
      </c>
      <c r="AL115">
        <v>0.1</v>
      </c>
      <c r="AM115">
        <v>0.1</v>
      </c>
      <c r="AN115">
        <v>0.1</v>
      </c>
      <c r="AO115">
        <v>0.1</v>
      </c>
      <c r="AP115">
        <v>0.1</v>
      </c>
      <c r="AQ115">
        <v>0.1</v>
      </c>
      <c r="AR115">
        <v>0.1</v>
      </c>
      <c r="AS115">
        <v>0.1</v>
      </c>
      <c r="AT115">
        <v>0.1</v>
      </c>
      <c r="AU115">
        <v>0.1</v>
      </c>
      <c r="AV115">
        <v>0.1</v>
      </c>
    </row>
    <row r="116" spans="1:48">
      <c r="A116" t="s">
        <v>52</v>
      </c>
      <c r="B116" t="s">
        <v>258</v>
      </c>
      <c r="C116" t="s">
        <v>229</v>
      </c>
      <c r="D116" t="s">
        <v>54</v>
      </c>
      <c r="E116" t="s">
        <v>260</v>
      </c>
      <c r="F116" t="s">
        <v>54</v>
      </c>
      <c r="G116">
        <v>2010</v>
      </c>
      <c r="H116" t="s">
        <v>54</v>
      </c>
      <c r="I116" t="s">
        <v>54</v>
      </c>
      <c r="J116" t="s">
        <v>54</v>
      </c>
      <c r="K116" t="s">
        <v>54</v>
      </c>
      <c r="L116">
        <v>0.1</v>
      </c>
      <c r="M116">
        <v>0.1</v>
      </c>
      <c r="N116">
        <v>0.1</v>
      </c>
      <c r="O116">
        <v>0.1</v>
      </c>
      <c r="P116">
        <v>0.1</v>
      </c>
      <c r="Q116">
        <v>0.1</v>
      </c>
      <c r="R116">
        <v>0.1</v>
      </c>
      <c r="S116">
        <v>0.1</v>
      </c>
      <c r="T116">
        <v>0.1</v>
      </c>
      <c r="U116">
        <v>0.1</v>
      </c>
      <c r="V116">
        <v>0.1</v>
      </c>
      <c r="W116">
        <v>0.1</v>
      </c>
      <c r="X116">
        <v>0.1</v>
      </c>
      <c r="Y116">
        <v>0.1</v>
      </c>
      <c r="Z116">
        <v>0.1</v>
      </c>
      <c r="AA116">
        <v>0.1</v>
      </c>
      <c r="AB116">
        <v>0.1</v>
      </c>
      <c r="AC116">
        <v>0.1</v>
      </c>
      <c r="AD116">
        <v>0.1</v>
      </c>
      <c r="AE116">
        <v>0.1</v>
      </c>
      <c r="AF116">
        <v>0.1</v>
      </c>
      <c r="AG116">
        <v>0.1</v>
      </c>
      <c r="AH116">
        <v>0.1</v>
      </c>
      <c r="AI116">
        <v>0.1</v>
      </c>
      <c r="AJ116">
        <v>0.1</v>
      </c>
      <c r="AK116">
        <v>0.1</v>
      </c>
      <c r="AL116">
        <v>0.1</v>
      </c>
      <c r="AM116">
        <v>0.1</v>
      </c>
      <c r="AN116">
        <v>0.1</v>
      </c>
      <c r="AO116">
        <v>0.1</v>
      </c>
      <c r="AP116">
        <v>0.1</v>
      </c>
      <c r="AQ116">
        <v>0.1</v>
      </c>
      <c r="AR116">
        <v>0.1</v>
      </c>
      <c r="AS116">
        <v>0.1</v>
      </c>
      <c r="AT116">
        <v>0.1</v>
      </c>
      <c r="AU116">
        <v>0.1</v>
      </c>
      <c r="AV116">
        <v>0.1</v>
      </c>
    </row>
    <row r="117" spans="1:48">
      <c r="A117" t="s">
        <v>52</v>
      </c>
      <c r="B117" t="s">
        <v>258</v>
      </c>
      <c r="C117" t="s">
        <v>230</v>
      </c>
      <c r="D117" t="s">
        <v>54</v>
      </c>
      <c r="E117" t="s">
        <v>260</v>
      </c>
      <c r="F117" t="s">
        <v>54</v>
      </c>
      <c r="G117">
        <v>2010</v>
      </c>
      <c r="H117" t="s">
        <v>54</v>
      </c>
      <c r="I117" t="s">
        <v>54</v>
      </c>
      <c r="J117" t="s">
        <v>54</v>
      </c>
      <c r="K117" t="s">
        <v>54</v>
      </c>
      <c r="L117">
        <v>0.1</v>
      </c>
      <c r="M117">
        <v>0.1</v>
      </c>
      <c r="N117">
        <v>0.1</v>
      </c>
      <c r="O117">
        <v>0.1</v>
      </c>
      <c r="P117">
        <v>0.1</v>
      </c>
      <c r="Q117">
        <v>0.1</v>
      </c>
      <c r="R117">
        <v>0.1</v>
      </c>
      <c r="S117">
        <v>0.1</v>
      </c>
      <c r="T117">
        <v>0.1</v>
      </c>
      <c r="U117">
        <v>0.1</v>
      </c>
      <c r="V117">
        <v>0.1</v>
      </c>
      <c r="W117">
        <v>0.1</v>
      </c>
      <c r="X117">
        <v>0.1</v>
      </c>
      <c r="Y117">
        <v>0.1</v>
      </c>
      <c r="Z117">
        <v>0.1</v>
      </c>
      <c r="AA117">
        <v>0.1</v>
      </c>
      <c r="AB117">
        <v>0.1</v>
      </c>
      <c r="AC117">
        <v>0.1</v>
      </c>
      <c r="AD117">
        <v>0.1</v>
      </c>
      <c r="AE117">
        <v>0.1</v>
      </c>
      <c r="AF117">
        <v>0.1</v>
      </c>
      <c r="AG117">
        <v>0.1</v>
      </c>
      <c r="AH117">
        <v>0.1</v>
      </c>
      <c r="AI117">
        <v>0.1</v>
      </c>
      <c r="AJ117">
        <v>0.1</v>
      </c>
      <c r="AK117">
        <v>0.1</v>
      </c>
      <c r="AL117">
        <v>0.1</v>
      </c>
      <c r="AM117">
        <v>0.1</v>
      </c>
      <c r="AN117">
        <v>0.1</v>
      </c>
      <c r="AO117">
        <v>0.1</v>
      </c>
      <c r="AP117">
        <v>0.1</v>
      </c>
      <c r="AQ117">
        <v>0.1</v>
      </c>
      <c r="AR117">
        <v>0.1</v>
      </c>
      <c r="AS117">
        <v>0.1</v>
      </c>
      <c r="AT117">
        <v>0.1</v>
      </c>
      <c r="AU117">
        <v>0.1</v>
      </c>
      <c r="AV117">
        <v>0.1</v>
      </c>
    </row>
    <row r="118" spans="1:48">
      <c r="A118" t="s">
        <v>52</v>
      </c>
      <c r="B118" t="s">
        <v>258</v>
      </c>
      <c r="C118" t="s">
        <v>231</v>
      </c>
      <c r="D118" t="s">
        <v>54</v>
      </c>
      <c r="E118" t="s">
        <v>260</v>
      </c>
      <c r="F118" t="s">
        <v>54</v>
      </c>
      <c r="G118">
        <v>2010</v>
      </c>
      <c r="H118" t="s">
        <v>54</v>
      </c>
      <c r="I118" t="s">
        <v>54</v>
      </c>
      <c r="J118" t="s">
        <v>54</v>
      </c>
      <c r="K118" t="s">
        <v>54</v>
      </c>
      <c r="L118">
        <v>0.1</v>
      </c>
      <c r="M118">
        <v>0.1</v>
      </c>
      <c r="N118">
        <v>0.1</v>
      </c>
      <c r="O118">
        <v>0.1</v>
      </c>
      <c r="P118">
        <v>0.1</v>
      </c>
      <c r="Q118">
        <v>0.1</v>
      </c>
      <c r="R118">
        <v>0.1</v>
      </c>
      <c r="S118">
        <v>0.1</v>
      </c>
      <c r="T118">
        <v>0.1</v>
      </c>
      <c r="U118">
        <v>0.1</v>
      </c>
      <c r="V118">
        <v>0.1</v>
      </c>
      <c r="W118">
        <v>0.1</v>
      </c>
      <c r="X118">
        <v>0.1</v>
      </c>
      <c r="Y118">
        <v>0.1</v>
      </c>
      <c r="Z118">
        <v>0.1</v>
      </c>
      <c r="AA118">
        <v>0.1</v>
      </c>
      <c r="AB118">
        <v>0.1</v>
      </c>
      <c r="AC118">
        <v>0.1</v>
      </c>
      <c r="AD118">
        <v>0.1</v>
      </c>
      <c r="AE118">
        <v>0.1</v>
      </c>
      <c r="AF118">
        <v>0.1</v>
      </c>
      <c r="AG118">
        <v>0.1</v>
      </c>
      <c r="AH118">
        <v>0.1</v>
      </c>
      <c r="AI118">
        <v>0.1</v>
      </c>
      <c r="AJ118">
        <v>0.1</v>
      </c>
      <c r="AK118">
        <v>0.1</v>
      </c>
      <c r="AL118">
        <v>0.1</v>
      </c>
      <c r="AM118">
        <v>0.1</v>
      </c>
      <c r="AN118">
        <v>0.1</v>
      </c>
      <c r="AO118">
        <v>0.1</v>
      </c>
      <c r="AP118">
        <v>0.1</v>
      </c>
      <c r="AQ118">
        <v>0.1</v>
      </c>
      <c r="AR118">
        <v>0.1</v>
      </c>
      <c r="AS118">
        <v>0.1</v>
      </c>
      <c r="AT118">
        <v>0.1</v>
      </c>
      <c r="AU118">
        <v>0.1</v>
      </c>
      <c r="AV118">
        <v>0.1</v>
      </c>
    </row>
    <row r="119" spans="1:48">
      <c r="A119" t="s">
        <v>52</v>
      </c>
      <c r="B119" t="s">
        <v>258</v>
      </c>
      <c r="C119" t="s">
        <v>232</v>
      </c>
      <c r="D119" t="s">
        <v>54</v>
      </c>
      <c r="E119" t="s">
        <v>260</v>
      </c>
      <c r="F119" t="s">
        <v>54</v>
      </c>
      <c r="G119">
        <v>2010</v>
      </c>
      <c r="H119" t="s">
        <v>54</v>
      </c>
      <c r="I119" t="s">
        <v>54</v>
      </c>
      <c r="J119" t="s">
        <v>54</v>
      </c>
      <c r="K119" t="s">
        <v>54</v>
      </c>
      <c r="L119">
        <v>0.1</v>
      </c>
      <c r="M119">
        <v>0.1</v>
      </c>
      <c r="N119">
        <v>0.1</v>
      </c>
      <c r="O119">
        <v>0.1</v>
      </c>
      <c r="P119">
        <v>0.1</v>
      </c>
      <c r="Q119">
        <v>0.1</v>
      </c>
      <c r="R119">
        <v>0.1</v>
      </c>
      <c r="S119">
        <v>0.1</v>
      </c>
      <c r="T119">
        <v>0.1</v>
      </c>
      <c r="U119">
        <v>0.1</v>
      </c>
      <c r="V119">
        <v>0.1</v>
      </c>
      <c r="W119">
        <v>0.1</v>
      </c>
      <c r="X119">
        <v>0.1</v>
      </c>
      <c r="Y119">
        <v>0.1</v>
      </c>
      <c r="Z119">
        <v>0.1</v>
      </c>
      <c r="AA119">
        <v>0.1</v>
      </c>
      <c r="AB119">
        <v>0.1</v>
      </c>
      <c r="AC119">
        <v>0.1</v>
      </c>
      <c r="AD119">
        <v>0.1</v>
      </c>
      <c r="AE119">
        <v>0.1</v>
      </c>
      <c r="AF119">
        <v>0.1</v>
      </c>
      <c r="AG119">
        <v>0.1</v>
      </c>
      <c r="AH119">
        <v>0.1</v>
      </c>
      <c r="AI119">
        <v>0.1</v>
      </c>
      <c r="AJ119">
        <v>0.1</v>
      </c>
      <c r="AK119">
        <v>0.1</v>
      </c>
      <c r="AL119">
        <v>0.1</v>
      </c>
      <c r="AM119">
        <v>0.1</v>
      </c>
      <c r="AN119">
        <v>0.1</v>
      </c>
      <c r="AO119">
        <v>0.1</v>
      </c>
      <c r="AP119">
        <v>0.1</v>
      </c>
      <c r="AQ119">
        <v>0.1</v>
      </c>
      <c r="AR119">
        <v>0.1</v>
      </c>
      <c r="AS119">
        <v>0.1</v>
      </c>
      <c r="AT119">
        <v>0.1</v>
      </c>
      <c r="AU119">
        <v>0.1</v>
      </c>
      <c r="AV119">
        <v>0.1</v>
      </c>
    </row>
    <row r="120" spans="1:48">
      <c r="A120" t="s">
        <v>52</v>
      </c>
      <c r="B120" t="s">
        <v>258</v>
      </c>
      <c r="C120" t="s">
        <v>233</v>
      </c>
      <c r="D120" t="s">
        <v>54</v>
      </c>
      <c r="E120" t="s">
        <v>260</v>
      </c>
      <c r="F120" t="s">
        <v>54</v>
      </c>
      <c r="G120">
        <v>2010</v>
      </c>
      <c r="H120" t="s">
        <v>54</v>
      </c>
      <c r="I120" t="s">
        <v>54</v>
      </c>
      <c r="J120" t="s">
        <v>54</v>
      </c>
      <c r="K120" t="s">
        <v>54</v>
      </c>
      <c r="L120">
        <v>0.1</v>
      </c>
      <c r="M120">
        <v>0.1</v>
      </c>
      <c r="N120">
        <v>0.1</v>
      </c>
      <c r="O120">
        <v>0.1</v>
      </c>
      <c r="P120">
        <v>0.1</v>
      </c>
      <c r="Q120">
        <v>0.1</v>
      </c>
      <c r="R120">
        <v>0.1</v>
      </c>
      <c r="S120">
        <v>0.1</v>
      </c>
      <c r="T120">
        <v>0.1</v>
      </c>
      <c r="U120">
        <v>0.1</v>
      </c>
      <c r="V120">
        <v>0.1</v>
      </c>
      <c r="W120">
        <v>0.1</v>
      </c>
      <c r="X120">
        <v>0.1</v>
      </c>
      <c r="Y120">
        <v>0.1</v>
      </c>
      <c r="Z120">
        <v>0.1</v>
      </c>
      <c r="AA120">
        <v>0.1</v>
      </c>
      <c r="AB120">
        <v>0.1</v>
      </c>
      <c r="AC120">
        <v>0.1</v>
      </c>
      <c r="AD120">
        <v>0.1</v>
      </c>
      <c r="AE120">
        <v>0.1</v>
      </c>
      <c r="AF120">
        <v>0.1</v>
      </c>
      <c r="AG120">
        <v>0.1</v>
      </c>
      <c r="AH120">
        <v>0.1</v>
      </c>
      <c r="AI120">
        <v>0.1</v>
      </c>
      <c r="AJ120">
        <v>0.1</v>
      </c>
      <c r="AK120">
        <v>0.1</v>
      </c>
      <c r="AL120">
        <v>0.1</v>
      </c>
      <c r="AM120">
        <v>0.1</v>
      </c>
      <c r="AN120">
        <v>0.1</v>
      </c>
      <c r="AO120">
        <v>0.1</v>
      </c>
      <c r="AP120">
        <v>0.1</v>
      </c>
      <c r="AQ120">
        <v>0.1</v>
      </c>
      <c r="AR120">
        <v>0.1</v>
      </c>
      <c r="AS120">
        <v>0.1</v>
      </c>
      <c r="AT120">
        <v>0.1</v>
      </c>
      <c r="AU120">
        <v>0.1</v>
      </c>
      <c r="AV120">
        <v>0.1</v>
      </c>
    </row>
    <row r="121" spans="1:48">
      <c r="A121" t="s">
        <v>52</v>
      </c>
      <c r="B121" t="s">
        <v>258</v>
      </c>
      <c r="C121" t="s">
        <v>234</v>
      </c>
      <c r="D121" t="s">
        <v>54</v>
      </c>
      <c r="E121" t="s">
        <v>260</v>
      </c>
      <c r="F121" t="s">
        <v>54</v>
      </c>
      <c r="G121">
        <v>2010</v>
      </c>
      <c r="H121" t="s">
        <v>54</v>
      </c>
      <c r="I121" t="s">
        <v>54</v>
      </c>
      <c r="J121" t="s">
        <v>54</v>
      </c>
      <c r="K121" t="s">
        <v>54</v>
      </c>
      <c r="L121">
        <v>0.1</v>
      </c>
      <c r="M121">
        <v>0.1</v>
      </c>
      <c r="N121">
        <v>0.1</v>
      </c>
      <c r="O121">
        <v>0.1</v>
      </c>
      <c r="P121">
        <v>0.1</v>
      </c>
      <c r="Q121">
        <v>0.1</v>
      </c>
      <c r="R121">
        <v>0.1</v>
      </c>
      <c r="S121">
        <v>0.1</v>
      </c>
      <c r="T121">
        <v>0.1</v>
      </c>
      <c r="U121">
        <v>0.1</v>
      </c>
      <c r="V121">
        <v>0.1</v>
      </c>
      <c r="W121">
        <v>0.1</v>
      </c>
      <c r="X121">
        <v>0.1</v>
      </c>
      <c r="Y121">
        <v>0.1</v>
      </c>
      <c r="Z121">
        <v>0.1</v>
      </c>
      <c r="AA121">
        <v>0.1</v>
      </c>
      <c r="AB121">
        <v>0.1</v>
      </c>
      <c r="AC121">
        <v>0.1</v>
      </c>
      <c r="AD121">
        <v>0.1</v>
      </c>
      <c r="AE121">
        <v>0.1</v>
      </c>
      <c r="AF121">
        <v>0.1</v>
      </c>
      <c r="AG121">
        <v>0.1</v>
      </c>
      <c r="AH121">
        <v>0.1</v>
      </c>
      <c r="AI121">
        <v>0.1</v>
      </c>
      <c r="AJ121">
        <v>0.1</v>
      </c>
      <c r="AK121">
        <v>0.1</v>
      </c>
      <c r="AL121">
        <v>0.1</v>
      </c>
      <c r="AM121">
        <v>0.1</v>
      </c>
      <c r="AN121">
        <v>0.1</v>
      </c>
      <c r="AO121">
        <v>0.1</v>
      </c>
      <c r="AP121">
        <v>0.1</v>
      </c>
      <c r="AQ121">
        <v>0.1</v>
      </c>
      <c r="AR121">
        <v>0.1</v>
      </c>
      <c r="AS121">
        <v>0.1</v>
      </c>
      <c r="AT121">
        <v>0.1</v>
      </c>
      <c r="AU121">
        <v>0.1</v>
      </c>
      <c r="AV121">
        <v>0.1</v>
      </c>
    </row>
    <row r="122" spans="1:48">
      <c r="A122" t="s">
        <v>52</v>
      </c>
      <c r="B122" t="s">
        <v>258</v>
      </c>
      <c r="C122" t="s">
        <v>235</v>
      </c>
      <c r="D122" t="s">
        <v>54</v>
      </c>
      <c r="E122" t="s">
        <v>260</v>
      </c>
      <c r="F122" t="s">
        <v>54</v>
      </c>
      <c r="G122">
        <v>2010</v>
      </c>
      <c r="H122" t="s">
        <v>54</v>
      </c>
      <c r="I122" t="s">
        <v>54</v>
      </c>
      <c r="J122" t="s">
        <v>54</v>
      </c>
      <c r="K122" t="s">
        <v>54</v>
      </c>
      <c r="L122">
        <v>0.1</v>
      </c>
      <c r="M122">
        <v>0.1</v>
      </c>
      <c r="N122">
        <v>0.1</v>
      </c>
      <c r="O122">
        <v>0.1</v>
      </c>
      <c r="P122">
        <v>0.1</v>
      </c>
      <c r="Q122">
        <v>0.1</v>
      </c>
      <c r="R122">
        <v>0.1</v>
      </c>
      <c r="S122">
        <v>0.1</v>
      </c>
      <c r="T122">
        <v>0.1</v>
      </c>
      <c r="U122">
        <v>0.1</v>
      </c>
      <c r="V122">
        <v>0.1</v>
      </c>
      <c r="W122">
        <v>0.1</v>
      </c>
      <c r="X122">
        <v>0.1</v>
      </c>
      <c r="Y122">
        <v>0.1</v>
      </c>
      <c r="Z122">
        <v>0.1</v>
      </c>
      <c r="AA122">
        <v>0.1</v>
      </c>
      <c r="AB122">
        <v>0.1</v>
      </c>
      <c r="AC122">
        <v>0.1</v>
      </c>
      <c r="AD122">
        <v>0.1</v>
      </c>
      <c r="AE122">
        <v>0.1</v>
      </c>
      <c r="AF122">
        <v>0.1</v>
      </c>
      <c r="AG122">
        <v>0.1</v>
      </c>
      <c r="AH122">
        <v>0.1</v>
      </c>
      <c r="AI122">
        <v>0.1</v>
      </c>
      <c r="AJ122">
        <v>0.1</v>
      </c>
      <c r="AK122">
        <v>0.1</v>
      </c>
      <c r="AL122">
        <v>0.1</v>
      </c>
      <c r="AM122">
        <v>0.1</v>
      </c>
      <c r="AN122">
        <v>0.1</v>
      </c>
      <c r="AO122">
        <v>0.1</v>
      </c>
      <c r="AP122">
        <v>0.1</v>
      </c>
      <c r="AQ122">
        <v>0.1</v>
      </c>
      <c r="AR122">
        <v>0.1</v>
      </c>
      <c r="AS122">
        <v>0.1</v>
      </c>
      <c r="AT122">
        <v>0.1</v>
      </c>
      <c r="AU122">
        <v>0.1</v>
      </c>
      <c r="AV122">
        <v>0.1</v>
      </c>
    </row>
    <row r="123" spans="1:48">
      <c r="A123" t="s">
        <v>52</v>
      </c>
      <c r="B123" t="s">
        <v>258</v>
      </c>
      <c r="C123" t="s">
        <v>236</v>
      </c>
      <c r="D123" t="s">
        <v>54</v>
      </c>
      <c r="E123" t="s">
        <v>260</v>
      </c>
      <c r="F123" t="s">
        <v>54</v>
      </c>
      <c r="G123">
        <v>2010</v>
      </c>
      <c r="H123" t="s">
        <v>54</v>
      </c>
      <c r="I123" t="s">
        <v>54</v>
      </c>
      <c r="J123" t="s">
        <v>54</v>
      </c>
      <c r="K123" t="s">
        <v>54</v>
      </c>
      <c r="L123">
        <v>0.1</v>
      </c>
      <c r="M123">
        <v>0.1</v>
      </c>
      <c r="N123">
        <v>0.1</v>
      </c>
      <c r="O123">
        <v>0.1</v>
      </c>
      <c r="P123">
        <v>0.1</v>
      </c>
      <c r="Q123">
        <v>0.1</v>
      </c>
      <c r="R123">
        <v>0.1</v>
      </c>
      <c r="S123">
        <v>0.1</v>
      </c>
      <c r="T123">
        <v>0.1</v>
      </c>
      <c r="U123">
        <v>0.1</v>
      </c>
      <c r="V123">
        <v>0.1</v>
      </c>
      <c r="W123">
        <v>0.1</v>
      </c>
      <c r="X123">
        <v>0.1</v>
      </c>
      <c r="Y123">
        <v>0.1</v>
      </c>
      <c r="Z123">
        <v>0.1</v>
      </c>
      <c r="AA123">
        <v>0.1</v>
      </c>
      <c r="AB123">
        <v>0.1</v>
      </c>
      <c r="AC123">
        <v>0.1</v>
      </c>
      <c r="AD123">
        <v>0.1</v>
      </c>
      <c r="AE123">
        <v>0.1</v>
      </c>
      <c r="AF123">
        <v>0.1</v>
      </c>
      <c r="AG123">
        <v>0.1</v>
      </c>
      <c r="AH123">
        <v>0.1</v>
      </c>
      <c r="AI123">
        <v>0.1</v>
      </c>
      <c r="AJ123">
        <v>0.1</v>
      </c>
      <c r="AK123">
        <v>0.1</v>
      </c>
      <c r="AL123">
        <v>0.1</v>
      </c>
      <c r="AM123">
        <v>0.1</v>
      </c>
      <c r="AN123">
        <v>0.1</v>
      </c>
      <c r="AO123">
        <v>0.1</v>
      </c>
      <c r="AP123">
        <v>0.1</v>
      </c>
      <c r="AQ123">
        <v>0.1</v>
      </c>
      <c r="AR123">
        <v>0.1</v>
      </c>
      <c r="AS123">
        <v>0.1</v>
      </c>
      <c r="AT123">
        <v>0.1</v>
      </c>
      <c r="AU123">
        <v>0.1</v>
      </c>
      <c r="AV123">
        <v>0.1</v>
      </c>
    </row>
    <row r="124" spans="1:48">
      <c r="A124" t="s">
        <v>52</v>
      </c>
      <c r="B124" t="s">
        <v>258</v>
      </c>
      <c r="C124" t="s">
        <v>237</v>
      </c>
      <c r="D124" t="s">
        <v>54</v>
      </c>
      <c r="E124" t="s">
        <v>260</v>
      </c>
      <c r="F124" t="s">
        <v>54</v>
      </c>
      <c r="G124">
        <v>2010</v>
      </c>
      <c r="H124" t="s">
        <v>54</v>
      </c>
      <c r="I124" t="s">
        <v>54</v>
      </c>
      <c r="J124" t="s">
        <v>54</v>
      </c>
      <c r="K124" t="s">
        <v>54</v>
      </c>
      <c r="L124">
        <v>0.1</v>
      </c>
      <c r="M124">
        <v>0.1</v>
      </c>
      <c r="N124">
        <v>0.1</v>
      </c>
      <c r="O124">
        <v>0.1</v>
      </c>
      <c r="P124">
        <v>0.1</v>
      </c>
      <c r="Q124">
        <v>0.1</v>
      </c>
      <c r="R124">
        <v>0.1</v>
      </c>
      <c r="S124">
        <v>0.1</v>
      </c>
      <c r="T124">
        <v>0.1</v>
      </c>
      <c r="U124">
        <v>0.1</v>
      </c>
      <c r="V124">
        <v>0.1</v>
      </c>
      <c r="W124">
        <v>0.1</v>
      </c>
      <c r="X124">
        <v>0.1</v>
      </c>
      <c r="Y124">
        <v>0.1</v>
      </c>
      <c r="Z124">
        <v>0.1</v>
      </c>
      <c r="AA124">
        <v>0.1</v>
      </c>
      <c r="AB124">
        <v>0.1</v>
      </c>
      <c r="AC124">
        <v>0.1</v>
      </c>
      <c r="AD124">
        <v>0.1</v>
      </c>
      <c r="AE124">
        <v>0.1</v>
      </c>
      <c r="AF124">
        <v>0.1</v>
      </c>
      <c r="AG124">
        <v>0.1</v>
      </c>
      <c r="AH124">
        <v>0.1</v>
      </c>
      <c r="AI124">
        <v>0.1</v>
      </c>
      <c r="AJ124">
        <v>0.1</v>
      </c>
      <c r="AK124">
        <v>0.1</v>
      </c>
      <c r="AL124">
        <v>0.1</v>
      </c>
      <c r="AM124">
        <v>0.1</v>
      </c>
      <c r="AN124">
        <v>0.1</v>
      </c>
      <c r="AO124">
        <v>0.1</v>
      </c>
      <c r="AP124">
        <v>0.1</v>
      </c>
      <c r="AQ124">
        <v>0.1</v>
      </c>
      <c r="AR124">
        <v>0.1</v>
      </c>
      <c r="AS124">
        <v>0.1</v>
      </c>
      <c r="AT124">
        <v>0.1</v>
      </c>
      <c r="AU124">
        <v>0.1</v>
      </c>
      <c r="AV124">
        <v>0.1</v>
      </c>
    </row>
    <row r="125" spans="1:48">
      <c r="A125" t="s">
        <v>52</v>
      </c>
      <c r="B125" t="s">
        <v>258</v>
      </c>
      <c r="C125" t="s">
        <v>238</v>
      </c>
      <c r="D125" t="s">
        <v>54</v>
      </c>
      <c r="E125" t="s">
        <v>260</v>
      </c>
      <c r="F125" t="s">
        <v>54</v>
      </c>
      <c r="G125">
        <v>2010</v>
      </c>
      <c r="H125" t="s">
        <v>54</v>
      </c>
      <c r="I125" t="s">
        <v>54</v>
      </c>
      <c r="J125" t="s">
        <v>54</v>
      </c>
      <c r="K125" t="s">
        <v>54</v>
      </c>
      <c r="L125">
        <v>0.1</v>
      </c>
      <c r="M125">
        <v>0.1</v>
      </c>
      <c r="N125">
        <v>0.1</v>
      </c>
      <c r="O125">
        <v>0.1</v>
      </c>
      <c r="P125">
        <v>0.1</v>
      </c>
      <c r="Q125">
        <v>0.1</v>
      </c>
      <c r="R125">
        <v>0.1</v>
      </c>
      <c r="S125">
        <v>0.1</v>
      </c>
      <c r="T125">
        <v>0.1</v>
      </c>
      <c r="U125">
        <v>0.1</v>
      </c>
      <c r="V125">
        <v>0.1</v>
      </c>
      <c r="W125">
        <v>0.1</v>
      </c>
      <c r="X125">
        <v>0.1</v>
      </c>
      <c r="Y125">
        <v>0.1</v>
      </c>
      <c r="Z125">
        <v>0.1</v>
      </c>
      <c r="AA125">
        <v>0.1</v>
      </c>
      <c r="AB125">
        <v>0.1</v>
      </c>
      <c r="AC125">
        <v>0.1</v>
      </c>
      <c r="AD125">
        <v>0.1</v>
      </c>
      <c r="AE125">
        <v>0.1</v>
      </c>
      <c r="AF125">
        <v>0.1</v>
      </c>
      <c r="AG125">
        <v>0.1</v>
      </c>
      <c r="AH125">
        <v>0.1</v>
      </c>
      <c r="AI125">
        <v>0.1</v>
      </c>
      <c r="AJ125">
        <v>0.1</v>
      </c>
      <c r="AK125">
        <v>0.1</v>
      </c>
      <c r="AL125">
        <v>0.1</v>
      </c>
      <c r="AM125">
        <v>0.1</v>
      </c>
      <c r="AN125">
        <v>0.1</v>
      </c>
      <c r="AO125">
        <v>0.1</v>
      </c>
      <c r="AP125">
        <v>0.1</v>
      </c>
      <c r="AQ125">
        <v>0.1</v>
      </c>
      <c r="AR125">
        <v>0.1</v>
      </c>
      <c r="AS125">
        <v>0.1</v>
      </c>
      <c r="AT125">
        <v>0.1</v>
      </c>
      <c r="AU125">
        <v>0.1</v>
      </c>
      <c r="AV125">
        <v>0.1</v>
      </c>
    </row>
    <row r="126" spans="1:48">
      <c r="A126" t="s">
        <v>52</v>
      </c>
      <c r="B126" t="s">
        <v>258</v>
      </c>
      <c r="C126" t="s">
        <v>239</v>
      </c>
      <c r="D126" t="s">
        <v>54</v>
      </c>
      <c r="E126" t="s">
        <v>260</v>
      </c>
      <c r="F126" t="s">
        <v>54</v>
      </c>
      <c r="G126">
        <v>2010</v>
      </c>
      <c r="H126" t="s">
        <v>54</v>
      </c>
      <c r="I126" t="s">
        <v>54</v>
      </c>
      <c r="J126" t="s">
        <v>54</v>
      </c>
      <c r="K126" t="s">
        <v>54</v>
      </c>
      <c r="L126">
        <v>0.1</v>
      </c>
      <c r="M126">
        <v>0.1</v>
      </c>
      <c r="N126">
        <v>0.1</v>
      </c>
      <c r="O126">
        <v>0.1</v>
      </c>
      <c r="P126">
        <v>0.1</v>
      </c>
      <c r="Q126">
        <v>0.1</v>
      </c>
      <c r="R126">
        <v>0.1</v>
      </c>
      <c r="S126">
        <v>0.1</v>
      </c>
      <c r="T126">
        <v>0.1</v>
      </c>
      <c r="U126">
        <v>0.1</v>
      </c>
      <c r="V126">
        <v>0.1</v>
      </c>
      <c r="W126">
        <v>0.1</v>
      </c>
      <c r="X126">
        <v>0.1</v>
      </c>
      <c r="Y126">
        <v>0.1</v>
      </c>
      <c r="Z126">
        <v>0.1</v>
      </c>
      <c r="AA126">
        <v>0.1</v>
      </c>
      <c r="AB126">
        <v>0.1</v>
      </c>
      <c r="AC126">
        <v>0.1</v>
      </c>
      <c r="AD126">
        <v>0.1</v>
      </c>
      <c r="AE126">
        <v>0.1</v>
      </c>
      <c r="AF126">
        <v>0.1</v>
      </c>
      <c r="AG126">
        <v>0.1</v>
      </c>
      <c r="AH126">
        <v>0.1</v>
      </c>
      <c r="AI126">
        <v>0.1</v>
      </c>
      <c r="AJ126">
        <v>0.1</v>
      </c>
      <c r="AK126">
        <v>0.1</v>
      </c>
      <c r="AL126">
        <v>0.1</v>
      </c>
      <c r="AM126">
        <v>0.1</v>
      </c>
      <c r="AN126">
        <v>0.1</v>
      </c>
      <c r="AO126">
        <v>0.1</v>
      </c>
      <c r="AP126">
        <v>0.1</v>
      </c>
      <c r="AQ126">
        <v>0.1</v>
      </c>
      <c r="AR126">
        <v>0.1</v>
      </c>
      <c r="AS126">
        <v>0.1</v>
      </c>
      <c r="AT126">
        <v>0.1</v>
      </c>
      <c r="AU126">
        <v>0.1</v>
      </c>
      <c r="AV126">
        <v>0.1</v>
      </c>
    </row>
    <row r="127" spans="1:48">
      <c r="A127" t="s">
        <v>52</v>
      </c>
      <c r="B127" t="s">
        <v>258</v>
      </c>
      <c r="C127" t="s">
        <v>240</v>
      </c>
      <c r="D127" t="s">
        <v>54</v>
      </c>
      <c r="E127" t="s">
        <v>260</v>
      </c>
      <c r="F127" t="s">
        <v>54</v>
      </c>
      <c r="G127">
        <v>2010</v>
      </c>
      <c r="H127" t="s">
        <v>54</v>
      </c>
      <c r="I127" t="s">
        <v>54</v>
      </c>
      <c r="J127" t="s">
        <v>54</v>
      </c>
      <c r="K127" t="s">
        <v>54</v>
      </c>
      <c r="L127">
        <v>0.1</v>
      </c>
      <c r="M127">
        <v>0.1</v>
      </c>
      <c r="N127">
        <v>0.1</v>
      </c>
      <c r="O127">
        <v>0.1</v>
      </c>
      <c r="P127">
        <v>0.1</v>
      </c>
      <c r="Q127">
        <v>0.1</v>
      </c>
      <c r="R127">
        <v>0.1</v>
      </c>
      <c r="S127">
        <v>0.1</v>
      </c>
      <c r="T127">
        <v>0.1</v>
      </c>
      <c r="U127">
        <v>0.1</v>
      </c>
      <c r="V127">
        <v>0.1</v>
      </c>
      <c r="W127">
        <v>0.1</v>
      </c>
      <c r="X127">
        <v>0.1</v>
      </c>
      <c r="Y127">
        <v>0.1</v>
      </c>
      <c r="Z127">
        <v>0.1</v>
      </c>
      <c r="AA127">
        <v>0.1</v>
      </c>
      <c r="AB127">
        <v>0.1</v>
      </c>
      <c r="AC127">
        <v>0.1</v>
      </c>
      <c r="AD127">
        <v>0.1</v>
      </c>
      <c r="AE127">
        <v>0.1</v>
      </c>
      <c r="AF127">
        <v>0.1</v>
      </c>
      <c r="AG127">
        <v>0.1</v>
      </c>
      <c r="AH127">
        <v>0.1</v>
      </c>
      <c r="AI127">
        <v>0.1</v>
      </c>
      <c r="AJ127">
        <v>0.1</v>
      </c>
      <c r="AK127">
        <v>0.1</v>
      </c>
      <c r="AL127">
        <v>0.1</v>
      </c>
      <c r="AM127">
        <v>0.1</v>
      </c>
      <c r="AN127">
        <v>0.1</v>
      </c>
      <c r="AO127">
        <v>0.1</v>
      </c>
      <c r="AP127">
        <v>0.1</v>
      </c>
      <c r="AQ127">
        <v>0.1</v>
      </c>
      <c r="AR127">
        <v>0.1</v>
      </c>
      <c r="AS127">
        <v>0.1</v>
      </c>
      <c r="AT127">
        <v>0.1</v>
      </c>
      <c r="AU127">
        <v>0.1</v>
      </c>
      <c r="AV127">
        <v>0.1</v>
      </c>
    </row>
    <row r="128" spans="1:48">
      <c r="A128" t="s">
        <v>52</v>
      </c>
      <c r="B128" t="s">
        <v>258</v>
      </c>
      <c r="C128" t="s">
        <v>241</v>
      </c>
      <c r="D128" t="s">
        <v>54</v>
      </c>
      <c r="E128" t="s">
        <v>260</v>
      </c>
      <c r="F128" t="s">
        <v>54</v>
      </c>
      <c r="G128">
        <v>2010</v>
      </c>
      <c r="H128" t="s">
        <v>54</v>
      </c>
      <c r="I128" t="s">
        <v>54</v>
      </c>
      <c r="J128" t="s">
        <v>54</v>
      </c>
      <c r="K128" t="s">
        <v>54</v>
      </c>
      <c r="L128">
        <v>0.1</v>
      </c>
      <c r="M128">
        <v>0.1</v>
      </c>
      <c r="N128">
        <v>0.1</v>
      </c>
      <c r="O128">
        <v>0.1</v>
      </c>
      <c r="P128">
        <v>0.1</v>
      </c>
      <c r="Q128">
        <v>0.1</v>
      </c>
      <c r="R128">
        <v>0.1</v>
      </c>
      <c r="S128">
        <v>0.1</v>
      </c>
      <c r="T128">
        <v>0.1</v>
      </c>
      <c r="U128">
        <v>0.1</v>
      </c>
      <c r="V128">
        <v>0.1</v>
      </c>
      <c r="W128">
        <v>0.1</v>
      </c>
      <c r="X128">
        <v>0.1</v>
      </c>
      <c r="Y128">
        <v>0.1</v>
      </c>
      <c r="Z128">
        <v>0.1</v>
      </c>
      <c r="AA128">
        <v>0.1</v>
      </c>
      <c r="AB128">
        <v>0.1</v>
      </c>
      <c r="AC128">
        <v>0.1</v>
      </c>
      <c r="AD128">
        <v>0.1</v>
      </c>
      <c r="AE128">
        <v>0.1</v>
      </c>
      <c r="AF128">
        <v>0.1</v>
      </c>
      <c r="AG128">
        <v>0.1</v>
      </c>
      <c r="AH128">
        <v>0.1</v>
      </c>
      <c r="AI128">
        <v>0.1</v>
      </c>
      <c r="AJ128">
        <v>0.1</v>
      </c>
      <c r="AK128">
        <v>0.1</v>
      </c>
      <c r="AL128">
        <v>0.1</v>
      </c>
      <c r="AM128">
        <v>0.1</v>
      </c>
      <c r="AN128">
        <v>0.1</v>
      </c>
      <c r="AO128">
        <v>0.1</v>
      </c>
      <c r="AP128">
        <v>0.1</v>
      </c>
      <c r="AQ128">
        <v>0.1</v>
      </c>
      <c r="AR128">
        <v>0.1</v>
      </c>
      <c r="AS128">
        <v>0.1</v>
      </c>
      <c r="AT128">
        <v>0.1</v>
      </c>
      <c r="AU128">
        <v>0.1</v>
      </c>
      <c r="AV128">
        <v>0.1</v>
      </c>
    </row>
    <row r="129" spans="1:48">
      <c r="A129" t="s">
        <v>52</v>
      </c>
      <c r="B129" t="s">
        <v>258</v>
      </c>
      <c r="C129" t="s">
        <v>242</v>
      </c>
      <c r="D129" t="s">
        <v>54</v>
      </c>
      <c r="E129" t="s">
        <v>260</v>
      </c>
      <c r="F129" t="s">
        <v>54</v>
      </c>
      <c r="G129">
        <v>2010</v>
      </c>
      <c r="H129" t="s">
        <v>54</v>
      </c>
      <c r="I129" t="s">
        <v>54</v>
      </c>
      <c r="J129" t="s">
        <v>54</v>
      </c>
      <c r="K129" t="s">
        <v>54</v>
      </c>
      <c r="L129">
        <v>0.1</v>
      </c>
      <c r="M129">
        <v>0.1</v>
      </c>
      <c r="N129">
        <v>0.1</v>
      </c>
      <c r="O129">
        <v>0.1</v>
      </c>
      <c r="P129">
        <v>0.1</v>
      </c>
      <c r="Q129">
        <v>0.1</v>
      </c>
      <c r="R129">
        <v>0.1</v>
      </c>
      <c r="S129">
        <v>0.1</v>
      </c>
      <c r="T129">
        <v>0.1</v>
      </c>
      <c r="U129">
        <v>0.1</v>
      </c>
      <c r="V129">
        <v>0.1</v>
      </c>
      <c r="W129">
        <v>0.1</v>
      </c>
      <c r="X129">
        <v>0.1</v>
      </c>
      <c r="Y129">
        <v>0.1</v>
      </c>
      <c r="Z129">
        <v>0.1</v>
      </c>
      <c r="AA129">
        <v>0.1</v>
      </c>
      <c r="AB129">
        <v>0.1</v>
      </c>
      <c r="AC129">
        <v>0.1</v>
      </c>
      <c r="AD129">
        <v>0.1</v>
      </c>
      <c r="AE129">
        <v>0.1</v>
      </c>
      <c r="AF129">
        <v>0.1</v>
      </c>
      <c r="AG129">
        <v>0.1</v>
      </c>
      <c r="AH129">
        <v>0.1</v>
      </c>
      <c r="AI129">
        <v>0.1</v>
      </c>
      <c r="AJ129">
        <v>0.1</v>
      </c>
      <c r="AK129">
        <v>0.1</v>
      </c>
      <c r="AL129">
        <v>0.1</v>
      </c>
      <c r="AM129">
        <v>0.1</v>
      </c>
      <c r="AN129">
        <v>0.1</v>
      </c>
      <c r="AO129">
        <v>0.1</v>
      </c>
      <c r="AP129">
        <v>0.1</v>
      </c>
      <c r="AQ129">
        <v>0.1</v>
      </c>
      <c r="AR129">
        <v>0.1</v>
      </c>
      <c r="AS129">
        <v>0.1</v>
      </c>
      <c r="AT129">
        <v>0.1</v>
      </c>
      <c r="AU129">
        <v>0.1</v>
      </c>
      <c r="AV129">
        <v>0.1</v>
      </c>
    </row>
    <row r="130" spans="1:48">
      <c r="A130" t="s">
        <v>52</v>
      </c>
      <c r="B130" t="s">
        <v>258</v>
      </c>
      <c r="C130" t="s">
        <v>243</v>
      </c>
      <c r="D130" t="s">
        <v>54</v>
      </c>
      <c r="E130" t="s">
        <v>260</v>
      </c>
      <c r="F130" t="s">
        <v>54</v>
      </c>
      <c r="G130">
        <v>2010</v>
      </c>
      <c r="H130" t="s">
        <v>54</v>
      </c>
      <c r="I130" t="s">
        <v>54</v>
      </c>
      <c r="J130" t="s">
        <v>54</v>
      </c>
      <c r="K130" t="s">
        <v>54</v>
      </c>
      <c r="L130">
        <v>0.1</v>
      </c>
      <c r="M130">
        <v>0.1</v>
      </c>
      <c r="N130">
        <v>0.1</v>
      </c>
      <c r="O130">
        <v>0.1</v>
      </c>
      <c r="P130">
        <v>0.1</v>
      </c>
      <c r="Q130">
        <v>0.1</v>
      </c>
      <c r="R130">
        <v>0.1</v>
      </c>
      <c r="S130">
        <v>0.1</v>
      </c>
      <c r="T130">
        <v>0.1</v>
      </c>
      <c r="U130">
        <v>0.1</v>
      </c>
      <c r="V130">
        <v>0.1</v>
      </c>
      <c r="W130">
        <v>0.1</v>
      </c>
      <c r="X130">
        <v>0.1</v>
      </c>
      <c r="Y130">
        <v>0.1</v>
      </c>
      <c r="Z130">
        <v>0.1</v>
      </c>
      <c r="AA130">
        <v>0.1</v>
      </c>
      <c r="AB130">
        <v>0.1</v>
      </c>
      <c r="AC130">
        <v>0.1</v>
      </c>
      <c r="AD130">
        <v>0.1</v>
      </c>
      <c r="AE130">
        <v>0.1</v>
      </c>
      <c r="AF130">
        <v>0.1</v>
      </c>
      <c r="AG130">
        <v>0.1</v>
      </c>
      <c r="AH130">
        <v>0.1</v>
      </c>
      <c r="AI130">
        <v>0.1</v>
      </c>
      <c r="AJ130">
        <v>0.1</v>
      </c>
      <c r="AK130">
        <v>0.1</v>
      </c>
      <c r="AL130">
        <v>0.1</v>
      </c>
      <c r="AM130">
        <v>0.1</v>
      </c>
      <c r="AN130">
        <v>0.1</v>
      </c>
      <c r="AO130">
        <v>0.1</v>
      </c>
      <c r="AP130">
        <v>0.1</v>
      </c>
      <c r="AQ130">
        <v>0.1</v>
      </c>
      <c r="AR130">
        <v>0.1</v>
      </c>
      <c r="AS130">
        <v>0.1</v>
      </c>
      <c r="AT130">
        <v>0.1</v>
      </c>
      <c r="AU130">
        <v>0.1</v>
      </c>
      <c r="AV130">
        <v>0.1</v>
      </c>
    </row>
    <row r="131" spans="1:48">
      <c r="A131" t="s">
        <v>52</v>
      </c>
      <c r="B131" t="s">
        <v>258</v>
      </c>
      <c r="C131" t="s">
        <v>244</v>
      </c>
      <c r="D131" t="s">
        <v>54</v>
      </c>
      <c r="E131" t="s">
        <v>260</v>
      </c>
      <c r="F131" t="s">
        <v>54</v>
      </c>
      <c r="G131">
        <v>2010</v>
      </c>
      <c r="H131" t="s">
        <v>54</v>
      </c>
      <c r="I131" t="s">
        <v>54</v>
      </c>
      <c r="J131" t="s">
        <v>54</v>
      </c>
      <c r="K131" t="s">
        <v>54</v>
      </c>
      <c r="L131">
        <v>0.1</v>
      </c>
      <c r="M131">
        <v>0.1</v>
      </c>
      <c r="N131">
        <v>0.1</v>
      </c>
      <c r="O131">
        <v>0.1</v>
      </c>
      <c r="P131">
        <v>0.1</v>
      </c>
      <c r="Q131">
        <v>0.1</v>
      </c>
      <c r="R131">
        <v>0.1</v>
      </c>
      <c r="S131">
        <v>0.1</v>
      </c>
      <c r="T131">
        <v>0.1</v>
      </c>
      <c r="U131">
        <v>0.1</v>
      </c>
      <c r="V131">
        <v>0.1</v>
      </c>
      <c r="W131">
        <v>0.1</v>
      </c>
      <c r="X131">
        <v>0.1</v>
      </c>
      <c r="Y131">
        <v>0.1</v>
      </c>
      <c r="Z131">
        <v>0.1</v>
      </c>
      <c r="AA131">
        <v>0.1</v>
      </c>
      <c r="AB131">
        <v>0.1</v>
      </c>
      <c r="AC131">
        <v>0.1</v>
      </c>
      <c r="AD131">
        <v>0.1</v>
      </c>
      <c r="AE131">
        <v>0.1</v>
      </c>
      <c r="AF131">
        <v>0.1</v>
      </c>
      <c r="AG131">
        <v>0.1</v>
      </c>
      <c r="AH131">
        <v>0.1</v>
      </c>
      <c r="AI131">
        <v>0.1</v>
      </c>
      <c r="AJ131">
        <v>0.1</v>
      </c>
      <c r="AK131">
        <v>0.1</v>
      </c>
      <c r="AL131">
        <v>0.1</v>
      </c>
      <c r="AM131">
        <v>0.1</v>
      </c>
      <c r="AN131">
        <v>0.1</v>
      </c>
      <c r="AO131">
        <v>0.1</v>
      </c>
      <c r="AP131">
        <v>0.1</v>
      </c>
      <c r="AQ131">
        <v>0.1</v>
      </c>
      <c r="AR131">
        <v>0.1</v>
      </c>
      <c r="AS131">
        <v>0.1</v>
      </c>
      <c r="AT131">
        <v>0.1</v>
      </c>
      <c r="AU131">
        <v>0.1</v>
      </c>
      <c r="AV131">
        <v>0.1</v>
      </c>
    </row>
    <row r="132" spans="1:48">
      <c r="A132" t="s">
        <v>52</v>
      </c>
      <c r="B132" t="s">
        <v>258</v>
      </c>
      <c r="C132" t="s">
        <v>245</v>
      </c>
      <c r="D132" t="s">
        <v>54</v>
      </c>
      <c r="E132" t="s">
        <v>260</v>
      </c>
      <c r="F132" t="s">
        <v>54</v>
      </c>
      <c r="G132">
        <v>2010</v>
      </c>
      <c r="H132" t="s">
        <v>54</v>
      </c>
      <c r="I132" t="s">
        <v>54</v>
      </c>
      <c r="J132" t="s">
        <v>54</v>
      </c>
      <c r="K132" t="s">
        <v>54</v>
      </c>
      <c r="L132">
        <v>0.1</v>
      </c>
      <c r="M132">
        <v>0.1</v>
      </c>
      <c r="N132">
        <v>0.1</v>
      </c>
      <c r="O132">
        <v>0.1</v>
      </c>
      <c r="P132">
        <v>0.1</v>
      </c>
      <c r="Q132">
        <v>0.1</v>
      </c>
      <c r="R132">
        <v>0.1</v>
      </c>
      <c r="S132">
        <v>0.1</v>
      </c>
      <c r="T132">
        <v>0.1</v>
      </c>
      <c r="U132">
        <v>0.1</v>
      </c>
      <c r="V132">
        <v>0.1</v>
      </c>
      <c r="W132">
        <v>0.1</v>
      </c>
      <c r="X132">
        <v>0.1</v>
      </c>
      <c r="Y132">
        <v>0.1</v>
      </c>
      <c r="Z132">
        <v>0.1</v>
      </c>
      <c r="AA132">
        <v>0.1</v>
      </c>
      <c r="AB132">
        <v>0.1</v>
      </c>
      <c r="AC132">
        <v>0.1</v>
      </c>
      <c r="AD132">
        <v>0.1</v>
      </c>
      <c r="AE132">
        <v>0.1</v>
      </c>
      <c r="AF132">
        <v>0.1</v>
      </c>
      <c r="AG132">
        <v>0.1</v>
      </c>
      <c r="AH132">
        <v>0.1</v>
      </c>
      <c r="AI132">
        <v>0.1</v>
      </c>
      <c r="AJ132">
        <v>0.1</v>
      </c>
      <c r="AK132">
        <v>0.1</v>
      </c>
      <c r="AL132">
        <v>0.1</v>
      </c>
      <c r="AM132">
        <v>0.1</v>
      </c>
      <c r="AN132">
        <v>0.1</v>
      </c>
      <c r="AO132">
        <v>0.1</v>
      </c>
      <c r="AP132">
        <v>0.1</v>
      </c>
      <c r="AQ132">
        <v>0.1</v>
      </c>
      <c r="AR132">
        <v>0.1</v>
      </c>
      <c r="AS132">
        <v>0.1</v>
      </c>
      <c r="AT132">
        <v>0.1</v>
      </c>
      <c r="AU132">
        <v>0.1</v>
      </c>
      <c r="AV132">
        <v>0.1</v>
      </c>
    </row>
    <row r="133" spans="1:48">
      <c r="A133" t="s">
        <v>52</v>
      </c>
      <c r="B133" t="s">
        <v>258</v>
      </c>
      <c r="C133" t="s">
        <v>246</v>
      </c>
      <c r="D133" t="s">
        <v>54</v>
      </c>
      <c r="E133" t="s">
        <v>260</v>
      </c>
      <c r="F133" t="s">
        <v>54</v>
      </c>
      <c r="G133">
        <v>2010</v>
      </c>
      <c r="H133" t="s">
        <v>54</v>
      </c>
      <c r="I133" t="s">
        <v>54</v>
      </c>
      <c r="J133" t="s">
        <v>54</v>
      </c>
      <c r="K133" t="s">
        <v>54</v>
      </c>
      <c r="L133">
        <v>0.1</v>
      </c>
      <c r="M133">
        <v>0.1</v>
      </c>
      <c r="N133">
        <v>0.1</v>
      </c>
      <c r="O133">
        <v>0.1</v>
      </c>
      <c r="P133">
        <v>0.1</v>
      </c>
      <c r="Q133">
        <v>0.1</v>
      </c>
      <c r="R133">
        <v>0.1</v>
      </c>
      <c r="S133">
        <v>0.1</v>
      </c>
      <c r="T133">
        <v>0.1</v>
      </c>
      <c r="U133">
        <v>0.1</v>
      </c>
      <c r="V133">
        <v>0.1</v>
      </c>
      <c r="W133">
        <v>0.1</v>
      </c>
      <c r="X133">
        <v>0.1</v>
      </c>
      <c r="Y133">
        <v>0.1</v>
      </c>
      <c r="Z133">
        <v>0.1</v>
      </c>
      <c r="AA133">
        <v>0.1</v>
      </c>
      <c r="AB133">
        <v>0.1</v>
      </c>
      <c r="AC133">
        <v>0.1</v>
      </c>
      <c r="AD133">
        <v>0.1</v>
      </c>
      <c r="AE133">
        <v>0.1</v>
      </c>
      <c r="AF133">
        <v>0.1</v>
      </c>
      <c r="AG133">
        <v>0.1</v>
      </c>
      <c r="AH133">
        <v>0.1</v>
      </c>
      <c r="AI133">
        <v>0.1</v>
      </c>
      <c r="AJ133">
        <v>0.1</v>
      </c>
      <c r="AK133">
        <v>0.1</v>
      </c>
      <c r="AL133">
        <v>0.1</v>
      </c>
      <c r="AM133">
        <v>0.1</v>
      </c>
      <c r="AN133">
        <v>0.1</v>
      </c>
      <c r="AO133">
        <v>0.1</v>
      </c>
      <c r="AP133">
        <v>0.1</v>
      </c>
      <c r="AQ133">
        <v>0.1</v>
      </c>
      <c r="AR133">
        <v>0.1</v>
      </c>
      <c r="AS133">
        <v>0.1</v>
      </c>
      <c r="AT133">
        <v>0.1</v>
      </c>
      <c r="AU133">
        <v>0.1</v>
      </c>
      <c r="AV133">
        <v>0.1</v>
      </c>
    </row>
    <row r="134" spans="1:48">
      <c r="A134" t="s">
        <v>52</v>
      </c>
      <c r="B134" t="s">
        <v>258</v>
      </c>
      <c r="C134" t="s">
        <v>53</v>
      </c>
      <c r="D134" t="s">
        <v>54</v>
      </c>
      <c r="E134" t="s">
        <v>260</v>
      </c>
      <c r="F134" t="s">
        <v>54</v>
      </c>
      <c r="G134">
        <v>2010</v>
      </c>
      <c r="H134" t="s">
        <v>54</v>
      </c>
      <c r="I134" t="s">
        <v>54</v>
      </c>
      <c r="J134" t="s">
        <v>54</v>
      </c>
      <c r="K134" t="s">
        <v>54</v>
      </c>
      <c r="L134">
        <v>1</v>
      </c>
      <c r="M134">
        <v>1</v>
      </c>
      <c r="P134">
        <v>1</v>
      </c>
      <c r="Q134">
        <v>1</v>
      </c>
      <c r="S134">
        <v>1</v>
      </c>
      <c r="V134">
        <v>1</v>
      </c>
      <c r="W134">
        <v>1</v>
      </c>
      <c r="X134">
        <v>1</v>
      </c>
      <c r="AB134">
        <v>1</v>
      </c>
      <c r="AD134">
        <v>1</v>
      </c>
      <c r="AG134">
        <v>1</v>
      </c>
      <c r="AI134">
        <v>1</v>
      </c>
      <c r="AJ134">
        <v>1</v>
      </c>
      <c r="AK134">
        <v>1</v>
      </c>
      <c r="AN134">
        <v>1</v>
      </c>
      <c r="AO134">
        <v>1</v>
      </c>
      <c r="AP134">
        <v>1</v>
      </c>
      <c r="AQ134">
        <v>1</v>
      </c>
      <c r="AT134">
        <v>1</v>
      </c>
    </row>
    <row r="135" spans="1:48">
      <c r="A135" t="s">
        <v>52</v>
      </c>
      <c r="B135" t="s">
        <v>258</v>
      </c>
      <c r="C135" t="s">
        <v>55</v>
      </c>
      <c r="D135" t="s">
        <v>54</v>
      </c>
      <c r="E135" t="s">
        <v>260</v>
      </c>
      <c r="F135" t="s">
        <v>54</v>
      </c>
      <c r="G135">
        <v>2010</v>
      </c>
      <c r="H135" t="s">
        <v>54</v>
      </c>
      <c r="I135" t="s">
        <v>54</v>
      </c>
      <c r="J135" t="s">
        <v>54</v>
      </c>
      <c r="K135" t="s">
        <v>54</v>
      </c>
      <c r="M135">
        <v>1</v>
      </c>
      <c r="P135">
        <v>1</v>
      </c>
      <c r="Q135">
        <v>1</v>
      </c>
      <c r="X135">
        <v>1</v>
      </c>
      <c r="AB135">
        <v>1</v>
      </c>
      <c r="AD135">
        <v>1</v>
      </c>
      <c r="AN135">
        <v>1</v>
      </c>
      <c r="AO135">
        <v>1</v>
      </c>
    </row>
    <row r="136" spans="1:48">
      <c r="A136" t="s">
        <v>52</v>
      </c>
      <c r="B136" t="s">
        <v>258</v>
      </c>
      <c r="C136" t="s">
        <v>56</v>
      </c>
      <c r="D136" t="s">
        <v>54</v>
      </c>
      <c r="E136" t="s">
        <v>260</v>
      </c>
      <c r="F136" t="s">
        <v>54</v>
      </c>
      <c r="G136">
        <v>2010</v>
      </c>
      <c r="H136" t="s">
        <v>54</v>
      </c>
      <c r="I136" t="s">
        <v>54</v>
      </c>
      <c r="J136" t="s">
        <v>54</v>
      </c>
      <c r="K136" t="s">
        <v>54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1</v>
      </c>
      <c r="AQ136">
        <v>1</v>
      </c>
      <c r="AR136">
        <v>1</v>
      </c>
      <c r="AS136">
        <v>1</v>
      </c>
      <c r="AT136">
        <v>1</v>
      </c>
      <c r="AU136">
        <v>1</v>
      </c>
      <c r="AV136">
        <v>1</v>
      </c>
    </row>
    <row r="137" spans="1:48">
      <c r="A137" t="s">
        <v>52</v>
      </c>
      <c r="B137" t="s">
        <v>258</v>
      </c>
      <c r="C137" t="s">
        <v>57</v>
      </c>
      <c r="D137" t="s">
        <v>54</v>
      </c>
      <c r="E137" t="s">
        <v>260</v>
      </c>
      <c r="F137" t="s">
        <v>54</v>
      </c>
      <c r="G137">
        <v>2010</v>
      </c>
      <c r="H137" t="s">
        <v>54</v>
      </c>
      <c r="I137" t="s">
        <v>54</v>
      </c>
      <c r="J137" t="s">
        <v>54</v>
      </c>
      <c r="K137" t="s">
        <v>54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  <c r="AK137">
        <v>1</v>
      </c>
      <c r="AM137">
        <v>1</v>
      </c>
      <c r="AN137">
        <v>1</v>
      </c>
      <c r="AO137">
        <v>1</v>
      </c>
      <c r="AP137">
        <v>1</v>
      </c>
      <c r="AQ137">
        <v>1</v>
      </c>
      <c r="AR137">
        <v>1</v>
      </c>
      <c r="AS137">
        <v>1</v>
      </c>
      <c r="AT137">
        <v>1</v>
      </c>
      <c r="AU137">
        <v>1</v>
      </c>
      <c r="AV137">
        <v>1</v>
      </c>
    </row>
    <row r="138" spans="1:48">
      <c r="A138" t="s">
        <v>52</v>
      </c>
      <c r="B138" t="s">
        <v>258</v>
      </c>
      <c r="C138" t="s">
        <v>58</v>
      </c>
      <c r="D138" t="s">
        <v>54</v>
      </c>
      <c r="E138" t="s">
        <v>260</v>
      </c>
      <c r="F138" t="s">
        <v>54</v>
      </c>
      <c r="G138">
        <v>2010</v>
      </c>
      <c r="H138" t="s">
        <v>54</v>
      </c>
      <c r="I138" t="s">
        <v>54</v>
      </c>
      <c r="J138" t="s">
        <v>54</v>
      </c>
      <c r="K138" t="s">
        <v>54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  <c r="AK138">
        <v>1</v>
      </c>
      <c r="AL138">
        <v>1</v>
      </c>
      <c r="AM138">
        <v>1</v>
      </c>
      <c r="AN138">
        <v>1</v>
      </c>
      <c r="AO138">
        <v>1</v>
      </c>
      <c r="AP138">
        <v>1</v>
      </c>
      <c r="AQ138">
        <v>1</v>
      </c>
      <c r="AR138">
        <v>1</v>
      </c>
      <c r="AT138">
        <v>1</v>
      </c>
      <c r="AU138">
        <v>1</v>
      </c>
      <c r="AV138">
        <v>1</v>
      </c>
    </row>
    <row r="139" spans="1:48">
      <c r="A139" t="s">
        <v>52</v>
      </c>
      <c r="B139" t="s">
        <v>258</v>
      </c>
      <c r="C139" t="s">
        <v>59</v>
      </c>
      <c r="D139" t="s">
        <v>54</v>
      </c>
      <c r="E139" t="s">
        <v>260</v>
      </c>
      <c r="F139" t="s">
        <v>54</v>
      </c>
      <c r="G139">
        <v>2010</v>
      </c>
      <c r="H139" t="s">
        <v>54</v>
      </c>
      <c r="I139" t="s">
        <v>54</v>
      </c>
      <c r="J139" t="s">
        <v>54</v>
      </c>
      <c r="K139" t="s">
        <v>54</v>
      </c>
      <c r="L139">
        <v>1</v>
      </c>
      <c r="M139">
        <v>1</v>
      </c>
      <c r="P139">
        <v>1</v>
      </c>
      <c r="Q139">
        <v>1</v>
      </c>
      <c r="S139">
        <v>1</v>
      </c>
      <c r="V139">
        <v>1</v>
      </c>
      <c r="W139">
        <v>1</v>
      </c>
      <c r="X139">
        <v>1</v>
      </c>
      <c r="AB139">
        <v>1</v>
      </c>
      <c r="AD139">
        <v>1</v>
      </c>
      <c r="AG139">
        <v>1</v>
      </c>
      <c r="AI139">
        <v>1</v>
      </c>
      <c r="AJ139">
        <v>1</v>
      </c>
      <c r="AK139">
        <v>1</v>
      </c>
      <c r="AN139">
        <v>1</v>
      </c>
      <c r="AO139">
        <v>1</v>
      </c>
      <c r="AP139">
        <v>1</v>
      </c>
      <c r="AQ139">
        <v>1</v>
      </c>
      <c r="AT139">
        <v>1</v>
      </c>
    </row>
    <row r="140" spans="1:48">
      <c r="A140" t="s">
        <v>52</v>
      </c>
      <c r="B140" t="s">
        <v>258</v>
      </c>
      <c r="C140" t="s">
        <v>60</v>
      </c>
      <c r="D140" t="s">
        <v>54</v>
      </c>
      <c r="E140" t="s">
        <v>260</v>
      </c>
      <c r="F140" t="s">
        <v>54</v>
      </c>
      <c r="G140">
        <v>2010</v>
      </c>
      <c r="H140" t="s">
        <v>54</v>
      </c>
      <c r="I140" t="s">
        <v>54</v>
      </c>
      <c r="J140" t="s">
        <v>54</v>
      </c>
      <c r="K140" t="s">
        <v>54</v>
      </c>
      <c r="M140">
        <v>1</v>
      </c>
      <c r="P140">
        <v>1</v>
      </c>
      <c r="Q140">
        <v>1</v>
      </c>
      <c r="X140">
        <v>1</v>
      </c>
      <c r="AB140">
        <v>1</v>
      </c>
      <c r="AD140">
        <v>1</v>
      </c>
      <c r="AN140">
        <v>1</v>
      </c>
      <c r="AO140">
        <v>1</v>
      </c>
    </row>
    <row r="141" spans="1:48">
      <c r="A141" t="s">
        <v>52</v>
      </c>
      <c r="B141" t="s">
        <v>258</v>
      </c>
      <c r="C141" t="s">
        <v>61</v>
      </c>
      <c r="D141" t="s">
        <v>54</v>
      </c>
      <c r="E141" t="s">
        <v>260</v>
      </c>
      <c r="F141" t="s">
        <v>54</v>
      </c>
      <c r="G141">
        <v>2010</v>
      </c>
      <c r="H141" t="s">
        <v>54</v>
      </c>
      <c r="I141" t="s">
        <v>54</v>
      </c>
      <c r="J141" t="s">
        <v>54</v>
      </c>
      <c r="K141" t="s">
        <v>54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  <c r="AM141">
        <v>1</v>
      </c>
      <c r="AN141">
        <v>1</v>
      </c>
      <c r="AO141">
        <v>1</v>
      </c>
      <c r="AP141">
        <v>1</v>
      </c>
      <c r="AQ141">
        <v>1</v>
      </c>
      <c r="AR141">
        <v>1</v>
      </c>
      <c r="AS141">
        <v>1</v>
      </c>
      <c r="AT141">
        <v>1</v>
      </c>
      <c r="AU141">
        <v>1</v>
      </c>
      <c r="AV141">
        <v>1</v>
      </c>
    </row>
    <row r="142" spans="1:48">
      <c r="A142" t="s">
        <v>52</v>
      </c>
      <c r="B142" t="s">
        <v>258</v>
      </c>
      <c r="C142" t="s">
        <v>62</v>
      </c>
      <c r="D142" t="s">
        <v>54</v>
      </c>
      <c r="E142" t="s">
        <v>260</v>
      </c>
      <c r="F142" t="s">
        <v>54</v>
      </c>
      <c r="G142">
        <v>2010</v>
      </c>
      <c r="H142" t="s">
        <v>54</v>
      </c>
      <c r="I142" t="s">
        <v>54</v>
      </c>
      <c r="J142" t="s">
        <v>54</v>
      </c>
      <c r="K142" t="s">
        <v>54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M142">
        <v>1</v>
      </c>
      <c r="AN142">
        <v>1</v>
      </c>
      <c r="AO142">
        <v>1</v>
      </c>
      <c r="AP142">
        <v>1</v>
      </c>
      <c r="AQ142">
        <v>1</v>
      </c>
      <c r="AR142">
        <v>1</v>
      </c>
      <c r="AS142">
        <v>1</v>
      </c>
      <c r="AT142">
        <v>1</v>
      </c>
      <c r="AU142">
        <v>1</v>
      </c>
      <c r="AV142">
        <v>1</v>
      </c>
    </row>
    <row r="143" spans="1:48">
      <c r="A143" t="s">
        <v>52</v>
      </c>
      <c r="B143" t="s">
        <v>258</v>
      </c>
      <c r="C143" t="s">
        <v>63</v>
      </c>
      <c r="D143" t="s">
        <v>54</v>
      </c>
      <c r="E143" t="s">
        <v>260</v>
      </c>
      <c r="F143" t="s">
        <v>54</v>
      </c>
      <c r="G143">
        <v>2010</v>
      </c>
      <c r="H143" t="s">
        <v>54</v>
      </c>
      <c r="I143" t="s">
        <v>54</v>
      </c>
      <c r="J143" t="s">
        <v>54</v>
      </c>
      <c r="K143" t="s">
        <v>54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  <c r="AM143">
        <v>1</v>
      </c>
      <c r="AN143">
        <v>1</v>
      </c>
      <c r="AO143">
        <v>1</v>
      </c>
      <c r="AP143">
        <v>1</v>
      </c>
      <c r="AQ143">
        <v>1</v>
      </c>
      <c r="AR143">
        <v>1</v>
      </c>
      <c r="AT143">
        <v>1</v>
      </c>
      <c r="AU143">
        <v>1</v>
      </c>
      <c r="AV143">
        <v>1</v>
      </c>
    </row>
    <row r="144" spans="1:48">
      <c r="A144" t="s">
        <v>52</v>
      </c>
      <c r="B144" t="s">
        <v>258</v>
      </c>
      <c r="C144" t="s">
        <v>64</v>
      </c>
      <c r="D144" t="s">
        <v>54</v>
      </c>
      <c r="E144" t="s">
        <v>260</v>
      </c>
      <c r="F144" t="s">
        <v>54</v>
      </c>
      <c r="G144">
        <v>2010</v>
      </c>
      <c r="H144" t="s">
        <v>54</v>
      </c>
      <c r="I144" t="s">
        <v>54</v>
      </c>
      <c r="J144" t="s">
        <v>54</v>
      </c>
      <c r="K144" t="s">
        <v>54</v>
      </c>
      <c r="L144">
        <v>1</v>
      </c>
      <c r="M144">
        <v>1</v>
      </c>
      <c r="P144">
        <v>1</v>
      </c>
      <c r="Q144">
        <v>1</v>
      </c>
      <c r="S144">
        <v>1</v>
      </c>
      <c r="V144">
        <v>1</v>
      </c>
      <c r="W144">
        <v>1</v>
      </c>
      <c r="X144">
        <v>1</v>
      </c>
      <c r="AB144">
        <v>1</v>
      </c>
      <c r="AD144">
        <v>1</v>
      </c>
      <c r="AG144">
        <v>1</v>
      </c>
      <c r="AI144">
        <v>1</v>
      </c>
      <c r="AJ144">
        <v>1</v>
      </c>
      <c r="AK144">
        <v>1</v>
      </c>
      <c r="AN144">
        <v>1</v>
      </c>
      <c r="AO144">
        <v>1</v>
      </c>
      <c r="AP144">
        <v>1</v>
      </c>
      <c r="AQ144">
        <v>1</v>
      </c>
      <c r="AT144">
        <v>1</v>
      </c>
    </row>
    <row r="145" spans="1:48">
      <c r="A145" t="s">
        <v>52</v>
      </c>
      <c r="B145" t="s">
        <v>258</v>
      </c>
      <c r="C145" t="s">
        <v>65</v>
      </c>
      <c r="D145" t="s">
        <v>54</v>
      </c>
      <c r="E145" t="s">
        <v>260</v>
      </c>
      <c r="F145" t="s">
        <v>54</v>
      </c>
      <c r="G145">
        <v>2010</v>
      </c>
      <c r="H145" t="s">
        <v>54</v>
      </c>
      <c r="I145" t="s">
        <v>54</v>
      </c>
      <c r="J145" t="s">
        <v>54</v>
      </c>
      <c r="K145" t="s">
        <v>54</v>
      </c>
      <c r="M145">
        <v>1</v>
      </c>
      <c r="P145">
        <v>1</v>
      </c>
      <c r="Q145">
        <v>1</v>
      </c>
      <c r="X145">
        <v>1</v>
      </c>
      <c r="AB145">
        <v>1</v>
      </c>
      <c r="AD145">
        <v>1</v>
      </c>
      <c r="AN145">
        <v>1</v>
      </c>
      <c r="AO145">
        <v>1</v>
      </c>
    </row>
    <row r="146" spans="1:48">
      <c r="A146" t="s">
        <v>52</v>
      </c>
      <c r="B146" t="s">
        <v>258</v>
      </c>
      <c r="C146" t="s">
        <v>66</v>
      </c>
      <c r="D146" t="s">
        <v>54</v>
      </c>
      <c r="E146" t="s">
        <v>260</v>
      </c>
      <c r="F146" t="s">
        <v>54</v>
      </c>
      <c r="G146">
        <v>2010</v>
      </c>
      <c r="H146" t="s">
        <v>54</v>
      </c>
      <c r="I146" t="s">
        <v>54</v>
      </c>
      <c r="J146" t="s">
        <v>54</v>
      </c>
      <c r="K146" t="s">
        <v>54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  <c r="AK146">
        <v>1</v>
      </c>
      <c r="AL146">
        <v>1</v>
      </c>
      <c r="AM146">
        <v>1</v>
      </c>
      <c r="AN146">
        <v>1</v>
      </c>
      <c r="AO146">
        <v>1</v>
      </c>
      <c r="AP146">
        <v>1</v>
      </c>
      <c r="AQ146">
        <v>1</v>
      </c>
      <c r="AR146">
        <v>1</v>
      </c>
      <c r="AS146">
        <v>1</v>
      </c>
      <c r="AT146">
        <v>1</v>
      </c>
      <c r="AU146">
        <v>1</v>
      </c>
      <c r="AV146">
        <v>1</v>
      </c>
    </row>
    <row r="147" spans="1:48">
      <c r="A147" t="s">
        <v>52</v>
      </c>
      <c r="B147" t="s">
        <v>258</v>
      </c>
      <c r="C147" t="s">
        <v>67</v>
      </c>
      <c r="D147" t="s">
        <v>54</v>
      </c>
      <c r="E147" t="s">
        <v>260</v>
      </c>
      <c r="F147" t="s">
        <v>54</v>
      </c>
      <c r="G147">
        <v>2010</v>
      </c>
      <c r="H147" t="s">
        <v>54</v>
      </c>
      <c r="I147" t="s">
        <v>54</v>
      </c>
      <c r="J147" t="s">
        <v>54</v>
      </c>
      <c r="K147" t="s">
        <v>54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  <c r="AK147">
        <v>1</v>
      </c>
      <c r="AM147">
        <v>1</v>
      </c>
      <c r="AN147">
        <v>1</v>
      </c>
      <c r="AO147">
        <v>1</v>
      </c>
      <c r="AP147">
        <v>1</v>
      </c>
      <c r="AQ147">
        <v>1</v>
      </c>
      <c r="AR147">
        <v>1</v>
      </c>
      <c r="AS147">
        <v>1</v>
      </c>
      <c r="AT147">
        <v>1</v>
      </c>
      <c r="AU147">
        <v>1</v>
      </c>
      <c r="AV147">
        <v>1</v>
      </c>
    </row>
    <row r="148" spans="1:48">
      <c r="A148" t="s">
        <v>52</v>
      </c>
      <c r="B148" t="s">
        <v>258</v>
      </c>
      <c r="C148" t="s">
        <v>68</v>
      </c>
      <c r="D148" t="s">
        <v>54</v>
      </c>
      <c r="E148" t="s">
        <v>260</v>
      </c>
      <c r="F148" t="s">
        <v>54</v>
      </c>
      <c r="G148">
        <v>2010</v>
      </c>
      <c r="H148" t="s">
        <v>54</v>
      </c>
      <c r="I148" t="s">
        <v>54</v>
      </c>
      <c r="J148" t="s">
        <v>54</v>
      </c>
      <c r="K148" t="s">
        <v>54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1</v>
      </c>
      <c r="AT148">
        <v>1</v>
      </c>
      <c r="AU148">
        <v>1</v>
      </c>
      <c r="AV148">
        <v>1</v>
      </c>
    </row>
    <row r="149" spans="1:48">
      <c r="A149" t="s">
        <v>52</v>
      </c>
      <c r="B149" t="s">
        <v>258</v>
      </c>
      <c r="C149" t="s">
        <v>69</v>
      </c>
      <c r="D149" t="s">
        <v>54</v>
      </c>
      <c r="E149" t="s">
        <v>260</v>
      </c>
      <c r="F149" t="s">
        <v>54</v>
      </c>
      <c r="G149">
        <v>2010</v>
      </c>
      <c r="H149" t="s">
        <v>54</v>
      </c>
      <c r="I149" t="s">
        <v>54</v>
      </c>
      <c r="J149" t="s">
        <v>54</v>
      </c>
      <c r="K149" t="s">
        <v>54</v>
      </c>
      <c r="L149">
        <v>2.2883590208291501E-2</v>
      </c>
      <c r="M149">
        <v>2.1302164424318502E-3</v>
      </c>
      <c r="N149">
        <v>5.4996058590660202E-2</v>
      </c>
      <c r="O149">
        <v>6.9617956665415396E-3</v>
      </c>
      <c r="P149">
        <v>3.60274250538167E-3</v>
      </c>
      <c r="Q149">
        <v>2.1595309593404602E-3</v>
      </c>
      <c r="R149">
        <v>4.91819845897652E-2</v>
      </c>
      <c r="S149">
        <v>3.9949171238895498E-4</v>
      </c>
      <c r="T149">
        <v>1.913072529442E-3</v>
      </c>
      <c r="U149">
        <v>1.443708353098E-3</v>
      </c>
      <c r="V149">
        <v>8.14194119618869E-5</v>
      </c>
      <c r="W149">
        <v>1.71471607358736E-2</v>
      </c>
      <c r="X149">
        <v>1.27244985576873E-2</v>
      </c>
      <c r="Y149">
        <v>5.1828235385553603E-4</v>
      </c>
      <c r="Z149">
        <v>1.4718314668544201E-2</v>
      </c>
      <c r="AA149">
        <v>2.6783388227772899E-2</v>
      </c>
      <c r="AB149">
        <v>4.24014139315131E-4</v>
      </c>
      <c r="AC149">
        <v>1.1683860507482799E-3</v>
      </c>
      <c r="AD149">
        <v>4.5030461435534199E-4</v>
      </c>
      <c r="AE149">
        <v>1.3152332419677899E-2</v>
      </c>
      <c r="AF149">
        <v>4.6086778524127903E-2</v>
      </c>
      <c r="AG149">
        <v>6.6124823120836999E-5</v>
      </c>
      <c r="AH149">
        <v>1.97520381485423E-2</v>
      </c>
      <c r="AI149">
        <v>1.0873073948011399E-5</v>
      </c>
      <c r="AJ149">
        <v>2.2813612819336099E-2</v>
      </c>
      <c r="AK149">
        <v>6.5256273164681106E-2</v>
      </c>
      <c r="AL149">
        <v>5.6542394729850801E-2</v>
      </c>
      <c r="AM149">
        <v>4.5234859232420304E-3</v>
      </c>
      <c r="AN149">
        <v>1.6626780748656301E-3</v>
      </c>
      <c r="AO149">
        <v>2.6127892895197501E-4</v>
      </c>
      <c r="AP149">
        <v>9.1620390462388897E-3</v>
      </c>
      <c r="AQ149">
        <v>5.4641281125837604E-4</v>
      </c>
      <c r="AR149">
        <v>5.9964650759345699E-2</v>
      </c>
      <c r="AS149">
        <v>1.09733605276681E-3</v>
      </c>
      <c r="AT149">
        <v>4.2112949785892296E-3</v>
      </c>
      <c r="AU149">
        <v>1.32081945126404E-3</v>
      </c>
      <c r="AV149">
        <v>7.8546003161163202E-4</v>
      </c>
    </row>
    <row r="150" spans="1:48">
      <c r="A150" t="s">
        <v>52</v>
      </c>
      <c r="B150" t="s">
        <v>258</v>
      </c>
      <c r="C150" t="s">
        <v>70</v>
      </c>
      <c r="D150" t="s">
        <v>54</v>
      </c>
      <c r="E150" t="s">
        <v>260</v>
      </c>
      <c r="F150" t="s">
        <v>54</v>
      </c>
      <c r="G150">
        <v>2010</v>
      </c>
      <c r="H150" t="s">
        <v>54</v>
      </c>
      <c r="I150" t="s">
        <v>54</v>
      </c>
      <c r="J150" t="s">
        <v>54</v>
      </c>
      <c r="K150" t="s">
        <v>54</v>
      </c>
      <c r="L150">
        <v>2.2883590208291501E-2</v>
      </c>
      <c r="M150">
        <v>2.1302164424318502E-3</v>
      </c>
      <c r="N150">
        <v>5.4996058590660202E-2</v>
      </c>
      <c r="O150">
        <v>6.9617956665415396E-3</v>
      </c>
      <c r="P150">
        <v>3.60274250538167E-3</v>
      </c>
      <c r="Q150">
        <v>2.1595309593404602E-3</v>
      </c>
      <c r="R150">
        <v>4.91819845897652E-2</v>
      </c>
      <c r="S150">
        <v>3.9949171238895498E-4</v>
      </c>
      <c r="T150">
        <v>1.913072529442E-3</v>
      </c>
      <c r="U150">
        <v>1.443708353098E-3</v>
      </c>
      <c r="V150">
        <v>8.14194119618869E-5</v>
      </c>
      <c r="W150">
        <v>1.71471607358736E-2</v>
      </c>
      <c r="X150">
        <v>1.27244985576873E-2</v>
      </c>
      <c r="Y150">
        <v>5.1828235385553603E-4</v>
      </c>
      <c r="Z150">
        <v>1.4718314668544201E-2</v>
      </c>
      <c r="AA150">
        <v>2.6783388227772899E-2</v>
      </c>
      <c r="AB150">
        <v>4.24014139315131E-4</v>
      </c>
      <c r="AC150">
        <v>1.1683860507482799E-3</v>
      </c>
      <c r="AD150">
        <v>4.5030461435534199E-4</v>
      </c>
      <c r="AE150">
        <v>1.3152332419677899E-2</v>
      </c>
      <c r="AF150">
        <v>4.6086778524127903E-2</v>
      </c>
      <c r="AG150">
        <v>6.6124823120836999E-5</v>
      </c>
      <c r="AH150">
        <v>1.97520381485423E-2</v>
      </c>
      <c r="AI150">
        <v>1.0873073948011399E-5</v>
      </c>
      <c r="AJ150">
        <v>2.2813612819336099E-2</v>
      </c>
      <c r="AK150">
        <v>6.5256273164681106E-2</v>
      </c>
      <c r="AL150">
        <v>5.6542394729850801E-2</v>
      </c>
      <c r="AM150">
        <v>4.5234859232420304E-3</v>
      </c>
      <c r="AN150">
        <v>1.6626780748656301E-3</v>
      </c>
      <c r="AO150">
        <v>2.6127892895197501E-4</v>
      </c>
      <c r="AP150">
        <v>9.1620390462388897E-3</v>
      </c>
      <c r="AQ150">
        <v>5.4641281125837604E-4</v>
      </c>
      <c r="AR150">
        <v>5.9964650759345699E-2</v>
      </c>
      <c r="AS150">
        <v>1.09733605276681E-3</v>
      </c>
      <c r="AT150">
        <v>4.2112949785892296E-3</v>
      </c>
      <c r="AU150">
        <v>1.32081945126404E-3</v>
      </c>
      <c r="AV150">
        <v>7.8546003161163202E-4</v>
      </c>
    </row>
    <row r="151" spans="1:48">
      <c r="A151" t="s">
        <v>52</v>
      </c>
      <c r="B151" t="s">
        <v>258</v>
      </c>
      <c r="C151" t="s">
        <v>71</v>
      </c>
      <c r="D151" t="s">
        <v>54</v>
      </c>
      <c r="E151" t="s">
        <v>260</v>
      </c>
      <c r="F151" t="s">
        <v>54</v>
      </c>
      <c r="G151">
        <v>2010</v>
      </c>
      <c r="H151" t="s">
        <v>54</v>
      </c>
      <c r="I151" t="s">
        <v>54</v>
      </c>
      <c r="J151" t="s">
        <v>54</v>
      </c>
      <c r="K151" t="s">
        <v>54</v>
      </c>
      <c r="L151">
        <v>2.2883590208291501E-2</v>
      </c>
      <c r="M151">
        <v>2.1302164424318502E-3</v>
      </c>
      <c r="N151">
        <v>5.4996058590660202E-2</v>
      </c>
      <c r="O151">
        <v>6.9617956665415396E-3</v>
      </c>
      <c r="P151">
        <v>3.60274250538167E-3</v>
      </c>
      <c r="Q151">
        <v>2.1595309593404602E-3</v>
      </c>
      <c r="R151">
        <v>4.91819845897652E-2</v>
      </c>
      <c r="S151">
        <v>3.9949171238895498E-4</v>
      </c>
      <c r="T151">
        <v>1.913072529442E-3</v>
      </c>
      <c r="U151">
        <v>1.443708353098E-3</v>
      </c>
      <c r="V151">
        <v>8.14194119618869E-5</v>
      </c>
      <c r="W151">
        <v>1.71471607358736E-2</v>
      </c>
      <c r="X151">
        <v>1.27244985576873E-2</v>
      </c>
      <c r="Y151">
        <v>5.1828235385553603E-4</v>
      </c>
      <c r="Z151">
        <v>1.4718314668544201E-2</v>
      </c>
      <c r="AA151">
        <v>2.6783388227772899E-2</v>
      </c>
      <c r="AB151">
        <v>4.24014139315131E-4</v>
      </c>
      <c r="AC151">
        <v>1.1683860507482799E-3</v>
      </c>
      <c r="AD151">
        <v>4.5030461435534199E-4</v>
      </c>
      <c r="AE151">
        <v>1.3152332419677899E-2</v>
      </c>
      <c r="AF151">
        <v>4.6086778524127903E-2</v>
      </c>
      <c r="AG151">
        <v>6.6124823120836999E-5</v>
      </c>
      <c r="AH151">
        <v>1.97520381485423E-2</v>
      </c>
      <c r="AI151">
        <v>1.0873073948011399E-5</v>
      </c>
      <c r="AJ151">
        <v>2.2813612819336099E-2</v>
      </c>
      <c r="AK151">
        <v>6.5256273164681106E-2</v>
      </c>
      <c r="AL151">
        <v>5.6542394729850801E-2</v>
      </c>
      <c r="AM151">
        <v>4.5234859232420304E-3</v>
      </c>
      <c r="AN151">
        <v>1.6626780748656301E-3</v>
      </c>
      <c r="AO151">
        <v>2.6127892895197501E-4</v>
      </c>
      <c r="AP151">
        <v>9.1620390462388897E-3</v>
      </c>
      <c r="AQ151">
        <v>5.4641281125837604E-4</v>
      </c>
      <c r="AR151">
        <v>5.9964650759345699E-2</v>
      </c>
      <c r="AS151">
        <v>1.09733605276681E-3</v>
      </c>
      <c r="AT151">
        <v>4.2112949785892296E-3</v>
      </c>
      <c r="AU151">
        <v>1.32081945126404E-3</v>
      </c>
      <c r="AV151">
        <v>7.8546003161163202E-4</v>
      </c>
    </row>
    <row r="152" spans="1:48">
      <c r="A152" t="s">
        <v>52</v>
      </c>
      <c r="B152" t="s">
        <v>258</v>
      </c>
      <c r="C152" t="s">
        <v>402</v>
      </c>
      <c r="D152" t="s">
        <v>54</v>
      </c>
      <c r="E152" t="s">
        <v>260</v>
      </c>
      <c r="F152" t="s">
        <v>54</v>
      </c>
      <c r="G152">
        <v>2010</v>
      </c>
      <c r="H152" t="s">
        <v>54</v>
      </c>
      <c r="I152" t="s">
        <v>54</v>
      </c>
      <c r="J152" t="s">
        <v>54</v>
      </c>
      <c r="K152" t="s">
        <v>54</v>
      </c>
      <c r="L152">
        <v>3.2749909532875703E-2</v>
      </c>
      <c r="M152">
        <v>8.1563381604861998E-2</v>
      </c>
      <c r="N152">
        <v>3.9446829560892203E-2</v>
      </c>
      <c r="O152">
        <v>0.110784690837783</v>
      </c>
      <c r="P152">
        <v>4.0255348084169397E-2</v>
      </c>
      <c r="Q152">
        <v>7.2067151594723197E-2</v>
      </c>
      <c r="R152">
        <v>4.8664139687129501E-2</v>
      </c>
      <c r="S152">
        <v>9.1478333798773306E-2</v>
      </c>
      <c r="T152">
        <v>6.4502364356031697E-2</v>
      </c>
      <c r="U152">
        <v>6.7249553070095697E-2</v>
      </c>
      <c r="V152">
        <v>0.100892925938175</v>
      </c>
      <c r="W152">
        <v>7.8294912834977304E-2</v>
      </c>
      <c r="X152">
        <v>5.9355263683111101E-2</v>
      </c>
      <c r="Y152">
        <v>0.159843218790166</v>
      </c>
      <c r="Z152">
        <v>5.5577842636681897E-2</v>
      </c>
      <c r="AA152">
        <v>7.0389793582701005E-2</v>
      </c>
      <c r="AB152">
        <v>7.4212777886299305E-2</v>
      </c>
      <c r="AC152">
        <v>7.2647656259048995E-2</v>
      </c>
      <c r="AD152">
        <v>6.5571370039625196E-2</v>
      </c>
      <c r="AE152">
        <v>9.0541384349259693E-2</v>
      </c>
      <c r="AF152">
        <v>3.8119757184737001E-2</v>
      </c>
      <c r="AG152">
        <v>6.4865792417261897E-2</v>
      </c>
      <c r="AH152">
        <v>8.9794979674949801E-2</v>
      </c>
      <c r="AI152">
        <v>7.7741405945831496E-2</v>
      </c>
      <c r="AJ152">
        <v>7.5445638004507598E-2</v>
      </c>
      <c r="AK152">
        <v>3.5571658968746499E-2</v>
      </c>
      <c r="AL152">
        <v>2.17234069040813E-2</v>
      </c>
      <c r="AM152">
        <v>7.1030064827719494E-2</v>
      </c>
      <c r="AN152">
        <v>7.0845801653935503E-2</v>
      </c>
      <c r="AO152">
        <v>8.0629350611357606E-2</v>
      </c>
      <c r="AP152">
        <v>2.49201764158134E-2</v>
      </c>
      <c r="AQ152">
        <v>7.5731775365944803E-2</v>
      </c>
      <c r="AR152">
        <v>5.5934059878064997E-2</v>
      </c>
      <c r="AS152">
        <v>0.12696253883733999</v>
      </c>
      <c r="AT152">
        <v>7.4202096744563503E-2</v>
      </c>
      <c r="AU152">
        <v>8.9959101407256895E-2</v>
      </c>
      <c r="AV152">
        <v>6.7722308358186406E-2</v>
      </c>
    </row>
    <row r="153" spans="1:48">
      <c r="A153" t="s">
        <v>52</v>
      </c>
      <c r="B153" t="s">
        <v>258</v>
      </c>
      <c r="C153" t="s">
        <v>403</v>
      </c>
      <c r="D153" t="s">
        <v>54</v>
      </c>
      <c r="E153" t="s">
        <v>260</v>
      </c>
      <c r="F153" t="s">
        <v>54</v>
      </c>
      <c r="G153">
        <v>2010</v>
      </c>
      <c r="H153" t="s">
        <v>54</v>
      </c>
      <c r="I153" t="s">
        <v>54</v>
      </c>
      <c r="J153" t="s">
        <v>54</v>
      </c>
      <c r="K153" t="s">
        <v>54</v>
      </c>
      <c r="L153">
        <v>7.8119389257498797E-2</v>
      </c>
      <c r="M153">
        <v>7.8228959127044806E-2</v>
      </c>
      <c r="N153">
        <v>3.6965927091036001E-2</v>
      </c>
      <c r="O153">
        <v>9.3025537961763993E-2</v>
      </c>
      <c r="P153">
        <v>3.5471470460532097E-2</v>
      </c>
      <c r="Q153">
        <v>6.9323806297299104E-2</v>
      </c>
      <c r="R153">
        <v>0.24323059503135899</v>
      </c>
      <c r="S153">
        <v>8.3813481365337603E-2</v>
      </c>
      <c r="T153">
        <v>5.7130640665326103E-2</v>
      </c>
      <c r="U153">
        <v>3.9987677487702197E-2</v>
      </c>
      <c r="V153">
        <v>7.8873402414400398E-2</v>
      </c>
      <c r="W153">
        <v>0.112916831848794</v>
      </c>
      <c r="X153">
        <v>5.3184482688642599E-2</v>
      </c>
      <c r="Y153">
        <v>0.14199138168485401</v>
      </c>
      <c r="Z153">
        <v>5.2184264280446702E-2</v>
      </c>
      <c r="AA153">
        <v>7.1389321940727501E-2</v>
      </c>
      <c r="AB153">
        <v>5.8002241687188601E-2</v>
      </c>
      <c r="AC153">
        <v>6.1642348030200703E-2</v>
      </c>
      <c r="AD153">
        <v>6.5571370039625196E-2</v>
      </c>
      <c r="AE153">
        <v>7.4665835115022394E-2</v>
      </c>
      <c r="AF153">
        <v>3.5722317370113901E-2</v>
      </c>
      <c r="AG153">
        <v>5.7885812640076299E-2</v>
      </c>
      <c r="AH153">
        <v>7.5237056964173293E-2</v>
      </c>
      <c r="AI153">
        <v>0.103899800171183</v>
      </c>
      <c r="AJ153">
        <v>7.6308392579445494E-2</v>
      </c>
      <c r="AK153">
        <v>5.97232989946282E-2</v>
      </c>
      <c r="AL153">
        <v>0.31474118965658499</v>
      </c>
      <c r="AM153">
        <v>6.4141331288206996E-2</v>
      </c>
      <c r="AN153">
        <v>7.3896356120459403E-2</v>
      </c>
      <c r="AO153">
        <v>7.2514127468557496E-2</v>
      </c>
      <c r="AP153">
        <v>6.5483924674566693E-2</v>
      </c>
      <c r="AQ153">
        <v>3.4013690411503303E-2</v>
      </c>
      <c r="AR153">
        <v>5.2416237309172102E-2</v>
      </c>
      <c r="AS153">
        <v>6.18137511019341E-2</v>
      </c>
      <c r="AT153">
        <v>7.1339453497923394E-2</v>
      </c>
      <c r="AU153">
        <v>7.9320606679319103E-2</v>
      </c>
      <c r="AV153">
        <v>5.8369812903789002E-2</v>
      </c>
    </row>
    <row r="154" spans="1:48">
      <c r="A154" t="s">
        <v>52</v>
      </c>
      <c r="B154" t="s">
        <v>258</v>
      </c>
      <c r="C154" t="s">
        <v>597</v>
      </c>
      <c r="D154" t="s">
        <v>54</v>
      </c>
      <c r="E154" t="s">
        <v>260</v>
      </c>
      <c r="F154" t="s">
        <v>54</v>
      </c>
      <c r="G154">
        <v>2010</v>
      </c>
      <c r="H154" t="s">
        <v>54</v>
      </c>
      <c r="I154" t="s">
        <v>54</v>
      </c>
      <c r="J154" t="s">
        <v>54</v>
      </c>
      <c r="K154" t="s">
        <v>54</v>
      </c>
      <c r="L154">
        <v>3.38147359337162E-2</v>
      </c>
      <c r="M154">
        <v>5.9546226233634203E-2</v>
      </c>
      <c r="N154">
        <v>4.2113787573982299E-2</v>
      </c>
      <c r="O154">
        <v>9.56794415861216E-3</v>
      </c>
      <c r="P154">
        <v>4.8817654442793998E-2</v>
      </c>
      <c r="Q154">
        <v>7.4230578046303994E-2</v>
      </c>
      <c r="R154">
        <v>6.1172876911728E-2</v>
      </c>
      <c r="S154">
        <v>0.10051331406224299</v>
      </c>
      <c r="T154">
        <v>5.5486043297707198E-2</v>
      </c>
      <c r="U154">
        <v>1.9342695177337201E-2</v>
      </c>
      <c r="V154">
        <v>2.44703936005536E-2</v>
      </c>
      <c r="W154">
        <v>9.341807469683E-2</v>
      </c>
      <c r="X154">
        <v>6.4163732707522902E-2</v>
      </c>
      <c r="Y154">
        <v>6.7863981363824794E-2</v>
      </c>
      <c r="Z154">
        <v>5.1570662364886097E-2</v>
      </c>
      <c r="AA154">
        <v>7.4397048636614699E-2</v>
      </c>
      <c r="AB154">
        <v>8.7214270991406204E-2</v>
      </c>
      <c r="AC154">
        <v>7.9385042588736798E-2</v>
      </c>
      <c r="AD154">
        <v>0.18762773097177399</v>
      </c>
      <c r="AE154">
        <v>8.7575329528993707E-3</v>
      </c>
      <c r="AF154">
        <v>4.0696993251933503E-2</v>
      </c>
      <c r="AG154">
        <v>5.5887058215954001E-2</v>
      </c>
      <c r="AH154">
        <v>7.1604510869038004E-2</v>
      </c>
      <c r="AI154">
        <v>7.9552632260401601E-2</v>
      </c>
      <c r="AJ154">
        <v>8.0546437005811794E-2</v>
      </c>
      <c r="AK154">
        <v>3.67282313725142E-2</v>
      </c>
      <c r="AL154">
        <v>3.5981656375699403E-2</v>
      </c>
      <c r="AM154">
        <v>7.3205638606141599E-2</v>
      </c>
      <c r="AN154">
        <v>7.5062533770546794E-2</v>
      </c>
      <c r="AO154">
        <v>9.8966191482975002E-2</v>
      </c>
      <c r="AP154">
        <v>1.39427427426255E-2</v>
      </c>
      <c r="AQ154">
        <v>8.9318001081369003E-2</v>
      </c>
      <c r="AR154">
        <v>5.9715701922736598E-2</v>
      </c>
      <c r="AS154">
        <v>0.12230855079571</v>
      </c>
      <c r="AT154">
        <v>8.8476316394784899E-2</v>
      </c>
      <c r="AU154">
        <v>9.9789775678502904E-2</v>
      </c>
      <c r="AV154">
        <v>6.9155188415414098E-2</v>
      </c>
    </row>
    <row r="155" spans="1:48">
      <c r="A155" t="s">
        <v>52</v>
      </c>
      <c r="B155" t="s">
        <v>258</v>
      </c>
      <c r="C155" t="s">
        <v>598</v>
      </c>
      <c r="D155" t="s">
        <v>54</v>
      </c>
      <c r="E155" t="s">
        <v>260</v>
      </c>
      <c r="F155" t="s">
        <v>54</v>
      </c>
      <c r="G155">
        <v>2010</v>
      </c>
      <c r="H155" t="s">
        <v>54</v>
      </c>
      <c r="I155" t="s">
        <v>54</v>
      </c>
      <c r="J155" t="s">
        <v>54</v>
      </c>
      <c r="K155" t="s">
        <v>54</v>
      </c>
      <c r="L155">
        <v>3.38147359337162E-2</v>
      </c>
      <c r="M155">
        <v>5.9546226233634203E-2</v>
      </c>
      <c r="N155">
        <v>4.2113787573982299E-2</v>
      </c>
      <c r="O155">
        <v>9.56794415861216E-3</v>
      </c>
      <c r="P155">
        <v>4.8817654442793998E-2</v>
      </c>
      <c r="Q155">
        <v>7.4230578046303994E-2</v>
      </c>
      <c r="R155">
        <v>6.1172876911728E-2</v>
      </c>
      <c r="S155">
        <v>0.10051331406224299</v>
      </c>
      <c r="T155">
        <v>5.5486043297707198E-2</v>
      </c>
      <c r="U155">
        <v>1.9342695177337201E-2</v>
      </c>
      <c r="V155">
        <v>2.44703936005536E-2</v>
      </c>
      <c r="W155">
        <v>9.341807469683E-2</v>
      </c>
      <c r="X155">
        <v>6.4163732707522902E-2</v>
      </c>
      <c r="Y155">
        <v>6.7863981363824794E-2</v>
      </c>
      <c r="Z155">
        <v>5.1570662364886097E-2</v>
      </c>
      <c r="AA155">
        <v>7.4397048636614699E-2</v>
      </c>
      <c r="AB155">
        <v>8.7214270991406204E-2</v>
      </c>
      <c r="AC155">
        <v>7.9385042588736798E-2</v>
      </c>
      <c r="AD155">
        <v>0.18762773097177399</v>
      </c>
      <c r="AE155">
        <v>8.7575329528993707E-3</v>
      </c>
      <c r="AF155">
        <v>4.0696993251933503E-2</v>
      </c>
      <c r="AG155">
        <v>5.5887058215954001E-2</v>
      </c>
      <c r="AH155">
        <v>7.1604510869038004E-2</v>
      </c>
      <c r="AI155">
        <v>7.9552632260401601E-2</v>
      </c>
      <c r="AJ155">
        <v>8.0546437005811794E-2</v>
      </c>
      <c r="AK155">
        <v>3.67282313725142E-2</v>
      </c>
      <c r="AL155">
        <v>3.5981656375699403E-2</v>
      </c>
      <c r="AM155">
        <v>7.3205638606141599E-2</v>
      </c>
      <c r="AN155">
        <v>7.5062533770546794E-2</v>
      </c>
      <c r="AO155">
        <v>9.8966191482975002E-2</v>
      </c>
      <c r="AP155">
        <v>1.39427427426255E-2</v>
      </c>
      <c r="AQ155">
        <v>8.9318001081369003E-2</v>
      </c>
      <c r="AR155">
        <v>5.9715701922736598E-2</v>
      </c>
      <c r="AS155">
        <v>0.12230855079571</v>
      </c>
      <c r="AT155">
        <v>8.8476316394784899E-2</v>
      </c>
      <c r="AU155">
        <v>9.9789775678502904E-2</v>
      </c>
      <c r="AV155">
        <v>6.9155188415414098E-2</v>
      </c>
    </row>
    <row r="156" spans="1:48">
      <c r="A156" t="s">
        <v>52</v>
      </c>
      <c r="B156" t="s">
        <v>258</v>
      </c>
      <c r="C156" t="s">
        <v>599</v>
      </c>
      <c r="D156" t="s">
        <v>54</v>
      </c>
      <c r="E156" t="s">
        <v>260</v>
      </c>
      <c r="F156" t="s">
        <v>54</v>
      </c>
      <c r="G156">
        <v>2010</v>
      </c>
      <c r="H156" t="s">
        <v>54</v>
      </c>
      <c r="I156" t="s">
        <v>54</v>
      </c>
      <c r="J156" t="s">
        <v>54</v>
      </c>
      <c r="K156" t="s">
        <v>54</v>
      </c>
      <c r="L156">
        <v>3.38147359337162E-2</v>
      </c>
      <c r="M156">
        <v>5.9546226233634203E-2</v>
      </c>
      <c r="N156">
        <v>4.2113787573982299E-2</v>
      </c>
      <c r="O156">
        <v>0.113654694557563</v>
      </c>
      <c r="P156">
        <v>4.8817654442793998E-2</v>
      </c>
      <c r="Q156">
        <v>7.4230578046303994E-2</v>
      </c>
      <c r="R156">
        <v>6.1172876911728E-2</v>
      </c>
      <c r="S156">
        <v>0.10051331406224299</v>
      </c>
      <c r="T156">
        <v>5.5486043297707198E-2</v>
      </c>
      <c r="U156">
        <v>1.9342695177337201E-2</v>
      </c>
      <c r="V156">
        <v>2.44703936005536E-2</v>
      </c>
      <c r="W156">
        <v>9.341807469683E-2</v>
      </c>
      <c r="X156">
        <v>6.4163732707522902E-2</v>
      </c>
      <c r="Y156">
        <v>6.7863981363824794E-2</v>
      </c>
      <c r="Z156">
        <v>5.1570662364886097E-2</v>
      </c>
      <c r="AA156">
        <v>7.4397048636614699E-2</v>
      </c>
      <c r="AB156">
        <v>8.7214270991406204E-2</v>
      </c>
      <c r="AC156">
        <v>7.9385042588736798E-2</v>
      </c>
      <c r="AD156">
        <v>0.18762773097177399</v>
      </c>
      <c r="AE156">
        <v>8.7575329528993707E-3</v>
      </c>
      <c r="AF156">
        <v>4.0696993251933503E-2</v>
      </c>
      <c r="AG156">
        <v>5.5887058215954001E-2</v>
      </c>
      <c r="AH156">
        <v>7.1604510869038004E-2</v>
      </c>
      <c r="AI156">
        <v>7.9552632260401601E-2</v>
      </c>
      <c r="AJ156">
        <v>8.0546437005811794E-2</v>
      </c>
      <c r="AK156">
        <v>3.67282313725142E-2</v>
      </c>
      <c r="AL156">
        <v>3.5981656375699403E-2</v>
      </c>
      <c r="AM156">
        <v>7.3205638606141599E-2</v>
      </c>
      <c r="AN156">
        <v>7.5062533770546794E-2</v>
      </c>
      <c r="AO156">
        <v>9.8966191482975002E-2</v>
      </c>
      <c r="AP156">
        <v>1.39427427426255E-2</v>
      </c>
      <c r="AQ156">
        <v>8.9318001081369003E-2</v>
      </c>
      <c r="AR156">
        <v>5.9715701922736598E-2</v>
      </c>
      <c r="AS156">
        <v>0.12230855079571</v>
      </c>
      <c r="AT156">
        <v>8.8476316394784899E-2</v>
      </c>
      <c r="AU156">
        <v>9.9789775678502904E-2</v>
      </c>
      <c r="AV156">
        <v>6.9155188415414098E-2</v>
      </c>
    </row>
    <row r="157" spans="1:48">
      <c r="A157" t="s">
        <v>52</v>
      </c>
      <c r="B157" t="s">
        <v>258</v>
      </c>
      <c r="C157" t="s">
        <v>404</v>
      </c>
      <c r="D157" t="s">
        <v>54</v>
      </c>
      <c r="E157" t="s">
        <v>260</v>
      </c>
      <c r="F157" t="s">
        <v>54</v>
      </c>
      <c r="G157">
        <v>2010</v>
      </c>
      <c r="H157" t="s">
        <v>54</v>
      </c>
      <c r="I157" t="s">
        <v>54</v>
      </c>
      <c r="J157" t="s">
        <v>54</v>
      </c>
      <c r="K157" t="s">
        <v>54</v>
      </c>
      <c r="L157">
        <v>7.8119389257498797E-2</v>
      </c>
      <c r="M157">
        <v>8.3835465423235306E-2</v>
      </c>
      <c r="N157">
        <v>4.0250040629288303E-2</v>
      </c>
      <c r="O157">
        <v>0.11525402728355499</v>
      </c>
      <c r="P157">
        <v>4.0829001964976797E-2</v>
      </c>
      <c r="Q157">
        <v>7.9113790208984305E-2</v>
      </c>
      <c r="R157">
        <v>0.24323059503135899</v>
      </c>
      <c r="S157">
        <v>0.100967793403598</v>
      </c>
      <c r="T157">
        <v>6.4259520237213902E-2</v>
      </c>
      <c r="U157">
        <v>7.0519075766359601E-2</v>
      </c>
      <c r="V157">
        <v>9.6840383150806605E-2</v>
      </c>
      <c r="W157">
        <v>7.8479885314143294E-2</v>
      </c>
      <c r="X157">
        <v>6.2073435557993398E-2</v>
      </c>
      <c r="Y157">
        <v>0.15927312458595499</v>
      </c>
      <c r="Z157">
        <v>5.65617362403876E-2</v>
      </c>
      <c r="AA157">
        <v>6.6370884457079699E-2</v>
      </c>
      <c r="AB157">
        <v>7.5637134691501601E-2</v>
      </c>
      <c r="AC157">
        <v>7.4412422022443706E-2</v>
      </c>
      <c r="AD157">
        <v>6.5571370039625196E-2</v>
      </c>
      <c r="AE157">
        <v>9.04748518206894E-2</v>
      </c>
      <c r="AF157">
        <v>6.3299435235582194E-2</v>
      </c>
      <c r="AG157">
        <v>6.9087314809685704E-2</v>
      </c>
      <c r="AH157">
        <v>8.6813091560907996E-2</v>
      </c>
      <c r="AI157">
        <v>9.3481584594281505E-2</v>
      </c>
      <c r="AJ157">
        <v>7.6308392579445494E-2</v>
      </c>
      <c r="AK157">
        <v>5.97232989946282E-2</v>
      </c>
      <c r="AL157">
        <v>0.31474118965658499</v>
      </c>
      <c r="AM157">
        <v>8.2947100538005206E-2</v>
      </c>
      <c r="AN157">
        <v>7.6377043401435293E-2</v>
      </c>
      <c r="AO157">
        <v>8.1321580728577703E-2</v>
      </c>
      <c r="AP157">
        <v>2.6926802487419101E-2</v>
      </c>
      <c r="AQ157">
        <v>7.5720723726978495E-2</v>
      </c>
      <c r="AR157">
        <v>5.7072981725384497E-2</v>
      </c>
      <c r="AS157">
        <v>0.120711086286079</v>
      </c>
      <c r="AT157">
        <v>7.4052458741773297E-2</v>
      </c>
      <c r="AU157">
        <v>9.1305762278731606E-2</v>
      </c>
      <c r="AV157">
        <v>6.7557431244705299E-2</v>
      </c>
    </row>
    <row r="158" spans="1:48">
      <c r="A158" t="s">
        <v>52</v>
      </c>
      <c r="B158" t="s">
        <v>258</v>
      </c>
      <c r="C158" t="s">
        <v>405</v>
      </c>
      <c r="D158" t="s">
        <v>54</v>
      </c>
      <c r="E158" t="s">
        <v>260</v>
      </c>
      <c r="F158" t="s">
        <v>54</v>
      </c>
      <c r="G158">
        <v>2010</v>
      </c>
      <c r="H158" t="s">
        <v>54</v>
      </c>
      <c r="I158" t="s">
        <v>54</v>
      </c>
      <c r="J158" t="s">
        <v>54</v>
      </c>
      <c r="K158" t="s">
        <v>54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6.70551134993808E-2</v>
      </c>
      <c r="R158">
        <v>4.8369304408124002E-2</v>
      </c>
      <c r="S158">
        <v>0</v>
      </c>
      <c r="T158">
        <v>5.6164072607326303E-2</v>
      </c>
      <c r="U158">
        <v>0</v>
      </c>
      <c r="V158">
        <v>0</v>
      </c>
      <c r="W158">
        <v>8.73355807944E-2</v>
      </c>
      <c r="X158">
        <v>5.73853871692597E-2</v>
      </c>
      <c r="Y158">
        <v>0</v>
      </c>
      <c r="Z158">
        <v>4.8693244440686401E-2</v>
      </c>
      <c r="AA158">
        <v>0</v>
      </c>
      <c r="AB158">
        <v>0</v>
      </c>
      <c r="AC158">
        <v>0</v>
      </c>
      <c r="AD158">
        <v>0.16347511232259801</v>
      </c>
      <c r="AE158">
        <v>6.8852644843183E-2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6.75453310507107E-2</v>
      </c>
      <c r="AP158">
        <v>0</v>
      </c>
      <c r="AQ158">
        <v>8.1054287262543004E-2</v>
      </c>
      <c r="AR158">
        <v>0</v>
      </c>
      <c r="AS158">
        <v>0</v>
      </c>
      <c r="AT158">
        <v>6.8792057205018603E-2</v>
      </c>
      <c r="AU158">
        <v>0</v>
      </c>
      <c r="AV158">
        <v>0</v>
      </c>
    </row>
    <row r="159" spans="1:48">
      <c r="A159" t="s">
        <v>52</v>
      </c>
      <c r="B159" t="s">
        <v>258</v>
      </c>
      <c r="C159" t="s">
        <v>393</v>
      </c>
      <c r="D159" t="s">
        <v>54</v>
      </c>
      <c r="E159" t="s">
        <v>260</v>
      </c>
      <c r="F159" t="s">
        <v>54</v>
      </c>
      <c r="G159">
        <v>2010</v>
      </c>
      <c r="H159" t="s">
        <v>54</v>
      </c>
      <c r="I159" t="s">
        <v>54</v>
      </c>
      <c r="J159" t="s">
        <v>54</v>
      </c>
      <c r="K159" t="s">
        <v>54</v>
      </c>
      <c r="L159">
        <v>7.8119389257498797E-2</v>
      </c>
      <c r="M159">
        <v>6.9352159773336697E-2</v>
      </c>
      <c r="N159">
        <v>3.4512544984482099E-2</v>
      </c>
      <c r="O159">
        <v>7.4259407909570599E-2</v>
      </c>
      <c r="P159">
        <v>3.2663330965124998E-2</v>
      </c>
      <c r="Q159">
        <v>6.70551134993808E-2</v>
      </c>
      <c r="R159">
        <v>0.24323059503135899</v>
      </c>
      <c r="S159">
        <v>7.5054855062700099E-2</v>
      </c>
      <c r="T159">
        <v>5.4274121046614297E-2</v>
      </c>
      <c r="U159">
        <v>5.8389978458947001E-2</v>
      </c>
      <c r="V159">
        <v>7.8996274357710006E-2</v>
      </c>
      <c r="W159">
        <v>7.5032536398656396E-2</v>
      </c>
      <c r="X159">
        <v>7.7776101670865003E-2</v>
      </c>
      <c r="Y159">
        <v>0.13449533663482</v>
      </c>
      <c r="Z159">
        <v>4.6764788140380702E-2</v>
      </c>
      <c r="AA159">
        <v>5.65757475184012E-2</v>
      </c>
      <c r="AB159">
        <v>6.3708895748827196E-2</v>
      </c>
      <c r="AC159">
        <v>4.1145234827696803E-2</v>
      </c>
      <c r="AD159">
        <v>0.16347511232259801</v>
      </c>
      <c r="AE159">
        <v>7.6184185912182997E-2</v>
      </c>
      <c r="AF159">
        <v>3.33514720772407E-2</v>
      </c>
      <c r="AG159">
        <v>5.3383781045310497E-2</v>
      </c>
      <c r="AH159">
        <v>3.8886106828302902E-2</v>
      </c>
      <c r="AI159">
        <v>7.1997755500823393E-2</v>
      </c>
      <c r="AJ159">
        <v>7.6308392579445494E-2</v>
      </c>
      <c r="AK159">
        <v>3.08759033858318E-2</v>
      </c>
      <c r="AL159">
        <v>0.31474118965658499</v>
      </c>
      <c r="AM159">
        <v>6.9627811510344501E-2</v>
      </c>
      <c r="AN159">
        <v>6.5400013504426494E-2</v>
      </c>
      <c r="AO159">
        <v>6.4244762091134694E-2</v>
      </c>
      <c r="AP159">
        <v>2.21896007251569E-2</v>
      </c>
      <c r="AQ159">
        <v>5.9901756566766703E-2</v>
      </c>
      <c r="AR159">
        <v>4.8937437537952801E-2</v>
      </c>
      <c r="AS159">
        <v>0.101933334058908</v>
      </c>
      <c r="AT159">
        <v>6.6126435398035893E-2</v>
      </c>
      <c r="AU159">
        <v>7.3041435912312297E-2</v>
      </c>
      <c r="AV159">
        <v>5.1754209360167301E-2</v>
      </c>
    </row>
    <row r="160" spans="1:48">
      <c r="A160" t="s">
        <v>52</v>
      </c>
      <c r="B160" t="s">
        <v>258</v>
      </c>
      <c r="C160" t="s">
        <v>406</v>
      </c>
      <c r="D160" t="s">
        <v>54</v>
      </c>
      <c r="E160" t="s">
        <v>260</v>
      </c>
      <c r="F160" t="s">
        <v>54</v>
      </c>
      <c r="G160">
        <v>2010</v>
      </c>
      <c r="H160" t="s">
        <v>54</v>
      </c>
      <c r="I160" t="s">
        <v>54</v>
      </c>
      <c r="J160" t="s">
        <v>54</v>
      </c>
      <c r="K160" t="s">
        <v>54</v>
      </c>
      <c r="L160">
        <v>7.8119389257498797E-2</v>
      </c>
      <c r="M160">
        <v>7.6492461006529705E-2</v>
      </c>
      <c r="N160">
        <v>6.3299435235582194E-2</v>
      </c>
      <c r="O160">
        <v>0.103845225650538</v>
      </c>
      <c r="P160">
        <v>3.5736954833099299E-2</v>
      </c>
      <c r="Q160">
        <v>5.7217113025866302E-2</v>
      </c>
      <c r="R160">
        <v>5.4828106469927099E-2</v>
      </c>
      <c r="S160">
        <v>6.3422868104573704E-2</v>
      </c>
      <c r="T160">
        <v>6.0739441001081203E-2</v>
      </c>
      <c r="U160">
        <v>6.7484354937349694E-2</v>
      </c>
      <c r="V160">
        <v>7.4493910419747802E-2</v>
      </c>
      <c r="W160">
        <v>0.112916831848794</v>
      </c>
      <c r="X160">
        <v>5.6947796302323203E-2</v>
      </c>
      <c r="Y160">
        <v>7.6800665506614393E-2</v>
      </c>
      <c r="Z160">
        <v>5.26377339768625E-2</v>
      </c>
      <c r="AA160">
        <v>6.7157354149520399E-2</v>
      </c>
      <c r="AB160">
        <v>7.7834098313922198E-2</v>
      </c>
      <c r="AC160">
        <v>6.8822967281645706E-2</v>
      </c>
      <c r="AD160">
        <v>6.5571370039625196E-2</v>
      </c>
      <c r="AE160">
        <v>8.4107589262004095E-2</v>
      </c>
      <c r="AF160">
        <v>3.6884198090493599E-2</v>
      </c>
      <c r="AG160">
        <v>6.0878889029702399E-2</v>
      </c>
      <c r="AH160">
        <v>3.8886106828302902E-2</v>
      </c>
      <c r="AI160">
        <v>6.6996505846848603E-2</v>
      </c>
      <c r="AJ160">
        <v>7.6308392579445494E-2</v>
      </c>
      <c r="AK160">
        <v>5.97232989946282E-2</v>
      </c>
      <c r="AL160">
        <v>3.2735826884363099E-2</v>
      </c>
      <c r="AM160">
        <v>4.6926906039142999E-2</v>
      </c>
      <c r="AN160">
        <v>7.3896356120459403E-2</v>
      </c>
      <c r="AO160">
        <v>5.7536584972901497E-2</v>
      </c>
      <c r="AP160">
        <v>2.3237806710747801E-2</v>
      </c>
      <c r="AQ160">
        <v>7.1931989290596104E-2</v>
      </c>
      <c r="AR160">
        <v>5.4121093546055703E-2</v>
      </c>
      <c r="AS160">
        <v>6.18137511019341E-2</v>
      </c>
      <c r="AT160">
        <v>7.6935745302516401E-2</v>
      </c>
      <c r="AU160">
        <v>6.0788185429220001E-2</v>
      </c>
      <c r="AV160">
        <v>6.2433766523033001E-2</v>
      </c>
    </row>
    <row r="161" spans="1:48">
      <c r="A161" t="s">
        <v>52</v>
      </c>
      <c r="B161" t="s">
        <v>258</v>
      </c>
      <c r="C161" t="s">
        <v>407</v>
      </c>
      <c r="D161" t="s">
        <v>54</v>
      </c>
      <c r="E161" t="s">
        <v>260</v>
      </c>
      <c r="F161" t="s">
        <v>54</v>
      </c>
      <c r="G161">
        <v>2010</v>
      </c>
      <c r="H161" t="s">
        <v>54</v>
      </c>
      <c r="I161" t="s">
        <v>54</v>
      </c>
      <c r="J161" t="s">
        <v>54</v>
      </c>
      <c r="K161" t="s">
        <v>54</v>
      </c>
      <c r="L161">
        <v>3.1551960934327397E-2</v>
      </c>
      <c r="M161">
        <v>7.7065177947423597E-2</v>
      </c>
      <c r="N161">
        <v>6.3299435235582194E-2</v>
      </c>
      <c r="O161">
        <v>9.9555409425902894E-2</v>
      </c>
      <c r="P161">
        <v>4.9334919070685497E-2</v>
      </c>
      <c r="Q161">
        <v>7.47268588711682E-2</v>
      </c>
      <c r="R161">
        <v>5.4409797522168797E-2</v>
      </c>
      <c r="S161">
        <v>6.3422868104573704E-2</v>
      </c>
      <c r="T161">
        <v>6.0968428680556797E-2</v>
      </c>
      <c r="U161">
        <v>6.5386341639574699E-2</v>
      </c>
      <c r="V161">
        <v>7.8862487722191496E-2</v>
      </c>
      <c r="W161">
        <v>7.3524166037999605E-2</v>
      </c>
      <c r="X161">
        <v>5.7635501938180699E-2</v>
      </c>
      <c r="Y161">
        <v>0.15101378730836901</v>
      </c>
      <c r="Z161">
        <v>5.0341588493044299E-2</v>
      </c>
      <c r="AA161">
        <v>6.6631745854860105E-2</v>
      </c>
      <c r="AB161">
        <v>5.37271732215059E-2</v>
      </c>
      <c r="AC161">
        <v>7.0854365408854703E-2</v>
      </c>
      <c r="AD161">
        <v>0.183315211467273</v>
      </c>
      <c r="AE161">
        <v>8.3410885029673906E-2</v>
      </c>
      <c r="AF161">
        <v>3.6884198090493599E-2</v>
      </c>
      <c r="AG161">
        <v>6.2718491039017998E-2</v>
      </c>
      <c r="AH161">
        <v>8.2121576380193101E-2</v>
      </c>
      <c r="AI161">
        <v>8.0715342599787895E-2</v>
      </c>
      <c r="AJ161">
        <v>7.6308392579445494E-2</v>
      </c>
      <c r="AK161">
        <v>3.4270494488677597E-2</v>
      </c>
      <c r="AL161">
        <v>0.31474118965658499</v>
      </c>
      <c r="AM161">
        <v>7.8182552532229402E-2</v>
      </c>
      <c r="AN161">
        <v>7.3337262994920202E-2</v>
      </c>
      <c r="AO161">
        <v>7.0635382505788297E-2</v>
      </c>
      <c r="AP161">
        <v>2.4045255735907399E-2</v>
      </c>
      <c r="AQ161">
        <v>4.4753895454372798E-2</v>
      </c>
      <c r="AR161">
        <v>5.4121093546055703E-2</v>
      </c>
      <c r="AS161">
        <v>0.114451264618016</v>
      </c>
      <c r="AT161">
        <v>7.9995228376400496E-2</v>
      </c>
      <c r="AU161">
        <v>6.0788185429220001E-2</v>
      </c>
      <c r="AV161">
        <v>6.3814900614194106E-2</v>
      </c>
    </row>
    <row r="162" spans="1:48">
      <c r="A162" t="s">
        <v>52</v>
      </c>
      <c r="B162" t="s">
        <v>258</v>
      </c>
      <c r="C162" t="s">
        <v>72</v>
      </c>
      <c r="D162" t="s">
        <v>54</v>
      </c>
      <c r="E162" t="s">
        <v>260</v>
      </c>
      <c r="F162" t="s">
        <v>54</v>
      </c>
      <c r="G162">
        <v>2010</v>
      </c>
      <c r="H162" t="s">
        <v>54</v>
      </c>
      <c r="I162" t="s">
        <v>54</v>
      </c>
      <c r="J162" t="s">
        <v>54</v>
      </c>
      <c r="K162" t="s">
        <v>54</v>
      </c>
      <c r="L162">
        <v>3.5411689407220802E-2</v>
      </c>
      <c r="M162">
        <v>0.14113056588957901</v>
      </c>
      <c r="N162">
        <v>4.3698128811712499E-2</v>
      </c>
      <c r="O162">
        <v>0.13077991623792601</v>
      </c>
      <c r="P162">
        <v>5.3662525314771899E-2</v>
      </c>
      <c r="Q162">
        <v>0.124699070667358</v>
      </c>
      <c r="R162">
        <v>5.5568459452383201E-2</v>
      </c>
      <c r="S162">
        <v>0.11578146307440899</v>
      </c>
      <c r="T162">
        <v>0.134457922296222</v>
      </c>
      <c r="U162">
        <v>0.112166054577699</v>
      </c>
      <c r="V162">
        <v>0.14577030399688801</v>
      </c>
      <c r="W162">
        <v>8.4658405932219002E-2</v>
      </c>
      <c r="X162">
        <v>8.7696264445806096E-2</v>
      </c>
      <c r="Y162">
        <v>0.22772182907619601</v>
      </c>
      <c r="Z162">
        <v>0.145018178784204</v>
      </c>
      <c r="AA162">
        <v>9.4120129929069596E-2</v>
      </c>
      <c r="AB162">
        <v>0.10872268334217799</v>
      </c>
      <c r="AC162">
        <v>0.139731220748611</v>
      </c>
      <c r="AD162">
        <v>9.3416739436769897E-2</v>
      </c>
      <c r="AE162">
        <v>0.114133928114326</v>
      </c>
      <c r="AF162">
        <v>4.2228033995951E-2</v>
      </c>
      <c r="AG162">
        <v>0.10204446616445099</v>
      </c>
      <c r="AH162">
        <v>0.194062418162357</v>
      </c>
      <c r="AI162">
        <v>0.1158437078803</v>
      </c>
      <c r="AJ162">
        <v>8.4012110940703696E-2</v>
      </c>
      <c r="AK162">
        <v>4.75952303879556E-2</v>
      </c>
      <c r="AL162">
        <v>2.72087720621913E-2</v>
      </c>
      <c r="AM162">
        <v>0.113329336967139</v>
      </c>
      <c r="AN162">
        <v>0.104531871984422</v>
      </c>
      <c r="AO162">
        <v>0.137398233397034</v>
      </c>
      <c r="AP162">
        <v>2.9033929221138101E-2</v>
      </c>
      <c r="AQ162">
        <v>8.6319469706620605E-2</v>
      </c>
      <c r="AR162">
        <v>6.1962235767026697E-2</v>
      </c>
      <c r="AS162">
        <v>0.18144063310030101</v>
      </c>
      <c r="AT162">
        <v>0.10934000874653101</v>
      </c>
      <c r="AU162">
        <v>0.120289388868937</v>
      </c>
      <c r="AV162">
        <v>0.123613149815994</v>
      </c>
    </row>
    <row r="163" spans="1:48">
      <c r="A163" t="s">
        <v>52</v>
      </c>
      <c r="B163" t="s">
        <v>258</v>
      </c>
      <c r="C163" t="s">
        <v>73</v>
      </c>
      <c r="D163" t="s">
        <v>54</v>
      </c>
      <c r="E163" t="s">
        <v>260</v>
      </c>
      <c r="F163" t="s">
        <v>54</v>
      </c>
      <c r="G163">
        <v>2010</v>
      </c>
      <c r="H163" t="s">
        <v>54</v>
      </c>
      <c r="I163" t="s">
        <v>54</v>
      </c>
      <c r="J163" t="s">
        <v>54</v>
      </c>
      <c r="K163" t="s">
        <v>54</v>
      </c>
      <c r="L163">
        <v>8.4468616509959002E-2</v>
      </c>
      <c r="M163">
        <v>0.13536095553319299</v>
      </c>
      <c r="N163">
        <v>4.09498522859724E-2</v>
      </c>
      <c r="O163">
        <v>0.10981546250322</v>
      </c>
      <c r="P163">
        <v>4.7285361377586599E-2</v>
      </c>
      <c r="Q163">
        <v>0.119952211640208</v>
      </c>
      <c r="R163">
        <v>0.27773941026134602</v>
      </c>
      <c r="S163">
        <v>0.106080282563789</v>
      </c>
      <c r="T163">
        <v>0.119091250685192</v>
      </c>
      <c r="U163">
        <v>6.6695759462460202E-2</v>
      </c>
      <c r="V163">
        <v>0.113956451756205</v>
      </c>
      <c r="W163">
        <v>0.122094254161616</v>
      </c>
      <c r="X163">
        <v>7.8579053800138604E-2</v>
      </c>
      <c r="Y163">
        <v>0.20228907672822999</v>
      </c>
      <c r="Z163">
        <v>0.13616338109081599</v>
      </c>
      <c r="AA163">
        <v>9.5456626800802899E-2</v>
      </c>
      <c r="AB163">
        <v>8.4974037297920704E-2</v>
      </c>
      <c r="AC163">
        <v>0.118563502026231</v>
      </c>
      <c r="AD163">
        <v>9.3416739436769897E-2</v>
      </c>
      <c r="AE163">
        <v>9.4121656288588901E-2</v>
      </c>
      <c r="AF163">
        <v>3.9572215137910503E-2</v>
      </c>
      <c r="AG163">
        <v>9.1063820069514606E-2</v>
      </c>
      <c r="AH163">
        <v>0.162600239598469</v>
      </c>
      <c r="AI163">
        <v>0.15482274797343601</v>
      </c>
      <c r="AJ163">
        <v>8.4972826960627301E-2</v>
      </c>
      <c r="AK163">
        <v>7.9910362844633306E-2</v>
      </c>
      <c r="AL163">
        <v>0.39421630896855397</v>
      </c>
      <c r="AM163">
        <v>0.10233827837146101</v>
      </c>
      <c r="AN163">
        <v>0.109032917374999</v>
      </c>
      <c r="AO163">
        <v>0.123569307391937</v>
      </c>
      <c r="AP163">
        <v>7.6293827234595393E-2</v>
      </c>
      <c r="AQ163">
        <v>3.8768980456338503E-2</v>
      </c>
      <c r="AR163">
        <v>5.8065287255234799E-2</v>
      </c>
      <c r="AS163">
        <v>8.8337286233762705E-2</v>
      </c>
      <c r="AT163">
        <v>0.10512177972932001</v>
      </c>
      <c r="AU163">
        <v>0.106064057476222</v>
      </c>
      <c r="AV163">
        <v>0.106542092290264</v>
      </c>
    </row>
    <row r="164" spans="1:48">
      <c r="A164" t="s">
        <v>52</v>
      </c>
      <c r="B164" t="s">
        <v>258</v>
      </c>
      <c r="C164" t="s">
        <v>594</v>
      </c>
      <c r="D164" t="s">
        <v>54</v>
      </c>
      <c r="E164" t="s">
        <v>260</v>
      </c>
      <c r="F164" t="s">
        <v>54</v>
      </c>
      <c r="G164">
        <v>2010</v>
      </c>
      <c r="H164" t="s">
        <v>54</v>
      </c>
      <c r="I164" t="s">
        <v>54</v>
      </c>
      <c r="J164" t="s">
        <v>54</v>
      </c>
      <c r="K164" t="s">
        <v>54</v>
      </c>
      <c r="L164">
        <v>3.6563060580973798E-2</v>
      </c>
      <c r="M164">
        <v>0.103033891430033</v>
      </c>
      <c r="N164">
        <v>4.6652512626298701E-2</v>
      </c>
      <c r="O164">
        <v>1.12948361923459E-2</v>
      </c>
      <c r="P164">
        <v>6.5076536212449798E-2</v>
      </c>
      <c r="Q164">
        <v>0.12844248582946199</v>
      </c>
      <c r="R164">
        <v>6.9851898176143304E-2</v>
      </c>
      <c r="S164">
        <v>0.12721677447889901</v>
      </c>
      <c r="T164">
        <v>0.115663017514648</v>
      </c>
      <c r="U164">
        <v>3.2261832293213798E-2</v>
      </c>
      <c r="V164">
        <v>3.53548742977483E-2</v>
      </c>
      <c r="W164">
        <v>0.101010717078894</v>
      </c>
      <c r="X164">
        <v>9.4800685266773099E-2</v>
      </c>
      <c r="Y164">
        <v>9.6682925190904906E-2</v>
      </c>
      <c r="Z164">
        <v>0.13456232160251</v>
      </c>
      <c r="AA164">
        <v>9.9478340930074197E-2</v>
      </c>
      <c r="AB164">
        <v>0.127770039580585</v>
      </c>
      <c r="AC164">
        <v>0.15268997626778899</v>
      </c>
      <c r="AD164">
        <v>0.26730524075843698</v>
      </c>
      <c r="AE164">
        <v>1.10395002648667E-2</v>
      </c>
      <c r="AF164">
        <v>4.5083026270265301E-2</v>
      </c>
      <c r="AG164">
        <v>8.7919453515085302E-2</v>
      </c>
      <c r="AH164">
        <v>0.15474968178487999</v>
      </c>
      <c r="AI164">
        <v>0.118542645075189</v>
      </c>
      <c r="AJ164">
        <v>8.9692080027295604E-2</v>
      </c>
      <c r="AK164">
        <v>4.9142735666414597E-2</v>
      </c>
      <c r="AL164">
        <v>4.5067364022102901E-2</v>
      </c>
      <c r="AM164">
        <v>0.116800491532881</v>
      </c>
      <c r="AN164">
        <v>0.110753594253292</v>
      </c>
      <c r="AO164">
        <v>0.168645533824725</v>
      </c>
      <c r="AP164">
        <v>1.6244371596063199E-2</v>
      </c>
      <c r="AQ164">
        <v>0.10180512012750401</v>
      </c>
      <c r="AR164">
        <v>6.6151436344800904E-2</v>
      </c>
      <c r="AS164">
        <v>0.17478967491651401</v>
      </c>
      <c r="AT164">
        <v>0.13037369067573401</v>
      </c>
      <c r="AU164">
        <v>0.133434537961793</v>
      </c>
      <c r="AV164">
        <v>0.126228577752172</v>
      </c>
    </row>
    <row r="165" spans="1:48">
      <c r="A165" t="s">
        <v>52</v>
      </c>
      <c r="B165" t="s">
        <v>258</v>
      </c>
      <c r="C165" t="s">
        <v>595</v>
      </c>
      <c r="D165" t="s">
        <v>54</v>
      </c>
      <c r="E165" t="s">
        <v>260</v>
      </c>
      <c r="F165" t="s">
        <v>54</v>
      </c>
      <c r="G165">
        <v>2010</v>
      </c>
      <c r="H165" t="s">
        <v>54</v>
      </c>
      <c r="I165" t="s">
        <v>54</v>
      </c>
      <c r="J165" t="s">
        <v>54</v>
      </c>
      <c r="K165" t="s">
        <v>54</v>
      </c>
      <c r="L165">
        <v>3.6563060580973798E-2</v>
      </c>
      <c r="M165">
        <v>0.103033891430033</v>
      </c>
      <c r="N165">
        <v>4.6652512626298701E-2</v>
      </c>
      <c r="O165">
        <v>1.12948361923459E-2</v>
      </c>
      <c r="P165">
        <v>6.5076536212449798E-2</v>
      </c>
      <c r="Q165">
        <v>0.12844248582946199</v>
      </c>
      <c r="R165">
        <v>6.9851898176143304E-2</v>
      </c>
      <c r="S165">
        <v>0.12721677447889901</v>
      </c>
      <c r="T165">
        <v>0.115663017514648</v>
      </c>
      <c r="U165">
        <v>3.2261832293213798E-2</v>
      </c>
      <c r="V165">
        <v>3.53548742977483E-2</v>
      </c>
      <c r="W165">
        <v>0.101010717078894</v>
      </c>
      <c r="X165">
        <v>9.4800685266773099E-2</v>
      </c>
      <c r="Y165">
        <v>9.6682925190904906E-2</v>
      </c>
      <c r="Z165">
        <v>0.13456232160251</v>
      </c>
      <c r="AA165">
        <v>9.9478340930074197E-2</v>
      </c>
      <c r="AB165">
        <v>0.127770039580585</v>
      </c>
      <c r="AC165">
        <v>0.15268997626778899</v>
      </c>
      <c r="AD165">
        <v>0.26730524075843698</v>
      </c>
      <c r="AE165">
        <v>1.10395002648667E-2</v>
      </c>
      <c r="AF165">
        <v>4.5083026270265301E-2</v>
      </c>
      <c r="AG165">
        <v>8.7919453515085302E-2</v>
      </c>
      <c r="AH165">
        <v>0.15474968178487999</v>
      </c>
      <c r="AI165">
        <v>0.118542645075189</v>
      </c>
      <c r="AJ165">
        <v>8.9692080027295604E-2</v>
      </c>
      <c r="AK165">
        <v>4.9142735666414597E-2</v>
      </c>
      <c r="AL165">
        <v>4.5067364022102901E-2</v>
      </c>
      <c r="AM165">
        <v>0.116800491532881</v>
      </c>
      <c r="AN165">
        <v>0.110753594253292</v>
      </c>
      <c r="AO165">
        <v>0.168645533824725</v>
      </c>
      <c r="AP165">
        <v>1.6244371596063199E-2</v>
      </c>
      <c r="AQ165">
        <v>0.10180512012750401</v>
      </c>
      <c r="AR165">
        <v>6.6151436344800904E-2</v>
      </c>
      <c r="AS165">
        <v>0.17478967491651401</v>
      </c>
      <c r="AT165">
        <v>0.13037369067573401</v>
      </c>
      <c r="AU165">
        <v>0.133434537961793</v>
      </c>
      <c r="AV165">
        <v>0.126228577752172</v>
      </c>
    </row>
    <row r="166" spans="1:48">
      <c r="A166" t="s">
        <v>52</v>
      </c>
      <c r="B166" t="s">
        <v>258</v>
      </c>
      <c r="C166" t="s">
        <v>596</v>
      </c>
      <c r="D166" t="s">
        <v>54</v>
      </c>
      <c r="E166" t="s">
        <v>260</v>
      </c>
      <c r="F166" t="s">
        <v>54</v>
      </c>
      <c r="G166">
        <v>2010</v>
      </c>
      <c r="H166" t="s">
        <v>54</v>
      </c>
      <c r="I166" t="s">
        <v>54</v>
      </c>
      <c r="J166" t="s">
        <v>54</v>
      </c>
      <c r="K166" t="s">
        <v>54</v>
      </c>
      <c r="L166">
        <v>3.6563060580973798E-2</v>
      </c>
      <c r="M166">
        <v>0.103033891430033</v>
      </c>
      <c r="N166">
        <v>4.6652512626298701E-2</v>
      </c>
      <c r="O166">
        <v>0.13416791906789199</v>
      </c>
      <c r="P166">
        <v>6.5076536212449798E-2</v>
      </c>
      <c r="Q166">
        <v>0.12844248582946199</v>
      </c>
      <c r="R166">
        <v>6.9851898176143304E-2</v>
      </c>
      <c r="S166">
        <v>0.12721677447889901</v>
      </c>
      <c r="T166">
        <v>0.115663017514648</v>
      </c>
      <c r="U166">
        <v>3.2261832293213798E-2</v>
      </c>
      <c r="V166">
        <v>3.53548742977483E-2</v>
      </c>
      <c r="W166">
        <v>0.101010717078894</v>
      </c>
      <c r="X166">
        <v>9.4800685266773099E-2</v>
      </c>
      <c r="Y166">
        <v>9.6682925190904906E-2</v>
      </c>
      <c r="Z166">
        <v>0.13456232160251</v>
      </c>
      <c r="AA166">
        <v>9.9478340930074197E-2</v>
      </c>
      <c r="AB166">
        <v>0.127770039580585</v>
      </c>
      <c r="AC166">
        <v>0.15268997626778899</v>
      </c>
      <c r="AD166">
        <v>0.26730524075843698</v>
      </c>
      <c r="AE166">
        <v>1.10395002648667E-2</v>
      </c>
      <c r="AF166">
        <v>4.5083026270265301E-2</v>
      </c>
      <c r="AG166">
        <v>8.7919453515085302E-2</v>
      </c>
      <c r="AH166">
        <v>0.15474968178487999</v>
      </c>
      <c r="AI166">
        <v>0.118542645075189</v>
      </c>
      <c r="AJ166">
        <v>8.9692080027295604E-2</v>
      </c>
      <c r="AK166">
        <v>4.9142735666414597E-2</v>
      </c>
      <c r="AL166">
        <v>4.5067364022102901E-2</v>
      </c>
      <c r="AM166">
        <v>0.116800491532881</v>
      </c>
      <c r="AN166">
        <v>0.110753594253292</v>
      </c>
      <c r="AO166">
        <v>0.168645533824725</v>
      </c>
      <c r="AP166">
        <v>1.6244371596063199E-2</v>
      </c>
      <c r="AQ166">
        <v>0.10180512012750401</v>
      </c>
      <c r="AR166">
        <v>6.6151436344800904E-2</v>
      </c>
      <c r="AS166">
        <v>0.17478967491651401</v>
      </c>
      <c r="AT166">
        <v>0.13037369067573401</v>
      </c>
      <c r="AU166">
        <v>0.133434537961793</v>
      </c>
      <c r="AV166">
        <v>0.126228577752172</v>
      </c>
    </row>
    <row r="167" spans="1:48">
      <c r="A167" t="s">
        <v>52</v>
      </c>
      <c r="B167" t="s">
        <v>258</v>
      </c>
      <c r="C167" t="s">
        <v>74</v>
      </c>
      <c r="D167" t="s">
        <v>54</v>
      </c>
      <c r="E167" t="s">
        <v>260</v>
      </c>
      <c r="F167" t="s">
        <v>54</v>
      </c>
      <c r="G167">
        <v>2010</v>
      </c>
      <c r="H167" t="s">
        <v>54</v>
      </c>
      <c r="I167" t="s">
        <v>54</v>
      </c>
      <c r="J167" t="s">
        <v>54</v>
      </c>
      <c r="K167" t="s">
        <v>54</v>
      </c>
      <c r="L167">
        <v>8.4468616509959002E-2</v>
      </c>
      <c r="M167">
        <v>0.145061992820712</v>
      </c>
      <c r="N167">
        <v>4.4587904266938497E-2</v>
      </c>
      <c r="O167">
        <v>0.13605591097688199</v>
      </c>
      <c r="P167">
        <v>5.4427236523736697E-2</v>
      </c>
      <c r="Q167">
        <v>0.13689199444861999</v>
      </c>
      <c r="R167">
        <v>0.27773941026134602</v>
      </c>
      <c r="S167">
        <v>0.12779199574599201</v>
      </c>
      <c r="T167">
        <v>0.133951703400464</v>
      </c>
      <c r="U167">
        <v>0.11761931700771</v>
      </c>
      <c r="V167">
        <v>0.13991518195952099</v>
      </c>
      <c r="W167">
        <v>8.4858412224588606E-2</v>
      </c>
      <c r="X167">
        <v>9.1712311292493007E-2</v>
      </c>
      <c r="Y167">
        <v>0.22690964013310999</v>
      </c>
      <c r="Z167">
        <v>0.14758543313877701</v>
      </c>
      <c r="AA167">
        <v>8.8746335948097194E-2</v>
      </c>
      <c r="AB167">
        <v>0.11080938455872</v>
      </c>
      <c r="AC167">
        <v>0.14312558867667199</v>
      </c>
      <c r="AD167">
        <v>9.3416739436769897E-2</v>
      </c>
      <c r="AE167">
        <v>0.11405005907601</v>
      </c>
      <c r="AF167">
        <v>7.0121398992618003E-2</v>
      </c>
      <c r="AG167">
        <v>0.108685609097926</v>
      </c>
      <c r="AH167">
        <v>0.187618044321021</v>
      </c>
      <c r="AI167">
        <v>0.13929839891850099</v>
      </c>
      <c r="AJ167">
        <v>8.4972826960627301E-2</v>
      </c>
      <c r="AK167">
        <v>7.9910362844633306E-2</v>
      </c>
      <c r="AL167">
        <v>0.39421630896855397</v>
      </c>
      <c r="AM167">
        <v>0.132343113160869</v>
      </c>
      <c r="AN167">
        <v>0.112693132648658</v>
      </c>
      <c r="AO167">
        <v>0.13857784348305199</v>
      </c>
      <c r="AP167">
        <v>3.1371803494745498E-2</v>
      </c>
      <c r="AQ167">
        <v>8.6306872991300604E-2</v>
      </c>
      <c r="AR167">
        <v>6.3223902525664802E-2</v>
      </c>
      <c r="AS167">
        <v>0.172506757651019</v>
      </c>
      <c r="AT167">
        <v>0.109119510657505</v>
      </c>
      <c r="AU167">
        <v>0.122090085082098</v>
      </c>
      <c r="AV167">
        <v>0.12331220054500699</v>
      </c>
    </row>
    <row r="168" spans="1:48">
      <c r="A168" t="s">
        <v>52</v>
      </c>
      <c r="B168" t="s">
        <v>258</v>
      </c>
      <c r="C168" t="s">
        <v>75</v>
      </c>
      <c r="D168" t="s">
        <v>54</v>
      </c>
      <c r="E168" t="s">
        <v>260</v>
      </c>
      <c r="F168" t="s">
        <v>54</v>
      </c>
      <c r="G168">
        <v>2010</v>
      </c>
      <c r="H168" t="s">
        <v>54</v>
      </c>
      <c r="I168" t="s">
        <v>54</v>
      </c>
      <c r="J168" t="s">
        <v>54</v>
      </c>
      <c r="K168" t="s">
        <v>54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0.116026652251915</v>
      </c>
      <c r="R168">
        <v>5.5231793842924502E-2</v>
      </c>
      <c r="S168">
        <v>0</v>
      </c>
      <c r="T168">
        <v>0.11707639845250201</v>
      </c>
      <c r="U168">
        <v>0</v>
      </c>
      <c r="V168">
        <v>0</v>
      </c>
      <c r="W168">
        <v>9.4433862731313697E-2</v>
      </c>
      <c r="X168">
        <v>8.4785809652671199E-2</v>
      </c>
      <c r="Y168">
        <v>0</v>
      </c>
      <c r="Z168">
        <v>0.12705433123850299</v>
      </c>
      <c r="AA168">
        <v>0</v>
      </c>
      <c r="AB168">
        <v>0</v>
      </c>
      <c r="AC168">
        <v>0</v>
      </c>
      <c r="AD168">
        <v>0.232896033177411</v>
      </c>
      <c r="AE168">
        <v>8.6793711776036994E-2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0.115102119640266</v>
      </c>
      <c r="AP168">
        <v>0</v>
      </c>
      <c r="AQ168">
        <v>9.2386096326708203E-2</v>
      </c>
      <c r="AR168">
        <v>0</v>
      </c>
      <c r="AS168">
        <v>0</v>
      </c>
      <c r="AT168">
        <v>0.101368080775152</v>
      </c>
      <c r="AU168">
        <v>0</v>
      </c>
      <c r="AV168">
        <v>0</v>
      </c>
    </row>
    <row r="169" spans="1:48">
      <c r="A169" t="s">
        <v>52</v>
      </c>
      <c r="B169" t="s">
        <v>258</v>
      </c>
      <c r="C169" t="s">
        <v>76</v>
      </c>
      <c r="D169" t="s">
        <v>54</v>
      </c>
      <c r="E169" t="s">
        <v>260</v>
      </c>
      <c r="F169" t="s">
        <v>54</v>
      </c>
      <c r="G169">
        <v>2010</v>
      </c>
      <c r="H169" t="s">
        <v>54</v>
      </c>
      <c r="I169" t="s">
        <v>54</v>
      </c>
      <c r="J169" t="s">
        <v>54</v>
      </c>
      <c r="K169" t="s">
        <v>54</v>
      </c>
      <c r="L169">
        <v>8.4468616509959002E-2</v>
      </c>
      <c r="M169">
        <v>0.120001272162704</v>
      </c>
      <c r="N169">
        <v>3.8232062072919903E-2</v>
      </c>
      <c r="O169">
        <v>8.7662285040013901E-2</v>
      </c>
      <c r="P169">
        <v>4.3541961706948698E-2</v>
      </c>
      <c r="Q169">
        <v>0.116026652251915</v>
      </c>
      <c r="R169">
        <v>0.27773941026134602</v>
      </c>
      <c r="S169">
        <v>9.4994744319595995E-2</v>
      </c>
      <c r="T169">
        <v>0.1131367140296</v>
      </c>
      <c r="U169">
        <v>9.7389100917747204E-2</v>
      </c>
      <c r="V169">
        <v>0.11413397738907199</v>
      </c>
      <c r="W169">
        <v>8.1130876765261706E-2</v>
      </c>
      <c r="X169">
        <v>0.114912699505585</v>
      </c>
      <c r="Y169">
        <v>0.19160978046185501</v>
      </c>
      <c r="Z169">
        <v>0.122022447896729</v>
      </c>
      <c r="AA169">
        <v>7.5648988812702003E-2</v>
      </c>
      <c r="AB169">
        <v>9.3334359605724296E-2</v>
      </c>
      <c r="AC169">
        <v>7.9139151715527295E-2</v>
      </c>
      <c r="AD169">
        <v>0.232896033177411</v>
      </c>
      <c r="AE169">
        <v>9.6035646691772697E-2</v>
      </c>
      <c r="AF169">
        <v>3.69458569703753E-2</v>
      </c>
      <c r="AG169">
        <v>8.3981390430975106E-2</v>
      </c>
      <c r="AH169">
        <v>8.4039574944359693E-2</v>
      </c>
      <c r="AI169">
        <v>0.10728500282187001</v>
      </c>
      <c r="AJ169">
        <v>8.4972826960627301E-2</v>
      </c>
      <c r="AK169">
        <v>4.13122631243057E-2</v>
      </c>
      <c r="AL169">
        <v>0.39421630896855397</v>
      </c>
      <c r="AM169">
        <v>0.11109202465293</v>
      </c>
      <c r="AN169">
        <v>9.6496696767131906E-2</v>
      </c>
      <c r="AO169">
        <v>0.109477711892811</v>
      </c>
      <c r="AP169">
        <v>2.5852597756519199E-2</v>
      </c>
      <c r="AQ169">
        <v>6.8276332310354598E-2</v>
      </c>
      <c r="AR169">
        <v>5.42115671412206E-2</v>
      </c>
      <c r="AS169">
        <v>0.145671698400484</v>
      </c>
      <c r="AT169">
        <v>9.7440171396879993E-2</v>
      </c>
      <c r="AU169">
        <v>9.7667824050684707E-2</v>
      </c>
      <c r="AV169">
        <v>9.4466668227107795E-2</v>
      </c>
    </row>
    <row r="170" spans="1:48">
      <c r="A170" t="s">
        <v>52</v>
      </c>
      <c r="B170" t="s">
        <v>258</v>
      </c>
      <c r="C170" t="s">
        <v>77</v>
      </c>
      <c r="D170" t="s">
        <v>54</v>
      </c>
      <c r="E170" t="s">
        <v>260</v>
      </c>
      <c r="F170" t="s">
        <v>54</v>
      </c>
      <c r="G170">
        <v>2010</v>
      </c>
      <c r="H170" t="s">
        <v>54</v>
      </c>
      <c r="I170" t="s">
        <v>54</v>
      </c>
      <c r="J170" t="s">
        <v>54</v>
      </c>
      <c r="K170" t="s">
        <v>54</v>
      </c>
      <c r="L170">
        <v>8.4468616509959002E-2</v>
      </c>
      <c r="M170">
        <v>0.13235626203480799</v>
      </c>
      <c r="N170">
        <v>7.0121398992618003E-2</v>
      </c>
      <c r="O170">
        <v>0.122587965986849</v>
      </c>
      <c r="P170">
        <v>4.7639266201208501E-2</v>
      </c>
      <c r="Q170">
        <v>9.9003785534894806E-2</v>
      </c>
      <c r="R170">
        <v>6.2606951048820803E-2</v>
      </c>
      <c r="S170">
        <v>8.0272477171214995E-2</v>
      </c>
      <c r="T170">
        <v>0.12661394849591501</v>
      </c>
      <c r="U170">
        <v>0.112557682445173</v>
      </c>
      <c r="V170">
        <v>0.107628952841131</v>
      </c>
      <c r="W170">
        <v>0.122094254161616</v>
      </c>
      <c r="X170">
        <v>8.41392775339561E-2</v>
      </c>
      <c r="Y170">
        <v>0.10941463864284599</v>
      </c>
      <c r="Z170">
        <v>0.13734661070874099</v>
      </c>
      <c r="AA170">
        <v>8.9797946215299199E-2</v>
      </c>
      <c r="AB170">
        <v>0.11402796479568</v>
      </c>
      <c r="AC170">
        <v>0.13237477613199999</v>
      </c>
      <c r="AD170">
        <v>9.3416739436769897E-2</v>
      </c>
      <c r="AE170">
        <v>0.10602366658840801</v>
      </c>
      <c r="AF170">
        <v>4.0859315113958503E-2</v>
      </c>
      <c r="AG170">
        <v>9.5772417174196503E-2</v>
      </c>
      <c r="AH170">
        <v>8.4039574944359693E-2</v>
      </c>
      <c r="AI170">
        <v>9.9832561012994106E-2</v>
      </c>
      <c r="AJ170">
        <v>8.4972826960627301E-2</v>
      </c>
      <c r="AK170">
        <v>7.9910362844633306E-2</v>
      </c>
      <c r="AL170">
        <v>4.1001931966603698E-2</v>
      </c>
      <c r="AM170">
        <v>7.4872452393706296E-2</v>
      </c>
      <c r="AN170">
        <v>0.109032917374999</v>
      </c>
      <c r="AO170">
        <v>9.8046493876404905E-2</v>
      </c>
      <c r="AP170">
        <v>2.70738386453079E-2</v>
      </c>
      <c r="AQ170">
        <v>8.1988453862375701E-2</v>
      </c>
      <c r="AR170">
        <v>5.9953880794286901E-2</v>
      </c>
      <c r="AS170">
        <v>8.8337286233762705E-2</v>
      </c>
      <c r="AT170">
        <v>0.113368158493639</v>
      </c>
      <c r="AU170">
        <v>8.12833116532512E-2</v>
      </c>
      <c r="AV170">
        <v>0.11396000405021001</v>
      </c>
    </row>
    <row r="171" spans="1:48">
      <c r="A171" t="s">
        <v>52</v>
      </c>
      <c r="B171" t="s">
        <v>258</v>
      </c>
      <c r="C171" t="s">
        <v>78</v>
      </c>
      <c r="D171" t="s">
        <v>54</v>
      </c>
      <c r="E171" t="s">
        <v>260</v>
      </c>
      <c r="F171" t="s">
        <v>54</v>
      </c>
      <c r="G171">
        <v>2010</v>
      </c>
      <c r="H171" t="s">
        <v>54</v>
      </c>
      <c r="I171" t="s">
        <v>54</v>
      </c>
      <c r="J171" t="s">
        <v>54</v>
      </c>
      <c r="K171" t="s">
        <v>54</v>
      </c>
      <c r="L171">
        <v>3.4116376403225401E-2</v>
      </c>
      <c r="M171">
        <v>0.13334724431598</v>
      </c>
      <c r="N171">
        <v>7.0121398992618003E-2</v>
      </c>
      <c r="O171">
        <v>0.11752389258202001</v>
      </c>
      <c r="P171">
        <v>6.5766077540738002E-2</v>
      </c>
      <c r="Q171">
        <v>0.12930120934331199</v>
      </c>
      <c r="R171">
        <v>6.2129293702949201E-2</v>
      </c>
      <c r="S171">
        <v>8.0272477171214995E-2</v>
      </c>
      <c r="T171">
        <v>0.12709128305444001</v>
      </c>
      <c r="U171">
        <v>0.109058389686785</v>
      </c>
      <c r="V171">
        <v>0.11394068218676801</v>
      </c>
      <c r="W171">
        <v>7.94999121768247E-2</v>
      </c>
      <c r="X171">
        <v>8.5155349429871102E-2</v>
      </c>
      <c r="Y171">
        <v>0.21514291392448501</v>
      </c>
      <c r="Z171">
        <v>0.131355323165184</v>
      </c>
      <c r="AA171">
        <v>8.9095140901243305E-2</v>
      </c>
      <c r="AB171">
        <v>7.8711006478987405E-2</v>
      </c>
      <c r="AC171">
        <v>0.13628198738640299</v>
      </c>
      <c r="AD171">
        <v>0.26116137780995102</v>
      </c>
      <c r="AE171">
        <v>0.10514542078576999</v>
      </c>
      <c r="AF171">
        <v>4.0859315113958503E-2</v>
      </c>
      <c r="AG171">
        <v>9.8666411034444304E-2</v>
      </c>
      <c r="AH171">
        <v>0.177478871907255</v>
      </c>
      <c r="AI171">
        <v>0.120275218280762</v>
      </c>
      <c r="AJ171">
        <v>8.4972826960627301E-2</v>
      </c>
      <c r="AK171">
        <v>4.5854259485926099E-2</v>
      </c>
      <c r="AL171">
        <v>0.39421630896855397</v>
      </c>
      <c r="AM171">
        <v>0.12474121855817701</v>
      </c>
      <c r="AN171">
        <v>0.108207984215068</v>
      </c>
      <c r="AO171">
        <v>0.120367790364567</v>
      </c>
      <c r="AP171">
        <v>2.8014579090118098E-2</v>
      </c>
      <c r="AQ171">
        <v>5.1010721777746397E-2</v>
      </c>
      <c r="AR171">
        <v>5.9953880794286901E-2</v>
      </c>
      <c r="AS171">
        <v>0.163560921997848</v>
      </c>
      <c r="AT171">
        <v>0.11787643953601901</v>
      </c>
      <c r="AU171">
        <v>8.12833116532512E-2</v>
      </c>
      <c r="AV171">
        <v>0.116480980364598</v>
      </c>
    </row>
    <row r="172" spans="1:48">
      <c r="A172" t="s">
        <v>52</v>
      </c>
      <c r="B172" t="s">
        <v>258</v>
      </c>
      <c r="C172" t="s">
        <v>79</v>
      </c>
      <c r="D172" t="s">
        <v>54</v>
      </c>
      <c r="E172" t="s">
        <v>260</v>
      </c>
      <c r="F172" t="s">
        <v>54</v>
      </c>
      <c r="G172">
        <v>2010</v>
      </c>
      <c r="H172" t="s">
        <v>54</v>
      </c>
      <c r="I172" t="s">
        <v>54</v>
      </c>
      <c r="J172" t="s">
        <v>54</v>
      </c>
      <c r="K172" t="s">
        <v>54</v>
      </c>
      <c r="L172">
        <v>8.9717485512610506E-3</v>
      </c>
      <c r="M172">
        <v>2.6249801511179699E-2</v>
      </c>
      <c r="N172">
        <v>1.2961055718733801E-2</v>
      </c>
      <c r="O172">
        <v>2.9909645696496401E-2</v>
      </c>
      <c r="P172">
        <v>1.2258958185925E-2</v>
      </c>
      <c r="Q172">
        <v>2.3193599721039699E-2</v>
      </c>
      <c r="R172">
        <v>1.25781104990128E-2</v>
      </c>
      <c r="S172">
        <v>2.4127213045682699E-2</v>
      </c>
      <c r="T172">
        <v>2.3019009833103801E-2</v>
      </c>
      <c r="U172">
        <v>1.9222890482028201E-2</v>
      </c>
      <c r="V172">
        <v>2.76231802587729E-2</v>
      </c>
      <c r="W172">
        <v>2.68894384565652E-2</v>
      </c>
      <c r="X172">
        <v>2.3131203626307401E-2</v>
      </c>
      <c r="Y172">
        <v>3.3562829598518397E-2</v>
      </c>
      <c r="Z172">
        <v>2.1927997120810099E-2</v>
      </c>
      <c r="AA172">
        <v>2.4651479194338001E-2</v>
      </c>
      <c r="AB172">
        <v>1.95287089775712E-2</v>
      </c>
      <c r="AC172">
        <v>1.47014217992629E-2</v>
      </c>
      <c r="AD172">
        <v>1.76792124417917E-2</v>
      </c>
      <c r="AE172">
        <v>2.78816606252935E-2</v>
      </c>
      <c r="AF172">
        <v>1.2525019180395801E-2</v>
      </c>
      <c r="AG172">
        <v>1.84563683147436E-2</v>
      </c>
      <c r="AH172">
        <v>4.43462422091839E-2</v>
      </c>
      <c r="AI172">
        <v>2.0699329141435501E-2</v>
      </c>
      <c r="AJ172">
        <v>2.2372400448963201E-2</v>
      </c>
      <c r="AK172">
        <v>1.2884024361488999E-2</v>
      </c>
      <c r="AL172">
        <v>6.8102190870987104E-3</v>
      </c>
      <c r="AM172">
        <v>2.2045773041673301E-2</v>
      </c>
      <c r="AN172">
        <v>1.8890629035198999E-2</v>
      </c>
      <c r="AO172">
        <v>2.0277032396806099E-2</v>
      </c>
      <c r="AP172">
        <v>6.7880563785620799E-3</v>
      </c>
      <c r="AQ172">
        <v>1.33911499844952E-2</v>
      </c>
      <c r="AR172">
        <v>1.8378269552322302E-2</v>
      </c>
      <c r="AS172">
        <v>3.5422472048701498E-2</v>
      </c>
      <c r="AT172">
        <v>2.0840681556241501E-2</v>
      </c>
      <c r="AU172">
        <v>2.4573800803518901E-2</v>
      </c>
      <c r="AV172">
        <v>1.6867663943451301E-2</v>
      </c>
    </row>
    <row r="173" spans="1:48">
      <c r="A173" t="s">
        <v>52</v>
      </c>
      <c r="B173" t="s">
        <v>258</v>
      </c>
      <c r="C173" t="s">
        <v>80</v>
      </c>
      <c r="D173" t="s">
        <v>54</v>
      </c>
      <c r="E173" t="s">
        <v>260</v>
      </c>
      <c r="F173" t="s">
        <v>54</v>
      </c>
      <c r="G173">
        <v>2010</v>
      </c>
      <c r="H173" t="s">
        <v>54</v>
      </c>
      <c r="I173" t="s">
        <v>54</v>
      </c>
      <c r="J173" t="s">
        <v>54</v>
      </c>
      <c r="K173" t="s">
        <v>54</v>
      </c>
      <c r="L173">
        <v>2.14005939983683E-2</v>
      </c>
      <c r="M173">
        <v>2.5176673761019099E-2</v>
      </c>
      <c r="N173">
        <v>1.2145904906805701E-2</v>
      </c>
      <c r="O173">
        <v>2.5115030426328601E-2</v>
      </c>
      <c r="P173">
        <v>1.0802124285690599E-2</v>
      </c>
      <c r="Q173">
        <v>2.2310700212496998E-2</v>
      </c>
      <c r="R173">
        <v>6.2867263671245094E-2</v>
      </c>
      <c r="S173">
        <v>2.2105624764111799E-2</v>
      </c>
      <c r="T173">
        <v>2.0388256963540099E-2</v>
      </c>
      <c r="U173">
        <v>1.14302431746357E-2</v>
      </c>
      <c r="V173">
        <v>2.1594519063217601E-2</v>
      </c>
      <c r="W173">
        <v>3.8779916737477403E-2</v>
      </c>
      <c r="X173">
        <v>2.0726402723080802E-2</v>
      </c>
      <c r="Y173">
        <v>2.9814418052998601E-2</v>
      </c>
      <c r="Z173">
        <v>2.0589075476959699E-2</v>
      </c>
      <c r="AA173">
        <v>2.5001527848665901E-2</v>
      </c>
      <c r="AB173">
        <v>1.52629901509854E-2</v>
      </c>
      <c r="AC173">
        <v>1.24743206560922E-2</v>
      </c>
      <c r="AD173">
        <v>1.76792124417917E-2</v>
      </c>
      <c r="AE173">
        <v>2.2992883198590101E-2</v>
      </c>
      <c r="AF173">
        <v>1.17372917162234E-2</v>
      </c>
      <c r="AG173">
        <v>1.6470343434811401E-2</v>
      </c>
      <c r="AH173">
        <v>3.7156651333038603E-2</v>
      </c>
      <c r="AI173">
        <v>2.7664230345553899E-2</v>
      </c>
      <c r="AJ173">
        <v>2.2628238842675601E-2</v>
      </c>
      <c r="AK173">
        <v>2.1631727659127398E-2</v>
      </c>
      <c r="AL173">
        <v>9.8670363574174497E-2</v>
      </c>
      <c r="AM173">
        <v>1.9907700149229799E-2</v>
      </c>
      <c r="AN173">
        <v>1.97040419888736E-2</v>
      </c>
      <c r="AO173">
        <v>1.8236179514745401E-2</v>
      </c>
      <c r="AP173">
        <v>1.78372963803901E-2</v>
      </c>
      <c r="AQ173">
        <v>6.0144163744436704E-3</v>
      </c>
      <c r="AR173">
        <v>1.7222417616144299E-2</v>
      </c>
      <c r="AS173">
        <v>1.7245999415929102E-2</v>
      </c>
      <c r="AT173">
        <v>2.0036668746229901E-2</v>
      </c>
      <c r="AU173">
        <v>2.1667721860932399E-2</v>
      </c>
      <c r="AV173">
        <v>1.45382284268257E-2</v>
      </c>
    </row>
    <row r="174" spans="1:48">
      <c r="A174" t="s">
        <v>52</v>
      </c>
      <c r="B174" t="s">
        <v>258</v>
      </c>
      <c r="C174" t="s">
        <v>600</v>
      </c>
      <c r="D174" t="s">
        <v>54</v>
      </c>
      <c r="E174" t="s">
        <v>260</v>
      </c>
      <c r="F174" t="s">
        <v>54</v>
      </c>
      <c r="G174">
        <v>2010</v>
      </c>
      <c r="H174" t="s">
        <v>54</v>
      </c>
      <c r="I174" t="s">
        <v>54</v>
      </c>
      <c r="J174" t="s">
        <v>54</v>
      </c>
      <c r="K174" t="s">
        <v>54</v>
      </c>
      <c r="L174">
        <v>9.2634548446630192E-3</v>
      </c>
      <c r="M174">
        <v>1.9163950643256801E-2</v>
      </c>
      <c r="N174">
        <v>1.3837338852054499E-2</v>
      </c>
      <c r="O174">
        <v>2.5831531203799802E-3</v>
      </c>
      <c r="P174">
        <v>1.48664367104179E-2</v>
      </c>
      <c r="Q174">
        <v>2.38898621101244E-2</v>
      </c>
      <c r="R174">
        <v>1.5811215615545399E-2</v>
      </c>
      <c r="S174">
        <v>2.65101695844383E-2</v>
      </c>
      <c r="T174">
        <v>1.9801348198959599E-2</v>
      </c>
      <c r="U174">
        <v>5.5289960162805797E-3</v>
      </c>
      <c r="V174">
        <v>6.6996777736966903E-3</v>
      </c>
      <c r="W174">
        <v>3.2083305023733702E-2</v>
      </c>
      <c r="X174">
        <v>2.5005101057347E-2</v>
      </c>
      <c r="Y174">
        <v>1.42496332320556E-2</v>
      </c>
      <c r="Z174">
        <v>2.0346981498506899E-2</v>
      </c>
      <c r="AA174">
        <v>2.6054875334034E-2</v>
      </c>
      <c r="AB174">
        <v>2.2949984697940101E-2</v>
      </c>
      <c r="AC174">
        <v>1.60648402955752E-2</v>
      </c>
      <c r="AD174">
        <v>5.0587787228126999E-2</v>
      </c>
      <c r="AE174">
        <v>2.6968282345415798E-3</v>
      </c>
      <c r="AF174">
        <v>1.3371822349094099E-2</v>
      </c>
      <c r="AG174">
        <v>1.5901634621620302E-2</v>
      </c>
      <c r="AH174">
        <v>3.5362678334169097E-2</v>
      </c>
      <c r="AI174">
        <v>2.1181583985926501E-2</v>
      </c>
      <c r="AJ174">
        <v>2.38849745471507E-2</v>
      </c>
      <c r="AK174">
        <v>1.33029338939081E-2</v>
      </c>
      <c r="AL174">
        <v>1.12801350228899E-2</v>
      </c>
      <c r="AM174">
        <v>2.27210111379758E-2</v>
      </c>
      <c r="AN174">
        <v>2.0014996609509499E-2</v>
      </c>
      <c r="AO174">
        <v>2.4888463762551001E-2</v>
      </c>
      <c r="AP174">
        <v>3.79789140451957E-3</v>
      </c>
      <c r="AQ174">
        <v>1.57935126044037E-2</v>
      </c>
      <c r="AR174">
        <v>1.9620804726755901E-2</v>
      </c>
      <c r="AS174">
        <v>3.4124012181489402E-2</v>
      </c>
      <c r="AT174">
        <v>2.4849792878502201E-2</v>
      </c>
      <c r="AU174">
        <v>2.7259210367718799E-2</v>
      </c>
      <c r="AV174">
        <v>1.7224552830769801E-2</v>
      </c>
    </row>
    <row r="175" spans="1:48">
      <c r="A175" t="s">
        <v>52</v>
      </c>
      <c r="B175" t="s">
        <v>258</v>
      </c>
      <c r="C175" t="s">
        <v>601</v>
      </c>
      <c r="D175" t="s">
        <v>54</v>
      </c>
      <c r="E175" t="s">
        <v>260</v>
      </c>
      <c r="F175" t="s">
        <v>54</v>
      </c>
      <c r="G175">
        <v>2010</v>
      </c>
      <c r="H175" t="s">
        <v>54</v>
      </c>
      <c r="I175" t="s">
        <v>54</v>
      </c>
      <c r="J175" t="s">
        <v>54</v>
      </c>
      <c r="K175" t="s">
        <v>54</v>
      </c>
      <c r="L175">
        <v>9.2634548446630192E-3</v>
      </c>
      <c r="M175">
        <v>1.9163950643256801E-2</v>
      </c>
      <c r="N175">
        <v>1.3837338852054499E-2</v>
      </c>
      <c r="O175">
        <v>2.5831531203799802E-3</v>
      </c>
      <c r="P175">
        <v>1.48664367104179E-2</v>
      </c>
      <c r="Q175">
        <v>2.38898621101244E-2</v>
      </c>
      <c r="R175">
        <v>1.5811215615545399E-2</v>
      </c>
      <c r="S175">
        <v>2.65101695844383E-2</v>
      </c>
      <c r="T175">
        <v>1.9801348198959599E-2</v>
      </c>
      <c r="U175">
        <v>5.5289960162805797E-3</v>
      </c>
      <c r="V175">
        <v>6.6996777736966903E-3</v>
      </c>
      <c r="W175">
        <v>3.2083305023733702E-2</v>
      </c>
      <c r="X175">
        <v>2.5005101057347E-2</v>
      </c>
      <c r="Y175">
        <v>1.42496332320556E-2</v>
      </c>
      <c r="Z175">
        <v>2.0346981498506899E-2</v>
      </c>
      <c r="AA175">
        <v>2.6054875334034E-2</v>
      </c>
      <c r="AB175">
        <v>2.2949984697940101E-2</v>
      </c>
      <c r="AC175">
        <v>1.60648402955752E-2</v>
      </c>
      <c r="AD175">
        <v>5.0587787228126999E-2</v>
      </c>
      <c r="AE175">
        <v>2.6968282345415798E-3</v>
      </c>
      <c r="AF175">
        <v>1.3371822349094099E-2</v>
      </c>
      <c r="AG175">
        <v>1.5901634621620302E-2</v>
      </c>
      <c r="AH175">
        <v>3.5362678334169097E-2</v>
      </c>
      <c r="AI175">
        <v>2.1181583985926501E-2</v>
      </c>
      <c r="AJ175">
        <v>2.38849745471507E-2</v>
      </c>
      <c r="AK175">
        <v>1.33029338939081E-2</v>
      </c>
      <c r="AL175">
        <v>1.12801350228899E-2</v>
      </c>
      <c r="AM175">
        <v>2.27210111379758E-2</v>
      </c>
      <c r="AN175">
        <v>2.0014996609509499E-2</v>
      </c>
      <c r="AO175">
        <v>2.4888463762551001E-2</v>
      </c>
      <c r="AP175">
        <v>3.79789140451957E-3</v>
      </c>
      <c r="AQ175">
        <v>1.57935126044037E-2</v>
      </c>
      <c r="AR175">
        <v>1.9620804726755901E-2</v>
      </c>
      <c r="AS175">
        <v>3.4124012181489402E-2</v>
      </c>
      <c r="AT175">
        <v>2.4849792878502201E-2</v>
      </c>
      <c r="AU175">
        <v>2.7259210367718799E-2</v>
      </c>
      <c r="AV175">
        <v>1.7224552830769801E-2</v>
      </c>
    </row>
    <row r="176" spans="1:48">
      <c r="A176" t="s">
        <v>52</v>
      </c>
      <c r="B176" t="s">
        <v>258</v>
      </c>
      <c r="C176" t="s">
        <v>602</v>
      </c>
      <c r="D176" t="s">
        <v>54</v>
      </c>
      <c r="E176" t="s">
        <v>260</v>
      </c>
      <c r="F176" t="s">
        <v>54</v>
      </c>
      <c r="G176">
        <v>2010</v>
      </c>
      <c r="H176" t="s">
        <v>54</v>
      </c>
      <c r="I176" t="s">
        <v>54</v>
      </c>
      <c r="J176" t="s">
        <v>54</v>
      </c>
      <c r="K176" t="s">
        <v>54</v>
      </c>
      <c r="L176">
        <v>9.2634548446630192E-3</v>
      </c>
      <c r="M176">
        <v>1.9163950643256801E-2</v>
      </c>
      <c r="N176">
        <v>1.3837338852054499E-2</v>
      </c>
      <c r="O176">
        <v>3.06844891677116E-2</v>
      </c>
      <c r="P176">
        <v>1.48664367104179E-2</v>
      </c>
      <c r="Q176">
        <v>2.38898621101244E-2</v>
      </c>
      <c r="R176">
        <v>1.5811215615545399E-2</v>
      </c>
      <c r="S176">
        <v>2.65101695844383E-2</v>
      </c>
      <c r="T176">
        <v>1.9801348198959599E-2</v>
      </c>
      <c r="U176">
        <v>5.5289960162805797E-3</v>
      </c>
      <c r="V176">
        <v>6.6996777736966903E-3</v>
      </c>
      <c r="W176">
        <v>3.2083305023733702E-2</v>
      </c>
      <c r="X176">
        <v>2.5005101057347E-2</v>
      </c>
      <c r="Y176">
        <v>1.42496332320556E-2</v>
      </c>
      <c r="Z176">
        <v>2.0346981498506899E-2</v>
      </c>
      <c r="AA176">
        <v>2.6054875334034E-2</v>
      </c>
      <c r="AB176">
        <v>2.2949984697940101E-2</v>
      </c>
      <c r="AC176">
        <v>1.60648402955752E-2</v>
      </c>
      <c r="AD176">
        <v>5.0587787228126999E-2</v>
      </c>
      <c r="AE176">
        <v>2.6968282345415798E-3</v>
      </c>
      <c r="AF176">
        <v>1.3371822349094099E-2</v>
      </c>
      <c r="AG176">
        <v>1.5901634621620302E-2</v>
      </c>
      <c r="AH176">
        <v>3.5362678334169097E-2</v>
      </c>
      <c r="AI176">
        <v>2.1181583985926501E-2</v>
      </c>
      <c r="AJ176">
        <v>2.38849745471507E-2</v>
      </c>
      <c r="AK176">
        <v>1.33029338939081E-2</v>
      </c>
      <c r="AL176">
        <v>1.12801350228899E-2</v>
      </c>
      <c r="AM176">
        <v>2.27210111379758E-2</v>
      </c>
      <c r="AN176">
        <v>2.0014996609509499E-2</v>
      </c>
      <c r="AO176">
        <v>2.4888463762551001E-2</v>
      </c>
      <c r="AP176">
        <v>3.79789140451957E-3</v>
      </c>
      <c r="AQ176">
        <v>1.57935126044037E-2</v>
      </c>
      <c r="AR176">
        <v>1.9620804726755901E-2</v>
      </c>
      <c r="AS176">
        <v>3.4124012181489402E-2</v>
      </c>
      <c r="AT176">
        <v>2.4849792878502201E-2</v>
      </c>
      <c r="AU176">
        <v>2.7259210367718799E-2</v>
      </c>
      <c r="AV176">
        <v>1.7224552830769801E-2</v>
      </c>
    </row>
    <row r="177" spans="1:48">
      <c r="A177" t="s">
        <v>52</v>
      </c>
      <c r="B177" t="s">
        <v>258</v>
      </c>
      <c r="C177" t="s">
        <v>81</v>
      </c>
      <c r="D177" t="s">
        <v>54</v>
      </c>
      <c r="E177" t="s">
        <v>260</v>
      </c>
      <c r="F177" t="s">
        <v>54</v>
      </c>
      <c r="G177">
        <v>2010</v>
      </c>
      <c r="H177" t="s">
        <v>54</v>
      </c>
      <c r="I177" t="s">
        <v>54</v>
      </c>
      <c r="J177" t="s">
        <v>54</v>
      </c>
      <c r="K177" t="s">
        <v>54</v>
      </c>
      <c r="L177">
        <v>2.14005939983683E-2</v>
      </c>
      <c r="M177">
        <v>2.69810334448678E-2</v>
      </c>
      <c r="N177">
        <v>1.3224967002030101E-2</v>
      </c>
      <c r="O177">
        <v>3.1116276942930898E-2</v>
      </c>
      <c r="P177">
        <v>1.2433652959978499E-2</v>
      </c>
      <c r="Q177">
        <v>2.5461441751443398E-2</v>
      </c>
      <c r="R177">
        <v>6.2867263671245094E-2</v>
      </c>
      <c r="S177">
        <v>2.6630037529539699E-2</v>
      </c>
      <c r="T177">
        <v>2.2932345860166001E-2</v>
      </c>
      <c r="U177">
        <v>2.01574643765681E-2</v>
      </c>
      <c r="V177">
        <v>2.65136463753919E-2</v>
      </c>
      <c r="W177">
        <v>2.6952965011670701E-2</v>
      </c>
      <c r="X177">
        <v>2.41904961511436E-2</v>
      </c>
      <c r="Y177">
        <v>3.3443124960587198E-2</v>
      </c>
      <c r="Z177">
        <v>2.2316188081194802E-2</v>
      </c>
      <c r="AA177">
        <v>2.3244001637555699E-2</v>
      </c>
      <c r="AB177">
        <v>1.99035211099459E-2</v>
      </c>
      <c r="AC177">
        <v>1.5058550538172901E-2</v>
      </c>
      <c r="AD177">
        <v>1.76792124417917E-2</v>
      </c>
      <c r="AE177">
        <v>2.78611723436589E-2</v>
      </c>
      <c r="AF177">
        <v>2.0798312974336899E-2</v>
      </c>
      <c r="AG177">
        <v>1.9657524875389801E-2</v>
      </c>
      <c r="AH177">
        <v>4.2873603838701903E-2</v>
      </c>
      <c r="AI177">
        <v>2.4890289346300901E-2</v>
      </c>
      <c r="AJ177">
        <v>2.2628238842675601E-2</v>
      </c>
      <c r="AK177">
        <v>2.1631727659127398E-2</v>
      </c>
      <c r="AL177">
        <v>9.8670363574174497E-2</v>
      </c>
      <c r="AM177">
        <v>2.57444922422779E-2</v>
      </c>
      <c r="AN177">
        <v>2.0365503107009599E-2</v>
      </c>
      <c r="AO177">
        <v>2.04511175457808E-2</v>
      </c>
      <c r="AP177">
        <v>7.3346452420385202E-3</v>
      </c>
      <c r="AQ177">
        <v>1.3389195796121099E-2</v>
      </c>
      <c r="AR177">
        <v>1.8752485419268099E-2</v>
      </c>
      <c r="AS177">
        <v>3.3678320543157399E-2</v>
      </c>
      <c r="AT177">
        <v>2.0798653660781902E-2</v>
      </c>
      <c r="AU177">
        <v>2.49416632597666E-2</v>
      </c>
      <c r="AV177">
        <v>1.6826597833781001E-2</v>
      </c>
    </row>
    <row r="178" spans="1:48">
      <c r="A178" t="s">
        <v>52</v>
      </c>
      <c r="B178" t="s">
        <v>258</v>
      </c>
      <c r="C178" t="s">
        <v>82</v>
      </c>
      <c r="D178" t="s">
        <v>54</v>
      </c>
      <c r="E178" t="s">
        <v>260</v>
      </c>
      <c r="F178" t="s">
        <v>54</v>
      </c>
      <c r="G178">
        <v>2010</v>
      </c>
      <c r="H178" t="s">
        <v>54</v>
      </c>
      <c r="I178" t="s">
        <v>54</v>
      </c>
      <c r="J178" t="s">
        <v>54</v>
      </c>
      <c r="K178" t="s">
        <v>54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2.1580559621665399E-2</v>
      </c>
      <c r="R178">
        <v>1.25019050889885E-2</v>
      </c>
      <c r="S178">
        <v>0</v>
      </c>
      <c r="T178">
        <v>2.0043317055467101E-2</v>
      </c>
      <c r="U178">
        <v>0</v>
      </c>
      <c r="V178">
        <v>0</v>
      </c>
      <c r="W178">
        <v>2.99943462455746E-2</v>
      </c>
      <c r="X178">
        <v>2.2363527569743202E-2</v>
      </c>
      <c r="Y178">
        <v>0</v>
      </c>
      <c r="Z178">
        <v>1.9211708717775101E-2</v>
      </c>
      <c r="AA178">
        <v>0</v>
      </c>
      <c r="AB178">
        <v>0</v>
      </c>
      <c r="AC178">
        <v>0</v>
      </c>
      <c r="AD178">
        <v>4.4075809883954903E-2</v>
      </c>
      <c r="AE178">
        <v>2.1202747124632298E-2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1.6986604202853701E-2</v>
      </c>
      <c r="AP178">
        <v>0</v>
      </c>
      <c r="AQ178">
        <v>1.4332294632923201E-2</v>
      </c>
      <c r="AR178">
        <v>0</v>
      </c>
      <c r="AS178">
        <v>0</v>
      </c>
      <c r="AT178">
        <v>1.9321197388045299E-2</v>
      </c>
      <c r="AU178">
        <v>0</v>
      </c>
      <c r="AV178">
        <v>0</v>
      </c>
    </row>
    <row r="179" spans="1:48">
      <c r="A179" t="s">
        <v>52</v>
      </c>
      <c r="B179" t="s">
        <v>258</v>
      </c>
      <c r="C179" t="s">
        <v>83</v>
      </c>
      <c r="D179" t="s">
        <v>54</v>
      </c>
      <c r="E179" t="s">
        <v>260</v>
      </c>
      <c r="F179" t="s">
        <v>54</v>
      </c>
      <c r="G179">
        <v>2010</v>
      </c>
      <c r="H179" t="s">
        <v>54</v>
      </c>
      <c r="I179" t="s">
        <v>54</v>
      </c>
      <c r="J179" t="s">
        <v>54</v>
      </c>
      <c r="K179" t="s">
        <v>54</v>
      </c>
      <c r="L179">
        <v>2.14005939983683E-2</v>
      </c>
      <c r="M179">
        <v>2.23198253015197E-2</v>
      </c>
      <c r="N179">
        <v>1.1339796468273201E-2</v>
      </c>
      <c r="O179">
        <v>2.004855150482E-2</v>
      </c>
      <c r="P179">
        <v>9.9469617720672997E-3</v>
      </c>
      <c r="Q179">
        <v>2.1580559621665399E-2</v>
      </c>
      <c r="R179">
        <v>6.2867263671245094E-2</v>
      </c>
      <c r="S179">
        <v>1.9795555985901499E-2</v>
      </c>
      <c r="T179">
        <v>1.9368848545755001E-2</v>
      </c>
      <c r="U179">
        <v>1.66904330203414E-2</v>
      </c>
      <c r="V179">
        <v>2.1628159814610502E-2</v>
      </c>
      <c r="W179">
        <v>2.5769014827108E-2</v>
      </c>
      <c r="X179">
        <v>3.03099461340792E-2</v>
      </c>
      <c r="Y179">
        <v>2.8240447730195101E-2</v>
      </c>
      <c r="Z179">
        <v>1.8450844636073601E-2</v>
      </c>
      <c r="AA179">
        <v>1.9813609216162601E-2</v>
      </c>
      <c r="AB179">
        <v>1.6764666675965399E-2</v>
      </c>
      <c r="AC179">
        <v>8.3264000985076008E-3</v>
      </c>
      <c r="AD179">
        <v>4.4075809883954799E-2</v>
      </c>
      <c r="AE179">
        <v>2.3460449957601302E-2</v>
      </c>
      <c r="AF179">
        <v>1.09583024214312E-2</v>
      </c>
      <c r="AG179">
        <v>1.51893731393572E-2</v>
      </c>
      <c r="AH179">
        <v>1.92043332291237E-2</v>
      </c>
      <c r="AI179">
        <v>1.9170031985201799E-2</v>
      </c>
      <c r="AJ179">
        <v>2.2628238842675601E-2</v>
      </c>
      <c r="AK179">
        <v>1.11832257178546E-2</v>
      </c>
      <c r="AL179">
        <v>9.8670363574174497E-2</v>
      </c>
      <c r="AM179">
        <v>2.16105522875213E-2</v>
      </c>
      <c r="AN179">
        <v>1.74385406780205E-2</v>
      </c>
      <c r="AO179">
        <v>1.6156562248977598E-2</v>
      </c>
      <c r="AP179">
        <v>6.0442694396243002E-3</v>
      </c>
      <c r="AQ179">
        <v>1.0592032243324501E-2</v>
      </c>
      <c r="AR179">
        <v>1.6079387411410399E-2</v>
      </c>
      <c r="AS179">
        <v>2.8439338954607402E-2</v>
      </c>
      <c r="AT179">
        <v>1.8572520764796499E-2</v>
      </c>
      <c r="AU179">
        <v>1.9952463602169301E-2</v>
      </c>
      <c r="AV179">
        <v>1.28904733508068E-2</v>
      </c>
    </row>
    <row r="180" spans="1:48">
      <c r="A180" t="s">
        <v>52</v>
      </c>
      <c r="B180" t="s">
        <v>258</v>
      </c>
      <c r="C180" t="s">
        <v>84</v>
      </c>
      <c r="D180" t="s">
        <v>54</v>
      </c>
      <c r="E180" t="s">
        <v>260</v>
      </c>
      <c r="F180" t="s">
        <v>54</v>
      </c>
      <c r="G180">
        <v>2010</v>
      </c>
      <c r="H180" t="s">
        <v>54</v>
      </c>
      <c r="I180" t="s">
        <v>54</v>
      </c>
      <c r="J180" t="s">
        <v>54</v>
      </c>
      <c r="K180" t="s">
        <v>54</v>
      </c>
      <c r="L180">
        <v>2.14005939983683E-2</v>
      </c>
      <c r="M180">
        <v>2.46178110693165E-2</v>
      </c>
      <c r="N180">
        <v>2.0798312974336899E-2</v>
      </c>
      <c r="O180">
        <v>2.8036129206951699E-2</v>
      </c>
      <c r="P180">
        <v>1.0882972222106799E-2</v>
      </c>
      <c r="Q180">
        <v>1.8414364760499301E-2</v>
      </c>
      <c r="R180">
        <v>1.4171297100167899E-2</v>
      </c>
      <c r="S180">
        <v>1.67276445381409E-2</v>
      </c>
      <c r="T180">
        <v>2.16761323963836E-2</v>
      </c>
      <c r="U180">
        <v>1.9290007219213E-2</v>
      </c>
      <c r="V180">
        <v>2.0395470708883302E-2</v>
      </c>
      <c r="W180">
        <v>3.8779916737477403E-2</v>
      </c>
      <c r="X180">
        <v>2.2192995036989901E-2</v>
      </c>
      <c r="Y180">
        <v>1.6126099492748E-2</v>
      </c>
      <c r="Z180">
        <v>2.0767989981834999E-2</v>
      </c>
      <c r="AA180">
        <v>2.35194342006219E-2</v>
      </c>
      <c r="AB180">
        <v>2.0481640733527401E-2</v>
      </c>
      <c r="AC180">
        <v>1.3927434463631601E-2</v>
      </c>
      <c r="AD180">
        <v>1.76792124417917E-2</v>
      </c>
      <c r="AE180">
        <v>2.59004131278666E-2</v>
      </c>
      <c r="AF180">
        <v>1.2119051186452E-2</v>
      </c>
      <c r="AG180">
        <v>1.7321968277159001E-2</v>
      </c>
      <c r="AH180">
        <v>1.92043332291237E-2</v>
      </c>
      <c r="AI180">
        <v>1.7838405531491301E-2</v>
      </c>
      <c r="AJ180">
        <v>2.2628238842675601E-2</v>
      </c>
      <c r="AK180">
        <v>2.1631727659127398E-2</v>
      </c>
      <c r="AL180">
        <v>1.0262577783688401E-2</v>
      </c>
      <c r="AM180">
        <v>1.45648173431364E-2</v>
      </c>
      <c r="AN180">
        <v>1.97040419888736E-2</v>
      </c>
      <c r="AO180">
        <v>1.4469559641136E-2</v>
      </c>
      <c r="AP180">
        <v>6.3297923511724799E-3</v>
      </c>
      <c r="AQ180">
        <v>1.27192588925709E-2</v>
      </c>
      <c r="AR180">
        <v>1.7782582702278001E-2</v>
      </c>
      <c r="AS180">
        <v>1.7245999415929102E-2</v>
      </c>
      <c r="AT180">
        <v>2.1608464430074501E-2</v>
      </c>
      <c r="AU180">
        <v>1.6605287698266399E-2</v>
      </c>
      <c r="AV180">
        <v>1.55504414714346E-2</v>
      </c>
    </row>
    <row r="181" spans="1:48">
      <c r="A181" t="s">
        <v>52</v>
      </c>
      <c r="B181" t="s">
        <v>258</v>
      </c>
      <c r="C181" t="s">
        <v>85</v>
      </c>
      <c r="D181" t="s">
        <v>54</v>
      </c>
      <c r="E181" t="s">
        <v>260</v>
      </c>
      <c r="F181" t="s">
        <v>54</v>
      </c>
      <c r="G181">
        <v>2010</v>
      </c>
      <c r="H181" t="s">
        <v>54</v>
      </c>
      <c r="I181" t="s">
        <v>54</v>
      </c>
      <c r="J181" t="s">
        <v>54</v>
      </c>
      <c r="K181" t="s">
        <v>54</v>
      </c>
      <c r="L181">
        <v>8.6435737942370094E-3</v>
      </c>
      <c r="M181">
        <v>2.4802130376887499E-2</v>
      </c>
      <c r="N181">
        <v>2.0798312974336899E-2</v>
      </c>
      <c r="O181">
        <v>2.6877964821497301E-2</v>
      </c>
      <c r="P181">
        <v>1.5023959269435901E-2</v>
      </c>
      <c r="Q181">
        <v>2.4049581740308499E-2</v>
      </c>
      <c r="R181">
        <v>1.4063177729282899E-2</v>
      </c>
      <c r="S181">
        <v>1.67276445381409E-2</v>
      </c>
      <c r="T181">
        <v>2.17578514108435E-2</v>
      </c>
      <c r="U181">
        <v>1.8690302418038599E-2</v>
      </c>
      <c r="V181">
        <v>2.1591530761435801E-2</v>
      </c>
      <c r="W181">
        <v>2.5250983316324201E-2</v>
      </c>
      <c r="X181">
        <v>2.2460999222480599E-2</v>
      </c>
      <c r="Y181">
        <v>3.1708883547392E-2</v>
      </c>
      <c r="Z181">
        <v>1.9862055725133599E-2</v>
      </c>
      <c r="AA181">
        <v>2.3335358906737599E-2</v>
      </c>
      <c r="AB181">
        <v>1.41380279773093E-2</v>
      </c>
      <c r="AC181">
        <v>1.4338520550205999E-2</v>
      </c>
      <c r="AD181">
        <v>4.94250549497963E-2</v>
      </c>
      <c r="AE181">
        <v>2.5685867358529801E-2</v>
      </c>
      <c r="AF181">
        <v>1.2119051186452E-2</v>
      </c>
      <c r="AG181">
        <v>1.7845393197617299E-2</v>
      </c>
      <c r="AH181">
        <v>4.0556647264011703E-2</v>
      </c>
      <c r="AI181">
        <v>2.1491165781088201E-2</v>
      </c>
      <c r="AJ181">
        <v>2.2628238842675601E-2</v>
      </c>
      <c r="AK181">
        <v>1.2412743703079401E-2</v>
      </c>
      <c r="AL181">
        <v>9.8670363574174497E-2</v>
      </c>
      <c r="AM181">
        <v>2.4265707952326101E-2</v>
      </c>
      <c r="AN181">
        <v>1.9554962995000699E-2</v>
      </c>
      <c r="AO181">
        <v>1.7763704266134901E-2</v>
      </c>
      <c r="AP181">
        <v>6.5497349958048099E-3</v>
      </c>
      <c r="AQ181">
        <v>7.9135359434531708E-3</v>
      </c>
      <c r="AR181">
        <v>1.7782582702278001E-2</v>
      </c>
      <c r="AS181">
        <v>3.1931834059054601E-2</v>
      </c>
      <c r="AT181">
        <v>2.2467762418499699E-2</v>
      </c>
      <c r="AU181">
        <v>1.6605287698266399E-2</v>
      </c>
      <c r="AV181">
        <v>1.5894441938567701E-2</v>
      </c>
    </row>
    <row r="182" spans="1:48">
      <c r="A182" t="s">
        <v>52</v>
      </c>
      <c r="B182" t="s">
        <v>258</v>
      </c>
      <c r="C182" t="s">
        <v>86</v>
      </c>
      <c r="D182" t="s">
        <v>54</v>
      </c>
      <c r="E182" t="s">
        <v>260</v>
      </c>
      <c r="F182" t="s">
        <v>54</v>
      </c>
      <c r="G182">
        <v>2010</v>
      </c>
      <c r="H182" t="s">
        <v>54</v>
      </c>
      <c r="I182" t="s">
        <v>54</v>
      </c>
      <c r="J182" t="s">
        <v>54</v>
      </c>
      <c r="K182" t="s">
        <v>54</v>
      </c>
      <c r="L182">
        <v>1.9176002231114202E-2</v>
      </c>
      <c r="M182">
        <v>5.9899080322574398E-2</v>
      </c>
      <c r="N182">
        <v>2.1030312536612299E-2</v>
      </c>
      <c r="O182">
        <v>6.7942303389858197E-2</v>
      </c>
      <c r="P182">
        <v>2.39160111599779E-2</v>
      </c>
      <c r="Q182">
        <v>5.4707932422361799E-2</v>
      </c>
      <c r="R182">
        <v>2.8894912793574298E-2</v>
      </c>
      <c r="S182">
        <v>5.5143664220597001E-2</v>
      </c>
      <c r="T182">
        <v>5.6209186753915098E-2</v>
      </c>
      <c r="U182">
        <v>4.7712697848010098E-2</v>
      </c>
      <c r="V182">
        <v>6.0996651085775802E-2</v>
      </c>
      <c r="W182">
        <v>4.7264607742760298E-2</v>
      </c>
      <c r="X182">
        <v>3.8414846061828101E-2</v>
      </c>
      <c r="Y182">
        <v>9.3139357471410403E-2</v>
      </c>
      <c r="Z182">
        <v>5.1619289504880199E-2</v>
      </c>
      <c r="AA182">
        <v>4.0326360307910501E-2</v>
      </c>
      <c r="AB182">
        <v>4.6654775667849299E-2</v>
      </c>
      <c r="AC182">
        <v>5.0151877413424202E-2</v>
      </c>
      <c r="AD182">
        <v>3.8491698610702597E-2</v>
      </c>
      <c r="AE182">
        <v>5.8239332125907997E-2</v>
      </c>
      <c r="AF182">
        <v>2.0322809623452499E-2</v>
      </c>
      <c r="AG182">
        <v>4.4591920633343302E-2</v>
      </c>
      <c r="AH182">
        <v>8.0831877294566298E-2</v>
      </c>
      <c r="AI182">
        <v>4.97205864721579E-2</v>
      </c>
      <c r="AJ182">
        <v>4.1243089651995003E-2</v>
      </c>
      <c r="AK182">
        <v>2.1218247471007E-2</v>
      </c>
      <c r="AL182">
        <v>1.41827942206426E-2</v>
      </c>
      <c r="AM182">
        <v>5.2459903839576501E-2</v>
      </c>
      <c r="AN182">
        <v>4.0788720663065998E-2</v>
      </c>
      <c r="AO182">
        <v>5.4818564538431203E-2</v>
      </c>
      <c r="AP182">
        <v>1.4845229471792299E-2</v>
      </c>
      <c r="AQ182">
        <v>4.2324089471848798E-2</v>
      </c>
      <c r="AR182">
        <v>2.9820159789051601E-2</v>
      </c>
      <c r="AS182">
        <v>7.5941477169964494E-2</v>
      </c>
      <c r="AT182">
        <v>4.8826259599567198E-2</v>
      </c>
      <c r="AU182">
        <v>5.6699469464534302E-2</v>
      </c>
      <c r="AV182">
        <v>5.8565000068780002E-2</v>
      </c>
    </row>
    <row r="183" spans="1:48">
      <c r="A183" t="s">
        <v>52</v>
      </c>
      <c r="B183" t="s">
        <v>258</v>
      </c>
      <c r="C183" t="s">
        <v>87</v>
      </c>
      <c r="D183" t="s">
        <v>54</v>
      </c>
      <c r="E183" t="s">
        <v>260</v>
      </c>
      <c r="F183" t="s">
        <v>54</v>
      </c>
      <c r="G183">
        <v>2010</v>
      </c>
      <c r="H183" t="s">
        <v>54</v>
      </c>
      <c r="I183" t="s">
        <v>54</v>
      </c>
      <c r="J183" t="s">
        <v>54</v>
      </c>
      <c r="K183" t="s">
        <v>54</v>
      </c>
      <c r="L183">
        <v>4.5741121244664798E-2</v>
      </c>
      <c r="M183">
        <v>5.7450324080517597E-2</v>
      </c>
      <c r="N183">
        <v>1.9707667475026499E-2</v>
      </c>
      <c r="O183">
        <v>5.70509271218489E-2</v>
      </c>
      <c r="P183">
        <v>2.10738727589968E-2</v>
      </c>
      <c r="Q183">
        <v>5.2625392099598801E-2</v>
      </c>
      <c r="R183">
        <v>0.14442106399795401</v>
      </c>
      <c r="S183">
        <v>5.0523247217598703E-2</v>
      </c>
      <c r="T183">
        <v>4.9785257991521101E-2</v>
      </c>
      <c r="U183">
        <v>2.8370745774707901E-2</v>
      </c>
      <c r="V183">
        <v>4.7684348157047897E-2</v>
      </c>
      <c r="W183">
        <v>6.8164962085560304E-2</v>
      </c>
      <c r="X183">
        <v>3.4421104188329998E-2</v>
      </c>
      <c r="Y183">
        <v>8.2737235628157199E-2</v>
      </c>
      <c r="Z183">
        <v>4.8467420067033702E-2</v>
      </c>
      <c r="AA183">
        <v>4.08989907796335E-2</v>
      </c>
      <c r="AB183">
        <v>3.6463822689592897E-2</v>
      </c>
      <c r="AC183">
        <v>4.2554428333690199E-2</v>
      </c>
      <c r="AD183">
        <v>3.8491698610702597E-2</v>
      </c>
      <c r="AE183">
        <v>4.8027632899315498E-2</v>
      </c>
      <c r="AF183">
        <v>1.9044661058650499E-2</v>
      </c>
      <c r="AG183">
        <v>3.97935408919163E-2</v>
      </c>
      <c r="AH183">
        <v>6.7727088736442204E-2</v>
      </c>
      <c r="AI183">
        <v>6.6450547632888796E-2</v>
      </c>
      <c r="AJ183">
        <v>4.1714722806978903E-2</v>
      </c>
      <c r="AK183">
        <v>3.5624532973465198E-2</v>
      </c>
      <c r="AL183">
        <v>0.205488464372545</v>
      </c>
      <c r="AM183">
        <v>4.7372166697060701E-2</v>
      </c>
      <c r="AN183">
        <v>4.2545045118399398E-2</v>
      </c>
      <c r="AO183">
        <v>4.9301158280979702E-2</v>
      </c>
      <c r="AP183">
        <v>3.9009510698753802E-2</v>
      </c>
      <c r="AQ183">
        <v>1.90091737489042E-2</v>
      </c>
      <c r="AR183">
        <v>2.7944700876492801E-2</v>
      </c>
      <c r="AS183">
        <v>3.6973327810587202E-2</v>
      </c>
      <c r="AT183">
        <v>4.6942590964399698E-2</v>
      </c>
      <c r="AU183">
        <v>4.9994233445728703E-2</v>
      </c>
      <c r="AV183">
        <v>5.0477134929377401E-2</v>
      </c>
    </row>
    <row r="184" spans="1:48">
      <c r="A184" t="s">
        <v>52</v>
      </c>
      <c r="B184" t="s">
        <v>258</v>
      </c>
      <c r="C184" t="s">
        <v>603</v>
      </c>
      <c r="D184" t="s">
        <v>54</v>
      </c>
      <c r="E184" t="s">
        <v>260</v>
      </c>
      <c r="F184" t="s">
        <v>54</v>
      </c>
      <c r="G184">
        <v>2010</v>
      </c>
      <c r="H184" t="s">
        <v>54</v>
      </c>
      <c r="I184" t="s">
        <v>54</v>
      </c>
      <c r="J184" t="s">
        <v>54</v>
      </c>
      <c r="K184" t="s">
        <v>54</v>
      </c>
      <c r="L184">
        <v>1.97994883331984E-2</v>
      </c>
      <c r="M184">
        <v>4.3729969477651301E-2</v>
      </c>
      <c r="N184">
        <v>2.2452149504542201E-2</v>
      </c>
      <c r="O184">
        <v>5.8678519561291302E-3</v>
      </c>
      <c r="P184">
        <v>2.90029430627863E-2</v>
      </c>
      <c r="Q184">
        <v>5.6350242205595903E-2</v>
      </c>
      <c r="R184">
        <v>3.63221245677115E-2</v>
      </c>
      <c r="S184">
        <v>6.0590002136899801E-2</v>
      </c>
      <c r="T184">
        <v>4.8352109276828301E-2</v>
      </c>
      <c r="U184">
        <v>1.37233948543941E-2</v>
      </c>
      <c r="V184">
        <v>1.47940209534533E-2</v>
      </c>
      <c r="W184">
        <v>5.6394068231940597E-2</v>
      </c>
      <c r="X184">
        <v>4.1526896887716401E-2</v>
      </c>
      <c r="Y184">
        <v>3.9543795899005502E-2</v>
      </c>
      <c r="Z184">
        <v>4.7897522182959298E-2</v>
      </c>
      <c r="AA184">
        <v>4.2622119436113597E-2</v>
      </c>
      <c r="AB184">
        <v>5.4828324232426603E-2</v>
      </c>
      <c r="AC184">
        <v>5.4802991994306403E-2</v>
      </c>
      <c r="AD184">
        <v>0.110141210519334</v>
      </c>
      <c r="AE184">
        <v>5.6331463663075801E-3</v>
      </c>
      <c r="AF184">
        <v>2.1696813075114001E-2</v>
      </c>
      <c r="AG184">
        <v>3.8419499269597597E-2</v>
      </c>
      <c r="AH184">
        <v>6.44571339873935E-2</v>
      </c>
      <c r="AI184">
        <v>5.0878981197575897E-2</v>
      </c>
      <c r="AJ184">
        <v>4.4031490891242697E-2</v>
      </c>
      <c r="AK184">
        <v>2.1908134875551301E-2</v>
      </c>
      <c r="AL184">
        <v>2.3491730848099201E-2</v>
      </c>
      <c r="AM184">
        <v>5.40666937459175E-2</v>
      </c>
      <c r="AN184">
        <v>4.3216459560786298E-2</v>
      </c>
      <c r="AO184">
        <v>6.7285479962280695E-2</v>
      </c>
      <c r="AP184">
        <v>8.3058487238115205E-3</v>
      </c>
      <c r="AQ184">
        <v>4.9917000505371498E-2</v>
      </c>
      <c r="AR184">
        <v>3.18362689412022E-2</v>
      </c>
      <c r="AS184">
        <v>7.3157736943522206E-2</v>
      </c>
      <c r="AT184">
        <v>5.8218942351136602E-2</v>
      </c>
      <c r="AU184">
        <v>6.2895551983577005E-2</v>
      </c>
      <c r="AV184">
        <v>5.9804128248024203E-2</v>
      </c>
    </row>
    <row r="185" spans="1:48">
      <c r="A185" t="s">
        <v>52</v>
      </c>
      <c r="B185" t="s">
        <v>258</v>
      </c>
      <c r="C185" t="s">
        <v>604</v>
      </c>
      <c r="D185" t="s">
        <v>54</v>
      </c>
      <c r="E185" t="s">
        <v>260</v>
      </c>
      <c r="F185" t="s">
        <v>54</v>
      </c>
      <c r="G185">
        <v>2010</v>
      </c>
      <c r="H185" t="s">
        <v>54</v>
      </c>
      <c r="I185" t="s">
        <v>54</v>
      </c>
      <c r="J185" t="s">
        <v>54</v>
      </c>
      <c r="K185" t="s">
        <v>54</v>
      </c>
      <c r="L185">
        <v>1.97994883331984E-2</v>
      </c>
      <c r="M185">
        <v>4.3729969477651301E-2</v>
      </c>
      <c r="N185">
        <v>2.2452149504542201E-2</v>
      </c>
      <c r="O185">
        <v>5.8678519561291302E-3</v>
      </c>
      <c r="P185">
        <v>2.90029430627863E-2</v>
      </c>
      <c r="Q185">
        <v>5.6350242205595903E-2</v>
      </c>
      <c r="R185">
        <v>3.63221245677115E-2</v>
      </c>
      <c r="S185">
        <v>6.0590002136899801E-2</v>
      </c>
      <c r="T185">
        <v>4.8352109276828301E-2</v>
      </c>
      <c r="U185">
        <v>1.37233948543941E-2</v>
      </c>
      <c r="V185">
        <v>1.47940209534533E-2</v>
      </c>
      <c r="W185">
        <v>5.6394068231940597E-2</v>
      </c>
      <c r="X185">
        <v>4.1526896887716401E-2</v>
      </c>
      <c r="Y185">
        <v>3.9543795899005502E-2</v>
      </c>
      <c r="Z185">
        <v>4.7897522182959298E-2</v>
      </c>
      <c r="AA185">
        <v>4.2622119436113597E-2</v>
      </c>
      <c r="AB185">
        <v>5.4828324232426603E-2</v>
      </c>
      <c r="AC185">
        <v>5.4802991994306403E-2</v>
      </c>
      <c r="AD185">
        <v>0.110141210519334</v>
      </c>
      <c r="AE185">
        <v>5.6331463663075801E-3</v>
      </c>
      <c r="AF185">
        <v>2.1696813075114001E-2</v>
      </c>
      <c r="AG185">
        <v>3.8419499269597597E-2</v>
      </c>
      <c r="AH185">
        <v>6.44571339873935E-2</v>
      </c>
      <c r="AI185">
        <v>5.0878981197575897E-2</v>
      </c>
      <c r="AJ185">
        <v>4.4031490891242697E-2</v>
      </c>
      <c r="AK185">
        <v>2.1908134875551301E-2</v>
      </c>
      <c r="AL185">
        <v>2.3491730848099201E-2</v>
      </c>
      <c r="AM185">
        <v>5.40666937459175E-2</v>
      </c>
      <c r="AN185">
        <v>4.3216459560786298E-2</v>
      </c>
      <c r="AO185">
        <v>6.7285479962280695E-2</v>
      </c>
      <c r="AP185">
        <v>8.3058487238115205E-3</v>
      </c>
      <c r="AQ185">
        <v>4.9917000505371498E-2</v>
      </c>
      <c r="AR185">
        <v>3.18362689412022E-2</v>
      </c>
      <c r="AS185">
        <v>7.3157736943522206E-2</v>
      </c>
      <c r="AT185">
        <v>5.8218942351136602E-2</v>
      </c>
      <c r="AU185">
        <v>6.2895551983577005E-2</v>
      </c>
      <c r="AV185">
        <v>5.9804128248024203E-2</v>
      </c>
    </row>
    <row r="186" spans="1:48">
      <c r="A186" t="s">
        <v>52</v>
      </c>
      <c r="B186" t="s">
        <v>258</v>
      </c>
      <c r="C186" t="s">
        <v>605</v>
      </c>
      <c r="D186" t="s">
        <v>54</v>
      </c>
      <c r="E186" t="s">
        <v>260</v>
      </c>
      <c r="F186" t="s">
        <v>54</v>
      </c>
      <c r="G186">
        <v>2010</v>
      </c>
      <c r="H186" t="s">
        <v>54</v>
      </c>
      <c r="I186" t="s">
        <v>54</v>
      </c>
      <c r="J186" t="s">
        <v>54</v>
      </c>
      <c r="K186" t="s">
        <v>54</v>
      </c>
      <c r="L186">
        <v>1.97994883331984E-2</v>
      </c>
      <c r="M186">
        <v>4.3729969477651301E-2</v>
      </c>
      <c r="N186">
        <v>2.2452149504542201E-2</v>
      </c>
      <c r="O186">
        <v>6.9702426218966704E-2</v>
      </c>
      <c r="P186">
        <v>2.90029430627863E-2</v>
      </c>
      <c r="Q186">
        <v>5.6350242205595903E-2</v>
      </c>
      <c r="R186">
        <v>3.63221245677115E-2</v>
      </c>
      <c r="S186">
        <v>6.0590002136899801E-2</v>
      </c>
      <c r="T186">
        <v>4.8352109276828301E-2</v>
      </c>
      <c r="U186">
        <v>1.37233948543941E-2</v>
      </c>
      <c r="V186">
        <v>1.47940209534533E-2</v>
      </c>
      <c r="W186">
        <v>5.6394068231940597E-2</v>
      </c>
      <c r="X186">
        <v>4.1526896887716401E-2</v>
      </c>
      <c r="Y186">
        <v>3.9543795899005502E-2</v>
      </c>
      <c r="Z186">
        <v>4.7897522182959298E-2</v>
      </c>
      <c r="AA186">
        <v>4.2622119436113597E-2</v>
      </c>
      <c r="AB186">
        <v>5.4828324232426603E-2</v>
      </c>
      <c r="AC186">
        <v>5.4802991994306403E-2</v>
      </c>
      <c r="AD186">
        <v>0.110141210519334</v>
      </c>
      <c r="AE186">
        <v>5.6331463663075801E-3</v>
      </c>
      <c r="AF186">
        <v>2.1696813075114001E-2</v>
      </c>
      <c r="AG186">
        <v>3.8419499269597597E-2</v>
      </c>
      <c r="AH186">
        <v>6.44571339873935E-2</v>
      </c>
      <c r="AI186">
        <v>5.0878981197575897E-2</v>
      </c>
      <c r="AJ186">
        <v>4.4031490891242697E-2</v>
      </c>
      <c r="AK186">
        <v>2.1908134875551301E-2</v>
      </c>
      <c r="AL186">
        <v>2.3491730848099201E-2</v>
      </c>
      <c r="AM186">
        <v>5.40666937459175E-2</v>
      </c>
      <c r="AN186">
        <v>4.3216459560786298E-2</v>
      </c>
      <c r="AO186">
        <v>6.7285479962280695E-2</v>
      </c>
      <c r="AP186">
        <v>8.3058487238115205E-3</v>
      </c>
      <c r="AQ186">
        <v>4.9917000505371498E-2</v>
      </c>
      <c r="AR186">
        <v>3.18362689412022E-2</v>
      </c>
      <c r="AS186">
        <v>7.3157736943522206E-2</v>
      </c>
      <c r="AT186">
        <v>5.8218942351136602E-2</v>
      </c>
      <c r="AU186">
        <v>6.2895551983577005E-2</v>
      </c>
      <c r="AV186">
        <v>5.9804128248024203E-2</v>
      </c>
    </row>
    <row r="187" spans="1:48">
      <c r="A187" t="s">
        <v>52</v>
      </c>
      <c r="B187" t="s">
        <v>258</v>
      </c>
      <c r="C187" t="s">
        <v>88</v>
      </c>
      <c r="D187" t="s">
        <v>54</v>
      </c>
      <c r="E187" t="s">
        <v>260</v>
      </c>
      <c r="F187" t="s">
        <v>54</v>
      </c>
      <c r="G187">
        <v>2010</v>
      </c>
      <c r="H187" t="s">
        <v>54</v>
      </c>
      <c r="I187" t="s">
        <v>54</v>
      </c>
      <c r="J187" t="s">
        <v>54</v>
      </c>
      <c r="K187" t="s">
        <v>54</v>
      </c>
      <c r="L187">
        <v>4.5741121244664798E-2</v>
      </c>
      <c r="M187">
        <v>6.1567668952159198E-2</v>
      </c>
      <c r="N187">
        <v>2.14585289481533E-2</v>
      </c>
      <c r="O187">
        <v>7.0683268864903503E-2</v>
      </c>
      <c r="P187">
        <v>2.4256823331982199E-2</v>
      </c>
      <c r="Q187">
        <v>6.0057207655018902E-2</v>
      </c>
      <c r="R187">
        <v>0.14442106399795401</v>
      </c>
      <c r="S187">
        <v>6.08639648902011E-2</v>
      </c>
      <c r="T187">
        <v>5.5997565512383898E-2</v>
      </c>
      <c r="U187">
        <v>5.0032382387050101E-2</v>
      </c>
      <c r="V187">
        <v>5.8546612729640402E-2</v>
      </c>
      <c r="W187">
        <v>4.7376270829855301E-2</v>
      </c>
      <c r="X187">
        <v>4.0174052367450197E-2</v>
      </c>
      <c r="Y187">
        <v>9.2807168165662798E-2</v>
      </c>
      <c r="Z187">
        <v>5.2533104909765399E-2</v>
      </c>
      <c r="AA187">
        <v>3.8023924554151101E-2</v>
      </c>
      <c r="AB187">
        <v>4.7550215093651503E-2</v>
      </c>
      <c r="AC187">
        <v>5.1370172961921798E-2</v>
      </c>
      <c r="AD187">
        <v>3.8491698610702597E-2</v>
      </c>
      <c r="AE187">
        <v>5.81965361154822E-2</v>
      </c>
      <c r="AF187">
        <v>3.37468668892748E-2</v>
      </c>
      <c r="AG187">
        <v>4.7494001752832603E-2</v>
      </c>
      <c r="AH187">
        <v>7.8147633531575694E-2</v>
      </c>
      <c r="AI187">
        <v>5.97874344286096E-2</v>
      </c>
      <c r="AJ187">
        <v>4.1714722806978903E-2</v>
      </c>
      <c r="AK187">
        <v>3.5624532973465198E-2</v>
      </c>
      <c r="AL187">
        <v>0.205488464372545</v>
      </c>
      <c r="AM187">
        <v>6.12613395264325E-2</v>
      </c>
      <c r="AN187">
        <v>4.3973274571577299E-2</v>
      </c>
      <c r="AO187">
        <v>5.5289200368541999E-2</v>
      </c>
      <c r="AP187">
        <v>1.60405991995188E-2</v>
      </c>
      <c r="AQ187">
        <v>4.23179130610336E-2</v>
      </c>
      <c r="AR187">
        <v>3.0427353894903201E-2</v>
      </c>
      <c r="AS187">
        <v>7.2202228210797401E-2</v>
      </c>
      <c r="AT187">
        <v>4.87277952125654E-2</v>
      </c>
      <c r="AU187">
        <v>5.7548243582625898E-2</v>
      </c>
      <c r="AV187">
        <v>5.8422417389653203E-2</v>
      </c>
    </row>
    <row r="188" spans="1:48">
      <c r="A188" t="s">
        <v>52</v>
      </c>
      <c r="B188" t="s">
        <v>258</v>
      </c>
      <c r="C188" t="s">
        <v>89</v>
      </c>
      <c r="D188" t="s">
        <v>54</v>
      </c>
      <c r="E188" t="s">
        <v>260</v>
      </c>
      <c r="F188" t="s">
        <v>54</v>
      </c>
      <c r="G188">
        <v>2010</v>
      </c>
      <c r="H188" t="s">
        <v>54</v>
      </c>
      <c r="I188" t="s">
        <v>54</v>
      </c>
      <c r="J188" t="s">
        <v>54</v>
      </c>
      <c r="K188" t="s">
        <v>54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5.0903172065517401E-2</v>
      </c>
      <c r="R188">
        <v>2.8719850833574399E-2</v>
      </c>
      <c r="S188">
        <v>0</v>
      </c>
      <c r="T188">
        <v>4.8942963216362198E-2</v>
      </c>
      <c r="U188">
        <v>0</v>
      </c>
      <c r="V188">
        <v>0</v>
      </c>
      <c r="W188">
        <v>5.2722224455806301E-2</v>
      </c>
      <c r="X188">
        <v>3.7139938019225202E-2</v>
      </c>
      <c r="Y188">
        <v>0</v>
      </c>
      <c r="Z188">
        <v>4.5225049452652703E-2</v>
      </c>
      <c r="AA188">
        <v>0</v>
      </c>
      <c r="AB188">
        <v>0</v>
      </c>
      <c r="AC188">
        <v>0</v>
      </c>
      <c r="AD188">
        <v>9.5963142909315902E-2</v>
      </c>
      <c r="AE188">
        <v>4.4288389001223699E-2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4.5922955616010001E-2</v>
      </c>
      <c r="AP188">
        <v>0</v>
      </c>
      <c r="AQ188">
        <v>4.5298672711685299E-2</v>
      </c>
      <c r="AR188">
        <v>0</v>
      </c>
      <c r="AS188">
        <v>0</v>
      </c>
      <c r="AT188">
        <v>4.52663602626108E-2</v>
      </c>
      <c r="AU188">
        <v>0</v>
      </c>
      <c r="AV188">
        <v>0</v>
      </c>
    </row>
    <row r="189" spans="1:48">
      <c r="A189" t="s">
        <v>52</v>
      </c>
      <c r="B189" t="s">
        <v>258</v>
      </c>
      <c r="C189" t="s">
        <v>90</v>
      </c>
      <c r="D189" t="s">
        <v>54</v>
      </c>
      <c r="E189" t="s">
        <v>260</v>
      </c>
      <c r="F189" t="s">
        <v>54</v>
      </c>
      <c r="G189">
        <v>2010</v>
      </c>
      <c r="H189" t="s">
        <v>54</v>
      </c>
      <c r="I189" t="s">
        <v>54</v>
      </c>
      <c r="J189" t="s">
        <v>54</v>
      </c>
      <c r="K189" t="s">
        <v>54</v>
      </c>
      <c r="L189">
        <v>4.5741121244664798E-2</v>
      </c>
      <c r="M189">
        <v>5.0931318774054803E-2</v>
      </c>
      <c r="N189">
        <v>1.8399694361676201E-2</v>
      </c>
      <c r="O189">
        <v>4.5541989453497203E-2</v>
      </c>
      <c r="P189">
        <v>1.9405535539045098E-2</v>
      </c>
      <c r="Q189">
        <v>5.0903172065517401E-2</v>
      </c>
      <c r="R189">
        <v>0.14442106399795401</v>
      </c>
      <c r="S189">
        <v>4.5243497053710002E-2</v>
      </c>
      <c r="T189">
        <v>4.7296005910339299E-2</v>
      </c>
      <c r="U189">
        <v>4.1426942966590503E-2</v>
      </c>
      <c r="V189">
        <v>4.7758632622332202E-2</v>
      </c>
      <c r="W189">
        <v>4.5295195721101501E-2</v>
      </c>
      <c r="X189">
        <v>5.0336849465054297E-2</v>
      </c>
      <c r="Y189">
        <v>7.8369350491575798E-2</v>
      </c>
      <c r="Z189">
        <v>4.3433948191063103E-2</v>
      </c>
      <c r="AA189">
        <v>3.2412283983130098E-2</v>
      </c>
      <c r="AB189">
        <v>4.0051380959783001E-2</v>
      </c>
      <c r="AC189">
        <v>2.8404368144611301E-2</v>
      </c>
      <c r="AD189">
        <v>9.5963142909315902E-2</v>
      </c>
      <c r="AE189">
        <v>4.9004288348036801E-2</v>
      </c>
      <c r="AF189">
        <v>1.7780690847607E-2</v>
      </c>
      <c r="AG189">
        <v>3.6698624016913699E-2</v>
      </c>
      <c r="AH189">
        <v>3.50045963258417E-2</v>
      </c>
      <c r="AI189">
        <v>4.6047155754737501E-2</v>
      </c>
      <c r="AJ189">
        <v>4.1714722806978903E-2</v>
      </c>
      <c r="AK189">
        <v>1.8417261885566999E-2</v>
      </c>
      <c r="AL189">
        <v>0.205488464372545</v>
      </c>
      <c r="AM189">
        <v>5.1424256830572099E-2</v>
      </c>
      <c r="AN189">
        <v>3.7653365759389497E-2</v>
      </c>
      <c r="AO189">
        <v>4.3678953262621702E-2</v>
      </c>
      <c r="AP189">
        <v>1.32185948107242E-2</v>
      </c>
      <c r="AQ189">
        <v>3.3477193584884699E-2</v>
      </c>
      <c r="AR189">
        <v>2.60900462120893E-2</v>
      </c>
      <c r="AS189">
        <v>6.0970488083972402E-2</v>
      </c>
      <c r="AT189">
        <v>4.3512335133239502E-2</v>
      </c>
      <c r="AU189">
        <v>4.60365944120225E-2</v>
      </c>
      <c r="AV189">
        <v>4.4756083308720503E-2</v>
      </c>
    </row>
    <row r="190" spans="1:48">
      <c r="A190" t="s">
        <v>52</v>
      </c>
      <c r="B190" t="s">
        <v>258</v>
      </c>
      <c r="C190" t="s">
        <v>91</v>
      </c>
      <c r="D190" t="s">
        <v>54</v>
      </c>
      <c r="E190" t="s">
        <v>260</v>
      </c>
      <c r="F190" t="s">
        <v>54</v>
      </c>
      <c r="G190">
        <v>2010</v>
      </c>
      <c r="H190" t="s">
        <v>54</v>
      </c>
      <c r="I190" t="s">
        <v>54</v>
      </c>
      <c r="J190" t="s">
        <v>54</v>
      </c>
      <c r="K190" t="s">
        <v>54</v>
      </c>
      <c r="L190">
        <v>4.5741121244664798E-2</v>
      </c>
      <c r="M190">
        <v>5.6175062580146699E-2</v>
      </c>
      <c r="N190">
        <v>3.37468668892748E-2</v>
      </c>
      <c r="O190">
        <v>6.3686451380435799E-2</v>
      </c>
      <c r="P190">
        <v>2.12315990616944E-2</v>
      </c>
      <c r="Q190">
        <v>4.3434905966936103E-2</v>
      </c>
      <c r="R190">
        <v>3.2554841517199298E-2</v>
      </c>
      <c r="S190">
        <v>3.8231668608646199E-2</v>
      </c>
      <c r="T190">
        <v>5.29300687911749E-2</v>
      </c>
      <c r="U190">
        <v>4.7879286769943297E-2</v>
      </c>
      <c r="V190">
        <v>4.5036646718649098E-2</v>
      </c>
      <c r="W190">
        <v>6.8164962085560304E-2</v>
      </c>
      <c r="X190">
        <v>3.6856728329833999E-2</v>
      </c>
      <c r="Y190">
        <v>4.4751129843381601E-2</v>
      </c>
      <c r="Z190">
        <v>4.88885912106133E-2</v>
      </c>
      <c r="AA190">
        <v>3.84744935723903E-2</v>
      </c>
      <c r="AB190">
        <v>4.8931363298499599E-2</v>
      </c>
      <c r="AC190">
        <v>4.75115261258999E-2</v>
      </c>
      <c r="AD190">
        <v>3.8491698610702597E-2</v>
      </c>
      <c r="AE190">
        <v>5.41008938679804E-2</v>
      </c>
      <c r="AF190">
        <v>1.9664095242635599E-2</v>
      </c>
      <c r="AG190">
        <v>4.1851128101476398E-2</v>
      </c>
      <c r="AH190">
        <v>3.50045963258417E-2</v>
      </c>
      <c r="AI190">
        <v>4.2848537684174501E-2</v>
      </c>
      <c r="AJ190">
        <v>4.1714722806978903E-2</v>
      </c>
      <c r="AK190">
        <v>3.5624532973465198E-2</v>
      </c>
      <c r="AL190">
        <v>2.1372591251157501E-2</v>
      </c>
      <c r="AM190">
        <v>3.4658295529832801E-2</v>
      </c>
      <c r="AN190">
        <v>4.2545045118399398E-2</v>
      </c>
      <c r="AO190">
        <v>3.9118174371277098E-2</v>
      </c>
      <c r="AP190">
        <v>1.3843022909874001E-2</v>
      </c>
      <c r="AQ190">
        <v>4.0200509441540098E-2</v>
      </c>
      <c r="AR190">
        <v>2.88536119319759E-2</v>
      </c>
      <c r="AS190">
        <v>3.6973327810587202E-2</v>
      </c>
      <c r="AT190">
        <v>5.0625047504497499E-2</v>
      </c>
      <c r="AU190">
        <v>3.8313609291682697E-2</v>
      </c>
      <c r="AV190">
        <v>5.3991566875963203E-2</v>
      </c>
    </row>
    <row r="191" spans="1:48">
      <c r="A191" t="s">
        <v>52</v>
      </c>
      <c r="B191" t="s">
        <v>258</v>
      </c>
      <c r="C191" t="s">
        <v>92</v>
      </c>
      <c r="D191" t="s">
        <v>54</v>
      </c>
      <c r="E191" t="s">
        <v>260</v>
      </c>
      <c r="F191" t="s">
        <v>54</v>
      </c>
      <c r="G191">
        <v>2010</v>
      </c>
      <c r="H191" t="s">
        <v>54</v>
      </c>
      <c r="I191" t="s">
        <v>54</v>
      </c>
      <c r="J191" t="s">
        <v>54</v>
      </c>
      <c r="K191" t="s">
        <v>54</v>
      </c>
      <c r="L191">
        <v>1.84745693011861E-2</v>
      </c>
      <c r="M191">
        <v>5.6595658408442502E-2</v>
      </c>
      <c r="N191">
        <v>3.37468668892748E-2</v>
      </c>
      <c r="O191">
        <v>6.1055582501200197E-2</v>
      </c>
      <c r="P191">
        <v>2.9310253946981099E-2</v>
      </c>
      <c r="Q191">
        <v>5.67269810835506E-2</v>
      </c>
      <c r="R191">
        <v>3.2306465595135198E-2</v>
      </c>
      <c r="S191">
        <v>3.8231668608646199E-2</v>
      </c>
      <c r="T191">
        <v>5.3129615139103199E-2</v>
      </c>
      <c r="U191">
        <v>4.6390773166685502E-2</v>
      </c>
      <c r="V191">
        <v>4.7677749481608703E-2</v>
      </c>
      <c r="W191">
        <v>4.4384631664691997E-2</v>
      </c>
      <c r="X191">
        <v>3.7301812800831502E-2</v>
      </c>
      <c r="Y191">
        <v>8.7994518789626802E-2</v>
      </c>
      <c r="Z191">
        <v>4.6755989568456197E-2</v>
      </c>
      <c r="AA191">
        <v>3.8173372225210903E-2</v>
      </c>
      <c r="AB191">
        <v>3.3776248313429597E-2</v>
      </c>
      <c r="AC191">
        <v>4.8913889740912597E-2</v>
      </c>
      <c r="AD191">
        <v>0.107609675782151</v>
      </c>
      <c r="AE191">
        <v>5.3652749746131198E-2</v>
      </c>
      <c r="AF191">
        <v>1.9664095242635599E-2</v>
      </c>
      <c r="AG191">
        <v>4.3115760563971602E-2</v>
      </c>
      <c r="AH191">
        <v>7.3924413249262605E-2</v>
      </c>
      <c r="AI191">
        <v>5.1622608602665702E-2</v>
      </c>
      <c r="AJ191">
        <v>4.1714722806978903E-2</v>
      </c>
      <c r="AK191">
        <v>2.04421118973796E-2</v>
      </c>
      <c r="AL191">
        <v>0.205488464372545</v>
      </c>
      <c r="AM191">
        <v>5.77424390322787E-2</v>
      </c>
      <c r="AN191">
        <v>4.22231531672905E-2</v>
      </c>
      <c r="AO191">
        <v>4.8023830593085397E-2</v>
      </c>
      <c r="AP191">
        <v>1.43240293788997E-2</v>
      </c>
      <c r="AQ191">
        <v>2.5011534012926599E-2</v>
      </c>
      <c r="AR191">
        <v>2.88536119319759E-2</v>
      </c>
      <c r="AS191">
        <v>6.8457973341238904E-2</v>
      </c>
      <c r="AT191">
        <v>5.2638240141360398E-2</v>
      </c>
      <c r="AU191">
        <v>3.8313609291682697E-2</v>
      </c>
      <c r="AV191">
        <v>5.5185946100546501E-2</v>
      </c>
    </row>
    <row r="192" spans="1:48">
      <c r="A192" t="s">
        <v>52</v>
      </c>
      <c r="B192" t="s">
        <v>258</v>
      </c>
      <c r="C192" t="s">
        <v>93</v>
      </c>
      <c r="D192" t="s">
        <v>54</v>
      </c>
      <c r="E192" t="s">
        <v>260</v>
      </c>
      <c r="F192" t="s">
        <v>54</v>
      </c>
      <c r="G192">
        <v>2010</v>
      </c>
      <c r="H192" t="s">
        <v>54</v>
      </c>
      <c r="I192" t="s">
        <v>54</v>
      </c>
      <c r="J192" t="s">
        <v>54</v>
      </c>
      <c r="K192" t="s">
        <v>54</v>
      </c>
      <c r="L192">
        <v>2.4815579244214198E-2</v>
      </c>
      <c r="M192">
        <v>2.6163789907819601E-2</v>
      </c>
      <c r="N192">
        <v>1.30924133953164E-2</v>
      </c>
      <c r="O192">
        <v>2.2154431458604799E-2</v>
      </c>
      <c r="P192">
        <v>1.7639247628040599E-2</v>
      </c>
      <c r="Q192">
        <v>1.9789784314238699E-2</v>
      </c>
      <c r="R192">
        <v>2.2016615011670002E-2</v>
      </c>
      <c r="S192">
        <v>1.6570421792852699E-2</v>
      </c>
      <c r="T192">
        <v>2.1416335886684599E-2</v>
      </c>
      <c r="U192">
        <v>2.2609526683434598E-2</v>
      </c>
      <c r="V192">
        <v>2.0783504914615301E-2</v>
      </c>
      <c r="W192">
        <v>2.4236124350948501E-2</v>
      </c>
      <c r="X192">
        <v>2.7929540173183401E-2</v>
      </c>
      <c r="Y192">
        <v>2.64163002032991E-2</v>
      </c>
      <c r="Z192">
        <v>2.3146812119180099E-2</v>
      </c>
      <c r="AA192">
        <v>1.4271100719649101E-2</v>
      </c>
      <c r="AB192">
        <v>1.24082488140676E-2</v>
      </c>
      <c r="AC192">
        <v>2.50031533929112E-2</v>
      </c>
      <c r="AD192">
        <v>2.44918687515253E-2</v>
      </c>
      <c r="AE192">
        <v>1.9633719658858101E-2</v>
      </c>
      <c r="AF192">
        <v>9.9620396611548607E-3</v>
      </c>
      <c r="AG192">
        <v>1.7074147964365401E-2</v>
      </c>
      <c r="AH192">
        <v>1.7815470849275001E-2</v>
      </c>
      <c r="AI192">
        <v>2.39535670191184E-2</v>
      </c>
      <c r="AJ192">
        <v>1.7648292330328798E-2</v>
      </c>
      <c r="AK192">
        <v>1.45692738759457E-2</v>
      </c>
      <c r="AL192">
        <v>1.0716070814948599E-2</v>
      </c>
      <c r="AM192">
        <v>2.14967077250043E-2</v>
      </c>
      <c r="AN192">
        <v>3.5834053241728503E-2</v>
      </c>
      <c r="AO192">
        <v>2.13420821544534E-2</v>
      </c>
      <c r="AP192">
        <v>3.4456590413286102E-2</v>
      </c>
      <c r="AQ192">
        <v>1.43012225370781E-2</v>
      </c>
      <c r="AR192">
        <v>1.61092470203896E-2</v>
      </c>
      <c r="AS192">
        <v>2.1612122934021798E-2</v>
      </c>
      <c r="AT192">
        <v>2.8772248577818401E-2</v>
      </c>
      <c r="AU192">
        <v>2.1840342652476599E-2</v>
      </c>
      <c r="AV192">
        <v>2.1419365704021899E-2</v>
      </c>
    </row>
    <row r="193" spans="1:48">
      <c r="A193" t="s">
        <v>52</v>
      </c>
      <c r="B193" t="s">
        <v>258</v>
      </c>
      <c r="C193" t="s">
        <v>94</v>
      </c>
      <c r="D193" t="s">
        <v>54</v>
      </c>
      <c r="E193" t="s">
        <v>260</v>
      </c>
      <c r="F193" t="s">
        <v>54</v>
      </c>
      <c r="G193">
        <v>2010</v>
      </c>
      <c r="H193" t="s">
        <v>54</v>
      </c>
      <c r="I193" t="s">
        <v>54</v>
      </c>
      <c r="J193" t="s">
        <v>54</v>
      </c>
      <c r="K193" t="s">
        <v>54</v>
      </c>
      <c r="L193">
        <v>2.4815579244214198E-2</v>
      </c>
      <c r="M193">
        <v>2.6163789907819601E-2</v>
      </c>
      <c r="N193">
        <v>1.30924133953164E-2</v>
      </c>
      <c r="O193">
        <v>2.2154431458604799E-2</v>
      </c>
      <c r="P193">
        <v>1.7639247628040599E-2</v>
      </c>
      <c r="Q193">
        <v>1.9789784314238699E-2</v>
      </c>
      <c r="R193">
        <v>2.2016615011670002E-2</v>
      </c>
      <c r="S193">
        <v>1.6570421792852699E-2</v>
      </c>
      <c r="T193">
        <v>2.1416335886684599E-2</v>
      </c>
      <c r="U193">
        <v>2.2609526683434598E-2</v>
      </c>
      <c r="V193">
        <v>2.0783504914615301E-2</v>
      </c>
      <c r="W193">
        <v>2.4236124350948501E-2</v>
      </c>
      <c r="X193">
        <v>2.7929540173183401E-2</v>
      </c>
      <c r="Y193">
        <v>2.64163002032991E-2</v>
      </c>
      <c r="Z193">
        <v>2.3146812119180099E-2</v>
      </c>
      <c r="AA193">
        <v>1.4271100719649101E-2</v>
      </c>
      <c r="AB193">
        <v>1.24082488140676E-2</v>
      </c>
      <c r="AC193">
        <v>2.50031533929112E-2</v>
      </c>
      <c r="AD193">
        <v>2.44918687515253E-2</v>
      </c>
      <c r="AE193">
        <v>1.9633719658858101E-2</v>
      </c>
      <c r="AF193">
        <v>9.9620396611548607E-3</v>
      </c>
      <c r="AG193">
        <v>1.7074147964365401E-2</v>
      </c>
      <c r="AH193">
        <v>1.7815470849275001E-2</v>
      </c>
      <c r="AI193">
        <v>2.39535670191184E-2</v>
      </c>
      <c r="AJ193">
        <v>1.7648292330328798E-2</v>
      </c>
      <c r="AK193">
        <v>1.45692738759457E-2</v>
      </c>
      <c r="AL193">
        <v>1.0716070814948599E-2</v>
      </c>
      <c r="AM193">
        <v>2.14967077250043E-2</v>
      </c>
      <c r="AN193">
        <v>3.5834053241728503E-2</v>
      </c>
      <c r="AO193">
        <v>2.13420821544534E-2</v>
      </c>
      <c r="AP193">
        <v>3.4456590413286102E-2</v>
      </c>
      <c r="AQ193">
        <v>1.43012225370781E-2</v>
      </c>
      <c r="AR193">
        <v>1.61092470203896E-2</v>
      </c>
      <c r="AS193">
        <v>2.1612122934021798E-2</v>
      </c>
      <c r="AT193">
        <v>2.8772248577818401E-2</v>
      </c>
      <c r="AU193">
        <v>2.1840342652476599E-2</v>
      </c>
      <c r="AV193">
        <v>2.1419365704021899E-2</v>
      </c>
    </row>
    <row r="194" spans="1:48">
      <c r="A194" t="s">
        <v>52</v>
      </c>
      <c r="B194" t="s">
        <v>258</v>
      </c>
      <c r="C194" t="s">
        <v>95</v>
      </c>
      <c r="D194" t="s">
        <v>54</v>
      </c>
      <c r="E194" t="s">
        <v>260</v>
      </c>
      <c r="F194" t="s">
        <v>54</v>
      </c>
      <c r="G194">
        <v>2010</v>
      </c>
      <c r="H194" t="s">
        <v>54</v>
      </c>
      <c r="I194" t="s">
        <v>54</v>
      </c>
      <c r="J194" t="s">
        <v>54</v>
      </c>
      <c r="K194" t="s">
        <v>54</v>
      </c>
      <c r="L194">
        <v>7.4446737732642501E-2</v>
      </c>
      <c r="M194">
        <v>7.8491369723458701E-2</v>
      </c>
      <c r="N194">
        <v>3.9277240185949303E-2</v>
      </c>
      <c r="O194">
        <v>6.64632943758144E-2</v>
      </c>
      <c r="P194">
        <v>5.29177428841218E-2</v>
      </c>
      <c r="Q194">
        <v>5.9369352942716003E-2</v>
      </c>
      <c r="R194">
        <v>6.6049845035010005E-2</v>
      </c>
      <c r="S194">
        <v>4.9711265378558203E-2</v>
      </c>
      <c r="T194">
        <v>6.42490076600538E-2</v>
      </c>
      <c r="U194">
        <v>6.7828580050303705E-2</v>
      </c>
      <c r="V194">
        <v>6.23505147438458E-2</v>
      </c>
      <c r="W194">
        <v>7.2708373052845499E-2</v>
      </c>
      <c r="X194">
        <v>8.37886205195503E-2</v>
      </c>
      <c r="Y194">
        <v>7.9248900609897296E-2</v>
      </c>
      <c r="Z194">
        <v>6.9440436357540394E-2</v>
      </c>
      <c r="AA194">
        <v>4.28133021589472E-2</v>
      </c>
      <c r="AB194">
        <v>3.7224746442202701E-2</v>
      </c>
      <c r="AC194">
        <v>7.50094601787335E-2</v>
      </c>
      <c r="AD194">
        <v>7.3475606254575901E-2</v>
      </c>
      <c r="AE194">
        <v>5.8901158976574303E-2</v>
      </c>
      <c r="AF194">
        <v>2.9886118983464601E-2</v>
      </c>
      <c r="AG194">
        <v>5.1222443893096201E-2</v>
      </c>
      <c r="AH194">
        <v>5.3446412547824999E-2</v>
      </c>
      <c r="AI194">
        <v>7.1860701057355203E-2</v>
      </c>
      <c r="AJ194">
        <v>5.2944876990986302E-2</v>
      </c>
      <c r="AK194">
        <v>4.37078216278372E-2</v>
      </c>
      <c r="AL194">
        <v>3.2148212444845801E-2</v>
      </c>
      <c r="AM194">
        <v>6.4490123175012903E-2</v>
      </c>
      <c r="AN194">
        <v>0.107502159725185</v>
      </c>
      <c r="AO194">
        <v>6.4026246463360206E-2</v>
      </c>
      <c r="AP194">
        <v>0.10336977123985799</v>
      </c>
      <c r="AQ194">
        <v>4.2903667611234202E-2</v>
      </c>
      <c r="AR194">
        <v>4.8327741061168897E-2</v>
      </c>
      <c r="AS194">
        <v>6.4836368802065295E-2</v>
      </c>
      <c r="AT194">
        <v>8.63167457334552E-2</v>
      </c>
      <c r="AU194">
        <v>6.5521027957429798E-2</v>
      </c>
      <c r="AV194">
        <v>6.4258097112065704E-2</v>
      </c>
    </row>
    <row r="195" spans="1:48">
      <c r="A195" t="s">
        <v>52</v>
      </c>
      <c r="B195" t="s">
        <v>258</v>
      </c>
      <c r="C195" t="s">
        <v>96</v>
      </c>
      <c r="D195" t="s">
        <v>54</v>
      </c>
      <c r="E195" t="s">
        <v>260</v>
      </c>
      <c r="F195" t="s">
        <v>54</v>
      </c>
      <c r="G195">
        <v>2010</v>
      </c>
      <c r="H195" t="s">
        <v>54</v>
      </c>
      <c r="I195" t="s">
        <v>54</v>
      </c>
      <c r="J195" t="s">
        <v>54</v>
      </c>
      <c r="K195" t="s">
        <v>54</v>
      </c>
      <c r="L195">
        <v>3.1019474055267698E-2</v>
      </c>
      <c r="M195">
        <v>3.2704737384774502E-2</v>
      </c>
      <c r="N195">
        <v>1.6365516744145499E-2</v>
      </c>
      <c r="O195">
        <v>2.7693039323256001E-2</v>
      </c>
      <c r="P195">
        <v>2.2049059535050701E-2</v>
      </c>
      <c r="Q195">
        <v>2.47372303927983E-2</v>
      </c>
      <c r="R195">
        <v>2.7520768764587498E-2</v>
      </c>
      <c r="S195">
        <v>2.0713027241065898E-2</v>
      </c>
      <c r="T195">
        <v>2.67704198583558E-2</v>
      </c>
      <c r="U195">
        <v>2.8261908354293201E-2</v>
      </c>
      <c r="V195">
        <v>2.5979381143269101E-2</v>
      </c>
      <c r="W195">
        <v>3.0295155438685599E-2</v>
      </c>
      <c r="X195">
        <v>3.4911925216479303E-2</v>
      </c>
      <c r="Y195">
        <v>3.30203752541239E-2</v>
      </c>
      <c r="Z195">
        <v>2.89335151489752E-2</v>
      </c>
      <c r="AA195">
        <v>1.7838875899561301E-2</v>
      </c>
      <c r="AB195">
        <v>1.55103110175844E-2</v>
      </c>
      <c r="AC195">
        <v>3.1253941741138998E-2</v>
      </c>
      <c r="AD195">
        <v>3.0614835939406601E-2</v>
      </c>
      <c r="AE195">
        <v>2.4542149573572598E-2</v>
      </c>
      <c r="AF195">
        <v>1.24525495764436E-2</v>
      </c>
      <c r="AG195">
        <v>2.1342684955456701E-2</v>
      </c>
      <c r="AH195">
        <v>2.2269338561593702E-2</v>
      </c>
      <c r="AI195">
        <v>2.9941958773897999E-2</v>
      </c>
      <c r="AJ195">
        <v>2.2060365412910999E-2</v>
      </c>
      <c r="AK195">
        <v>1.82115923449322E-2</v>
      </c>
      <c r="AL195">
        <v>1.33950885186857E-2</v>
      </c>
      <c r="AM195">
        <v>2.6870884656255398E-2</v>
      </c>
      <c r="AN195">
        <v>4.4792566552160601E-2</v>
      </c>
      <c r="AO195">
        <v>2.6677602693066699E-2</v>
      </c>
      <c r="AP195">
        <v>4.3070738016607601E-2</v>
      </c>
      <c r="AQ195">
        <v>1.7876528171347598E-2</v>
      </c>
      <c r="AR195">
        <v>2.01365587754871E-2</v>
      </c>
      <c r="AS195">
        <v>2.70151536675272E-2</v>
      </c>
      <c r="AT195">
        <v>3.5965310722272999E-2</v>
      </c>
      <c r="AU195">
        <v>2.7300428315595801E-2</v>
      </c>
      <c r="AV195">
        <v>2.67742071300274E-2</v>
      </c>
    </row>
    <row r="196" spans="1:48">
      <c r="A196" t="s">
        <v>52</v>
      </c>
      <c r="B196" t="s">
        <v>258</v>
      </c>
      <c r="C196" t="s">
        <v>97</v>
      </c>
      <c r="D196" t="s">
        <v>54</v>
      </c>
      <c r="E196" t="s">
        <v>260</v>
      </c>
      <c r="F196" t="s">
        <v>54</v>
      </c>
      <c r="G196">
        <v>2010</v>
      </c>
      <c r="H196" t="s">
        <v>54</v>
      </c>
      <c r="I196" t="s">
        <v>54</v>
      </c>
      <c r="J196" t="s">
        <v>54</v>
      </c>
      <c r="K196" t="s">
        <v>54</v>
      </c>
      <c r="L196">
        <v>2.4815579244214198E-2</v>
      </c>
      <c r="M196">
        <v>2.6163789907819601E-2</v>
      </c>
      <c r="N196">
        <v>1.30924133953164E-2</v>
      </c>
      <c r="O196">
        <v>2.2154431458604799E-2</v>
      </c>
      <c r="P196">
        <v>1.7639247628040599E-2</v>
      </c>
      <c r="Q196">
        <v>1.9789784314238699E-2</v>
      </c>
      <c r="R196">
        <v>2.2016615011670002E-2</v>
      </c>
      <c r="S196">
        <v>1.6570421792852699E-2</v>
      </c>
      <c r="T196">
        <v>2.1416335886684599E-2</v>
      </c>
      <c r="U196">
        <v>2.2609526683434598E-2</v>
      </c>
      <c r="V196">
        <v>2.0783504914615301E-2</v>
      </c>
      <c r="W196">
        <v>2.4236124350948501E-2</v>
      </c>
      <c r="X196">
        <v>2.7929540173183401E-2</v>
      </c>
      <c r="Y196">
        <v>2.64163002032991E-2</v>
      </c>
      <c r="Z196">
        <v>2.3146812119180099E-2</v>
      </c>
      <c r="AA196">
        <v>1.4271100719649101E-2</v>
      </c>
      <c r="AB196">
        <v>1.24082488140676E-2</v>
      </c>
      <c r="AC196">
        <v>2.50031533929112E-2</v>
      </c>
      <c r="AD196">
        <v>2.44918687515253E-2</v>
      </c>
      <c r="AE196">
        <v>1.9633719658858101E-2</v>
      </c>
      <c r="AF196">
        <v>9.9620396611548607E-3</v>
      </c>
      <c r="AG196">
        <v>1.7074147964365401E-2</v>
      </c>
      <c r="AH196">
        <v>1.7815470849275001E-2</v>
      </c>
      <c r="AI196">
        <v>2.39535670191184E-2</v>
      </c>
      <c r="AJ196">
        <v>1.7648292330328798E-2</v>
      </c>
      <c r="AK196">
        <v>1.45692738759457E-2</v>
      </c>
      <c r="AL196">
        <v>1.0716070814948599E-2</v>
      </c>
      <c r="AM196">
        <v>2.14967077250043E-2</v>
      </c>
      <c r="AN196">
        <v>3.5834053241728503E-2</v>
      </c>
      <c r="AO196">
        <v>2.13420821544534E-2</v>
      </c>
      <c r="AP196">
        <v>3.4456590413286102E-2</v>
      </c>
      <c r="AQ196">
        <v>1.43012225370781E-2</v>
      </c>
      <c r="AR196">
        <v>1.61092470203896E-2</v>
      </c>
      <c r="AS196">
        <v>2.1612122934021798E-2</v>
      </c>
      <c r="AT196">
        <v>2.8772248577818401E-2</v>
      </c>
      <c r="AU196">
        <v>2.1840342652476599E-2</v>
      </c>
      <c r="AV196">
        <v>2.1419365704021899E-2</v>
      </c>
    </row>
    <row r="197" spans="1:48">
      <c r="A197" t="s">
        <v>52</v>
      </c>
      <c r="B197" t="s">
        <v>258</v>
      </c>
      <c r="C197" t="s">
        <v>98</v>
      </c>
      <c r="D197" t="s">
        <v>54</v>
      </c>
      <c r="E197" t="s">
        <v>260</v>
      </c>
      <c r="F197" t="s">
        <v>54</v>
      </c>
      <c r="G197">
        <v>2010</v>
      </c>
      <c r="H197" t="s">
        <v>54</v>
      </c>
      <c r="I197" t="s">
        <v>54</v>
      </c>
      <c r="J197" t="s">
        <v>54</v>
      </c>
      <c r="K197" t="s">
        <v>54</v>
      </c>
      <c r="L197">
        <v>3.1019474055267698E-2</v>
      </c>
      <c r="M197">
        <v>3.2704737384774502E-2</v>
      </c>
      <c r="N197">
        <v>1.6365516744145499E-2</v>
      </c>
      <c r="O197">
        <v>2.7693039323256001E-2</v>
      </c>
      <c r="P197">
        <v>2.2049059535050701E-2</v>
      </c>
      <c r="Q197">
        <v>2.47372303927983E-2</v>
      </c>
      <c r="R197">
        <v>2.7520768764587498E-2</v>
      </c>
      <c r="S197">
        <v>2.0713027241065898E-2</v>
      </c>
      <c r="T197">
        <v>2.67704198583558E-2</v>
      </c>
      <c r="U197">
        <v>2.8261908354293201E-2</v>
      </c>
      <c r="V197">
        <v>2.5979381143269101E-2</v>
      </c>
      <c r="W197">
        <v>3.0295155438685599E-2</v>
      </c>
      <c r="X197">
        <v>3.4911925216479303E-2</v>
      </c>
      <c r="Y197">
        <v>3.30203752541239E-2</v>
      </c>
      <c r="Z197">
        <v>2.89335151489752E-2</v>
      </c>
      <c r="AA197">
        <v>1.7838875899561301E-2</v>
      </c>
      <c r="AB197">
        <v>1.55103110175844E-2</v>
      </c>
      <c r="AC197">
        <v>3.1253941741138998E-2</v>
      </c>
      <c r="AD197">
        <v>3.0614835939406601E-2</v>
      </c>
      <c r="AE197">
        <v>2.4542149573572598E-2</v>
      </c>
      <c r="AF197">
        <v>1.24525495764436E-2</v>
      </c>
      <c r="AG197">
        <v>2.1342684955456701E-2</v>
      </c>
      <c r="AH197">
        <v>2.2269338561593702E-2</v>
      </c>
      <c r="AI197">
        <v>2.9941958773897999E-2</v>
      </c>
      <c r="AJ197">
        <v>2.2060365412910999E-2</v>
      </c>
      <c r="AK197">
        <v>1.82115923449322E-2</v>
      </c>
      <c r="AL197">
        <v>1.33950885186857E-2</v>
      </c>
      <c r="AM197">
        <v>2.6870884656255398E-2</v>
      </c>
      <c r="AN197">
        <v>4.4792566552160601E-2</v>
      </c>
      <c r="AO197">
        <v>2.6677602693066699E-2</v>
      </c>
      <c r="AP197">
        <v>4.3070738016607601E-2</v>
      </c>
      <c r="AQ197">
        <v>1.7876528171347598E-2</v>
      </c>
      <c r="AR197">
        <v>2.01365587754871E-2</v>
      </c>
      <c r="AS197">
        <v>2.70151536675272E-2</v>
      </c>
      <c r="AT197">
        <v>3.5965310722272999E-2</v>
      </c>
      <c r="AU197">
        <v>2.7300428315595801E-2</v>
      </c>
      <c r="AV197">
        <v>2.67742071300274E-2</v>
      </c>
    </row>
    <row r="198" spans="1:48">
      <c r="A198" t="s">
        <v>52</v>
      </c>
      <c r="B198" t="s">
        <v>258</v>
      </c>
      <c r="C198" t="s">
        <v>99</v>
      </c>
      <c r="D198" t="s">
        <v>54</v>
      </c>
      <c r="E198" t="s">
        <v>260</v>
      </c>
      <c r="F198" t="s">
        <v>54</v>
      </c>
      <c r="G198">
        <v>2010</v>
      </c>
      <c r="H198" t="s">
        <v>54</v>
      </c>
      <c r="I198" t="s">
        <v>54</v>
      </c>
      <c r="J198" t="s">
        <v>54</v>
      </c>
      <c r="K198" t="s">
        <v>54</v>
      </c>
      <c r="L198">
        <v>2.4815579244214198E-2</v>
      </c>
      <c r="M198">
        <v>2.6163789907819601E-2</v>
      </c>
      <c r="N198">
        <v>1.30924133953164E-2</v>
      </c>
      <c r="O198">
        <v>2.2154431458604799E-2</v>
      </c>
      <c r="P198">
        <v>1.7639247628040599E-2</v>
      </c>
      <c r="Q198">
        <v>1.9789784314238699E-2</v>
      </c>
      <c r="R198">
        <v>2.2016615011670002E-2</v>
      </c>
      <c r="S198">
        <v>1.6570421792852699E-2</v>
      </c>
      <c r="T198">
        <v>2.1416335886684599E-2</v>
      </c>
      <c r="U198">
        <v>2.2609526683434598E-2</v>
      </c>
      <c r="V198">
        <v>2.0783504914615301E-2</v>
      </c>
      <c r="W198">
        <v>2.4236124350948501E-2</v>
      </c>
      <c r="X198">
        <v>2.7929540173183401E-2</v>
      </c>
      <c r="Y198">
        <v>2.64163002032991E-2</v>
      </c>
      <c r="Z198">
        <v>2.3146812119180099E-2</v>
      </c>
      <c r="AA198">
        <v>1.4271100719649101E-2</v>
      </c>
      <c r="AB198">
        <v>1.24082488140676E-2</v>
      </c>
      <c r="AC198">
        <v>2.50031533929112E-2</v>
      </c>
      <c r="AD198">
        <v>2.44918687515253E-2</v>
      </c>
      <c r="AE198">
        <v>1.9633719658858101E-2</v>
      </c>
      <c r="AF198">
        <v>9.9620396611548607E-3</v>
      </c>
      <c r="AG198">
        <v>1.7074147964365401E-2</v>
      </c>
      <c r="AH198">
        <v>1.7815470849275001E-2</v>
      </c>
      <c r="AI198">
        <v>2.39535670191184E-2</v>
      </c>
      <c r="AJ198">
        <v>1.7648292330328798E-2</v>
      </c>
      <c r="AK198">
        <v>1.45692738759457E-2</v>
      </c>
      <c r="AL198">
        <v>1.0716070814948599E-2</v>
      </c>
      <c r="AM198">
        <v>2.14967077250043E-2</v>
      </c>
      <c r="AN198">
        <v>3.5834053241728503E-2</v>
      </c>
      <c r="AO198">
        <v>2.13420821544534E-2</v>
      </c>
      <c r="AP198">
        <v>3.4456590413286102E-2</v>
      </c>
      <c r="AQ198">
        <v>1.43012225370781E-2</v>
      </c>
      <c r="AR198">
        <v>1.61092470203896E-2</v>
      </c>
      <c r="AS198">
        <v>2.1612122934021798E-2</v>
      </c>
      <c r="AT198">
        <v>2.8772248577818401E-2</v>
      </c>
      <c r="AU198">
        <v>2.1840342652476599E-2</v>
      </c>
      <c r="AV198">
        <v>2.1419365704021899E-2</v>
      </c>
    </row>
    <row r="199" spans="1:48">
      <c r="A199" t="s">
        <v>52</v>
      </c>
      <c r="B199" t="s">
        <v>258</v>
      </c>
      <c r="C199" t="s">
        <v>408</v>
      </c>
      <c r="D199" t="s">
        <v>54</v>
      </c>
      <c r="E199" t="s">
        <v>260</v>
      </c>
      <c r="F199" t="s">
        <v>54</v>
      </c>
      <c r="G199">
        <v>2010</v>
      </c>
      <c r="H199" t="s">
        <v>54</v>
      </c>
      <c r="I199" t="s">
        <v>54</v>
      </c>
      <c r="J199" t="s">
        <v>54</v>
      </c>
      <c r="K199" t="s">
        <v>54</v>
      </c>
      <c r="L199">
        <v>2.4815579244214198E-2</v>
      </c>
      <c r="M199">
        <v>2.6163789907819601E-2</v>
      </c>
      <c r="N199">
        <v>1.30924133953164E-2</v>
      </c>
      <c r="O199">
        <v>2.2154431458604799E-2</v>
      </c>
      <c r="P199">
        <v>1.7639247628040599E-2</v>
      </c>
      <c r="Q199">
        <v>1.9789784314238699E-2</v>
      </c>
      <c r="R199">
        <v>2.2016615011670002E-2</v>
      </c>
      <c r="S199">
        <v>1.6570421792852699E-2</v>
      </c>
      <c r="T199">
        <v>2.1416335886684599E-2</v>
      </c>
      <c r="U199">
        <v>2.2609526683434598E-2</v>
      </c>
      <c r="V199">
        <v>2.0783504914615301E-2</v>
      </c>
      <c r="W199">
        <v>2.4236124350948501E-2</v>
      </c>
      <c r="X199">
        <v>2.7929540173183401E-2</v>
      </c>
      <c r="Y199">
        <v>2.64163002032991E-2</v>
      </c>
      <c r="Z199">
        <v>2.3146812119180099E-2</v>
      </c>
      <c r="AA199">
        <v>1.4271100719649101E-2</v>
      </c>
      <c r="AB199">
        <v>1.24082488140676E-2</v>
      </c>
      <c r="AC199">
        <v>2.50031533929112E-2</v>
      </c>
      <c r="AD199">
        <v>2.44918687515253E-2</v>
      </c>
      <c r="AE199">
        <v>1.9633719658858101E-2</v>
      </c>
      <c r="AF199">
        <v>9.9620396611548607E-3</v>
      </c>
      <c r="AG199">
        <v>1.7074147964365401E-2</v>
      </c>
      <c r="AH199">
        <v>1.7815470849275001E-2</v>
      </c>
      <c r="AI199">
        <v>2.39535670191184E-2</v>
      </c>
      <c r="AJ199">
        <v>1.7648292330328798E-2</v>
      </c>
      <c r="AK199">
        <v>1.45692738759457E-2</v>
      </c>
      <c r="AL199">
        <v>1.0716070814948599E-2</v>
      </c>
      <c r="AM199">
        <v>2.14967077250043E-2</v>
      </c>
      <c r="AN199">
        <v>3.5834053241728503E-2</v>
      </c>
      <c r="AO199">
        <v>2.13420821544534E-2</v>
      </c>
      <c r="AP199">
        <v>3.4456590413286102E-2</v>
      </c>
      <c r="AQ199">
        <v>1.43012225370781E-2</v>
      </c>
      <c r="AR199">
        <v>1.61092470203896E-2</v>
      </c>
      <c r="AS199">
        <v>2.1612122934021798E-2</v>
      </c>
      <c r="AT199">
        <v>2.8772248577818401E-2</v>
      </c>
      <c r="AU199">
        <v>2.1840342652476599E-2</v>
      </c>
      <c r="AV199">
        <v>2.1419365704021899E-2</v>
      </c>
    </row>
    <row r="200" spans="1:48">
      <c r="A200" t="s">
        <v>52</v>
      </c>
      <c r="B200" t="s">
        <v>258</v>
      </c>
      <c r="C200" t="s">
        <v>100</v>
      </c>
      <c r="D200" t="s">
        <v>54</v>
      </c>
      <c r="E200" t="s">
        <v>260</v>
      </c>
      <c r="F200" t="s">
        <v>54</v>
      </c>
      <c r="G200">
        <v>2010</v>
      </c>
      <c r="H200" t="s">
        <v>54</v>
      </c>
      <c r="I200" t="s">
        <v>54</v>
      </c>
      <c r="J200" t="s">
        <v>54</v>
      </c>
      <c r="K200" t="s">
        <v>54</v>
      </c>
      <c r="L200">
        <v>9.3058422165803095E-2</v>
      </c>
      <c r="M200">
        <v>9.8114212154323394E-2</v>
      </c>
      <c r="N200">
        <v>4.90965502324366E-2</v>
      </c>
      <c r="O200">
        <v>8.3079117969767996E-2</v>
      </c>
      <c r="P200">
        <v>6.6147178605152193E-2</v>
      </c>
      <c r="Q200">
        <v>7.4211691178395003E-2</v>
      </c>
      <c r="R200">
        <v>8.25623062937626E-2</v>
      </c>
      <c r="S200">
        <v>6.2139081723197799E-2</v>
      </c>
      <c r="T200">
        <v>8.0311259575067295E-2</v>
      </c>
      <c r="U200">
        <v>8.4785725062879694E-2</v>
      </c>
      <c r="V200">
        <v>7.7938143429807302E-2</v>
      </c>
      <c r="W200">
        <v>9.0885466316056804E-2</v>
      </c>
      <c r="X200">
        <v>0.10473577564943801</v>
      </c>
      <c r="Y200">
        <v>9.9061125762371693E-2</v>
      </c>
      <c r="Z200">
        <v>8.6800545446925503E-2</v>
      </c>
      <c r="AA200">
        <v>5.3516627698683997E-2</v>
      </c>
      <c r="AB200">
        <v>4.6530933052753298E-2</v>
      </c>
      <c r="AC200">
        <v>9.3761825223416903E-2</v>
      </c>
      <c r="AD200">
        <v>9.1844507818219803E-2</v>
      </c>
      <c r="AE200">
        <v>7.3626448720717802E-2</v>
      </c>
      <c r="AF200">
        <v>3.73576487293307E-2</v>
      </c>
      <c r="AG200">
        <v>6.4028054866370199E-2</v>
      </c>
      <c r="AH200">
        <v>6.6808015684781202E-2</v>
      </c>
      <c r="AI200">
        <v>8.9825876321694004E-2</v>
      </c>
      <c r="AJ200">
        <v>6.6181096238732903E-2</v>
      </c>
      <c r="AK200">
        <v>5.4634777034796501E-2</v>
      </c>
      <c r="AL200">
        <v>4.0185265556057198E-2</v>
      </c>
      <c r="AM200">
        <v>8.0612653968766199E-2</v>
      </c>
      <c r="AN200">
        <v>0.134377699656482</v>
      </c>
      <c r="AO200">
        <v>8.0032808079200296E-2</v>
      </c>
      <c r="AP200">
        <v>0.129212214049823</v>
      </c>
      <c r="AQ200">
        <v>5.3629584514042802E-2</v>
      </c>
      <c r="AR200">
        <v>6.0409676326461201E-2</v>
      </c>
      <c r="AS200">
        <v>8.1045461002581601E-2</v>
      </c>
      <c r="AT200">
        <v>0.107895932166819</v>
      </c>
      <c r="AU200">
        <v>8.1901284946787306E-2</v>
      </c>
      <c r="AV200">
        <v>8.0322621390082199E-2</v>
      </c>
    </row>
    <row r="201" spans="1:48">
      <c r="A201" t="s">
        <v>52</v>
      </c>
      <c r="B201" t="s">
        <v>258</v>
      </c>
      <c r="C201" t="s">
        <v>101</v>
      </c>
      <c r="D201" t="s">
        <v>54</v>
      </c>
      <c r="E201" t="s">
        <v>260</v>
      </c>
      <c r="F201" t="s">
        <v>54</v>
      </c>
      <c r="G201">
        <v>2010</v>
      </c>
      <c r="H201" t="s">
        <v>54</v>
      </c>
      <c r="I201" t="s">
        <v>54</v>
      </c>
      <c r="J201" t="s">
        <v>54</v>
      </c>
      <c r="K201" t="s">
        <v>54</v>
      </c>
      <c r="L201">
        <v>9.3058422165803095E-2</v>
      </c>
      <c r="M201">
        <v>9.8114212154323394E-2</v>
      </c>
      <c r="N201">
        <v>4.90965502324366E-2</v>
      </c>
      <c r="O201">
        <v>8.3079117969767996E-2</v>
      </c>
      <c r="P201">
        <v>6.6147178605152193E-2</v>
      </c>
      <c r="Q201">
        <v>7.4211691178395003E-2</v>
      </c>
      <c r="R201">
        <v>8.25623062937626E-2</v>
      </c>
      <c r="S201">
        <v>6.2139081723197799E-2</v>
      </c>
      <c r="T201">
        <v>8.0311259575067295E-2</v>
      </c>
      <c r="U201">
        <v>8.4785725062879694E-2</v>
      </c>
      <c r="V201">
        <v>7.7938143429807302E-2</v>
      </c>
      <c r="W201">
        <v>9.0885466316056804E-2</v>
      </c>
      <c r="X201">
        <v>0.10473577564943801</v>
      </c>
      <c r="Y201">
        <v>9.9061125762371693E-2</v>
      </c>
      <c r="Z201">
        <v>8.6800545446925503E-2</v>
      </c>
      <c r="AA201">
        <v>5.3516627698683997E-2</v>
      </c>
      <c r="AB201">
        <v>4.6530933052753298E-2</v>
      </c>
      <c r="AC201">
        <v>9.3761825223416903E-2</v>
      </c>
      <c r="AD201">
        <v>9.1844507818219803E-2</v>
      </c>
      <c r="AE201">
        <v>7.3626448720717802E-2</v>
      </c>
      <c r="AF201">
        <v>3.73576487293307E-2</v>
      </c>
      <c r="AG201">
        <v>6.4028054866370199E-2</v>
      </c>
      <c r="AH201">
        <v>6.6808015684781202E-2</v>
      </c>
      <c r="AI201">
        <v>8.9825876321694004E-2</v>
      </c>
      <c r="AJ201">
        <v>6.6181096238732903E-2</v>
      </c>
      <c r="AK201">
        <v>5.4634777034796501E-2</v>
      </c>
      <c r="AL201">
        <v>4.0185265556057198E-2</v>
      </c>
      <c r="AM201">
        <v>8.0612653968766199E-2</v>
      </c>
      <c r="AN201">
        <v>0.134377699656482</v>
      </c>
      <c r="AO201">
        <v>8.0032808079200296E-2</v>
      </c>
      <c r="AP201">
        <v>0.129212214049823</v>
      </c>
      <c r="AQ201">
        <v>5.3629584514042802E-2</v>
      </c>
      <c r="AR201">
        <v>6.0409676326461201E-2</v>
      </c>
      <c r="AS201">
        <v>8.1045461002581601E-2</v>
      </c>
      <c r="AT201">
        <v>0.107895932166819</v>
      </c>
      <c r="AU201">
        <v>8.1901284946787306E-2</v>
      </c>
      <c r="AV201">
        <v>8.0322621390082199E-2</v>
      </c>
    </row>
    <row r="202" spans="1:48">
      <c r="A202" t="s">
        <v>52</v>
      </c>
      <c r="B202" t="s">
        <v>258</v>
      </c>
      <c r="C202" t="s">
        <v>102</v>
      </c>
      <c r="D202" t="s">
        <v>54</v>
      </c>
      <c r="E202" t="s">
        <v>260</v>
      </c>
      <c r="F202" t="s">
        <v>54</v>
      </c>
      <c r="G202">
        <v>2010</v>
      </c>
      <c r="H202" t="s">
        <v>54</v>
      </c>
      <c r="I202" t="s">
        <v>54</v>
      </c>
      <c r="J202" t="s">
        <v>54</v>
      </c>
      <c r="K202" t="s">
        <v>54</v>
      </c>
      <c r="L202">
        <v>9.3058422165803095E-2</v>
      </c>
      <c r="M202">
        <v>9.8114212154323394E-2</v>
      </c>
      <c r="N202">
        <v>4.90965502324366E-2</v>
      </c>
      <c r="O202">
        <v>8.3079117969767996E-2</v>
      </c>
      <c r="P202">
        <v>6.6147178605152193E-2</v>
      </c>
      <c r="Q202">
        <v>7.4211691178395003E-2</v>
      </c>
      <c r="R202">
        <v>8.25623062937626E-2</v>
      </c>
      <c r="S202">
        <v>6.2139081723197799E-2</v>
      </c>
      <c r="T202">
        <v>8.0311259575067295E-2</v>
      </c>
      <c r="U202">
        <v>8.4785725062879694E-2</v>
      </c>
      <c r="V202">
        <v>7.7938143429807302E-2</v>
      </c>
      <c r="W202">
        <v>9.0885466316056804E-2</v>
      </c>
      <c r="X202">
        <v>0.10473577564943801</v>
      </c>
      <c r="Y202">
        <v>9.9061125762371693E-2</v>
      </c>
      <c r="Z202">
        <v>8.6800545446925503E-2</v>
      </c>
      <c r="AA202">
        <v>5.3516627698683997E-2</v>
      </c>
      <c r="AB202">
        <v>4.6530933052753298E-2</v>
      </c>
      <c r="AC202">
        <v>9.3761825223416903E-2</v>
      </c>
      <c r="AD202">
        <v>9.1844507818219803E-2</v>
      </c>
      <c r="AE202">
        <v>7.3626448720717802E-2</v>
      </c>
      <c r="AF202">
        <v>3.73576487293307E-2</v>
      </c>
      <c r="AG202">
        <v>6.4028054866370199E-2</v>
      </c>
      <c r="AH202">
        <v>6.6808015684781202E-2</v>
      </c>
      <c r="AI202">
        <v>8.9825876321694004E-2</v>
      </c>
      <c r="AJ202">
        <v>6.6181096238732903E-2</v>
      </c>
      <c r="AK202">
        <v>5.4634777034796501E-2</v>
      </c>
      <c r="AL202">
        <v>4.0185265556057198E-2</v>
      </c>
      <c r="AM202">
        <v>8.0612653968766199E-2</v>
      </c>
      <c r="AN202">
        <v>0.134377699656482</v>
      </c>
      <c r="AO202">
        <v>8.0032808079200296E-2</v>
      </c>
      <c r="AP202">
        <v>0.129212214049823</v>
      </c>
      <c r="AQ202">
        <v>5.3629584514042802E-2</v>
      </c>
      <c r="AR202">
        <v>6.0409676326461201E-2</v>
      </c>
      <c r="AS202">
        <v>8.1045461002581601E-2</v>
      </c>
      <c r="AT202">
        <v>0.107895932166819</v>
      </c>
      <c r="AU202">
        <v>8.1901284946787306E-2</v>
      </c>
      <c r="AV202">
        <v>8.0322621390082199E-2</v>
      </c>
    </row>
    <row r="203" spans="1:48">
      <c r="A203" t="s">
        <v>52</v>
      </c>
      <c r="B203" t="s">
        <v>258</v>
      </c>
      <c r="C203" t="s">
        <v>103</v>
      </c>
      <c r="D203" t="s">
        <v>54</v>
      </c>
      <c r="E203" t="s">
        <v>260</v>
      </c>
      <c r="F203" t="s">
        <v>54</v>
      </c>
      <c r="G203">
        <v>2010</v>
      </c>
      <c r="H203" t="s">
        <v>54</v>
      </c>
      <c r="I203" t="s">
        <v>54</v>
      </c>
      <c r="J203" t="s">
        <v>54</v>
      </c>
      <c r="K203" t="s">
        <v>54</v>
      </c>
      <c r="L203">
        <v>9.3058422165803095E-2</v>
      </c>
      <c r="M203">
        <v>9.8114212154323394E-2</v>
      </c>
      <c r="N203">
        <v>4.90965502324366E-2</v>
      </c>
      <c r="O203">
        <v>8.3079117969767996E-2</v>
      </c>
      <c r="P203">
        <v>6.6147178605152193E-2</v>
      </c>
      <c r="Q203">
        <v>7.4211691178395003E-2</v>
      </c>
      <c r="R203">
        <v>8.25623062937626E-2</v>
      </c>
      <c r="S203">
        <v>6.2139081723197799E-2</v>
      </c>
      <c r="T203">
        <v>8.0311259575067295E-2</v>
      </c>
      <c r="U203">
        <v>8.4785725062879694E-2</v>
      </c>
      <c r="V203">
        <v>7.7938143429807302E-2</v>
      </c>
      <c r="W203">
        <v>9.0885466316056804E-2</v>
      </c>
      <c r="X203">
        <v>0.10473577564943801</v>
      </c>
      <c r="Y203">
        <v>9.9061125762371693E-2</v>
      </c>
      <c r="Z203">
        <v>8.6800545446925503E-2</v>
      </c>
      <c r="AA203">
        <v>5.3516627698683997E-2</v>
      </c>
      <c r="AB203">
        <v>4.6530933052753298E-2</v>
      </c>
      <c r="AC203">
        <v>9.3761825223416903E-2</v>
      </c>
      <c r="AD203">
        <v>9.1844507818219803E-2</v>
      </c>
      <c r="AE203">
        <v>7.3626448720717802E-2</v>
      </c>
      <c r="AF203">
        <v>3.73576487293307E-2</v>
      </c>
      <c r="AG203">
        <v>6.4028054866370199E-2</v>
      </c>
      <c r="AH203">
        <v>6.6808015684781202E-2</v>
      </c>
      <c r="AI203">
        <v>8.9825876321694004E-2</v>
      </c>
      <c r="AJ203">
        <v>6.6181096238732903E-2</v>
      </c>
      <c r="AK203">
        <v>5.4634777034796501E-2</v>
      </c>
      <c r="AL203">
        <v>4.0185265556057198E-2</v>
      </c>
      <c r="AM203">
        <v>8.0612653968766199E-2</v>
      </c>
      <c r="AN203">
        <v>0.134377699656482</v>
      </c>
      <c r="AO203">
        <v>8.0032808079200296E-2</v>
      </c>
      <c r="AP203">
        <v>0.129212214049823</v>
      </c>
      <c r="AQ203">
        <v>5.3629584514042802E-2</v>
      </c>
      <c r="AR203">
        <v>6.0409676326461201E-2</v>
      </c>
      <c r="AS203">
        <v>8.1045461002581601E-2</v>
      </c>
      <c r="AT203">
        <v>0.107895932166819</v>
      </c>
      <c r="AU203">
        <v>8.1901284946787306E-2</v>
      </c>
      <c r="AV203">
        <v>8.0322621390082199E-2</v>
      </c>
    </row>
    <row r="204" spans="1:48">
      <c r="A204" t="s">
        <v>52</v>
      </c>
      <c r="B204" t="s">
        <v>258</v>
      </c>
      <c r="C204" t="s">
        <v>104</v>
      </c>
      <c r="D204" t="s">
        <v>54</v>
      </c>
      <c r="E204" t="s">
        <v>260</v>
      </c>
      <c r="F204" t="s">
        <v>54</v>
      </c>
      <c r="G204">
        <v>2010</v>
      </c>
      <c r="H204" t="s">
        <v>54</v>
      </c>
      <c r="I204" t="s">
        <v>54</v>
      </c>
      <c r="J204" t="s">
        <v>54</v>
      </c>
      <c r="K204" t="s">
        <v>54</v>
      </c>
      <c r="L204">
        <v>9.3058422165803095E-2</v>
      </c>
      <c r="M204">
        <v>9.8114212154323394E-2</v>
      </c>
      <c r="N204">
        <v>4.90965502324366E-2</v>
      </c>
      <c r="O204">
        <v>8.3079117969767996E-2</v>
      </c>
      <c r="P204">
        <v>6.6147178605152193E-2</v>
      </c>
      <c r="Q204">
        <v>7.4211691178395003E-2</v>
      </c>
      <c r="R204">
        <v>8.25623062937626E-2</v>
      </c>
      <c r="S204">
        <v>6.2139081723197799E-2</v>
      </c>
      <c r="T204">
        <v>8.0311259575067295E-2</v>
      </c>
      <c r="U204">
        <v>8.4785725062879694E-2</v>
      </c>
      <c r="V204">
        <v>7.7938143429807302E-2</v>
      </c>
      <c r="W204">
        <v>9.0885466316056804E-2</v>
      </c>
      <c r="X204">
        <v>0.10473577564943801</v>
      </c>
      <c r="Y204">
        <v>9.9061125762371693E-2</v>
      </c>
      <c r="Z204">
        <v>8.6800545446925503E-2</v>
      </c>
      <c r="AA204">
        <v>5.3516627698683997E-2</v>
      </c>
      <c r="AB204">
        <v>4.6530933052753298E-2</v>
      </c>
      <c r="AC204">
        <v>9.3761825223416903E-2</v>
      </c>
      <c r="AD204">
        <v>9.1844507818219803E-2</v>
      </c>
      <c r="AE204">
        <v>7.3626448720717802E-2</v>
      </c>
      <c r="AF204">
        <v>3.73576487293307E-2</v>
      </c>
      <c r="AG204">
        <v>6.4028054866370199E-2</v>
      </c>
      <c r="AH204">
        <v>6.6808015684781202E-2</v>
      </c>
      <c r="AI204">
        <v>8.9825876321694004E-2</v>
      </c>
      <c r="AJ204">
        <v>6.6181096238732903E-2</v>
      </c>
      <c r="AK204">
        <v>5.4634777034796501E-2</v>
      </c>
      <c r="AL204">
        <v>4.0185265556057198E-2</v>
      </c>
      <c r="AM204">
        <v>8.0612653968766199E-2</v>
      </c>
      <c r="AN204">
        <v>0.134377699656482</v>
      </c>
      <c r="AO204">
        <v>8.0032808079200296E-2</v>
      </c>
      <c r="AP204">
        <v>0.129212214049823</v>
      </c>
      <c r="AQ204">
        <v>5.3629584514042802E-2</v>
      </c>
      <c r="AR204">
        <v>6.0409676326461201E-2</v>
      </c>
      <c r="AS204">
        <v>8.1045461002581601E-2</v>
      </c>
      <c r="AT204">
        <v>0.107895932166819</v>
      </c>
      <c r="AU204">
        <v>8.1901284946787306E-2</v>
      </c>
      <c r="AV204">
        <v>8.0322621390082199E-2</v>
      </c>
    </row>
    <row r="205" spans="1:48">
      <c r="A205" t="s">
        <v>52</v>
      </c>
      <c r="B205" t="s">
        <v>258</v>
      </c>
      <c r="C205" t="s">
        <v>105</v>
      </c>
      <c r="D205" t="s">
        <v>54</v>
      </c>
      <c r="E205" t="s">
        <v>260</v>
      </c>
      <c r="F205" t="s">
        <v>54</v>
      </c>
      <c r="G205">
        <v>2010</v>
      </c>
      <c r="H205" t="s">
        <v>54</v>
      </c>
      <c r="I205" t="s">
        <v>54</v>
      </c>
      <c r="J205" t="s">
        <v>54</v>
      </c>
      <c r="K205" t="s">
        <v>54</v>
      </c>
      <c r="L205">
        <v>9.3058422165803095E-2</v>
      </c>
      <c r="M205">
        <v>9.8114212154323394E-2</v>
      </c>
      <c r="N205">
        <v>4.90965502324366E-2</v>
      </c>
      <c r="O205">
        <v>8.3079117969767996E-2</v>
      </c>
      <c r="P205">
        <v>6.6147178605152193E-2</v>
      </c>
      <c r="Q205">
        <v>7.4211691178395003E-2</v>
      </c>
      <c r="R205">
        <v>8.25623062937626E-2</v>
      </c>
      <c r="S205">
        <v>6.2139081723197799E-2</v>
      </c>
      <c r="T205">
        <v>8.0311259575067295E-2</v>
      </c>
      <c r="U205">
        <v>8.4785725062879694E-2</v>
      </c>
      <c r="V205">
        <v>7.7938143429807302E-2</v>
      </c>
      <c r="W205">
        <v>9.0885466316056804E-2</v>
      </c>
      <c r="X205">
        <v>0.10473577564943801</v>
      </c>
      <c r="Y205">
        <v>9.9061125762371693E-2</v>
      </c>
      <c r="Z205">
        <v>8.6800545446925503E-2</v>
      </c>
      <c r="AA205">
        <v>5.3516627698683997E-2</v>
      </c>
      <c r="AB205">
        <v>4.6530933052753298E-2</v>
      </c>
      <c r="AC205">
        <v>9.3761825223416903E-2</v>
      </c>
      <c r="AD205">
        <v>9.1844507818219803E-2</v>
      </c>
      <c r="AE205">
        <v>7.3626448720717802E-2</v>
      </c>
      <c r="AF205">
        <v>3.73576487293307E-2</v>
      </c>
      <c r="AG205">
        <v>6.4028054866370199E-2</v>
      </c>
      <c r="AH205">
        <v>6.6808015684781202E-2</v>
      </c>
      <c r="AI205">
        <v>8.9825876321694004E-2</v>
      </c>
      <c r="AJ205">
        <v>6.6181096238732903E-2</v>
      </c>
      <c r="AK205">
        <v>5.4634777034796501E-2</v>
      </c>
      <c r="AL205">
        <v>4.0185265556057198E-2</v>
      </c>
      <c r="AM205">
        <v>8.0612653968766199E-2</v>
      </c>
      <c r="AN205">
        <v>0.134377699656482</v>
      </c>
      <c r="AO205">
        <v>8.0032808079200296E-2</v>
      </c>
      <c r="AP205">
        <v>0.129212214049823</v>
      </c>
      <c r="AQ205">
        <v>5.3629584514042802E-2</v>
      </c>
      <c r="AR205">
        <v>6.0409676326461201E-2</v>
      </c>
      <c r="AS205">
        <v>8.1045461002581601E-2</v>
      </c>
      <c r="AT205">
        <v>0.107895932166819</v>
      </c>
      <c r="AU205">
        <v>8.1901284946787306E-2</v>
      </c>
      <c r="AV205">
        <v>8.0322621390082199E-2</v>
      </c>
    </row>
    <row r="206" spans="1:48">
      <c r="A206" t="s">
        <v>52</v>
      </c>
      <c r="B206" t="s">
        <v>258</v>
      </c>
      <c r="C206" t="s">
        <v>106</v>
      </c>
      <c r="D206" t="s">
        <v>54</v>
      </c>
      <c r="E206" t="s">
        <v>260</v>
      </c>
      <c r="F206" t="s">
        <v>54</v>
      </c>
      <c r="G206">
        <v>2010</v>
      </c>
      <c r="H206" t="s">
        <v>54</v>
      </c>
      <c r="I206" t="s">
        <v>54</v>
      </c>
      <c r="J206" t="s">
        <v>54</v>
      </c>
      <c r="K206" t="s">
        <v>54</v>
      </c>
      <c r="L206">
        <v>9.3058422165803095E-2</v>
      </c>
      <c r="M206">
        <v>9.8114212154323394E-2</v>
      </c>
      <c r="N206">
        <v>4.90965502324366E-2</v>
      </c>
      <c r="O206">
        <v>8.3079117969767996E-2</v>
      </c>
      <c r="P206">
        <v>6.6147178605152193E-2</v>
      </c>
      <c r="Q206">
        <v>7.4211691178395003E-2</v>
      </c>
      <c r="R206">
        <v>8.25623062937626E-2</v>
      </c>
      <c r="S206">
        <v>6.2139081723197799E-2</v>
      </c>
      <c r="T206">
        <v>8.0311259575067295E-2</v>
      </c>
      <c r="U206">
        <v>8.4785725062879694E-2</v>
      </c>
      <c r="V206">
        <v>7.7938143429807302E-2</v>
      </c>
      <c r="W206">
        <v>9.0885466316056804E-2</v>
      </c>
      <c r="X206">
        <v>0.10473577564943801</v>
      </c>
      <c r="Y206">
        <v>9.9061125762371693E-2</v>
      </c>
      <c r="Z206">
        <v>8.6800545446925503E-2</v>
      </c>
      <c r="AA206">
        <v>5.3516627698683997E-2</v>
      </c>
      <c r="AB206">
        <v>4.6530933052753298E-2</v>
      </c>
      <c r="AC206">
        <v>9.3761825223416903E-2</v>
      </c>
      <c r="AD206">
        <v>9.1844507818219803E-2</v>
      </c>
      <c r="AE206">
        <v>7.3626448720717802E-2</v>
      </c>
      <c r="AF206">
        <v>3.73576487293307E-2</v>
      </c>
      <c r="AG206">
        <v>6.4028054866370199E-2</v>
      </c>
      <c r="AH206">
        <v>6.6808015684781202E-2</v>
      </c>
      <c r="AI206">
        <v>8.9825876321694004E-2</v>
      </c>
      <c r="AJ206">
        <v>6.6181096238732903E-2</v>
      </c>
      <c r="AK206">
        <v>5.4634777034796501E-2</v>
      </c>
      <c r="AL206">
        <v>4.0185265556057198E-2</v>
      </c>
      <c r="AM206">
        <v>8.0612653968766199E-2</v>
      </c>
      <c r="AN206">
        <v>0.134377699656482</v>
      </c>
      <c r="AO206">
        <v>8.0032808079200296E-2</v>
      </c>
      <c r="AP206">
        <v>0.129212214049823</v>
      </c>
      <c r="AQ206">
        <v>5.3629584514042802E-2</v>
      </c>
      <c r="AR206">
        <v>6.0409676326461201E-2</v>
      </c>
      <c r="AS206">
        <v>8.1045461002581601E-2</v>
      </c>
      <c r="AT206">
        <v>0.107895932166819</v>
      </c>
      <c r="AU206">
        <v>8.1901284946787306E-2</v>
      </c>
      <c r="AV206">
        <v>8.0322621390082199E-2</v>
      </c>
    </row>
    <row r="207" spans="1:48">
      <c r="A207" t="s">
        <v>52</v>
      </c>
      <c r="B207" t="s">
        <v>258</v>
      </c>
      <c r="C207" t="s">
        <v>409</v>
      </c>
      <c r="D207" t="s">
        <v>54</v>
      </c>
      <c r="E207" t="s">
        <v>260</v>
      </c>
      <c r="F207" t="s">
        <v>54</v>
      </c>
      <c r="G207">
        <v>2010</v>
      </c>
      <c r="H207" t="s">
        <v>54</v>
      </c>
      <c r="I207" t="s">
        <v>54</v>
      </c>
      <c r="J207" t="s">
        <v>54</v>
      </c>
      <c r="K207" t="s">
        <v>54</v>
      </c>
      <c r="L207">
        <v>9.3058422165803095E-2</v>
      </c>
      <c r="M207">
        <v>9.8114212154323394E-2</v>
      </c>
      <c r="N207">
        <v>4.90965502324366E-2</v>
      </c>
      <c r="O207">
        <v>8.3079117969767996E-2</v>
      </c>
      <c r="P207">
        <v>6.6147178605152193E-2</v>
      </c>
      <c r="Q207">
        <v>7.4211691178395003E-2</v>
      </c>
      <c r="R207">
        <v>8.25623062937626E-2</v>
      </c>
      <c r="S207">
        <v>6.2139081723197799E-2</v>
      </c>
      <c r="T207">
        <v>8.0311259575067295E-2</v>
      </c>
      <c r="U207">
        <v>8.4785725062879694E-2</v>
      </c>
      <c r="V207">
        <v>7.7938143429807302E-2</v>
      </c>
      <c r="W207">
        <v>9.0885466316056804E-2</v>
      </c>
      <c r="X207">
        <v>0.10473577564943801</v>
      </c>
      <c r="Y207">
        <v>9.9061125762371693E-2</v>
      </c>
      <c r="Z207">
        <v>8.6800545446925503E-2</v>
      </c>
      <c r="AA207">
        <v>5.3516627698683997E-2</v>
      </c>
      <c r="AB207">
        <v>4.6530933052753298E-2</v>
      </c>
      <c r="AC207">
        <v>9.3761825223416903E-2</v>
      </c>
      <c r="AD207">
        <v>9.1844507818219803E-2</v>
      </c>
      <c r="AE207">
        <v>7.3626448720717802E-2</v>
      </c>
      <c r="AF207">
        <v>3.73576487293307E-2</v>
      </c>
      <c r="AG207">
        <v>6.4028054866370199E-2</v>
      </c>
      <c r="AH207">
        <v>6.6808015684781202E-2</v>
      </c>
      <c r="AI207">
        <v>8.9825876321694004E-2</v>
      </c>
      <c r="AJ207">
        <v>6.6181096238732903E-2</v>
      </c>
      <c r="AK207">
        <v>5.4634777034796501E-2</v>
      </c>
      <c r="AL207">
        <v>4.0185265556057198E-2</v>
      </c>
      <c r="AM207">
        <v>8.0612653968766199E-2</v>
      </c>
      <c r="AN207">
        <v>0.134377699656482</v>
      </c>
      <c r="AO207">
        <v>8.0032808079200296E-2</v>
      </c>
      <c r="AP207">
        <v>0.129212214049823</v>
      </c>
      <c r="AQ207">
        <v>5.3629584514042802E-2</v>
      </c>
      <c r="AR207">
        <v>6.0409676326461201E-2</v>
      </c>
      <c r="AS207">
        <v>8.1045461002581601E-2</v>
      </c>
      <c r="AT207">
        <v>0.107895932166819</v>
      </c>
      <c r="AU207">
        <v>8.1901284946787306E-2</v>
      </c>
      <c r="AV207">
        <v>8.0322621390082199E-2</v>
      </c>
    </row>
    <row r="208" spans="1:48">
      <c r="A208" t="s">
        <v>52</v>
      </c>
      <c r="B208" t="s">
        <v>258</v>
      </c>
      <c r="C208" t="s">
        <v>107</v>
      </c>
      <c r="D208" t="s">
        <v>54</v>
      </c>
      <c r="E208" t="s">
        <v>260</v>
      </c>
      <c r="F208" t="s">
        <v>54</v>
      </c>
      <c r="G208">
        <v>2010</v>
      </c>
      <c r="H208" t="s">
        <v>54</v>
      </c>
      <c r="I208" t="s">
        <v>54</v>
      </c>
      <c r="J208" t="s">
        <v>54</v>
      </c>
      <c r="K208" t="s">
        <v>54</v>
      </c>
      <c r="L208">
        <v>2.4815579244214198E-2</v>
      </c>
      <c r="M208">
        <v>2.6163789907819601E-2</v>
      </c>
      <c r="N208">
        <v>1.30924133953164E-2</v>
      </c>
      <c r="O208">
        <v>2.2154431458604799E-2</v>
      </c>
      <c r="P208">
        <v>1.7639247628040599E-2</v>
      </c>
      <c r="Q208">
        <v>1.9789784314238699E-2</v>
      </c>
      <c r="R208">
        <v>2.2016615011670002E-2</v>
      </c>
      <c r="S208">
        <v>1.6570421792852699E-2</v>
      </c>
      <c r="T208">
        <v>2.1416335886684599E-2</v>
      </c>
      <c r="U208">
        <v>2.2609526683434598E-2</v>
      </c>
      <c r="V208">
        <v>2.0783504914615301E-2</v>
      </c>
      <c r="W208">
        <v>2.4236124350948501E-2</v>
      </c>
      <c r="X208">
        <v>2.7929540173183401E-2</v>
      </c>
      <c r="Y208">
        <v>2.64163002032991E-2</v>
      </c>
      <c r="Z208">
        <v>2.3146812119180099E-2</v>
      </c>
      <c r="AA208">
        <v>1.4271100719649101E-2</v>
      </c>
      <c r="AB208">
        <v>1.24082488140676E-2</v>
      </c>
      <c r="AC208">
        <v>2.50031533929112E-2</v>
      </c>
      <c r="AD208">
        <v>2.44918687515253E-2</v>
      </c>
      <c r="AE208">
        <v>1.9633719658858101E-2</v>
      </c>
      <c r="AF208">
        <v>9.9620396611548607E-3</v>
      </c>
      <c r="AG208">
        <v>1.7074147964365401E-2</v>
      </c>
      <c r="AH208">
        <v>1.7815470849275001E-2</v>
      </c>
      <c r="AI208">
        <v>2.39535670191184E-2</v>
      </c>
      <c r="AJ208">
        <v>1.7648292330328798E-2</v>
      </c>
      <c r="AK208">
        <v>1.45692738759457E-2</v>
      </c>
      <c r="AL208">
        <v>1.0716070814948599E-2</v>
      </c>
      <c r="AM208">
        <v>2.14967077250043E-2</v>
      </c>
      <c r="AN208">
        <v>3.5834053241728503E-2</v>
      </c>
      <c r="AO208">
        <v>2.13420821544534E-2</v>
      </c>
      <c r="AP208">
        <v>3.4456590413286102E-2</v>
      </c>
      <c r="AQ208">
        <v>1.43012225370781E-2</v>
      </c>
      <c r="AR208">
        <v>1.61092470203896E-2</v>
      </c>
      <c r="AS208">
        <v>2.1612122934021798E-2</v>
      </c>
      <c r="AT208">
        <v>2.8772248577818401E-2</v>
      </c>
      <c r="AU208">
        <v>2.1840342652476599E-2</v>
      </c>
      <c r="AV208">
        <v>2.1419365704021899E-2</v>
      </c>
    </row>
    <row r="209" spans="1:48">
      <c r="A209" t="s">
        <v>52</v>
      </c>
      <c r="B209" t="s">
        <v>258</v>
      </c>
      <c r="C209" t="s">
        <v>108</v>
      </c>
      <c r="D209" t="s">
        <v>54</v>
      </c>
      <c r="E209" t="s">
        <v>260</v>
      </c>
      <c r="F209" t="s">
        <v>54</v>
      </c>
      <c r="G209">
        <v>2010</v>
      </c>
      <c r="H209" t="s">
        <v>54</v>
      </c>
      <c r="I209" t="s">
        <v>54</v>
      </c>
      <c r="J209" t="s">
        <v>54</v>
      </c>
      <c r="K209" t="s">
        <v>54</v>
      </c>
      <c r="L209">
        <v>2.4815579244214198E-2</v>
      </c>
      <c r="M209">
        <v>2.6163789907819601E-2</v>
      </c>
      <c r="N209">
        <v>1.30924133953164E-2</v>
      </c>
      <c r="O209">
        <v>2.2154431458604799E-2</v>
      </c>
      <c r="P209">
        <v>1.7639247628040599E-2</v>
      </c>
      <c r="Q209">
        <v>1.9789784314238699E-2</v>
      </c>
      <c r="R209">
        <v>2.2016615011670002E-2</v>
      </c>
      <c r="S209">
        <v>1.6570421792852699E-2</v>
      </c>
      <c r="T209">
        <v>2.1416335886684599E-2</v>
      </c>
      <c r="U209">
        <v>2.2609526683434598E-2</v>
      </c>
      <c r="V209">
        <v>2.0783504914615301E-2</v>
      </c>
      <c r="W209">
        <v>2.4236124350948501E-2</v>
      </c>
      <c r="X209">
        <v>2.7929540173183401E-2</v>
      </c>
      <c r="Y209">
        <v>2.64163002032991E-2</v>
      </c>
      <c r="Z209">
        <v>2.3146812119180099E-2</v>
      </c>
      <c r="AA209">
        <v>1.4271100719649101E-2</v>
      </c>
      <c r="AB209">
        <v>1.24082488140676E-2</v>
      </c>
      <c r="AC209">
        <v>2.50031533929112E-2</v>
      </c>
      <c r="AD209">
        <v>2.44918687515253E-2</v>
      </c>
      <c r="AE209">
        <v>1.9633719658858101E-2</v>
      </c>
      <c r="AF209">
        <v>9.9620396611548607E-3</v>
      </c>
      <c r="AG209">
        <v>1.7074147964365401E-2</v>
      </c>
      <c r="AH209">
        <v>1.7815470849275001E-2</v>
      </c>
      <c r="AI209">
        <v>2.39535670191184E-2</v>
      </c>
      <c r="AJ209">
        <v>1.7648292330328798E-2</v>
      </c>
      <c r="AK209">
        <v>1.45692738759457E-2</v>
      </c>
      <c r="AL209">
        <v>1.0716070814948599E-2</v>
      </c>
      <c r="AM209">
        <v>2.14967077250043E-2</v>
      </c>
      <c r="AN209">
        <v>3.5834053241728503E-2</v>
      </c>
      <c r="AO209">
        <v>2.13420821544534E-2</v>
      </c>
      <c r="AP209">
        <v>3.4456590413286102E-2</v>
      </c>
      <c r="AQ209">
        <v>1.43012225370781E-2</v>
      </c>
      <c r="AR209">
        <v>1.61092470203896E-2</v>
      </c>
      <c r="AS209">
        <v>2.1612122934021798E-2</v>
      </c>
      <c r="AT209">
        <v>2.8772248577818401E-2</v>
      </c>
      <c r="AU209">
        <v>2.1840342652476599E-2</v>
      </c>
      <c r="AV209">
        <v>2.1419365704021899E-2</v>
      </c>
    </row>
    <row r="210" spans="1:48">
      <c r="A210" t="s">
        <v>52</v>
      </c>
      <c r="B210" t="s">
        <v>258</v>
      </c>
      <c r="C210" t="s">
        <v>109</v>
      </c>
      <c r="D210" t="s">
        <v>54</v>
      </c>
      <c r="E210" t="s">
        <v>260</v>
      </c>
      <c r="F210" t="s">
        <v>54</v>
      </c>
      <c r="G210">
        <v>2010</v>
      </c>
      <c r="H210" t="s">
        <v>54</v>
      </c>
      <c r="I210" t="s">
        <v>54</v>
      </c>
      <c r="J210" t="s">
        <v>54</v>
      </c>
      <c r="K210" t="s">
        <v>54</v>
      </c>
      <c r="L210">
        <v>7.4446737732642501E-2</v>
      </c>
      <c r="M210">
        <v>7.8491369723458701E-2</v>
      </c>
      <c r="N210">
        <v>3.9277240185949303E-2</v>
      </c>
      <c r="O210">
        <v>6.64632943758144E-2</v>
      </c>
      <c r="P210">
        <v>5.29177428841218E-2</v>
      </c>
      <c r="Q210">
        <v>5.9369352942716003E-2</v>
      </c>
      <c r="R210">
        <v>6.6049845035010005E-2</v>
      </c>
      <c r="S210">
        <v>4.9711265378558203E-2</v>
      </c>
      <c r="T210">
        <v>6.42490076600538E-2</v>
      </c>
      <c r="U210">
        <v>6.7828580050303705E-2</v>
      </c>
      <c r="V210">
        <v>6.23505147438458E-2</v>
      </c>
      <c r="W210">
        <v>7.2708373052845499E-2</v>
      </c>
      <c r="X210">
        <v>8.37886205195503E-2</v>
      </c>
      <c r="Y210">
        <v>7.9248900609897296E-2</v>
      </c>
      <c r="Z210">
        <v>6.9440436357540394E-2</v>
      </c>
      <c r="AA210">
        <v>4.28133021589472E-2</v>
      </c>
      <c r="AB210">
        <v>3.7224746442202701E-2</v>
      </c>
      <c r="AC210">
        <v>7.50094601787335E-2</v>
      </c>
      <c r="AD210">
        <v>7.3475606254575901E-2</v>
      </c>
      <c r="AE210">
        <v>5.8901158976574303E-2</v>
      </c>
      <c r="AF210">
        <v>2.9886118983464601E-2</v>
      </c>
      <c r="AG210">
        <v>5.1222443893096201E-2</v>
      </c>
      <c r="AH210">
        <v>5.3446412547824999E-2</v>
      </c>
      <c r="AI210">
        <v>7.1860701057355203E-2</v>
      </c>
      <c r="AJ210">
        <v>5.2944876990986302E-2</v>
      </c>
      <c r="AK210">
        <v>4.37078216278372E-2</v>
      </c>
      <c r="AL210">
        <v>3.2148212444845801E-2</v>
      </c>
      <c r="AM210">
        <v>6.4490123175012903E-2</v>
      </c>
      <c r="AN210">
        <v>0.107502159725185</v>
      </c>
      <c r="AO210">
        <v>6.4026246463360206E-2</v>
      </c>
      <c r="AP210">
        <v>0.10336977123985799</v>
      </c>
      <c r="AQ210">
        <v>4.2903667611234202E-2</v>
      </c>
      <c r="AR210">
        <v>4.8327741061168897E-2</v>
      </c>
      <c r="AS210">
        <v>6.4836368802065295E-2</v>
      </c>
      <c r="AT210">
        <v>8.63167457334552E-2</v>
      </c>
      <c r="AU210">
        <v>6.5521027957429798E-2</v>
      </c>
      <c r="AV210">
        <v>6.4258097112065704E-2</v>
      </c>
    </row>
    <row r="211" spans="1:48">
      <c r="A211" t="s">
        <v>52</v>
      </c>
      <c r="B211" t="s">
        <v>258</v>
      </c>
      <c r="C211" t="s">
        <v>110</v>
      </c>
      <c r="D211" t="s">
        <v>54</v>
      </c>
      <c r="E211" t="s">
        <v>260</v>
      </c>
      <c r="F211" t="s">
        <v>54</v>
      </c>
      <c r="G211">
        <v>2010</v>
      </c>
      <c r="H211" t="s">
        <v>54</v>
      </c>
      <c r="I211" t="s">
        <v>54</v>
      </c>
      <c r="J211" t="s">
        <v>54</v>
      </c>
      <c r="K211" t="s">
        <v>54</v>
      </c>
      <c r="L211">
        <v>3.1019474055267698E-2</v>
      </c>
      <c r="M211">
        <v>3.2704737384774502E-2</v>
      </c>
      <c r="N211">
        <v>1.6365516744145499E-2</v>
      </c>
      <c r="O211">
        <v>2.7693039323256001E-2</v>
      </c>
      <c r="P211">
        <v>2.2049059535050701E-2</v>
      </c>
      <c r="Q211">
        <v>2.47372303927983E-2</v>
      </c>
      <c r="R211">
        <v>2.7520768764587498E-2</v>
      </c>
      <c r="S211">
        <v>2.0713027241065898E-2</v>
      </c>
      <c r="T211">
        <v>2.67704198583558E-2</v>
      </c>
      <c r="U211">
        <v>2.8261908354293201E-2</v>
      </c>
      <c r="V211">
        <v>2.5979381143269101E-2</v>
      </c>
      <c r="W211">
        <v>3.0295155438685599E-2</v>
      </c>
      <c r="X211">
        <v>3.4911925216479303E-2</v>
      </c>
      <c r="Y211">
        <v>3.30203752541239E-2</v>
      </c>
      <c r="Z211">
        <v>2.89335151489752E-2</v>
      </c>
      <c r="AA211">
        <v>1.7838875899561301E-2</v>
      </c>
      <c r="AB211">
        <v>1.55103110175844E-2</v>
      </c>
      <c r="AC211">
        <v>3.1253941741138998E-2</v>
      </c>
      <c r="AD211">
        <v>3.0614835939406601E-2</v>
      </c>
      <c r="AE211">
        <v>2.4542149573572598E-2</v>
      </c>
      <c r="AF211">
        <v>1.24525495764436E-2</v>
      </c>
      <c r="AG211">
        <v>2.1342684955456701E-2</v>
      </c>
      <c r="AH211">
        <v>2.2269338561593702E-2</v>
      </c>
      <c r="AI211">
        <v>2.9941958773897999E-2</v>
      </c>
      <c r="AJ211">
        <v>2.2060365412910999E-2</v>
      </c>
      <c r="AK211">
        <v>1.82115923449322E-2</v>
      </c>
      <c r="AL211">
        <v>1.33950885186857E-2</v>
      </c>
      <c r="AM211">
        <v>2.6870884656255398E-2</v>
      </c>
      <c r="AN211">
        <v>4.4792566552160601E-2</v>
      </c>
      <c r="AO211">
        <v>2.6677602693066699E-2</v>
      </c>
      <c r="AP211">
        <v>4.3070738016607601E-2</v>
      </c>
      <c r="AQ211">
        <v>1.7876528171347598E-2</v>
      </c>
      <c r="AR211">
        <v>2.01365587754871E-2</v>
      </c>
      <c r="AS211">
        <v>2.70151536675272E-2</v>
      </c>
      <c r="AT211">
        <v>3.5965310722272999E-2</v>
      </c>
      <c r="AU211">
        <v>2.7300428315595801E-2</v>
      </c>
      <c r="AV211">
        <v>2.67742071300274E-2</v>
      </c>
    </row>
    <row r="212" spans="1:48">
      <c r="A212" t="s">
        <v>52</v>
      </c>
      <c r="B212" t="s">
        <v>258</v>
      </c>
      <c r="C212" t="s">
        <v>111</v>
      </c>
      <c r="D212" t="s">
        <v>54</v>
      </c>
      <c r="E212" t="s">
        <v>260</v>
      </c>
      <c r="F212" t="s">
        <v>54</v>
      </c>
      <c r="G212">
        <v>2010</v>
      </c>
      <c r="H212" t="s">
        <v>54</v>
      </c>
      <c r="I212" t="s">
        <v>54</v>
      </c>
      <c r="J212" t="s">
        <v>54</v>
      </c>
      <c r="K212" t="s">
        <v>54</v>
      </c>
      <c r="L212">
        <v>2.4815579244214198E-2</v>
      </c>
      <c r="M212">
        <v>2.6163789907819601E-2</v>
      </c>
      <c r="N212">
        <v>1.30924133953164E-2</v>
      </c>
      <c r="O212">
        <v>2.2154431458604799E-2</v>
      </c>
      <c r="P212">
        <v>1.7639247628040599E-2</v>
      </c>
      <c r="Q212">
        <v>1.9789784314238699E-2</v>
      </c>
      <c r="R212">
        <v>2.2016615011670002E-2</v>
      </c>
      <c r="S212">
        <v>1.6570421792852699E-2</v>
      </c>
      <c r="T212">
        <v>2.1416335886684599E-2</v>
      </c>
      <c r="U212">
        <v>2.2609526683434598E-2</v>
      </c>
      <c r="V212">
        <v>2.0783504914615301E-2</v>
      </c>
      <c r="W212">
        <v>2.4236124350948501E-2</v>
      </c>
      <c r="X212">
        <v>2.7929540173183401E-2</v>
      </c>
      <c r="Y212">
        <v>2.64163002032991E-2</v>
      </c>
      <c r="Z212">
        <v>2.3146812119180099E-2</v>
      </c>
      <c r="AA212">
        <v>1.4271100719649101E-2</v>
      </c>
      <c r="AB212">
        <v>1.24082488140676E-2</v>
      </c>
      <c r="AC212">
        <v>2.50031533929112E-2</v>
      </c>
      <c r="AD212">
        <v>2.44918687515253E-2</v>
      </c>
      <c r="AE212">
        <v>1.9633719658858101E-2</v>
      </c>
      <c r="AF212">
        <v>9.9620396611548607E-3</v>
      </c>
      <c r="AG212">
        <v>1.7074147964365401E-2</v>
      </c>
      <c r="AH212">
        <v>1.7815470849275001E-2</v>
      </c>
      <c r="AI212">
        <v>2.39535670191184E-2</v>
      </c>
      <c r="AJ212">
        <v>1.7648292330328798E-2</v>
      </c>
      <c r="AK212">
        <v>1.45692738759457E-2</v>
      </c>
      <c r="AL212">
        <v>1.0716070814948599E-2</v>
      </c>
      <c r="AM212">
        <v>2.14967077250043E-2</v>
      </c>
      <c r="AN212">
        <v>3.5834053241728503E-2</v>
      </c>
      <c r="AO212">
        <v>2.13420821544534E-2</v>
      </c>
      <c r="AP212">
        <v>3.4456590413286102E-2</v>
      </c>
      <c r="AQ212">
        <v>1.43012225370781E-2</v>
      </c>
      <c r="AR212">
        <v>1.61092470203896E-2</v>
      </c>
      <c r="AS212">
        <v>2.1612122934021798E-2</v>
      </c>
      <c r="AT212">
        <v>2.8772248577818401E-2</v>
      </c>
      <c r="AU212">
        <v>2.1840342652476599E-2</v>
      </c>
      <c r="AV212">
        <v>2.1419365704021899E-2</v>
      </c>
    </row>
    <row r="213" spans="1:48">
      <c r="A213" t="s">
        <v>52</v>
      </c>
      <c r="B213" t="s">
        <v>258</v>
      </c>
      <c r="C213" t="s">
        <v>112</v>
      </c>
      <c r="D213" t="s">
        <v>54</v>
      </c>
      <c r="E213" t="s">
        <v>260</v>
      </c>
      <c r="F213" t="s">
        <v>54</v>
      </c>
      <c r="G213">
        <v>2010</v>
      </c>
      <c r="H213" t="s">
        <v>54</v>
      </c>
      <c r="I213" t="s">
        <v>54</v>
      </c>
      <c r="J213" t="s">
        <v>54</v>
      </c>
      <c r="K213" t="s">
        <v>54</v>
      </c>
      <c r="L213">
        <v>3.1019474055267698E-2</v>
      </c>
      <c r="M213">
        <v>3.2704737384774502E-2</v>
      </c>
      <c r="N213">
        <v>1.6365516744145499E-2</v>
      </c>
      <c r="O213">
        <v>2.7693039323256001E-2</v>
      </c>
      <c r="P213">
        <v>2.2049059535050701E-2</v>
      </c>
      <c r="Q213">
        <v>2.47372303927983E-2</v>
      </c>
      <c r="R213">
        <v>2.7520768764587498E-2</v>
      </c>
      <c r="S213">
        <v>2.0713027241065898E-2</v>
      </c>
      <c r="T213">
        <v>2.67704198583558E-2</v>
      </c>
      <c r="U213">
        <v>2.8261908354293201E-2</v>
      </c>
      <c r="V213">
        <v>2.5979381143269101E-2</v>
      </c>
      <c r="W213">
        <v>3.0295155438685599E-2</v>
      </c>
      <c r="X213">
        <v>3.4911925216479303E-2</v>
      </c>
      <c r="Y213">
        <v>3.30203752541239E-2</v>
      </c>
      <c r="Z213">
        <v>2.89335151489752E-2</v>
      </c>
      <c r="AA213">
        <v>1.7838875899561301E-2</v>
      </c>
      <c r="AB213">
        <v>1.55103110175844E-2</v>
      </c>
      <c r="AC213">
        <v>3.1253941741138998E-2</v>
      </c>
      <c r="AD213">
        <v>3.0614835939406601E-2</v>
      </c>
      <c r="AE213">
        <v>2.4542149573572598E-2</v>
      </c>
      <c r="AF213">
        <v>1.24525495764436E-2</v>
      </c>
      <c r="AG213">
        <v>2.1342684955456701E-2</v>
      </c>
      <c r="AH213">
        <v>2.2269338561593702E-2</v>
      </c>
      <c r="AI213">
        <v>2.9941958773897999E-2</v>
      </c>
      <c r="AJ213">
        <v>2.2060365412910999E-2</v>
      </c>
      <c r="AK213">
        <v>1.82115923449322E-2</v>
      </c>
      <c r="AL213">
        <v>1.33950885186857E-2</v>
      </c>
      <c r="AM213">
        <v>2.6870884656255398E-2</v>
      </c>
      <c r="AN213">
        <v>4.4792566552160601E-2</v>
      </c>
      <c r="AO213">
        <v>2.6677602693066699E-2</v>
      </c>
      <c r="AP213">
        <v>4.3070738016607601E-2</v>
      </c>
      <c r="AQ213">
        <v>1.7876528171347598E-2</v>
      </c>
      <c r="AR213">
        <v>2.01365587754871E-2</v>
      </c>
      <c r="AS213">
        <v>2.70151536675272E-2</v>
      </c>
      <c r="AT213">
        <v>3.5965310722272999E-2</v>
      </c>
      <c r="AU213">
        <v>2.7300428315595801E-2</v>
      </c>
      <c r="AV213">
        <v>2.67742071300274E-2</v>
      </c>
    </row>
    <row r="214" spans="1:48">
      <c r="A214" t="s">
        <v>52</v>
      </c>
      <c r="B214" t="s">
        <v>258</v>
      </c>
      <c r="C214" t="s">
        <v>113</v>
      </c>
      <c r="D214" t="s">
        <v>54</v>
      </c>
      <c r="E214" t="s">
        <v>260</v>
      </c>
      <c r="F214" t="s">
        <v>54</v>
      </c>
      <c r="G214">
        <v>2010</v>
      </c>
      <c r="H214" t="s">
        <v>54</v>
      </c>
      <c r="I214" t="s">
        <v>54</v>
      </c>
      <c r="J214" t="s">
        <v>54</v>
      </c>
      <c r="K214" t="s">
        <v>54</v>
      </c>
      <c r="L214">
        <v>2.4815579244214198E-2</v>
      </c>
      <c r="M214">
        <v>2.6163789907819601E-2</v>
      </c>
      <c r="N214">
        <v>1.30924133953164E-2</v>
      </c>
      <c r="O214">
        <v>2.2154431458604799E-2</v>
      </c>
      <c r="P214">
        <v>1.7639247628040599E-2</v>
      </c>
      <c r="Q214">
        <v>1.9789784314238699E-2</v>
      </c>
      <c r="R214">
        <v>2.2016615011670002E-2</v>
      </c>
      <c r="S214">
        <v>1.6570421792852699E-2</v>
      </c>
      <c r="T214">
        <v>2.1416335886684599E-2</v>
      </c>
      <c r="U214">
        <v>2.2609526683434598E-2</v>
      </c>
      <c r="V214">
        <v>2.0783504914615301E-2</v>
      </c>
      <c r="W214">
        <v>2.4236124350948501E-2</v>
      </c>
      <c r="X214">
        <v>2.7929540173183401E-2</v>
      </c>
      <c r="Y214">
        <v>2.64163002032991E-2</v>
      </c>
      <c r="Z214">
        <v>2.3146812119180099E-2</v>
      </c>
      <c r="AA214">
        <v>1.4271100719649101E-2</v>
      </c>
      <c r="AB214">
        <v>1.24082488140676E-2</v>
      </c>
      <c r="AC214">
        <v>2.50031533929112E-2</v>
      </c>
      <c r="AD214">
        <v>2.44918687515253E-2</v>
      </c>
      <c r="AE214">
        <v>1.9633719658858101E-2</v>
      </c>
      <c r="AF214">
        <v>9.9620396611548607E-3</v>
      </c>
      <c r="AG214">
        <v>1.7074147964365401E-2</v>
      </c>
      <c r="AH214">
        <v>1.7815470849275001E-2</v>
      </c>
      <c r="AI214">
        <v>2.39535670191184E-2</v>
      </c>
      <c r="AJ214">
        <v>1.7648292330328798E-2</v>
      </c>
      <c r="AK214">
        <v>1.45692738759457E-2</v>
      </c>
      <c r="AL214">
        <v>1.0716070814948599E-2</v>
      </c>
      <c r="AM214">
        <v>2.14967077250043E-2</v>
      </c>
      <c r="AN214">
        <v>3.5834053241728503E-2</v>
      </c>
      <c r="AO214">
        <v>2.13420821544534E-2</v>
      </c>
      <c r="AP214">
        <v>3.4456590413286102E-2</v>
      </c>
      <c r="AQ214">
        <v>1.43012225370781E-2</v>
      </c>
      <c r="AR214">
        <v>1.61092470203896E-2</v>
      </c>
      <c r="AS214">
        <v>2.1612122934021798E-2</v>
      </c>
      <c r="AT214">
        <v>2.8772248577818401E-2</v>
      </c>
      <c r="AU214">
        <v>2.1840342652476599E-2</v>
      </c>
      <c r="AV214">
        <v>2.1419365704021899E-2</v>
      </c>
    </row>
    <row r="215" spans="1:48">
      <c r="A215" t="s">
        <v>52</v>
      </c>
      <c r="B215" t="s">
        <v>258</v>
      </c>
      <c r="C215" t="s">
        <v>410</v>
      </c>
      <c r="D215" t="s">
        <v>54</v>
      </c>
      <c r="E215" t="s">
        <v>260</v>
      </c>
      <c r="F215" t="s">
        <v>54</v>
      </c>
      <c r="G215">
        <v>2010</v>
      </c>
      <c r="H215" t="s">
        <v>54</v>
      </c>
      <c r="I215" t="s">
        <v>54</v>
      </c>
      <c r="J215" t="s">
        <v>54</v>
      </c>
      <c r="K215" t="s">
        <v>54</v>
      </c>
      <c r="L215">
        <v>2.4815579244214198E-2</v>
      </c>
      <c r="M215">
        <v>2.6163789907819601E-2</v>
      </c>
      <c r="N215">
        <v>1.30924133953164E-2</v>
      </c>
      <c r="O215">
        <v>2.2154431458604799E-2</v>
      </c>
      <c r="P215">
        <v>1.7639247628040599E-2</v>
      </c>
      <c r="Q215">
        <v>1.9789784314238699E-2</v>
      </c>
      <c r="R215">
        <v>2.2016615011670002E-2</v>
      </c>
      <c r="S215">
        <v>1.6570421792852699E-2</v>
      </c>
      <c r="T215">
        <v>2.1416335886684599E-2</v>
      </c>
      <c r="U215">
        <v>2.2609526683434598E-2</v>
      </c>
      <c r="V215">
        <v>2.0783504914615301E-2</v>
      </c>
      <c r="W215">
        <v>2.4236124350948501E-2</v>
      </c>
      <c r="X215">
        <v>2.7929540173183401E-2</v>
      </c>
      <c r="Y215">
        <v>2.64163002032991E-2</v>
      </c>
      <c r="Z215">
        <v>2.3146812119180099E-2</v>
      </c>
      <c r="AA215">
        <v>1.4271100719649101E-2</v>
      </c>
      <c r="AB215">
        <v>1.24082488140676E-2</v>
      </c>
      <c r="AC215">
        <v>2.50031533929112E-2</v>
      </c>
      <c r="AD215">
        <v>2.44918687515253E-2</v>
      </c>
      <c r="AE215">
        <v>1.9633719658858101E-2</v>
      </c>
      <c r="AF215">
        <v>9.9620396611548607E-3</v>
      </c>
      <c r="AG215">
        <v>1.7074147964365401E-2</v>
      </c>
      <c r="AH215">
        <v>1.7815470849275001E-2</v>
      </c>
      <c r="AI215">
        <v>2.39535670191184E-2</v>
      </c>
      <c r="AJ215">
        <v>1.7648292330328798E-2</v>
      </c>
      <c r="AK215">
        <v>1.45692738759457E-2</v>
      </c>
      <c r="AL215">
        <v>1.0716070814948599E-2</v>
      </c>
      <c r="AM215">
        <v>2.14967077250043E-2</v>
      </c>
      <c r="AN215">
        <v>3.5834053241728503E-2</v>
      </c>
      <c r="AO215">
        <v>2.13420821544534E-2</v>
      </c>
      <c r="AP215">
        <v>3.4456590413286102E-2</v>
      </c>
      <c r="AQ215">
        <v>1.43012225370781E-2</v>
      </c>
      <c r="AR215">
        <v>1.61092470203896E-2</v>
      </c>
      <c r="AS215">
        <v>2.1612122934021798E-2</v>
      </c>
      <c r="AT215">
        <v>2.8772248577818401E-2</v>
      </c>
      <c r="AU215">
        <v>2.1840342652476599E-2</v>
      </c>
      <c r="AV215">
        <v>2.1419365704021899E-2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271"/>
  <sheetViews>
    <sheetView workbookViewId="0">
      <selection activeCell="L2" sqref="L2"/>
    </sheetView>
  </sheetViews>
  <sheetFormatPr defaultRowHeight="12.75"/>
  <cols>
    <col min="2" max="2" width="10.85546875" bestFit="1" customWidth="1"/>
    <col min="3" max="3" width="22.85546875" bestFit="1" customWidth="1"/>
    <col min="12" max="12" width="10" bestFit="1" customWidth="1"/>
    <col min="258" max="258" width="10.85546875" bestFit="1" customWidth="1"/>
    <col min="259" max="259" width="22.85546875" bestFit="1" customWidth="1"/>
    <col min="514" max="514" width="10.85546875" bestFit="1" customWidth="1"/>
    <col min="515" max="515" width="22.85546875" bestFit="1" customWidth="1"/>
    <col min="770" max="770" width="10.85546875" bestFit="1" customWidth="1"/>
    <col min="771" max="771" width="22.85546875" bestFit="1" customWidth="1"/>
    <col min="1026" max="1026" width="10.85546875" bestFit="1" customWidth="1"/>
    <col min="1027" max="1027" width="22.85546875" bestFit="1" customWidth="1"/>
    <col min="1282" max="1282" width="10.85546875" bestFit="1" customWidth="1"/>
    <col min="1283" max="1283" width="22.85546875" bestFit="1" customWidth="1"/>
    <col min="1538" max="1538" width="10.85546875" bestFit="1" customWidth="1"/>
    <col min="1539" max="1539" width="22.85546875" bestFit="1" customWidth="1"/>
    <col min="1794" max="1794" width="10.85546875" bestFit="1" customWidth="1"/>
    <col min="1795" max="1795" width="22.85546875" bestFit="1" customWidth="1"/>
    <col min="2050" max="2050" width="10.85546875" bestFit="1" customWidth="1"/>
    <col min="2051" max="2051" width="22.85546875" bestFit="1" customWidth="1"/>
    <col min="2306" max="2306" width="10.85546875" bestFit="1" customWidth="1"/>
    <col min="2307" max="2307" width="22.85546875" bestFit="1" customWidth="1"/>
    <col min="2562" max="2562" width="10.85546875" bestFit="1" customWidth="1"/>
    <col min="2563" max="2563" width="22.85546875" bestFit="1" customWidth="1"/>
    <col min="2818" max="2818" width="10.85546875" bestFit="1" customWidth="1"/>
    <col min="2819" max="2819" width="22.85546875" bestFit="1" customWidth="1"/>
    <col min="3074" max="3074" width="10.85546875" bestFit="1" customWidth="1"/>
    <col min="3075" max="3075" width="22.85546875" bestFit="1" customWidth="1"/>
    <col min="3330" max="3330" width="10.85546875" bestFit="1" customWidth="1"/>
    <col min="3331" max="3331" width="22.85546875" bestFit="1" customWidth="1"/>
    <col min="3586" max="3586" width="10.85546875" bestFit="1" customWidth="1"/>
    <col min="3587" max="3587" width="22.85546875" bestFit="1" customWidth="1"/>
    <col min="3842" max="3842" width="10.85546875" bestFit="1" customWidth="1"/>
    <col min="3843" max="3843" width="22.85546875" bestFit="1" customWidth="1"/>
    <col min="4098" max="4098" width="10.85546875" bestFit="1" customWidth="1"/>
    <col min="4099" max="4099" width="22.85546875" bestFit="1" customWidth="1"/>
    <col min="4354" max="4354" width="10.85546875" bestFit="1" customWidth="1"/>
    <col min="4355" max="4355" width="22.85546875" bestFit="1" customWidth="1"/>
    <col min="4610" max="4610" width="10.85546875" bestFit="1" customWidth="1"/>
    <col min="4611" max="4611" width="22.85546875" bestFit="1" customWidth="1"/>
    <col min="4866" max="4866" width="10.85546875" bestFit="1" customWidth="1"/>
    <col min="4867" max="4867" width="22.85546875" bestFit="1" customWidth="1"/>
    <col min="5122" max="5122" width="10.85546875" bestFit="1" customWidth="1"/>
    <col min="5123" max="5123" width="22.85546875" bestFit="1" customWidth="1"/>
    <col min="5378" max="5378" width="10.85546875" bestFit="1" customWidth="1"/>
    <col min="5379" max="5379" width="22.85546875" bestFit="1" customWidth="1"/>
    <col min="5634" max="5634" width="10.85546875" bestFit="1" customWidth="1"/>
    <col min="5635" max="5635" width="22.85546875" bestFit="1" customWidth="1"/>
    <col min="5890" max="5890" width="10.85546875" bestFit="1" customWidth="1"/>
    <col min="5891" max="5891" width="22.85546875" bestFit="1" customWidth="1"/>
    <col min="6146" max="6146" width="10.85546875" bestFit="1" customWidth="1"/>
    <col min="6147" max="6147" width="22.85546875" bestFit="1" customWidth="1"/>
    <col min="6402" max="6402" width="10.85546875" bestFit="1" customWidth="1"/>
    <col min="6403" max="6403" width="22.85546875" bestFit="1" customWidth="1"/>
    <col min="6658" max="6658" width="10.85546875" bestFit="1" customWidth="1"/>
    <col min="6659" max="6659" width="22.85546875" bestFit="1" customWidth="1"/>
    <col min="6914" max="6914" width="10.85546875" bestFit="1" customWidth="1"/>
    <col min="6915" max="6915" width="22.85546875" bestFit="1" customWidth="1"/>
    <col min="7170" max="7170" width="10.85546875" bestFit="1" customWidth="1"/>
    <col min="7171" max="7171" width="22.85546875" bestFit="1" customWidth="1"/>
    <col min="7426" max="7426" width="10.85546875" bestFit="1" customWidth="1"/>
    <col min="7427" max="7427" width="22.85546875" bestFit="1" customWidth="1"/>
    <col min="7682" max="7682" width="10.85546875" bestFit="1" customWidth="1"/>
    <col min="7683" max="7683" width="22.85546875" bestFit="1" customWidth="1"/>
    <col min="7938" max="7938" width="10.85546875" bestFit="1" customWidth="1"/>
    <col min="7939" max="7939" width="22.85546875" bestFit="1" customWidth="1"/>
    <col min="8194" max="8194" width="10.85546875" bestFit="1" customWidth="1"/>
    <col min="8195" max="8195" width="22.85546875" bestFit="1" customWidth="1"/>
    <col min="8450" max="8450" width="10.85546875" bestFit="1" customWidth="1"/>
    <col min="8451" max="8451" width="22.85546875" bestFit="1" customWidth="1"/>
    <col min="8706" max="8706" width="10.85546875" bestFit="1" customWidth="1"/>
    <col min="8707" max="8707" width="22.85546875" bestFit="1" customWidth="1"/>
    <col min="8962" max="8962" width="10.85546875" bestFit="1" customWidth="1"/>
    <col min="8963" max="8963" width="22.85546875" bestFit="1" customWidth="1"/>
    <col min="9218" max="9218" width="10.85546875" bestFit="1" customWidth="1"/>
    <col min="9219" max="9219" width="22.85546875" bestFit="1" customWidth="1"/>
    <col min="9474" max="9474" width="10.85546875" bestFit="1" customWidth="1"/>
    <col min="9475" max="9475" width="22.85546875" bestFit="1" customWidth="1"/>
    <col min="9730" max="9730" width="10.85546875" bestFit="1" customWidth="1"/>
    <col min="9731" max="9731" width="22.85546875" bestFit="1" customWidth="1"/>
    <col min="9986" max="9986" width="10.85546875" bestFit="1" customWidth="1"/>
    <col min="9987" max="9987" width="22.85546875" bestFit="1" customWidth="1"/>
    <col min="10242" max="10242" width="10.85546875" bestFit="1" customWidth="1"/>
    <col min="10243" max="10243" width="22.85546875" bestFit="1" customWidth="1"/>
    <col min="10498" max="10498" width="10.85546875" bestFit="1" customWidth="1"/>
    <col min="10499" max="10499" width="22.85546875" bestFit="1" customWidth="1"/>
    <col min="10754" max="10754" width="10.85546875" bestFit="1" customWidth="1"/>
    <col min="10755" max="10755" width="22.85546875" bestFit="1" customWidth="1"/>
    <col min="11010" max="11010" width="10.85546875" bestFit="1" customWidth="1"/>
    <col min="11011" max="11011" width="22.85546875" bestFit="1" customWidth="1"/>
    <col min="11266" max="11266" width="10.85546875" bestFit="1" customWidth="1"/>
    <col min="11267" max="11267" width="22.85546875" bestFit="1" customWidth="1"/>
    <col min="11522" max="11522" width="10.85546875" bestFit="1" customWidth="1"/>
    <col min="11523" max="11523" width="22.85546875" bestFit="1" customWidth="1"/>
    <col min="11778" max="11778" width="10.85546875" bestFit="1" customWidth="1"/>
    <col min="11779" max="11779" width="22.85546875" bestFit="1" customWidth="1"/>
    <col min="12034" max="12034" width="10.85546875" bestFit="1" customWidth="1"/>
    <col min="12035" max="12035" width="22.85546875" bestFit="1" customWidth="1"/>
    <col min="12290" max="12290" width="10.85546875" bestFit="1" customWidth="1"/>
    <col min="12291" max="12291" width="22.85546875" bestFit="1" customWidth="1"/>
    <col min="12546" max="12546" width="10.85546875" bestFit="1" customWidth="1"/>
    <col min="12547" max="12547" width="22.85546875" bestFit="1" customWidth="1"/>
    <col min="12802" max="12802" width="10.85546875" bestFit="1" customWidth="1"/>
    <col min="12803" max="12803" width="22.85546875" bestFit="1" customWidth="1"/>
    <col min="13058" max="13058" width="10.85546875" bestFit="1" customWidth="1"/>
    <col min="13059" max="13059" width="22.85546875" bestFit="1" customWidth="1"/>
    <col min="13314" max="13314" width="10.85546875" bestFit="1" customWidth="1"/>
    <col min="13315" max="13315" width="22.85546875" bestFit="1" customWidth="1"/>
    <col min="13570" max="13570" width="10.85546875" bestFit="1" customWidth="1"/>
    <col min="13571" max="13571" width="22.85546875" bestFit="1" customWidth="1"/>
    <col min="13826" max="13826" width="10.85546875" bestFit="1" customWidth="1"/>
    <col min="13827" max="13827" width="22.85546875" bestFit="1" customWidth="1"/>
    <col min="14082" max="14082" width="10.85546875" bestFit="1" customWidth="1"/>
    <col min="14083" max="14083" width="22.85546875" bestFit="1" customWidth="1"/>
    <col min="14338" max="14338" width="10.85546875" bestFit="1" customWidth="1"/>
    <col min="14339" max="14339" width="22.85546875" bestFit="1" customWidth="1"/>
    <col min="14594" max="14594" width="10.85546875" bestFit="1" customWidth="1"/>
    <col min="14595" max="14595" width="22.85546875" bestFit="1" customWidth="1"/>
    <col min="14850" max="14850" width="10.85546875" bestFit="1" customWidth="1"/>
    <col min="14851" max="14851" width="22.85546875" bestFit="1" customWidth="1"/>
    <col min="15106" max="15106" width="10.85546875" bestFit="1" customWidth="1"/>
    <col min="15107" max="15107" width="22.85546875" bestFit="1" customWidth="1"/>
    <col min="15362" max="15362" width="10.85546875" bestFit="1" customWidth="1"/>
    <col min="15363" max="15363" width="22.85546875" bestFit="1" customWidth="1"/>
    <col min="15618" max="15618" width="10.85546875" bestFit="1" customWidth="1"/>
    <col min="15619" max="15619" width="22.85546875" bestFit="1" customWidth="1"/>
    <col min="15874" max="15874" width="10.85546875" bestFit="1" customWidth="1"/>
    <col min="15875" max="15875" width="22.85546875" bestFit="1" customWidth="1"/>
    <col min="16130" max="16130" width="10.85546875" bestFit="1" customWidth="1"/>
    <col min="16131" max="16131" width="22.85546875" bestFit="1" customWidth="1"/>
  </cols>
  <sheetData>
    <row r="1" spans="1:48">
      <c r="A1" s="1" t="s">
        <v>8</v>
      </c>
      <c r="B1" s="2" t="s">
        <v>2</v>
      </c>
      <c r="C1" s="2" t="s">
        <v>9</v>
      </c>
      <c r="D1" s="2" t="s">
        <v>10</v>
      </c>
      <c r="E1" s="2" t="s">
        <v>1</v>
      </c>
      <c r="F1" s="2" t="s">
        <v>0</v>
      </c>
      <c r="G1" s="2" t="s">
        <v>3</v>
      </c>
      <c r="H1" s="2" t="s">
        <v>11</v>
      </c>
      <c r="I1" s="2" t="s">
        <v>12</v>
      </c>
      <c r="J1" s="2" t="s">
        <v>13</v>
      </c>
      <c r="K1" s="2" t="s">
        <v>14</v>
      </c>
      <c r="L1" s="2" t="str">
        <f>Stock!L1</f>
        <v>AL</v>
      </c>
      <c r="M1" s="2" t="str">
        <f>Stock!M1</f>
        <v>AT</v>
      </c>
      <c r="N1" s="2" t="str">
        <f>Stock!N1</f>
        <v>BA</v>
      </c>
      <c r="O1" s="2" t="str">
        <f>Stock!O1</f>
        <v>BE</v>
      </c>
      <c r="P1" s="2" t="str">
        <f>Stock!P1</f>
        <v>BG</v>
      </c>
      <c r="Q1" s="2" t="str">
        <f>Stock!Q1</f>
        <v>CH</v>
      </c>
      <c r="R1" s="2" t="str">
        <f>Stock!R1</f>
        <v>CY</v>
      </c>
      <c r="S1" s="2" t="str">
        <f>Stock!S1</f>
        <v>CZ</v>
      </c>
      <c r="T1" s="2" t="str">
        <f>Stock!T1</f>
        <v>DE</v>
      </c>
      <c r="U1" s="2" t="str">
        <f>Stock!U1</f>
        <v>DK</v>
      </c>
      <c r="V1" s="2" t="str">
        <f>Stock!V1</f>
        <v>EE</v>
      </c>
      <c r="W1" s="2" t="str">
        <f>Stock!W1</f>
        <v>EL</v>
      </c>
      <c r="X1" s="2" t="str">
        <f>Stock!X1</f>
        <v>ES</v>
      </c>
      <c r="Y1" s="2" t="str">
        <f>Stock!Y1</f>
        <v>FI</v>
      </c>
      <c r="Z1" s="2" t="str">
        <f>Stock!Z1</f>
        <v>FR</v>
      </c>
      <c r="AA1" s="2" t="str">
        <f>Stock!AA1</f>
        <v>HR</v>
      </c>
      <c r="AB1" s="2" t="str">
        <f>Stock!AB1</f>
        <v>HU</v>
      </c>
      <c r="AC1" s="2" t="str">
        <f>Stock!AC1</f>
        <v>IE</v>
      </c>
      <c r="AD1" s="2" t="str">
        <f>Stock!AD1</f>
        <v>IS</v>
      </c>
      <c r="AE1" s="2" t="str">
        <f>Stock!AE1</f>
        <v>IT</v>
      </c>
      <c r="AF1" s="2" t="str">
        <f>Stock!AF1</f>
        <v>KS</v>
      </c>
      <c r="AG1" s="2" t="str">
        <f>Stock!AG1</f>
        <v>LT</v>
      </c>
      <c r="AH1" s="2" t="str">
        <f>Stock!AH1</f>
        <v>LU</v>
      </c>
      <c r="AI1" s="2" t="str">
        <f>Stock!AI1</f>
        <v>LV</v>
      </c>
      <c r="AJ1" s="2" t="str">
        <f>Stock!AJ1</f>
        <v>ME</v>
      </c>
      <c r="AK1" s="2" t="str">
        <f>Stock!AK1</f>
        <v>MK</v>
      </c>
      <c r="AL1" s="2" t="str">
        <f>Stock!AL1</f>
        <v>MT</v>
      </c>
      <c r="AM1" s="2" t="str">
        <f>Stock!AM1</f>
        <v>NL</v>
      </c>
      <c r="AN1" s="2" t="str">
        <f>Stock!AN1</f>
        <v>NO</v>
      </c>
      <c r="AO1" s="2" t="str">
        <f>Stock!AO1</f>
        <v>PL</v>
      </c>
      <c r="AP1" s="2" t="str">
        <f>Stock!AP1</f>
        <v>PT</v>
      </c>
      <c r="AQ1" s="2" t="str">
        <f>Stock!AQ1</f>
        <v>RO</v>
      </c>
      <c r="AR1" s="2" t="str">
        <f>Stock!AR1</f>
        <v>RS</v>
      </c>
      <c r="AS1" s="2" t="str">
        <f>Stock!AS1</f>
        <v>SE</v>
      </c>
      <c r="AT1" s="2" t="str">
        <f>Stock!AT1</f>
        <v>SI</v>
      </c>
      <c r="AU1" s="2" t="str">
        <f>Stock!AU1</f>
        <v>SK</v>
      </c>
      <c r="AV1" s="3" t="str">
        <f>Stock!AV1</f>
        <v>UK</v>
      </c>
    </row>
    <row r="2" spans="1:48">
      <c r="A2" s="4" t="s">
        <v>52</v>
      </c>
      <c r="B2" s="4" t="s">
        <v>258</v>
      </c>
      <c r="C2" s="4" t="s">
        <v>115</v>
      </c>
      <c r="D2" s="4" t="s">
        <v>54</v>
      </c>
      <c r="E2" s="4" t="s">
        <v>260</v>
      </c>
      <c r="F2" s="4" t="s">
        <v>54</v>
      </c>
      <c r="G2" s="4">
        <v>2010</v>
      </c>
      <c r="H2" s="4" t="s">
        <v>54</v>
      </c>
      <c r="I2" s="4" t="s">
        <v>54</v>
      </c>
      <c r="J2" s="4" t="s">
        <v>54</v>
      </c>
      <c r="K2" s="4" t="s">
        <v>54</v>
      </c>
      <c r="L2" s="4">
        <f>SUMIFS(Stock!L$2:L$500,Stock!$C$2:$C$500,'Stock-AF'!$C2)*SUMIFS(AF!L$2:L$500,AF!$C$2:$C$500,'Stock-AF'!$C2)</f>
        <v>3.1935496143987697E-2</v>
      </c>
      <c r="M2" s="4">
        <f>SUMIFS(Stock!M$2:M$500,Stock!$C$2:$C$500,'Stock-AF'!$C2)*SUMIFS(AF!M$2:M$500,AF!$C$2:$C$500,'Stock-AF'!$C2)</f>
        <v>5.5512353493630401E-2</v>
      </c>
      <c r="N2" s="4">
        <f>SUMIFS(Stock!N$2:N$500,Stock!$C$2:$C$500,'Stock-AF'!$C2)*SUMIFS(AF!N$2:N$500,AF!$C$2:$C$500,'Stock-AF'!$C2)</f>
        <v>0</v>
      </c>
      <c r="O2" s="4">
        <f>SUMIFS(Stock!O$2:O$500,Stock!$C$2:$C$500,'Stock-AF'!$C2)*SUMIFS(AF!O$2:O$500,AF!$C$2:$C$500,'Stock-AF'!$C2)</f>
        <v>5.1466904638548902E-2</v>
      </c>
      <c r="P2" s="4">
        <f>SUMIFS(Stock!P$2:P$500,Stock!$C$2:$C$500,'Stock-AF'!$C2)*SUMIFS(AF!P$2:P$500,AF!$C$2:$C$500,'Stock-AF'!$C2)</f>
        <v>3.5461389054193701E-2</v>
      </c>
      <c r="Q2" s="4">
        <f>SUMIFS(Stock!Q$2:Q$500,Stock!$C$2:$C$500,'Stock-AF'!$C2)*SUMIFS(AF!Q$2:Q$500,AF!$C$2:$C$500,'Stock-AF'!$C2)</f>
        <v>0.58224504378126296</v>
      </c>
      <c r="R2" s="4">
        <f>SUMIFS(Stock!R$2:R$500,Stock!$C$2:$C$500,'Stock-AF'!$C2)*SUMIFS(AF!R$2:R$500,AF!$C$2:$C$500,'Stock-AF'!$C2)</f>
        <v>6.5226609560409101E-3</v>
      </c>
      <c r="S2" s="4">
        <f>SUMIFS(Stock!S$2:S$500,Stock!$C$2:$C$500,'Stock-AF'!$C2)*SUMIFS(AF!S$2:S$500,AF!$C$2:$C$500,'Stock-AF'!$C2)</f>
        <v>6.4452055715816498E-2</v>
      </c>
      <c r="T2" s="4">
        <f>SUMIFS(Stock!T$2:T$500,Stock!$C$2:$C$500,'Stock-AF'!$C2)*SUMIFS(AF!T$2:T$500,AF!$C$2:$C$500,'Stock-AF'!$C2)</f>
        <v>0</v>
      </c>
      <c r="U2" s="4">
        <f>SUMIFS(Stock!U$2:U$500,Stock!$C$2:$C$500,'Stock-AF'!$C2)*SUMIFS(AF!U$2:U$500,AF!$C$2:$C$500,'Stock-AF'!$C2)</f>
        <v>4.2844561152304797E-2</v>
      </c>
      <c r="V2" s="4">
        <f>SUMIFS(Stock!V$2:V$500,Stock!$C$2:$C$500,'Stock-AF'!$C2)*SUMIFS(AF!V$2:V$500,AF!$C$2:$C$500,'Stock-AF'!$C2)</f>
        <v>5.9700609715443997E-3</v>
      </c>
      <c r="W2" s="4">
        <f>SUMIFS(Stock!W$2:W$500,Stock!$C$2:$C$500,'Stock-AF'!$C2)*SUMIFS(AF!W$2:W$500,AF!$C$2:$C$500,'Stock-AF'!$C2)</f>
        <v>0</v>
      </c>
      <c r="X2" s="4">
        <f>SUMIFS(Stock!X$2:X$500,Stock!$C$2:$C$500,'Stock-AF'!$C2)*SUMIFS(AF!X$2:X$500,AF!$C$2:$C$500,'Stock-AF'!$C2)</f>
        <v>0.160213632473651</v>
      </c>
      <c r="Y2" s="4">
        <f>SUMIFS(Stock!Y$2:Y$500,Stock!$C$2:$C$500,'Stock-AF'!$C2)*SUMIFS(AF!Y$2:Y$500,AF!$C$2:$C$500,'Stock-AF'!$C2)</f>
        <v>8.9855763316336504E-2</v>
      </c>
      <c r="Z2" s="4">
        <f>SUMIFS(Stock!Z$2:Z$500,Stock!$C$2:$C$500,'Stock-AF'!$C2)*SUMIFS(AF!Z$2:Z$500,AF!$C$2:$C$500,'Stock-AF'!$C2)</f>
        <v>1.4445428857001501</v>
      </c>
      <c r="AA2" s="4">
        <f>SUMIFS(Stock!AA$2:AA$500,Stock!$C$2:$C$500,'Stock-AF'!$C2)*SUMIFS(AF!AA$2:AA$500,AF!$C$2:$C$500,'Stock-AF'!$C2)</f>
        <v>1.1062806097306499E-2</v>
      </c>
      <c r="AB2" s="4">
        <f>SUMIFS(Stock!AB$2:AB$500,Stock!$C$2:$C$500,'Stock-AF'!$C2)*SUMIFS(AF!AB$2:AB$500,AF!$C$2:$C$500,'Stock-AF'!$C2)</f>
        <v>0.142334621714299</v>
      </c>
      <c r="AC2" s="4">
        <f>SUMIFS(Stock!AC$2:AC$500,Stock!$C$2:$C$500,'Stock-AF'!$C2)*SUMIFS(AF!AC$2:AC$500,AF!$C$2:$C$500,'Stock-AF'!$C2)</f>
        <v>2.9621648678010901E-2</v>
      </c>
      <c r="AD2" s="4">
        <f>SUMIFS(Stock!AD$2:AD$500,Stock!$C$2:$C$500,'Stock-AF'!$C2)*SUMIFS(AF!AD$2:AD$500,AF!$C$2:$C$500,'Stock-AF'!$C2)</f>
        <v>0</v>
      </c>
      <c r="AE2" s="4">
        <f>SUMIFS(Stock!AE$2:AE$500,Stock!$C$2:$C$500,'Stock-AF'!$C2)*SUMIFS(AF!AE$2:AE$500,AF!$C$2:$C$500,'Stock-AF'!$C2)</f>
        <v>0</v>
      </c>
      <c r="AF2" s="4">
        <f>SUMIFS(Stock!AF$2:AF$500,Stock!$C$2:$C$500,'Stock-AF'!$C2)*SUMIFS(AF!AF$2:AF$500,AF!$C$2:$C$500,'Stock-AF'!$C2)</f>
        <v>1.96792333870617E-2</v>
      </c>
      <c r="AG2" s="4">
        <f>SUMIFS(Stock!AG$2:AG$500,Stock!$C$2:$C$500,'Stock-AF'!$C2)*SUMIFS(AF!AG$2:AG$500,AF!$C$2:$C$500,'Stock-AF'!$C2)</f>
        <v>3.3268163417206099E-2</v>
      </c>
      <c r="AH2" s="4">
        <f>SUMIFS(Stock!AH$2:AH$500,Stock!$C$2:$C$500,'Stock-AF'!$C2)*SUMIFS(AF!AH$2:AH$500,AF!$C$2:$C$500,'Stock-AF'!$C2)</f>
        <v>0</v>
      </c>
      <c r="AI2" s="4">
        <f>SUMIFS(Stock!AI$2:AI$500,Stock!$C$2:$C$500,'Stock-AF'!$C2)*SUMIFS(AF!AI$2:AI$500,AF!$C$2:$C$500,'Stock-AF'!$C2)</f>
        <v>1.59335909991483E-2</v>
      </c>
      <c r="AJ2" s="4">
        <f>SUMIFS(Stock!AJ$2:AJ$500,Stock!$C$2:$C$500,'Stock-AF'!$C2)*SUMIFS(AF!AJ$2:AJ$500,AF!$C$2:$C$500,'Stock-AF'!$C2)</f>
        <v>0</v>
      </c>
      <c r="AK2" s="4">
        <f>SUMIFS(Stock!AK$2:AK$500,Stock!$C$2:$C$500,'Stock-AF'!$C2)*SUMIFS(AF!AK$2:AK$500,AF!$C$2:$C$500,'Stock-AF'!$C2)</f>
        <v>6.2657547974990693E-2</v>
      </c>
      <c r="AL2" s="4">
        <f>SUMIFS(Stock!AL$2:AL$500,Stock!$C$2:$C$500,'Stock-AF'!$C2)*SUMIFS(AF!AL$2:AL$500,AF!$C$2:$C$500,'Stock-AF'!$C2)</f>
        <v>0</v>
      </c>
      <c r="AM2" s="4">
        <f>SUMIFS(Stock!AM$2:AM$500,Stock!$C$2:$C$500,'Stock-AF'!$C2)*SUMIFS(AF!AM$2:AM$500,AF!$C$2:$C$500,'Stock-AF'!$C2)</f>
        <v>1.40637116639527E-2</v>
      </c>
      <c r="AN2" s="4">
        <f>SUMIFS(Stock!AN$2:AN$500,Stock!$C$2:$C$500,'Stock-AF'!$C2)*SUMIFS(AF!AN$2:AN$500,AF!$C$2:$C$500,'Stock-AF'!$C2)</f>
        <v>4.2248648782247399E-2</v>
      </c>
      <c r="AO2" s="4">
        <f>SUMIFS(Stock!AO$2:AO$500,Stock!$C$2:$C$500,'Stock-AF'!$C2)*SUMIFS(AF!AO$2:AO$500,AF!$C$2:$C$500,'Stock-AF'!$C2)</f>
        <v>0.123280852712826</v>
      </c>
      <c r="AP2" s="4">
        <f>SUMIFS(Stock!AP$2:AP$500,Stock!$C$2:$C$500,'Stock-AF'!$C2)*SUMIFS(AF!AP$2:AP$500,AF!$C$2:$C$500,'Stock-AF'!$C2)</f>
        <v>0</v>
      </c>
      <c r="AQ2" s="4">
        <f>SUMIFS(Stock!AQ$2:AQ$500,Stock!$C$2:$C$500,'Stock-AF'!$C2)*SUMIFS(AF!AQ$2:AQ$500,AF!$C$2:$C$500,'Stock-AF'!$C2)</f>
        <v>0</v>
      </c>
      <c r="AR2" s="4">
        <f>SUMIFS(Stock!AR$2:AR$500,Stock!$C$2:$C$500,'Stock-AF'!$C2)*SUMIFS(AF!AR$2:AR$500,AF!$C$2:$C$500,'Stock-AF'!$C2)</f>
        <v>0.15370985594331901</v>
      </c>
      <c r="AS2" s="4">
        <f>SUMIFS(Stock!AS$2:AS$500,Stock!$C$2:$C$500,'Stock-AF'!$C2)*SUMIFS(AF!AS$2:AS$500,AF!$C$2:$C$500,'Stock-AF'!$C2)</f>
        <v>0.20514935860869901</v>
      </c>
      <c r="AT2" s="4">
        <f>SUMIFS(Stock!AT$2:AT$500,Stock!$C$2:$C$500,'Stock-AF'!$C2)*SUMIFS(AF!AT$2:AT$500,AF!$C$2:$C$500,'Stock-AF'!$C2)</f>
        <v>0</v>
      </c>
      <c r="AU2" s="4">
        <f>SUMIFS(Stock!AU$2:AU$500,Stock!$C$2:$C$500,'Stock-AF'!$C2)*SUMIFS(AF!AU$2:AU$500,AF!$C$2:$C$500,'Stock-AF'!$C2)</f>
        <v>8.4417111759283806E-2</v>
      </c>
      <c r="AV2" s="4">
        <f>SUMIFS(Stock!AV$2:AV$500,Stock!$C$2:$C$500,'Stock-AF'!$C2)*SUMIFS(AF!AV$2:AV$500,AF!$C$2:$C$500,'Stock-AF'!$C2)</f>
        <v>7.4568225239071695E-2</v>
      </c>
    </row>
    <row r="3" spans="1:48">
      <c r="A3" s="4" t="s">
        <v>52</v>
      </c>
      <c r="B3" s="4" t="s">
        <v>258</v>
      </c>
      <c r="C3" s="4" t="s">
        <v>116</v>
      </c>
      <c r="D3" s="4" t="s">
        <v>54</v>
      </c>
      <c r="E3" s="4" t="s">
        <v>260</v>
      </c>
      <c r="F3" s="4" t="s">
        <v>54</v>
      </c>
      <c r="G3" s="4">
        <v>2010</v>
      </c>
      <c r="H3" s="4" t="s">
        <v>54</v>
      </c>
      <c r="I3" s="4" t="s">
        <v>54</v>
      </c>
      <c r="J3" s="4" t="s">
        <v>54</v>
      </c>
      <c r="K3" s="4" t="s">
        <v>54</v>
      </c>
      <c r="L3" s="4">
        <f>SUMIFS(Stock!L$2:L$500,Stock!$C$2:$C$500,'Stock-AF'!$C3)*SUMIFS(AF!L$2:L$500,AF!$C$2:$C$500,'Stock-AF'!$C3)</f>
        <v>9.9894419727987196E-2</v>
      </c>
      <c r="M3" s="4">
        <f>SUMIFS(Stock!M$2:M$500,Stock!$C$2:$C$500,'Stock-AF'!$C3)*SUMIFS(AF!M$2:M$500,AF!$C$2:$C$500,'Stock-AF'!$C3)</f>
        <v>2.8072310328478198</v>
      </c>
      <c r="N3" s="4">
        <f>SUMIFS(Stock!N$2:N$500,Stock!$C$2:$C$500,'Stock-AF'!$C3)*SUMIFS(AF!N$2:N$500,AF!$C$2:$C$500,'Stock-AF'!$C3)</f>
        <v>0.67945643596713601</v>
      </c>
      <c r="O3" s="4">
        <f>SUMIFS(Stock!O$2:O$500,Stock!$C$2:$C$500,'Stock-AF'!$C3)*SUMIFS(AF!O$2:O$500,AF!$C$2:$C$500,'Stock-AF'!$C3)</f>
        <v>14.1134753826443</v>
      </c>
      <c r="P3" s="4">
        <f>SUMIFS(Stock!P$2:P$500,Stock!$C$2:$C$500,'Stock-AF'!$C3)*SUMIFS(AF!P$2:P$500,AF!$C$2:$C$500,'Stock-AF'!$C3)</f>
        <v>3.4950760617786698</v>
      </c>
      <c r="Q3" s="4">
        <f>SUMIFS(Stock!Q$2:Q$500,Stock!$C$2:$C$500,'Stock-AF'!$C3)*SUMIFS(AF!Q$2:Q$500,AF!$C$2:$C$500,'Stock-AF'!$C3)</f>
        <v>3.5661051281885299</v>
      </c>
      <c r="R3" s="4">
        <f>SUMIFS(Stock!R$2:R$500,Stock!$C$2:$C$500,'Stock-AF'!$C3)*SUMIFS(AF!R$2:R$500,AF!$C$2:$C$500,'Stock-AF'!$C3)</f>
        <v>0.249836958342566</v>
      </c>
      <c r="S3" s="4">
        <f>SUMIFS(Stock!S$2:S$500,Stock!$C$2:$C$500,'Stock-AF'!$C3)*SUMIFS(AF!S$2:S$500,AF!$C$2:$C$500,'Stock-AF'!$C3)</f>
        <v>2.4760317681017798</v>
      </c>
      <c r="T3" s="4">
        <f>SUMIFS(Stock!T$2:T$500,Stock!$C$2:$C$500,'Stock-AF'!$C3)*SUMIFS(AF!T$2:T$500,AF!$C$2:$C$500,'Stock-AF'!$C3)</f>
        <v>24.355826518759699</v>
      </c>
      <c r="U3" s="4">
        <f>SUMIFS(Stock!U$2:U$500,Stock!$C$2:$C$500,'Stock-AF'!$C3)*SUMIFS(AF!U$2:U$500,AF!$C$2:$C$500,'Stock-AF'!$C3)</f>
        <v>2.6165210494222801</v>
      </c>
      <c r="V3" s="4">
        <f>SUMIFS(Stock!V$2:V$500,Stock!$C$2:$C$500,'Stock-AF'!$C3)*SUMIFS(AF!V$2:V$500,AF!$C$2:$C$500,'Stock-AF'!$C3)</f>
        <v>0.465066343674716</v>
      </c>
      <c r="W3" s="4">
        <f>SUMIFS(Stock!W$2:W$500,Stock!$C$2:$C$500,'Stock-AF'!$C3)*SUMIFS(AF!W$2:W$500,AF!$C$2:$C$500,'Stock-AF'!$C3)</f>
        <v>1.5996228669539101</v>
      </c>
      <c r="X3" s="4">
        <f>SUMIFS(Stock!X$2:X$500,Stock!$C$2:$C$500,'Stock-AF'!$C3)*SUMIFS(AF!X$2:X$500,AF!$C$2:$C$500,'Stock-AF'!$C3)</f>
        <v>15.122604163102601</v>
      </c>
      <c r="Y3" s="4">
        <f>SUMIFS(Stock!Y$2:Y$500,Stock!$C$2:$C$500,'Stock-AF'!$C3)*SUMIFS(AF!Y$2:Y$500,AF!$C$2:$C$500,'Stock-AF'!$C3)</f>
        <v>8.1962801347935805</v>
      </c>
      <c r="Z3" s="4">
        <f>SUMIFS(Stock!Z$2:Z$500,Stock!$C$2:$C$500,'Stock-AF'!$C3)*SUMIFS(AF!Z$2:Z$500,AF!$C$2:$C$500,'Stock-AF'!$C3)</f>
        <v>67.050750628914798</v>
      </c>
      <c r="AA3" s="4">
        <f>SUMIFS(Stock!AA$2:AA$500,Stock!$C$2:$C$500,'Stock-AF'!$C3)*SUMIFS(AF!AA$2:AA$500,AF!$C$2:$C$500,'Stock-AF'!$C3)</f>
        <v>2.1233539692352301</v>
      </c>
      <c r="AB3" s="4">
        <f>SUMIFS(Stock!AB$2:AB$500,Stock!$C$2:$C$500,'Stock-AF'!$C3)*SUMIFS(AF!AB$2:AB$500,AF!$C$2:$C$500,'Stock-AF'!$C3)</f>
        <v>5.1968258927805397</v>
      </c>
      <c r="AC3" s="4">
        <f>SUMIFS(Stock!AC$2:AC$500,Stock!$C$2:$C$500,'Stock-AF'!$C3)*SUMIFS(AF!AC$2:AC$500,AF!$C$2:$C$500,'Stock-AF'!$C3)</f>
        <v>1.7371772830839001</v>
      </c>
      <c r="AD3" s="4">
        <f>SUMIFS(Stock!AD$2:AD$500,Stock!$C$2:$C$500,'Stock-AF'!$C3)*SUMIFS(AF!AD$2:AD$500,AF!$C$2:$C$500,'Stock-AF'!$C3)</f>
        <v>0.90468644572789603</v>
      </c>
      <c r="AE3" s="4">
        <f>SUMIFS(Stock!AE$2:AE$500,Stock!$C$2:$C$500,'Stock-AF'!$C3)*SUMIFS(AF!AE$2:AE$500,AF!$C$2:$C$500,'Stock-AF'!$C3)</f>
        <v>10.433765154820801</v>
      </c>
      <c r="AF3" s="4">
        <f>SUMIFS(Stock!AF$2:AF$500,Stock!$C$2:$C$500,'Stock-AF'!$C3)*SUMIFS(AF!AF$2:AF$500,AF!$C$2:$C$500,'Stock-AF'!$C3)</f>
        <v>8.1806342493335502E-2</v>
      </c>
      <c r="AG3" s="4">
        <f>SUMIFS(Stock!AG$2:AG$500,Stock!$C$2:$C$500,'Stock-AF'!$C3)*SUMIFS(AF!AG$2:AG$500,AF!$C$2:$C$500,'Stock-AF'!$C3)</f>
        <v>1.80099558248212</v>
      </c>
      <c r="AH3" s="4">
        <f>SUMIFS(Stock!AH$2:AH$500,Stock!$C$2:$C$500,'Stock-AF'!$C3)*SUMIFS(AF!AH$2:AH$500,AF!$C$2:$C$500,'Stock-AF'!$C3)</f>
        <v>0.52140112697364405</v>
      </c>
      <c r="AI3" s="4">
        <f>SUMIFS(Stock!AI$2:AI$500,Stock!$C$2:$C$500,'Stock-AF'!$C3)*SUMIFS(AF!AI$2:AI$500,AF!$C$2:$C$500,'Stock-AF'!$C3)</f>
        <v>0.83725850000248303</v>
      </c>
      <c r="AJ3" s="4">
        <f>SUMIFS(Stock!AJ$2:AJ$500,Stock!$C$2:$C$500,'Stock-AF'!$C3)*SUMIFS(AF!AJ$2:AJ$500,AF!$C$2:$C$500,'Stock-AF'!$C3)</f>
        <v>2.9917815178845402E-3</v>
      </c>
      <c r="AK3" s="4">
        <f>SUMIFS(Stock!AK$2:AK$500,Stock!$C$2:$C$500,'Stock-AF'!$C3)*SUMIFS(AF!AK$2:AK$500,AF!$C$2:$C$500,'Stock-AF'!$C3)</f>
        <v>0.34136480193346302</v>
      </c>
      <c r="AL3" s="4">
        <f>SUMIFS(Stock!AL$2:AL$500,Stock!$C$2:$C$500,'Stock-AF'!$C3)*SUMIFS(AF!AL$2:AL$500,AF!$C$2:$C$500,'Stock-AF'!$C3)</f>
        <v>4.0602194669997801E-2</v>
      </c>
      <c r="AM3" s="4">
        <f>SUMIFS(Stock!AM$2:AM$500,Stock!$C$2:$C$500,'Stock-AF'!$C3)*SUMIFS(AF!AM$2:AM$500,AF!$C$2:$C$500,'Stock-AF'!$C3)</f>
        <v>2.3698316652733999</v>
      </c>
      <c r="AN3" s="4">
        <f>SUMIFS(Stock!AN$2:AN$500,Stock!$C$2:$C$500,'Stock-AF'!$C3)*SUMIFS(AF!AN$2:AN$500,AF!$C$2:$C$500,'Stock-AF'!$C3)</f>
        <v>11.506352807975</v>
      </c>
      <c r="AO3" s="4">
        <f>SUMIFS(Stock!AO$2:AO$500,Stock!$C$2:$C$500,'Stock-AF'!$C3)*SUMIFS(AF!AO$2:AO$500,AF!$C$2:$C$500,'Stock-AF'!$C3)</f>
        <v>6.4780018590962998</v>
      </c>
      <c r="AP3" s="4">
        <f>SUMIFS(Stock!AP$2:AP$500,Stock!$C$2:$C$500,'Stock-AF'!$C3)*SUMIFS(AF!AP$2:AP$500,AF!$C$2:$C$500,'Stock-AF'!$C3)</f>
        <v>2.3913978314365401</v>
      </c>
      <c r="AQ3" s="4">
        <f>SUMIFS(Stock!AQ$2:AQ$500,Stock!$C$2:$C$500,'Stock-AF'!$C3)*SUMIFS(AF!AQ$2:AQ$500,AF!$C$2:$C$500,'Stock-AF'!$C3)</f>
        <v>3.0446688379001499</v>
      </c>
      <c r="AR3" s="4">
        <f>SUMIFS(Stock!AR$2:AR$500,Stock!$C$2:$C$500,'Stock-AF'!$C3)*SUMIFS(AF!AR$2:AR$500,AF!$C$2:$C$500,'Stock-AF'!$C3)</f>
        <v>1.3133612924159901</v>
      </c>
      <c r="AS3" s="4">
        <f>SUMIFS(Stock!AS$2:AS$500,Stock!$C$2:$C$500,'Stock-AF'!$C3)*SUMIFS(AF!AS$2:AS$500,AF!$C$2:$C$500,'Stock-AF'!$C3)</f>
        <v>18.462718113616098</v>
      </c>
      <c r="AT3" s="4">
        <f>SUMIFS(Stock!AT$2:AT$500,Stock!$C$2:$C$500,'Stock-AF'!$C3)*SUMIFS(AF!AT$2:AT$500,AF!$C$2:$C$500,'Stock-AF'!$C3)</f>
        <v>0.94786596964890801</v>
      </c>
      <c r="AU3" s="4">
        <f>SUMIFS(Stock!AU$2:AU$500,Stock!$C$2:$C$500,'Stock-AF'!$C3)*SUMIFS(AF!AU$2:AU$500,AF!$C$2:$C$500,'Stock-AF'!$C3)</f>
        <v>3.4190847808793801</v>
      </c>
      <c r="AV3" s="4">
        <f>SUMIFS(Stock!AV$2:AV$500,Stock!$C$2:$C$500,'Stock-AF'!$C3)*SUMIFS(AF!AV$2:AV$500,AF!$C$2:$C$500,'Stock-AF'!$C3)</f>
        <v>11.748744050549099</v>
      </c>
    </row>
    <row r="4" spans="1:48">
      <c r="A4" s="4" t="s">
        <v>52</v>
      </c>
      <c r="B4" s="4" t="s">
        <v>258</v>
      </c>
      <c r="C4" s="4" t="s">
        <v>117</v>
      </c>
      <c r="D4" s="4" t="s">
        <v>54</v>
      </c>
      <c r="E4" s="4" t="s">
        <v>260</v>
      </c>
      <c r="F4" s="4" t="s">
        <v>54</v>
      </c>
      <c r="G4" s="4">
        <v>2010</v>
      </c>
      <c r="H4" s="4" t="s">
        <v>54</v>
      </c>
      <c r="I4" s="4" t="s">
        <v>54</v>
      </c>
      <c r="J4" s="4" t="s">
        <v>54</v>
      </c>
      <c r="K4" s="4" t="s">
        <v>54</v>
      </c>
      <c r="L4" s="4">
        <f>SUMIFS(Stock!L$2:L$500,Stock!$C$2:$C$500,'Stock-AF'!$C4)*SUMIFS(AF!L$2:L$500,AF!$C$2:$C$500,'Stock-AF'!$C4)</f>
        <v>0</v>
      </c>
      <c r="M4" s="4">
        <f>SUMIFS(Stock!M$2:M$500,Stock!$C$2:$C$500,'Stock-AF'!$C4)*SUMIFS(AF!M$2:M$500,AF!$C$2:$C$500,'Stock-AF'!$C4)</f>
        <v>1.2182588801566301</v>
      </c>
      <c r="N4" s="4">
        <f>SUMIFS(Stock!N$2:N$500,Stock!$C$2:$C$500,'Stock-AF'!$C4)*SUMIFS(AF!N$2:N$500,AF!$C$2:$C$500,'Stock-AF'!$C4)</f>
        <v>0</v>
      </c>
      <c r="O4" s="4">
        <f>SUMIFS(Stock!O$2:O$500,Stock!$C$2:$C$500,'Stock-AF'!$C4)*SUMIFS(AF!O$2:O$500,AF!$C$2:$C$500,'Stock-AF'!$C4)</f>
        <v>7.3943911962243201</v>
      </c>
      <c r="P4" s="4">
        <f>SUMIFS(Stock!P$2:P$500,Stock!$C$2:$C$500,'Stock-AF'!$C4)*SUMIFS(AF!P$2:P$500,AF!$C$2:$C$500,'Stock-AF'!$C4)</f>
        <v>0.420895178422868</v>
      </c>
      <c r="Q4" s="4">
        <f>SUMIFS(Stock!Q$2:Q$500,Stock!$C$2:$C$500,'Stock-AF'!$C4)*SUMIFS(AF!Q$2:Q$500,AF!$C$2:$C$500,'Stock-AF'!$C4)</f>
        <v>1.4905573568891499</v>
      </c>
      <c r="R4" s="4">
        <f>SUMIFS(Stock!R$2:R$500,Stock!$C$2:$C$500,'Stock-AF'!$C4)*SUMIFS(AF!R$2:R$500,AF!$C$2:$C$500,'Stock-AF'!$C4)</f>
        <v>0</v>
      </c>
      <c r="S4" s="4">
        <f>SUMIFS(Stock!S$2:S$500,Stock!$C$2:$C$500,'Stock-AF'!$C4)*SUMIFS(AF!S$2:S$500,AF!$C$2:$C$500,'Stock-AF'!$C4)</f>
        <v>2.6015161761824102</v>
      </c>
      <c r="T4" s="4">
        <f>SUMIFS(Stock!T$2:T$500,Stock!$C$2:$C$500,'Stock-AF'!$C4)*SUMIFS(AF!T$2:T$500,AF!$C$2:$C$500,'Stock-AF'!$C4)</f>
        <v>29.105760288790002</v>
      </c>
      <c r="U4" s="4">
        <f>SUMIFS(Stock!U$2:U$500,Stock!$C$2:$C$500,'Stock-AF'!$C4)*SUMIFS(AF!U$2:U$500,AF!$C$2:$C$500,'Stock-AF'!$C4)</f>
        <v>0.89888846821844004</v>
      </c>
      <c r="V4" s="4">
        <f>SUMIFS(Stock!V$2:V$500,Stock!$C$2:$C$500,'Stock-AF'!$C4)*SUMIFS(AF!V$2:V$500,AF!$C$2:$C$500,'Stock-AF'!$C4)</f>
        <v>5.7094853527618401E-2</v>
      </c>
      <c r="W4" s="4">
        <f>SUMIFS(Stock!W$2:W$500,Stock!$C$2:$C$500,'Stock-AF'!$C4)*SUMIFS(AF!W$2:W$500,AF!$C$2:$C$500,'Stock-AF'!$C4)</f>
        <v>0.13332420554581101</v>
      </c>
      <c r="X4" s="4">
        <f>SUMIFS(Stock!X$2:X$500,Stock!$C$2:$C$500,'Stock-AF'!$C4)*SUMIFS(AF!X$2:X$500,AF!$C$2:$C$500,'Stock-AF'!$C4)</f>
        <v>2.4560069086596101</v>
      </c>
      <c r="Y4" s="4">
        <f>SUMIFS(Stock!Y$2:Y$500,Stock!$C$2:$C$500,'Stock-AF'!$C4)*SUMIFS(AF!Y$2:Y$500,AF!$C$2:$C$500,'Stock-AF'!$C4)</f>
        <v>0.139864101890083</v>
      </c>
      <c r="Z4" s="4">
        <f>SUMIFS(Stock!Z$2:Z$500,Stock!$C$2:$C$500,'Stock-AF'!$C4)*SUMIFS(AF!Z$2:Z$500,AF!$C$2:$C$500,'Stock-AF'!$C4)</f>
        <v>29.589696550179799</v>
      </c>
      <c r="AA4" s="4">
        <f>SUMIFS(Stock!AA$2:AA$500,Stock!$C$2:$C$500,'Stock-AF'!$C4)*SUMIFS(AF!AA$2:AA$500,AF!$C$2:$C$500,'Stock-AF'!$C4)</f>
        <v>0.71173777545696004</v>
      </c>
      <c r="AB4" s="4">
        <f>SUMIFS(Stock!AB$2:AB$500,Stock!$C$2:$C$500,'Stock-AF'!$C4)*SUMIFS(AF!AB$2:AB$500,AF!$C$2:$C$500,'Stock-AF'!$C4)</f>
        <v>5.2775768928584004</v>
      </c>
      <c r="AC4" s="4">
        <f>SUMIFS(Stock!AC$2:AC$500,Stock!$C$2:$C$500,'Stock-AF'!$C4)*SUMIFS(AF!AC$2:AC$500,AF!$C$2:$C$500,'Stock-AF'!$C4)</f>
        <v>0.88990540954205399</v>
      </c>
      <c r="AD4" s="4">
        <f>SUMIFS(Stock!AD$2:AD$500,Stock!$C$2:$C$500,'Stock-AF'!$C4)*SUMIFS(AF!AD$2:AD$500,AF!$C$2:$C$500,'Stock-AF'!$C4)</f>
        <v>0</v>
      </c>
      <c r="AE4" s="4">
        <f>SUMIFS(Stock!AE$2:AE$500,Stock!$C$2:$C$500,'Stock-AF'!$C4)*SUMIFS(AF!AE$2:AE$500,AF!$C$2:$C$500,'Stock-AF'!$C4)</f>
        <v>16.576169384090601</v>
      </c>
      <c r="AF4" s="4">
        <f>SUMIFS(Stock!AF$2:AF$500,Stock!$C$2:$C$500,'Stock-AF'!$C4)*SUMIFS(AF!AF$2:AF$500,AF!$C$2:$C$500,'Stock-AF'!$C4)</f>
        <v>0</v>
      </c>
      <c r="AG4" s="4">
        <f>SUMIFS(Stock!AG$2:AG$500,Stock!$C$2:$C$500,'Stock-AF'!$C4)*SUMIFS(AF!AG$2:AG$500,AF!$C$2:$C$500,'Stock-AF'!$C4)</f>
        <v>0.95846625410067698</v>
      </c>
      <c r="AH4" s="4">
        <f>SUMIFS(Stock!AH$2:AH$500,Stock!$C$2:$C$500,'Stock-AF'!$C4)*SUMIFS(AF!AH$2:AH$500,AF!$C$2:$C$500,'Stock-AF'!$C4)</f>
        <v>0.47419893282893499</v>
      </c>
      <c r="AI4" s="4">
        <f>SUMIFS(Stock!AI$2:AI$500,Stock!$C$2:$C$500,'Stock-AF'!$C4)*SUMIFS(AF!AI$2:AI$500,AF!$C$2:$C$500,'Stock-AF'!$C4)</f>
        <v>0.43770880220133102</v>
      </c>
      <c r="AJ4" s="4">
        <f>SUMIFS(Stock!AJ$2:AJ$500,Stock!$C$2:$C$500,'Stock-AF'!$C4)*SUMIFS(AF!AJ$2:AJ$500,AF!$C$2:$C$500,'Stock-AF'!$C4)</f>
        <v>0</v>
      </c>
      <c r="AK4" s="4">
        <f>SUMIFS(Stock!AK$2:AK$500,Stock!$C$2:$C$500,'Stock-AF'!$C4)*SUMIFS(AF!AK$2:AK$500,AF!$C$2:$C$500,'Stock-AF'!$C4)</f>
        <v>5.3810195625470401E-3</v>
      </c>
      <c r="AL4" s="4">
        <f>SUMIFS(Stock!AL$2:AL$500,Stock!$C$2:$C$500,'Stock-AF'!$C4)*SUMIFS(AF!AL$2:AL$500,AF!$C$2:$C$500,'Stock-AF'!$C4)</f>
        <v>0</v>
      </c>
      <c r="AM4" s="4">
        <f>SUMIFS(Stock!AM$2:AM$500,Stock!$C$2:$C$500,'Stock-AF'!$C4)*SUMIFS(AF!AM$2:AM$500,AF!$C$2:$C$500,'Stock-AF'!$C4)</f>
        <v>2.4286741653197601</v>
      </c>
      <c r="AN4" s="4">
        <f>SUMIFS(Stock!AN$2:AN$500,Stock!$C$2:$C$500,'Stock-AF'!$C4)*SUMIFS(AF!AN$2:AN$500,AF!$C$2:$C$500,'Stock-AF'!$C4)</f>
        <v>7.8114278961651198E-2</v>
      </c>
      <c r="AO4" s="4">
        <f>SUMIFS(Stock!AO$2:AO$500,Stock!$C$2:$C$500,'Stock-AF'!$C4)*SUMIFS(AF!AO$2:AO$500,AF!$C$2:$C$500,'Stock-AF'!$C4)</f>
        <v>3.0094130771085599</v>
      </c>
      <c r="AP4" s="4">
        <f>SUMIFS(Stock!AP$2:AP$500,Stock!$C$2:$C$500,'Stock-AF'!$C4)*SUMIFS(AF!AP$2:AP$500,AF!$C$2:$C$500,'Stock-AF'!$C4)</f>
        <v>0.48001030672859102</v>
      </c>
      <c r="AQ4" s="4">
        <f>SUMIFS(Stock!AQ$2:AQ$500,Stock!$C$2:$C$500,'Stock-AF'!$C4)*SUMIFS(AF!AQ$2:AQ$500,AF!$C$2:$C$500,'Stock-AF'!$C4)</f>
        <v>5.6949729491202898</v>
      </c>
      <c r="AR4" s="4">
        <f>SUMIFS(Stock!AR$2:AR$500,Stock!$C$2:$C$500,'Stock-AF'!$C4)*SUMIFS(AF!AR$2:AR$500,AF!$C$2:$C$500,'Stock-AF'!$C4)</f>
        <v>0.429733967988642</v>
      </c>
      <c r="AS4" s="4">
        <f>SUMIFS(Stock!AS$2:AS$500,Stock!$C$2:$C$500,'Stock-AF'!$C4)*SUMIFS(AF!AS$2:AS$500,AF!$C$2:$C$500,'Stock-AF'!$C4)</f>
        <v>0.16733806244268501</v>
      </c>
      <c r="AT4" s="4">
        <f>SUMIFS(Stock!AT$2:AT$500,Stock!$C$2:$C$500,'Stock-AF'!$C4)*SUMIFS(AF!AT$2:AT$500,AF!$C$2:$C$500,'Stock-AF'!$C4)</f>
        <v>0.108270303135007</v>
      </c>
      <c r="AU4" s="4">
        <f>SUMIFS(Stock!AU$2:AU$500,Stock!$C$2:$C$500,'Stock-AF'!$C4)*SUMIFS(AF!AU$2:AU$500,AF!$C$2:$C$500,'Stock-AF'!$C4)</f>
        <v>2.5569131131998302</v>
      </c>
      <c r="AV4" s="4">
        <f>SUMIFS(Stock!AV$2:AV$500,Stock!$C$2:$C$500,'Stock-AF'!$C4)*SUMIFS(AF!AV$2:AV$500,AF!$C$2:$C$500,'Stock-AF'!$C4)</f>
        <v>11.444687724211899</v>
      </c>
    </row>
    <row r="5" spans="1:48">
      <c r="A5" s="4" t="s">
        <v>52</v>
      </c>
      <c r="B5" s="4" t="s">
        <v>258</v>
      </c>
      <c r="C5" s="4" t="s">
        <v>118</v>
      </c>
      <c r="D5" s="4" t="s">
        <v>54</v>
      </c>
      <c r="E5" s="4" t="s">
        <v>260</v>
      </c>
      <c r="F5" s="4" t="s">
        <v>54</v>
      </c>
      <c r="G5" s="4">
        <v>2010</v>
      </c>
      <c r="H5" s="4" t="s">
        <v>54</v>
      </c>
      <c r="I5" s="4" t="s">
        <v>54</v>
      </c>
      <c r="J5" s="4" t="s">
        <v>54</v>
      </c>
      <c r="K5" s="4" t="s">
        <v>54</v>
      </c>
      <c r="L5" s="4">
        <f>SUMIFS(Stock!L$2:L$500,Stock!$C$2:$C$500,'Stock-AF'!$C5)*SUMIFS(AF!L$2:L$500,AF!$C$2:$C$500,'Stock-AF'!$C5)</f>
        <v>0.145849141539485</v>
      </c>
      <c r="M5" s="4">
        <f>SUMIFS(Stock!M$2:M$500,Stock!$C$2:$C$500,'Stock-AF'!$C5)*SUMIFS(AF!M$2:M$500,AF!$C$2:$C$500,'Stock-AF'!$C5)</f>
        <v>0.48896678550191403</v>
      </c>
      <c r="N5" s="4">
        <f>SUMIFS(Stock!N$2:N$500,Stock!$C$2:$C$500,'Stock-AF'!$C5)*SUMIFS(AF!N$2:N$500,AF!$C$2:$C$500,'Stock-AF'!$C5)</f>
        <v>0</v>
      </c>
      <c r="O5" s="4">
        <f>SUMIFS(Stock!O$2:O$500,Stock!$C$2:$C$500,'Stock-AF'!$C5)*SUMIFS(AF!O$2:O$500,AF!$C$2:$C$500,'Stock-AF'!$C5)</f>
        <v>4.1413825674701803</v>
      </c>
      <c r="P5" s="4">
        <f>SUMIFS(Stock!P$2:P$500,Stock!$C$2:$C$500,'Stock-AF'!$C5)*SUMIFS(AF!P$2:P$500,AF!$C$2:$C$500,'Stock-AF'!$C5)</f>
        <v>8.8567370744271498E-2</v>
      </c>
      <c r="Q5" s="4">
        <f>SUMIFS(Stock!Q$2:Q$500,Stock!$C$2:$C$500,'Stock-AF'!$C5)*SUMIFS(AF!Q$2:Q$500,AF!$C$2:$C$500,'Stock-AF'!$C5)</f>
        <v>0</v>
      </c>
      <c r="R5" s="4">
        <f>SUMIFS(Stock!R$2:R$500,Stock!$C$2:$C$500,'Stock-AF'!$C5)*SUMIFS(AF!R$2:R$500,AF!$C$2:$C$500,'Stock-AF'!$C5)</f>
        <v>0</v>
      </c>
      <c r="S5" s="4">
        <f>SUMIFS(Stock!S$2:S$500,Stock!$C$2:$C$500,'Stock-AF'!$C5)*SUMIFS(AF!S$2:S$500,AF!$C$2:$C$500,'Stock-AF'!$C5)</f>
        <v>0</v>
      </c>
      <c r="T5" s="4">
        <f>SUMIFS(Stock!T$2:T$500,Stock!$C$2:$C$500,'Stock-AF'!$C5)*SUMIFS(AF!T$2:T$500,AF!$C$2:$C$500,'Stock-AF'!$C5)</f>
        <v>10.9124131924504</v>
      </c>
      <c r="U5" s="4">
        <f>SUMIFS(Stock!U$2:U$500,Stock!$C$2:$C$500,'Stock-AF'!$C5)*SUMIFS(AF!U$2:U$500,AF!$C$2:$C$500,'Stock-AF'!$C5)</f>
        <v>0.108745921206972</v>
      </c>
      <c r="V5" s="4">
        <f>SUMIFS(Stock!V$2:V$500,Stock!$C$2:$C$500,'Stock-AF'!$C5)*SUMIFS(AF!V$2:V$500,AF!$C$2:$C$500,'Stock-AF'!$C5)</f>
        <v>9.8687418261206496E-3</v>
      </c>
      <c r="W5" s="4">
        <f>SUMIFS(Stock!W$2:W$500,Stock!$C$2:$C$500,'Stock-AF'!$C5)*SUMIFS(AF!W$2:W$500,AF!$C$2:$C$500,'Stock-AF'!$C5)</f>
        <v>0.227052927500279</v>
      </c>
      <c r="X5" s="4">
        <f>SUMIFS(Stock!X$2:X$500,Stock!$C$2:$C$500,'Stock-AF'!$C5)*SUMIFS(AF!X$2:X$500,AF!$C$2:$C$500,'Stock-AF'!$C5)</f>
        <v>1.31717529576418</v>
      </c>
      <c r="Y5" s="4">
        <f>SUMIFS(Stock!Y$2:Y$500,Stock!$C$2:$C$500,'Stock-AF'!$C5)*SUMIFS(AF!Y$2:Y$500,AF!$C$2:$C$500,'Stock-AF'!$C5)</f>
        <v>0</v>
      </c>
      <c r="Z5" s="4">
        <f>SUMIFS(Stock!Z$2:Z$500,Stock!$C$2:$C$500,'Stock-AF'!$C5)*SUMIFS(AF!Z$2:Z$500,AF!$C$2:$C$500,'Stock-AF'!$C5)</f>
        <v>18.779009935205199</v>
      </c>
      <c r="AA5" s="4">
        <f>SUMIFS(Stock!AA$2:AA$500,Stock!$C$2:$C$500,'Stock-AF'!$C5)*SUMIFS(AF!AA$2:AA$500,AF!$C$2:$C$500,'Stock-AF'!$C5)</f>
        <v>0.30384544921050299</v>
      </c>
      <c r="AB5" s="4">
        <f>SUMIFS(Stock!AB$2:AB$500,Stock!$C$2:$C$500,'Stock-AF'!$C5)*SUMIFS(AF!AB$2:AB$500,AF!$C$2:$C$500,'Stock-AF'!$C5)</f>
        <v>0.61926259264676198</v>
      </c>
      <c r="AC5" s="4">
        <f>SUMIFS(Stock!AC$2:AC$500,Stock!$C$2:$C$500,'Stock-AF'!$C5)*SUMIFS(AF!AC$2:AC$500,AF!$C$2:$C$500,'Stock-AF'!$C5)</f>
        <v>0.13902663621061001</v>
      </c>
      <c r="AD5" s="4">
        <f>SUMIFS(Stock!AD$2:AD$500,Stock!$C$2:$C$500,'Stock-AF'!$C5)*SUMIFS(AF!AD$2:AD$500,AF!$C$2:$C$500,'Stock-AF'!$C5)</f>
        <v>0.169807796012753</v>
      </c>
      <c r="AE5" s="4">
        <f>SUMIFS(Stock!AE$2:AE$500,Stock!$C$2:$C$500,'Stock-AF'!$C5)*SUMIFS(AF!AE$2:AE$500,AF!$C$2:$C$500,'Stock-AF'!$C5)</f>
        <v>4.0284854610886196</v>
      </c>
      <c r="AF5" s="4">
        <f>SUMIFS(Stock!AF$2:AF$500,Stock!$C$2:$C$500,'Stock-AF'!$C5)*SUMIFS(AF!AF$2:AF$500,AF!$C$2:$C$500,'Stock-AF'!$C5)</f>
        <v>0.121676839464074</v>
      </c>
      <c r="AG5" s="4">
        <f>SUMIFS(Stock!AG$2:AG$500,Stock!$C$2:$C$500,'Stock-AF'!$C5)*SUMIFS(AF!AG$2:AG$500,AF!$C$2:$C$500,'Stock-AF'!$C5)</f>
        <v>0</v>
      </c>
      <c r="AH5" s="4">
        <f>SUMIFS(Stock!AH$2:AH$500,Stock!$C$2:$C$500,'Stock-AF'!$C5)*SUMIFS(AF!AH$2:AH$500,AF!$C$2:$C$500,'Stock-AF'!$C5)</f>
        <v>0.19904642005286499</v>
      </c>
      <c r="AI5" s="4">
        <f>SUMIFS(Stock!AI$2:AI$500,Stock!$C$2:$C$500,'Stock-AF'!$C5)*SUMIFS(AF!AI$2:AI$500,AF!$C$2:$C$500,'Stock-AF'!$C5)</f>
        <v>3.7099106797037103E-2</v>
      </c>
      <c r="AJ5" s="4">
        <f>SUMIFS(Stock!AJ$2:AJ$500,Stock!$C$2:$C$500,'Stock-AF'!$C5)*SUMIFS(AF!AJ$2:AJ$500,AF!$C$2:$C$500,'Stock-AF'!$C5)</f>
        <v>0</v>
      </c>
      <c r="AK5" s="4">
        <f>SUMIFS(Stock!AK$2:AK$500,Stock!$C$2:$C$500,'Stock-AF'!$C5)*SUMIFS(AF!AK$2:AK$500,AF!$C$2:$C$500,'Stock-AF'!$C5)</f>
        <v>8.7373787471265493E-2</v>
      </c>
      <c r="AL5" s="4">
        <f>SUMIFS(Stock!AL$2:AL$500,Stock!$C$2:$C$500,'Stock-AF'!$C5)*SUMIFS(AF!AL$2:AL$500,AF!$C$2:$C$500,'Stock-AF'!$C5)</f>
        <v>6.9277533380499301E-3</v>
      </c>
      <c r="AM5" s="4">
        <f>SUMIFS(Stock!AM$2:AM$500,Stock!$C$2:$C$500,'Stock-AF'!$C5)*SUMIFS(AF!AM$2:AM$500,AF!$C$2:$C$500,'Stock-AF'!$C5)</f>
        <v>0.60343045774288395</v>
      </c>
      <c r="AN5" s="4">
        <f>SUMIFS(Stock!AN$2:AN$500,Stock!$C$2:$C$500,'Stock-AF'!$C5)*SUMIFS(AF!AN$2:AN$500,AF!$C$2:$C$500,'Stock-AF'!$C5)</f>
        <v>0.12393574207403001</v>
      </c>
      <c r="AO5" s="4">
        <f>SUMIFS(Stock!AO$2:AO$500,Stock!$C$2:$C$500,'Stock-AF'!$C5)*SUMIFS(AF!AO$2:AO$500,AF!$C$2:$C$500,'Stock-AF'!$C5)</f>
        <v>0.63730421108231405</v>
      </c>
      <c r="AP5" s="4">
        <f>SUMIFS(Stock!AP$2:AP$500,Stock!$C$2:$C$500,'Stock-AF'!$C5)*SUMIFS(AF!AP$2:AP$500,AF!$C$2:$C$500,'Stock-AF'!$C5)</f>
        <v>0.54866319754244497</v>
      </c>
      <c r="AQ5" s="4">
        <f>SUMIFS(Stock!AQ$2:AQ$500,Stock!$C$2:$C$500,'Stock-AF'!$C5)*SUMIFS(AF!AQ$2:AQ$500,AF!$C$2:$C$500,'Stock-AF'!$C5)</f>
        <v>0.51035821297955697</v>
      </c>
      <c r="AR5" s="4">
        <f>SUMIFS(Stock!AR$2:AR$500,Stock!$C$2:$C$500,'Stock-AF'!$C5)*SUMIFS(AF!AR$2:AR$500,AF!$C$2:$C$500,'Stock-AF'!$C5)</f>
        <v>0.15559315308910299</v>
      </c>
      <c r="AS5" s="4">
        <f>SUMIFS(Stock!AS$2:AS$500,Stock!$C$2:$C$500,'Stock-AF'!$C5)*SUMIFS(AF!AS$2:AS$500,AF!$C$2:$C$500,'Stock-AF'!$C5)</f>
        <v>0.31179446533250599</v>
      </c>
      <c r="AT5" s="4">
        <f>SUMIFS(Stock!AT$2:AT$500,Stock!$C$2:$C$500,'Stock-AF'!$C5)*SUMIFS(AF!AT$2:AT$500,AF!$C$2:$C$500,'Stock-AF'!$C5)</f>
        <v>0.18686372721608499</v>
      </c>
      <c r="AU5" s="4">
        <f>SUMIFS(Stock!AU$2:AU$500,Stock!$C$2:$C$500,'Stock-AF'!$C5)*SUMIFS(AF!AU$2:AU$500,AF!$C$2:$C$500,'Stock-AF'!$C5)</f>
        <v>0.66958499416150496</v>
      </c>
      <c r="AV5" s="4">
        <f>SUMIFS(Stock!AV$2:AV$500,Stock!$C$2:$C$500,'Stock-AF'!$C5)*SUMIFS(AF!AV$2:AV$500,AF!$C$2:$C$500,'Stock-AF'!$C5)</f>
        <v>0</v>
      </c>
    </row>
    <row r="6" spans="1:48">
      <c r="A6" s="4" t="s">
        <v>52</v>
      </c>
      <c r="B6" s="4" t="s">
        <v>258</v>
      </c>
      <c r="C6" s="4" t="s">
        <v>119</v>
      </c>
      <c r="D6" s="4" t="s">
        <v>54</v>
      </c>
      <c r="E6" s="4" t="s">
        <v>260</v>
      </c>
      <c r="F6" s="4" t="s">
        <v>54</v>
      </c>
      <c r="G6" s="4">
        <v>2010</v>
      </c>
      <c r="H6" s="4" t="s">
        <v>54</v>
      </c>
      <c r="I6" s="4" t="s">
        <v>54</v>
      </c>
      <c r="J6" s="4" t="s">
        <v>54</v>
      </c>
      <c r="K6" s="4" t="s">
        <v>54</v>
      </c>
      <c r="L6" s="4">
        <f>SUMIFS(Stock!L$2:L$500,Stock!$C$2:$C$500,'Stock-AF'!$C6)*SUMIFS(AF!L$2:L$500,AF!$C$2:$C$500,'Stock-AF'!$C6)</f>
        <v>7.8204781646986604E-2</v>
      </c>
      <c r="M6" s="4">
        <f>SUMIFS(Stock!M$2:M$500,Stock!$C$2:$C$500,'Stock-AF'!$C6)*SUMIFS(AF!M$2:M$500,AF!$C$2:$C$500,'Stock-AF'!$C6)</f>
        <v>0.44151075825237401</v>
      </c>
      <c r="N6" s="4">
        <f>SUMIFS(Stock!N$2:N$500,Stock!$C$2:$C$500,'Stock-AF'!$C6)*SUMIFS(AF!N$2:N$500,AF!$C$2:$C$500,'Stock-AF'!$C6)</f>
        <v>0</v>
      </c>
      <c r="O6" s="4">
        <f>SUMIFS(Stock!O$2:O$500,Stock!$C$2:$C$500,'Stock-AF'!$C6)*SUMIFS(AF!O$2:O$500,AF!$C$2:$C$500,'Stock-AF'!$C6)</f>
        <v>2.52235586881388E-2</v>
      </c>
      <c r="P6" s="4">
        <f>SUMIFS(Stock!P$2:P$500,Stock!$C$2:$C$500,'Stock-AF'!$C6)*SUMIFS(AF!P$2:P$500,AF!$C$2:$C$500,'Stock-AF'!$C6)</f>
        <v>1.05330858576813E-2</v>
      </c>
      <c r="Q6" s="4">
        <f>SUMIFS(Stock!Q$2:Q$500,Stock!$C$2:$C$500,'Stock-AF'!$C6)*SUMIFS(AF!Q$2:Q$500,AF!$C$2:$C$500,'Stock-AF'!$C6)</f>
        <v>4.3752231791206704</v>
      </c>
      <c r="R6" s="4">
        <f>SUMIFS(Stock!R$2:R$500,Stock!$C$2:$C$500,'Stock-AF'!$C6)*SUMIFS(AF!R$2:R$500,AF!$C$2:$C$500,'Stock-AF'!$C6)</f>
        <v>8.0581858836742501E-2</v>
      </c>
      <c r="S6" s="4">
        <f>SUMIFS(Stock!S$2:S$500,Stock!$C$2:$C$500,'Stock-AF'!$C6)*SUMIFS(AF!S$2:S$500,AF!$C$2:$C$500,'Stock-AF'!$C6)</f>
        <v>1.8538426760733698E-2</v>
      </c>
      <c r="T6" s="4">
        <f>SUMIFS(Stock!T$2:T$500,Stock!$C$2:$C$500,'Stock-AF'!$C6)*SUMIFS(AF!T$2:T$500,AF!$C$2:$C$500,'Stock-AF'!$C6)</f>
        <v>0</v>
      </c>
      <c r="U6" s="4">
        <f>SUMIFS(Stock!U$2:U$500,Stock!$C$2:$C$500,'Stock-AF'!$C6)*SUMIFS(AF!U$2:U$500,AF!$C$2:$C$500,'Stock-AF'!$C6)</f>
        <v>6.2169596370715598E-2</v>
      </c>
      <c r="V6" s="4">
        <f>SUMIFS(Stock!V$2:V$500,Stock!$C$2:$C$500,'Stock-AF'!$C6)*SUMIFS(AF!V$2:V$500,AF!$C$2:$C$500,'Stock-AF'!$C6)</f>
        <v>6.3473510701178397E-3</v>
      </c>
      <c r="W6" s="4">
        <f>SUMIFS(Stock!W$2:W$500,Stock!$C$2:$C$500,'Stock-AF'!$C6)*SUMIFS(AF!W$2:W$500,AF!$C$2:$C$500,'Stock-AF'!$C6)</f>
        <v>0</v>
      </c>
      <c r="X6" s="4">
        <f>SUMIFS(Stock!X$2:X$500,Stock!$C$2:$C$500,'Stock-AF'!$C6)*SUMIFS(AF!X$2:X$500,AF!$C$2:$C$500,'Stock-AF'!$C6)</f>
        <v>0.30450342889014897</v>
      </c>
      <c r="Y6" s="4">
        <f>SUMIFS(Stock!Y$2:Y$500,Stock!$C$2:$C$500,'Stock-AF'!$C6)*SUMIFS(AF!Y$2:Y$500,AF!$C$2:$C$500,'Stock-AF'!$C6)</f>
        <v>6.3835342892426997E-2</v>
      </c>
      <c r="Z6" s="4">
        <f>SUMIFS(Stock!Z$2:Z$500,Stock!$C$2:$C$500,'Stock-AF'!$C6)*SUMIFS(AF!Z$2:Z$500,AF!$C$2:$C$500,'Stock-AF'!$C6)</f>
        <v>0.79256781633529605</v>
      </c>
      <c r="AA6" s="4">
        <f>SUMIFS(Stock!AA$2:AA$500,Stock!$C$2:$C$500,'Stock-AF'!$C6)*SUMIFS(AF!AA$2:AA$500,AF!$C$2:$C$500,'Stock-AF'!$C6)</f>
        <v>3.0828352991160799E-2</v>
      </c>
      <c r="AB6" s="4">
        <f>SUMIFS(Stock!AB$2:AB$500,Stock!$C$2:$C$500,'Stock-AF'!$C6)*SUMIFS(AF!AB$2:AB$500,AF!$C$2:$C$500,'Stock-AF'!$C6)</f>
        <v>0.36056161782254198</v>
      </c>
      <c r="AC6" s="4">
        <f>SUMIFS(Stock!AC$2:AC$500,Stock!$C$2:$C$500,'Stock-AF'!$C6)*SUMIFS(AF!AC$2:AC$500,AF!$C$2:$C$500,'Stock-AF'!$C6)</f>
        <v>6.8996883817460705E-2</v>
      </c>
      <c r="AD6" s="4">
        <f>SUMIFS(Stock!AD$2:AD$500,Stock!$C$2:$C$500,'Stock-AF'!$C6)*SUMIFS(AF!AD$2:AD$500,AF!$C$2:$C$500,'Stock-AF'!$C6)</f>
        <v>0</v>
      </c>
      <c r="AE6" s="4">
        <f>SUMIFS(Stock!AE$2:AE$500,Stock!$C$2:$C$500,'Stock-AF'!$C6)*SUMIFS(AF!AE$2:AE$500,AF!$C$2:$C$500,'Stock-AF'!$C6)</f>
        <v>0</v>
      </c>
      <c r="AF6" s="4">
        <f>SUMIFS(Stock!AF$2:AF$500,Stock!$C$2:$C$500,'Stock-AF'!$C6)*SUMIFS(AF!AF$2:AF$500,AF!$C$2:$C$500,'Stock-AF'!$C6)</f>
        <v>3.7847179743967299E-2</v>
      </c>
      <c r="AG6" s="4">
        <f>SUMIFS(Stock!AG$2:AG$500,Stock!$C$2:$C$500,'Stock-AF'!$C6)*SUMIFS(AF!AG$2:AG$500,AF!$C$2:$C$500,'Stock-AF'!$C6)</f>
        <v>2.67419206184277E-2</v>
      </c>
      <c r="AH6" s="4">
        <f>SUMIFS(Stock!AH$2:AH$500,Stock!$C$2:$C$500,'Stock-AF'!$C6)*SUMIFS(AF!AH$2:AH$500,AF!$C$2:$C$500,'Stock-AF'!$C6)</f>
        <v>0</v>
      </c>
      <c r="AI6" s="4">
        <f>SUMIFS(Stock!AI$2:AI$500,Stock!$C$2:$C$500,'Stock-AF'!$C6)*SUMIFS(AF!AI$2:AI$500,AF!$C$2:$C$500,'Stock-AF'!$C6)</f>
        <v>1.7169404156461801E-2</v>
      </c>
      <c r="AJ6" s="4">
        <f>SUMIFS(Stock!AJ$2:AJ$500,Stock!$C$2:$C$500,'Stock-AF'!$C6)*SUMIFS(AF!AJ$2:AJ$500,AF!$C$2:$C$500,'Stock-AF'!$C6)</f>
        <v>0</v>
      </c>
      <c r="AK6" s="4">
        <f>SUMIFS(Stock!AK$2:AK$500,Stock!$C$2:$C$500,'Stock-AF'!$C6)*SUMIFS(AF!AK$2:AK$500,AF!$C$2:$C$500,'Stock-AF'!$C6)</f>
        <v>0.105302240873532</v>
      </c>
      <c r="AL6" s="4">
        <f>SUMIFS(Stock!AL$2:AL$500,Stock!$C$2:$C$500,'Stock-AF'!$C6)*SUMIFS(AF!AL$2:AL$500,AF!$C$2:$C$500,'Stock-AF'!$C6)</f>
        <v>0</v>
      </c>
      <c r="AM6" s="4">
        <f>SUMIFS(Stock!AM$2:AM$500,Stock!$C$2:$C$500,'Stock-AF'!$C6)*SUMIFS(AF!AM$2:AM$500,AF!$C$2:$C$500,'Stock-AF'!$C6)</f>
        <v>3.4671100099168399E-2</v>
      </c>
      <c r="AN6" s="4">
        <f>SUMIFS(Stock!AN$2:AN$500,Stock!$C$2:$C$500,'Stock-AF'!$C6)*SUMIFS(AF!AN$2:AN$500,AF!$C$2:$C$500,'Stock-AF'!$C6)</f>
        <v>1.6457624161782002E-2</v>
      </c>
      <c r="AO6" s="4">
        <f>SUMIFS(Stock!AO$2:AO$500,Stock!$C$2:$C$500,'Stock-AF'!$C6)*SUMIFS(AF!AO$2:AO$500,AF!$C$2:$C$500,'Stock-AF'!$C6)</f>
        <v>0.51358601140404903</v>
      </c>
      <c r="AP6" s="4">
        <f>SUMIFS(Stock!AP$2:AP$500,Stock!$C$2:$C$500,'Stock-AF'!$C6)*SUMIFS(AF!AP$2:AP$500,AF!$C$2:$C$500,'Stock-AF'!$C6)</f>
        <v>0</v>
      </c>
      <c r="AQ6" s="4">
        <f>SUMIFS(Stock!AQ$2:AQ$500,Stock!$C$2:$C$500,'Stock-AF'!$C6)*SUMIFS(AF!AQ$2:AQ$500,AF!$C$2:$C$500,'Stock-AF'!$C6)</f>
        <v>0</v>
      </c>
      <c r="AR6" s="4">
        <f>SUMIFS(Stock!AR$2:AR$500,Stock!$C$2:$C$500,'Stock-AF'!$C6)*SUMIFS(AF!AR$2:AR$500,AF!$C$2:$C$500,'Stock-AF'!$C6)</f>
        <v>0.21677245202743001</v>
      </c>
      <c r="AS6" s="4">
        <f>SUMIFS(Stock!AS$2:AS$500,Stock!$C$2:$C$500,'Stock-AF'!$C6)*SUMIFS(AF!AS$2:AS$500,AF!$C$2:$C$500,'Stock-AF'!$C6)</f>
        <v>6.9193845401106194E-2</v>
      </c>
      <c r="AT6" s="4">
        <f>SUMIFS(Stock!AT$2:AT$500,Stock!$C$2:$C$500,'Stock-AF'!$C6)*SUMIFS(AF!AT$2:AT$500,AF!$C$2:$C$500,'Stock-AF'!$C6)</f>
        <v>0</v>
      </c>
      <c r="AU6" s="4">
        <f>SUMIFS(Stock!AU$2:AU$500,Stock!$C$2:$C$500,'Stock-AF'!$C6)*SUMIFS(AF!AU$2:AU$500,AF!$C$2:$C$500,'Stock-AF'!$C6)</f>
        <v>7.0305781784663596E-2</v>
      </c>
      <c r="AV6" s="4">
        <f>SUMIFS(Stock!AV$2:AV$500,Stock!$C$2:$C$500,'Stock-AF'!$C6)*SUMIFS(AF!AV$2:AV$500,AF!$C$2:$C$500,'Stock-AF'!$C6)</f>
        <v>0.215997241399699</v>
      </c>
    </row>
    <row r="7" spans="1:48">
      <c r="A7" s="4" t="s">
        <v>52</v>
      </c>
      <c r="B7" s="4" t="s">
        <v>258</v>
      </c>
      <c r="C7" s="4" t="s">
        <v>120</v>
      </c>
      <c r="D7" s="4" t="s">
        <v>54</v>
      </c>
      <c r="E7" s="4" t="s">
        <v>260</v>
      </c>
      <c r="F7" s="4" t="s">
        <v>54</v>
      </c>
      <c r="G7" s="4">
        <v>2010</v>
      </c>
      <c r="H7" s="4" t="s">
        <v>54</v>
      </c>
      <c r="I7" s="4" t="s">
        <v>54</v>
      </c>
      <c r="J7" s="4" t="s">
        <v>54</v>
      </c>
      <c r="K7" s="4" t="s">
        <v>54</v>
      </c>
      <c r="L7" s="4">
        <f>SUMIFS(Stock!L$2:L$500,Stock!$C$2:$C$500,'Stock-AF'!$C7)*SUMIFS(AF!L$2:L$500,AF!$C$2:$C$500,'Stock-AF'!$C7)</f>
        <v>0.244625016857627</v>
      </c>
      <c r="M7" s="4">
        <f>SUMIFS(Stock!M$2:M$500,Stock!$C$2:$C$500,'Stock-AF'!$C7)*SUMIFS(AF!M$2:M$500,AF!$C$2:$C$500,'Stock-AF'!$C7)</f>
        <v>22.326970915481901</v>
      </c>
      <c r="N7" s="4">
        <f>SUMIFS(Stock!N$2:N$500,Stock!$C$2:$C$500,'Stock-AF'!$C7)*SUMIFS(AF!N$2:N$500,AF!$C$2:$C$500,'Stock-AF'!$C7)</f>
        <v>0.78448403105061804</v>
      </c>
      <c r="O7" s="4">
        <f>SUMIFS(Stock!O$2:O$500,Stock!$C$2:$C$500,'Stock-AF'!$C7)*SUMIFS(AF!O$2:O$500,AF!$C$2:$C$500,'Stock-AF'!$C7)</f>
        <v>6.9169124723520197</v>
      </c>
      <c r="P7" s="4">
        <f>SUMIFS(Stock!P$2:P$500,Stock!$C$2:$C$500,'Stock-AF'!$C7)*SUMIFS(AF!P$2:P$500,AF!$C$2:$C$500,'Stock-AF'!$C7)</f>
        <v>1.0381414044887101</v>
      </c>
      <c r="Q7" s="4">
        <f>SUMIFS(Stock!Q$2:Q$500,Stock!$C$2:$C$500,'Stock-AF'!$C7)*SUMIFS(AF!Q$2:Q$500,AF!$C$2:$C$500,'Stock-AF'!$C7)</f>
        <v>26.7971466355548</v>
      </c>
      <c r="R7" s="4">
        <f>SUMIFS(Stock!R$2:R$500,Stock!$C$2:$C$500,'Stock-AF'!$C7)*SUMIFS(AF!R$2:R$500,AF!$C$2:$C$500,'Stock-AF'!$C7)</f>
        <v>3.0865204622841</v>
      </c>
      <c r="S7" s="4">
        <f>SUMIFS(Stock!S$2:S$500,Stock!$C$2:$C$500,'Stock-AF'!$C7)*SUMIFS(AF!S$2:S$500,AF!$C$2:$C$500,'Stock-AF'!$C7)</f>
        <v>0.712184166671048</v>
      </c>
      <c r="T7" s="4">
        <f>SUMIFS(Stock!T$2:T$500,Stock!$C$2:$C$500,'Stock-AF'!$C7)*SUMIFS(AF!T$2:T$500,AF!$C$2:$C$500,'Stock-AF'!$C7)</f>
        <v>107.678072315516</v>
      </c>
      <c r="U7" s="4">
        <f>SUMIFS(Stock!U$2:U$500,Stock!$C$2:$C$500,'Stock-AF'!$C7)*SUMIFS(AF!U$2:U$500,AF!$C$2:$C$500,'Stock-AF'!$C7)</f>
        <v>3.7967026190280802</v>
      </c>
      <c r="V7" s="4">
        <f>SUMIFS(Stock!V$2:V$500,Stock!$C$2:$C$500,'Stock-AF'!$C7)*SUMIFS(AF!V$2:V$500,AF!$C$2:$C$500,'Stock-AF'!$C7)</f>
        <v>0.49445715349802599</v>
      </c>
      <c r="W7" s="4">
        <f>SUMIFS(Stock!W$2:W$500,Stock!$C$2:$C$500,'Stock-AF'!$C7)*SUMIFS(AF!W$2:W$500,AF!$C$2:$C$500,'Stock-AF'!$C7)</f>
        <v>21.2660066552133</v>
      </c>
      <c r="X7" s="4">
        <f>SUMIFS(Stock!X$2:X$500,Stock!$C$2:$C$500,'Stock-AF'!$C7)*SUMIFS(AF!X$2:X$500,AF!$C$2:$C$500,'Stock-AF'!$C7)</f>
        <v>28.742153525359399</v>
      </c>
      <c r="Y7" s="4">
        <f>SUMIFS(Stock!Y$2:Y$500,Stock!$C$2:$C$500,'Stock-AF'!$C7)*SUMIFS(AF!Y$2:Y$500,AF!$C$2:$C$500,'Stock-AF'!$C7)</f>
        <v>5.8228023839157803</v>
      </c>
      <c r="Z7" s="4">
        <f>SUMIFS(Stock!Z$2:Z$500,Stock!$C$2:$C$500,'Stock-AF'!$C7)*SUMIFS(AF!Z$2:Z$500,AF!$C$2:$C$500,'Stock-AF'!$C7)</f>
        <v>36.788293054964697</v>
      </c>
      <c r="AA7" s="4">
        <f>SUMIFS(Stock!AA$2:AA$500,Stock!$C$2:$C$500,'Stock-AF'!$C7)*SUMIFS(AF!AA$2:AA$500,AF!$C$2:$C$500,'Stock-AF'!$C7)</f>
        <v>5.9170797276021796</v>
      </c>
      <c r="AB7" s="4">
        <f>SUMIFS(Stock!AB$2:AB$500,Stock!$C$2:$C$500,'Stock-AF'!$C7)*SUMIFS(AF!AB$2:AB$500,AF!$C$2:$C$500,'Stock-AF'!$C7)</f>
        <v>13.1645830710406</v>
      </c>
      <c r="AC7" s="4">
        <f>SUMIFS(Stock!AC$2:AC$500,Stock!$C$2:$C$500,'Stock-AF'!$C7)*SUMIFS(AF!AC$2:AC$500,AF!$C$2:$C$500,'Stock-AF'!$C7)</f>
        <v>4.04635881257507</v>
      </c>
      <c r="AD7" s="4">
        <f>SUMIFS(Stock!AD$2:AD$500,Stock!$C$2:$C$500,'Stock-AF'!$C7)*SUMIFS(AF!AD$2:AD$500,AF!$C$2:$C$500,'Stock-AF'!$C7)</f>
        <v>0.27545471271912503</v>
      </c>
      <c r="AE7" s="4">
        <f>SUMIFS(Stock!AE$2:AE$500,Stock!$C$2:$C$500,'Stock-AF'!$C7)*SUMIFS(AF!AE$2:AE$500,AF!$C$2:$C$500,'Stock-AF'!$C7)</f>
        <v>13.913179407743</v>
      </c>
      <c r="AF7" s="4">
        <f>SUMIFS(Stock!AF$2:AF$500,Stock!$C$2:$C$500,'Stock-AF'!$C7)*SUMIFS(AF!AF$2:AF$500,AF!$C$2:$C$500,'Stock-AF'!$C7)</f>
        <v>0.15733028251890099</v>
      </c>
      <c r="AG7" s="4">
        <f>SUMIFS(Stock!AG$2:AG$500,Stock!$C$2:$C$500,'Stock-AF'!$C7)*SUMIFS(AF!AG$2:AG$500,AF!$C$2:$C$500,'Stock-AF'!$C7)</f>
        <v>1.4476928075917299</v>
      </c>
      <c r="AH7" s="4">
        <f>SUMIFS(Stock!AH$2:AH$500,Stock!$C$2:$C$500,'Stock-AF'!$C7)*SUMIFS(AF!AH$2:AH$500,AF!$C$2:$C$500,'Stock-AF'!$C7)</f>
        <v>0.58364092035788095</v>
      </c>
      <c r="AI7" s="4">
        <f>SUMIFS(Stock!AI$2:AI$500,Stock!$C$2:$C$500,'Stock-AF'!$C7)*SUMIFS(AF!AI$2:AI$500,AF!$C$2:$C$500,'Stock-AF'!$C7)</f>
        <v>0.90219647101171196</v>
      </c>
      <c r="AJ7" s="4">
        <f>SUMIFS(Stock!AJ$2:AJ$500,Stock!$C$2:$C$500,'Stock-AF'!$C7)*SUMIFS(AF!AJ$2:AJ$500,AF!$C$2:$C$500,'Stock-AF'!$C7)</f>
        <v>6.3291182578825598E-3</v>
      </c>
      <c r="AK7" s="4">
        <f>SUMIFS(Stock!AK$2:AK$500,Stock!$C$2:$C$500,'Stock-AF'!$C7)*SUMIFS(AF!AK$2:AK$500,AF!$C$2:$C$500,'Stock-AF'!$C7)</f>
        <v>0.57369749951419802</v>
      </c>
      <c r="AL7" s="4">
        <f>SUMIFS(Stock!AL$2:AL$500,Stock!$C$2:$C$500,'Stock-AF'!$C7)*SUMIFS(AF!AL$2:AL$500,AF!$C$2:$C$500,'Stock-AF'!$C7)</f>
        <v>0.61892043354399295</v>
      </c>
      <c r="AM7" s="4">
        <f>SUMIFS(Stock!AM$2:AM$500,Stock!$C$2:$C$500,'Stock-AF'!$C7)*SUMIFS(AF!AM$2:AM$500,AF!$C$2:$C$500,'Stock-AF'!$C7)</f>
        <v>5.8423176504303003</v>
      </c>
      <c r="AN7" s="4">
        <f>SUMIFS(Stock!AN$2:AN$500,Stock!$C$2:$C$500,'Stock-AF'!$C7)*SUMIFS(AF!AN$2:AN$500,AF!$C$2:$C$500,'Stock-AF'!$C7)</f>
        <v>4.4822079627334199</v>
      </c>
      <c r="AO7" s="4">
        <f>SUMIFS(Stock!AO$2:AO$500,Stock!$C$2:$C$500,'Stock-AF'!$C7)*SUMIFS(AF!AO$2:AO$500,AF!$C$2:$C$500,'Stock-AF'!$C7)</f>
        <v>26.987249548243401</v>
      </c>
      <c r="AP7" s="4">
        <f>SUMIFS(Stock!AP$2:AP$500,Stock!$C$2:$C$500,'Stock-AF'!$C7)*SUMIFS(AF!AP$2:AP$500,AF!$C$2:$C$500,'Stock-AF'!$C7)</f>
        <v>4.5097379390586303</v>
      </c>
      <c r="AQ7" s="4">
        <f>SUMIFS(Stock!AQ$2:AQ$500,Stock!$C$2:$C$500,'Stock-AF'!$C7)*SUMIFS(AF!AQ$2:AQ$500,AF!$C$2:$C$500,'Stock-AF'!$C7)</f>
        <v>1.70172301534528</v>
      </c>
      <c r="AR7" s="4">
        <f>SUMIFS(Stock!AR$2:AR$500,Stock!$C$2:$C$500,'Stock-AF'!$C7)*SUMIFS(AF!AR$2:AR$500,AF!$C$2:$C$500,'Stock-AF'!$C7)</f>
        <v>1.8521944868643501</v>
      </c>
      <c r="AS7" s="4">
        <f>SUMIFS(Stock!AS$2:AS$500,Stock!$C$2:$C$500,'Stock-AF'!$C7)*SUMIFS(AF!AS$2:AS$500,AF!$C$2:$C$500,'Stock-AF'!$C7)</f>
        <v>6.2272018372451496</v>
      </c>
      <c r="AT7" s="4">
        <f>SUMIFS(Stock!AT$2:AT$500,Stock!$C$2:$C$500,'Stock-AF'!$C7)*SUMIFS(AF!AT$2:AT$500,AF!$C$2:$C$500,'Stock-AF'!$C7)</f>
        <v>2.2915022033748702</v>
      </c>
      <c r="AU7" s="4">
        <f>SUMIFS(Stock!AU$2:AU$500,Stock!$C$2:$C$500,'Stock-AF'!$C7)*SUMIFS(AF!AU$2:AU$500,AF!$C$2:$C$500,'Stock-AF'!$C7)</f>
        <v>2.8475438628274801</v>
      </c>
      <c r="AV7" s="4">
        <f>SUMIFS(Stock!AV$2:AV$500,Stock!$C$2:$C$500,'Stock-AF'!$C7)*SUMIFS(AF!AV$2:AV$500,AF!$C$2:$C$500,'Stock-AF'!$C7)</f>
        <v>34.031872110321302</v>
      </c>
    </row>
    <row r="8" spans="1:48">
      <c r="A8" s="4" t="s">
        <v>52</v>
      </c>
      <c r="B8" s="4" t="s">
        <v>258</v>
      </c>
      <c r="C8" s="4" t="s">
        <v>121</v>
      </c>
      <c r="D8" s="4" t="s">
        <v>54</v>
      </c>
      <c r="E8" s="4" t="s">
        <v>260</v>
      </c>
      <c r="F8" s="4" t="s">
        <v>54</v>
      </c>
      <c r="G8" s="4">
        <v>2010</v>
      </c>
      <c r="H8" s="4" t="s">
        <v>54</v>
      </c>
      <c r="I8" s="4" t="s">
        <v>54</v>
      </c>
      <c r="J8" s="4" t="s">
        <v>54</v>
      </c>
      <c r="K8" s="4" t="s">
        <v>54</v>
      </c>
      <c r="L8" s="4">
        <f>SUMIFS(Stock!L$2:L$500,Stock!$C$2:$C$500,'Stock-AF'!$C8)*SUMIFS(AF!L$2:L$500,AF!$C$2:$C$500,'Stock-AF'!$C8)</f>
        <v>0</v>
      </c>
      <c r="M8" s="4">
        <f>SUMIFS(Stock!M$2:M$500,Stock!$C$2:$C$500,'Stock-AF'!$C8)*SUMIFS(AF!M$2:M$500,AF!$C$2:$C$500,'Stock-AF'!$C8)</f>
        <v>9.6892739737175901</v>
      </c>
      <c r="N8" s="4">
        <f>SUMIFS(Stock!N$2:N$500,Stock!$C$2:$C$500,'Stock-AF'!$C8)*SUMIFS(AF!N$2:N$500,AF!$C$2:$C$500,'Stock-AF'!$C8)</f>
        <v>0</v>
      </c>
      <c r="O8" s="4">
        <f>SUMIFS(Stock!O$2:O$500,Stock!$C$2:$C$500,'Stock-AF'!$C8)*SUMIFS(AF!O$2:O$500,AF!$C$2:$C$500,'Stock-AF'!$C8)</f>
        <v>3.6239377831423401</v>
      </c>
      <c r="P8" s="4">
        <f>SUMIFS(Stock!P$2:P$500,Stock!$C$2:$C$500,'Stock-AF'!$C8)*SUMIFS(AF!P$2:P$500,AF!$C$2:$C$500,'Stock-AF'!$C8)</f>
        <v>0.125018369828575</v>
      </c>
      <c r="Q8" s="4">
        <f>SUMIFS(Stock!Q$2:Q$500,Stock!$C$2:$C$500,'Stock-AF'!$C8)*SUMIFS(AF!Q$2:Q$500,AF!$C$2:$C$500,'Stock-AF'!$C8)</f>
        <v>11.2006468192802</v>
      </c>
      <c r="R8" s="4">
        <f>SUMIFS(Stock!R$2:R$500,Stock!$C$2:$C$500,'Stock-AF'!$C8)*SUMIFS(AF!R$2:R$500,AF!$C$2:$C$500,'Stock-AF'!$C8)</f>
        <v>0</v>
      </c>
      <c r="S8" s="4">
        <f>SUMIFS(Stock!S$2:S$500,Stock!$C$2:$C$500,'Stock-AF'!$C8)*SUMIFS(AF!S$2:S$500,AF!$C$2:$C$500,'Stock-AF'!$C8)</f>
        <v>0.74827740656821895</v>
      </c>
      <c r="T8" s="4">
        <f>SUMIFS(Stock!T$2:T$500,Stock!$C$2:$C$500,'Stock-AF'!$C8)*SUMIFS(AF!T$2:T$500,AF!$C$2:$C$500,'Stock-AF'!$C8)</f>
        <v>128.67771737331299</v>
      </c>
      <c r="U8" s="4">
        <f>SUMIFS(Stock!U$2:U$500,Stock!$C$2:$C$500,'Stock-AF'!$C8)*SUMIFS(AF!U$2:U$500,AF!$C$2:$C$500,'Stock-AF'!$C8)</f>
        <v>1.3043320260131801</v>
      </c>
      <c r="V8" s="4">
        <f>SUMIFS(Stock!V$2:V$500,Stock!$C$2:$C$500,'Stock-AF'!$C8)*SUMIFS(AF!V$2:V$500,AF!$C$2:$C$500,'Stock-AF'!$C8)</f>
        <v>6.0703078471742999E-2</v>
      </c>
      <c r="W8" s="4">
        <f>SUMIFS(Stock!W$2:W$500,Stock!$C$2:$C$500,'Stock-AF'!$C8)*SUMIFS(AF!W$2:W$500,AF!$C$2:$C$500,'Stock-AF'!$C8)</f>
        <v>1.77246368566693</v>
      </c>
      <c r="X8" s="4">
        <f>SUMIFS(Stock!X$2:X$500,Stock!$C$2:$C$500,'Stock-AF'!$C8)*SUMIFS(AF!X$2:X$500,AF!$C$2:$C$500,'Stock-AF'!$C8)</f>
        <v>4.6679081768384698</v>
      </c>
      <c r="Y8" s="4">
        <f>SUMIFS(Stock!Y$2:Y$500,Stock!$C$2:$C$500,'Stock-AF'!$C8)*SUMIFS(AF!Y$2:Y$500,AF!$C$2:$C$500,'Stock-AF'!$C8)</f>
        <v>9.9362273191791306E-2</v>
      </c>
      <c r="Z8" s="4">
        <f>SUMIFS(Stock!Z$2:Z$500,Stock!$C$2:$C$500,'Stock-AF'!$C8)*SUMIFS(AF!Z$2:Z$500,AF!$C$2:$C$500,'Stock-AF'!$C8)</f>
        <v>16.2347836211407</v>
      </c>
      <c r="AA8" s="4">
        <f>SUMIFS(Stock!AA$2:AA$500,Stock!$C$2:$C$500,'Stock-AF'!$C8)*SUMIFS(AF!AA$2:AA$500,AF!$C$2:$C$500,'Stock-AF'!$C8)</f>
        <v>1.9833759342734001</v>
      </c>
      <c r="AB8" s="4">
        <f>SUMIFS(Stock!AB$2:AB$500,Stock!$C$2:$C$500,'Stock-AF'!$C8)*SUMIFS(AF!AB$2:AB$500,AF!$C$2:$C$500,'Stock-AF'!$C8)</f>
        <v>13.3691412514621</v>
      </c>
      <c r="AC8" s="4">
        <f>SUMIFS(Stock!AC$2:AC$500,Stock!$C$2:$C$500,'Stock-AF'!$C8)*SUMIFS(AF!AC$2:AC$500,AF!$C$2:$C$500,'Stock-AF'!$C8)</f>
        <v>2.0728319621278399</v>
      </c>
      <c r="AD8" s="4">
        <f>SUMIFS(Stock!AD$2:AD$500,Stock!$C$2:$C$500,'Stock-AF'!$C8)*SUMIFS(AF!AD$2:AD$500,AF!$C$2:$C$500,'Stock-AF'!$C8)</f>
        <v>0</v>
      </c>
      <c r="AE8" s="4">
        <f>SUMIFS(Stock!AE$2:AE$500,Stock!$C$2:$C$500,'Stock-AF'!$C8)*SUMIFS(AF!AE$2:AE$500,AF!$C$2:$C$500,'Stock-AF'!$C8)</f>
        <v>22.103930375261498</v>
      </c>
      <c r="AF8" s="4">
        <f>SUMIFS(Stock!AF$2:AF$500,Stock!$C$2:$C$500,'Stock-AF'!$C8)*SUMIFS(AF!AF$2:AF$500,AF!$C$2:$C$500,'Stock-AF'!$C8)</f>
        <v>0</v>
      </c>
      <c r="AG8" s="4">
        <f>SUMIFS(Stock!AG$2:AG$500,Stock!$C$2:$C$500,'Stock-AF'!$C8)*SUMIFS(AF!AG$2:AG$500,AF!$C$2:$C$500,'Stock-AF'!$C8)</f>
        <v>0.77044314593410101</v>
      </c>
      <c r="AH8" s="4">
        <f>SUMIFS(Stock!AH$2:AH$500,Stock!$C$2:$C$500,'Stock-AF'!$C8)*SUMIFS(AF!AH$2:AH$500,AF!$C$2:$C$500,'Stock-AF'!$C8)</f>
        <v>0.53080418754636605</v>
      </c>
      <c r="AI8" s="4">
        <f>SUMIFS(Stock!AI$2:AI$500,Stock!$C$2:$C$500,'Stock-AF'!$C8)*SUMIFS(AF!AI$2:AI$500,AF!$C$2:$C$500,'Stock-AF'!$C8)</f>
        <v>0.471657602372067</v>
      </c>
      <c r="AJ8" s="4">
        <f>SUMIFS(Stock!AJ$2:AJ$500,Stock!$C$2:$C$500,'Stock-AF'!$C8)*SUMIFS(AF!AJ$2:AJ$500,AF!$C$2:$C$500,'Stock-AF'!$C8)</f>
        <v>0</v>
      </c>
      <c r="AK8" s="4">
        <f>SUMIFS(Stock!AK$2:AK$500,Stock!$C$2:$C$500,'Stock-AF'!$C8)*SUMIFS(AF!AK$2:AK$500,AF!$C$2:$C$500,'Stock-AF'!$C8)</f>
        <v>9.0433385351543494E-3</v>
      </c>
      <c r="AL8" s="4">
        <f>SUMIFS(Stock!AL$2:AL$500,Stock!$C$2:$C$500,'Stock-AF'!$C8)*SUMIFS(AF!AL$2:AL$500,AF!$C$2:$C$500,'Stock-AF'!$C8)</f>
        <v>0</v>
      </c>
      <c r="AM8" s="4">
        <f>SUMIFS(Stock!AM$2:AM$500,Stock!$C$2:$C$500,'Stock-AF'!$C8)*SUMIFS(AF!AM$2:AM$500,AF!$C$2:$C$500,'Stock-AF'!$C8)</f>
        <v>5.98738136177057</v>
      </c>
      <c r="AN8" s="4">
        <f>SUMIFS(Stock!AN$2:AN$500,Stock!$C$2:$C$500,'Stock-AF'!$C8)*SUMIFS(AF!AN$2:AN$500,AF!$C$2:$C$500,'Stock-AF'!$C8)</f>
        <v>3.0428794337196401E-2</v>
      </c>
      <c r="AO8" s="4">
        <f>SUMIFS(Stock!AO$2:AO$500,Stock!$C$2:$C$500,'Stock-AF'!$C8)*SUMIFS(AF!AO$2:AO$500,AF!$C$2:$C$500,'Stock-AF'!$C8)</f>
        <v>12.5371655445937</v>
      </c>
      <c r="AP8" s="4">
        <f>SUMIFS(Stock!AP$2:AP$500,Stock!$C$2:$C$500,'Stock-AF'!$C8)*SUMIFS(AF!AP$2:AP$500,AF!$C$2:$C$500,'Stock-AF'!$C8)</f>
        <v>0.90521144701913503</v>
      </c>
      <c r="AQ8" s="4">
        <f>SUMIFS(Stock!AQ$2:AQ$500,Stock!$C$2:$C$500,'Stock-AF'!$C8)*SUMIFS(AF!AQ$2:AQ$500,AF!$C$2:$C$500,'Stock-AF'!$C8)</f>
        <v>3.1830281239948</v>
      </c>
      <c r="AR8" s="4">
        <f>SUMIFS(Stock!AR$2:AR$500,Stock!$C$2:$C$500,'Stock-AF'!$C8)*SUMIFS(AF!AR$2:AR$500,AF!$C$2:$C$500,'Stock-AF'!$C8)</f>
        <v>0.606041072569388</v>
      </c>
      <c r="AS8" s="4">
        <f>SUMIFS(Stock!AS$2:AS$500,Stock!$C$2:$C$500,'Stock-AF'!$C8)*SUMIFS(AF!AS$2:AS$500,AF!$C$2:$C$500,'Stock-AF'!$C8)</f>
        <v>5.6440654267240702E-2</v>
      </c>
      <c r="AT8" s="4">
        <f>SUMIFS(Stock!AT$2:AT$500,Stock!$C$2:$C$500,'Stock-AF'!$C8)*SUMIFS(AF!AT$2:AT$500,AF!$C$2:$C$500,'Stock-AF'!$C8)</f>
        <v>0.26174759527006902</v>
      </c>
      <c r="AU8" s="4">
        <f>SUMIFS(Stock!AU$2:AU$500,Stock!$C$2:$C$500,'Stock-AF'!$C8)*SUMIFS(AF!AU$2:AU$500,AF!$C$2:$C$500,'Stock-AF'!$C8)</f>
        <v>2.1294945021523102</v>
      </c>
      <c r="AV8" s="4">
        <f>SUMIFS(Stock!AV$2:AV$500,Stock!$C$2:$C$500,'Stock-AF'!$C8)*SUMIFS(AF!AV$2:AV$500,AF!$C$2:$C$500,'Stock-AF'!$C8)</f>
        <v>33.151130648279</v>
      </c>
    </row>
    <row r="9" spans="1:48">
      <c r="A9" s="4" t="s">
        <v>52</v>
      </c>
      <c r="B9" s="4" t="s">
        <v>258</v>
      </c>
      <c r="C9" s="4" t="s">
        <v>122</v>
      </c>
      <c r="D9" s="4" t="s">
        <v>54</v>
      </c>
      <c r="E9" s="4" t="s">
        <v>260</v>
      </c>
      <c r="F9" s="4" t="s">
        <v>54</v>
      </c>
      <c r="G9" s="4">
        <v>2010</v>
      </c>
      <c r="H9" s="4" t="s">
        <v>54</v>
      </c>
      <c r="I9" s="4" t="s">
        <v>54</v>
      </c>
      <c r="J9" s="4" t="s">
        <v>54</v>
      </c>
      <c r="K9" s="4" t="s">
        <v>54</v>
      </c>
      <c r="L9" s="4">
        <f>SUMIFS(Stock!L$2:L$500,Stock!$C$2:$C$500,'Stock-AF'!$C9)*SUMIFS(AF!L$2:L$500,AF!$C$2:$C$500,'Stock-AF'!$C9)</f>
        <v>0.35716057818764202</v>
      </c>
      <c r="M9" s="4">
        <f>SUMIFS(Stock!M$2:M$500,Stock!$C$2:$C$500,'Stock-AF'!$C9)*SUMIFS(AF!M$2:M$500,AF!$C$2:$C$500,'Stock-AF'!$C9)</f>
        <v>3.8889379145480998</v>
      </c>
      <c r="N9" s="4">
        <f>SUMIFS(Stock!N$2:N$500,Stock!$C$2:$C$500,'Stock-AF'!$C9)*SUMIFS(AF!N$2:N$500,AF!$C$2:$C$500,'Stock-AF'!$C9)</f>
        <v>0</v>
      </c>
      <c r="O9" s="4">
        <f>SUMIFS(Stock!O$2:O$500,Stock!$C$2:$C$500,'Stock-AF'!$C9)*SUMIFS(AF!O$2:O$500,AF!$C$2:$C$500,'Stock-AF'!$C9)</f>
        <v>2.0296617209494601</v>
      </c>
      <c r="P9" s="4">
        <f>SUMIFS(Stock!P$2:P$500,Stock!$C$2:$C$500,'Stock-AF'!$C9)*SUMIFS(AF!P$2:P$500,AF!$C$2:$C$500,'Stock-AF'!$C9)</f>
        <v>2.63071398250312E-2</v>
      </c>
      <c r="Q9" s="4">
        <f>SUMIFS(Stock!Q$2:Q$500,Stock!$C$2:$C$500,'Stock-AF'!$C9)*SUMIFS(AF!Q$2:Q$500,AF!$C$2:$C$500,'Stock-AF'!$C9)</f>
        <v>0</v>
      </c>
      <c r="R9" s="4">
        <f>SUMIFS(Stock!R$2:R$500,Stock!$C$2:$C$500,'Stock-AF'!$C9)*SUMIFS(AF!R$2:R$500,AF!$C$2:$C$500,'Stock-AF'!$C9)</f>
        <v>0</v>
      </c>
      <c r="S9" s="4">
        <f>SUMIFS(Stock!S$2:S$500,Stock!$C$2:$C$500,'Stock-AF'!$C9)*SUMIFS(AF!S$2:S$500,AF!$C$2:$C$500,'Stock-AF'!$C9)</f>
        <v>0</v>
      </c>
      <c r="T9" s="4">
        <f>SUMIFS(Stock!T$2:T$500,Stock!$C$2:$C$500,'Stock-AF'!$C9)*SUMIFS(AF!T$2:T$500,AF!$C$2:$C$500,'Stock-AF'!$C9)</f>
        <v>48.244210311171798</v>
      </c>
      <c r="U9" s="4">
        <f>SUMIFS(Stock!U$2:U$500,Stock!$C$2:$C$500,'Stock-AF'!$C9)*SUMIFS(AF!U$2:U$500,AF!$C$2:$C$500,'Stock-AF'!$C9)</f>
        <v>0.157795758588028</v>
      </c>
      <c r="V9" s="4">
        <f>SUMIFS(Stock!V$2:V$500,Stock!$C$2:$C$500,'Stock-AF'!$C9)*SUMIFS(AF!V$2:V$500,AF!$C$2:$C$500,'Stock-AF'!$C9)</f>
        <v>1.0492416960113399E-2</v>
      </c>
      <c r="W9" s="4">
        <f>SUMIFS(Stock!W$2:W$500,Stock!$C$2:$C$500,'Stock-AF'!$C9)*SUMIFS(AF!W$2:W$500,AF!$C$2:$C$500,'Stock-AF'!$C9)</f>
        <v>3.0185296591197801</v>
      </c>
      <c r="X9" s="4">
        <f>SUMIFS(Stock!X$2:X$500,Stock!$C$2:$C$500,'Stock-AF'!$C9)*SUMIFS(AF!X$2:X$500,AF!$C$2:$C$500,'Stock-AF'!$C9)</f>
        <v>2.5034348689120098</v>
      </c>
      <c r="Y9" s="4">
        <f>SUMIFS(Stock!Y$2:Y$500,Stock!$C$2:$C$500,'Stock-AF'!$C9)*SUMIFS(AF!Y$2:Y$500,AF!$C$2:$C$500,'Stock-AF'!$C9)</f>
        <v>0</v>
      </c>
      <c r="Z9" s="4">
        <f>SUMIFS(Stock!Z$2:Z$500,Stock!$C$2:$C$500,'Stock-AF'!$C9)*SUMIFS(AF!Z$2:Z$500,AF!$C$2:$C$500,'Stock-AF'!$C9)</f>
        <v>10.303355507559401</v>
      </c>
      <c r="AA9" s="4">
        <f>SUMIFS(Stock!AA$2:AA$500,Stock!$C$2:$C$500,'Stock-AF'!$C9)*SUMIFS(AF!AA$2:AA$500,AF!$C$2:$C$500,'Stock-AF'!$C9)</f>
        <v>0.84671598513326796</v>
      </c>
      <c r="AB9" s="4">
        <f>SUMIFS(Stock!AB$2:AB$500,Stock!$C$2:$C$500,'Stock-AF'!$C9)*SUMIFS(AF!AB$2:AB$500,AF!$C$2:$C$500,'Stock-AF'!$C9)</f>
        <v>1.56871405967469</v>
      </c>
      <c r="AC9" s="4">
        <f>SUMIFS(Stock!AC$2:AC$500,Stock!$C$2:$C$500,'Stock-AF'!$C9)*SUMIFS(AF!AC$2:AC$500,AF!$C$2:$C$500,'Stock-AF'!$C9)</f>
        <v>0.32383088363601398</v>
      </c>
      <c r="AD9" s="4">
        <f>SUMIFS(Stock!AD$2:AD$500,Stock!$C$2:$C$500,'Stock-AF'!$C9)*SUMIFS(AF!AD$2:AD$500,AF!$C$2:$C$500,'Stock-AF'!$C9)</f>
        <v>5.1702286343559299E-2</v>
      </c>
      <c r="AE9" s="4">
        <f>SUMIFS(Stock!AE$2:AE$500,Stock!$C$2:$C$500,'Stock-AF'!$C9)*SUMIFS(AF!AE$2:AE$500,AF!$C$2:$C$500,'Stock-AF'!$C9)</f>
        <v>5.3718902169954799</v>
      </c>
      <c r="AF9" s="4">
        <f>SUMIFS(Stock!AF$2:AF$500,Stock!$C$2:$C$500,'Stock-AF'!$C9)*SUMIFS(AF!AF$2:AF$500,AF!$C$2:$C$500,'Stock-AF'!$C9)</f>
        <v>0.23400938051287801</v>
      </c>
      <c r="AG9" s="4">
        <f>SUMIFS(Stock!AG$2:AG$500,Stock!$C$2:$C$500,'Stock-AF'!$C9)*SUMIFS(AF!AG$2:AG$500,AF!$C$2:$C$500,'Stock-AF'!$C9)</f>
        <v>0</v>
      </c>
      <c r="AH9" s="4">
        <f>SUMIFS(Stock!AH$2:AH$500,Stock!$C$2:$C$500,'Stock-AF'!$C9)*SUMIFS(AF!AH$2:AH$500,AF!$C$2:$C$500,'Stock-AF'!$C9)</f>
        <v>0.22280664498730099</v>
      </c>
      <c r="AI9" s="4">
        <f>SUMIFS(Stock!AI$2:AI$500,Stock!$C$2:$C$500,'Stock-AF'!$C9)*SUMIFS(AF!AI$2:AI$500,AF!$C$2:$C$500,'Stock-AF'!$C9)</f>
        <v>3.9976522459759203E-2</v>
      </c>
      <c r="AJ9" s="4">
        <f>SUMIFS(Stock!AJ$2:AJ$500,Stock!$C$2:$C$500,'Stock-AF'!$C9)*SUMIFS(AF!AJ$2:AJ$500,AF!$C$2:$C$500,'Stock-AF'!$C9)</f>
        <v>0</v>
      </c>
      <c r="AK9" s="4">
        <f>SUMIFS(Stock!AK$2:AK$500,Stock!$C$2:$C$500,'Stock-AF'!$C9)*SUMIFS(AF!AK$2:AK$500,AF!$C$2:$C$500,'Stock-AF'!$C9)</f>
        <v>0.14684033945925201</v>
      </c>
      <c r="AL9" s="4">
        <f>SUMIFS(Stock!AL$2:AL$500,Stock!$C$2:$C$500,'Stock-AF'!$C9)*SUMIFS(AF!AL$2:AL$500,AF!$C$2:$C$500,'Stock-AF'!$C9)</f>
        <v>0.10560335800370001</v>
      </c>
      <c r="AM9" s="4">
        <f>SUMIFS(Stock!AM$2:AM$500,Stock!$C$2:$C$500,'Stock-AF'!$C9)*SUMIFS(AF!AM$2:AM$500,AF!$C$2:$C$500,'Stock-AF'!$C9)</f>
        <v>1.4876298876999601</v>
      </c>
      <c r="AN9" s="4">
        <f>SUMIFS(Stock!AN$2:AN$500,Stock!$C$2:$C$500,'Stock-AF'!$C9)*SUMIFS(AF!AN$2:AN$500,AF!$C$2:$C$500,'Stock-AF'!$C9)</f>
        <v>4.8278179824842102E-2</v>
      </c>
      <c r="AO9" s="4">
        <f>SUMIFS(Stock!AO$2:AO$500,Stock!$C$2:$C$500,'Stock-AF'!$C9)*SUMIFS(AF!AO$2:AO$500,AF!$C$2:$C$500,'Stock-AF'!$C9)</f>
        <v>2.6549988957588999</v>
      </c>
      <c r="AP9" s="4">
        <f>SUMIFS(Stock!AP$2:AP$500,Stock!$C$2:$C$500,'Stock-AF'!$C9)*SUMIFS(AF!AP$2:AP$500,AF!$C$2:$C$500,'Stock-AF'!$C9)</f>
        <v>1.0346782142208499</v>
      </c>
      <c r="AQ9" s="4">
        <f>SUMIFS(Stock!AQ$2:AQ$500,Stock!$C$2:$C$500,'Stock-AF'!$C9)*SUMIFS(AF!AQ$2:AQ$500,AF!$C$2:$C$500,'Stock-AF'!$C9)</f>
        <v>0.285248860659925</v>
      </c>
      <c r="AR9" s="4">
        <f>SUMIFS(Stock!AR$2:AR$500,Stock!$C$2:$C$500,'Stock-AF'!$C9)*SUMIFS(AF!AR$2:AR$500,AF!$C$2:$C$500,'Stock-AF'!$C9)</f>
        <v>0.219428410148544</v>
      </c>
      <c r="AS9" s="4">
        <f>SUMIFS(Stock!AS$2:AS$500,Stock!$C$2:$C$500,'Stock-AF'!$C9)*SUMIFS(AF!AS$2:AS$500,AF!$C$2:$C$500,'Stock-AF'!$C9)</f>
        <v>0.105163663086506</v>
      </c>
      <c r="AT9" s="4">
        <f>SUMIFS(Stock!AT$2:AT$500,Stock!$C$2:$C$500,'Stock-AF'!$C9)*SUMIFS(AF!AT$2:AT$500,AF!$C$2:$C$500,'Stock-AF'!$C9)</f>
        <v>0.451750201355058</v>
      </c>
      <c r="AU9" s="4">
        <f>SUMIFS(Stock!AU$2:AU$500,Stock!$C$2:$C$500,'Stock-AF'!$C9)*SUMIFS(AF!AU$2:AU$500,AF!$C$2:$C$500,'Stock-AF'!$C9)</f>
        <v>0.557655853235548</v>
      </c>
      <c r="AV9" s="4">
        <f>SUMIFS(Stock!AV$2:AV$500,Stock!$C$2:$C$500,'Stock-AF'!$C9)*SUMIFS(AF!AV$2:AV$500,AF!$C$2:$C$500,'Stock-AF'!$C9)</f>
        <v>0</v>
      </c>
    </row>
    <row r="10" spans="1:48">
      <c r="A10" s="4" t="s">
        <v>52</v>
      </c>
      <c r="B10" s="4" t="s">
        <v>258</v>
      </c>
      <c r="C10" s="4" t="s">
        <v>123</v>
      </c>
      <c r="D10" s="4" t="s">
        <v>54</v>
      </c>
      <c r="E10" s="4" t="s">
        <v>260</v>
      </c>
      <c r="F10" s="4" t="s">
        <v>54</v>
      </c>
      <c r="G10" s="4">
        <v>2010</v>
      </c>
      <c r="H10" s="4" t="s">
        <v>54</v>
      </c>
      <c r="I10" s="4" t="s">
        <v>54</v>
      </c>
      <c r="J10" s="4" t="s">
        <v>54</v>
      </c>
      <c r="K10" s="4" t="s">
        <v>54</v>
      </c>
      <c r="L10" s="4">
        <f>SUMIFS(Stock!L$2:L$500,Stock!$C$2:$C$500,'Stock-AF'!$C10)*SUMIFS(AF!L$2:L$500,AF!$C$2:$C$500,'Stock-AF'!$C10)</f>
        <v>0.23807411933675199</v>
      </c>
      <c r="M10" s="4">
        <f>SUMIFS(Stock!M$2:M$500,Stock!$C$2:$C$500,'Stock-AF'!$C10)*SUMIFS(AF!M$2:M$500,AF!$C$2:$C$500,'Stock-AF'!$C10)</f>
        <v>0.60886929566600201</v>
      </c>
      <c r="N10" s="4">
        <f>SUMIFS(Stock!N$2:N$500,Stock!$C$2:$C$500,'Stock-AF'!$C10)*SUMIFS(AF!N$2:N$500,AF!$C$2:$C$500,'Stock-AF'!$C10)</f>
        <v>0</v>
      </c>
      <c r="O10" s="4">
        <f>SUMIFS(Stock!O$2:O$500,Stock!$C$2:$C$500,'Stock-AF'!$C10)*SUMIFS(AF!O$2:O$500,AF!$C$2:$C$500,'Stock-AF'!$C10)</f>
        <v>0.17411402184879399</v>
      </c>
      <c r="P10" s="4">
        <f>SUMIFS(Stock!P$2:P$500,Stock!$C$2:$C$500,'Stock-AF'!$C10)*SUMIFS(AF!P$2:P$500,AF!$C$2:$C$500,'Stock-AF'!$C10)</f>
        <v>0.33091444736215397</v>
      </c>
      <c r="Q10" s="4">
        <f>SUMIFS(Stock!Q$2:Q$500,Stock!$C$2:$C$500,'Stock-AF'!$C10)*SUMIFS(AF!Q$2:Q$500,AF!$C$2:$C$500,'Stock-AF'!$C10)</f>
        <v>6.3983256663221901</v>
      </c>
      <c r="R10" s="4">
        <f>SUMIFS(Stock!R$2:R$500,Stock!$C$2:$C$500,'Stock-AF'!$C10)*SUMIFS(AF!R$2:R$500,AF!$C$2:$C$500,'Stock-AF'!$C10)</f>
        <v>0.23164983662093799</v>
      </c>
      <c r="S10" s="4">
        <f>SUMIFS(Stock!S$2:S$500,Stock!$C$2:$C$500,'Stock-AF'!$C10)*SUMIFS(AF!S$2:S$500,AF!$C$2:$C$500,'Stock-AF'!$C10)</f>
        <v>0.60196615631118</v>
      </c>
      <c r="T10" s="4">
        <f>SUMIFS(Stock!T$2:T$500,Stock!$C$2:$C$500,'Stock-AF'!$C10)*SUMIFS(AF!T$2:T$500,AF!$C$2:$C$500,'Stock-AF'!$C10)</f>
        <v>0</v>
      </c>
      <c r="U10" s="4">
        <f>SUMIFS(Stock!U$2:U$500,Stock!$C$2:$C$500,'Stock-AF'!$C10)*SUMIFS(AF!U$2:U$500,AF!$C$2:$C$500,'Stock-AF'!$C10)</f>
        <v>0.85726510522686405</v>
      </c>
      <c r="V10" s="4">
        <f>SUMIFS(Stock!V$2:V$500,Stock!$C$2:$C$500,'Stock-AF'!$C10)*SUMIFS(AF!V$2:V$500,AF!$C$2:$C$500,'Stock-AF'!$C10)</f>
        <v>4.3432748406365802E-2</v>
      </c>
      <c r="W10" s="4">
        <f>SUMIFS(Stock!W$2:W$500,Stock!$C$2:$C$500,'Stock-AF'!$C10)*SUMIFS(AF!W$2:W$500,AF!$C$2:$C$500,'Stock-AF'!$C10)</f>
        <v>0</v>
      </c>
      <c r="X10" s="4">
        <f>SUMIFS(Stock!X$2:X$500,Stock!$C$2:$C$500,'Stock-AF'!$C10)*SUMIFS(AF!X$2:X$500,AF!$C$2:$C$500,'Stock-AF'!$C10)</f>
        <v>1.1611789047124701</v>
      </c>
      <c r="Y10" s="4">
        <f>SUMIFS(Stock!Y$2:Y$500,Stock!$C$2:$C$500,'Stock-AF'!$C10)*SUMIFS(AF!Y$2:Y$500,AF!$C$2:$C$500,'Stock-AF'!$C10)</f>
        <v>0.29966139914420298</v>
      </c>
      <c r="Z10" s="4">
        <f>SUMIFS(Stock!Z$2:Z$500,Stock!$C$2:$C$500,'Stock-AF'!$C10)*SUMIFS(AF!Z$2:Z$500,AF!$C$2:$C$500,'Stock-AF'!$C10)</f>
        <v>4.8760244489997797</v>
      </c>
      <c r="AA10" s="4">
        <f>SUMIFS(Stock!AA$2:AA$500,Stock!$C$2:$C$500,'Stock-AF'!$C10)*SUMIFS(AF!AA$2:AA$500,AF!$C$2:$C$500,'Stock-AF'!$C10)</f>
        <v>4.0809462492286203E-2</v>
      </c>
      <c r="AB10" s="4">
        <f>SUMIFS(Stock!AB$2:AB$500,Stock!$C$2:$C$500,'Stock-AF'!$C10)*SUMIFS(AF!AB$2:AB$500,AF!$C$2:$C$500,'Stock-AF'!$C10)</f>
        <v>0.266123685739942</v>
      </c>
      <c r="AC10" s="4">
        <f>SUMIFS(Stock!AC$2:AC$500,Stock!$C$2:$C$500,'Stock-AF'!$C10)*SUMIFS(AF!AC$2:AC$500,AF!$C$2:$C$500,'Stock-AF'!$C10)</f>
        <v>0.29332796146314399</v>
      </c>
      <c r="AD10" s="4">
        <f>SUMIFS(Stock!AD$2:AD$500,Stock!$C$2:$C$500,'Stock-AF'!$C10)*SUMIFS(AF!AD$2:AD$500,AF!$C$2:$C$500,'Stock-AF'!$C10)</f>
        <v>0</v>
      </c>
      <c r="AE10" s="4">
        <f>SUMIFS(Stock!AE$2:AE$500,Stock!$C$2:$C$500,'Stock-AF'!$C10)*SUMIFS(AF!AE$2:AE$500,AF!$C$2:$C$500,'Stock-AF'!$C10)</f>
        <v>0</v>
      </c>
      <c r="AF10" s="4">
        <f>SUMIFS(Stock!AF$2:AF$500,Stock!$C$2:$C$500,'Stock-AF'!$C10)*SUMIFS(AF!AF$2:AF$500,AF!$C$2:$C$500,'Stock-AF'!$C10)</f>
        <v>0.15071703847059501</v>
      </c>
      <c r="AG10" s="4">
        <f>SUMIFS(Stock!AG$2:AG$500,Stock!$C$2:$C$500,'Stock-AF'!$C10)*SUMIFS(AF!AG$2:AG$500,AF!$C$2:$C$500,'Stock-AF'!$C10)</f>
        <v>0.233472014271878</v>
      </c>
      <c r="AH10" s="4">
        <f>SUMIFS(Stock!AH$2:AH$500,Stock!$C$2:$C$500,'Stock-AF'!$C10)*SUMIFS(AF!AH$2:AH$500,AF!$C$2:$C$500,'Stock-AF'!$C10)</f>
        <v>0</v>
      </c>
      <c r="AI10" s="4">
        <f>SUMIFS(Stock!AI$2:AI$500,Stock!$C$2:$C$500,'Stock-AF'!$C10)*SUMIFS(AF!AI$2:AI$500,AF!$C$2:$C$500,'Stock-AF'!$C10)</f>
        <v>0.102668477544964</v>
      </c>
      <c r="AJ10" s="4">
        <f>SUMIFS(Stock!AJ$2:AJ$500,Stock!$C$2:$C$500,'Stock-AF'!$C10)*SUMIFS(AF!AJ$2:AJ$500,AF!$C$2:$C$500,'Stock-AF'!$C10)</f>
        <v>0</v>
      </c>
      <c r="AK10" s="4">
        <f>SUMIFS(Stock!AK$2:AK$500,Stock!$C$2:$C$500,'Stock-AF'!$C10)*SUMIFS(AF!AK$2:AK$500,AF!$C$2:$C$500,'Stock-AF'!$C10)</f>
        <v>0.46302769281745798</v>
      </c>
      <c r="AL10" s="4">
        <f>SUMIFS(Stock!AL$2:AL$500,Stock!$C$2:$C$500,'Stock-AF'!$C10)*SUMIFS(AF!AL$2:AL$500,AF!$C$2:$C$500,'Stock-AF'!$C10)</f>
        <v>0</v>
      </c>
      <c r="AM10" s="4">
        <f>SUMIFS(Stock!AM$2:AM$500,Stock!$C$2:$C$500,'Stock-AF'!$C10)*SUMIFS(AF!AM$2:AM$500,AF!$C$2:$C$500,'Stock-AF'!$C10)</f>
        <v>0.13349619952802899</v>
      </c>
      <c r="AN10" s="4">
        <f>SUMIFS(Stock!AN$2:AN$500,Stock!$C$2:$C$500,'Stock-AF'!$C10)*SUMIFS(AF!AN$2:AN$500,AF!$C$2:$C$500,'Stock-AF'!$C10)</f>
        <v>0.15622189266380501</v>
      </c>
      <c r="AO10" s="4">
        <f>SUMIFS(Stock!AO$2:AO$500,Stock!$C$2:$C$500,'Stock-AF'!$C10)*SUMIFS(AF!AO$2:AO$500,AF!$C$2:$C$500,'Stock-AF'!$C10)</f>
        <v>2.28742040405794</v>
      </c>
      <c r="AP10" s="4">
        <f>SUMIFS(Stock!AP$2:AP$500,Stock!$C$2:$C$500,'Stock-AF'!$C10)*SUMIFS(AF!AP$2:AP$500,AF!$C$2:$C$500,'Stock-AF'!$C10)</f>
        <v>0</v>
      </c>
      <c r="AQ10" s="4">
        <f>SUMIFS(Stock!AQ$2:AQ$500,Stock!$C$2:$C$500,'Stock-AF'!$C10)*SUMIFS(AF!AQ$2:AQ$500,AF!$C$2:$C$500,'Stock-AF'!$C10)</f>
        <v>0</v>
      </c>
      <c r="AR10" s="4">
        <f>SUMIFS(Stock!AR$2:AR$500,Stock!$C$2:$C$500,'Stock-AF'!$C10)*SUMIFS(AF!AR$2:AR$500,AF!$C$2:$C$500,'Stock-AF'!$C10)</f>
        <v>1.15587674605576</v>
      </c>
      <c r="AS10" s="4">
        <f>SUMIFS(Stock!AS$2:AS$500,Stock!$C$2:$C$500,'Stock-AF'!$C10)*SUMIFS(AF!AS$2:AS$500,AF!$C$2:$C$500,'Stock-AF'!$C10)</f>
        <v>0.89223417186926601</v>
      </c>
      <c r="AT10" s="4">
        <f>SUMIFS(Stock!AT$2:AT$500,Stock!$C$2:$C$500,'Stock-AF'!$C10)*SUMIFS(AF!AT$2:AT$500,AF!$C$2:$C$500,'Stock-AF'!$C10)</f>
        <v>0</v>
      </c>
      <c r="AU10" s="4">
        <f>SUMIFS(Stock!AU$2:AU$500,Stock!$C$2:$C$500,'Stock-AF'!$C10)*SUMIFS(AF!AU$2:AU$500,AF!$C$2:$C$500,'Stock-AF'!$C10)</f>
        <v>0.25851956513504298</v>
      </c>
      <c r="AV10" s="4">
        <f>SUMIFS(Stock!AV$2:AV$500,Stock!$C$2:$C$500,'Stock-AF'!$C10)*SUMIFS(AF!AV$2:AV$500,AF!$C$2:$C$500,'Stock-AF'!$C10)</f>
        <v>0.73658074991181999</v>
      </c>
    </row>
    <row r="11" spans="1:48">
      <c r="A11" s="4" t="s">
        <v>52</v>
      </c>
      <c r="B11" s="4" t="s">
        <v>258</v>
      </c>
      <c r="C11" s="4" t="s">
        <v>124</v>
      </c>
      <c r="D11" s="4" t="s">
        <v>54</v>
      </c>
      <c r="E11" s="4" t="s">
        <v>260</v>
      </c>
      <c r="F11" s="4" t="s">
        <v>54</v>
      </c>
      <c r="G11" s="4">
        <v>2010</v>
      </c>
      <c r="H11" s="4" t="s">
        <v>54</v>
      </c>
      <c r="I11" s="4" t="s">
        <v>54</v>
      </c>
      <c r="J11" s="4" t="s">
        <v>54</v>
      </c>
      <c r="K11" s="4" t="s">
        <v>54</v>
      </c>
      <c r="L11" s="4">
        <f>SUMIFS(Stock!L$2:L$500,Stock!$C$2:$C$500,'Stock-AF'!$C11)*SUMIFS(AF!L$2:L$500,AF!$C$2:$C$500,'Stock-AF'!$C11)</f>
        <v>0.74469724522735403</v>
      </c>
      <c r="M11" s="4">
        <f>SUMIFS(Stock!M$2:M$500,Stock!$C$2:$C$500,'Stock-AF'!$C11)*SUMIFS(AF!M$2:M$500,AF!$C$2:$C$500,'Stock-AF'!$C11)</f>
        <v>30.790205678055401</v>
      </c>
      <c r="N11" s="4">
        <f>SUMIFS(Stock!N$2:N$500,Stock!$C$2:$C$500,'Stock-AF'!$C11)*SUMIFS(AF!N$2:N$500,AF!$C$2:$C$500,'Stock-AF'!$C11)</f>
        <v>5.0876389394866397</v>
      </c>
      <c r="O11" s="4">
        <f>SUMIFS(Stock!O$2:O$500,Stock!$C$2:$C$500,'Stock-AF'!$C11)*SUMIFS(AF!O$2:O$500,AF!$C$2:$C$500,'Stock-AF'!$C11)</f>
        <v>47.746294019314</v>
      </c>
      <c r="P11" s="4">
        <f>SUMIFS(Stock!P$2:P$500,Stock!$C$2:$C$500,'Stock-AF'!$C11)*SUMIFS(AF!P$2:P$500,AF!$C$2:$C$500,'Stock-AF'!$C11)</f>
        <v>32.6149424576871</v>
      </c>
      <c r="Q11" s="4">
        <f>SUMIFS(Stock!Q$2:Q$500,Stock!$C$2:$C$500,'Stock-AF'!$C11)*SUMIFS(AF!Q$2:Q$500,AF!$C$2:$C$500,'Stock-AF'!$C11)</f>
        <v>39.188142886217101</v>
      </c>
      <c r="R11" s="4">
        <f>SUMIFS(Stock!R$2:R$500,Stock!$C$2:$C$500,'Stock-AF'!$C11)*SUMIFS(AF!R$2:R$500,AF!$C$2:$C$500,'Stock-AF'!$C11)</f>
        <v>8.8728650733145198</v>
      </c>
      <c r="S11" s="4">
        <f>SUMIFS(Stock!S$2:S$500,Stock!$C$2:$C$500,'Stock-AF'!$C11)*SUMIFS(AF!S$2:S$500,AF!$C$2:$C$500,'Stock-AF'!$C11)</f>
        <v>23.125520354548399</v>
      </c>
      <c r="T11" s="4">
        <f>SUMIFS(Stock!T$2:T$500,Stock!$C$2:$C$500,'Stock-AF'!$C11)*SUMIFS(AF!T$2:T$500,AF!$C$2:$C$500,'Stock-AF'!$C11)</f>
        <v>209.93197053309501</v>
      </c>
      <c r="U11" s="4">
        <f>SUMIFS(Stock!U$2:U$500,Stock!$C$2:$C$500,'Stock-AF'!$C11)*SUMIFS(AF!U$2:U$500,AF!$C$2:$C$500,'Stock-AF'!$C11)</f>
        <v>52.353254005511801</v>
      </c>
      <c r="V11" s="4">
        <f>SUMIFS(Stock!V$2:V$500,Stock!$C$2:$C$500,'Stock-AF'!$C11)*SUMIFS(AF!V$2:V$500,AF!$C$2:$C$500,'Stock-AF'!$C11)</f>
        <v>3.3834008720127202</v>
      </c>
      <c r="W11" s="4">
        <f>SUMIFS(Stock!W$2:W$500,Stock!$C$2:$C$500,'Stock-AF'!$C11)*SUMIFS(AF!W$2:W$500,AF!$C$2:$C$500,'Stock-AF'!$C11)</f>
        <v>56.979219428190902</v>
      </c>
      <c r="X11" s="4">
        <f>SUMIFS(Stock!X$2:X$500,Stock!$C$2:$C$500,'Stock-AF'!$C11)*SUMIFS(AF!X$2:X$500,AF!$C$2:$C$500,'Stock-AF'!$C11)</f>
        <v>109.603962330732</v>
      </c>
      <c r="Y11" s="4">
        <f>SUMIFS(Stock!Y$2:Y$500,Stock!$C$2:$C$500,'Stock-AF'!$C11)*SUMIFS(AF!Y$2:Y$500,AF!$C$2:$C$500,'Stock-AF'!$C11)</f>
        <v>27.333903606420598</v>
      </c>
      <c r="Z11" s="4">
        <f>SUMIFS(Stock!Z$2:Z$500,Stock!$C$2:$C$500,'Stock-AF'!$C11)*SUMIFS(AF!Z$2:Z$500,AF!$C$2:$C$500,'Stock-AF'!$C11)</f>
        <v>226.32841338726499</v>
      </c>
      <c r="AA11" s="4">
        <f>SUMIFS(Stock!AA$2:AA$500,Stock!$C$2:$C$500,'Stock-AF'!$C11)*SUMIFS(AF!AA$2:AA$500,AF!$C$2:$C$500,'Stock-AF'!$C11)</f>
        <v>7.8328168642899598</v>
      </c>
      <c r="AB11" s="4">
        <f>SUMIFS(Stock!AB$2:AB$500,Stock!$C$2:$C$500,'Stock-AF'!$C11)*SUMIFS(AF!AB$2:AB$500,AF!$C$2:$C$500,'Stock-AF'!$C11)</f>
        <v>9.7165288675270194</v>
      </c>
      <c r="AC11" s="4">
        <f>SUMIFS(Stock!AC$2:AC$500,Stock!$C$2:$C$500,'Stock-AF'!$C11)*SUMIFS(AF!AC$2:AC$500,AF!$C$2:$C$500,'Stock-AF'!$C11)</f>
        <v>17.202373733010599</v>
      </c>
      <c r="AD11" s="4">
        <f>SUMIFS(Stock!AD$2:AD$500,Stock!$C$2:$C$500,'Stock-AF'!$C11)*SUMIFS(AF!AD$2:AD$500,AF!$C$2:$C$500,'Stock-AF'!$C11)</f>
        <v>4.2544290438288401</v>
      </c>
      <c r="AE11" s="4">
        <f>SUMIFS(Stock!AE$2:AE$500,Stock!$C$2:$C$500,'Stock-AF'!$C11)*SUMIFS(AF!AE$2:AE$500,AF!$C$2:$C$500,'Stock-AF'!$C11)</f>
        <v>43.6765375885333</v>
      </c>
      <c r="AF11" s="4">
        <f>SUMIFS(Stock!AF$2:AF$500,Stock!$C$2:$C$500,'Stock-AF'!$C11)*SUMIFS(AF!AF$2:AF$500,AF!$C$2:$C$500,'Stock-AF'!$C11)</f>
        <v>0.62652896208919195</v>
      </c>
      <c r="AG11" s="4">
        <f>SUMIFS(Stock!AG$2:AG$500,Stock!$C$2:$C$500,'Stock-AF'!$C11)*SUMIFS(AF!AG$2:AG$500,AF!$C$2:$C$500,'Stock-AF'!$C11)</f>
        <v>12.639172805054301</v>
      </c>
      <c r="AH11" s="4">
        <f>SUMIFS(Stock!AH$2:AH$500,Stock!$C$2:$C$500,'Stock-AF'!$C11)*SUMIFS(AF!AH$2:AH$500,AF!$C$2:$C$500,'Stock-AF'!$C11)</f>
        <v>3.0441104617112802</v>
      </c>
      <c r="AI11" s="4">
        <f>SUMIFS(Stock!AI$2:AI$500,Stock!$C$2:$C$500,'Stock-AF'!$C11)*SUMIFS(AF!AI$2:AI$500,AF!$C$2:$C$500,'Stock-AF'!$C11)</f>
        <v>5.3948953196696197</v>
      </c>
      <c r="AJ11" s="4">
        <f>SUMIFS(Stock!AJ$2:AJ$500,Stock!$C$2:$C$500,'Stock-AF'!$C11)*SUMIFS(AF!AJ$2:AJ$500,AF!$C$2:$C$500,'Stock-AF'!$C11)</f>
        <v>2.07125362023617E-2</v>
      </c>
      <c r="AK11" s="4">
        <f>SUMIFS(Stock!AK$2:AK$500,Stock!$C$2:$C$500,'Stock-AF'!$C11)*SUMIFS(AF!AK$2:AK$500,AF!$C$2:$C$500,'Stock-AF'!$C11)</f>
        <v>2.52262276065174</v>
      </c>
      <c r="AL11" s="4">
        <f>SUMIFS(Stock!AL$2:AL$500,Stock!$C$2:$C$500,'Stock-AF'!$C11)*SUMIFS(AF!AL$2:AL$500,AF!$C$2:$C$500,'Stock-AF'!$C11)</f>
        <v>1.2762954842229799</v>
      </c>
      <c r="AM11" s="4">
        <f>SUMIFS(Stock!AM$2:AM$500,Stock!$C$2:$C$500,'Stock-AF'!$C11)*SUMIFS(AF!AM$2:AM$500,AF!$C$2:$C$500,'Stock-AF'!$C11)</f>
        <v>22.495023248099301</v>
      </c>
      <c r="AN11" s="4">
        <f>SUMIFS(Stock!AN$2:AN$500,Stock!$C$2:$C$500,'Stock-AF'!$C11)*SUMIFS(AF!AN$2:AN$500,AF!$C$2:$C$500,'Stock-AF'!$C11)</f>
        <v>42.546785876727299</v>
      </c>
      <c r="AO11" s="4">
        <f>SUMIFS(Stock!AO$2:AO$500,Stock!$C$2:$C$500,'Stock-AF'!$C11)*SUMIFS(AF!AO$2:AO$500,AF!$C$2:$C$500,'Stock-AF'!$C11)</f>
        <v>120.196391442387</v>
      </c>
      <c r="AP11" s="4">
        <f>SUMIFS(Stock!AP$2:AP$500,Stock!$C$2:$C$500,'Stock-AF'!$C11)*SUMIFS(AF!AP$2:AP$500,AF!$C$2:$C$500,'Stock-AF'!$C11)</f>
        <v>17.425566464904001</v>
      </c>
      <c r="AQ11" s="4">
        <f>SUMIFS(Stock!AQ$2:AQ$500,Stock!$C$2:$C$500,'Stock-AF'!$C11)*SUMIFS(AF!AQ$2:AQ$500,AF!$C$2:$C$500,'Stock-AF'!$C11)</f>
        <v>8.3091481236704308</v>
      </c>
      <c r="AR11" s="4">
        <f>SUMIFS(Stock!AR$2:AR$500,Stock!$C$2:$C$500,'Stock-AF'!$C11)*SUMIFS(AF!AR$2:AR$500,AF!$C$2:$C$500,'Stock-AF'!$C11)</f>
        <v>9.8762943192997508</v>
      </c>
      <c r="AS11" s="4">
        <f>SUMIFS(Stock!AS$2:AS$500,Stock!$C$2:$C$500,'Stock-AF'!$C11)*SUMIFS(AF!AS$2:AS$500,AF!$C$2:$C$500,'Stock-AF'!$C11)</f>
        <v>80.297925951494605</v>
      </c>
      <c r="AT11" s="4">
        <f>SUMIFS(Stock!AT$2:AT$500,Stock!$C$2:$C$500,'Stock-AF'!$C11)*SUMIFS(AF!AT$2:AT$500,AF!$C$2:$C$500,'Stock-AF'!$C11)</f>
        <v>8.3180386137814004</v>
      </c>
      <c r="AU11" s="4">
        <f>SUMIFS(Stock!AU$2:AU$500,Stock!$C$2:$C$500,'Stock-AF'!$C11)*SUMIFS(AF!AU$2:AU$500,AF!$C$2:$C$500,'Stock-AF'!$C11)</f>
        <v>10.4706296187109</v>
      </c>
      <c r="AV11" s="4">
        <f>SUMIFS(Stock!AV$2:AV$500,Stock!$C$2:$C$500,'Stock-AF'!$C11)*SUMIFS(AF!AV$2:AV$500,AF!$C$2:$C$500,'Stock-AF'!$C11)</f>
        <v>116.053435300765</v>
      </c>
    </row>
    <row r="12" spans="1:48">
      <c r="A12" s="4" t="s">
        <v>52</v>
      </c>
      <c r="B12" s="4" t="s">
        <v>258</v>
      </c>
      <c r="C12" s="4" t="s">
        <v>125</v>
      </c>
      <c r="D12" s="4" t="s">
        <v>54</v>
      </c>
      <c r="E12" s="4" t="s">
        <v>260</v>
      </c>
      <c r="F12" s="4" t="s">
        <v>54</v>
      </c>
      <c r="G12" s="4">
        <v>2010</v>
      </c>
      <c r="H12" s="4" t="s">
        <v>54</v>
      </c>
      <c r="I12" s="4" t="s">
        <v>54</v>
      </c>
      <c r="J12" s="4" t="s">
        <v>54</v>
      </c>
      <c r="K12" s="4" t="s">
        <v>54</v>
      </c>
      <c r="L12" s="4">
        <f>SUMIFS(Stock!L$2:L$500,Stock!$C$2:$C$500,'Stock-AF'!$C12)*SUMIFS(AF!L$2:L$500,AF!$C$2:$C$500,'Stock-AF'!$C12)</f>
        <v>0</v>
      </c>
      <c r="M12" s="4">
        <f>SUMIFS(Stock!M$2:M$500,Stock!$C$2:$C$500,'Stock-AF'!$C12)*SUMIFS(AF!M$2:M$500,AF!$C$2:$C$500,'Stock-AF'!$C12)</f>
        <v>13.362078521584101</v>
      </c>
      <c r="N12" s="4">
        <f>SUMIFS(Stock!N$2:N$500,Stock!$C$2:$C$500,'Stock-AF'!$C12)*SUMIFS(AF!N$2:N$500,AF!$C$2:$C$500,'Stock-AF'!$C12)</f>
        <v>0</v>
      </c>
      <c r="O12" s="4">
        <f>SUMIFS(Stock!O$2:O$500,Stock!$C$2:$C$500,'Stock-AF'!$C12)*SUMIFS(AF!O$2:O$500,AF!$C$2:$C$500,'Stock-AF'!$C12)</f>
        <v>25.015438549098501</v>
      </c>
      <c r="P12" s="4">
        <f>SUMIFS(Stock!P$2:P$500,Stock!$C$2:$C$500,'Stock-AF'!$C12)*SUMIFS(AF!P$2:P$500,AF!$C$2:$C$500,'Stock-AF'!$C12)</f>
        <v>3.9276604521143801</v>
      </c>
      <c r="Q12" s="4">
        <f>SUMIFS(Stock!Q$2:Q$500,Stock!$C$2:$C$500,'Stock-AF'!$C12)*SUMIFS(AF!Q$2:Q$500,AF!$C$2:$C$500,'Stock-AF'!$C12)</f>
        <v>16.3798240887939</v>
      </c>
      <c r="R12" s="4">
        <f>SUMIFS(Stock!R$2:R$500,Stock!$C$2:$C$500,'Stock-AF'!$C12)*SUMIFS(AF!R$2:R$500,AF!$C$2:$C$500,'Stock-AF'!$C12)</f>
        <v>0</v>
      </c>
      <c r="S12" s="4">
        <f>SUMIFS(Stock!S$2:S$500,Stock!$C$2:$C$500,'Stock-AF'!$C12)*SUMIFS(AF!S$2:S$500,AF!$C$2:$C$500,'Stock-AF'!$C12)</f>
        <v>24.2975134891404</v>
      </c>
      <c r="T12" s="4">
        <f>SUMIFS(Stock!T$2:T$500,Stock!$C$2:$C$500,'Stock-AF'!$C12)*SUMIFS(AF!T$2:T$500,AF!$C$2:$C$500,'Stock-AF'!$C12)</f>
        <v>250.873424746365</v>
      </c>
      <c r="U12" s="4">
        <f>SUMIFS(Stock!U$2:U$500,Stock!$C$2:$C$500,'Stock-AF'!$C12)*SUMIFS(AF!U$2:U$500,AF!$C$2:$C$500,'Stock-AF'!$C12)</f>
        <v>17.985613496079502</v>
      </c>
      <c r="V12" s="4">
        <f>SUMIFS(Stock!V$2:V$500,Stock!$C$2:$C$500,'Stock-AF'!$C12)*SUMIFS(AF!V$2:V$500,AF!$C$2:$C$500,'Stock-AF'!$C12)</f>
        <v>0.41537036562657698</v>
      </c>
      <c r="W12" s="4">
        <f>SUMIFS(Stock!W$2:W$500,Stock!$C$2:$C$500,'Stock-AF'!$C12)*SUMIFS(AF!W$2:W$500,AF!$C$2:$C$500,'Stock-AF'!$C12)</f>
        <v>4.7490626195848602</v>
      </c>
      <c r="X12" s="4">
        <f>SUMIFS(Stock!X$2:X$500,Stock!$C$2:$C$500,'Stock-AF'!$C12)*SUMIFS(AF!X$2:X$500,AF!$C$2:$C$500,'Stock-AF'!$C12)</f>
        <v>17.8003792070107</v>
      </c>
      <c r="Y12" s="4">
        <f>SUMIFS(Stock!Y$2:Y$500,Stock!$C$2:$C$500,'Stock-AF'!$C12)*SUMIFS(AF!Y$2:Y$500,AF!$C$2:$C$500,'Stock-AF'!$C12)</f>
        <v>0.466434994435238</v>
      </c>
      <c r="Z12" s="4">
        <f>SUMIFS(Stock!Z$2:Z$500,Stock!$C$2:$C$500,'Stock-AF'!$C12)*SUMIFS(AF!Z$2:Z$500,AF!$C$2:$C$500,'Stock-AF'!$C12)</f>
        <v>99.8794049283145</v>
      </c>
      <c r="AA12" s="4">
        <f>SUMIFS(Stock!AA$2:AA$500,Stock!$C$2:$C$500,'Stock-AF'!$C12)*SUMIFS(AF!AA$2:AA$500,AF!$C$2:$C$500,'Stock-AF'!$C12)</f>
        <v>2.6255215716856699</v>
      </c>
      <c r="AB12" s="4">
        <f>SUMIFS(Stock!AB$2:AB$500,Stock!$C$2:$C$500,'Stock-AF'!$C12)*SUMIFS(AF!AB$2:AB$500,AF!$C$2:$C$500,'Stock-AF'!$C12)</f>
        <v>9.8675093774625502</v>
      </c>
      <c r="AC12" s="4">
        <f>SUMIFS(Stock!AC$2:AC$500,Stock!$C$2:$C$500,'Stock-AF'!$C12)*SUMIFS(AF!AC$2:AC$500,AF!$C$2:$C$500,'Stock-AF'!$C12)</f>
        <v>8.8122758632867395</v>
      </c>
      <c r="AD12" s="4">
        <f>SUMIFS(Stock!AD$2:AD$500,Stock!$C$2:$C$500,'Stock-AF'!$C12)*SUMIFS(AF!AD$2:AD$500,AF!$C$2:$C$500,'Stock-AF'!$C12)</f>
        <v>0</v>
      </c>
      <c r="AE12" s="4">
        <f>SUMIFS(Stock!AE$2:AE$500,Stock!$C$2:$C$500,'Stock-AF'!$C12)*SUMIFS(AF!AE$2:AE$500,AF!$C$2:$C$500,'Stock-AF'!$C12)</f>
        <v>69.389110683942803</v>
      </c>
      <c r="AF12" s="4">
        <f>SUMIFS(Stock!AF$2:AF$500,Stock!$C$2:$C$500,'Stock-AF'!$C12)*SUMIFS(AF!AF$2:AF$500,AF!$C$2:$C$500,'Stock-AF'!$C12)</f>
        <v>0</v>
      </c>
      <c r="AG12" s="4">
        <f>SUMIFS(Stock!AG$2:AG$500,Stock!$C$2:$C$500,'Stock-AF'!$C12)*SUMIFS(AF!AG$2:AG$500,AF!$C$2:$C$500,'Stock-AF'!$C12)</f>
        <v>6.7264021806737899</v>
      </c>
      <c r="AH12" s="4">
        <f>SUMIFS(Stock!AH$2:AH$500,Stock!$C$2:$C$500,'Stock-AF'!$C12)*SUMIFS(AF!AH$2:AH$500,AF!$C$2:$C$500,'Stock-AF'!$C12)</f>
        <v>2.76852860049505</v>
      </c>
      <c r="AI12" s="4">
        <f>SUMIFS(Stock!AI$2:AI$500,Stock!$C$2:$C$500,'Stock-AF'!$C12)*SUMIFS(AF!AI$2:AI$500,AF!$C$2:$C$500,'Stock-AF'!$C12)</f>
        <v>2.82038721418433</v>
      </c>
      <c r="AJ12" s="4">
        <f>SUMIFS(Stock!AJ$2:AJ$500,Stock!$C$2:$C$500,'Stock-AF'!$C12)*SUMIFS(AF!AJ$2:AJ$500,AF!$C$2:$C$500,'Stock-AF'!$C12)</f>
        <v>0</v>
      </c>
      <c r="AK12" s="4">
        <f>SUMIFS(Stock!AK$2:AK$500,Stock!$C$2:$C$500,'Stock-AF'!$C12)*SUMIFS(AF!AK$2:AK$500,AF!$C$2:$C$500,'Stock-AF'!$C12)</f>
        <v>3.9764739501875403E-2</v>
      </c>
      <c r="AL12" s="4">
        <f>SUMIFS(Stock!AL$2:AL$500,Stock!$C$2:$C$500,'Stock-AF'!$C12)*SUMIFS(AF!AL$2:AL$500,AF!$C$2:$C$500,'Stock-AF'!$C12)</f>
        <v>0</v>
      </c>
      <c r="AM12" s="4">
        <f>SUMIFS(Stock!AM$2:AM$500,Stock!$C$2:$C$500,'Stock-AF'!$C12)*SUMIFS(AF!AM$2:AM$500,AF!$C$2:$C$500,'Stock-AF'!$C12)</f>
        <v>23.0535706866855</v>
      </c>
      <c r="AN12" s="4">
        <f>SUMIFS(Stock!AN$2:AN$500,Stock!$C$2:$C$500,'Stock-AF'!$C12)*SUMIFS(AF!AN$2:AN$500,AF!$C$2:$C$500,'Stock-AF'!$C12)</f>
        <v>0.28884143884348901</v>
      </c>
      <c r="AO12" s="4">
        <f>SUMIFS(Stock!AO$2:AO$500,Stock!$C$2:$C$500,'Stock-AF'!$C12)*SUMIFS(AF!AO$2:AO$500,AF!$C$2:$C$500,'Stock-AF'!$C12)</f>
        <v>55.838297069961101</v>
      </c>
      <c r="AP12" s="4">
        <f>SUMIFS(Stock!AP$2:AP$500,Stock!$C$2:$C$500,'Stock-AF'!$C12)*SUMIFS(AF!AP$2:AP$500,AF!$C$2:$C$500,'Stock-AF'!$C12)</f>
        <v>3.4977248008598401</v>
      </c>
      <c r="AQ12" s="4">
        <f>SUMIFS(Stock!AQ$2:AQ$500,Stock!$C$2:$C$500,'Stock-AF'!$C12)*SUMIFS(AF!AQ$2:AQ$500,AF!$C$2:$C$500,'Stock-AF'!$C12)</f>
        <v>15.5420429327127</v>
      </c>
      <c r="AR12" s="4">
        <f>SUMIFS(Stock!AR$2:AR$500,Stock!$C$2:$C$500,'Stock-AF'!$C12)*SUMIFS(AF!AR$2:AR$500,AF!$C$2:$C$500,'Stock-AF'!$C12)</f>
        <v>3.2315396923637101</v>
      </c>
      <c r="AS12" s="4">
        <f>SUMIFS(Stock!AS$2:AS$500,Stock!$C$2:$C$500,'Stock-AF'!$C12)*SUMIFS(AF!AS$2:AS$500,AF!$C$2:$C$500,'Stock-AF'!$C12)</f>
        <v>0.72778554404617601</v>
      </c>
      <c r="AT12" s="4">
        <f>SUMIFS(Stock!AT$2:AT$500,Stock!$C$2:$C$500,'Stock-AF'!$C12)*SUMIFS(AF!AT$2:AT$500,AF!$C$2:$C$500,'Stock-AF'!$C12)</f>
        <v>0.95013070522659304</v>
      </c>
      <c r="AU12" s="4">
        <f>SUMIFS(Stock!AU$2:AU$500,Stock!$C$2:$C$500,'Stock-AF'!$C12)*SUMIFS(AF!AU$2:AU$500,AF!$C$2:$C$500,'Stock-AF'!$C12)</f>
        <v>7.8303089543905697</v>
      </c>
      <c r="AV12" s="4">
        <f>SUMIFS(Stock!AV$2:AV$500,Stock!$C$2:$C$500,'Stock-AF'!$C12)*SUMIFS(AF!AV$2:AV$500,AF!$C$2:$C$500,'Stock-AF'!$C12)</f>
        <v>113.04998394932301</v>
      </c>
    </row>
    <row r="13" spans="1:48">
      <c r="A13" s="4" t="s">
        <v>52</v>
      </c>
      <c r="B13" s="4" t="s">
        <v>258</v>
      </c>
      <c r="C13" s="4" t="s">
        <v>126</v>
      </c>
      <c r="D13" s="4" t="s">
        <v>54</v>
      </c>
      <c r="E13" s="4" t="s">
        <v>260</v>
      </c>
      <c r="F13" s="4" t="s">
        <v>54</v>
      </c>
      <c r="G13" s="4">
        <v>2010</v>
      </c>
      <c r="H13" s="4" t="s">
        <v>54</v>
      </c>
      <c r="I13" s="4" t="s">
        <v>54</v>
      </c>
      <c r="J13" s="4" t="s">
        <v>54</v>
      </c>
      <c r="K13" s="4" t="s">
        <v>54</v>
      </c>
      <c r="L13" s="4">
        <f>SUMIFS(Stock!L$2:L$500,Stock!$C$2:$C$500,'Stock-AF'!$C13)*SUMIFS(AF!L$2:L$500,AF!$C$2:$C$500,'Stock-AF'!$C13)</f>
        <v>1.0872824950481099</v>
      </c>
      <c r="M13" s="4">
        <f>SUMIFS(Stock!M$2:M$500,Stock!$C$2:$C$500,'Stock-AF'!$C13)*SUMIFS(AF!M$2:M$500,AF!$C$2:$C$500,'Stock-AF'!$C13)</f>
        <v>5.3630740466944999</v>
      </c>
      <c r="N13" s="4">
        <f>SUMIFS(Stock!N$2:N$500,Stock!$C$2:$C$500,'Stock-AF'!$C13)*SUMIFS(AF!N$2:N$500,AF!$C$2:$C$500,'Stock-AF'!$C13)</f>
        <v>0</v>
      </c>
      <c r="O13" s="4">
        <f>SUMIFS(Stock!O$2:O$500,Stock!$C$2:$C$500,'Stock-AF'!$C13)*SUMIFS(AF!O$2:O$500,AF!$C$2:$C$500,'Stock-AF'!$C13)</f>
        <v>14.010416594912799</v>
      </c>
      <c r="P13" s="4">
        <f>SUMIFS(Stock!P$2:P$500,Stock!$C$2:$C$500,'Stock-AF'!$C13)*SUMIFS(AF!P$2:P$500,AF!$C$2:$C$500,'Stock-AF'!$C13)</f>
        <v>0.82648264283639605</v>
      </c>
      <c r="Q13" s="4">
        <f>SUMIFS(Stock!Q$2:Q$500,Stock!$C$2:$C$500,'Stock-AF'!$C13)*SUMIFS(AF!Q$2:Q$500,AF!$C$2:$C$500,'Stock-AF'!$C13)</f>
        <v>0</v>
      </c>
      <c r="R13" s="4">
        <f>SUMIFS(Stock!R$2:R$500,Stock!$C$2:$C$500,'Stock-AF'!$C13)*SUMIFS(AF!R$2:R$500,AF!$C$2:$C$500,'Stock-AF'!$C13)</f>
        <v>0</v>
      </c>
      <c r="S13" s="4">
        <f>SUMIFS(Stock!S$2:S$500,Stock!$C$2:$C$500,'Stock-AF'!$C13)*SUMIFS(AF!S$2:S$500,AF!$C$2:$C$500,'Stock-AF'!$C13)</f>
        <v>0</v>
      </c>
      <c r="T13" s="4">
        <f>SUMIFS(Stock!T$2:T$500,Stock!$C$2:$C$500,'Stock-AF'!$C13)*SUMIFS(AF!T$2:T$500,AF!$C$2:$C$500,'Stock-AF'!$C13)</f>
        <v>94.058167272539293</v>
      </c>
      <c r="U13" s="4">
        <f>SUMIFS(Stock!U$2:U$500,Stock!$C$2:$C$500,'Stock-AF'!$C13)*SUMIFS(AF!U$2:U$500,AF!$C$2:$C$500,'Stock-AF'!$C13)</f>
        <v>2.1758673931818802</v>
      </c>
      <c r="V13" s="4">
        <f>SUMIFS(Stock!V$2:V$500,Stock!$C$2:$C$500,'Stock-AF'!$C13)*SUMIFS(AF!V$2:V$500,AF!$C$2:$C$500,'Stock-AF'!$C13)</f>
        <v>7.17960139543425E-2</v>
      </c>
      <c r="W13" s="4">
        <f>SUMIFS(Stock!W$2:W$500,Stock!$C$2:$C$500,'Stock-AF'!$C13)*SUMIFS(AF!W$2:W$500,AF!$C$2:$C$500,'Stock-AF'!$C13)</f>
        <v>8.0877179522242297</v>
      </c>
      <c r="X13" s="4">
        <f>SUMIFS(Stock!X$2:X$500,Stock!$C$2:$C$500,'Stock-AF'!$C13)*SUMIFS(AF!X$2:X$500,AF!$C$2:$C$500,'Stock-AF'!$C13)</f>
        <v>9.5464795575452897</v>
      </c>
      <c r="Y13" s="4">
        <f>SUMIFS(Stock!Y$2:Y$500,Stock!$C$2:$C$500,'Stock-AF'!$C13)*SUMIFS(AF!Y$2:Y$500,AF!$C$2:$C$500,'Stock-AF'!$C13)</f>
        <v>0</v>
      </c>
      <c r="Z13" s="4">
        <f>SUMIFS(Stock!Z$2:Z$500,Stock!$C$2:$C$500,'Stock-AF'!$C13)*SUMIFS(AF!Z$2:Z$500,AF!$C$2:$C$500,'Stock-AF'!$C13)</f>
        <v>63.388157235421197</v>
      </c>
      <c r="AA13" s="4">
        <f>SUMIFS(Stock!AA$2:AA$500,Stock!$C$2:$C$500,'Stock-AF'!$C13)*SUMIFS(AF!AA$2:AA$500,AF!$C$2:$C$500,'Stock-AF'!$C13)</f>
        <v>1.12085210153208</v>
      </c>
      <c r="AB13" s="4">
        <f>SUMIFS(Stock!AB$2:AB$500,Stock!$C$2:$C$500,'Stock-AF'!$C13)*SUMIFS(AF!AB$2:AB$500,AF!$C$2:$C$500,'Stock-AF'!$C13)</f>
        <v>1.1578380692704899</v>
      </c>
      <c r="AC13" s="4">
        <f>SUMIFS(Stock!AC$2:AC$500,Stock!$C$2:$C$500,'Stock-AF'!$C13)*SUMIFS(AF!AC$2:AC$500,AF!$C$2:$C$500,'Stock-AF'!$C13)</f>
        <v>1.37670931932323</v>
      </c>
      <c r="AD13" s="4">
        <f>SUMIFS(Stock!AD$2:AD$500,Stock!$C$2:$C$500,'Stock-AF'!$C13)*SUMIFS(AF!AD$2:AD$500,AF!$C$2:$C$500,'Stock-AF'!$C13)</f>
        <v>0.79854763231691706</v>
      </c>
      <c r="AE13" s="4">
        <f>SUMIFS(Stock!AE$2:AE$500,Stock!$C$2:$C$500,'Stock-AF'!$C13)*SUMIFS(AF!AE$2:AE$500,AF!$C$2:$C$500,'Stock-AF'!$C13)</f>
        <v>16.863547727523901</v>
      </c>
      <c r="AF13" s="4">
        <f>SUMIFS(Stock!AF$2:AF$500,Stock!$C$2:$C$500,'Stock-AF'!$C13)*SUMIFS(AF!AF$2:AF$500,AF!$C$2:$C$500,'Stock-AF'!$C13)</f>
        <v>0.93188451672839301</v>
      </c>
      <c r="AG13" s="4">
        <f>SUMIFS(Stock!AG$2:AG$500,Stock!$C$2:$C$500,'Stock-AF'!$C13)*SUMIFS(AF!AG$2:AG$500,AF!$C$2:$C$500,'Stock-AF'!$C13)</f>
        <v>0</v>
      </c>
      <c r="AH13" s="4">
        <f>SUMIFS(Stock!AH$2:AH$500,Stock!$C$2:$C$500,'Stock-AF'!$C13)*SUMIFS(AF!AH$2:AH$500,AF!$C$2:$C$500,'Stock-AF'!$C13)</f>
        <v>1.1620981587938399</v>
      </c>
      <c r="AI13" s="4">
        <f>SUMIFS(Stock!AI$2:AI$500,Stock!$C$2:$C$500,'Stock-AF'!$C13)*SUMIFS(AF!AI$2:AI$500,AF!$C$2:$C$500,'Stock-AF'!$C13)</f>
        <v>0.239048988601089</v>
      </c>
      <c r="AJ13" s="4">
        <f>SUMIFS(Stock!AJ$2:AJ$500,Stock!$C$2:$C$500,'Stock-AF'!$C13)*SUMIFS(AF!AJ$2:AJ$500,AF!$C$2:$C$500,'Stock-AF'!$C13)</f>
        <v>0</v>
      </c>
      <c r="AK13" s="4">
        <f>SUMIFS(Stock!AK$2:AK$500,Stock!$C$2:$C$500,'Stock-AF'!$C13)*SUMIFS(AF!AK$2:AK$500,AF!$C$2:$C$500,'Stock-AF'!$C13)</f>
        <v>0.64567613213480501</v>
      </c>
      <c r="AL13" s="4">
        <f>SUMIFS(Stock!AL$2:AL$500,Stock!$C$2:$C$500,'Stock-AF'!$C13)*SUMIFS(AF!AL$2:AL$500,AF!$C$2:$C$500,'Stock-AF'!$C13)</f>
        <v>0.217768038723713</v>
      </c>
      <c r="AM13" s="4">
        <f>SUMIFS(Stock!AM$2:AM$500,Stock!$C$2:$C$500,'Stock-AF'!$C13)*SUMIFS(AF!AM$2:AM$500,AF!$C$2:$C$500,'Stock-AF'!$C13)</f>
        <v>5.7279098656871597</v>
      </c>
      <c r="AN13" s="4">
        <f>SUMIFS(Stock!AN$2:AN$500,Stock!$C$2:$C$500,'Stock-AF'!$C13)*SUMIFS(AF!AN$2:AN$500,AF!$C$2:$C$500,'Stock-AF'!$C13)</f>
        <v>0.45827444790692701</v>
      </c>
      <c r="AO13" s="4">
        <f>SUMIFS(Stock!AO$2:AO$500,Stock!$C$2:$C$500,'Stock-AF'!$C13)*SUMIFS(AF!AO$2:AO$500,AF!$C$2:$C$500,'Stock-AF'!$C13)</f>
        <v>11.8248910835937</v>
      </c>
      <c r="AP13" s="4">
        <f>SUMIFS(Stock!AP$2:AP$500,Stock!$C$2:$C$500,'Stock-AF'!$C13)*SUMIFS(AF!AP$2:AP$500,AF!$C$2:$C$500,'Stock-AF'!$C13)</f>
        <v>3.9979826400860201</v>
      </c>
      <c r="AQ13" s="4">
        <f>SUMIFS(Stock!AQ$2:AQ$500,Stock!$C$2:$C$500,'Stock-AF'!$C13)*SUMIFS(AF!AQ$2:AQ$500,AF!$C$2:$C$500,'Stock-AF'!$C13)</f>
        <v>1.39280894361686</v>
      </c>
      <c r="AR13" s="4">
        <f>SUMIFS(Stock!AR$2:AR$500,Stock!$C$2:$C$500,'Stock-AF'!$C13)*SUMIFS(AF!AR$2:AR$500,AF!$C$2:$C$500,'Stock-AF'!$C13)</f>
        <v>1.1700388787528899</v>
      </c>
      <c r="AS13" s="4">
        <f>SUMIFS(Stock!AS$2:AS$500,Stock!$C$2:$C$500,'Stock-AF'!$C13)*SUMIFS(AF!AS$2:AS$500,AF!$C$2:$C$500,'Stock-AF'!$C13)</f>
        <v>1.3560543325899199</v>
      </c>
      <c r="AT13" s="4">
        <f>SUMIFS(Stock!AT$2:AT$500,Stock!$C$2:$C$500,'Stock-AF'!$C13)*SUMIFS(AF!AT$2:AT$500,AF!$C$2:$C$500,'Stock-AF'!$C13)</f>
        <v>1.639830680992</v>
      </c>
      <c r="AU13" s="4">
        <f>SUMIFS(Stock!AU$2:AU$500,Stock!$C$2:$C$500,'Stock-AF'!$C13)*SUMIFS(AF!AU$2:AU$500,AF!$C$2:$C$500,'Stock-AF'!$C13)</f>
        <v>2.05054186176354</v>
      </c>
      <c r="AV13" s="4">
        <f>SUMIFS(Stock!AV$2:AV$500,Stock!$C$2:$C$500,'Stock-AF'!$C13)*SUMIFS(AF!AV$2:AV$500,AF!$C$2:$C$500,'Stock-AF'!$C13)</f>
        <v>0</v>
      </c>
    </row>
    <row r="14" spans="1:48">
      <c r="A14" s="4" t="s">
        <v>52</v>
      </c>
      <c r="B14" s="4" t="s">
        <v>258</v>
      </c>
      <c r="C14" s="4" t="s">
        <v>127</v>
      </c>
      <c r="D14" s="4" t="s">
        <v>54</v>
      </c>
      <c r="E14" s="4" t="s">
        <v>260</v>
      </c>
      <c r="F14" s="4" t="s">
        <v>54</v>
      </c>
      <c r="G14" s="4">
        <v>2010</v>
      </c>
      <c r="H14" s="4" t="s">
        <v>54</v>
      </c>
      <c r="I14" s="4" t="s">
        <v>54</v>
      </c>
      <c r="J14" s="4" t="s">
        <v>54</v>
      </c>
      <c r="K14" s="4" t="s">
        <v>54</v>
      </c>
      <c r="L14" s="4">
        <f>SUMIFS(Stock!L$2:L$500,Stock!$C$2:$C$500,'Stock-AF'!$C14)*SUMIFS(AF!L$2:L$500,AF!$C$2:$C$500,'Stock-AF'!$C14)</f>
        <v>6.11753395983516E-2</v>
      </c>
      <c r="M14" s="4">
        <f>SUMIFS(Stock!M$2:M$500,Stock!$C$2:$C$500,'Stock-AF'!$C14)*SUMIFS(AF!M$2:M$500,AF!$C$2:$C$500,'Stock-AF'!$C14)</f>
        <v>0.103230896616784</v>
      </c>
      <c r="N14" s="4">
        <f>SUMIFS(Stock!N$2:N$500,Stock!$C$2:$C$500,'Stock-AF'!$C14)*SUMIFS(AF!N$2:N$500,AF!$C$2:$C$500,'Stock-AF'!$C14)</f>
        <v>0</v>
      </c>
      <c r="O14" s="4">
        <f>SUMIFS(Stock!O$2:O$500,Stock!$C$2:$C$500,'Stock-AF'!$C14)*SUMIFS(AF!O$2:O$500,AF!$C$2:$C$500,'Stock-AF'!$C14)</f>
        <v>4.6630821203873497E-2</v>
      </c>
      <c r="P14" s="4">
        <f>SUMIFS(Stock!P$2:P$500,Stock!$C$2:$C$500,'Stock-AF'!$C14)*SUMIFS(AF!P$2:P$500,AF!$C$2:$C$500,'Stock-AF'!$C14)</f>
        <v>6.2113328709520001E-2</v>
      </c>
      <c r="Q14" s="4">
        <f>SUMIFS(Stock!Q$2:Q$500,Stock!$C$2:$C$500,'Stock-AF'!$C14)*SUMIFS(AF!Q$2:Q$500,AF!$C$2:$C$500,'Stock-AF'!$C14)</f>
        <v>1.0867539186431701</v>
      </c>
      <c r="R14" s="4">
        <f>SUMIFS(Stock!R$2:R$500,Stock!$C$2:$C$500,'Stock-AF'!$C14)*SUMIFS(AF!R$2:R$500,AF!$C$2:$C$500,'Stock-AF'!$C14)</f>
        <v>4.3769637520679E-2</v>
      </c>
      <c r="S14" s="4">
        <f>SUMIFS(Stock!S$2:S$500,Stock!$C$2:$C$500,'Stock-AF'!$C14)*SUMIFS(AF!S$2:S$500,AF!$C$2:$C$500,'Stock-AF'!$C14)</f>
        <v>0.119401511304657</v>
      </c>
      <c r="T14" s="4">
        <f>SUMIFS(Stock!T$2:T$500,Stock!$C$2:$C$500,'Stock-AF'!$C14)*SUMIFS(AF!T$2:T$500,AF!$C$2:$C$500,'Stock-AF'!$C14)</f>
        <v>0</v>
      </c>
      <c r="U14" s="4">
        <f>SUMIFS(Stock!U$2:U$500,Stock!$C$2:$C$500,'Stock-AF'!$C14)*SUMIFS(AF!U$2:U$500,AF!$C$2:$C$500,'Stock-AF'!$C14)</f>
        <v>8.8049431143123497E-2</v>
      </c>
      <c r="V14" s="4">
        <f>SUMIFS(Stock!V$2:V$500,Stock!$C$2:$C$500,'Stock-AF'!$C14)*SUMIFS(AF!V$2:V$500,AF!$C$2:$C$500,'Stock-AF'!$C14)</f>
        <v>1.24003143113479E-2</v>
      </c>
      <c r="W14" s="4">
        <f>SUMIFS(Stock!W$2:W$500,Stock!$C$2:$C$500,'Stock-AF'!$C14)*SUMIFS(AF!W$2:W$500,AF!$C$2:$C$500,'Stock-AF'!$C14)</f>
        <v>0</v>
      </c>
      <c r="X14" s="4">
        <f>SUMIFS(Stock!X$2:X$500,Stock!$C$2:$C$500,'Stock-AF'!$C14)*SUMIFS(AF!X$2:X$500,AF!$C$2:$C$500,'Stock-AF'!$C14)</f>
        <v>0.301800046266818</v>
      </c>
      <c r="Y14" s="4">
        <f>SUMIFS(Stock!Y$2:Y$500,Stock!$C$2:$C$500,'Stock-AF'!$C14)*SUMIFS(AF!Y$2:Y$500,AF!$C$2:$C$500,'Stock-AF'!$C14)</f>
        <v>0.20522270272101001</v>
      </c>
      <c r="Z14" s="4">
        <f>SUMIFS(Stock!Z$2:Z$500,Stock!$C$2:$C$500,'Stock-AF'!$C14)*SUMIFS(AF!Z$2:Z$500,AF!$C$2:$C$500,'Stock-AF'!$C14)</f>
        <v>1.28055097660425</v>
      </c>
      <c r="AA14" s="4">
        <f>SUMIFS(Stock!AA$2:AA$500,Stock!$C$2:$C$500,'Stock-AF'!$C14)*SUMIFS(AF!AA$2:AA$500,AF!$C$2:$C$500,'Stock-AF'!$C14)</f>
        <v>5.03857815577101E-3</v>
      </c>
      <c r="AB14" s="4">
        <f>SUMIFS(Stock!AB$2:AB$500,Stock!$C$2:$C$500,'Stock-AF'!$C14)*SUMIFS(AF!AB$2:AB$500,AF!$C$2:$C$500,'Stock-AF'!$C14)</f>
        <v>0.198138421766477</v>
      </c>
      <c r="AC14" s="4">
        <f>SUMIFS(Stock!AC$2:AC$500,Stock!$C$2:$C$500,'Stock-AF'!$C14)*SUMIFS(AF!AC$2:AC$500,AF!$C$2:$C$500,'Stock-AF'!$C14)</f>
        <v>0.256816946893619</v>
      </c>
      <c r="AD14" s="4">
        <f>SUMIFS(Stock!AD$2:AD$500,Stock!$C$2:$C$500,'Stock-AF'!$C14)*SUMIFS(AF!AD$2:AD$500,AF!$C$2:$C$500,'Stock-AF'!$C14)</f>
        <v>0</v>
      </c>
      <c r="AE14" s="4">
        <f>SUMIFS(Stock!AE$2:AE$500,Stock!$C$2:$C$500,'Stock-AF'!$C14)*SUMIFS(AF!AE$2:AE$500,AF!$C$2:$C$500,'Stock-AF'!$C14)</f>
        <v>0</v>
      </c>
      <c r="AF14" s="4">
        <f>SUMIFS(Stock!AF$2:AF$500,Stock!$C$2:$C$500,'Stock-AF'!$C14)*SUMIFS(AF!AF$2:AF$500,AF!$C$2:$C$500,'Stock-AF'!$C14)</f>
        <v>3.9376261554183299E-2</v>
      </c>
      <c r="AG14" s="4">
        <f>SUMIFS(Stock!AG$2:AG$500,Stock!$C$2:$C$500,'Stock-AF'!$C14)*SUMIFS(AF!AG$2:AG$500,AF!$C$2:$C$500,'Stock-AF'!$C14)</f>
        <v>6.3106833326284903E-2</v>
      </c>
      <c r="AH14" s="4">
        <f>SUMIFS(Stock!AH$2:AH$500,Stock!$C$2:$C$500,'Stock-AF'!$C14)*SUMIFS(AF!AH$2:AH$500,AF!$C$2:$C$500,'Stock-AF'!$C14)</f>
        <v>0</v>
      </c>
      <c r="AI14" s="4">
        <f>SUMIFS(Stock!AI$2:AI$500,Stock!$C$2:$C$500,'Stock-AF'!$C14)*SUMIFS(AF!AI$2:AI$500,AF!$C$2:$C$500,'Stock-AF'!$C14)</f>
        <v>1.58256073252083E-2</v>
      </c>
      <c r="AJ14" s="4">
        <f>SUMIFS(Stock!AJ$2:AJ$500,Stock!$C$2:$C$500,'Stock-AF'!$C14)*SUMIFS(AF!AJ$2:AJ$500,AF!$C$2:$C$500,'Stock-AF'!$C14)</f>
        <v>0</v>
      </c>
      <c r="AK14" s="4">
        <f>SUMIFS(Stock!AK$2:AK$500,Stock!$C$2:$C$500,'Stock-AF'!$C14)*SUMIFS(AF!AK$2:AK$500,AF!$C$2:$C$500,'Stock-AF'!$C14)</f>
        <v>0.120325880834236</v>
      </c>
      <c r="AL14" s="4">
        <f>SUMIFS(Stock!AL$2:AL$500,Stock!$C$2:$C$500,'Stock-AF'!$C14)*SUMIFS(AF!AL$2:AL$500,AF!$C$2:$C$500,'Stock-AF'!$C14)</f>
        <v>0</v>
      </c>
      <c r="AM14" s="4">
        <f>SUMIFS(Stock!AM$2:AM$500,Stock!$C$2:$C$500,'Stock-AF'!$C14)*SUMIFS(AF!AM$2:AM$500,AF!$C$2:$C$500,'Stock-AF'!$C14)</f>
        <v>0.1153933254761</v>
      </c>
      <c r="AN14" s="4">
        <f>SUMIFS(Stock!AN$2:AN$500,Stock!$C$2:$C$500,'Stock-AF'!$C14)*SUMIFS(AF!AN$2:AN$500,AF!$C$2:$C$500,'Stock-AF'!$C14)</f>
        <v>1.5987238792302998E-2</v>
      </c>
      <c r="AO14" s="4">
        <f>SUMIFS(Stock!AO$2:AO$500,Stock!$C$2:$C$500,'Stock-AF'!$C14)*SUMIFS(AF!AO$2:AO$500,AF!$C$2:$C$500,'Stock-AF'!$C14)</f>
        <v>0.69740777864438297</v>
      </c>
      <c r="AP14" s="4">
        <f>SUMIFS(Stock!AP$2:AP$500,Stock!$C$2:$C$500,'Stock-AF'!$C14)*SUMIFS(AF!AP$2:AP$500,AF!$C$2:$C$500,'Stock-AF'!$C14)</f>
        <v>0</v>
      </c>
      <c r="AQ14" s="4">
        <f>SUMIFS(Stock!AQ$2:AQ$500,Stock!$C$2:$C$500,'Stock-AF'!$C14)*SUMIFS(AF!AQ$2:AQ$500,AF!$C$2:$C$500,'Stock-AF'!$C14)</f>
        <v>0</v>
      </c>
      <c r="AR14" s="4">
        <f>SUMIFS(Stock!AR$2:AR$500,Stock!$C$2:$C$500,'Stock-AF'!$C14)*SUMIFS(AF!AR$2:AR$500,AF!$C$2:$C$500,'Stock-AF'!$C14)</f>
        <v>0.30357900102053997</v>
      </c>
      <c r="AS14" s="4">
        <f>SUMIFS(Stock!AS$2:AS$500,Stock!$C$2:$C$500,'Stock-AF'!$C14)*SUMIFS(AF!AS$2:AS$500,AF!$C$2:$C$500,'Stock-AF'!$C14)</f>
        <v>8.8854027568764093E-2</v>
      </c>
      <c r="AT14" s="4">
        <f>SUMIFS(Stock!AT$2:AT$500,Stock!$C$2:$C$500,'Stock-AF'!$C14)*SUMIFS(AF!AT$2:AT$500,AF!$C$2:$C$500,'Stock-AF'!$C14)</f>
        <v>0</v>
      </c>
      <c r="AU14" s="4">
        <f>SUMIFS(Stock!AU$2:AU$500,Stock!$C$2:$C$500,'Stock-AF'!$C14)*SUMIFS(AF!AU$2:AU$500,AF!$C$2:$C$500,'Stock-AF'!$C14)</f>
        <v>2.2683558060711899E-3</v>
      </c>
      <c r="AV14" s="4">
        <f>SUMIFS(Stock!AV$2:AV$500,Stock!$C$2:$C$500,'Stock-AF'!$C14)*SUMIFS(AF!AV$2:AV$500,AF!$C$2:$C$500,'Stock-AF'!$C14)</f>
        <v>0.63377180391597598</v>
      </c>
    </row>
    <row r="15" spans="1:48">
      <c r="A15" s="4" t="s">
        <v>52</v>
      </c>
      <c r="B15" s="4" t="s">
        <v>258</v>
      </c>
      <c r="C15" s="4" t="s">
        <v>128</v>
      </c>
      <c r="D15" s="4" t="s">
        <v>54</v>
      </c>
      <c r="E15" s="4" t="s">
        <v>260</v>
      </c>
      <c r="F15" s="4" t="s">
        <v>54</v>
      </c>
      <c r="G15" s="4">
        <v>2010</v>
      </c>
      <c r="H15" s="4" t="s">
        <v>54</v>
      </c>
      <c r="I15" s="4" t="s">
        <v>54</v>
      </c>
      <c r="J15" s="4" t="s">
        <v>54</v>
      </c>
      <c r="K15" s="4" t="s">
        <v>54</v>
      </c>
      <c r="L15" s="4">
        <f>SUMIFS(Stock!L$2:L$500,Stock!$C$2:$C$500,'Stock-AF'!$C15)*SUMIFS(AF!L$2:L$500,AF!$C$2:$C$500,'Stock-AF'!$C15)</f>
        <v>0.191356821991644</v>
      </c>
      <c r="M15" s="4">
        <f>SUMIFS(Stock!M$2:M$500,Stock!$C$2:$C$500,'Stock-AF'!$C15)*SUMIFS(AF!M$2:M$500,AF!$C$2:$C$500,'Stock-AF'!$C15)</f>
        <v>5.2203331023353803</v>
      </c>
      <c r="N15" s="4">
        <f>SUMIFS(Stock!N$2:N$500,Stock!$C$2:$C$500,'Stock-AF'!$C15)*SUMIFS(AF!N$2:N$500,AF!$C$2:$C$500,'Stock-AF'!$C15)</f>
        <v>1.3384770096107801</v>
      </c>
      <c r="O15" s="4">
        <f>SUMIFS(Stock!O$2:O$500,Stock!$C$2:$C$500,'Stock-AF'!$C15)*SUMIFS(AF!O$2:O$500,AF!$C$2:$C$500,'Stock-AF'!$C15)</f>
        <v>12.787303836423501</v>
      </c>
      <c r="P15" s="4">
        <f>SUMIFS(Stock!P$2:P$500,Stock!$C$2:$C$500,'Stock-AF'!$C15)*SUMIFS(AF!P$2:P$500,AF!$C$2:$C$500,'Stock-AF'!$C15)</f>
        <v>6.1218924041092899</v>
      </c>
      <c r="Q15" s="4">
        <f>SUMIFS(Stock!Q$2:Q$500,Stock!$C$2:$C$500,'Stock-AF'!$C15)*SUMIFS(AF!Q$2:Q$500,AF!$C$2:$C$500,'Stock-AF'!$C15)</f>
        <v>6.6560956829859004</v>
      </c>
      <c r="R15" s="4">
        <f>SUMIFS(Stock!R$2:R$500,Stock!$C$2:$C$500,'Stock-AF'!$C15)*SUMIFS(AF!R$2:R$500,AF!$C$2:$C$500,'Stock-AF'!$C15)</f>
        <v>1.67650490798475</v>
      </c>
      <c r="S15" s="4">
        <f>SUMIFS(Stock!S$2:S$500,Stock!$C$2:$C$500,'Stock-AF'!$C15)*SUMIFS(AF!S$2:S$500,AF!$C$2:$C$500,'Stock-AF'!$C15)</f>
        <v>4.5870055169884196</v>
      </c>
      <c r="T15" s="4">
        <f>SUMIFS(Stock!T$2:T$500,Stock!$C$2:$C$500,'Stock-AF'!$C15)*SUMIFS(AF!T$2:T$500,AF!$C$2:$C$500,'Stock-AF'!$C15)</f>
        <v>116.452654176067</v>
      </c>
      <c r="U15" s="4">
        <f>SUMIFS(Stock!U$2:U$500,Stock!$C$2:$C$500,'Stock-AF'!$C15)*SUMIFS(AF!U$2:U$500,AF!$C$2:$C$500,'Stock-AF'!$C15)</f>
        <v>5.3771863634375698</v>
      </c>
      <c r="V15" s="4">
        <f>SUMIFS(Stock!V$2:V$500,Stock!$C$2:$C$500,'Stock-AF'!$C15)*SUMIFS(AF!V$2:V$500,AF!$C$2:$C$500,'Stock-AF'!$C15)</f>
        <v>0.96598156445695105</v>
      </c>
      <c r="W15" s="4">
        <f>SUMIFS(Stock!W$2:W$500,Stock!$C$2:$C$500,'Stock-AF'!$C15)*SUMIFS(AF!W$2:W$500,AF!$C$2:$C$500,'Stock-AF'!$C15)</f>
        <v>10.553218285571001</v>
      </c>
      <c r="X15" s="4">
        <f>SUMIFS(Stock!X$2:X$500,Stock!$C$2:$C$500,'Stock-AF'!$C15)*SUMIFS(AF!X$2:X$500,AF!$C$2:$C$500,'Stock-AF'!$C15)</f>
        <v>28.486980574825601</v>
      </c>
      <c r="Y15" s="4">
        <f>SUMIFS(Stock!Y$2:Y$500,Stock!$C$2:$C$500,'Stock-AF'!$C15)*SUMIFS(AF!Y$2:Y$500,AF!$C$2:$C$500,'Stock-AF'!$C15)</f>
        <v>18.719586807127499</v>
      </c>
      <c r="Z15" s="4">
        <f>SUMIFS(Stock!Z$2:Z$500,Stock!$C$2:$C$500,'Stock-AF'!$C15)*SUMIFS(AF!Z$2:Z$500,AF!$C$2:$C$500,'Stock-AF'!$C15)</f>
        <v>59.438805901763502</v>
      </c>
      <c r="AA15" s="4">
        <f>SUMIFS(Stock!AA$2:AA$500,Stock!$C$2:$C$500,'Stock-AF'!$C15)*SUMIFS(AF!AA$2:AA$500,AF!$C$2:$C$500,'Stock-AF'!$C15)</f>
        <v>0.96708600261584199</v>
      </c>
      <c r="AB15" s="4">
        <f>SUMIFS(Stock!AB$2:AB$500,Stock!$C$2:$C$500,'Stock-AF'!$C15)*SUMIFS(AF!AB$2:AB$500,AF!$C$2:$C$500,'Stock-AF'!$C15)</f>
        <v>7.2342966748985997</v>
      </c>
      <c r="AC15" s="4">
        <f>SUMIFS(Stock!AC$2:AC$500,Stock!$C$2:$C$500,'Stock-AF'!$C15)*SUMIFS(AF!AC$2:AC$500,AF!$C$2:$C$500,'Stock-AF'!$C15)</f>
        <v>15.0611659365787</v>
      </c>
      <c r="AD15" s="4">
        <f>SUMIFS(Stock!AD$2:AD$500,Stock!$C$2:$C$500,'Stock-AF'!$C15)*SUMIFS(AF!AD$2:AD$500,AF!$C$2:$C$500,'Stock-AF'!$C15)</f>
        <v>0.42290534451153</v>
      </c>
      <c r="AE15" s="4">
        <f>SUMIFS(Stock!AE$2:AE$500,Stock!$C$2:$C$500,'Stock-AF'!$C15)*SUMIFS(AF!AE$2:AE$500,AF!$C$2:$C$500,'Stock-AF'!$C15)</f>
        <v>23.201099570662201</v>
      </c>
      <c r="AF15" s="4">
        <f>SUMIFS(Stock!AF$2:AF$500,Stock!$C$2:$C$500,'Stock-AF'!$C15)*SUMIFS(AF!AF$2:AF$500,AF!$C$2:$C$500,'Stock-AF'!$C15)</f>
        <v>0.16368665767877399</v>
      </c>
      <c r="AG15" s="4">
        <f>SUMIFS(Stock!AG$2:AG$500,Stock!$C$2:$C$500,'Stock-AF'!$C15)*SUMIFS(AF!AG$2:AG$500,AF!$C$2:$C$500,'Stock-AF'!$C15)</f>
        <v>3.4163331056108999</v>
      </c>
      <c r="AH15" s="4">
        <f>SUMIFS(Stock!AH$2:AH$500,Stock!$C$2:$C$500,'Stock-AF'!$C15)*SUMIFS(AF!AH$2:AH$500,AF!$C$2:$C$500,'Stock-AF'!$C15)</f>
        <v>1.0559471455323</v>
      </c>
      <c r="AI15" s="4">
        <f>SUMIFS(Stock!AI$2:AI$500,Stock!$C$2:$C$500,'Stock-AF'!$C15)*SUMIFS(AF!AI$2:AI$500,AF!$C$2:$C$500,'Stock-AF'!$C15)</f>
        <v>0.83158430836090003</v>
      </c>
      <c r="AJ15" s="4">
        <f>SUMIFS(Stock!AJ$2:AJ$500,Stock!$C$2:$C$500,'Stock-AF'!$C15)*SUMIFS(AF!AJ$2:AJ$500,AF!$C$2:$C$500,'Stock-AF'!$C15)</f>
        <v>5.3180310999297398E-3</v>
      </c>
      <c r="AK15" s="4">
        <f>SUMIFS(Stock!AK$2:AK$500,Stock!$C$2:$C$500,'Stock-AF'!$C15)*SUMIFS(AF!AK$2:AK$500,AF!$C$2:$C$500,'Stock-AF'!$C15)</f>
        <v>0.65554784389014598</v>
      </c>
      <c r="AL15" s="4">
        <f>SUMIFS(Stock!AL$2:AL$500,Stock!$C$2:$C$500,'Stock-AF'!$C15)*SUMIFS(AF!AL$2:AL$500,AF!$C$2:$C$500,'Stock-AF'!$C15)</f>
        <v>0.22604250596736</v>
      </c>
      <c r="AM15" s="4">
        <f>SUMIFS(Stock!AM$2:AM$500,Stock!$C$2:$C$500,'Stock-AF'!$C15)*SUMIFS(AF!AM$2:AM$500,AF!$C$2:$C$500,'Stock-AF'!$C15)</f>
        <v>19.4445650770407</v>
      </c>
      <c r="AN15" s="4">
        <f>SUMIFS(Stock!AN$2:AN$500,Stock!$C$2:$C$500,'Stock-AF'!$C15)*SUMIFS(AF!AN$2:AN$500,AF!$C$2:$C$500,'Stock-AF'!$C15)</f>
        <v>4.35409924984108</v>
      </c>
      <c r="AO15" s="4">
        <f>SUMIFS(Stock!AO$2:AO$500,Stock!$C$2:$C$500,'Stock-AF'!$C15)*SUMIFS(AF!AO$2:AO$500,AF!$C$2:$C$500,'Stock-AF'!$C15)</f>
        <v>36.6464766197752</v>
      </c>
      <c r="AP15" s="4">
        <f>SUMIFS(Stock!AP$2:AP$500,Stock!$C$2:$C$500,'Stock-AF'!$C15)*SUMIFS(AF!AP$2:AP$500,AF!$C$2:$C$500,'Stock-AF'!$C15)</f>
        <v>4.5259213803740899</v>
      </c>
      <c r="AQ15" s="4">
        <f>SUMIFS(Stock!AQ$2:AQ$500,Stock!$C$2:$C$500,'Stock-AF'!$C15)*SUMIFS(AF!AQ$2:AQ$500,AF!$C$2:$C$500,'Stock-AF'!$C15)</f>
        <v>3.6431242513548701</v>
      </c>
      <c r="AR15" s="4">
        <f>SUMIFS(Stock!AR$2:AR$500,Stock!$C$2:$C$500,'Stock-AF'!$C15)*SUMIFS(AF!AR$2:AR$500,AF!$C$2:$C$500,'Stock-AF'!$C15)</f>
        <v>2.59390594496241</v>
      </c>
      <c r="AS15" s="4">
        <f>SUMIFS(Stock!AS$2:AS$500,Stock!$C$2:$C$500,'Stock-AF'!$C15)*SUMIFS(AF!AS$2:AS$500,AF!$C$2:$C$500,'Stock-AF'!$C15)</f>
        <v>7.9965488334312598</v>
      </c>
      <c r="AT15" s="4">
        <f>SUMIFS(Stock!AT$2:AT$500,Stock!$C$2:$C$500,'Stock-AF'!$C15)*SUMIFS(AF!AT$2:AT$500,AF!$C$2:$C$500,'Stock-AF'!$C15)</f>
        <v>2.4082542715096</v>
      </c>
      <c r="AU15" s="4">
        <f>SUMIFS(Stock!AU$2:AU$500,Stock!$C$2:$C$500,'Stock-AF'!$C15)*SUMIFS(AF!AU$2:AU$500,AF!$C$2:$C$500,'Stock-AF'!$C15)</f>
        <v>9.1873562747240595E-2</v>
      </c>
      <c r="AV15" s="4">
        <f>SUMIFS(Stock!AV$2:AV$500,Stock!$C$2:$C$500,'Stock-AF'!$C15)*SUMIFS(AF!AV$2:AV$500,AF!$C$2:$C$500,'Stock-AF'!$C15)</f>
        <v>99.855168696733998</v>
      </c>
    </row>
    <row r="16" spans="1:48">
      <c r="A16" s="4" t="s">
        <v>52</v>
      </c>
      <c r="B16" s="4" t="s">
        <v>258</v>
      </c>
      <c r="C16" s="4" t="s">
        <v>129</v>
      </c>
      <c r="D16" s="4" t="s">
        <v>54</v>
      </c>
      <c r="E16" s="4" t="s">
        <v>260</v>
      </c>
      <c r="F16" s="4" t="s">
        <v>54</v>
      </c>
      <c r="G16" s="4">
        <v>2010</v>
      </c>
      <c r="H16" s="4" t="s">
        <v>54</v>
      </c>
      <c r="I16" s="4" t="s">
        <v>54</v>
      </c>
      <c r="J16" s="4" t="s">
        <v>54</v>
      </c>
      <c r="K16" s="4" t="s">
        <v>54</v>
      </c>
      <c r="L16" s="4">
        <f>SUMIFS(Stock!L$2:L$500,Stock!$C$2:$C$500,'Stock-AF'!$C16)*SUMIFS(AF!L$2:L$500,AF!$C$2:$C$500,'Stock-AF'!$C16)</f>
        <v>0</v>
      </c>
      <c r="M16" s="4">
        <f>SUMIFS(Stock!M$2:M$500,Stock!$C$2:$C$500,'Stock-AF'!$C16)*SUMIFS(AF!M$2:M$500,AF!$C$2:$C$500,'Stock-AF'!$C16)</f>
        <v>2.2654769361266398</v>
      </c>
      <c r="N16" s="4">
        <f>SUMIFS(Stock!N$2:N$500,Stock!$C$2:$C$500,'Stock-AF'!$C16)*SUMIFS(AF!N$2:N$500,AF!$C$2:$C$500,'Stock-AF'!$C16)</f>
        <v>0</v>
      </c>
      <c r="O16" s="4">
        <f>SUMIFS(Stock!O$2:O$500,Stock!$C$2:$C$500,'Stock-AF'!$C16)*SUMIFS(AF!O$2:O$500,AF!$C$2:$C$500,'Stock-AF'!$C16)</f>
        <v>6.6995778394718402</v>
      </c>
      <c r="P16" s="4">
        <f>SUMIFS(Stock!P$2:P$500,Stock!$C$2:$C$500,'Stock-AF'!$C16)*SUMIFS(AF!P$2:P$500,AF!$C$2:$C$500,'Stock-AF'!$C16)</f>
        <v>0.73723002022505102</v>
      </c>
      <c r="Q16" s="4">
        <f>SUMIFS(Stock!Q$2:Q$500,Stock!$C$2:$C$500,'Stock-AF'!$C16)*SUMIFS(AF!Q$2:Q$500,AF!$C$2:$C$500,'Stock-AF'!$C16)</f>
        <v>2.78210878025136</v>
      </c>
      <c r="R16" s="4">
        <f>SUMIFS(Stock!R$2:R$500,Stock!$C$2:$C$500,'Stock-AF'!$C16)*SUMIFS(AF!R$2:R$500,AF!$C$2:$C$500,'Stock-AF'!$C16)</f>
        <v>0</v>
      </c>
      <c r="S16" s="4">
        <f>SUMIFS(Stock!S$2:S$500,Stock!$C$2:$C$500,'Stock-AF'!$C16)*SUMIFS(AF!S$2:S$500,AF!$C$2:$C$500,'Stock-AF'!$C16)</f>
        <v>4.8194733227642503</v>
      </c>
      <c r="T16" s="4">
        <f>SUMIFS(Stock!T$2:T$500,Stock!$C$2:$C$500,'Stock-AF'!$C16)*SUMIFS(AF!T$2:T$500,AF!$C$2:$C$500,'Stock-AF'!$C16)</f>
        <v>139.16353997805399</v>
      </c>
      <c r="U16" s="4">
        <f>SUMIFS(Stock!U$2:U$500,Stock!$C$2:$C$500,'Stock-AF'!$C16)*SUMIFS(AF!U$2:U$500,AF!$C$2:$C$500,'Stock-AF'!$C16)</f>
        <v>1.84729674336948</v>
      </c>
      <c r="V16" s="4">
        <f>SUMIFS(Stock!V$2:V$500,Stock!$C$2:$C$500,'Stock-AF'!$C16)*SUMIFS(AF!V$2:V$500,AF!$C$2:$C$500,'Stock-AF'!$C16)</f>
        <v>0.11859077029152799</v>
      </c>
      <c r="W16" s="4">
        <f>SUMIFS(Stock!W$2:W$500,Stock!$C$2:$C$500,'Stock-AF'!$C16)*SUMIFS(AF!W$2:W$500,AF!$C$2:$C$500,'Stock-AF'!$C16)</f>
        <v>0.87958197706598296</v>
      </c>
      <c r="X16" s="4">
        <f>SUMIFS(Stock!X$2:X$500,Stock!$C$2:$C$500,'Stock-AF'!$C16)*SUMIFS(AF!X$2:X$500,AF!$C$2:$C$500,'Stock-AF'!$C16)</f>
        <v>4.6264664699303903</v>
      </c>
      <c r="Y16" s="4">
        <f>SUMIFS(Stock!Y$2:Y$500,Stock!$C$2:$C$500,'Stock-AF'!$C16)*SUMIFS(AF!Y$2:Y$500,AF!$C$2:$C$500,'Stock-AF'!$C16)</f>
        <v>0.31943737323202898</v>
      </c>
      <c r="Z16" s="4">
        <f>SUMIFS(Stock!Z$2:Z$500,Stock!$C$2:$C$500,'Stock-AF'!$C16)*SUMIFS(AF!Z$2:Z$500,AF!$C$2:$C$500,'Stock-AF'!$C16)</f>
        <v>26.230522603273702</v>
      </c>
      <c r="AA16" s="4">
        <f>SUMIFS(Stock!AA$2:AA$500,Stock!$C$2:$C$500,'Stock-AF'!$C16)*SUMIFS(AF!AA$2:AA$500,AF!$C$2:$C$500,'Stock-AF'!$C16)</f>
        <v>0.32416245720221198</v>
      </c>
      <c r="AB16" s="4">
        <f>SUMIFS(Stock!AB$2:AB$500,Stock!$C$2:$C$500,'Stock-AF'!$C16)*SUMIFS(AF!AB$2:AB$500,AF!$C$2:$C$500,'Stock-AF'!$C16)</f>
        <v>7.3467069621413401</v>
      </c>
      <c r="AC16" s="4">
        <f>SUMIFS(Stock!AC$2:AC$500,Stock!$C$2:$C$500,'Stock-AF'!$C16)*SUMIFS(AF!AC$2:AC$500,AF!$C$2:$C$500,'Stock-AF'!$C16)</f>
        <v>7.7153973699094101</v>
      </c>
      <c r="AD16" s="4">
        <f>SUMIFS(Stock!AD$2:AD$500,Stock!$C$2:$C$500,'Stock-AF'!$C16)*SUMIFS(AF!AD$2:AD$500,AF!$C$2:$C$500,'Stock-AF'!$C16)</f>
        <v>0</v>
      </c>
      <c r="AE16" s="4">
        <f>SUMIFS(Stock!AE$2:AE$500,Stock!$C$2:$C$500,'Stock-AF'!$C16)*SUMIFS(AF!AE$2:AE$500,AF!$C$2:$C$500,'Stock-AF'!$C16)</f>
        <v>36.859690693992199</v>
      </c>
      <c r="AF16" s="4">
        <f>SUMIFS(Stock!AF$2:AF$500,Stock!$C$2:$C$500,'Stock-AF'!$C16)*SUMIFS(AF!AF$2:AF$500,AF!$C$2:$C$500,'Stock-AF'!$C16)</f>
        <v>0</v>
      </c>
      <c r="AG16" s="4">
        <f>SUMIFS(Stock!AG$2:AG$500,Stock!$C$2:$C$500,'Stock-AF'!$C16)*SUMIFS(AF!AG$2:AG$500,AF!$C$2:$C$500,'Stock-AF'!$C16)</f>
        <v>1.81812772132522</v>
      </c>
      <c r="AH16" s="4">
        <f>SUMIFS(Stock!AH$2:AH$500,Stock!$C$2:$C$500,'Stock-AF'!$C16)*SUMIFS(AF!AH$2:AH$500,AF!$C$2:$C$500,'Stock-AF'!$C16)</f>
        <v>0.96035275650734897</v>
      </c>
      <c r="AI16" s="4">
        <f>SUMIFS(Stock!AI$2:AI$500,Stock!$C$2:$C$500,'Stock-AF'!$C16)*SUMIFS(AF!AI$2:AI$500,AF!$C$2:$C$500,'Stock-AF'!$C16)</f>
        <v>0.43474240218641202</v>
      </c>
      <c r="AJ16" s="4">
        <f>SUMIFS(Stock!AJ$2:AJ$500,Stock!$C$2:$C$500,'Stock-AF'!$C16)*SUMIFS(AF!AJ$2:AJ$500,AF!$C$2:$C$500,'Stock-AF'!$C16)</f>
        <v>0</v>
      </c>
      <c r="AK16" s="4">
        <f>SUMIFS(Stock!AK$2:AK$500,Stock!$C$2:$C$500,'Stock-AF'!$C16)*SUMIFS(AF!AK$2:AK$500,AF!$C$2:$C$500,'Stock-AF'!$C16)</f>
        <v>1.03335661795793E-2</v>
      </c>
      <c r="AL16" s="4">
        <f>SUMIFS(Stock!AL$2:AL$500,Stock!$C$2:$C$500,'Stock-AF'!$C16)*SUMIFS(AF!AL$2:AL$500,AF!$C$2:$C$500,'Stock-AF'!$C16)</f>
        <v>0</v>
      </c>
      <c r="AM16" s="4">
        <f>SUMIFS(Stock!AM$2:AM$500,Stock!$C$2:$C$500,'Stock-AF'!$C16)*SUMIFS(AF!AM$2:AM$500,AF!$C$2:$C$500,'Stock-AF'!$C16)</f>
        <v>19.927370180125902</v>
      </c>
      <c r="AN16" s="4">
        <f>SUMIFS(Stock!AN$2:AN$500,Stock!$C$2:$C$500,'Stock-AF'!$C16)*SUMIFS(AF!AN$2:AN$500,AF!$C$2:$C$500,'Stock-AF'!$C16)</f>
        <v>2.9559090452455899E-2</v>
      </c>
      <c r="AO16" s="4">
        <f>SUMIFS(Stock!AO$2:AO$500,Stock!$C$2:$C$500,'Stock-AF'!$C16)*SUMIFS(AF!AO$2:AO$500,AF!$C$2:$C$500,'Stock-AF'!$C16)</f>
        <v>17.024444939706999</v>
      </c>
      <c r="AP16" s="4">
        <f>SUMIFS(Stock!AP$2:AP$500,Stock!$C$2:$C$500,'Stock-AF'!$C16)*SUMIFS(AF!AP$2:AP$500,AF!$C$2:$C$500,'Stock-AF'!$C16)</f>
        <v>0.90845984781955502</v>
      </c>
      <c r="AQ16" s="4">
        <f>SUMIFS(Stock!AQ$2:AQ$500,Stock!$C$2:$C$500,'Stock-AF'!$C16)*SUMIFS(AF!AQ$2:AQ$500,AF!$C$2:$C$500,'Stock-AF'!$C16)</f>
        <v>6.8143680532623003</v>
      </c>
      <c r="AR16" s="4">
        <f>SUMIFS(Stock!AR$2:AR$500,Stock!$C$2:$C$500,'Stock-AF'!$C16)*SUMIFS(AF!AR$2:AR$500,AF!$C$2:$C$500,'Stock-AF'!$C16)</f>
        <v>0.84873027761272202</v>
      </c>
      <c r="AS16" s="4">
        <f>SUMIFS(Stock!AS$2:AS$500,Stock!$C$2:$C$500,'Stock-AF'!$C16)*SUMIFS(AF!AS$2:AS$500,AF!$C$2:$C$500,'Stock-AF'!$C16)</f>
        <v>7.2477247379292495E-2</v>
      </c>
      <c r="AT16" s="4">
        <f>SUMIFS(Stock!AT$2:AT$500,Stock!$C$2:$C$500,'Stock-AF'!$C16)*SUMIFS(AF!AT$2:AT$500,AF!$C$2:$C$500,'Stock-AF'!$C16)</f>
        <v>0.27508363877553199</v>
      </c>
      <c r="AU16" s="4">
        <f>SUMIFS(Stock!AU$2:AU$500,Stock!$C$2:$C$500,'Stock-AF'!$C16)*SUMIFS(AF!AU$2:AU$500,AF!$C$2:$C$500,'Stock-AF'!$C16)</f>
        <v>6.8706315403032403E-2</v>
      </c>
      <c r="AV16" s="4">
        <f>SUMIFS(Stock!AV$2:AV$500,Stock!$C$2:$C$500,'Stock-AF'!$C16)*SUMIFS(AF!AV$2:AV$500,AF!$C$2:$C$500,'Stock-AF'!$C16)</f>
        <v>97.270926872324694</v>
      </c>
    </row>
    <row r="17" spans="1:48">
      <c r="A17" s="4" t="s">
        <v>52</v>
      </c>
      <c r="B17" s="4" t="s">
        <v>258</v>
      </c>
      <c r="C17" s="4" t="s">
        <v>130</v>
      </c>
      <c r="D17" s="4" t="s">
        <v>54</v>
      </c>
      <c r="E17" s="4" t="s">
        <v>260</v>
      </c>
      <c r="F17" s="4" t="s">
        <v>54</v>
      </c>
      <c r="G17" s="4">
        <v>2010</v>
      </c>
      <c r="H17" s="4" t="s">
        <v>54</v>
      </c>
      <c r="I17" s="4" t="s">
        <v>54</v>
      </c>
      <c r="J17" s="4" t="s">
        <v>54</v>
      </c>
      <c r="K17" s="4" t="s">
        <v>54</v>
      </c>
      <c r="L17" s="4">
        <f>SUMIFS(Stock!L$2:L$500,Stock!$C$2:$C$500,'Stock-AF'!$C17)*SUMIFS(AF!L$2:L$500,AF!$C$2:$C$500,'Stock-AF'!$C17)</f>
        <v>0.27938725998111003</v>
      </c>
      <c r="M17" s="4">
        <f>SUMIFS(Stock!M$2:M$500,Stock!$C$2:$C$500,'Stock-AF'!$C17)*SUMIFS(AF!M$2:M$500,AF!$C$2:$C$500,'Stock-AF'!$C17)</f>
        <v>0.90928372707132898</v>
      </c>
      <c r="N17" s="4">
        <f>SUMIFS(Stock!N$2:N$500,Stock!$C$2:$C$500,'Stock-AF'!$C17)*SUMIFS(AF!N$2:N$500,AF!$C$2:$C$500,'Stock-AF'!$C17)</f>
        <v>0</v>
      </c>
      <c r="O17" s="4">
        <f>SUMIFS(Stock!O$2:O$500,Stock!$C$2:$C$500,'Stock-AF'!$C17)*SUMIFS(AF!O$2:O$500,AF!$C$2:$C$500,'Stock-AF'!$C17)</f>
        <v>3.7522378972815802</v>
      </c>
      <c r="P17" s="4">
        <f>SUMIFS(Stock!P$2:P$500,Stock!$C$2:$C$500,'Stock-AF'!$C17)*SUMIFS(AF!P$2:P$500,AF!$C$2:$C$500,'Stock-AF'!$C17)</f>
        <v>0.155132507741579</v>
      </c>
      <c r="Q17" s="4">
        <f>SUMIFS(Stock!Q$2:Q$500,Stock!$C$2:$C$500,'Stock-AF'!$C17)*SUMIFS(AF!Q$2:Q$500,AF!$C$2:$C$500,'Stock-AF'!$C17)</f>
        <v>0</v>
      </c>
      <c r="R17" s="4">
        <f>SUMIFS(Stock!R$2:R$500,Stock!$C$2:$C$500,'Stock-AF'!$C17)*SUMIFS(AF!R$2:R$500,AF!$C$2:$C$500,'Stock-AF'!$C17)</f>
        <v>0</v>
      </c>
      <c r="S17" s="4">
        <f>SUMIFS(Stock!S$2:S$500,Stock!$C$2:$C$500,'Stock-AF'!$C17)*SUMIFS(AF!S$2:S$500,AF!$C$2:$C$500,'Stock-AF'!$C17)</f>
        <v>0</v>
      </c>
      <c r="T17" s="4">
        <f>SUMIFS(Stock!T$2:T$500,Stock!$C$2:$C$500,'Stock-AF'!$C17)*SUMIFS(AF!T$2:T$500,AF!$C$2:$C$500,'Stock-AF'!$C17)</f>
        <v>52.175584300042999</v>
      </c>
      <c r="U17" s="4">
        <f>SUMIFS(Stock!U$2:U$500,Stock!$C$2:$C$500,'Stock-AF'!$C17)*SUMIFS(AF!U$2:U$500,AF!$C$2:$C$500,'Stock-AF'!$C17)</f>
        <v>0.22348266019977001</v>
      </c>
      <c r="V17" s="4">
        <f>SUMIFS(Stock!V$2:V$500,Stock!$C$2:$C$500,'Stock-AF'!$C17)*SUMIFS(AF!V$2:V$500,AF!$C$2:$C$500,'Stock-AF'!$C17)</f>
        <v>2.04981994463257E-2</v>
      </c>
      <c r="W17" s="4">
        <f>SUMIFS(Stock!W$2:W$500,Stock!$C$2:$C$500,'Stock-AF'!$C17)*SUMIFS(AF!W$2:W$500,AF!$C$2:$C$500,'Stock-AF'!$C17)</f>
        <v>1.49794001810641</v>
      </c>
      <c r="X17" s="4">
        <f>SUMIFS(Stock!X$2:X$500,Stock!$C$2:$C$500,'Stock-AF'!$C17)*SUMIFS(AF!X$2:X$500,AF!$C$2:$C$500,'Stock-AF'!$C17)</f>
        <v>2.4812093644310802</v>
      </c>
      <c r="Y17" s="4">
        <f>SUMIFS(Stock!Y$2:Y$500,Stock!$C$2:$C$500,'Stock-AF'!$C17)*SUMIFS(AF!Y$2:Y$500,AF!$C$2:$C$500,'Stock-AF'!$C17)</f>
        <v>0</v>
      </c>
      <c r="Z17" s="4">
        <f>SUMIFS(Stock!Z$2:Z$500,Stock!$C$2:$C$500,'Stock-AF'!$C17)*SUMIFS(AF!Z$2:Z$500,AF!$C$2:$C$500,'Stock-AF'!$C17)</f>
        <v>16.647120518358498</v>
      </c>
      <c r="AA17" s="4">
        <f>SUMIFS(Stock!AA$2:AA$500,Stock!$C$2:$C$500,'Stock-AF'!$C17)*SUMIFS(AF!AA$2:AA$500,AF!$C$2:$C$500,'Stock-AF'!$C17)</f>
        <v>0.13838704481092001</v>
      </c>
      <c r="AB17" s="4">
        <f>SUMIFS(Stock!AB$2:AB$500,Stock!$C$2:$C$500,'Stock-AF'!$C17)*SUMIFS(AF!AB$2:AB$500,AF!$C$2:$C$500,'Stock-AF'!$C17)</f>
        <v>0.86205106872968296</v>
      </c>
      <c r="AC17" s="4">
        <f>SUMIFS(Stock!AC$2:AC$500,Stock!$C$2:$C$500,'Stock-AF'!$C17)*SUMIFS(AF!AC$2:AC$500,AF!$C$2:$C$500,'Stock-AF'!$C17)</f>
        <v>1.2053480424606899</v>
      </c>
      <c r="AD17" s="4">
        <f>SUMIFS(Stock!AD$2:AD$500,Stock!$C$2:$C$500,'Stock-AF'!$C17)*SUMIFS(AF!AD$2:AD$500,AF!$C$2:$C$500,'Stock-AF'!$C17)</f>
        <v>7.9378468432493798E-2</v>
      </c>
      <c r="AE17" s="4">
        <f>SUMIFS(Stock!AE$2:AE$500,Stock!$C$2:$C$500,'Stock-AF'!$C17)*SUMIFS(AF!AE$2:AE$500,AF!$C$2:$C$500,'Stock-AF'!$C17)</f>
        <v>8.9579639674463607</v>
      </c>
      <c r="AF17" s="4">
        <f>SUMIFS(Stock!AF$2:AF$500,Stock!$C$2:$C$500,'Stock-AF'!$C17)*SUMIFS(AF!AF$2:AF$500,AF!$C$2:$C$500,'Stock-AF'!$C17)</f>
        <v>0.24346370417933799</v>
      </c>
      <c r="AG17" s="4">
        <f>SUMIFS(Stock!AG$2:AG$500,Stock!$C$2:$C$500,'Stock-AF'!$C17)*SUMIFS(AF!AG$2:AG$500,AF!$C$2:$C$500,'Stock-AF'!$C17)</f>
        <v>0</v>
      </c>
      <c r="AH17" s="4">
        <f>SUMIFS(Stock!AH$2:AH$500,Stock!$C$2:$C$500,'Stock-AF'!$C17)*SUMIFS(AF!AH$2:AH$500,AF!$C$2:$C$500,'Stock-AF'!$C17)</f>
        <v>0.40311094128852998</v>
      </c>
      <c r="AI17" s="4">
        <f>SUMIFS(Stock!AI$2:AI$500,Stock!$C$2:$C$500,'Stock-AF'!$C17)*SUMIFS(AF!AI$2:AI$500,AF!$C$2:$C$500,'Stock-AF'!$C17)</f>
        <v>3.6847682127478902E-2</v>
      </c>
      <c r="AJ17" s="4">
        <f>SUMIFS(Stock!AJ$2:AJ$500,Stock!$C$2:$C$500,'Stock-AF'!$C17)*SUMIFS(AF!AJ$2:AJ$500,AF!$C$2:$C$500,'Stock-AF'!$C17)</f>
        <v>0</v>
      </c>
      <c r="AK17" s="4">
        <f>SUMIFS(Stock!AK$2:AK$500,Stock!$C$2:$C$500,'Stock-AF'!$C17)*SUMIFS(AF!AK$2:AK$500,AF!$C$2:$C$500,'Stock-AF'!$C17)</f>
        <v>0.16779028671054499</v>
      </c>
      <c r="AL17" s="4">
        <f>SUMIFS(Stock!AL$2:AL$500,Stock!$C$2:$C$500,'Stock-AF'!$C17)*SUMIFS(AF!AL$2:AL$500,AF!$C$2:$C$500,'Stock-AF'!$C17)</f>
        <v>3.8568524139747901E-2</v>
      </c>
      <c r="AM17" s="4">
        <f>SUMIFS(Stock!AM$2:AM$500,Stock!$C$2:$C$500,'Stock-AF'!$C17)*SUMIFS(AF!AM$2:AM$500,AF!$C$2:$C$500,'Stock-AF'!$C17)</f>
        <v>4.9511714173573003</v>
      </c>
      <c r="AN17" s="4">
        <f>SUMIFS(Stock!AN$2:AN$500,Stock!$C$2:$C$500,'Stock-AF'!$C17)*SUMIFS(AF!AN$2:AN$500,AF!$C$2:$C$500,'Stock-AF'!$C17)</f>
        <v>4.6898311793378902E-2</v>
      </c>
      <c r="AO17" s="4">
        <f>SUMIFS(Stock!AO$2:AO$500,Stock!$C$2:$C$500,'Stock-AF'!$C17)*SUMIFS(AF!AO$2:AO$500,AF!$C$2:$C$500,'Stock-AF'!$C17)</f>
        <v>3.6052712517082202</v>
      </c>
      <c r="AP17" s="4">
        <f>SUMIFS(Stock!AP$2:AP$500,Stock!$C$2:$C$500,'Stock-AF'!$C17)*SUMIFS(AF!AP$2:AP$500,AF!$C$2:$C$500,'Stock-AF'!$C17)</f>
        <v>1.03839121359831</v>
      </c>
      <c r="AQ17" s="4">
        <f>SUMIFS(Stock!AQ$2:AQ$500,Stock!$C$2:$C$500,'Stock-AF'!$C17)*SUMIFS(AF!AQ$2:AQ$500,AF!$C$2:$C$500,'Stock-AF'!$C17)</f>
        <v>0.61067343661134399</v>
      </c>
      <c r="AR17" s="4">
        <f>SUMIFS(Stock!AR$2:AR$500,Stock!$C$2:$C$500,'Stock-AF'!$C17)*SUMIFS(AF!AR$2:AR$500,AF!$C$2:$C$500,'Stock-AF'!$C17)</f>
        <v>0.30729853782339001</v>
      </c>
      <c r="AS17" s="4">
        <f>SUMIFS(Stock!AS$2:AS$500,Stock!$C$2:$C$500,'Stock-AF'!$C17)*SUMIFS(AF!AS$2:AS$500,AF!$C$2:$C$500,'Stock-AF'!$C17)</f>
        <v>0.13504401966610799</v>
      </c>
      <c r="AT17" s="4">
        <f>SUMIFS(Stock!AT$2:AT$500,Stock!$C$2:$C$500,'Stock-AF'!$C17)*SUMIFS(AF!AT$2:AT$500,AF!$C$2:$C$500,'Stock-AF'!$C17)</f>
        <v>0.47476688020040297</v>
      </c>
      <c r="AU17" s="4">
        <f>SUMIFS(Stock!AU$2:AU$500,Stock!$C$2:$C$500,'Stock-AF'!$C17)*SUMIFS(AF!AU$2:AU$500,AF!$C$2:$C$500,'Stock-AF'!$C17)</f>
        <v>1.7992288263728201E-2</v>
      </c>
      <c r="AV17" s="4">
        <f>SUMIFS(Stock!AV$2:AV$500,Stock!$C$2:$C$500,'Stock-AF'!$C17)*SUMIFS(AF!AV$2:AV$500,AF!$C$2:$C$500,'Stock-AF'!$C17)</f>
        <v>0</v>
      </c>
    </row>
    <row r="18" spans="1:48">
      <c r="A18" s="4" t="s">
        <v>52</v>
      </c>
      <c r="B18" s="4" t="s">
        <v>258</v>
      </c>
      <c r="C18" s="4" t="s">
        <v>131</v>
      </c>
      <c r="D18" s="4" t="s">
        <v>54</v>
      </c>
      <c r="E18" s="4" t="s">
        <v>260</v>
      </c>
      <c r="F18" s="4" t="s">
        <v>54</v>
      </c>
      <c r="G18" s="4">
        <v>2010</v>
      </c>
      <c r="H18" s="4" t="s">
        <v>54</v>
      </c>
      <c r="I18" s="4" t="s">
        <v>54</v>
      </c>
      <c r="J18" s="4" t="s">
        <v>54</v>
      </c>
      <c r="K18" s="4" t="s">
        <v>54</v>
      </c>
      <c r="L18" s="4">
        <f>SUMIFS(Stock!L$2:L$500,Stock!$C$2:$C$500,'Stock-AF'!$C18)*SUMIFS(AF!L$2:L$500,AF!$C$2:$C$500,'Stock-AF'!$C18)</f>
        <v>0.140898120694638</v>
      </c>
      <c r="M18" s="4">
        <f>SUMIFS(Stock!M$2:M$500,Stock!$C$2:$C$500,'Stock-AF'!$C18)*SUMIFS(AF!M$2:M$500,AF!$C$2:$C$500,'Stock-AF'!$C18)</f>
        <v>0.112100269229561</v>
      </c>
      <c r="N18" s="4">
        <f>SUMIFS(Stock!N$2:N$500,Stock!$C$2:$C$500,'Stock-AF'!$C18)*SUMIFS(AF!N$2:N$500,AF!$C$2:$C$500,'Stock-AF'!$C18)</f>
        <v>0</v>
      </c>
      <c r="O18" s="4">
        <f>SUMIFS(Stock!O$2:O$500,Stock!$C$2:$C$500,'Stock-AF'!$C18)*SUMIFS(AF!O$2:O$500,AF!$C$2:$C$500,'Stock-AF'!$C18)</f>
        <v>5.3116269235436997E-2</v>
      </c>
      <c r="P18" s="4">
        <f>SUMIFS(Stock!P$2:P$500,Stock!$C$2:$C$500,'Stock-AF'!$C18)*SUMIFS(AF!P$2:P$500,AF!$C$2:$C$500,'Stock-AF'!$C18)</f>
        <v>8.0779990956867498E-2</v>
      </c>
      <c r="Q18" s="4">
        <f>SUMIFS(Stock!Q$2:Q$500,Stock!$C$2:$C$500,'Stock-AF'!$C18)*SUMIFS(AF!Q$2:Q$500,AF!$C$2:$C$500,'Stock-AF'!$C18)</f>
        <v>1.14894144503131</v>
      </c>
      <c r="R18" s="4">
        <f>SUMIFS(Stock!R$2:R$500,Stock!$C$2:$C$500,'Stock-AF'!$C18)*SUMIFS(AF!R$2:R$500,AF!$C$2:$C$500,'Stock-AF'!$C18)</f>
        <v>4.4643974773458897E-2</v>
      </c>
      <c r="S18" s="4">
        <f>SUMIFS(Stock!S$2:S$500,Stock!$C$2:$C$500,'Stock-AF'!$C18)*SUMIFS(AF!S$2:S$500,AF!$C$2:$C$500,'Stock-AF'!$C18)</f>
        <v>0.22990657447287199</v>
      </c>
      <c r="T18" s="4">
        <f>SUMIFS(Stock!T$2:T$500,Stock!$C$2:$C$500,'Stock-AF'!$C18)*SUMIFS(AF!T$2:T$500,AF!$C$2:$C$500,'Stock-AF'!$C18)</f>
        <v>0</v>
      </c>
      <c r="U18" s="4">
        <f>SUMIFS(Stock!U$2:U$500,Stock!$C$2:$C$500,'Stock-AF'!$C18)*SUMIFS(AF!U$2:U$500,AF!$C$2:$C$500,'Stock-AF'!$C18)</f>
        <v>0.30653665295660498</v>
      </c>
      <c r="V18" s="4">
        <f>SUMIFS(Stock!V$2:V$500,Stock!$C$2:$C$500,'Stock-AF'!$C18)*SUMIFS(AF!V$2:V$500,AF!$C$2:$C$500,'Stock-AF'!$C18)</f>
        <v>5.4707064293148498E-2</v>
      </c>
      <c r="W18" s="4">
        <f>SUMIFS(Stock!W$2:W$500,Stock!$C$2:$C$500,'Stock-AF'!$C18)*SUMIFS(AF!W$2:W$500,AF!$C$2:$C$500,'Stock-AF'!$C18)</f>
        <v>0</v>
      </c>
      <c r="X18" s="4">
        <f>SUMIFS(Stock!X$2:X$500,Stock!$C$2:$C$500,'Stock-AF'!$C18)*SUMIFS(AF!X$2:X$500,AF!$C$2:$C$500,'Stock-AF'!$C18)</f>
        <v>0.65407114567171099</v>
      </c>
      <c r="Y18" s="4">
        <f>SUMIFS(Stock!Y$2:Y$500,Stock!$C$2:$C$500,'Stock-AF'!$C18)*SUMIFS(AF!Y$2:Y$500,AF!$C$2:$C$500,'Stock-AF'!$C18)</f>
        <v>0.31047480336954902</v>
      </c>
      <c r="Z18" s="4">
        <f>SUMIFS(Stock!Z$2:Z$500,Stock!$C$2:$C$500,'Stock-AF'!$C18)*SUMIFS(AF!Z$2:Z$500,AF!$C$2:$C$500,'Stock-AF'!$C18)</f>
        <v>1.54168710923107</v>
      </c>
      <c r="AA18" s="4">
        <f>SUMIFS(Stock!AA$2:AA$500,Stock!$C$2:$C$500,'Stock-AF'!$C18)*SUMIFS(AF!AA$2:AA$500,AF!$C$2:$C$500,'Stock-AF'!$C18)</f>
        <v>1.9323034649962E-2</v>
      </c>
      <c r="AB18" s="4">
        <f>SUMIFS(Stock!AB$2:AB$500,Stock!$C$2:$C$500,'Stock-AF'!$C18)*SUMIFS(AF!AB$2:AB$500,AF!$C$2:$C$500,'Stock-AF'!$C18)</f>
        <v>0.154343630381543</v>
      </c>
      <c r="AC18" s="4">
        <f>SUMIFS(Stock!AC$2:AC$500,Stock!$C$2:$C$500,'Stock-AF'!$C18)*SUMIFS(AF!AC$2:AC$500,AF!$C$2:$C$500,'Stock-AF'!$C18)</f>
        <v>0.15660071275691101</v>
      </c>
      <c r="AD18" s="4">
        <f>SUMIFS(Stock!AD$2:AD$500,Stock!$C$2:$C$500,'Stock-AF'!$C18)*SUMIFS(AF!AD$2:AD$500,AF!$C$2:$C$500,'Stock-AF'!$C18)</f>
        <v>0</v>
      </c>
      <c r="AE18" s="4">
        <f>SUMIFS(Stock!AE$2:AE$500,Stock!$C$2:$C$500,'Stock-AF'!$C18)*SUMIFS(AF!AE$2:AE$500,AF!$C$2:$C$500,'Stock-AF'!$C18)</f>
        <v>0</v>
      </c>
      <c r="AF18" s="4">
        <f>SUMIFS(Stock!AF$2:AF$500,Stock!$C$2:$C$500,'Stock-AF'!$C18)*SUMIFS(AF!AF$2:AF$500,AF!$C$2:$C$500,'Stock-AF'!$C18)</f>
        <v>8.1066024729713707E-2</v>
      </c>
      <c r="AG18" s="4">
        <f>SUMIFS(Stock!AG$2:AG$500,Stock!$C$2:$C$500,'Stock-AF'!$C18)*SUMIFS(AF!AG$2:AG$500,AF!$C$2:$C$500,'Stock-AF'!$C18)</f>
        <v>2.1845134035133801E-2</v>
      </c>
      <c r="AH18" s="4">
        <f>SUMIFS(Stock!AH$2:AH$500,Stock!$C$2:$C$500,'Stock-AF'!$C18)*SUMIFS(AF!AH$2:AH$500,AF!$C$2:$C$500,'Stock-AF'!$C18)</f>
        <v>0</v>
      </c>
      <c r="AI18" s="4">
        <f>SUMIFS(Stock!AI$2:AI$500,Stock!$C$2:$C$500,'Stock-AF'!$C18)*SUMIFS(AF!AI$2:AI$500,AF!$C$2:$C$500,'Stock-AF'!$C18)</f>
        <v>3.1459243674523199E-2</v>
      </c>
      <c r="AJ18" s="4">
        <f>SUMIFS(Stock!AJ$2:AJ$500,Stock!$C$2:$C$500,'Stock-AF'!$C18)*SUMIFS(AF!AJ$2:AJ$500,AF!$C$2:$C$500,'Stock-AF'!$C18)</f>
        <v>0</v>
      </c>
      <c r="AK18" s="4">
        <f>SUMIFS(Stock!AK$2:AK$500,Stock!$C$2:$C$500,'Stock-AF'!$C18)*SUMIFS(AF!AK$2:AK$500,AF!$C$2:$C$500,'Stock-AF'!$C18)</f>
        <v>0.2489826168057</v>
      </c>
      <c r="AL18" s="4">
        <f>SUMIFS(Stock!AL$2:AL$500,Stock!$C$2:$C$500,'Stock-AF'!$C18)*SUMIFS(AF!AL$2:AL$500,AF!$C$2:$C$500,'Stock-AF'!$C18)</f>
        <v>0</v>
      </c>
      <c r="AM18" s="4">
        <f>SUMIFS(Stock!AM$2:AM$500,Stock!$C$2:$C$500,'Stock-AF'!$C18)*SUMIFS(AF!AM$2:AM$500,AF!$C$2:$C$500,'Stock-AF'!$C18)</f>
        <v>0.35253798935466601</v>
      </c>
      <c r="AN18" s="4">
        <f>SUMIFS(Stock!AN$2:AN$500,Stock!$C$2:$C$500,'Stock-AF'!$C18)*SUMIFS(AF!AN$2:AN$500,AF!$C$2:$C$500,'Stock-AF'!$C18)</f>
        <v>5.9524965627257898E-2</v>
      </c>
      <c r="AO18" s="4">
        <f>SUMIFS(Stock!AO$2:AO$500,Stock!$C$2:$C$500,'Stock-AF'!$C18)*SUMIFS(AF!AO$2:AO$500,AF!$C$2:$C$500,'Stock-AF'!$C18)</f>
        <v>0.55864944566070796</v>
      </c>
      <c r="AP18" s="4">
        <f>SUMIFS(Stock!AP$2:AP$500,Stock!$C$2:$C$500,'Stock-AF'!$C18)*SUMIFS(AF!AP$2:AP$500,AF!$C$2:$C$500,'Stock-AF'!$C18)</f>
        <v>0</v>
      </c>
      <c r="AQ18" s="4">
        <f>SUMIFS(Stock!AQ$2:AQ$500,Stock!$C$2:$C$500,'Stock-AF'!$C18)*SUMIFS(AF!AQ$2:AQ$500,AF!$C$2:$C$500,'Stock-AF'!$C18)</f>
        <v>0</v>
      </c>
      <c r="AR18" s="4">
        <f>SUMIFS(Stock!AR$2:AR$500,Stock!$C$2:$C$500,'Stock-AF'!$C18)*SUMIFS(AF!AR$2:AR$500,AF!$C$2:$C$500,'Stock-AF'!$C18)</f>
        <v>0.58752902243626204</v>
      </c>
      <c r="AS18" s="4">
        <f>SUMIFS(Stock!AS$2:AS$500,Stock!$C$2:$C$500,'Stock-AF'!$C18)*SUMIFS(AF!AS$2:AS$500,AF!$C$2:$C$500,'Stock-AF'!$C18)</f>
        <v>0.30349719182900797</v>
      </c>
      <c r="AT18" s="4">
        <f>SUMIFS(Stock!AT$2:AT$500,Stock!$C$2:$C$500,'Stock-AF'!$C18)*SUMIFS(AF!AT$2:AT$500,AF!$C$2:$C$500,'Stock-AF'!$C18)</f>
        <v>0</v>
      </c>
      <c r="AU18" s="4">
        <f>SUMIFS(Stock!AU$2:AU$500,Stock!$C$2:$C$500,'Stock-AF'!$C18)*SUMIFS(AF!AU$2:AU$500,AF!$C$2:$C$500,'Stock-AF'!$C18)</f>
        <v>6.1537942093766201E-2</v>
      </c>
      <c r="AV18" s="4">
        <f>SUMIFS(Stock!AV$2:AV$500,Stock!$C$2:$C$500,'Stock-AF'!$C18)*SUMIFS(AF!AV$2:AV$500,AF!$C$2:$C$500,'Stock-AF'!$C18)</f>
        <v>0.43618309679232597</v>
      </c>
    </row>
    <row r="19" spans="1:48">
      <c r="A19" s="4" t="s">
        <v>52</v>
      </c>
      <c r="B19" s="4" t="s">
        <v>258</v>
      </c>
      <c r="C19" s="4" t="s">
        <v>132</v>
      </c>
      <c r="D19" s="4" t="s">
        <v>54</v>
      </c>
      <c r="E19" s="4" t="s">
        <v>260</v>
      </c>
      <c r="F19" s="4" t="s">
        <v>54</v>
      </c>
      <c r="G19" s="4">
        <v>2010</v>
      </c>
      <c r="H19" s="4" t="s">
        <v>54</v>
      </c>
      <c r="I19" s="4" t="s">
        <v>54</v>
      </c>
      <c r="J19" s="4" t="s">
        <v>54</v>
      </c>
      <c r="K19" s="4" t="s">
        <v>54</v>
      </c>
      <c r="L19" s="4">
        <f>SUMIFS(Stock!L$2:L$500,Stock!$C$2:$C$500,'Stock-AF'!$C19)*SUMIFS(AF!L$2:L$500,AF!$C$2:$C$500,'Stock-AF'!$C19)</f>
        <v>0.44073015005293897</v>
      </c>
      <c r="M19" s="4">
        <f>SUMIFS(Stock!M$2:M$500,Stock!$C$2:$C$500,'Stock-AF'!$C19)*SUMIFS(AF!M$2:M$500,AF!$C$2:$C$500,'Stock-AF'!$C19)</f>
        <v>5.6688526925440001</v>
      </c>
      <c r="N19" s="4">
        <f>SUMIFS(Stock!N$2:N$500,Stock!$C$2:$C$500,'Stock-AF'!$C19)*SUMIFS(AF!N$2:N$500,AF!$C$2:$C$500,'Stock-AF'!$C19)</f>
        <v>2.4992713513806701</v>
      </c>
      <c r="O19" s="4">
        <f>SUMIFS(Stock!O$2:O$500,Stock!$C$2:$C$500,'Stock-AF'!$C19)*SUMIFS(AF!O$2:O$500,AF!$C$2:$C$500,'Stock-AF'!$C19)</f>
        <v>14.565771218165599</v>
      </c>
      <c r="P19" s="4">
        <f>SUMIFS(Stock!P$2:P$500,Stock!$C$2:$C$500,'Stock-AF'!$C19)*SUMIFS(AF!P$2:P$500,AF!$C$2:$C$500,'Stock-AF'!$C19)</f>
        <v>7.9616794545913496</v>
      </c>
      <c r="Q19" s="4">
        <f>SUMIFS(Stock!Q$2:Q$500,Stock!$C$2:$C$500,'Stock-AF'!$C19)*SUMIFS(AF!Q$2:Q$500,AF!$C$2:$C$500,'Stock-AF'!$C19)</f>
        <v>7.0369787134740296</v>
      </c>
      <c r="R19" s="4">
        <f>SUMIFS(Stock!R$2:R$500,Stock!$C$2:$C$500,'Stock-AF'!$C19)*SUMIFS(AF!R$2:R$500,AF!$C$2:$C$500,'Stock-AF'!$C19)</f>
        <v>1.70999457750342</v>
      </c>
      <c r="S19" s="4">
        <f>SUMIFS(Stock!S$2:S$500,Stock!$C$2:$C$500,'Stock-AF'!$C19)*SUMIFS(AF!S$2:S$500,AF!$C$2:$C$500,'Stock-AF'!$C19)</f>
        <v>8.8322393408251205</v>
      </c>
      <c r="T19" s="4">
        <f>SUMIFS(Stock!T$2:T$500,Stock!$C$2:$C$500,'Stock-AF'!$C19)*SUMIFS(AF!T$2:T$500,AF!$C$2:$C$500,'Stock-AF'!$C19)</f>
        <v>16.206571425281499</v>
      </c>
      <c r="U19" s="4">
        <f>SUMIFS(Stock!U$2:U$500,Stock!$C$2:$C$500,'Stock-AF'!$C19)*SUMIFS(AF!U$2:U$500,AF!$C$2:$C$500,'Stock-AF'!$C19)</f>
        <v>18.7202198670965</v>
      </c>
      <c r="V19" s="4">
        <f>SUMIFS(Stock!V$2:V$500,Stock!$C$2:$C$500,'Stock-AF'!$C19)*SUMIFS(AF!V$2:V$500,AF!$C$2:$C$500,'Stock-AF'!$C19)</f>
        <v>4.2616674243798398</v>
      </c>
      <c r="W19" s="4">
        <f>SUMIFS(Stock!W$2:W$500,Stock!$C$2:$C$500,'Stock-AF'!$C19)*SUMIFS(AF!W$2:W$500,AF!$C$2:$C$500,'Stock-AF'!$C19)</f>
        <v>11.2259247627301</v>
      </c>
      <c r="X19" s="4">
        <f>SUMIFS(Stock!X$2:X$500,Stock!$C$2:$C$500,'Stock-AF'!$C19)*SUMIFS(AF!X$2:X$500,AF!$C$2:$C$500,'Stock-AF'!$C19)</f>
        <v>61.737936265361398</v>
      </c>
      <c r="Y19" s="4">
        <f>SUMIFS(Stock!Y$2:Y$500,Stock!$C$2:$C$500,'Stock-AF'!$C19)*SUMIFS(AF!Y$2:Y$500,AF!$C$2:$C$500,'Stock-AF'!$C19)</f>
        <v>28.320258704531302</v>
      </c>
      <c r="Z19" s="4">
        <f>SUMIFS(Stock!Z$2:Z$500,Stock!$C$2:$C$500,'Stock-AF'!$C19)*SUMIFS(AF!Z$2:Z$500,AF!$C$2:$C$500,'Stock-AF'!$C19)</f>
        <v>71.559853938682096</v>
      </c>
      <c r="AA19" s="4">
        <f>SUMIFS(Stock!AA$2:AA$500,Stock!$C$2:$C$500,'Stock-AF'!$C19)*SUMIFS(AF!AA$2:AA$500,AF!$C$2:$C$500,'Stock-AF'!$C19)</f>
        <v>3.7087915995975398</v>
      </c>
      <c r="AB19" s="4">
        <f>SUMIFS(Stock!AB$2:AB$500,Stock!$C$2:$C$500,'Stock-AF'!$C19)*SUMIFS(AF!AB$2:AB$500,AF!$C$2:$C$500,'Stock-AF'!$C19)</f>
        <v>5.63529073314686</v>
      </c>
      <c r="AC19" s="4">
        <f>SUMIFS(Stock!AC$2:AC$500,Stock!$C$2:$C$500,'Stock-AF'!$C19)*SUMIFS(AF!AC$2:AC$500,AF!$C$2:$C$500,'Stock-AF'!$C19)</f>
        <v>9.1839317815554509</v>
      </c>
      <c r="AD19" s="4">
        <f>SUMIFS(Stock!AD$2:AD$500,Stock!$C$2:$C$500,'Stock-AF'!$C19)*SUMIFS(AF!AD$2:AD$500,AF!$C$2:$C$500,'Stock-AF'!$C19)</f>
        <v>1.3529547084122899</v>
      </c>
      <c r="AE19" s="4">
        <f>SUMIFS(Stock!AE$2:AE$500,Stock!$C$2:$C$500,'Stock-AF'!$C19)*SUMIFS(AF!AE$2:AE$500,AF!$C$2:$C$500,'Stock-AF'!$C19)</f>
        <v>24.679934421166902</v>
      </c>
      <c r="AF19" s="4">
        <f>SUMIFS(Stock!AF$2:AF$500,Stock!$C$2:$C$500,'Stock-AF'!$C19)*SUMIFS(AF!AF$2:AF$500,AF!$C$2:$C$500,'Stock-AF'!$C19)</f>
        <v>0.33699051447665901</v>
      </c>
      <c r="AG19" s="4">
        <f>SUMIFS(Stock!AG$2:AG$500,Stock!$C$2:$C$500,'Stock-AF'!$C19)*SUMIFS(AF!AG$2:AG$500,AF!$C$2:$C$500,'Stock-AF'!$C19)</f>
        <v>1.1826017986811299</v>
      </c>
      <c r="AH19" s="4">
        <f>SUMIFS(Stock!AH$2:AH$500,Stock!$C$2:$C$500,'Stock-AF'!$C19)*SUMIFS(AF!AH$2:AH$500,AF!$C$2:$C$500,'Stock-AF'!$C19)</f>
        <v>0.62814139576928796</v>
      </c>
      <c r="AI19" s="4">
        <f>SUMIFS(Stock!AI$2:AI$500,Stock!$C$2:$C$500,'Stock-AF'!$C19)*SUMIFS(AF!AI$2:AI$500,AF!$C$2:$C$500,'Stock-AF'!$C19)</f>
        <v>1.65308116491454</v>
      </c>
      <c r="AJ19" s="4">
        <f>SUMIFS(Stock!AJ$2:AJ$500,Stock!$C$2:$C$500,'Stock-AF'!$C19)*SUMIFS(AF!AJ$2:AJ$500,AF!$C$2:$C$500,'Stock-AF'!$C19)</f>
        <v>1.25338034482156E-2</v>
      </c>
      <c r="AK19" s="4">
        <f>SUMIFS(Stock!AK$2:AK$500,Stock!$C$2:$C$500,'Stock-AF'!$C19)*SUMIFS(AF!AK$2:AK$500,AF!$C$2:$C$500,'Stock-AF'!$C19)</f>
        <v>1.3564830482143699</v>
      </c>
      <c r="AL19" s="4">
        <f>SUMIFS(Stock!AL$2:AL$500,Stock!$C$2:$C$500,'Stock-AF'!$C19)*SUMIFS(AF!AL$2:AL$500,AF!$C$2:$C$500,'Stock-AF'!$C19)</f>
        <v>0.294498415458471</v>
      </c>
      <c r="AM19" s="4">
        <f>SUMIFS(Stock!AM$2:AM$500,Stock!$C$2:$C$500,'Stock-AF'!$C19)*SUMIFS(AF!AM$2:AM$500,AF!$C$2:$C$500,'Stock-AF'!$C19)</f>
        <v>59.405063922484999</v>
      </c>
      <c r="AN19" s="4">
        <f>SUMIFS(Stock!AN$2:AN$500,Stock!$C$2:$C$500,'Stock-AF'!$C19)*SUMIFS(AF!AN$2:AN$500,AF!$C$2:$C$500,'Stock-AF'!$C19)</f>
        <v>16.211530430710699</v>
      </c>
      <c r="AO19" s="4">
        <f>SUMIFS(Stock!AO$2:AO$500,Stock!$C$2:$C$500,'Stock-AF'!$C19)*SUMIFS(AF!AO$2:AO$500,AF!$C$2:$C$500,'Stock-AF'!$C19)</f>
        <v>29.355184263717099</v>
      </c>
      <c r="AP19" s="4">
        <f>SUMIFS(Stock!AP$2:AP$500,Stock!$C$2:$C$500,'Stock-AF'!$C19)*SUMIFS(AF!AP$2:AP$500,AF!$C$2:$C$500,'Stock-AF'!$C19)</f>
        <v>9.7528670886408708</v>
      </c>
      <c r="AQ19" s="4">
        <f>SUMIFS(Stock!AQ$2:AQ$500,Stock!$C$2:$C$500,'Stock-AF'!$C19)*SUMIFS(AF!AQ$2:AQ$500,AF!$C$2:$C$500,'Stock-AF'!$C19)</f>
        <v>0.45258590833650902</v>
      </c>
      <c r="AR19" s="4">
        <f>SUMIFS(Stock!AR$2:AR$500,Stock!$C$2:$C$500,'Stock-AF'!$C19)*SUMIFS(AF!AR$2:AR$500,AF!$C$2:$C$500,'Stock-AF'!$C19)</f>
        <v>5.0200936791153801</v>
      </c>
      <c r="AS19" s="4">
        <f>SUMIFS(Stock!AS$2:AS$500,Stock!$C$2:$C$500,'Stock-AF'!$C19)*SUMIFS(AF!AS$2:AS$500,AF!$C$2:$C$500,'Stock-AF'!$C19)</f>
        <v>27.313675943296101</v>
      </c>
      <c r="AT19" s="4">
        <f>SUMIFS(Stock!AT$2:AT$500,Stock!$C$2:$C$500,'Stock-AF'!$C19)*SUMIFS(AF!AT$2:AT$500,AF!$C$2:$C$500,'Stock-AF'!$C19)</f>
        <v>4.1430054811766004</v>
      </c>
      <c r="AU19" s="4">
        <f>SUMIFS(Stock!AU$2:AU$500,Stock!$C$2:$C$500,'Stock-AF'!$C19)*SUMIFS(AF!AU$2:AU$500,AF!$C$2:$C$500,'Stock-AF'!$C19)</f>
        <v>2.4924264390778998</v>
      </c>
      <c r="AV19" s="4">
        <f>SUMIFS(Stock!AV$2:AV$500,Stock!$C$2:$C$500,'Stock-AF'!$C19)*SUMIFS(AF!AV$2:AV$500,AF!$C$2:$C$500,'Stock-AF'!$C19)</f>
        <v>68.723689573662497</v>
      </c>
    </row>
    <row r="20" spans="1:48">
      <c r="A20" s="4" t="s">
        <v>52</v>
      </c>
      <c r="B20" s="4" t="s">
        <v>258</v>
      </c>
      <c r="C20" s="4" t="s">
        <v>133</v>
      </c>
      <c r="D20" s="4" t="s">
        <v>54</v>
      </c>
      <c r="E20" s="4" t="s">
        <v>260</v>
      </c>
      <c r="F20" s="4" t="s">
        <v>54</v>
      </c>
      <c r="G20" s="4">
        <v>2010</v>
      </c>
      <c r="H20" s="4" t="s">
        <v>54</v>
      </c>
      <c r="I20" s="4" t="s">
        <v>54</v>
      </c>
      <c r="J20" s="4" t="s">
        <v>54</v>
      </c>
      <c r="K20" s="4" t="s">
        <v>54</v>
      </c>
      <c r="L20" s="4">
        <f>SUMIFS(Stock!L$2:L$500,Stock!$C$2:$C$500,'Stock-AF'!$C20)*SUMIFS(AF!L$2:L$500,AF!$C$2:$C$500,'Stock-AF'!$C20)</f>
        <v>0</v>
      </c>
      <c r="M20" s="4">
        <f>SUMIFS(Stock!M$2:M$500,Stock!$C$2:$C$500,'Stock-AF'!$C20)*SUMIFS(AF!M$2:M$500,AF!$C$2:$C$500,'Stock-AF'!$C20)</f>
        <v>2.46012175420617</v>
      </c>
      <c r="N20" s="4">
        <f>SUMIFS(Stock!N$2:N$500,Stock!$C$2:$C$500,'Stock-AF'!$C20)*SUMIFS(AF!N$2:N$500,AF!$C$2:$C$500,'Stock-AF'!$C20)</f>
        <v>0</v>
      </c>
      <c r="O20" s="4">
        <f>SUMIFS(Stock!O$2:O$500,Stock!$C$2:$C$500,'Stock-AF'!$C20)*SUMIFS(AF!O$2:O$500,AF!$C$2:$C$500,'Stock-AF'!$C20)</f>
        <v>7.6313599267171703</v>
      </c>
      <c r="P20" s="4">
        <f>SUMIFS(Stock!P$2:P$500,Stock!$C$2:$C$500,'Stock-AF'!$C20)*SUMIFS(AF!P$2:P$500,AF!$C$2:$C$500,'Stock-AF'!$C20)</f>
        <v>0.95878671461030895</v>
      </c>
      <c r="Q20" s="4">
        <f>SUMIFS(Stock!Q$2:Q$500,Stock!$C$2:$C$500,'Stock-AF'!$C20)*SUMIFS(AF!Q$2:Q$500,AF!$C$2:$C$500,'Stock-AF'!$C20)</f>
        <v>2.9413099206553999</v>
      </c>
      <c r="R20" s="4">
        <f>SUMIFS(Stock!R$2:R$500,Stock!$C$2:$C$500,'Stock-AF'!$C20)*SUMIFS(AF!R$2:R$500,AF!$C$2:$C$500,'Stock-AF'!$C20)</f>
        <v>0</v>
      </c>
      <c r="S20" s="4">
        <f>SUMIFS(Stock!S$2:S$500,Stock!$C$2:$C$500,'Stock-AF'!$C20)*SUMIFS(AF!S$2:S$500,AF!$C$2:$C$500,'Stock-AF'!$C20)</f>
        <v>9.2798540847020092</v>
      </c>
      <c r="T20" s="4">
        <f>SUMIFS(Stock!T$2:T$500,Stock!$C$2:$C$500,'Stock-AF'!$C20)*SUMIFS(AF!T$2:T$500,AF!$C$2:$C$500,'Stock-AF'!$C20)</f>
        <v>19.3672172300978</v>
      </c>
      <c r="U20" s="4">
        <f>SUMIFS(Stock!U$2:U$500,Stock!$C$2:$C$500,'Stock-AF'!$C20)*SUMIFS(AF!U$2:U$500,AF!$C$2:$C$500,'Stock-AF'!$C20)</f>
        <v>6.4312074862773301</v>
      </c>
      <c r="V20" s="4">
        <f>SUMIFS(Stock!V$2:V$500,Stock!$C$2:$C$500,'Stock-AF'!$C20)*SUMIFS(AF!V$2:V$500,AF!$C$2:$C$500,'Stock-AF'!$C20)</f>
        <v>0.52319261689806495</v>
      </c>
      <c r="W20" s="4">
        <f>SUMIFS(Stock!W$2:W$500,Stock!$C$2:$C$500,'Stock-AF'!$C20)*SUMIFS(AF!W$2:W$500,AF!$C$2:$C$500,'Stock-AF'!$C20)</f>
        <v>0.93565022820542199</v>
      </c>
      <c r="X20" s="4">
        <f>SUMIFS(Stock!X$2:X$500,Stock!$C$2:$C$500,'Stock-AF'!$C20)*SUMIFS(AF!X$2:X$500,AF!$C$2:$C$500,'Stock-AF'!$C20)</f>
        <v>10.0266327385644</v>
      </c>
      <c r="Y20" s="4">
        <f>SUMIFS(Stock!Y$2:Y$500,Stock!$C$2:$C$500,'Stock-AF'!$C20)*SUMIFS(AF!Y$2:Y$500,AF!$C$2:$C$500,'Stock-AF'!$C20)</f>
        <v>0.48326649209919997</v>
      </c>
      <c r="Z20" s="4">
        <f>SUMIFS(Stock!Z$2:Z$500,Stock!$C$2:$C$500,'Stock-AF'!$C20)*SUMIFS(AF!Z$2:Z$500,AF!$C$2:$C$500,'Stock-AF'!$C20)</f>
        <v>31.579577310618198</v>
      </c>
      <c r="AA20" s="4">
        <f>SUMIFS(Stock!AA$2:AA$500,Stock!$C$2:$C$500,'Stock-AF'!$C20)*SUMIFS(AF!AA$2:AA$500,AF!$C$2:$C$500,'Stock-AF'!$C20)</f>
        <v>1.2431686477981601</v>
      </c>
      <c r="AB20" s="4">
        <f>SUMIFS(Stock!AB$2:AB$500,Stock!$C$2:$C$500,'Stock-AF'!$C20)*SUMIFS(AF!AB$2:AB$500,AF!$C$2:$C$500,'Stock-AF'!$C20)</f>
        <v>5.7228548293508998</v>
      </c>
      <c r="AC20" s="4">
        <f>SUMIFS(Stock!AC$2:AC$500,Stock!$C$2:$C$500,'Stock-AF'!$C20)*SUMIFS(AF!AC$2:AC$500,AF!$C$2:$C$500,'Stock-AF'!$C20)</f>
        <v>4.7046612069222302</v>
      </c>
      <c r="AD20" s="4">
        <f>SUMIFS(Stock!AD$2:AD$500,Stock!$C$2:$C$500,'Stock-AF'!$C20)*SUMIFS(AF!AD$2:AD$500,AF!$C$2:$C$500,'Stock-AF'!$C20)</f>
        <v>0</v>
      </c>
      <c r="AE20" s="4">
        <f>SUMIFS(Stock!AE$2:AE$500,Stock!$C$2:$C$500,'Stock-AF'!$C20)*SUMIFS(AF!AE$2:AE$500,AF!$C$2:$C$500,'Stock-AF'!$C20)</f>
        <v>39.209122237574</v>
      </c>
      <c r="AF20" s="4">
        <f>SUMIFS(Stock!AF$2:AF$500,Stock!$C$2:$C$500,'Stock-AF'!$C20)*SUMIFS(AF!AF$2:AF$500,AF!$C$2:$C$500,'Stock-AF'!$C20)</f>
        <v>0</v>
      </c>
      <c r="AG20" s="4">
        <f>SUMIFS(Stock!AG$2:AG$500,Stock!$C$2:$C$500,'Stock-AF'!$C20)*SUMIFS(AF!AG$2:AG$500,AF!$C$2:$C$500,'Stock-AF'!$C20)</f>
        <v>0.62936518395701302</v>
      </c>
      <c r="AH20" s="4">
        <f>SUMIFS(Stock!AH$2:AH$500,Stock!$C$2:$C$500,'Stock-AF'!$C20)*SUMIFS(AF!AH$2:AH$500,AF!$C$2:$C$500,'Stock-AF'!$C20)</f>
        <v>0.57127605624552202</v>
      </c>
      <c r="AI20" s="4">
        <f>SUMIFS(Stock!AI$2:AI$500,Stock!$C$2:$C$500,'Stock-AF'!$C20)*SUMIFS(AF!AI$2:AI$500,AF!$C$2:$C$500,'Stock-AF'!$C20)</f>
        <v>0.86421120434630305</v>
      </c>
      <c r="AJ20" s="4">
        <f>SUMIFS(Stock!AJ$2:AJ$500,Stock!$C$2:$C$500,'Stock-AF'!$C20)*SUMIFS(AF!AJ$2:AJ$500,AF!$C$2:$C$500,'Stock-AF'!$C20)</f>
        <v>0</v>
      </c>
      <c r="AK20" s="4">
        <f>SUMIFS(Stock!AK$2:AK$500,Stock!$C$2:$C$500,'Stock-AF'!$C20)*SUMIFS(AF!AK$2:AK$500,AF!$C$2:$C$500,'Stock-AF'!$C20)</f>
        <v>2.13825847813322E-2</v>
      </c>
      <c r="AL20" s="4">
        <f>SUMIFS(Stock!AL$2:AL$500,Stock!$C$2:$C$500,'Stock-AF'!$C20)*SUMIFS(AF!AL$2:AL$500,AF!$C$2:$C$500,'Stock-AF'!$C20)</f>
        <v>0</v>
      </c>
      <c r="AM20" s="4">
        <f>SUMIFS(Stock!AM$2:AM$500,Stock!$C$2:$C$500,'Stock-AF'!$C20)*SUMIFS(AF!AM$2:AM$500,AF!$C$2:$C$500,'Stock-AF'!$C20)</f>
        <v>60.880081126379601</v>
      </c>
      <c r="AN20" s="4">
        <f>SUMIFS(Stock!AN$2:AN$500,Stock!$C$2:$C$500,'Stock-AF'!$C20)*SUMIFS(AF!AN$2:AN$500,AF!$C$2:$C$500,'Stock-AF'!$C20)</f>
        <v>0.11005676877751699</v>
      </c>
      <c r="AO20" s="4">
        <f>SUMIFS(Stock!AO$2:AO$500,Stock!$C$2:$C$500,'Stock-AF'!$C20)*SUMIFS(AF!AO$2:AO$500,AF!$C$2:$C$500,'Stock-AF'!$C20)</f>
        <v>13.6372105667295</v>
      </c>
      <c r="AP20" s="4">
        <f>SUMIFS(Stock!AP$2:AP$500,Stock!$C$2:$C$500,'Stock-AF'!$C20)*SUMIFS(AF!AP$2:AP$500,AF!$C$2:$C$500,'Stock-AF'!$C20)</f>
        <v>1.9576319176845001</v>
      </c>
      <c r="AQ20" s="4">
        <f>SUMIFS(Stock!AQ$2:AQ$500,Stock!$C$2:$C$500,'Stock-AF'!$C20)*SUMIFS(AF!AQ$2:AQ$500,AF!$C$2:$C$500,'Stock-AF'!$C20)</f>
        <v>0.84655003297733999</v>
      </c>
      <c r="AR20" s="4">
        <f>SUMIFS(Stock!AR$2:AR$500,Stock!$C$2:$C$500,'Stock-AF'!$C20)*SUMIFS(AF!AR$2:AR$500,AF!$C$2:$C$500,'Stock-AF'!$C20)</f>
        <v>1.6425828816932</v>
      </c>
      <c r="AS20" s="4">
        <f>SUMIFS(Stock!AS$2:AS$500,Stock!$C$2:$C$500,'Stock-AF'!$C20)*SUMIFS(AF!AS$2:AS$500,AF!$C$2:$C$500,'Stock-AF'!$C20)</f>
        <v>0.24755930207089799</v>
      </c>
      <c r="AT20" s="4">
        <f>SUMIFS(Stock!AT$2:AT$500,Stock!$C$2:$C$500,'Stock-AF'!$C20)*SUMIFS(AF!AT$2:AT$500,AF!$C$2:$C$500,'Stock-AF'!$C20)</f>
        <v>0.47323616808728303</v>
      </c>
      <c r="AU20" s="4">
        <f>SUMIFS(Stock!AU$2:AU$500,Stock!$C$2:$C$500,'Stock-AF'!$C20)*SUMIFS(AF!AU$2:AU$500,AF!$C$2:$C$500,'Stock-AF'!$C20)</f>
        <v>1.86392507182145</v>
      </c>
      <c r="AV20" s="4">
        <f>SUMIFS(Stock!AV$2:AV$500,Stock!$C$2:$C$500,'Stock-AF'!$C20)*SUMIFS(AF!AV$2:AV$500,AF!$C$2:$C$500,'Stock-AF'!$C20)</f>
        <v>66.945127329545201</v>
      </c>
    </row>
    <row r="21" spans="1:48">
      <c r="A21" s="4" t="s">
        <v>52</v>
      </c>
      <c r="B21" s="4" t="s">
        <v>258</v>
      </c>
      <c r="C21" s="4" t="s">
        <v>134</v>
      </c>
      <c r="D21" s="4" t="s">
        <v>54</v>
      </c>
      <c r="E21" s="4" t="s">
        <v>260</v>
      </c>
      <c r="F21" s="4" t="s">
        <v>54</v>
      </c>
      <c r="G21" s="4">
        <v>2010</v>
      </c>
      <c r="H21" s="4" t="s">
        <v>54</v>
      </c>
      <c r="I21" s="4" t="s">
        <v>54</v>
      </c>
      <c r="J21" s="4" t="s">
        <v>54</v>
      </c>
      <c r="K21" s="4" t="s">
        <v>54</v>
      </c>
      <c r="L21" s="4">
        <f>SUMIFS(Stock!L$2:L$500,Stock!$C$2:$C$500,'Stock-AF'!$C21)*SUMIFS(AF!L$2:L$500,AF!$C$2:$C$500,'Stock-AF'!$C21)</f>
        <v>0.64348052885060503</v>
      </c>
      <c r="M21" s="4">
        <f>SUMIFS(Stock!M$2:M$500,Stock!$C$2:$C$500,'Stock-AF'!$C21)*SUMIFS(AF!M$2:M$500,AF!$C$2:$C$500,'Stock-AF'!$C21)</f>
        <v>0.987407394020274</v>
      </c>
      <c r="N21" s="4">
        <f>SUMIFS(Stock!N$2:N$500,Stock!$C$2:$C$500,'Stock-AF'!$C21)*SUMIFS(AF!N$2:N$500,AF!$C$2:$C$500,'Stock-AF'!$C21)</f>
        <v>0</v>
      </c>
      <c r="O21" s="4">
        <f>SUMIFS(Stock!O$2:O$500,Stock!$C$2:$C$500,'Stock-AF'!$C21)*SUMIFS(AF!O$2:O$500,AF!$C$2:$C$500,'Stock-AF'!$C21)</f>
        <v>4.2741018331211098</v>
      </c>
      <c r="P21" s="4">
        <f>SUMIFS(Stock!P$2:P$500,Stock!$C$2:$C$500,'Stock-AF'!$C21)*SUMIFS(AF!P$2:P$500,AF!$C$2:$C$500,'Stock-AF'!$C21)</f>
        <v>0.201753839841468</v>
      </c>
      <c r="Q21" s="4">
        <f>SUMIFS(Stock!Q$2:Q$500,Stock!$C$2:$C$500,'Stock-AF'!$C21)*SUMIFS(AF!Q$2:Q$500,AF!$C$2:$C$500,'Stock-AF'!$C21)</f>
        <v>0</v>
      </c>
      <c r="R21" s="4">
        <f>SUMIFS(Stock!R$2:R$500,Stock!$C$2:$C$500,'Stock-AF'!$C21)*SUMIFS(AF!R$2:R$500,AF!$C$2:$C$500,'Stock-AF'!$C21)</f>
        <v>0</v>
      </c>
      <c r="S21" s="4">
        <f>SUMIFS(Stock!S$2:S$500,Stock!$C$2:$C$500,'Stock-AF'!$C21)*SUMIFS(AF!S$2:S$500,AF!$C$2:$C$500,'Stock-AF'!$C21)</f>
        <v>0</v>
      </c>
      <c r="T21" s="4">
        <f>SUMIFS(Stock!T$2:T$500,Stock!$C$2:$C$500,'Stock-AF'!$C21)*SUMIFS(AF!T$2:T$500,AF!$C$2:$C$500,'Stock-AF'!$C21)</f>
        <v>7.2612113446206701</v>
      </c>
      <c r="U21" s="4">
        <f>SUMIFS(Stock!U$2:U$500,Stock!$C$2:$C$500,'Stock-AF'!$C21)*SUMIFS(AF!U$2:U$500,AF!$C$2:$C$500,'Stock-AF'!$C21)</f>
        <v>0.77803599366951703</v>
      </c>
      <c r="V21" s="4">
        <f>SUMIFS(Stock!V$2:V$500,Stock!$C$2:$C$500,'Stock-AF'!$C21)*SUMIFS(AF!V$2:V$500,AF!$C$2:$C$500,'Stock-AF'!$C21)</f>
        <v>9.0432894428949501E-2</v>
      </c>
      <c r="W21" s="4">
        <f>SUMIFS(Stock!W$2:W$500,Stock!$C$2:$C$500,'Stock-AF'!$C21)*SUMIFS(AF!W$2:W$500,AF!$C$2:$C$500,'Stock-AF'!$C21)</f>
        <v>1.5934250090644599</v>
      </c>
      <c r="X21" s="4">
        <f>SUMIFS(Stock!X$2:X$500,Stock!$C$2:$C$500,'Stock-AF'!$C21)*SUMIFS(AF!X$2:X$500,AF!$C$2:$C$500,'Stock-AF'!$C21)</f>
        <v>5.3773598504025202</v>
      </c>
      <c r="Y21" s="4">
        <f>SUMIFS(Stock!Y$2:Y$500,Stock!$C$2:$C$500,'Stock-AF'!$C21)*SUMIFS(AF!Y$2:Y$500,AF!$C$2:$C$500,'Stock-AF'!$C21)</f>
        <v>0</v>
      </c>
      <c r="Z21" s="4">
        <f>SUMIFS(Stock!Z$2:Z$500,Stock!$C$2:$C$500,'Stock-AF'!$C21)*SUMIFS(AF!Z$2:Z$500,AF!$C$2:$C$500,'Stock-AF'!$C21)</f>
        <v>20.041881641468699</v>
      </c>
      <c r="AA21" s="4">
        <f>SUMIFS(Stock!AA$2:AA$500,Stock!$C$2:$C$500,'Stock-AF'!$C21)*SUMIFS(AF!AA$2:AA$500,AF!$C$2:$C$500,'Stock-AF'!$C21)</f>
        <v>0.53071671795434505</v>
      </c>
      <c r="AB21" s="4">
        <f>SUMIFS(Stock!AB$2:AB$500,Stock!$C$2:$C$500,'Stock-AF'!$C21)*SUMIFS(AF!AB$2:AB$500,AF!$C$2:$C$500,'Stock-AF'!$C21)</f>
        <v>0.671510807120697</v>
      </c>
      <c r="AC21" s="4">
        <f>SUMIFS(Stock!AC$2:AC$500,Stock!$C$2:$C$500,'Stock-AF'!$C21)*SUMIFS(AF!AC$2:AC$500,AF!$C$2:$C$500,'Stock-AF'!$C21)</f>
        <v>0.73499184867921297</v>
      </c>
      <c r="AD21" s="4">
        <f>SUMIFS(Stock!AD$2:AD$500,Stock!$C$2:$C$500,'Stock-AF'!$C21)*SUMIFS(AF!AD$2:AD$500,AF!$C$2:$C$500,'Stock-AF'!$C21)</f>
        <v>0.253946832325669</v>
      </c>
      <c r="AE21" s="4">
        <f>SUMIFS(Stock!AE$2:AE$500,Stock!$C$2:$C$500,'Stock-AF'!$C21)*SUMIFS(AF!AE$2:AE$500,AF!$C$2:$C$500,'Stock-AF'!$C21)</f>
        <v>9.5289433412591293</v>
      </c>
      <c r="AF21" s="4">
        <f>SUMIFS(Stock!AF$2:AF$500,Stock!$C$2:$C$500,'Stock-AF'!$C21)*SUMIFS(AF!AF$2:AF$500,AF!$C$2:$C$500,'Stock-AF'!$C21)</f>
        <v>0.50123180527515299</v>
      </c>
      <c r="AG21" s="4">
        <f>SUMIFS(Stock!AG$2:AG$500,Stock!$C$2:$C$500,'Stock-AF'!$C21)*SUMIFS(AF!AG$2:AG$500,AF!$C$2:$C$500,'Stock-AF'!$C21)</f>
        <v>0</v>
      </c>
      <c r="AH21" s="4">
        <f>SUMIFS(Stock!AH$2:AH$500,Stock!$C$2:$C$500,'Stock-AF'!$C21)*SUMIFS(AF!AH$2:AH$500,AF!$C$2:$C$500,'Stock-AF'!$C21)</f>
        <v>0.23979483289687401</v>
      </c>
      <c r="AI21" s="4">
        <f>SUMIFS(Stock!AI$2:AI$500,Stock!$C$2:$C$500,'Stock-AF'!$C21)*SUMIFS(AF!AI$2:AI$500,AF!$C$2:$C$500,'Stock-AF'!$C21)</f>
        <v>7.3248387064632103E-2</v>
      </c>
      <c r="AJ21" s="4">
        <f>SUMIFS(Stock!AJ$2:AJ$500,Stock!$C$2:$C$500,'Stock-AF'!$C21)*SUMIFS(AF!AJ$2:AJ$500,AF!$C$2:$C$500,'Stock-AF'!$C21)</f>
        <v>0</v>
      </c>
      <c r="AK21" s="4">
        <f>SUMIFS(Stock!AK$2:AK$500,Stock!$C$2:$C$500,'Stock-AF'!$C21)*SUMIFS(AF!AK$2:AK$500,AF!$C$2:$C$500,'Stock-AF'!$C21)</f>
        <v>0.34719766329675</v>
      </c>
      <c r="AL21" s="4">
        <f>SUMIFS(Stock!AL$2:AL$500,Stock!$C$2:$C$500,'Stock-AF'!$C21)*SUMIFS(AF!AL$2:AL$500,AF!$C$2:$C$500,'Stock-AF'!$C21)</f>
        <v>5.02488202257306E-2</v>
      </c>
      <c r="AM21" s="4">
        <f>SUMIFS(Stock!AM$2:AM$500,Stock!$C$2:$C$500,'Stock-AF'!$C21)*SUMIFS(AF!AM$2:AM$500,AF!$C$2:$C$500,'Stock-AF'!$C21)</f>
        <v>15.1263169617808</v>
      </c>
      <c r="AN21" s="4">
        <f>SUMIFS(Stock!AN$2:AN$500,Stock!$C$2:$C$500,'Stock-AF'!$C21)*SUMIFS(AF!AN$2:AN$500,AF!$C$2:$C$500,'Stock-AF'!$C21)</f>
        <v>0.17461554391877299</v>
      </c>
      <c r="AO21" s="4">
        <f>SUMIFS(Stock!AO$2:AO$500,Stock!$C$2:$C$500,'Stock-AF'!$C21)*SUMIFS(AF!AO$2:AO$500,AF!$C$2:$C$500,'Stock-AF'!$C21)</f>
        <v>2.8879557238926199</v>
      </c>
      <c r="AP21" s="4">
        <f>SUMIFS(Stock!AP$2:AP$500,Stock!$C$2:$C$500,'Stock-AF'!$C21)*SUMIFS(AF!AP$2:AP$500,AF!$C$2:$C$500,'Stock-AF'!$C21)</f>
        <v>2.2376198438073098</v>
      </c>
      <c r="AQ21" s="4">
        <f>SUMIFS(Stock!AQ$2:AQ$500,Stock!$C$2:$C$500,'Stock-AF'!$C21)*SUMIFS(AF!AQ$2:AQ$500,AF!$C$2:$C$500,'Stock-AF'!$C21)</f>
        <v>7.5864058686150301E-2</v>
      </c>
      <c r="AR21" s="4">
        <f>SUMIFS(Stock!AR$2:AR$500,Stock!$C$2:$C$500,'Stock-AF'!$C21)*SUMIFS(AF!AR$2:AR$500,AF!$C$2:$C$500,'Stock-AF'!$C21)</f>
        <v>0.594727596166157</v>
      </c>
      <c r="AS21" s="4">
        <f>SUMIFS(Stock!AS$2:AS$500,Stock!$C$2:$C$500,'Stock-AF'!$C21)*SUMIFS(AF!AS$2:AS$500,AF!$C$2:$C$500,'Stock-AF'!$C21)</f>
        <v>0.46126756280401998</v>
      </c>
      <c r="AT21" s="4">
        <f>SUMIFS(Stock!AT$2:AT$500,Stock!$C$2:$C$500,'Stock-AF'!$C21)*SUMIFS(AF!AT$2:AT$500,AF!$C$2:$C$500,'Stock-AF'!$C21)</f>
        <v>0.81675835073611602</v>
      </c>
      <c r="AU21" s="4">
        <f>SUMIFS(Stock!AU$2:AU$500,Stock!$C$2:$C$500,'Stock-AF'!$C21)*SUMIFS(AF!AU$2:AU$500,AF!$C$2:$C$500,'Stock-AF'!$C21)</f>
        <v>0.488110547006886</v>
      </c>
      <c r="AV21" s="4">
        <f>SUMIFS(Stock!AV$2:AV$500,Stock!$C$2:$C$500,'Stock-AF'!$C21)*SUMIFS(AF!AV$2:AV$500,AF!$C$2:$C$500,'Stock-AF'!$C21)</f>
        <v>0</v>
      </c>
    </row>
    <row r="22" spans="1:48">
      <c r="A22" s="4" t="s">
        <v>52</v>
      </c>
      <c r="B22" s="4" t="s">
        <v>258</v>
      </c>
      <c r="C22" s="4" t="s">
        <v>135</v>
      </c>
      <c r="D22" s="4" t="s">
        <v>54</v>
      </c>
      <c r="E22" s="4" t="s">
        <v>260</v>
      </c>
      <c r="F22" s="4" t="s">
        <v>54</v>
      </c>
      <c r="G22" s="4">
        <v>2010</v>
      </c>
      <c r="H22" s="4" t="s">
        <v>54</v>
      </c>
      <c r="I22" s="4" t="s">
        <v>54</v>
      </c>
      <c r="J22" s="4" t="s">
        <v>54</v>
      </c>
      <c r="K22" s="4" t="s">
        <v>54</v>
      </c>
      <c r="L22" s="4">
        <f>SUMIFS(Stock!L$2:L$500,Stock!$C$2:$C$500,'Stock-AF'!$C22)*SUMIFS(AF!L$2:L$500,AF!$C$2:$C$500,'Stock-AF'!$C22)</f>
        <v>7.3142497495886902E-2</v>
      </c>
      <c r="M22" s="4">
        <f>SUMIFS(Stock!M$2:M$500,Stock!$C$2:$C$500,'Stock-AF'!$C22)*SUMIFS(AF!M$2:M$500,AF!$C$2:$C$500,'Stock-AF'!$C22)</f>
        <v>6.74500863260558E-2</v>
      </c>
      <c r="N22" s="4">
        <f>SUMIFS(Stock!N$2:N$500,Stock!$C$2:$C$500,'Stock-AF'!$C22)*SUMIFS(AF!N$2:N$500,AF!$C$2:$C$500,'Stock-AF'!$C22)</f>
        <v>0</v>
      </c>
      <c r="O22" s="4">
        <f>SUMIFS(Stock!O$2:O$500,Stock!$C$2:$C$500,'Stock-AF'!$C22)*SUMIFS(AF!O$2:O$500,AF!$C$2:$C$500,'Stock-AF'!$C22)</f>
        <v>4.6630821203873497E-2</v>
      </c>
      <c r="P22" s="4">
        <f>SUMIFS(Stock!P$2:P$500,Stock!$C$2:$C$500,'Stock-AF'!$C22)*SUMIFS(AF!P$2:P$500,AF!$C$2:$C$500,'Stock-AF'!$C22)</f>
        <v>4.0584258402872699E-2</v>
      </c>
      <c r="Q22" s="4">
        <f>SUMIFS(Stock!Q$2:Q$500,Stock!$C$2:$C$500,'Stock-AF'!$C22)*SUMIFS(AF!Q$2:Q$500,AF!$C$2:$C$500,'Stock-AF'!$C22)</f>
        <v>0.71007467754322895</v>
      </c>
      <c r="R22" s="4">
        <f>SUMIFS(Stock!R$2:R$500,Stock!$C$2:$C$500,'Stock-AF'!$C22)*SUMIFS(AF!R$2:R$500,AF!$C$2:$C$500,'Stock-AF'!$C22)</f>
        <v>5.2331881175832602E-2</v>
      </c>
      <c r="S22" s="4">
        <f>SUMIFS(Stock!S$2:S$500,Stock!$C$2:$C$500,'Stock-AF'!$C22)*SUMIFS(AF!S$2:S$500,AF!$C$2:$C$500,'Stock-AF'!$C22)</f>
        <v>7.8015812212283403E-2</v>
      </c>
      <c r="T22" s="4">
        <f>SUMIFS(Stock!T$2:T$500,Stock!$C$2:$C$500,'Stock-AF'!$C22)*SUMIFS(AF!T$2:T$500,AF!$C$2:$C$500,'Stock-AF'!$C22)</f>
        <v>0</v>
      </c>
      <c r="U22" s="4">
        <f>SUMIFS(Stock!U$2:U$500,Stock!$C$2:$C$500,'Stock-AF'!$C22)*SUMIFS(AF!U$2:U$500,AF!$C$2:$C$500,'Stock-AF'!$C22)</f>
        <v>7.4343957309531306E-2</v>
      </c>
      <c r="V22" s="4">
        <f>SUMIFS(Stock!V$2:V$500,Stock!$C$2:$C$500,'Stock-AF'!$C22)*SUMIFS(AF!V$2:V$500,AF!$C$2:$C$500,'Stock-AF'!$C22)</f>
        <v>1.04701237227655E-2</v>
      </c>
      <c r="W22" s="4">
        <f>SUMIFS(Stock!W$2:W$500,Stock!$C$2:$C$500,'Stock-AF'!$C22)*SUMIFS(AF!W$2:W$500,AF!$C$2:$C$500,'Stock-AF'!$C22)</f>
        <v>0</v>
      </c>
      <c r="X22" s="4">
        <f>SUMIFS(Stock!X$2:X$500,Stock!$C$2:$C$500,'Stock-AF'!$C22)*SUMIFS(AF!X$2:X$500,AF!$C$2:$C$500,'Stock-AF'!$C22)</f>
        <v>0.36083835861410002</v>
      </c>
      <c r="Y22" s="4">
        <f>SUMIFS(Stock!Y$2:Y$500,Stock!$C$2:$C$500,'Stock-AF'!$C22)*SUMIFS(AF!Y$2:Y$500,AF!$C$2:$C$500,'Stock-AF'!$C22)</f>
        <v>0.17327843748629301</v>
      </c>
      <c r="Z22" s="4">
        <f>SUMIFS(Stock!Z$2:Z$500,Stock!$C$2:$C$500,'Stock-AF'!$C22)*SUMIFS(AF!Z$2:Z$500,AF!$C$2:$C$500,'Stock-AF'!$C22)</f>
        <v>1.28055097660425</v>
      </c>
      <c r="AA22" s="4">
        <f>SUMIFS(Stock!AA$2:AA$500,Stock!$C$2:$C$500,'Stock-AF'!$C22)*SUMIFS(AF!AA$2:AA$500,AF!$C$2:$C$500,'Stock-AF'!$C22)</f>
        <v>6.0242279415354798E-3</v>
      </c>
      <c r="AB22" s="4">
        <f>SUMIFS(Stock!AB$2:AB$500,Stock!$C$2:$C$500,'Stock-AF'!$C22)*SUMIFS(AF!AB$2:AB$500,AF!$C$2:$C$500,'Stock-AF'!$C22)</f>
        <v>0.12946176087445199</v>
      </c>
      <c r="AC22" s="4">
        <f>SUMIFS(Stock!AC$2:AC$500,Stock!$C$2:$C$500,'Stock-AF'!$C22)*SUMIFS(AF!AC$2:AC$500,AF!$C$2:$C$500,'Stock-AF'!$C22)</f>
        <v>0.10613202841156399</v>
      </c>
      <c r="AD22" s="4">
        <f>SUMIFS(Stock!AD$2:AD$500,Stock!$C$2:$C$500,'Stock-AF'!$C22)*SUMIFS(AF!AD$2:AD$500,AF!$C$2:$C$500,'Stock-AF'!$C22)</f>
        <v>0</v>
      </c>
      <c r="AE22" s="4">
        <f>SUMIFS(Stock!AE$2:AE$500,Stock!$C$2:$C$500,'Stock-AF'!$C22)*SUMIFS(AF!AE$2:AE$500,AF!$C$2:$C$500,'Stock-AF'!$C22)</f>
        <v>0</v>
      </c>
      <c r="AF22" s="4">
        <f>SUMIFS(Stock!AF$2:AF$500,Stock!$C$2:$C$500,'Stock-AF'!$C22)*SUMIFS(AF!AF$2:AF$500,AF!$C$2:$C$500,'Stock-AF'!$C22)</f>
        <v>4.7079070276249801E-2</v>
      </c>
      <c r="AG22" s="4">
        <f>SUMIFS(Stock!AG$2:AG$500,Stock!$C$2:$C$500,'Stock-AF'!$C22)*SUMIFS(AF!AG$2:AG$500,AF!$C$2:$C$500,'Stock-AF'!$C22)</f>
        <v>4.1233404873186698E-2</v>
      </c>
      <c r="AH22" s="4">
        <f>SUMIFS(Stock!AH$2:AH$500,Stock!$C$2:$C$500,'Stock-AF'!$C22)*SUMIFS(AF!AH$2:AH$500,AF!$C$2:$C$500,'Stock-AF'!$C22)</f>
        <v>0</v>
      </c>
      <c r="AI22" s="4">
        <f>SUMIFS(Stock!AI$2:AI$500,Stock!$C$2:$C$500,'Stock-AF'!$C22)*SUMIFS(AF!AI$2:AI$500,AF!$C$2:$C$500,'Stock-AF'!$C22)</f>
        <v>1.58256073252083E-2</v>
      </c>
      <c r="AJ22" s="4">
        <f>SUMIFS(Stock!AJ$2:AJ$500,Stock!$C$2:$C$500,'Stock-AF'!$C22)*SUMIFS(AF!AJ$2:AJ$500,AF!$C$2:$C$500,'Stock-AF'!$C22)</f>
        <v>0</v>
      </c>
      <c r="AK22" s="4">
        <f>SUMIFS(Stock!AK$2:AK$500,Stock!$C$2:$C$500,'Stock-AF'!$C22)*SUMIFS(AF!AK$2:AK$500,AF!$C$2:$C$500,'Stock-AF'!$C22)</f>
        <v>0.14386410431705501</v>
      </c>
      <c r="AL22" s="4">
        <f>SUMIFS(Stock!AL$2:AL$500,Stock!$C$2:$C$500,'Stock-AF'!$C22)*SUMIFS(AF!AL$2:AL$500,AF!$C$2:$C$500,'Stock-AF'!$C22)</f>
        <v>0</v>
      </c>
      <c r="AM22" s="4">
        <f>SUMIFS(Stock!AM$2:AM$500,Stock!$C$2:$C$500,'Stock-AF'!$C22)*SUMIFS(AF!AM$2:AM$500,AF!$C$2:$C$500,'Stock-AF'!$C22)</f>
        <v>0.1153933254761</v>
      </c>
      <c r="AN22" s="4">
        <f>SUMIFS(Stock!AN$2:AN$500,Stock!$C$2:$C$500,'Stock-AF'!$C22)*SUMIFS(AF!AN$2:AN$500,AF!$C$2:$C$500,'Stock-AF'!$C22)</f>
        <v>1.3498719785483599E-2</v>
      </c>
      <c r="AO22" s="4">
        <f>SUMIFS(Stock!AO$2:AO$500,Stock!$C$2:$C$500,'Stock-AF'!$C22)*SUMIFS(AF!AO$2:AO$500,AF!$C$2:$C$500,'Stock-AF'!$C22)</f>
        <v>0.455679611586153</v>
      </c>
      <c r="AP22" s="4">
        <f>SUMIFS(Stock!AP$2:AP$500,Stock!$C$2:$C$500,'Stock-AF'!$C22)*SUMIFS(AF!AP$2:AP$500,AF!$C$2:$C$500,'Stock-AF'!$C22)</f>
        <v>0</v>
      </c>
      <c r="AQ22" s="4">
        <f>SUMIFS(Stock!AQ$2:AQ$500,Stock!$C$2:$C$500,'Stock-AF'!$C22)*SUMIFS(AF!AQ$2:AQ$500,AF!$C$2:$C$500,'Stock-AF'!$C22)</f>
        <v>0</v>
      </c>
      <c r="AR22" s="4">
        <f>SUMIFS(Stock!AR$2:AR$500,Stock!$C$2:$C$500,'Stock-AF'!$C22)*SUMIFS(AF!AR$2:AR$500,AF!$C$2:$C$500,'Stock-AF'!$C22)</f>
        <v>0.36296531360076101</v>
      </c>
      <c r="AS22" s="4">
        <f>SUMIFS(Stock!AS$2:AS$500,Stock!$C$2:$C$500,'Stock-AF'!$C22)*SUMIFS(AF!AS$2:AS$500,AF!$C$2:$C$500,'Stock-AF'!$C22)</f>
        <v>7.5023313002607797E-2</v>
      </c>
      <c r="AT22" s="4">
        <f>SUMIFS(Stock!AT$2:AT$500,Stock!$C$2:$C$500,'Stock-AF'!$C22)*SUMIFS(AF!AT$2:AT$500,AF!$C$2:$C$500,'Stock-AF'!$C22)</f>
        <v>0</v>
      </c>
      <c r="AU22" s="4">
        <f>SUMIFS(Stock!AU$2:AU$500,Stock!$C$2:$C$500,'Stock-AF'!$C22)*SUMIFS(AF!AU$2:AU$500,AF!$C$2:$C$500,'Stock-AF'!$C22)</f>
        <v>1.4821221160723299E-3</v>
      </c>
      <c r="AV22" s="4">
        <f>SUMIFS(Stock!AV$2:AV$500,Stock!$C$2:$C$500,'Stock-AF'!$C22)*SUMIFS(AF!AV$2:AV$500,AF!$C$2:$C$500,'Stock-AF'!$C22)</f>
        <v>0.26191218263925897</v>
      </c>
    </row>
    <row r="23" spans="1:48">
      <c r="A23" s="4" t="s">
        <v>52</v>
      </c>
      <c r="B23" s="4" t="s">
        <v>258</v>
      </c>
      <c r="C23" s="4" t="s">
        <v>136</v>
      </c>
      <c r="D23" s="4" t="s">
        <v>54</v>
      </c>
      <c r="E23" s="4" t="s">
        <v>260</v>
      </c>
      <c r="F23" s="4" t="s">
        <v>54</v>
      </c>
      <c r="G23" s="4">
        <v>2010</v>
      </c>
      <c r="H23" s="4" t="s">
        <v>54</v>
      </c>
      <c r="I23" s="4" t="s">
        <v>54</v>
      </c>
      <c r="J23" s="4" t="s">
        <v>54</v>
      </c>
      <c r="K23" s="4" t="s">
        <v>54</v>
      </c>
      <c r="L23" s="4">
        <f>SUMIFS(Stock!L$2:L$500,Stock!$C$2:$C$500,'Stock-AF'!$C23)*SUMIFS(AF!L$2:L$500,AF!$C$2:$C$500,'Stock-AF'!$C23)</f>
        <v>0.22879016226534901</v>
      </c>
      <c r="M23" s="4">
        <f>SUMIFS(Stock!M$2:M$500,Stock!$C$2:$C$500,'Stock-AF'!$C23)*SUMIFS(AF!M$2:M$500,AF!$C$2:$C$500,'Stock-AF'!$C23)</f>
        <v>3.4109160139372299</v>
      </c>
      <c r="N23" s="4">
        <f>SUMIFS(Stock!N$2:N$500,Stock!$C$2:$C$500,'Stock-AF'!$C23)*SUMIFS(AF!N$2:N$500,AF!$C$2:$C$500,'Stock-AF'!$C23)</f>
        <v>1.60031071288726</v>
      </c>
      <c r="O23" s="4">
        <f>SUMIFS(Stock!O$2:O$500,Stock!$C$2:$C$500,'Stock-AF'!$C23)*SUMIFS(AF!O$2:O$500,AF!$C$2:$C$500,'Stock-AF'!$C23)</f>
        <v>12.787303836423501</v>
      </c>
      <c r="P23" s="4">
        <f>SUMIFS(Stock!P$2:P$500,Stock!$C$2:$C$500,'Stock-AF'!$C23)*SUMIFS(AF!P$2:P$500,AF!$C$2:$C$500,'Stock-AF'!$C23)</f>
        <v>3.9999862896556602</v>
      </c>
      <c r="Q23" s="4">
        <f>SUMIFS(Stock!Q$2:Q$500,Stock!$C$2:$C$500,'Stock-AF'!$C23)*SUMIFS(AF!Q$2:Q$500,AF!$C$2:$C$500,'Stock-AF'!$C23)</f>
        <v>4.3490296328482296</v>
      </c>
      <c r="R23" s="4">
        <f>SUMIFS(Stock!R$2:R$500,Stock!$C$2:$C$500,'Stock-AF'!$C23)*SUMIFS(AF!R$2:R$500,AF!$C$2:$C$500,'Stock-AF'!$C23)</f>
        <v>2.0044638385206599</v>
      </c>
      <c r="S23" s="4">
        <f>SUMIFS(Stock!S$2:S$500,Stock!$C$2:$C$500,'Stock-AF'!$C23)*SUMIFS(AF!S$2:S$500,AF!$C$2:$C$500,'Stock-AF'!$C23)</f>
        <v>2.9971057913746701</v>
      </c>
      <c r="T23" s="4">
        <f>SUMIFS(Stock!T$2:T$500,Stock!$C$2:$C$500,'Stock-AF'!$C23)*SUMIFS(AF!T$2:T$500,AF!$C$2:$C$500,'Stock-AF'!$C23)</f>
        <v>76.089057002309701</v>
      </c>
      <c r="U23" s="4">
        <f>SUMIFS(Stock!U$2:U$500,Stock!$C$2:$C$500,'Stock-AF'!$C23)*SUMIFS(AF!U$2:U$500,AF!$C$2:$C$500,'Stock-AF'!$C23)</f>
        <v>4.5401918928810403</v>
      </c>
      <c r="V23" s="4">
        <f>SUMIFS(Stock!V$2:V$500,Stock!$C$2:$C$500,'Stock-AF'!$C23)*SUMIFS(AF!V$2:V$500,AF!$C$2:$C$500,'Stock-AF'!$C23)</f>
        <v>0.81562017218541105</v>
      </c>
      <c r="W23" s="4">
        <f>SUMIFS(Stock!W$2:W$500,Stock!$C$2:$C$500,'Stock-AF'!$C23)*SUMIFS(AF!W$2:W$500,AF!$C$2:$C$500,'Stock-AF'!$C23)</f>
        <v>12.6176453959027</v>
      </c>
      <c r="X23" s="4">
        <f>SUMIFS(Stock!X$2:X$500,Stock!$C$2:$C$500,'Stock-AF'!$C23)*SUMIFS(AF!X$2:X$500,AF!$C$2:$C$500,'Stock-AF'!$C23)</f>
        <v>34.059621393841901</v>
      </c>
      <c r="Y23" s="4">
        <f>SUMIFS(Stock!Y$2:Y$500,Stock!$C$2:$C$500,'Stock-AF'!$C23)*SUMIFS(AF!Y$2:Y$500,AF!$C$2:$C$500,'Stock-AF'!$C23)</f>
        <v>15.8057598370962</v>
      </c>
      <c r="Z23" s="4">
        <f>SUMIFS(Stock!Z$2:Z$500,Stock!$C$2:$C$500,'Stock-AF'!$C23)*SUMIFS(AF!Z$2:Z$500,AF!$C$2:$C$500,'Stock-AF'!$C23)</f>
        <v>59.438805901763502</v>
      </c>
      <c r="AA23" s="4">
        <f>SUMIFS(Stock!AA$2:AA$500,Stock!$C$2:$C$500,'Stock-AF'!$C23)*SUMIFS(AF!AA$2:AA$500,AF!$C$2:$C$500,'Stock-AF'!$C23)</f>
        <v>1.15626796661939</v>
      </c>
      <c r="AB23" s="4">
        <f>SUMIFS(Stock!AB$2:AB$500,Stock!$C$2:$C$500,'Stock-AF'!$C23)*SUMIFS(AF!AB$2:AB$500,AF!$C$2:$C$500,'Stock-AF'!$C23)</f>
        <v>4.7268206634066301</v>
      </c>
      <c r="AC23" s="4">
        <f>SUMIFS(Stock!AC$2:AC$500,Stock!$C$2:$C$500,'Stock-AF'!$C23)*SUMIFS(AF!AC$2:AC$500,AF!$C$2:$C$500,'Stock-AF'!$C23)</f>
        <v>6.2241690450217098</v>
      </c>
      <c r="AD23" s="4">
        <f>SUMIFS(Stock!AD$2:AD$500,Stock!$C$2:$C$500,'Stock-AF'!$C23)*SUMIFS(AF!AD$2:AD$500,AF!$C$2:$C$500,'Stock-AF'!$C23)</f>
        <v>0.357077342467229</v>
      </c>
      <c r="AE23" s="4">
        <f>SUMIFS(Stock!AE$2:AE$500,Stock!$C$2:$C$500,'Stock-AF'!$C23)*SUMIFS(AF!AE$2:AE$500,AF!$C$2:$C$500,'Stock-AF'!$C23)</f>
        <v>27.7397130672359</v>
      </c>
      <c r="AF23" s="4">
        <f>SUMIFS(Stock!AF$2:AF$500,Stock!$C$2:$C$500,'Stock-AF'!$C23)*SUMIFS(AF!AF$2:AF$500,AF!$C$2:$C$500,'Stock-AF'!$C23)</f>
        <v>0.19570714323754199</v>
      </c>
      <c r="AG23" s="4">
        <f>SUMIFS(Stock!AG$2:AG$500,Stock!$C$2:$C$500,'Stock-AF'!$C23)*SUMIFS(AF!AG$2:AG$500,AF!$C$2:$C$500,'Stock-AF'!$C23)</f>
        <v>2.2321995685790799</v>
      </c>
      <c r="AH23" s="4">
        <f>SUMIFS(Stock!AH$2:AH$500,Stock!$C$2:$C$500,'Stock-AF'!$C23)*SUMIFS(AF!AH$2:AH$500,AF!$C$2:$C$500,'Stock-AF'!$C23)</f>
        <v>0.68994582490457501</v>
      </c>
      <c r="AI23" s="4">
        <f>SUMIFS(Stock!AI$2:AI$500,Stock!$C$2:$C$500,'Stock-AF'!$C23)*SUMIFS(AF!AI$2:AI$500,AF!$C$2:$C$500,'Stock-AF'!$C23)</f>
        <v>0.83158430836090003</v>
      </c>
      <c r="AJ23" s="4">
        <f>SUMIFS(Stock!AJ$2:AJ$500,Stock!$C$2:$C$500,'Stock-AF'!$C23)*SUMIFS(AF!AJ$2:AJ$500,AF!$C$2:$C$500,'Stock-AF'!$C23)</f>
        <v>6.3583476440585499E-3</v>
      </c>
      <c r="AK23" s="4">
        <f>SUMIFS(Stock!AK$2:AK$500,Stock!$C$2:$C$500,'Stock-AF'!$C23)*SUMIFS(AF!AK$2:AK$500,AF!$C$2:$C$500,'Stock-AF'!$C23)</f>
        <v>0.78378651994375104</v>
      </c>
      <c r="AL23" s="4">
        <f>SUMIFS(Stock!AL$2:AL$500,Stock!$C$2:$C$500,'Stock-AF'!$C23)*SUMIFS(AF!AL$2:AL$500,AF!$C$2:$C$500,'Stock-AF'!$C23)</f>
        <v>0.27026108126626902</v>
      </c>
      <c r="AM23" s="4">
        <f>SUMIFS(Stock!AM$2:AM$500,Stock!$C$2:$C$500,'Stock-AF'!$C23)*SUMIFS(AF!AM$2:AM$500,AF!$C$2:$C$500,'Stock-AF'!$C23)</f>
        <v>19.4445650770407</v>
      </c>
      <c r="AN23" s="4">
        <f>SUMIFS(Stock!AN$2:AN$500,Stock!$C$2:$C$500,'Stock-AF'!$C23)*SUMIFS(AF!AN$2:AN$500,AF!$C$2:$C$500,'Stock-AF'!$C23)</f>
        <v>3.6763550263655298</v>
      </c>
      <c r="AO23" s="4">
        <f>SUMIFS(Stock!AO$2:AO$500,Stock!$C$2:$C$500,'Stock-AF'!$C23)*SUMIFS(AF!AO$2:AO$500,AF!$C$2:$C$500,'Stock-AF'!$C23)</f>
        <v>23.9444593872464</v>
      </c>
      <c r="AP23" s="4">
        <f>SUMIFS(Stock!AP$2:AP$500,Stock!$C$2:$C$500,'Stock-AF'!$C23)*SUMIFS(AF!AP$2:AP$500,AF!$C$2:$C$500,'Stock-AF'!$C23)</f>
        <v>5.4112849295815497</v>
      </c>
      <c r="AQ23" s="4">
        <f>SUMIFS(Stock!AQ$2:AQ$500,Stock!$C$2:$C$500,'Stock-AF'!$C23)*SUMIFS(AF!AQ$2:AQ$500,AF!$C$2:$C$500,'Stock-AF'!$C23)</f>
        <v>2.3803827468692198</v>
      </c>
      <c r="AR23" s="4">
        <f>SUMIFS(Stock!AR$2:AR$500,Stock!$C$2:$C$500,'Stock-AF'!$C23)*SUMIFS(AF!AR$2:AR$500,AF!$C$2:$C$500,'Stock-AF'!$C23)</f>
        <v>3.1013274356893299</v>
      </c>
      <c r="AS23" s="4">
        <f>SUMIFS(Stock!AS$2:AS$500,Stock!$C$2:$C$500,'Stock-AF'!$C23)*SUMIFS(AF!AS$2:AS$500,AF!$C$2:$C$500,'Stock-AF'!$C23)</f>
        <v>6.7518333438162701</v>
      </c>
      <c r="AT23" s="4">
        <f>SUMIFS(Stock!AT$2:AT$500,Stock!$C$2:$C$500,'Stock-AF'!$C23)*SUMIFS(AF!AT$2:AT$500,AF!$C$2:$C$500,'Stock-AF'!$C23)</f>
        <v>2.8793584666605798</v>
      </c>
      <c r="AU23" s="4">
        <f>SUMIFS(Stock!AU$2:AU$500,Stock!$C$2:$C$500,'Stock-AF'!$C23)*SUMIFS(AF!AU$2:AU$500,AF!$C$2:$C$500,'Stock-AF'!$C23)</f>
        <v>6.0029312361665102E-2</v>
      </c>
      <c r="AV23" s="4">
        <f>SUMIFS(Stock!AV$2:AV$500,Stock!$C$2:$C$500,'Stock-AF'!$C23)*SUMIFS(AF!AV$2:AV$500,AF!$C$2:$C$500,'Stock-AF'!$C23)</f>
        <v>41.266091390585601</v>
      </c>
    </row>
    <row r="24" spans="1:48">
      <c r="A24" s="4" t="s">
        <v>52</v>
      </c>
      <c r="B24" s="4" t="s">
        <v>258</v>
      </c>
      <c r="C24" s="4" t="s">
        <v>137</v>
      </c>
      <c r="D24" s="4" t="s">
        <v>54</v>
      </c>
      <c r="E24" s="4" t="s">
        <v>260</v>
      </c>
      <c r="F24" s="4" t="s">
        <v>54</v>
      </c>
      <c r="G24" s="4">
        <v>2010</v>
      </c>
      <c r="H24" s="4" t="s">
        <v>54</v>
      </c>
      <c r="I24" s="4" t="s">
        <v>54</v>
      </c>
      <c r="J24" s="4" t="s">
        <v>54</v>
      </c>
      <c r="K24" s="4" t="s">
        <v>54</v>
      </c>
      <c r="L24" s="4">
        <f>SUMIFS(Stock!L$2:L$500,Stock!$C$2:$C$500,'Stock-AF'!$C24)*SUMIFS(AF!L$2:L$500,AF!$C$2:$C$500,'Stock-AF'!$C24)</f>
        <v>0</v>
      </c>
      <c r="M24" s="4">
        <f>SUMIFS(Stock!M$2:M$500,Stock!$C$2:$C$500,'Stock-AF'!$C24)*SUMIFS(AF!M$2:M$500,AF!$C$2:$C$500,'Stock-AF'!$C24)</f>
        <v>1.4802410898229601</v>
      </c>
      <c r="N24" s="4">
        <f>SUMIFS(Stock!N$2:N$500,Stock!$C$2:$C$500,'Stock-AF'!$C24)*SUMIFS(AF!N$2:N$500,AF!$C$2:$C$500,'Stock-AF'!$C24)</f>
        <v>0</v>
      </c>
      <c r="O24" s="4">
        <f>SUMIFS(Stock!O$2:O$500,Stock!$C$2:$C$500,'Stock-AF'!$C24)*SUMIFS(AF!O$2:O$500,AF!$C$2:$C$500,'Stock-AF'!$C24)</f>
        <v>6.6995778394718402</v>
      </c>
      <c r="P24" s="4">
        <f>SUMIFS(Stock!P$2:P$500,Stock!$C$2:$C$500,'Stock-AF'!$C24)*SUMIFS(AF!P$2:P$500,AF!$C$2:$C$500,'Stock-AF'!$C24)</f>
        <v>0.48169908560355101</v>
      </c>
      <c r="Q24" s="4">
        <f>SUMIFS(Stock!Q$2:Q$500,Stock!$C$2:$C$500,'Stock-AF'!$C24)*SUMIFS(AF!Q$2:Q$500,AF!$C$2:$C$500,'Stock-AF'!$C24)</f>
        <v>1.8178034246185399</v>
      </c>
      <c r="R24" s="4">
        <f>SUMIFS(Stock!R$2:R$500,Stock!$C$2:$C$500,'Stock-AF'!$C24)*SUMIFS(AF!R$2:R$500,AF!$C$2:$C$500,'Stock-AF'!$C24)</f>
        <v>0</v>
      </c>
      <c r="S24" s="4">
        <f>SUMIFS(Stock!S$2:S$500,Stock!$C$2:$C$500,'Stock-AF'!$C24)*SUMIFS(AF!S$2:S$500,AF!$C$2:$C$500,'Stock-AF'!$C24)</f>
        <v>3.1489980453557198</v>
      </c>
      <c r="T24" s="4">
        <f>SUMIFS(Stock!T$2:T$500,Stock!$C$2:$C$500,'Stock-AF'!$C24)*SUMIFS(AF!T$2:T$500,AF!$C$2:$C$500,'Stock-AF'!$C24)</f>
        <v>90.928133849348896</v>
      </c>
      <c r="U24" s="4">
        <f>SUMIFS(Stock!U$2:U$500,Stock!$C$2:$C$500,'Stock-AF'!$C24)*SUMIFS(AF!U$2:U$500,AF!$C$2:$C$500,'Stock-AF'!$C24)</f>
        <v>1.55975283933248</v>
      </c>
      <c r="V24" s="4">
        <f>SUMIFS(Stock!V$2:V$500,Stock!$C$2:$C$500,'Stock-AF'!$C24)*SUMIFS(AF!V$2:V$500,AF!$C$2:$C$500,'Stock-AF'!$C24)</f>
        <v>0.10013133588025901</v>
      </c>
      <c r="W24" s="4">
        <f>SUMIFS(Stock!W$2:W$500,Stock!$C$2:$C$500,'Stock-AF'!$C24)*SUMIFS(AF!W$2:W$500,AF!$C$2:$C$500,'Stock-AF'!$C24)</f>
        <v>1.0516463492866299</v>
      </c>
      <c r="X24" s="4">
        <f>SUMIFS(Stock!X$2:X$500,Stock!$C$2:$C$500,'Stock-AF'!$C24)*SUMIFS(AF!X$2:X$500,AF!$C$2:$C$500,'Stock-AF'!$C24)</f>
        <v>5.5314987119549599</v>
      </c>
      <c r="Y24" s="4">
        <f>SUMIFS(Stock!Y$2:Y$500,Stock!$C$2:$C$500,'Stock-AF'!$C24)*SUMIFS(AF!Y$2:Y$500,AF!$C$2:$C$500,'Stock-AF'!$C24)</f>
        <v>0.26971484233700799</v>
      </c>
      <c r="Z24" s="4">
        <f>SUMIFS(Stock!Z$2:Z$500,Stock!$C$2:$C$500,'Stock-AF'!$C24)*SUMIFS(AF!Z$2:Z$500,AF!$C$2:$C$500,'Stock-AF'!$C24)</f>
        <v>26.230522603273702</v>
      </c>
      <c r="AA24" s="4">
        <f>SUMIFS(Stock!AA$2:AA$500,Stock!$C$2:$C$500,'Stock-AF'!$C24)*SUMIFS(AF!AA$2:AA$500,AF!$C$2:$C$500,'Stock-AF'!$C24)</f>
        <v>0.387575318254748</v>
      </c>
      <c r="AB24" s="4">
        <f>SUMIFS(Stock!AB$2:AB$500,Stock!$C$2:$C$500,'Stock-AF'!$C24)*SUMIFS(AF!AB$2:AB$500,AF!$C$2:$C$500,'Stock-AF'!$C24)</f>
        <v>4.8002684762896903</v>
      </c>
      <c r="AC24" s="4">
        <f>SUMIFS(Stock!AC$2:AC$500,Stock!$C$2:$C$500,'Stock-AF'!$C24)*SUMIFS(AF!AC$2:AC$500,AF!$C$2:$C$500,'Stock-AF'!$C24)</f>
        <v>3.1884608191721902</v>
      </c>
      <c r="AD24" s="4">
        <f>SUMIFS(Stock!AD$2:AD$500,Stock!$C$2:$C$500,'Stock-AF'!$C24)*SUMIFS(AF!AD$2:AD$500,AF!$C$2:$C$500,'Stock-AF'!$C24)</f>
        <v>0</v>
      </c>
      <c r="AE24" s="4">
        <f>SUMIFS(Stock!AE$2:AE$500,Stock!$C$2:$C$500,'Stock-AF'!$C24)*SUMIFS(AF!AE$2:AE$500,AF!$C$2:$C$500,'Stock-AF'!$C24)</f>
        <v>44.0702062626087</v>
      </c>
      <c r="AF24" s="4">
        <f>SUMIFS(Stock!AF$2:AF$500,Stock!$C$2:$C$500,'Stock-AF'!$C24)*SUMIFS(AF!AF$2:AF$500,AF!$C$2:$C$500,'Stock-AF'!$C24)</f>
        <v>0</v>
      </c>
      <c r="AG24" s="4">
        <f>SUMIFS(Stock!AG$2:AG$500,Stock!$C$2:$C$500,'Stock-AF'!$C24)*SUMIFS(AF!AG$2:AG$500,AF!$C$2:$C$500,'Stock-AF'!$C24)</f>
        <v>1.1879473662853299</v>
      </c>
      <c r="AH24" s="4">
        <f>SUMIFS(Stock!AH$2:AH$500,Stock!$C$2:$C$500,'Stock-AF'!$C24)*SUMIFS(AF!AH$2:AH$500,AF!$C$2:$C$500,'Stock-AF'!$C24)</f>
        <v>0.62748536003081301</v>
      </c>
      <c r="AI24" s="4">
        <f>SUMIFS(Stock!AI$2:AI$500,Stock!$C$2:$C$500,'Stock-AF'!$C24)*SUMIFS(AF!AI$2:AI$500,AF!$C$2:$C$500,'Stock-AF'!$C24)</f>
        <v>0.43474240218641202</v>
      </c>
      <c r="AJ24" s="4">
        <f>SUMIFS(Stock!AJ$2:AJ$500,Stock!$C$2:$C$500,'Stock-AF'!$C24)*SUMIFS(AF!AJ$2:AJ$500,AF!$C$2:$C$500,'Stock-AF'!$C24)</f>
        <v>0</v>
      </c>
      <c r="AK24" s="4">
        <f>SUMIFS(Stock!AK$2:AK$500,Stock!$C$2:$C$500,'Stock-AF'!$C24)*SUMIFS(AF!AK$2:AK$500,AF!$C$2:$C$500,'Stock-AF'!$C24)</f>
        <v>1.23550248086212E-2</v>
      </c>
      <c r="AL24" s="4">
        <f>SUMIFS(Stock!AL$2:AL$500,Stock!$C$2:$C$500,'Stock-AF'!$C24)*SUMIFS(AF!AL$2:AL$500,AF!$C$2:$C$500,'Stock-AF'!$C24)</f>
        <v>0</v>
      </c>
      <c r="AM24" s="4">
        <f>SUMIFS(Stock!AM$2:AM$500,Stock!$C$2:$C$500,'Stock-AF'!$C24)*SUMIFS(AF!AM$2:AM$500,AF!$C$2:$C$500,'Stock-AF'!$C24)</f>
        <v>19.927370180125902</v>
      </c>
      <c r="AN24" s="4">
        <f>SUMIFS(Stock!AN$2:AN$500,Stock!$C$2:$C$500,'Stock-AF'!$C24)*SUMIFS(AF!AN$2:AN$500,AF!$C$2:$C$500,'Stock-AF'!$C24)</f>
        <v>2.49580233531989E-2</v>
      </c>
      <c r="AO24" s="4">
        <f>SUMIFS(Stock!AO$2:AO$500,Stock!$C$2:$C$500,'Stock-AF'!$C24)*SUMIFS(AF!AO$2:AO$500,AF!$C$2:$C$500,'Stock-AF'!$C24)</f>
        <v>11.1236104545247</v>
      </c>
      <c r="AP24" s="4">
        <f>SUMIFS(Stock!AP$2:AP$500,Stock!$C$2:$C$500,'Stock-AF'!$C24)*SUMIFS(AF!AP$2:AP$500,AF!$C$2:$C$500,'Stock-AF'!$C24)</f>
        <v>1.0861733270385701</v>
      </c>
      <c r="AQ24" s="4">
        <f>SUMIFS(Stock!AQ$2:AQ$500,Stock!$C$2:$C$500,'Stock-AF'!$C24)*SUMIFS(AF!AQ$2:AQ$500,AF!$C$2:$C$500,'Stock-AF'!$C24)</f>
        <v>4.45244329472703</v>
      </c>
      <c r="AR24" s="4">
        <f>SUMIFS(Stock!AR$2:AR$500,Stock!$C$2:$C$500,'Stock-AF'!$C24)*SUMIFS(AF!AR$2:AR$500,AF!$C$2:$C$500,'Stock-AF'!$C24)</f>
        <v>1.0147594212398101</v>
      </c>
      <c r="AS24" s="4">
        <f>SUMIFS(Stock!AS$2:AS$500,Stock!$C$2:$C$500,'Stock-AF'!$C24)*SUMIFS(AF!AS$2:AS$500,AF!$C$2:$C$500,'Stock-AF'!$C24)</f>
        <v>6.11956865038676E-2</v>
      </c>
      <c r="AT24" s="4">
        <f>SUMIFS(Stock!AT$2:AT$500,Stock!$C$2:$C$500,'Stock-AF'!$C24)*SUMIFS(AF!AT$2:AT$500,AF!$C$2:$C$500,'Stock-AF'!$C24)</f>
        <v>0.32889567090921301</v>
      </c>
      <c r="AU24" s="4">
        <f>SUMIFS(Stock!AU$2:AU$500,Stock!$C$2:$C$500,'Stock-AF'!$C24)*SUMIFS(AF!AU$2:AU$500,AF!$C$2:$C$500,'Stock-AF'!$C24)</f>
        <v>4.4892053222041699E-2</v>
      </c>
      <c r="AV24" s="4">
        <f>SUMIFS(Stock!AV$2:AV$500,Stock!$C$2:$C$500,'Stock-AF'!$C24)*SUMIFS(AF!AV$2:AV$500,AF!$C$2:$C$500,'Stock-AF'!$C24)</f>
        <v>40.1981290538004</v>
      </c>
    </row>
    <row r="25" spans="1:48">
      <c r="A25" s="4" t="s">
        <v>52</v>
      </c>
      <c r="B25" s="4" t="s">
        <v>258</v>
      </c>
      <c r="C25" s="4" t="s">
        <v>138</v>
      </c>
      <c r="D25" s="4" t="s">
        <v>54</v>
      </c>
      <c r="E25" s="4" t="s">
        <v>260</v>
      </c>
      <c r="F25" s="4" t="s">
        <v>54</v>
      </c>
      <c r="G25" s="4">
        <v>2010</v>
      </c>
      <c r="H25" s="4" t="s">
        <v>54</v>
      </c>
      <c r="I25" s="4" t="s">
        <v>54</v>
      </c>
      <c r="J25" s="4" t="s">
        <v>54</v>
      </c>
      <c r="K25" s="4" t="s">
        <v>54</v>
      </c>
      <c r="L25" s="4">
        <f>SUMIFS(Stock!L$2:L$500,Stock!$C$2:$C$500,'Stock-AF'!$C25)*SUMIFS(AF!L$2:L$500,AF!$C$2:$C$500,'Stock-AF'!$C25)</f>
        <v>0.33404116916584697</v>
      </c>
      <c r="M25" s="4">
        <f>SUMIFS(Stock!M$2:M$500,Stock!$C$2:$C$500,'Stock-AF'!$C25)*SUMIFS(AF!M$2:M$500,AF!$C$2:$C$500,'Stock-AF'!$C25)</f>
        <v>0.59411734176362097</v>
      </c>
      <c r="N25" s="4">
        <f>SUMIFS(Stock!N$2:N$500,Stock!$C$2:$C$500,'Stock-AF'!$C25)*SUMIFS(AF!N$2:N$500,AF!$C$2:$C$500,'Stock-AF'!$C25)</f>
        <v>0</v>
      </c>
      <c r="O25" s="4">
        <f>SUMIFS(Stock!O$2:O$500,Stock!$C$2:$C$500,'Stock-AF'!$C25)*SUMIFS(AF!O$2:O$500,AF!$C$2:$C$500,'Stock-AF'!$C25)</f>
        <v>3.7522378972815802</v>
      </c>
      <c r="P25" s="4">
        <f>SUMIFS(Stock!P$2:P$500,Stock!$C$2:$C$500,'Stock-AF'!$C25)*SUMIFS(AF!P$2:P$500,AF!$C$2:$C$500,'Stock-AF'!$C25)</f>
        <v>0.101362105552474</v>
      </c>
      <c r="Q25" s="4">
        <f>SUMIFS(Stock!Q$2:Q$500,Stock!$C$2:$C$500,'Stock-AF'!$C25)*SUMIFS(AF!Q$2:Q$500,AF!$C$2:$C$500,'Stock-AF'!$C25)</f>
        <v>0</v>
      </c>
      <c r="R25" s="4">
        <f>SUMIFS(Stock!R$2:R$500,Stock!$C$2:$C$500,'Stock-AF'!$C25)*SUMIFS(AF!R$2:R$500,AF!$C$2:$C$500,'Stock-AF'!$C25)</f>
        <v>0</v>
      </c>
      <c r="S25" s="4">
        <f>SUMIFS(Stock!S$2:S$500,Stock!$C$2:$C$500,'Stock-AF'!$C25)*SUMIFS(AF!S$2:S$500,AF!$C$2:$C$500,'Stock-AF'!$C25)</f>
        <v>0</v>
      </c>
      <c r="T25" s="4">
        <f>SUMIFS(Stock!T$2:T$500,Stock!$C$2:$C$500,'Stock-AF'!$C25)*SUMIFS(AF!T$2:T$500,AF!$C$2:$C$500,'Stock-AF'!$C25)</f>
        <v>34.091030694178002</v>
      </c>
      <c r="U25" s="4">
        <f>SUMIFS(Stock!U$2:U$500,Stock!$C$2:$C$500,'Stock-AF'!$C25)*SUMIFS(AF!U$2:U$500,AF!$C$2:$C$500,'Stock-AF'!$C25)</f>
        <v>0.18869611232701</v>
      </c>
      <c r="V25" s="4">
        <f>SUMIFS(Stock!V$2:V$500,Stock!$C$2:$C$500,'Stock-AF'!$C25)*SUMIFS(AF!V$2:V$500,AF!$C$2:$C$500,'Stock-AF'!$C25)</f>
        <v>1.7307519705411601E-2</v>
      </c>
      <c r="W25" s="4">
        <f>SUMIFS(Stock!W$2:W$500,Stock!$C$2:$C$500,'Stock-AF'!$C25)*SUMIFS(AF!W$2:W$500,AF!$C$2:$C$500,'Stock-AF'!$C25)</f>
        <v>1.7909679740672799</v>
      </c>
      <c r="X25" s="4">
        <f>SUMIFS(Stock!X$2:X$500,Stock!$C$2:$C$500,'Stock-AF'!$C25)*SUMIFS(AF!X$2:X$500,AF!$C$2:$C$500,'Stock-AF'!$C25)</f>
        <v>2.9665850801351601</v>
      </c>
      <c r="Y25" s="4">
        <f>SUMIFS(Stock!Y$2:Y$500,Stock!$C$2:$C$500,'Stock-AF'!$C25)*SUMIFS(AF!Y$2:Y$500,AF!$C$2:$C$500,'Stock-AF'!$C25)</f>
        <v>0</v>
      </c>
      <c r="Z25" s="4">
        <f>SUMIFS(Stock!Z$2:Z$500,Stock!$C$2:$C$500,'Stock-AF'!$C25)*SUMIFS(AF!Z$2:Z$500,AF!$C$2:$C$500,'Stock-AF'!$C25)</f>
        <v>16.647120518358498</v>
      </c>
      <c r="AA25" s="4">
        <f>SUMIFS(Stock!AA$2:AA$500,Stock!$C$2:$C$500,'Stock-AF'!$C25)*SUMIFS(AF!AA$2:AA$500,AF!$C$2:$C$500,'Stock-AF'!$C25)</f>
        <v>0.16545840439958301</v>
      </c>
      <c r="AB25" s="4">
        <f>SUMIFS(Stock!AB$2:AB$500,Stock!$C$2:$C$500,'Stock-AF'!$C25)*SUMIFS(AF!AB$2:AB$500,AF!$C$2:$C$500,'Stock-AF'!$C25)</f>
        <v>0.56325597189312904</v>
      </c>
      <c r="AC25" s="4">
        <f>SUMIFS(Stock!AC$2:AC$500,Stock!$C$2:$C$500,'Stock-AF'!$C25)*SUMIFS(AF!AC$2:AC$500,AF!$C$2:$C$500,'Stock-AF'!$C25)</f>
        <v>0.498121460579668</v>
      </c>
      <c r="AD25" s="4">
        <f>SUMIFS(Stock!AD$2:AD$500,Stock!$C$2:$C$500,'Stock-AF'!$C25)*SUMIFS(AF!AD$2:AD$500,AF!$C$2:$C$500,'Stock-AF'!$C25)</f>
        <v>6.7022687050059204E-2</v>
      </c>
      <c r="AE25" s="4">
        <f>SUMIFS(Stock!AE$2:AE$500,Stock!$C$2:$C$500,'Stock-AF'!$C25)*SUMIFS(AF!AE$2:AE$500,AF!$C$2:$C$500,'Stock-AF'!$C25)</f>
        <v>10.710326438054601</v>
      </c>
      <c r="AF25" s="4">
        <f>SUMIFS(Stock!AF$2:AF$500,Stock!$C$2:$C$500,'Stock-AF'!$C25)*SUMIFS(AF!AF$2:AF$500,AF!$C$2:$C$500,'Stock-AF'!$C25)</f>
        <v>0.29109022508403798</v>
      </c>
      <c r="AG25" s="4">
        <f>SUMIFS(Stock!AG$2:AG$500,Stock!$C$2:$C$500,'Stock-AF'!$C25)*SUMIFS(AF!AG$2:AG$500,AF!$C$2:$C$500,'Stock-AF'!$C25)</f>
        <v>0</v>
      </c>
      <c r="AH25" s="4">
        <f>SUMIFS(Stock!AH$2:AH$500,Stock!$C$2:$C$500,'Stock-AF'!$C25)*SUMIFS(AF!AH$2:AH$500,AF!$C$2:$C$500,'Stock-AF'!$C25)</f>
        <v>0.26338885624353198</v>
      </c>
      <c r="AI25" s="4">
        <f>SUMIFS(Stock!AI$2:AI$500,Stock!$C$2:$C$500,'Stock-AF'!$C25)*SUMIFS(AF!AI$2:AI$500,AF!$C$2:$C$500,'Stock-AF'!$C25)</f>
        <v>3.6847682127478902E-2</v>
      </c>
      <c r="AJ25" s="4">
        <f>SUMIFS(Stock!AJ$2:AJ$500,Stock!$C$2:$C$500,'Stock-AF'!$C25)*SUMIFS(AF!AJ$2:AJ$500,AF!$C$2:$C$500,'Stock-AF'!$C25)</f>
        <v>0</v>
      </c>
      <c r="AK25" s="4">
        <f>SUMIFS(Stock!AK$2:AK$500,Stock!$C$2:$C$500,'Stock-AF'!$C25)*SUMIFS(AF!AK$2:AK$500,AF!$C$2:$C$500,'Stock-AF'!$C25)</f>
        <v>0.200613526727212</v>
      </c>
      <c r="AL25" s="4">
        <f>SUMIFS(Stock!AL$2:AL$500,Stock!$C$2:$C$500,'Stock-AF'!$C25)*SUMIFS(AF!AL$2:AL$500,AF!$C$2:$C$500,'Stock-AF'!$C25)</f>
        <v>4.6113322767522197E-2</v>
      </c>
      <c r="AM25" s="4">
        <f>SUMIFS(Stock!AM$2:AM$500,Stock!$C$2:$C$500,'Stock-AF'!$C25)*SUMIFS(AF!AM$2:AM$500,AF!$C$2:$C$500,'Stock-AF'!$C25)</f>
        <v>4.9511714173573003</v>
      </c>
      <c r="AN25" s="4">
        <f>SUMIFS(Stock!AN$2:AN$500,Stock!$C$2:$C$500,'Stock-AF'!$C25)*SUMIFS(AF!AN$2:AN$500,AF!$C$2:$C$500,'Stock-AF'!$C25)</f>
        <v>3.9598280699719803E-2</v>
      </c>
      <c r="AO25" s="4">
        <f>SUMIFS(Stock!AO$2:AO$500,Stock!$C$2:$C$500,'Stock-AF'!$C25)*SUMIFS(AF!AO$2:AO$500,AF!$C$2:$C$500,'Stock-AF'!$C25)</f>
        <v>2.3556499568078801</v>
      </c>
      <c r="AP25" s="4">
        <f>SUMIFS(Stock!AP$2:AP$500,Stock!$C$2:$C$500,'Stock-AF'!$C25)*SUMIFS(AF!AP$2:AP$500,AF!$C$2:$C$500,'Stock-AF'!$C25)</f>
        <v>1.2415219472261401</v>
      </c>
      <c r="AQ25" s="4">
        <f>SUMIFS(Stock!AQ$2:AQ$500,Stock!$C$2:$C$500,'Stock-AF'!$C25)*SUMIFS(AF!AQ$2:AQ$500,AF!$C$2:$C$500,'Stock-AF'!$C25)</f>
        <v>0.39900821717523799</v>
      </c>
      <c r="AR25" s="4">
        <f>SUMIFS(Stock!AR$2:AR$500,Stock!$C$2:$C$500,'Stock-AF'!$C25)*SUMIFS(AF!AR$2:AR$500,AF!$C$2:$C$500,'Stock-AF'!$C25)</f>
        <v>0.36741246850132198</v>
      </c>
      <c r="AS25" s="4">
        <f>SUMIFS(Stock!AS$2:AS$500,Stock!$C$2:$C$500,'Stock-AF'!$C25)*SUMIFS(AF!AS$2:AS$500,AF!$C$2:$C$500,'Stock-AF'!$C25)</f>
        <v>0.114023528631834</v>
      </c>
      <c r="AT25" s="4">
        <f>SUMIFS(Stock!AT$2:AT$500,Stock!$C$2:$C$500,'Stock-AF'!$C25)*SUMIFS(AF!AT$2:AT$500,AF!$C$2:$C$500,'Stock-AF'!$C25)</f>
        <v>0.56764107194467905</v>
      </c>
      <c r="AU25" s="4">
        <f>SUMIFS(Stock!AU$2:AU$500,Stock!$C$2:$C$500,'Stock-AF'!$C25)*SUMIFS(AF!AU$2:AU$500,AF!$C$2:$C$500,'Stock-AF'!$C25)</f>
        <v>1.17559900801485E-2</v>
      </c>
      <c r="AV25" s="4">
        <f>SUMIFS(Stock!AV$2:AV$500,Stock!$C$2:$C$500,'Stock-AF'!$C25)*SUMIFS(AF!AV$2:AV$500,AF!$C$2:$C$500,'Stock-AF'!$C25)</f>
        <v>0</v>
      </c>
    </row>
    <row r="26" spans="1:48">
      <c r="A26" s="4" t="s">
        <v>52</v>
      </c>
      <c r="B26" s="4" t="s">
        <v>258</v>
      </c>
      <c r="C26" s="4" t="s">
        <v>139</v>
      </c>
      <c r="D26" s="4" t="s">
        <v>54</v>
      </c>
      <c r="E26" s="4" t="s">
        <v>260</v>
      </c>
      <c r="F26" s="4" t="s">
        <v>54</v>
      </c>
      <c r="G26" s="4">
        <v>2010</v>
      </c>
      <c r="H26" s="4" t="s">
        <v>54</v>
      </c>
      <c r="I26" s="4" t="s">
        <v>54</v>
      </c>
      <c r="J26" s="4" t="s">
        <v>54</v>
      </c>
      <c r="K26" s="4" t="s">
        <v>54</v>
      </c>
      <c r="L26" s="4">
        <f>SUMIFS(Stock!L$2:L$500,Stock!$C$2:$C$500,'Stock-AF'!$C26)*SUMIFS(AF!L$2:L$500,AF!$C$2:$C$500,'Stock-AF'!$C26)</f>
        <v>3.1492795677377605E-3</v>
      </c>
      <c r="M26" s="4">
        <f>SUMIFS(Stock!M$2:M$500,Stock!$C$2:$C$500,'Stock-AF'!$C26)*SUMIFS(AF!M$2:M$500,AF!$C$2:$C$500,'Stock-AF'!$C26)</f>
        <v>1.11132301201558E-2</v>
      </c>
      <c r="N26" s="4">
        <f>SUMIFS(Stock!N$2:N$500,Stock!$C$2:$C$500,'Stock-AF'!$C26)*SUMIFS(AF!N$2:N$500,AF!$C$2:$C$500,'Stock-AF'!$C26)</f>
        <v>5.7358072482811807E-4</v>
      </c>
      <c r="O26" s="4">
        <f>SUMIFS(Stock!O$2:O$500,Stock!$C$2:$C$500,'Stock-AF'!$C26)*SUMIFS(AF!O$2:O$500,AF!$C$2:$C$500,'Stock-AF'!$C26)</f>
        <v>4.4157439923097105E-2</v>
      </c>
      <c r="P26" s="4">
        <f>SUMIFS(Stock!P$2:P$500,Stock!$C$2:$C$500,'Stock-AF'!$C26)*SUMIFS(AF!P$2:P$500,AF!$C$2:$C$500,'Stock-AF'!$C26)</f>
        <v>6.4211135390295397E-3</v>
      </c>
      <c r="Q26" s="4">
        <f>SUMIFS(Stock!Q$2:Q$500,Stock!$C$2:$C$500,'Stock-AF'!$C26)*SUMIFS(AF!Q$2:Q$500,AF!$C$2:$C$500,'Stock-AF'!$C26)</f>
        <v>1.7783860237161799E-2</v>
      </c>
      <c r="R26" s="4">
        <f>SUMIFS(Stock!R$2:R$500,Stock!$C$2:$C$500,'Stock-AF'!$C26)*SUMIFS(AF!R$2:R$500,AF!$C$2:$C$500,'Stock-AF'!$C26)</f>
        <v>1.2292532280827001E-2</v>
      </c>
      <c r="S26" s="4">
        <f>SUMIFS(Stock!S$2:S$500,Stock!$C$2:$C$500,'Stock-AF'!$C26)*SUMIFS(AF!S$2:S$500,AF!$C$2:$C$500,'Stock-AF'!$C26)</f>
        <v>1.1166927001350701E-2</v>
      </c>
      <c r="T26" s="4">
        <f>SUMIFS(Stock!T$2:T$500,Stock!$C$2:$C$500,'Stock-AF'!$C26)*SUMIFS(AF!T$2:T$500,AF!$C$2:$C$500,'Stock-AF'!$C26)</f>
        <v>9.4496815632803002E-2</v>
      </c>
      <c r="U26" s="4">
        <f>SUMIFS(Stock!U$2:U$500,Stock!$C$2:$C$500,'Stock-AF'!$C26)*SUMIFS(AF!U$2:U$500,AF!$C$2:$C$500,'Stock-AF'!$C26)</f>
        <v>2.0113724664991603E-2</v>
      </c>
      <c r="V26" s="4">
        <f>SUMIFS(Stock!V$2:V$500,Stock!$C$2:$C$500,'Stock-AF'!$C26)*SUMIFS(AF!V$2:V$500,AF!$C$2:$C$500,'Stock-AF'!$C26)</f>
        <v>4.8253159766808903E-4</v>
      </c>
      <c r="W26" s="4">
        <f>SUMIFS(Stock!W$2:W$500,Stock!$C$2:$C$500,'Stock-AF'!$C26)*SUMIFS(AF!W$2:W$500,AF!$C$2:$C$500,'Stock-AF'!$C26)</f>
        <v>5.8899210384993295E-2</v>
      </c>
      <c r="X26" s="4">
        <f>SUMIFS(Stock!X$2:X$500,Stock!$C$2:$C$500,'Stock-AF'!$C26)*SUMIFS(AF!X$2:X$500,AF!$C$2:$C$500,'Stock-AF'!$C26)</f>
        <v>0.30151030687181202</v>
      </c>
      <c r="Y26" s="4">
        <f>SUMIFS(Stock!Y$2:Y$500,Stock!$C$2:$C$500,'Stock-AF'!$C26)*SUMIFS(AF!Y$2:Y$500,AF!$C$2:$C$500,'Stock-AF'!$C26)</f>
        <v>1.57381044848427E-2</v>
      </c>
      <c r="Z26" s="4">
        <f>SUMIFS(Stock!Z$2:Z$500,Stock!$C$2:$C$500,'Stock-AF'!$C26)*SUMIFS(AF!Z$2:Z$500,AF!$C$2:$C$500,'Stock-AF'!$C26)</f>
        <v>0.57466820272588803</v>
      </c>
      <c r="AA26" s="4">
        <f>SUMIFS(Stock!AA$2:AA$500,Stock!$C$2:$C$500,'Stock-AF'!$C26)*SUMIFS(AF!AA$2:AA$500,AF!$C$2:$C$500,'Stock-AF'!$C26)</f>
        <v>1.32472652742158E-2</v>
      </c>
      <c r="AB26" s="4">
        <f>SUMIFS(Stock!AB$2:AB$500,Stock!$C$2:$C$500,'Stock-AF'!$C26)*SUMIFS(AF!AB$2:AB$500,AF!$C$2:$C$500,'Stock-AF'!$C26)</f>
        <v>8.4448893280638909E-3</v>
      </c>
      <c r="AC26" s="4">
        <f>SUMIFS(Stock!AC$2:AC$500,Stock!$C$2:$C$500,'Stock-AF'!$C26)*SUMIFS(AF!AC$2:AC$500,AF!$C$2:$C$500,'Stock-AF'!$C26)</f>
        <v>9.7244059066505413E-3</v>
      </c>
      <c r="AD26" s="4">
        <f>SUMIFS(Stock!AD$2:AD$500,Stock!$C$2:$C$500,'Stock-AF'!$C26)*SUMIFS(AF!AD$2:AD$500,AF!$C$2:$C$500,'Stock-AF'!$C26)</f>
        <v>6.3622962383825903E-4</v>
      </c>
      <c r="AE26" s="4">
        <f>SUMIFS(Stock!AE$2:AE$500,Stock!$C$2:$C$500,'Stock-AF'!$C26)*SUMIFS(AF!AE$2:AE$500,AF!$C$2:$C$500,'Stock-AF'!$C26)</f>
        <v>0.31480676280632003</v>
      </c>
      <c r="AF26" s="4">
        <f>SUMIFS(Stock!AF$2:AF$500,Stock!$C$2:$C$500,'Stock-AF'!$C26)*SUMIFS(AF!AF$2:AF$500,AF!$C$2:$C$500,'Stock-AF'!$C26)</f>
        <v>1.0623554549454199E-3</v>
      </c>
      <c r="AG26" s="4">
        <f>SUMIFS(Stock!AG$2:AG$500,Stock!$C$2:$C$500,'Stock-AF'!$C26)*SUMIFS(AF!AG$2:AG$500,AF!$C$2:$C$500,'Stock-AF'!$C26)</f>
        <v>2.0053973921968003E-4</v>
      </c>
      <c r="AH26" s="4">
        <f>SUMIFS(Stock!AH$2:AH$500,Stock!$C$2:$C$500,'Stock-AF'!$C26)*SUMIFS(AF!AH$2:AH$500,AF!$C$2:$C$500,'Stock-AF'!$C26)</f>
        <v>3.8807929303578599E-3</v>
      </c>
      <c r="AI26" s="4">
        <f>SUMIFS(Stock!AI$2:AI$500,Stock!$C$2:$C$500,'Stock-AF'!$C26)*SUMIFS(AF!AI$2:AI$500,AF!$C$2:$C$500,'Stock-AF'!$C26)</f>
        <v>7.3631232666797808E-4</v>
      </c>
      <c r="AJ26" s="4">
        <f>SUMIFS(Stock!AJ$2:AJ$500,Stock!$C$2:$C$500,'Stock-AF'!$C26)*SUMIFS(AF!AJ$2:AJ$500,AF!$C$2:$C$500,'Stock-AF'!$C26)</f>
        <v>6.9927886448619596E-5</v>
      </c>
      <c r="AK26" s="4">
        <f>SUMIFS(Stock!AK$2:AK$500,Stock!$C$2:$C$500,'Stock-AF'!$C26)*SUMIFS(AF!AK$2:AK$500,AF!$C$2:$C$500,'Stock-AF'!$C26)</f>
        <v>3.1427040390263903E-3</v>
      </c>
      <c r="AL26" s="4">
        <f>SUMIFS(Stock!AL$2:AL$500,Stock!$C$2:$C$500,'Stock-AF'!$C26)*SUMIFS(AF!AL$2:AL$500,AF!$C$2:$C$500,'Stock-AF'!$C26)</f>
        <v>2.6011475908330199E-3</v>
      </c>
      <c r="AM26" s="4">
        <f>SUMIFS(Stock!AM$2:AM$500,Stock!$C$2:$C$500,'Stock-AF'!$C26)*SUMIFS(AF!AM$2:AM$500,AF!$C$2:$C$500,'Stock-AF'!$C26)</f>
        <v>0.107709439315523</v>
      </c>
      <c r="AN26" s="4">
        <f>SUMIFS(Stock!AN$2:AN$500,Stock!$C$2:$C$500,'Stock-AF'!$C26)*SUMIFS(AF!AN$2:AN$500,AF!$C$2:$C$500,'Stock-AF'!$C26)</f>
        <v>8.8937123194963108E-2</v>
      </c>
      <c r="AO26" s="4">
        <f>SUMIFS(Stock!AO$2:AO$500,Stock!$C$2:$C$500,'Stock-AF'!$C26)*SUMIFS(AF!AO$2:AO$500,AF!$C$2:$C$500,'Stock-AF'!$C26)</f>
        <v>1.48421802031347E-2</v>
      </c>
      <c r="AP26" s="4">
        <f>SUMIFS(Stock!AP$2:AP$500,Stock!$C$2:$C$500,'Stock-AF'!$C26)*SUMIFS(AF!AP$2:AP$500,AF!$C$2:$C$500,'Stock-AF'!$C26)</f>
        <v>4.7688350936960201E-2</v>
      </c>
      <c r="AQ26" s="4">
        <f>SUMIFS(Stock!AQ$2:AQ$500,Stock!$C$2:$C$500,'Stock-AF'!$C26)*SUMIFS(AF!AQ$2:AQ$500,AF!$C$2:$C$500,'Stock-AF'!$C26)</f>
        <v>4.0611782270862E-3</v>
      </c>
      <c r="AR26" s="4">
        <f>SUMIFS(Stock!AR$2:AR$500,Stock!$C$2:$C$500,'Stock-AF'!$C26)*SUMIFS(AF!AR$2:AR$500,AF!$C$2:$C$500,'Stock-AF'!$C26)</f>
        <v>6.8623309245942898E-3</v>
      </c>
      <c r="AS26" s="4">
        <f>SUMIFS(Stock!AS$2:AS$500,Stock!$C$2:$C$500,'Stock-AF'!$C26)*SUMIFS(AF!AS$2:AS$500,AF!$C$2:$C$500,'Stock-AF'!$C26)</f>
        <v>4.4526552106334799E-2</v>
      </c>
      <c r="AT26" s="4">
        <f>SUMIFS(Stock!AT$2:AT$500,Stock!$C$2:$C$500,'Stock-AF'!$C26)*SUMIFS(AF!AT$2:AT$500,AF!$C$2:$C$500,'Stock-AF'!$C26)</f>
        <v>4.7102707769613207E-3</v>
      </c>
      <c r="AU26" s="4">
        <f>SUMIFS(Stock!AU$2:AU$500,Stock!$C$2:$C$500,'Stock-AF'!$C26)*SUMIFS(AF!AU$2:AU$500,AF!$C$2:$C$500,'Stock-AF'!$C26)</f>
        <v>7.4295814536134699E-3</v>
      </c>
      <c r="AV26" s="4">
        <f>SUMIFS(Stock!AV$2:AV$500,Stock!$C$2:$C$500,'Stock-AF'!$C26)*SUMIFS(AF!AV$2:AV$500,AF!$C$2:$C$500,'Stock-AF'!$C26)</f>
        <v>0.101107309064837</v>
      </c>
    </row>
    <row r="27" spans="1:48">
      <c r="A27" s="4" t="s">
        <v>52</v>
      </c>
      <c r="B27" s="4" t="s">
        <v>258</v>
      </c>
      <c r="C27" s="4" t="s">
        <v>140</v>
      </c>
      <c r="D27" s="4" t="s">
        <v>54</v>
      </c>
      <c r="E27" s="4" t="s">
        <v>260</v>
      </c>
      <c r="F27" s="4" t="s">
        <v>54</v>
      </c>
      <c r="G27" s="4">
        <v>2010</v>
      </c>
      <c r="H27" s="4" t="s">
        <v>54</v>
      </c>
      <c r="I27" s="4" t="s">
        <v>54</v>
      </c>
      <c r="J27" s="4" t="s">
        <v>54</v>
      </c>
      <c r="K27" s="4" t="s">
        <v>54</v>
      </c>
      <c r="L27" s="4">
        <f>SUMIFS(Stock!L$2:L$500,Stock!$C$2:$C$500,'Stock-AF'!$C27)*SUMIFS(AF!L$2:L$500,AF!$C$2:$C$500,'Stock-AF'!$C27)</f>
        <v>0</v>
      </c>
      <c r="M27" s="4">
        <f>SUMIFS(Stock!M$2:M$500,Stock!$C$2:$C$500,'Stock-AF'!$C27)*SUMIFS(AF!M$2:M$500,AF!$C$2:$C$500,'Stock-AF'!$C27)</f>
        <v>3.3243803072619302E-5</v>
      </c>
      <c r="N27" s="4">
        <f>SUMIFS(Stock!N$2:N$500,Stock!$C$2:$C$500,'Stock-AF'!$C27)*SUMIFS(AF!N$2:N$500,AF!$C$2:$C$500,'Stock-AF'!$C27)</f>
        <v>0</v>
      </c>
      <c r="O27" s="4">
        <f>SUMIFS(Stock!O$2:O$500,Stock!$C$2:$C$500,'Stock-AF'!$C27)*SUMIFS(AF!O$2:O$500,AF!$C$2:$C$500,'Stock-AF'!$C27)</f>
        <v>1.5247650954811702E-4</v>
      </c>
      <c r="P27" s="4">
        <f>SUMIFS(Stock!P$2:P$500,Stock!$C$2:$C$500,'Stock-AF'!$C27)*SUMIFS(AF!P$2:P$500,AF!$C$2:$C$500,'Stock-AF'!$C27)</f>
        <v>0</v>
      </c>
      <c r="Q27" s="4">
        <f>SUMIFS(Stock!Q$2:Q$500,Stock!$C$2:$C$500,'Stock-AF'!$C27)*SUMIFS(AF!Q$2:Q$500,AF!$C$2:$C$500,'Stock-AF'!$C27)</f>
        <v>1.7478721599052302E-5</v>
      </c>
      <c r="R27" s="4">
        <f>SUMIFS(Stock!R$2:R$500,Stock!$C$2:$C$500,'Stock-AF'!$C27)*SUMIFS(AF!R$2:R$500,AF!$C$2:$C$500,'Stock-AF'!$C27)</f>
        <v>0</v>
      </c>
      <c r="S27" s="4">
        <f>SUMIFS(Stock!S$2:S$500,Stock!$C$2:$C$500,'Stock-AF'!$C27)*SUMIFS(AF!S$2:S$500,AF!$C$2:$C$500,'Stock-AF'!$C27)</f>
        <v>2.7173924668977101E-5</v>
      </c>
      <c r="T27" s="4">
        <f>SUMIFS(Stock!T$2:T$500,Stock!$C$2:$C$500,'Stock-AF'!$C27)*SUMIFS(AF!T$2:T$500,AF!$C$2:$C$500,'Stock-AF'!$C27)</f>
        <v>2.6553533916600302E-4</v>
      </c>
      <c r="U27" s="4">
        <f>SUMIFS(Stock!U$2:U$500,Stock!$C$2:$C$500,'Stock-AF'!$C27)*SUMIFS(AF!U$2:U$500,AF!$C$2:$C$500,'Stock-AF'!$C27)</f>
        <v>3.2060579050736201E-5</v>
      </c>
      <c r="V27" s="4">
        <f>SUMIFS(Stock!V$2:V$500,Stock!$C$2:$C$500,'Stock-AF'!$C27)*SUMIFS(AF!V$2:V$500,AF!$C$2:$C$500,'Stock-AF'!$C27)</f>
        <v>0</v>
      </c>
      <c r="W27" s="4">
        <f>SUMIFS(Stock!W$2:W$500,Stock!$C$2:$C$500,'Stock-AF'!$C27)*SUMIFS(AF!W$2:W$500,AF!$C$2:$C$500,'Stock-AF'!$C27)</f>
        <v>2.9874701353622703E-5</v>
      </c>
      <c r="X27" s="4">
        <f>SUMIFS(Stock!X$2:X$500,Stock!$C$2:$C$500,'Stock-AF'!$C27)*SUMIFS(AF!X$2:X$500,AF!$C$2:$C$500,'Stock-AF'!$C27)</f>
        <v>7.6505697112295209E-4</v>
      </c>
      <c r="Y27" s="4">
        <f>SUMIFS(Stock!Y$2:Y$500,Stock!$C$2:$C$500,'Stock-AF'!$C27)*SUMIFS(AF!Y$2:Y$500,AF!$C$2:$C$500,'Stock-AF'!$C27)</f>
        <v>0</v>
      </c>
      <c r="Z27" s="4">
        <f>SUMIFS(Stock!Z$2:Z$500,Stock!$C$2:$C$500,'Stock-AF'!$C27)*SUMIFS(AF!Z$2:Z$500,AF!$C$2:$C$500,'Stock-AF'!$C27)</f>
        <v>1.3079114064178401E-3</v>
      </c>
      <c r="AA27" s="4">
        <f>SUMIFS(Stock!AA$2:AA$500,Stock!$C$2:$C$500,'Stock-AF'!$C27)*SUMIFS(AF!AA$2:AA$500,AF!$C$2:$C$500,'Stock-AF'!$C27)</f>
        <v>1.7046928241259101E-5</v>
      </c>
      <c r="AB27" s="4">
        <f>SUMIFS(Stock!AB$2:AB$500,Stock!$C$2:$C$500,'Stock-AF'!$C27)*SUMIFS(AF!AB$2:AB$500,AF!$C$2:$C$500,'Stock-AF'!$C27)</f>
        <v>2.9471597168677802E-5</v>
      </c>
      <c r="AC27" s="4">
        <f>SUMIFS(Stock!AC$2:AC$500,Stock!$C$2:$C$500,'Stock-AF'!$C27)*SUMIFS(AF!AC$2:AC$500,AF!$C$2:$C$500,'Stock-AF'!$C27)</f>
        <v>2.6914200998444102E-5</v>
      </c>
      <c r="AD27" s="4">
        <f>SUMIFS(Stock!AD$2:AD$500,Stock!$C$2:$C$500,'Stock-AF'!$C27)*SUMIFS(AF!AD$2:AD$500,AF!$C$2:$C$500,'Stock-AF'!$C27)</f>
        <v>0</v>
      </c>
      <c r="AE27" s="4">
        <f>SUMIFS(Stock!AE$2:AE$500,Stock!$C$2:$C$500,'Stock-AF'!$C27)*SUMIFS(AF!AE$2:AE$500,AF!$C$2:$C$500,'Stock-AF'!$C27)</f>
        <v>7.6584287732740905E-4</v>
      </c>
      <c r="AF27" s="4">
        <f>SUMIFS(Stock!AF$2:AF$500,Stock!$C$2:$C$500,'Stock-AF'!$C27)*SUMIFS(AF!AF$2:AF$500,AF!$C$2:$C$500,'Stock-AF'!$C27)</f>
        <v>0</v>
      </c>
      <c r="AG27" s="4">
        <f>SUMIFS(Stock!AG$2:AG$500,Stock!$C$2:$C$500,'Stock-AF'!$C27)*SUMIFS(AF!AG$2:AG$500,AF!$C$2:$C$500,'Stock-AF'!$C27)</f>
        <v>0</v>
      </c>
      <c r="AH27" s="4">
        <f>SUMIFS(Stock!AH$2:AH$500,Stock!$C$2:$C$500,'Stock-AF'!$C27)*SUMIFS(AF!AH$2:AH$500,AF!$C$2:$C$500,'Stock-AF'!$C27)</f>
        <v>2.0020413371221203E-5</v>
      </c>
      <c r="AI27" s="4">
        <f>SUMIFS(Stock!AI$2:AI$500,Stock!$C$2:$C$500,'Stock-AF'!$C27)*SUMIFS(AF!AI$2:AI$500,AF!$C$2:$C$500,'Stock-AF'!$C27)</f>
        <v>0</v>
      </c>
      <c r="AJ27" s="4">
        <f>SUMIFS(Stock!AJ$2:AJ$500,Stock!$C$2:$C$500,'Stock-AF'!$C27)*SUMIFS(AF!AJ$2:AJ$500,AF!$C$2:$C$500,'Stock-AF'!$C27)</f>
        <v>0</v>
      </c>
      <c r="AK27" s="4">
        <f>SUMIFS(Stock!AK$2:AK$500,Stock!$C$2:$C$500,'Stock-AF'!$C27)*SUMIFS(AF!AK$2:AK$500,AF!$C$2:$C$500,'Stock-AF'!$C27)</f>
        <v>1.9018249661515201E-7</v>
      </c>
      <c r="AL27" s="4">
        <f>SUMIFS(Stock!AL$2:AL$500,Stock!$C$2:$C$500,'Stock-AF'!$C27)*SUMIFS(AF!AL$2:AL$500,AF!$C$2:$C$500,'Stock-AF'!$C27)</f>
        <v>0</v>
      </c>
      <c r="AM27" s="4">
        <f>SUMIFS(Stock!AM$2:AM$500,Stock!$C$2:$C$500,'Stock-AF'!$C27)*SUMIFS(AF!AM$2:AM$500,AF!$C$2:$C$500,'Stock-AF'!$C27)</f>
        <v>6.7410559882600401E-4</v>
      </c>
      <c r="AN27" s="4">
        <f>SUMIFS(Stock!AN$2:AN$500,Stock!$C$2:$C$500,'Stock-AF'!$C27)*SUMIFS(AF!AN$2:AN$500,AF!$C$2:$C$500,'Stock-AF'!$C27)</f>
        <v>2.8013869722131403E-6</v>
      </c>
      <c r="AO27" s="4">
        <f>SUMIFS(Stock!AO$2:AO$500,Stock!$C$2:$C$500,'Stock-AF'!$C27)*SUMIFS(AF!AO$2:AO$500,AF!$C$2:$C$500,'Stock-AF'!$C27)</f>
        <v>3.6417991924681899E-5</v>
      </c>
      <c r="AP27" s="4">
        <f>SUMIFS(Stock!AP$2:AP$500,Stock!$C$2:$C$500,'Stock-AF'!$C27)*SUMIFS(AF!AP$2:AP$500,AF!$C$2:$C$500,'Stock-AF'!$C27)</f>
        <v>1.9454628469774501E-4</v>
      </c>
      <c r="AQ27" s="4">
        <f>SUMIFS(Stock!AQ$2:AQ$500,Stock!$C$2:$C$500,'Stock-AF'!$C27)*SUMIFS(AF!AQ$2:AQ$500,AF!$C$2:$C$500,'Stock-AF'!$C27)</f>
        <v>4.1767437172292599E-6</v>
      </c>
      <c r="AR27" s="4">
        <f>SUMIFS(Stock!AR$2:AR$500,Stock!$C$2:$C$500,'Stock-AF'!$C27)*SUMIFS(AF!AR$2:AR$500,AF!$C$2:$C$500,'Stock-AF'!$C27)</f>
        <v>8.6200216590817501E-6</v>
      </c>
      <c r="AS27" s="4">
        <f>SUMIFS(Stock!AS$2:AS$500,Stock!$C$2:$C$500,'Stock-AF'!$C27)*SUMIFS(AF!AS$2:AS$500,AF!$C$2:$C$500,'Stock-AF'!$C27)</f>
        <v>0</v>
      </c>
      <c r="AT27" s="4">
        <f>SUMIFS(Stock!AT$2:AT$500,Stock!$C$2:$C$500,'Stock-AF'!$C27)*SUMIFS(AF!AT$2:AT$500,AF!$C$2:$C$500,'Stock-AF'!$C27)</f>
        <v>0</v>
      </c>
      <c r="AU27" s="4">
        <f>SUMIFS(Stock!AU$2:AU$500,Stock!$C$2:$C$500,'Stock-AF'!$C27)*SUMIFS(AF!AU$2:AU$500,AF!$C$2:$C$500,'Stock-AF'!$C27)</f>
        <v>1.54208067145821E-5</v>
      </c>
      <c r="AV27" s="4">
        <f>SUMIFS(Stock!AV$2:AV$500,Stock!$C$2:$C$500,'Stock-AF'!$C27)*SUMIFS(AF!AV$2:AV$500,AF!$C$2:$C$500,'Stock-AF'!$C27)</f>
        <v>4.6006424279000408E-4</v>
      </c>
    </row>
    <row r="28" spans="1:48">
      <c r="A28" s="4" t="s">
        <v>52</v>
      </c>
      <c r="B28" s="4" t="s">
        <v>258</v>
      </c>
      <c r="C28" s="4" t="s">
        <v>141</v>
      </c>
      <c r="D28" s="4" t="s">
        <v>54</v>
      </c>
      <c r="E28" s="4" t="s">
        <v>260</v>
      </c>
      <c r="F28" s="4" t="s">
        <v>54</v>
      </c>
      <c r="G28" s="4">
        <v>2010</v>
      </c>
      <c r="H28" s="4" t="s">
        <v>54</v>
      </c>
      <c r="I28" s="4" t="s">
        <v>54</v>
      </c>
      <c r="J28" s="4" t="s">
        <v>54</v>
      </c>
      <c r="K28" s="4" t="s">
        <v>54</v>
      </c>
      <c r="L28" s="4">
        <f>SUMIFS(Stock!L$2:L$500,Stock!$C$2:$C$500,'Stock-AF'!$C28)*SUMIFS(AF!L$2:L$500,AF!$C$2:$C$500,'Stock-AF'!$C28)</f>
        <v>7.6730249805092203E-3</v>
      </c>
      <c r="M28" s="4">
        <f>SUMIFS(Stock!M$2:M$500,Stock!$C$2:$C$500,'Stock-AF'!$C28)*SUMIFS(AF!M$2:M$500,AF!$C$2:$C$500,'Stock-AF'!$C28)</f>
        <v>3.3942994844501105E-2</v>
      </c>
      <c r="N28" s="4">
        <f>SUMIFS(Stock!N$2:N$500,Stock!$C$2:$C$500,'Stock-AF'!$C28)*SUMIFS(AF!N$2:N$500,AF!$C$2:$C$500,'Stock-AF'!$C28)</f>
        <v>1.39749397768017E-3</v>
      </c>
      <c r="O28" s="4">
        <f>SUMIFS(Stock!O$2:O$500,Stock!$C$2:$C$500,'Stock-AF'!$C28)*SUMIFS(AF!O$2:O$500,AF!$C$2:$C$500,'Stock-AF'!$C28)</f>
        <v>5.674683337616851E-2</v>
      </c>
      <c r="P28" s="4">
        <f>SUMIFS(Stock!P$2:P$500,Stock!$C$2:$C$500,'Stock-AF'!$C28)*SUMIFS(AF!P$2:P$500,AF!$C$2:$C$500,'Stock-AF'!$C28)</f>
        <v>1.9611923931633704E-2</v>
      </c>
      <c r="Q28" s="4">
        <f>SUMIFS(Stock!Q$2:Q$500,Stock!$C$2:$C$500,'Stock-AF'!$C28)*SUMIFS(AF!Q$2:Q$500,AF!$C$2:$C$500,'Stock-AF'!$C28)</f>
        <v>5.431701402911731E-2</v>
      </c>
      <c r="R28" s="4">
        <f>SUMIFS(Stock!R$2:R$500,Stock!$C$2:$C$500,'Stock-AF'!$C28)*SUMIFS(AF!R$2:R$500,AF!$C$2:$C$500,'Stock-AF'!$C28)</f>
        <v>2.9949994986394803E-2</v>
      </c>
      <c r="S28" s="4">
        <f>SUMIFS(Stock!S$2:S$500,Stock!$C$2:$C$500,'Stock-AF'!$C28)*SUMIFS(AF!S$2:S$500,AF!$C$2:$C$500,'Stock-AF'!$C28)</f>
        <v>3.4107000533383502E-2</v>
      </c>
      <c r="T28" s="4">
        <f>SUMIFS(Stock!T$2:T$500,Stock!$C$2:$C$500,'Stock-AF'!$C28)*SUMIFS(AF!T$2:T$500,AF!$C$2:$C$500,'Stock-AF'!$C28)</f>
        <v>0.28862040029465702</v>
      </c>
      <c r="U28" s="4">
        <f>SUMIFS(Stock!U$2:U$500,Stock!$C$2:$C$500,'Stock-AF'!$C28)*SUMIFS(AF!U$2:U$500,AF!$C$2:$C$500,'Stock-AF'!$C28)</f>
        <v>4.4474143961288999E-3</v>
      </c>
      <c r="V28" s="4">
        <f>SUMIFS(Stock!V$2:V$500,Stock!$C$2:$C$500,'Stock-AF'!$C28)*SUMIFS(AF!V$2:V$500,AF!$C$2:$C$500,'Stock-AF'!$C28)</f>
        <v>1.0669421053532301E-4</v>
      </c>
      <c r="W28" s="4">
        <f>SUMIFS(Stock!W$2:W$500,Stock!$C$2:$C$500,'Stock-AF'!$C28)*SUMIFS(AF!W$2:W$500,AF!$C$2:$C$500,'Stock-AF'!$C28)</f>
        <v>0.14350428499460399</v>
      </c>
      <c r="X28" s="4">
        <f>SUMIFS(Stock!X$2:X$500,Stock!$C$2:$C$500,'Stock-AF'!$C28)*SUMIFS(AF!X$2:X$500,AF!$C$2:$C$500,'Stock-AF'!$C28)</f>
        <v>0.73461122353462005</v>
      </c>
      <c r="Y28" s="4">
        <f>SUMIFS(Stock!Y$2:Y$500,Stock!$C$2:$C$500,'Stock-AF'!$C28)*SUMIFS(AF!Y$2:Y$500,AF!$C$2:$C$500,'Stock-AF'!$C28)</f>
        <v>3.4799060651106504E-3</v>
      </c>
      <c r="Z28" s="4">
        <f>SUMIFS(Stock!Z$2:Z$500,Stock!$C$2:$C$500,'Stock-AF'!$C28)*SUMIFS(AF!Z$2:Z$500,AF!$C$2:$C$500,'Stock-AF'!$C28)</f>
        <v>0.73850750413659805</v>
      </c>
      <c r="AA28" s="4">
        <f>SUMIFS(Stock!AA$2:AA$500,Stock!$C$2:$C$500,'Stock-AF'!$C28)*SUMIFS(AF!AA$2:AA$500,AF!$C$2:$C$500,'Stock-AF'!$C28)</f>
        <v>3.2276142903853604E-2</v>
      </c>
      <c r="AB28" s="4">
        <f>SUMIFS(Stock!AB$2:AB$500,Stock!$C$2:$C$500,'Stock-AF'!$C28)*SUMIFS(AF!AB$2:AB$500,AF!$C$2:$C$500,'Stock-AF'!$C28)</f>
        <v>2.5793116117066202E-2</v>
      </c>
      <c r="AC28" s="4">
        <f>SUMIFS(Stock!AC$2:AC$500,Stock!$C$2:$C$500,'Stock-AF'!$C28)*SUMIFS(AF!AC$2:AC$500,AF!$C$2:$C$500,'Stock-AF'!$C28)</f>
        <v>1.2525807660740303E-2</v>
      </c>
      <c r="AD28" s="4">
        <f>SUMIFS(Stock!AD$2:AD$500,Stock!$C$2:$C$500,'Stock-AF'!$C28)*SUMIFS(AF!AD$2:AD$500,AF!$C$2:$C$500,'Stock-AF'!$C28)</f>
        <v>1.4067890634035E-4</v>
      </c>
      <c r="AE28" s="4">
        <f>SUMIFS(Stock!AE$2:AE$500,Stock!$C$2:$C$500,'Stock-AF'!$C28)*SUMIFS(AF!AE$2:AE$500,AF!$C$2:$C$500,'Stock-AF'!$C28)</f>
        <v>0.76700721644134207</v>
      </c>
      <c r="AF28" s="4">
        <f>SUMIFS(Stock!AF$2:AF$500,Stock!$C$2:$C$500,'Stock-AF'!$C28)*SUMIFS(AF!AF$2:AF$500,AF!$C$2:$C$500,'Stock-AF'!$C28)</f>
        <v>2.5883633918953402E-3</v>
      </c>
      <c r="AG28" s="4">
        <f>SUMIFS(Stock!AG$2:AG$500,Stock!$C$2:$C$500,'Stock-AF'!$C28)*SUMIFS(AF!AG$2:AG$500,AF!$C$2:$C$500,'Stock-AF'!$C28)</f>
        <v>6.1250592859637303E-4</v>
      </c>
      <c r="AH28" s="4">
        <f>SUMIFS(Stock!AH$2:AH$500,Stock!$C$2:$C$500,'Stock-AF'!$C28)*SUMIFS(AF!AH$2:AH$500,AF!$C$2:$C$500,'Stock-AF'!$C28)</f>
        <v>1.1853055592613501E-2</v>
      </c>
      <c r="AI28" s="4">
        <f>SUMIFS(Stock!AI$2:AI$500,Stock!$C$2:$C$500,'Stock-AF'!$C28)*SUMIFS(AF!AI$2:AI$500,AF!$C$2:$C$500,'Stock-AF'!$C28)</f>
        <v>9.4623676071382303E-4</v>
      </c>
      <c r="AJ28" s="4">
        <f>SUMIFS(Stock!AJ$2:AJ$500,Stock!$C$2:$C$500,'Stock-AF'!$C28)*SUMIFS(AF!AJ$2:AJ$500,AF!$C$2:$C$500,'Stock-AF'!$C28)</f>
        <v>1.7037497243850601E-4</v>
      </c>
      <c r="AK28" s="4">
        <f>SUMIFS(Stock!AK$2:AK$500,Stock!$C$2:$C$500,'Stock-AF'!$C28)*SUMIFS(AF!AK$2:AK$500,AF!$C$2:$C$500,'Stock-AF'!$C28)</f>
        <v>7.6570041112986103E-3</v>
      </c>
      <c r="AL28" s="4">
        <f>SUMIFS(Stock!AL$2:AL$500,Stock!$C$2:$C$500,'Stock-AF'!$C28)*SUMIFS(AF!AL$2:AL$500,AF!$C$2:$C$500,'Stock-AF'!$C28)</f>
        <v>6.3375353039203707E-3</v>
      </c>
      <c r="AM28" s="4">
        <f>SUMIFS(Stock!AM$2:AM$500,Stock!$C$2:$C$500,'Stock-AF'!$C28)*SUMIFS(AF!AM$2:AM$500,AF!$C$2:$C$500,'Stock-AF'!$C28)</f>
        <v>0.138417662267632</v>
      </c>
      <c r="AN28" s="4">
        <f>SUMIFS(Stock!AN$2:AN$500,Stock!$C$2:$C$500,'Stock-AF'!$C28)*SUMIFS(AF!AN$2:AN$500,AF!$C$2:$C$500,'Stock-AF'!$C28)</f>
        <v>1.9665191238101003E-2</v>
      </c>
      <c r="AO28" s="4">
        <f>SUMIFS(Stock!AO$2:AO$500,Stock!$C$2:$C$500,'Stock-AF'!$C28)*SUMIFS(AF!AO$2:AO$500,AF!$C$2:$C$500,'Stock-AF'!$C28)</f>
        <v>4.5332278794664005E-2</v>
      </c>
      <c r="AP28" s="4">
        <f>SUMIFS(Stock!AP$2:AP$500,Stock!$C$2:$C$500,'Stock-AF'!$C28)*SUMIFS(AF!AP$2:AP$500,AF!$C$2:$C$500,'Stock-AF'!$C28)</f>
        <v>0.116189718997045</v>
      </c>
      <c r="AQ28" s="4">
        <f>SUMIFS(Stock!AQ$2:AQ$500,Stock!$C$2:$C$500,'Stock-AF'!$C28)*SUMIFS(AF!AQ$2:AQ$500,AF!$C$2:$C$500,'Stock-AF'!$C28)</f>
        <v>1.2404004068499799E-2</v>
      </c>
      <c r="AR28" s="4">
        <f>SUMIFS(Stock!AR$2:AR$500,Stock!$C$2:$C$500,'Stock-AF'!$C28)*SUMIFS(AF!AR$2:AR$500,AF!$C$2:$C$500,'Stock-AF'!$C28)</f>
        <v>1.67196450732244E-2</v>
      </c>
      <c r="AS28" s="4">
        <f>SUMIFS(Stock!AS$2:AS$500,Stock!$C$2:$C$500,'Stock-AF'!$C28)*SUMIFS(AF!AS$2:AS$500,AF!$C$2:$C$500,'Stock-AF'!$C28)</f>
        <v>9.8454180986363507E-3</v>
      </c>
      <c r="AT28" s="4">
        <f>SUMIFS(Stock!AT$2:AT$500,Stock!$C$2:$C$500,'Stock-AF'!$C28)*SUMIFS(AF!AT$2:AT$500,AF!$C$2:$C$500,'Stock-AF'!$C28)</f>
        <v>1.1476283562386001E-2</v>
      </c>
      <c r="AU28" s="4">
        <f>SUMIFS(Stock!AU$2:AU$500,Stock!$C$2:$C$500,'Stock-AF'!$C28)*SUMIFS(AF!AU$2:AU$500,AF!$C$2:$C$500,'Stock-AF'!$C28)</f>
        <v>2.2692074423927101E-2</v>
      </c>
      <c r="AV28" s="4">
        <f>SUMIFS(Stock!AV$2:AV$500,Stock!$C$2:$C$500,'Stock-AF'!$C28)*SUMIFS(AF!AV$2:AV$500,AF!$C$2:$C$500,'Stock-AF'!$C28)</f>
        <v>0.13023424963935801</v>
      </c>
    </row>
    <row r="29" spans="1:48">
      <c r="A29" s="4" t="s">
        <v>52</v>
      </c>
      <c r="B29" s="4" t="s">
        <v>258</v>
      </c>
      <c r="C29" s="4" t="s">
        <v>142</v>
      </c>
      <c r="D29" s="4" t="s">
        <v>54</v>
      </c>
      <c r="E29" s="4" t="s">
        <v>260</v>
      </c>
      <c r="F29" s="4" t="s">
        <v>54</v>
      </c>
      <c r="G29" s="4">
        <v>2010</v>
      </c>
      <c r="H29" s="4" t="s">
        <v>54</v>
      </c>
      <c r="I29" s="4" t="s">
        <v>54</v>
      </c>
      <c r="J29" s="4" t="s">
        <v>54</v>
      </c>
      <c r="K29" s="4" t="s">
        <v>54</v>
      </c>
      <c r="L29" s="4">
        <f>SUMIFS(Stock!L$2:L$500,Stock!$C$2:$C$500,'Stock-AF'!$C29)*SUMIFS(AF!L$2:L$500,AF!$C$2:$C$500,'Stock-AF'!$C29)</f>
        <v>0</v>
      </c>
      <c r="M29" s="4">
        <f>SUMIFS(Stock!M$2:M$500,Stock!$C$2:$C$500,'Stock-AF'!$C29)*SUMIFS(AF!M$2:M$500,AF!$C$2:$C$500,'Stock-AF'!$C29)</f>
        <v>1.0153611723192799E-4</v>
      </c>
      <c r="N29" s="4">
        <f>SUMIFS(Stock!N$2:N$500,Stock!$C$2:$C$500,'Stock-AF'!$C29)*SUMIFS(AF!N$2:N$500,AF!$C$2:$C$500,'Stock-AF'!$C29)</f>
        <v>0</v>
      </c>
      <c r="O29" s="4">
        <f>SUMIFS(Stock!O$2:O$500,Stock!$C$2:$C$500,'Stock-AF'!$C29)*SUMIFS(AF!O$2:O$500,AF!$C$2:$C$500,'Stock-AF'!$C29)</f>
        <v>1.9594793303633003E-4</v>
      </c>
      <c r="P29" s="4">
        <f>SUMIFS(Stock!P$2:P$500,Stock!$C$2:$C$500,'Stock-AF'!$C29)*SUMIFS(AF!P$2:P$500,AF!$C$2:$C$500,'Stock-AF'!$C29)</f>
        <v>0</v>
      </c>
      <c r="Q29" s="4">
        <f>SUMIFS(Stock!Q$2:Q$500,Stock!$C$2:$C$500,'Stock-AF'!$C29)*SUMIFS(AF!Q$2:Q$500,AF!$C$2:$C$500,'Stock-AF'!$C29)</f>
        <v>5.33850330381521E-5</v>
      </c>
      <c r="R29" s="4">
        <f>SUMIFS(Stock!R$2:R$500,Stock!$C$2:$C$500,'Stock-AF'!$C29)*SUMIFS(AF!R$2:R$500,AF!$C$2:$C$500,'Stock-AF'!$C29)</f>
        <v>0</v>
      </c>
      <c r="S29" s="4">
        <f>SUMIFS(Stock!S$2:S$500,Stock!$C$2:$C$500,'Stock-AF'!$C29)*SUMIFS(AF!S$2:S$500,AF!$C$2:$C$500,'Stock-AF'!$C29)</f>
        <v>8.2996966225965506E-5</v>
      </c>
      <c r="T29" s="4">
        <f>SUMIFS(Stock!T$2:T$500,Stock!$C$2:$C$500,'Stock-AF'!$C29)*SUMIFS(AF!T$2:T$500,AF!$C$2:$C$500,'Stock-AF'!$C29)</f>
        <v>8.1102114784771203E-4</v>
      </c>
      <c r="U29" s="4">
        <f>SUMIFS(Stock!U$2:U$500,Stock!$C$2:$C$500,'Stock-AF'!$C29)*SUMIFS(AF!U$2:U$500,AF!$C$2:$C$500,'Stock-AF'!$C29)</f>
        <v>7.0890241958342097E-6</v>
      </c>
      <c r="V29" s="4">
        <f>SUMIFS(Stock!V$2:V$500,Stock!$C$2:$C$500,'Stock-AF'!$C29)*SUMIFS(AF!V$2:V$500,AF!$C$2:$C$500,'Stock-AF'!$C29)</f>
        <v>0</v>
      </c>
      <c r="W29" s="4">
        <f>SUMIFS(Stock!W$2:W$500,Stock!$C$2:$C$500,'Stock-AF'!$C29)*SUMIFS(AF!W$2:W$500,AF!$C$2:$C$500,'Stock-AF'!$C29)</f>
        <v>7.2787863014734796E-5</v>
      </c>
      <c r="X29" s="4">
        <f>SUMIFS(Stock!X$2:X$500,Stock!$C$2:$C$500,'Stock-AF'!$C29)*SUMIFS(AF!X$2:X$500,AF!$C$2:$C$500,'Stock-AF'!$C29)</f>
        <v>1.8640140148484701E-3</v>
      </c>
      <c r="Y29" s="4">
        <f>SUMIFS(Stock!Y$2:Y$500,Stock!$C$2:$C$500,'Stock-AF'!$C29)*SUMIFS(AF!Y$2:Y$500,AF!$C$2:$C$500,'Stock-AF'!$C29)</f>
        <v>0</v>
      </c>
      <c r="Z29" s="4">
        <f>SUMIFS(Stock!Z$2:Z$500,Stock!$C$2:$C$500,'Stock-AF'!$C29)*SUMIFS(AF!Z$2:Z$500,AF!$C$2:$C$500,'Stock-AF'!$C29)</f>
        <v>1.6808001274539902E-3</v>
      </c>
      <c r="AA29" s="4">
        <f>SUMIFS(Stock!AA$2:AA$500,Stock!$C$2:$C$500,'Stock-AF'!$C29)*SUMIFS(AF!AA$2:AA$500,AF!$C$2:$C$500,'Stock-AF'!$C29)</f>
        <v>4.1533786830519098E-5</v>
      </c>
      <c r="AB29" s="4">
        <f>SUMIFS(Stock!AB$2:AB$500,Stock!$C$2:$C$500,'Stock-AF'!$C29)*SUMIFS(AF!AB$2:AB$500,AF!$C$2:$C$500,'Stock-AF'!$C29)</f>
        <v>9.0014717587943001E-5</v>
      </c>
      <c r="AC29" s="4">
        <f>SUMIFS(Stock!AC$2:AC$500,Stock!$C$2:$C$500,'Stock-AF'!$C29)*SUMIFS(AF!AC$2:AC$500,AF!$C$2:$C$500,'Stock-AF'!$C29)</f>
        <v>3.4667629908214401E-5</v>
      </c>
      <c r="AD29" s="4">
        <f>SUMIFS(Stock!AD$2:AD$500,Stock!$C$2:$C$500,'Stock-AF'!$C29)*SUMIFS(AF!AD$2:AD$500,AF!$C$2:$C$500,'Stock-AF'!$C29)</f>
        <v>0</v>
      </c>
      <c r="AE29" s="4">
        <f>SUMIFS(Stock!AE$2:AE$500,Stock!$C$2:$C$500,'Stock-AF'!$C29)*SUMIFS(AF!AE$2:AE$500,AF!$C$2:$C$500,'Stock-AF'!$C29)</f>
        <v>1.8659288267314602E-3</v>
      </c>
      <c r="AF29" s="4">
        <f>SUMIFS(Stock!AF$2:AF$500,Stock!$C$2:$C$500,'Stock-AF'!$C29)*SUMIFS(AF!AF$2:AF$500,AF!$C$2:$C$500,'Stock-AF'!$C29)</f>
        <v>0</v>
      </c>
      <c r="AG29" s="4">
        <f>SUMIFS(Stock!AG$2:AG$500,Stock!$C$2:$C$500,'Stock-AF'!$C29)*SUMIFS(AF!AG$2:AG$500,AF!$C$2:$C$500,'Stock-AF'!$C29)</f>
        <v>0</v>
      </c>
      <c r="AH29" s="4">
        <f>SUMIFS(Stock!AH$2:AH$500,Stock!$C$2:$C$500,'Stock-AF'!$C29)*SUMIFS(AF!AH$2:AH$500,AF!$C$2:$C$500,'Stock-AF'!$C29)</f>
        <v>6.11480893040859E-5</v>
      </c>
      <c r="AI29" s="4">
        <f>SUMIFS(Stock!AI$2:AI$500,Stock!$C$2:$C$500,'Stock-AF'!$C29)*SUMIFS(AF!AI$2:AI$500,AF!$C$2:$C$500,'Stock-AF'!$C29)</f>
        <v>0</v>
      </c>
      <c r="AJ29" s="4">
        <f>SUMIFS(Stock!AJ$2:AJ$500,Stock!$C$2:$C$500,'Stock-AF'!$C29)*SUMIFS(AF!AJ$2:AJ$500,AF!$C$2:$C$500,'Stock-AF'!$C29)</f>
        <v>0</v>
      </c>
      <c r="AK29" s="4">
        <f>SUMIFS(Stock!AK$2:AK$500,Stock!$C$2:$C$500,'Stock-AF'!$C29)*SUMIFS(AF!AK$2:AK$500,AF!$C$2:$C$500,'Stock-AF'!$C29)</f>
        <v>4.6336789605246701E-7</v>
      </c>
      <c r="AL29" s="4">
        <f>SUMIFS(Stock!AL$2:AL$500,Stock!$C$2:$C$500,'Stock-AF'!$C29)*SUMIFS(AF!AL$2:AL$500,AF!$C$2:$C$500,'Stock-AF'!$C29)</f>
        <v>0</v>
      </c>
      <c r="AM29" s="4">
        <f>SUMIFS(Stock!AM$2:AM$500,Stock!$C$2:$C$500,'Stock-AF'!$C29)*SUMIFS(AF!AM$2:AM$500,AF!$C$2:$C$500,'Stock-AF'!$C29)</f>
        <v>8.6629474356172097E-4</v>
      </c>
      <c r="AN29" s="4">
        <f>SUMIFS(Stock!AN$2:AN$500,Stock!$C$2:$C$500,'Stock-AF'!$C29)*SUMIFS(AF!AN$2:AN$500,AF!$C$2:$C$500,'Stock-AF'!$C29)</f>
        <v>6.1942424672013706E-7</v>
      </c>
      <c r="AO29" s="4">
        <f>SUMIFS(Stock!AO$2:AO$500,Stock!$C$2:$C$500,'Stock-AF'!$C29)*SUMIFS(AF!AO$2:AO$500,AF!$C$2:$C$500,'Stock-AF'!$C29)</f>
        <v>1.1123100113841901E-4</v>
      </c>
      <c r="AP29" s="4">
        <f>SUMIFS(Stock!AP$2:AP$500,Stock!$C$2:$C$500,'Stock-AF'!$C29)*SUMIFS(AF!AP$2:AP$500,AF!$C$2:$C$500,'Stock-AF'!$C29)</f>
        <v>4.7399999594934607E-4</v>
      </c>
      <c r="AQ29" s="4">
        <f>SUMIFS(Stock!AQ$2:AQ$500,Stock!$C$2:$C$500,'Stock-AF'!$C29)*SUMIFS(AF!AQ$2:AQ$500,AF!$C$2:$C$500,'Stock-AF'!$C29)</f>
        <v>1.2756974248521E-5</v>
      </c>
      <c r="AR29" s="4">
        <f>SUMIFS(Stock!AR$2:AR$500,Stock!$C$2:$C$500,'Stock-AF'!$C29)*SUMIFS(AF!AR$2:AR$500,AF!$C$2:$C$500,'Stock-AF'!$C29)</f>
        <v>2.1002149888578101E-5</v>
      </c>
      <c r="AS29" s="4">
        <f>SUMIFS(Stock!AS$2:AS$500,Stock!$C$2:$C$500,'Stock-AF'!$C29)*SUMIFS(AF!AS$2:AS$500,AF!$C$2:$C$500,'Stock-AF'!$C29)</f>
        <v>0</v>
      </c>
      <c r="AT29" s="4">
        <f>SUMIFS(Stock!AT$2:AT$500,Stock!$C$2:$C$500,'Stock-AF'!$C29)*SUMIFS(AF!AT$2:AT$500,AF!$C$2:$C$500,'Stock-AF'!$C29)</f>
        <v>0</v>
      </c>
      <c r="AU29" s="4">
        <f>SUMIFS(Stock!AU$2:AU$500,Stock!$C$2:$C$500,'Stock-AF'!$C29)*SUMIFS(AF!AU$2:AU$500,AF!$C$2:$C$500,'Stock-AF'!$C29)</f>
        <v>4.70995702556164E-5</v>
      </c>
      <c r="AV29" s="4">
        <f>SUMIFS(Stock!AV$2:AV$500,Stock!$C$2:$C$500,'Stock-AF'!$C29)*SUMIFS(AF!AV$2:AV$500,AF!$C$2:$C$500,'Stock-AF'!$C29)</f>
        <v>5.9259930859432812E-4</v>
      </c>
    </row>
    <row r="30" spans="1:48">
      <c r="A30" s="4" t="s">
        <v>52</v>
      </c>
      <c r="B30" s="4" t="s">
        <v>258</v>
      </c>
      <c r="C30" s="4" t="s">
        <v>143</v>
      </c>
      <c r="D30" s="4" t="s">
        <v>54</v>
      </c>
      <c r="E30" s="4" t="s">
        <v>260</v>
      </c>
      <c r="F30" s="4" t="s">
        <v>54</v>
      </c>
      <c r="G30" s="4">
        <v>2010</v>
      </c>
      <c r="H30" s="4" t="s">
        <v>54</v>
      </c>
      <c r="I30" s="4" t="s">
        <v>54</v>
      </c>
      <c r="J30" s="4" t="s">
        <v>54</v>
      </c>
      <c r="K30" s="4" t="s">
        <v>54</v>
      </c>
      <c r="L30" s="4">
        <f>SUMIFS(Stock!L$2:L$500,Stock!$C$2:$C$500,'Stock-AF'!$C30)*SUMIFS(AF!L$2:L$500,AF!$C$2:$C$500,'Stock-AF'!$C30)</f>
        <v>6.9202047720460305E-3</v>
      </c>
      <c r="M30" s="4">
        <f>SUMIFS(Stock!M$2:M$500,Stock!$C$2:$C$500,'Stock-AF'!$C30)*SUMIFS(AF!M$2:M$500,AF!$C$2:$C$500,'Stock-AF'!$C30)</f>
        <v>4.2100408459512004E-2</v>
      </c>
      <c r="N30" s="4">
        <f>SUMIFS(Stock!N$2:N$500,Stock!$C$2:$C$500,'Stock-AF'!$C30)*SUMIFS(AF!N$2:N$500,AF!$C$2:$C$500,'Stock-AF'!$C30)</f>
        <v>1.2603822505222902E-3</v>
      </c>
      <c r="O30" s="4">
        <f>SUMIFS(Stock!O$2:O$500,Stock!$C$2:$C$500,'Stock-AF'!$C30)*SUMIFS(AF!O$2:O$500,AF!$C$2:$C$500,'Stock-AF'!$C30)</f>
        <v>0.11137089691473701</v>
      </c>
      <c r="P30" s="4">
        <f>SUMIFS(Stock!P$2:P$500,Stock!$C$2:$C$500,'Stock-AF'!$C30)*SUMIFS(AF!P$2:P$500,AF!$C$2:$C$500,'Stock-AF'!$C30)</f>
        <v>2.4325196170261403E-2</v>
      </c>
      <c r="Q30" s="4">
        <f>SUMIFS(Stock!Q$2:Q$500,Stock!$C$2:$C$500,'Stock-AF'!$C30)*SUMIFS(AF!Q$2:Q$500,AF!$C$2:$C$500,'Stock-AF'!$C30)</f>
        <v>6.737085184742761E-2</v>
      </c>
      <c r="R30" s="4">
        <f>SUMIFS(Stock!R$2:R$500,Stock!$C$2:$C$500,'Stock-AF'!$C30)*SUMIFS(AF!R$2:R$500,AF!$C$2:$C$500,'Stock-AF'!$C30)</f>
        <v>2.7011523975756603E-2</v>
      </c>
      <c r="S30" s="4">
        <f>SUMIFS(Stock!S$2:S$500,Stock!$C$2:$C$500,'Stock-AF'!$C30)*SUMIFS(AF!S$2:S$500,AF!$C$2:$C$500,'Stock-AF'!$C30)</f>
        <v>4.2303829121809605E-2</v>
      </c>
      <c r="T30" s="4">
        <f>SUMIFS(Stock!T$2:T$500,Stock!$C$2:$C$500,'Stock-AF'!$C30)*SUMIFS(AF!T$2:T$500,AF!$C$2:$C$500,'Stock-AF'!$C30)</f>
        <v>0.35798363691297702</v>
      </c>
      <c r="U30" s="4">
        <f>SUMIFS(Stock!U$2:U$500,Stock!$C$2:$C$500,'Stock-AF'!$C30)*SUMIFS(AF!U$2:U$500,AF!$C$2:$C$500,'Stock-AF'!$C30)</f>
        <v>2.7662885455800403E-2</v>
      </c>
      <c r="V30" s="4">
        <f>SUMIFS(Stock!V$2:V$500,Stock!$C$2:$C$500,'Stock-AF'!$C30)*SUMIFS(AF!V$2:V$500,AF!$C$2:$C$500,'Stock-AF'!$C30)</f>
        <v>6.6363721973034602E-4</v>
      </c>
      <c r="W30" s="4">
        <f>SUMIFS(Stock!W$2:W$500,Stock!$C$2:$C$500,'Stock-AF'!$C30)*SUMIFS(AF!W$2:W$500,AF!$C$2:$C$500,'Stock-AF'!$C30)</f>
        <v>0.129424710639063</v>
      </c>
      <c r="X30" s="4">
        <f>SUMIFS(Stock!X$2:X$500,Stock!$C$2:$C$500,'Stock-AF'!$C30)*SUMIFS(AF!X$2:X$500,AF!$C$2:$C$500,'Stock-AF'!$C30)</f>
        <v>0.66253662768154808</v>
      </c>
      <c r="Y30" s="4">
        <f>SUMIFS(Stock!Y$2:Y$500,Stock!$C$2:$C$500,'Stock-AF'!$C30)*SUMIFS(AF!Y$2:Y$500,AF!$C$2:$C$500,'Stock-AF'!$C30)</f>
        <v>2.1644990617445303E-2</v>
      </c>
      <c r="Z30" s="4">
        <f>SUMIFS(Stock!Z$2:Z$500,Stock!$C$2:$C$500,'Stock-AF'!$C30)*SUMIFS(AF!Z$2:Z$500,AF!$C$2:$C$500,'Stock-AF'!$C30)</f>
        <v>1.4493891239488601</v>
      </c>
      <c r="AA30" s="4">
        <f>SUMIFS(Stock!AA$2:AA$500,Stock!$C$2:$C$500,'Stock-AF'!$C30)*SUMIFS(AF!AA$2:AA$500,AF!$C$2:$C$500,'Stock-AF'!$C30)</f>
        <v>2.9109447540422901E-2</v>
      </c>
      <c r="AB30" s="4">
        <f>SUMIFS(Stock!AB$2:AB$500,Stock!$C$2:$C$500,'Stock-AF'!$C30)*SUMIFS(AF!AB$2:AB$500,AF!$C$2:$C$500,'Stock-AF'!$C30)</f>
        <v>3.1991894909297505E-2</v>
      </c>
      <c r="AC30" s="4">
        <f>SUMIFS(Stock!AC$2:AC$500,Stock!$C$2:$C$500,'Stock-AF'!$C30)*SUMIFS(AF!AC$2:AC$500,AF!$C$2:$C$500,'Stock-AF'!$C30)</f>
        <v>3.28238838037209E-2</v>
      </c>
      <c r="AD30" s="4">
        <f>SUMIFS(Stock!AD$2:AD$500,Stock!$C$2:$C$500,'Stock-AF'!$C30)*SUMIFS(AF!AD$2:AD$500,AF!$C$2:$C$500,'Stock-AF'!$C30)</f>
        <v>8.7502178243783211E-4</v>
      </c>
      <c r="AE30" s="4">
        <f>SUMIFS(Stock!AE$2:AE$500,Stock!$C$2:$C$500,'Stock-AF'!$C30)*SUMIFS(AF!AE$2:AE$500,AF!$C$2:$C$500,'Stock-AF'!$C30)</f>
        <v>0.69175416643291998</v>
      </c>
      <c r="AF30" s="4">
        <f>SUMIFS(Stock!AF$2:AF$500,Stock!$C$2:$C$500,'Stock-AF'!$C30)*SUMIFS(AF!AF$2:AF$500,AF!$C$2:$C$500,'Stock-AF'!$C30)</f>
        <v>2.3344124047403702E-3</v>
      </c>
      <c r="AG30" s="4">
        <f>SUMIFS(Stock!AG$2:AG$500,Stock!$C$2:$C$500,'Stock-AF'!$C30)*SUMIFS(AF!AG$2:AG$500,AF!$C$2:$C$500,'Stock-AF'!$C30)</f>
        <v>7.5970755956902803E-4</v>
      </c>
      <c r="AH30" s="4">
        <f>SUMIFS(Stock!AH$2:AH$500,Stock!$C$2:$C$500,'Stock-AF'!$C30)*SUMIFS(AF!AH$2:AH$500,AF!$C$2:$C$500,'Stock-AF'!$C30)</f>
        <v>1.47016633101594E-2</v>
      </c>
      <c r="AI30" s="4">
        <f>SUMIFS(Stock!AI$2:AI$500,Stock!$C$2:$C$500,'Stock-AF'!$C30)*SUMIFS(AF!AI$2:AI$500,AF!$C$2:$C$500,'Stock-AF'!$C30)</f>
        <v>1.8570769585647203E-3</v>
      </c>
      <c r="AJ30" s="4">
        <f>SUMIFS(Stock!AJ$2:AJ$500,Stock!$C$2:$C$500,'Stock-AF'!$C30)*SUMIFS(AF!AJ$2:AJ$500,AF!$C$2:$C$500,'Stock-AF'!$C30)</f>
        <v>1.53659045852333E-4</v>
      </c>
      <c r="AK30" s="4">
        <f>SUMIFS(Stock!AK$2:AK$500,Stock!$C$2:$C$500,'Stock-AF'!$C30)*SUMIFS(AF!AK$2:AK$500,AF!$C$2:$C$500,'Stock-AF'!$C30)</f>
        <v>6.9057557515039107E-3</v>
      </c>
      <c r="AL30" s="4">
        <f>SUMIFS(Stock!AL$2:AL$500,Stock!$C$2:$C$500,'Stock-AF'!$C30)*SUMIFS(AF!AL$2:AL$500,AF!$C$2:$C$500,'Stock-AF'!$C30)</f>
        <v>5.7157434212197003E-3</v>
      </c>
      <c r="AM30" s="4">
        <f>SUMIFS(Stock!AM$2:AM$500,Stock!$C$2:$C$500,'Stock-AF'!$C30)*SUMIFS(AF!AM$2:AM$500,AF!$C$2:$C$500,'Stock-AF'!$C30)</f>
        <v>0.27165743493382899</v>
      </c>
      <c r="AN30" s="4">
        <f>SUMIFS(Stock!AN$2:AN$500,Stock!$C$2:$C$500,'Stock-AF'!$C30)*SUMIFS(AF!AN$2:AN$500,AF!$C$2:$C$500,'Stock-AF'!$C30)</f>
        <v>0.12231734761651601</v>
      </c>
      <c r="AO30" s="4">
        <f>SUMIFS(Stock!AO$2:AO$500,Stock!$C$2:$C$500,'Stock-AF'!$C30)*SUMIFS(AF!AO$2:AO$500,AF!$C$2:$C$500,'Stock-AF'!$C30)</f>
        <v>5.6226843341285609E-2</v>
      </c>
      <c r="AP30" s="4">
        <f>SUMIFS(Stock!AP$2:AP$500,Stock!$C$2:$C$500,'Stock-AF'!$C30)*SUMIFS(AF!AP$2:AP$500,AF!$C$2:$C$500,'Stock-AF'!$C30)</f>
        <v>0.10479004693826499</v>
      </c>
      <c r="AQ30" s="4">
        <f>SUMIFS(Stock!AQ$2:AQ$500,Stock!$C$2:$C$500,'Stock-AF'!$C30)*SUMIFS(AF!AQ$2:AQ$500,AF!$C$2:$C$500,'Stock-AF'!$C30)</f>
        <v>1.5385019507254599E-2</v>
      </c>
      <c r="AR30" s="4">
        <f>SUMIFS(Stock!AR$2:AR$500,Stock!$C$2:$C$500,'Stock-AF'!$C30)*SUMIFS(AF!AR$2:AR$500,AF!$C$2:$C$500,'Stock-AF'!$C30)</f>
        <v>1.50792377082767E-2</v>
      </c>
      <c r="AS30" s="4">
        <f>SUMIFS(Stock!AS$2:AS$500,Stock!$C$2:$C$500,'Stock-AF'!$C30)*SUMIFS(AF!AS$2:AS$500,AF!$C$2:$C$500,'Stock-AF'!$C30)</f>
        <v>6.1238429538767902E-2</v>
      </c>
      <c r="AT30" s="4">
        <f>SUMIFS(Stock!AT$2:AT$500,Stock!$C$2:$C$500,'Stock-AF'!$C30)*SUMIFS(AF!AT$2:AT$500,AF!$C$2:$C$500,'Stock-AF'!$C30)</f>
        <v>1.0350315876139101E-2</v>
      </c>
      <c r="AU30" s="4">
        <f>SUMIFS(Stock!AU$2:AU$500,Stock!$C$2:$C$500,'Stock-AF'!$C30)*SUMIFS(AF!AU$2:AU$500,AF!$C$2:$C$500,'Stock-AF'!$C30)</f>
        <v>2.8145589580930705E-2</v>
      </c>
      <c r="AV30" s="4">
        <f>SUMIFS(Stock!AV$2:AV$500,Stock!$C$2:$C$500,'Stock-AF'!$C30)*SUMIFS(AF!AV$2:AV$500,AF!$C$2:$C$500,'Stock-AF'!$C30)</f>
        <v>0.34127890138578304</v>
      </c>
    </row>
    <row r="31" spans="1:48">
      <c r="A31" s="4" t="s">
        <v>52</v>
      </c>
      <c r="B31" s="4" t="s">
        <v>258</v>
      </c>
      <c r="C31" s="4" t="s">
        <v>144</v>
      </c>
      <c r="D31" s="4" t="s">
        <v>54</v>
      </c>
      <c r="E31" s="4" t="s">
        <v>260</v>
      </c>
      <c r="F31" s="4" t="s">
        <v>54</v>
      </c>
      <c r="G31" s="4">
        <v>2010</v>
      </c>
      <c r="H31" s="4" t="s">
        <v>54</v>
      </c>
      <c r="I31" s="4" t="s">
        <v>54</v>
      </c>
      <c r="J31" s="4" t="s">
        <v>54</v>
      </c>
      <c r="K31" s="4" t="s">
        <v>54</v>
      </c>
      <c r="L31" s="4">
        <f>SUMIFS(Stock!L$2:L$500,Stock!$C$2:$C$500,'Stock-AF'!$C31)*SUMIFS(AF!L$2:L$500,AF!$C$2:$C$500,'Stock-AF'!$C31)</f>
        <v>0</v>
      </c>
      <c r="M31" s="4">
        <f>SUMIFS(Stock!M$2:M$500,Stock!$C$2:$C$500,'Stock-AF'!$C31)*SUMIFS(AF!M$2:M$500,AF!$C$2:$C$500,'Stock-AF'!$C31)</f>
        <v>1.2593797419586198E-4</v>
      </c>
      <c r="N31" s="4">
        <f>SUMIFS(Stock!N$2:N$500,Stock!$C$2:$C$500,'Stock-AF'!$C31)*SUMIFS(AF!N$2:N$500,AF!$C$2:$C$500,'Stock-AF'!$C31)</f>
        <v>0</v>
      </c>
      <c r="O31" s="4">
        <f>SUMIFS(Stock!O$2:O$500,Stock!$C$2:$C$500,'Stock-AF'!$C31)*SUMIFS(AF!O$2:O$500,AF!$C$2:$C$500,'Stock-AF'!$C31)</f>
        <v>3.8456590002446903E-4</v>
      </c>
      <c r="P31" s="4">
        <f>SUMIFS(Stock!P$2:P$500,Stock!$C$2:$C$500,'Stock-AF'!$C31)*SUMIFS(AF!P$2:P$500,AF!$C$2:$C$500,'Stock-AF'!$C31)</f>
        <v>0</v>
      </c>
      <c r="Q31" s="4">
        <f>SUMIFS(Stock!Q$2:Q$500,Stock!$C$2:$C$500,'Stock-AF'!$C31)*SUMIFS(AF!Q$2:Q$500,AF!$C$2:$C$500,'Stock-AF'!$C31)</f>
        <v>6.6214890784596002E-5</v>
      </c>
      <c r="R31" s="4">
        <f>SUMIFS(Stock!R$2:R$500,Stock!$C$2:$C$500,'Stock-AF'!$C31)*SUMIFS(AF!R$2:R$500,AF!$C$2:$C$500,'Stock-AF'!$C31)</f>
        <v>0</v>
      </c>
      <c r="S31" s="4">
        <f>SUMIFS(Stock!S$2:S$500,Stock!$C$2:$C$500,'Stock-AF'!$C31)*SUMIFS(AF!S$2:S$500,AF!$C$2:$C$500,'Stock-AF'!$C31)</f>
        <v>1.0294336710773601E-4</v>
      </c>
      <c r="T31" s="4">
        <f>SUMIFS(Stock!T$2:T$500,Stock!$C$2:$C$500,'Stock-AF'!$C31)*SUMIFS(AF!T$2:T$500,AF!$C$2:$C$500,'Stock-AF'!$C31)</f>
        <v>1.0059313195583401E-3</v>
      </c>
      <c r="U31" s="4">
        <f>SUMIFS(Stock!U$2:U$500,Stock!$C$2:$C$500,'Stock-AF'!$C31)*SUMIFS(AF!U$2:U$500,AF!$C$2:$C$500,'Stock-AF'!$C31)</f>
        <v>4.4093679350737001E-5</v>
      </c>
      <c r="V31" s="4">
        <f>SUMIFS(Stock!V$2:V$500,Stock!$C$2:$C$500,'Stock-AF'!$C31)*SUMIFS(AF!V$2:V$500,AF!$C$2:$C$500,'Stock-AF'!$C31)</f>
        <v>0</v>
      </c>
      <c r="W31" s="4">
        <f>SUMIFS(Stock!W$2:W$500,Stock!$C$2:$C$500,'Stock-AF'!$C31)*SUMIFS(AF!W$2:W$500,AF!$C$2:$C$500,'Stock-AF'!$C31)</f>
        <v>6.5646458634124305E-5</v>
      </c>
      <c r="X31" s="4">
        <f>SUMIFS(Stock!X$2:X$500,Stock!$C$2:$C$500,'Stock-AF'!$C31)*SUMIFS(AF!X$2:X$500,AF!$C$2:$C$500,'Stock-AF'!$C31)</f>
        <v>1.6811308074040799E-3</v>
      </c>
      <c r="Y31" s="4">
        <f>SUMIFS(Stock!Y$2:Y$500,Stock!$C$2:$C$500,'Stock-AF'!$C31)*SUMIFS(AF!Y$2:Y$500,AF!$C$2:$C$500,'Stock-AF'!$C31)</f>
        <v>0</v>
      </c>
      <c r="Z31" s="4">
        <f>SUMIFS(Stock!Z$2:Z$500,Stock!$C$2:$C$500,'Stock-AF'!$C31)*SUMIFS(AF!Z$2:Z$500,AF!$C$2:$C$500,'Stock-AF'!$C31)</f>
        <v>3.2987253489208598E-3</v>
      </c>
      <c r="AA31" s="4">
        <f>SUMIFS(Stock!AA$2:AA$500,Stock!$C$2:$C$500,'Stock-AF'!$C31)*SUMIFS(AF!AA$2:AA$500,AF!$C$2:$C$500,'Stock-AF'!$C31)</f>
        <v>3.7458800219705006E-5</v>
      </c>
      <c r="AB31" s="4">
        <f>SUMIFS(Stock!AB$2:AB$500,Stock!$C$2:$C$500,'Stock-AF'!$C31)*SUMIFS(AF!AB$2:AB$500,AF!$C$2:$C$500,'Stock-AF'!$C31)</f>
        <v>1.1164767266946001E-4</v>
      </c>
      <c r="AC31" s="4">
        <f>SUMIFS(Stock!AC$2:AC$500,Stock!$C$2:$C$500,'Stock-AF'!$C31)*SUMIFS(AF!AC$2:AC$500,AF!$C$2:$C$500,'Stock-AF'!$C31)</f>
        <v>9.0846537538991404E-5</v>
      </c>
      <c r="AD31" s="4">
        <f>SUMIFS(Stock!AD$2:AD$500,Stock!$C$2:$C$500,'Stock-AF'!$C31)*SUMIFS(AF!AD$2:AD$500,AF!$C$2:$C$500,'Stock-AF'!$C31)</f>
        <v>0</v>
      </c>
      <c r="AE31" s="4">
        <f>SUMIFS(Stock!AE$2:AE$500,Stock!$C$2:$C$500,'Stock-AF'!$C31)*SUMIFS(AF!AE$2:AE$500,AF!$C$2:$C$500,'Stock-AF'!$C31)</f>
        <v>1.6828577521701702E-3</v>
      </c>
      <c r="AF31" s="4">
        <f>SUMIFS(Stock!AF$2:AF$500,Stock!$C$2:$C$500,'Stock-AF'!$C31)*SUMIFS(AF!AF$2:AF$500,AF!$C$2:$C$500,'Stock-AF'!$C31)</f>
        <v>0</v>
      </c>
      <c r="AG31" s="4">
        <f>SUMIFS(Stock!AG$2:AG$500,Stock!$C$2:$C$500,'Stock-AF'!$C31)*SUMIFS(AF!AG$2:AG$500,AF!$C$2:$C$500,'Stock-AF'!$C31)</f>
        <v>0</v>
      </c>
      <c r="AH31" s="4">
        <f>SUMIFS(Stock!AH$2:AH$500,Stock!$C$2:$C$500,'Stock-AF'!$C31)*SUMIFS(AF!AH$2:AH$500,AF!$C$2:$C$500,'Stock-AF'!$C31)</f>
        <v>7.5843618042966806E-5</v>
      </c>
      <c r="AI31" s="4">
        <f>SUMIFS(Stock!AI$2:AI$500,Stock!$C$2:$C$500,'Stock-AF'!$C31)*SUMIFS(AF!AI$2:AI$500,AF!$C$2:$C$500,'Stock-AF'!$C31)</f>
        <v>0</v>
      </c>
      <c r="AJ31" s="4">
        <f>SUMIFS(Stock!AJ$2:AJ$500,Stock!$C$2:$C$500,'Stock-AF'!$C31)*SUMIFS(AF!AJ$2:AJ$500,AF!$C$2:$C$500,'Stock-AF'!$C31)</f>
        <v>0</v>
      </c>
      <c r="AK31" s="4">
        <f>SUMIFS(Stock!AK$2:AK$500,Stock!$C$2:$C$500,'Stock-AF'!$C31)*SUMIFS(AF!AK$2:AK$500,AF!$C$2:$C$500,'Stock-AF'!$C31)</f>
        <v>4.1790568043509903E-7</v>
      </c>
      <c r="AL31" s="4">
        <f>SUMIFS(Stock!AL$2:AL$500,Stock!$C$2:$C$500,'Stock-AF'!$C31)*SUMIFS(AF!AL$2:AL$500,AF!$C$2:$C$500,'Stock-AF'!$C31)</f>
        <v>0</v>
      </c>
      <c r="AM31" s="4">
        <f>SUMIFS(Stock!AM$2:AM$500,Stock!$C$2:$C$500,'Stock-AF'!$C31)*SUMIFS(AF!AM$2:AM$500,AF!$C$2:$C$500,'Stock-AF'!$C31)</f>
        <v>1.7001833731132702E-3</v>
      </c>
      <c r="AN31" s="4">
        <f>SUMIFS(Stock!AN$2:AN$500,Stock!$C$2:$C$500,'Stock-AF'!$C31)*SUMIFS(AF!AN$2:AN$500,AF!$C$2:$C$500,'Stock-AF'!$C31)</f>
        <v>3.8528143454496199E-6</v>
      </c>
      <c r="AO31" s="4">
        <f>SUMIFS(Stock!AO$2:AO$500,Stock!$C$2:$C$500,'Stock-AF'!$C31)*SUMIFS(AF!AO$2:AO$500,AF!$C$2:$C$500,'Stock-AF'!$C31)</f>
        <v>1.37962799179653E-4</v>
      </c>
      <c r="AP31" s="4">
        <f>SUMIFS(Stock!AP$2:AP$500,Stock!$C$2:$C$500,'Stock-AF'!$C31)*SUMIFS(AF!AP$2:AP$500,AF!$C$2:$C$500,'Stock-AF'!$C31)</f>
        <v>4.2749463767558101E-4</v>
      </c>
      <c r="AQ31" s="4">
        <f>SUMIFS(Stock!AQ$2:AQ$500,Stock!$C$2:$C$500,'Stock-AF'!$C31)*SUMIFS(AF!AQ$2:AQ$500,AF!$C$2:$C$500,'Stock-AF'!$C31)</f>
        <v>1.5822817904862001E-5</v>
      </c>
      <c r="AR31" s="4">
        <f>SUMIFS(Stock!AR$2:AR$500,Stock!$C$2:$C$500,'Stock-AF'!$C31)*SUMIFS(AF!AR$2:AR$500,AF!$C$2:$C$500,'Stock-AF'!$C31)</f>
        <v>1.89415749657208E-5</v>
      </c>
      <c r="AS31" s="4">
        <f>SUMIFS(Stock!AS$2:AS$500,Stock!$C$2:$C$500,'Stock-AF'!$C31)*SUMIFS(AF!AS$2:AS$500,AF!$C$2:$C$500,'Stock-AF'!$C31)</f>
        <v>0</v>
      </c>
      <c r="AT31" s="4">
        <f>SUMIFS(Stock!AT$2:AT$500,Stock!$C$2:$C$500,'Stock-AF'!$C31)*SUMIFS(AF!AT$2:AT$500,AF!$C$2:$C$500,'Stock-AF'!$C31)</f>
        <v>0</v>
      </c>
      <c r="AU31" s="4">
        <f>SUMIFS(Stock!AU$2:AU$500,Stock!$C$2:$C$500,'Stock-AF'!$C31)*SUMIFS(AF!AU$2:AU$500,AF!$C$2:$C$500,'Stock-AF'!$C31)</f>
        <v>5.841886242251171E-5</v>
      </c>
      <c r="AV31" s="4">
        <f>SUMIFS(Stock!AV$2:AV$500,Stock!$C$2:$C$500,'Stock-AF'!$C31)*SUMIFS(AF!AV$2:AV$500,AF!$C$2:$C$500,'Stock-AF'!$C31)</f>
        <v>1.5529067166209401E-3</v>
      </c>
    </row>
    <row r="32" spans="1:48">
      <c r="A32" s="4" t="s">
        <v>52</v>
      </c>
      <c r="B32" s="4" t="s">
        <v>258</v>
      </c>
      <c r="C32" s="4" t="s">
        <v>145</v>
      </c>
      <c r="D32" s="4" t="s">
        <v>54</v>
      </c>
      <c r="E32" s="4" t="s">
        <v>260</v>
      </c>
      <c r="F32" s="4" t="s">
        <v>54</v>
      </c>
      <c r="G32" s="4">
        <v>2010</v>
      </c>
      <c r="H32" s="4" t="s">
        <v>54</v>
      </c>
      <c r="I32" s="4" t="s">
        <v>54</v>
      </c>
      <c r="J32" s="4" t="s">
        <v>54</v>
      </c>
      <c r="K32" s="4" t="s">
        <v>54</v>
      </c>
      <c r="L32" s="4">
        <f>SUMIFS(Stock!L$2:L$500,Stock!$C$2:$C$500,'Stock-AF'!$C32)*SUMIFS(AF!L$2:L$500,AF!$C$2:$C$500,'Stock-AF'!$C32)</f>
        <v>2.7573428317688503E-3</v>
      </c>
      <c r="M32" s="4">
        <f>SUMIFS(Stock!M$2:M$500,Stock!$C$2:$C$500,'Stock-AF'!$C32)*SUMIFS(AF!M$2:M$500,AF!$C$2:$C$500,'Stock-AF'!$C32)</f>
        <v>2.3266338687401203E-2</v>
      </c>
      <c r="N32" s="4">
        <f>SUMIFS(Stock!N$2:N$500,Stock!$C$2:$C$500,'Stock-AF'!$C32)*SUMIFS(AF!N$2:N$500,AF!$C$2:$C$500,'Stock-AF'!$C32)</f>
        <v>5.0219698379514897E-4</v>
      </c>
      <c r="O32" s="4">
        <f>SUMIFS(Stock!O$2:O$500,Stock!$C$2:$C$500,'Stock-AF'!$C32)*SUMIFS(AF!O$2:O$500,AF!$C$2:$C$500,'Stock-AF'!$C32)</f>
        <v>3.3322787551738002E-2</v>
      </c>
      <c r="P32" s="4">
        <f>SUMIFS(Stock!P$2:P$500,Stock!$C$2:$C$500,'Stock-AF'!$C32)*SUMIFS(AF!P$2:P$500,AF!$C$2:$C$500,'Stock-AF'!$C32)</f>
        <v>1.3443058474814E-2</v>
      </c>
      <c r="Q32" s="4">
        <f>SUMIFS(Stock!Q$2:Q$500,Stock!$C$2:$C$500,'Stock-AF'!$C32)*SUMIFS(AF!Q$2:Q$500,AF!$C$2:$C$500,'Stock-AF'!$C32)</f>
        <v>3.7231777887580801E-2</v>
      </c>
      <c r="R32" s="4">
        <f>SUMIFS(Stock!R$2:R$500,Stock!$C$2:$C$500,'Stock-AF'!$C32)*SUMIFS(AF!R$2:R$500,AF!$C$2:$C$500,'Stock-AF'!$C32)</f>
        <v>1.0762691923592301E-2</v>
      </c>
      <c r="S32" s="4">
        <f>SUMIFS(Stock!S$2:S$500,Stock!$C$2:$C$500,'Stock-AF'!$C32)*SUMIFS(AF!S$2:S$500,AF!$C$2:$C$500,'Stock-AF'!$C32)</f>
        <v>2.33787569322166E-2</v>
      </c>
      <c r="T32" s="4">
        <f>SUMIFS(Stock!T$2:T$500,Stock!$C$2:$C$500,'Stock-AF'!$C32)*SUMIFS(AF!T$2:T$500,AF!$C$2:$C$500,'Stock-AF'!$C32)</f>
        <v>0.19783581313646703</v>
      </c>
      <c r="U32" s="4">
        <f>SUMIFS(Stock!U$2:U$500,Stock!$C$2:$C$500,'Stock-AF'!$C32)*SUMIFS(AF!U$2:U$500,AF!$C$2:$C$500,'Stock-AF'!$C32)</f>
        <v>5.3038998427326406E-3</v>
      </c>
      <c r="V32" s="4">
        <f>SUMIFS(Stock!V$2:V$500,Stock!$C$2:$C$500,'Stock-AF'!$C32)*SUMIFS(AF!V$2:V$500,AF!$C$2:$C$500,'Stock-AF'!$C32)</f>
        <v>1.2724143874952301E-4</v>
      </c>
      <c r="W32" s="4">
        <f>SUMIFS(Stock!W$2:W$500,Stock!$C$2:$C$500,'Stock-AF'!$C32)*SUMIFS(AF!W$2:W$500,AF!$C$2:$C$500,'Stock-AF'!$C32)</f>
        <v>5.15690373174994E-2</v>
      </c>
      <c r="X32" s="4">
        <f>SUMIFS(Stock!X$2:X$500,Stock!$C$2:$C$500,'Stock-AF'!$C32)*SUMIFS(AF!X$2:X$500,AF!$C$2:$C$500,'Stock-AF'!$C32)</f>
        <v>0.26398649769751004</v>
      </c>
      <c r="Y32" s="4">
        <f>SUMIFS(Stock!Y$2:Y$500,Stock!$C$2:$C$500,'Stock-AF'!$C32)*SUMIFS(AF!Y$2:Y$500,AF!$C$2:$C$500,'Stock-AF'!$C32)</f>
        <v>4.1500682390941705E-3</v>
      </c>
      <c r="Z32" s="4">
        <f>SUMIFS(Stock!Z$2:Z$500,Stock!$C$2:$C$500,'Stock-AF'!$C32)*SUMIFS(AF!Z$2:Z$500,AF!$C$2:$C$500,'Stock-AF'!$C32)</f>
        <v>0.43366523207695001</v>
      </c>
      <c r="AA32" s="4">
        <f>SUMIFS(Stock!AA$2:AA$500,Stock!$C$2:$C$500,'Stock-AF'!$C32)*SUMIFS(AF!AA$2:AA$500,AF!$C$2:$C$500,'Stock-AF'!$C32)</f>
        <v>1.1598605699727801E-2</v>
      </c>
      <c r="AB32" s="4">
        <f>SUMIFS(Stock!AB$2:AB$500,Stock!$C$2:$C$500,'Stock-AF'!$C32)*SUMIFS(AF!AB$2:AB$500,AF!$C$2:$C$500,'Stock-AF'!$C32)</f>
        <v>1.7679977212745803E-2</v>
      </c>
      <c r="AC32" s="4">
        <f>SUMIFS(Stock!AC$2:AC$500,Stock!$C$2:$C$500,'Stock-AF'!$C32)*SUMIFS(AF!AC$2:AC$500,AF!$C$2:$C$500,'Stock-AF'!$C32)</f>
        <v>2.3460089947472802E-2</v>
      </c>
      <c r="AD32" s="4">
        <f>SUMIFS(Stock!AD$2:AD$500,Stock!$C$2:$C$500,'Stock-AF'!$C32)*SUMIFS(AF!AD$2:AD$500,AF!$C$2:$C$500,'Stock-AF'!$C32)</f>
        <v>1.6777092547612401E-4</v>
      </c>
      <c r="AE32" s="4">
        <f>SUMIFS(Stock!AE$2:AE$500,Stock!$C$2:$C$500,'Stock-AF'!$C32)*SUMIFS(AF!AE$2:AE$500,AF!$C$2:$C$500,'Stock-AF'!$C32)</f>
        <v>0.27562817214093804</v>
      </c>
      <c r="AF32" s="4">
        <f>SUMIFS(Stock!AF$2:AF$500,Stock!$C$2:$C$500,'Stock-AF'!$C32)*SUMIFS(AF!AF$2:AF$500,AF!$C$2:$C$500,'Stock-AF'!$C32)</f>
        <v>9.3014231841871209E-4</v>
      </c>
      <c r="AG32" s="4">
        <f>SUMIFS(Stock!AG$2:AG$500,Stock!$C$2:$C$500,'Stock-AF'!$C32)*SUMIFS(AF!AG$2:AG$500,AF!$C$2:$C$500,'Stock-AF'!$C32)</f>
        <v>4.1984422553312402E-4</v>
      </c>
      <c r="AH32" s="4">
        <f>SUMIFS(Stock!AH$2:AH$500,Stock!$C$2:$C$500,'Stock-AF'!$C32)*SUMIFS(AF!AH$2:AH$500,AF!$C$2:$C$500,'Stock-AF'!$C32)</f>
        <v>8.1247163711312114E-3</v>
      </c>
      <c r="AI32" s="4">
        <f>SUMIFS(Stock!AI$2:AI$500,Stock!$C$2:$C$500,'Stock-AF'!$C32)*SUMIFS(AF!AI$2:AI$500,AF!$C$2:$C$500,'Stock-AF'!$C32)</f>
        <v>5.5564768419577397E-4</v>
      </c>
      <c r="AJ32" s="4">
        <f>SUMIFS(Stock!AJ$2:AJ$500,Stock!$C$2:$C$500,'Stock-AF'!$C32)*SUMIFS(AF!AJ$2:AJ$500,AF!$C$2:$C$500,'Stock-AF'!$C32)</f>
        <v>6.1225163499331205E-5</v>
      </c>
      <c r="AK32" s="4">
        <f>SUMIFS(Stock!AK$2:AK$500,Stock!$C$2:$C$500,'Stock-AF'!$C32)*SUMIFS(AF!AK$2:AK$500,AF!$C$2:$C$500,'Stock-AF'!$C32)</f>
        <v>2.7515856461753203E-3</v>
      </c>
      <c r="AL32" s="4">
        <f>SUMIFS(Stock!AL$2:AL$500,Stock!$C$2:$C$500,'Stock-AF'!$C32)*SUMIFS(AF!AL$2:AL$500,AF!$C$2:$C$500,'Stock-AF'!$C32)</f>
        <v>2.2774274273491503E-3</v>
      </c>
      <c r="AM32" s="4">
        <f>SUMIFS(Stock!AM$2:AM$500,Stock!$C$2:$C$500,'Stock-AF'!$C32)*SUMIFS(AF!AM$2:AM$500,AF!$C$2:$C$500,'Stock-AF'!$C32)</f>
        <v>8.1281405124001005E-2</v>
      </c>
      <c r="AN32" s="4">
        <f>SUMIFS(Stock!AN$2:AN$500,Stock!$C$2:$C$500,'Stock-AF'!$C32)*SUMIFS(AF!AN$2:AN$500,AF!$C$2:$C$500,'Stock-AF'!$C32)</f>
        <v>2.34523243001276E-2</v>
      </c>
      <c r="AO32" s="4">
        <f>SUMIFS(Stock!AO$2:AO$500,Stock!$C$2:$C$500,'Stock-AF'!$C32)*SUMIFS(AF!AO$2:AO$500,AF!$C$2:$C$500,'Stock-AF'!$C32)</f>
        <v>3.1073161244026599E-2</v>
      </c>
      <c r="AP32" s="4">
        <f>SUMIFS(Stock!AP$2:AP$500,Stock!$C$2:$C$500,'Stock-AF'!$C32)*SUMIFS(AF!AP$2:AP$500,AF!$C$2:$C$500,'Stock-AF'!$C32)</f>
        <v>4.1753400987947498E-2</v>
      </c>
      <c r="AQ32" s="4">
        <f>SUMIFS(Stock!AQ$2:AQ$500,Stock!$C$2:$C$500,'Stock-AF'!$C32)*SUMIFS(AF!AQ$2:AQ$500,AF!$C$2:$C$500,'Stock-AF'!$C32)</f>
        <v>8.5023658360061406E-3</v>
      </c>
      <c r="AR32" s="4">
        <f>SUMIFS(Stock!AR$2:AR$500,Stock!$C$2:$C$500,'Stock-AF'!$C32)*SUMIFS(AF!AR$2:AR$500,AF!$C$2:$C$500,'Stock-AF'!$C32)</f>
        <v>6.0082944613735799E-3</v>
      </c>
      <c r="AS32" s="4">
        <f>SUMIFS(Stock!AS$2:AS$500,Stock!$C$2:$C$500,'Stock-AF'!$C32)*SUMIFS(AF!AS$2:AS$500,AF!$C$2:$C$500,'Stock-AF'!$C32)</f>
        <v>1.17414539896365E-2</v>
      </c>
      <c r="AT32" s="4">
        <f>SUMIFS(Stock!AT$2:AT$500,Stock!$C$2:$C$500,'Stock-AF'!$C32)*SUMIFS(AF!AT$2:AT$500,AF!$C$2:$C$500,'Stock-AF'!$C32)</f>
        <v>4.1240642766670003E-3</v>
      </c>
      <c r="AU32" s="4">
        <f>SUMIFS(Stock!AU$2:AU$500,Stock!$C$2:$C$500,'Stock-AF'!$C32)*SUMIFS(AF!AU$2:AU$500,AF!$C$2:$C$500,'Stock-AF'!$C32)</f>
        <v>1.5554357872235101E-2</v>
      </c>
      <c r="AV32" s="4">
        <f>SUMIFS(Stock!AV$2:AV$500,Stock!$C$2:$C$500,'Stock-AF'!$C32)*SUMIFS(AF!AV$2:AV$500,AF!$C$2:$C$500,'Stock-AF'!$C32)</f>
        <v>0.24392097448192801</v>
      </c>
    </row>
    <row r="33" spans="1:48">
      <c r="A33" s="4" t="s">
        <v>52</v>
      </c>
      <c r="B33" s="4" t="s">
        <v>258</v>
      </c>
      <c r="C33" s="4" t="s">
        <v>146</v>
      </c>
      <c r="D33" s="4" t="s">
        <v>54</v>
      </c>
      <c r="E33" s="4" t="s">
        <v>260</v>
      </c>
      <c r="F33" s="4" t="s">
        <v>54</v>
      </c>
      <c r="G33" s="4">
        <v>2010</v>
      </c>
      <c r="H33" s="4" t="s">
        <v>54</v>
      </c>
      <c r="I33" s="4" t="s">
        <v>54</v>
      </c>
      <c r="J33" s="4" t="s">
        <v>54</v>
      </c>
      <c r="K33" s="4" t="s">
        <v>54</v>
      </c>
      <c r="L33" s="4">
        <f>SUMIFS(Stock!L$2:L$500,Stock!$C$2:$C$500,'Stock-AF'!$C33)*SUMIFS(AF!L$2:L$500,AF!$C$2:$C$500,'Stock-AF'!$C33)</f>
        <v>0</v>
      </c>
      <c r="M33" s="4">
        <f>SUMIFS(Stock!M$2:M$500,Stock!$C$2:$C$500,'Stock-AF'!$C33)*SUMIFS(AF!M$2:M$500,AF!$C$2:$C$500,'Stock-AF'!$C33)</f>
        <v>6.9598269196461705E-5</v>
      </c>
      <c r="N33" s="4">
        <f>SUMIFS(Stock!N$2:N$500,Stock!$C$2:$C$500,'Stock-AF'!$C33)*SUMIFS(AF!N$2:N$500,AF!$C$2:$C$500,'Stock-AF'!$C33)</f>
        <v>0</v>
      </c>
      <c r="O33" s="4">
        <f>SUMIFS(Stock!O$2:O$500,Stock!$C$2:$C$500,'Stock-AF'!$C33)*SUMIFS(AF!O$2:O$500,AF!$C$2:$C$500,'Stock-AF'!$C33)</f>
        <v>1.1506424156724801E-4</v>
      </c>
      <c r="P33" s="4">
        <f>SUMIFS(Stock!P$2:P$500,Stock!$C$2:$C$500,'Stock-AF'!$C33)*SUMIFS(AF!P$2:P$500,AF!$C$2:$C$500,'Stock-AF'!$C33)</f>
        <v>0</v>
      </c>
      <c r="Q33" s="4">
        <f>SUMIFS(Stock!Q$2:Q$500,Stock!$C$2:$C$500,'Stock-AF'!$C33)*SUMIFS(AF!Q$2:Q$500,AF!$C$2:$C$500,'Stock-AF'!$C33)</f>
        <v>3.6592948418190904E-5</v>
      </c>
      <c r="R33" s="4">
        <f>SUMIFS(Stock!R$2:R$500,Stock!$C$2:$C$500,'Stock-AF'!$C33)*SUMIFS(AF!R$2:R$500,AF!$C$2:$C$500,'Stock-AF'!$C33)</f>
        <v>0</v>
      </c>
      <c r="S33" s="4">
        <f>SUMIFS(Stock!S$2:S$500,Stock!$C$2:$C$500,'Stock-AF'!$C33)*SUMIFS(AF!S$2:S$500,AF!$C$2:$C$500,'Stock-AF'!$C33)</f>
        <v>5.6890546490859902E-5</v>
      </c>
      <c r="T33" s="4">
        <f>SUMIFS(Stock!T$2:T$500,Stock!$C$2:$C$500,'Stock-AF'!$C33)*SUMIFS(AF!T$2:T$500,AF!$C$2:$C$500,'Stock-AF'!$C33)</f>
        <v>5.5591714269510504E-4</v>
      </c>
      <c r="U33" s="4">
        <f>SUMIFS(Stock!U$2:U$500,Stock!$C$2:$C$500,'Stock-AF'!$C33)*SUMIFS(AF!U$2:U$500,AF!$C$2:$C$500,'Stock-AF'!$C33)</f>
        <v>8.4542322726076797E-6</v>
      </c>
      <c r="V33" s="4">
        <f>SUMIFS(Stock!V$2:V$500,Stock!$C$2:$C$500,'Stock-AF'!$C33)*SUMIFS(AF!V$2:V$500,AF!$C$2:$C$500,'Stock-AF'!$C33)</f>
        <v>0</v>
      </c>
      <c r="W33" s="4">
        <f>SUMIFS(Stock!W$2:W$500,Stock!$C$2:$C$500,'Stock-AF'!$C33)*SUMIFS(AF!W$2:W$500,AF!$C$2:$C$500,'Stock-AF'!$C33)</f>
        <v>2.6156710402125199E-5</v>
      </c>
      <c r="X33" s="4">
        <f>SUMIFS(Stock!X$2:X$500,Stock!$C$2:$C$500,'Stock-AF'!$C33)*SUMIFS(AF!X$2:X$500,AF!$C$2:$C$500,'Stock-AF'!$C33)</f>
        <v>6.6984347049760598E-4</v>
      </c>
      <c r="Y33" s="4">
        <f>SUMIFS(Stock!Y$2:Y$500,Stock!$C$2:$C$500,'Stock-AF'!$C33)*SUMIFS(AF!Y$2:Y$500,AF!$C$2:$C$500,'Stock-AF'!$C33)</f>
        <v>0</v>
      </c>
      <c r="Z33" s="4">
        <f>SUMIFS(Stock!Z$2:Z$500,Stock!$C$2:$C$500,'Stock-AF'!$C33)*SUMIFS(AF!Z$2:Z$500,AF!$C$2:$C$500,'Stock-AF'!$C33)</f>
        <v>9.8699684602322106E-4</v>
      </c>
      <c r="AA33" s="4">
        <f>SUMIFS(Stock!AA$2:AA$500,Stock!$C$2:$C$500,'Stock-AF'!$C33)*SUMIFS(AF!AA$2:AA$500,AF!$C$2:$C$500,'Stock-AF'!$C33)</f>
        <v>1.49253898800349E-5</v>
      </c>
      <c r="AB33" s="4">
        <f>SUMIFS(Stock!AB$2:AB$500,Stock!$C$2:$C$500,'Stock-AF'!$C33)*SUMIFS(AF!AB$2:AB$500,AF!$C$2:$C$500,'Stock-AF'!$C33)</f>
        <v>6.1700887498179408E-5</v>
      </c>
      <c r="AC33" s="4">
        <f>SUMIFS(Stock!AC$2:AC$500,Stock!$C$2:$C$500,'Stock-AF'!$C33)*SUMIFS(AF!AC$2:AC$500,AF!$C$2:$C$500,'Stock-AF'!$C33)</f>
        <v>6.4930401131861211E-5</v>
      </c>
      <c r="AD33" s="4">
        <f>SUMIFS(Stock!AD$2:AD$500,Stock!$C$2:$C$500,'Stock-AF'!$C33)*SUMIFS(AF!AD$2:AD$500,AF!$C$2:$C$500,'Stock-AF'!$C33)</f>
        <v>0</v>
      </c>
      <c r="AE33" s="4">
        <f>SUMIFS(Stock!AE$2:AE$500,Stock!$C$2:$C$500,'Stock-AF'!$C33)*SUMIFS(AF!AE$2:AE$500,AF!$C$2:$C$500,'Stock-AF'!$C33)</f>
        <v>6.7053156845546904E-4</v>
      </c>
      <c r="AF33" s="4">
        <f>SUMIFS(Stock!AF$2:AF$500,Stock!$C$2:$C$500,'Stock-AF'!$C33)*SUMIFS(AF!AF$2:AF$500,AF!$C$2:$C$500,'Stock-AF'!$C33)</f>
        <v>0</v>
      </c>
      <c r="AG33" s="4">
        <f>SUMIFS(Stock!AG$2:AG$500,Stock!$C$2:$C$500,'Stock-AF'!$C33)*SUMIFS(AF!AG$2:AG$500,AF!$C$2:$C$500,'Stock-AF'!$C33)</f>
        <v>0</v>
      </c>
      <c r="AH33" s="4">
        <f>SUMIFS(Stock!AH$2:AH$500,Stock!$C$2:$C$500,'Stock-AF'!$C33)*SUMIFS(AF!AH$2:AH$500,AF!$C$2:$C$500,'Stock-AF'!$C33)</f>
        <v>4.1914161150302702E-5</v>
      </c>
      <c r="AI33" s="4">
        <f>SUMIFS(Stock!AI$2:AI$500,Stock!$C$2:$C$500,'Stock-AF'!$C33)*SUMIFS(AF!AI$2:AI$500,AF!$C$2:$C$500,'Stock-AF'!$C33)</f>
        <v>0</v>
      </c>
      <c r="AJ33" s="4">
        <f>SUMIFS(Stock!AJ$2:AJ$500,Stock!$C$2:$C$500,'Stock-AF'!$C33)*SUMIFS(AF!AJ$2:AJ$500,AF!$C$2:$C$500,'Stock-AF'!$C33)</f>
        <v>0</v>
      </c>
      <c r="AK33" s="4">
        <f>SUMIFS(Stock!AK$2:AK$500,Stock!$C$2:$C$500,'Stock-AF'!$C33)*SUMIFS(AF!AK$2:AK$500,AF!$C$2:$C$500,'Stock-AF'!$C33)</f>
        <v>1.6651374782404202E-7</v>
      </c>
      <c r="AL33" s="4">
        <f>SUMIFS(Stock!AL$2:AL$500,Stock!$C$2:$C$500,'Stock-AF'!$C33)*SUMIFS(AF!AL$2:AL$500,AF!$C$2:$C$500,'Stock-AF'!$C33)</f>
        <v>0</v>
      </c>
      <c r="AM33" s="4">
        <f>SUMIFS(Stock!AM$2:AM$500,Stock!$C$2:$C$500,'Stock-AF'!$C33)*SUMIFS(AF!AM$2:AM$500,AF!$C$2:$C$500,'Stock-AF'!$C33)</f>
        <v>5.0870425677387301E-4</v>
      </c>
      <c r="AN33" s="4">
        <f>SUMIFS(Stock!AN$2:AN$500,Stock!$C$2:$C$500,'Stock-AF'!$C33)*SUMIFS(AF!AN$2:AN$500,AF!$C$2:$C$500,'Stock-AF'!$C33)</f>
        <v>7.3871329993970204E-7</v>
      </c>
      <c r="AO33" s="4">
        <f>SUMIFS(Stock!AO$2:AO$500,Stock!$C$2:$C$500,'Stock-AF'!$C33)*SUMIFS(AF!AO$2:AO$500,AF!$C$2:$C$500,'Stock-AF'!$C33)</f>
        <v>7.6243659608734313E-5</v>
      </c>
      <c r="AP33" s="4">
        <f>SUMIFS(Stock!AP$2:AP$500,Stock!$C$2:$C$500,'Stock-AF'!$C33)*SUMIFS(AF!AP$2:AP$500,AF!$C$2:$C$500,'Stock-AF'!$C33)</f>
        <v>1.7033445015614401E-4</v>
      </c>
      <c r="AQ33" s="4">
        <f>SUMIFS(Stock!AQ$2:AQ$500,Stock!$C$2:$C$500,'Stock-AF'!$C33)*SUMIFS(AF!AQ$2:AQ$500,AF!$C$2:$C$500,'Stock-AF'!$C33)</f>
        <v>8.7443104196396099E-6</v>
      </c>
      <c r="AR33" s="4">
        <f>SUMIFS(Stock!AR$2:AR$500,Stock!$C$2:$C$500,'Stock-AF'!$C33)*SUMIFS(AF!AR$2:AR$500,AF!$C$2:$C$500,'Stock-AF'!$C33)</f>
        <v>7.5472356201246896E-6</v>
      </c>
      <c r="AS33" s="4">
        <f>SUMIFS(Stock!AS$2:AS$500,Stock!$C$2:$C$500,'Stock-AF'!$C33)*SUMIFS(AF!AS$2:AS$500,AF!$C$2:$C$500,'Stock-AF'!$C33)</f>
        <v>0</v>
      </c>
      <c r="AT33" s="4">
        <f>SUMIFS(Stock!AT$2:AT$500,Stock!$C$2:$C$500,'Stock-AF'!$C33)*SUMIFS(AF!AT$2:AT$500,AF!$C$2:$C$500,'Stock-AF'!$C33)</f>
        <v>0</v>
      </c>
      <c r="AU33" s="4">
        <f>SUMIFS(Stock!AU$2:AU$500,Stock!$C$2:$C$500,'Stock-AF'!$C33)*SUMIFS(AF!AU$2:AU$500,AF!$C$2:$C$500,'Stock-AF'!$C33)</f>
        <v>3.2284557052741802E-5</v>
      </c>
      <c r="AV33" s="4">
        <f>SUMIFS(Stock!AV$2:AV$500,Stock!$C$2:$C$500,'Stock-AF'!$C33)*SUMIFS(AF!AV$2:AV$500,AF!$C$2:$C$500,'Stock-AF'!$C33)</f>
        <v>1.10990312632754E-3</v>
      </c>
    </row>
    <row r="34" spans="1:48">
      <c r="A34" s="4" t="s">
        <v>52</v>
      </c>
      <c r="B34" s="4" t="s">
        <v>258</v>
      </c>
      <c r="C34" s="4" t="s">
        <v>147</v>
      </c>
      <c r="D34" s="4" t="s">
        <v>54</v>
      </c>
      <c r="E34" s="4" t="s">
        <v>260</v>
      </c>
      <c r="F34" s="4" t="s">
        <v>54</v>
      </c>
      <c r="G34" s="4">
        <v>2010</v>
      </c>
      <c r="H34" s="4" t="s">
        <v>54</v>
      </c>
      <c r="I34" s="4" t="s">
        <v>54</v>
      </c>
      <c r="J34" s="4" t="s">
        <v>54</v>
      </c>
      <c r="K34" s="4" t="s">
        <v>54</v>
      </c>
      <c r="L34" s="4">
        <f>SUMIFS(Stock!L$2:L$500,Stock!$C$2:$C$500,'Stock-AF'!$C34)*SUMIFS(AF!L$2:L$500,AF!$C$2:$C$500,'Stock-AF'!$C34)</f>
        <v>1.0480678654203001E-3</v>
      </c>
      <c r="M34" s="4">
        <f>SUMIFS(Stock!M$2:M$500,Stock!$C$2:$C$500,'Stock-AF'!$C34)*SUMIFS(AF!M$2:M$500,AF!$C$2:$C$500,'Stock-AF'!$C34)</f>
        <v>1.2858319069429001E-2</v>
      </c>
      <c r="N34" s="4">
        <f>SUMIFS(Stock!N$2:N$500,Stock!$C$2:$C$500,'Stock-AF'!$C34)*SUMIFS(AF!N$2:N$500,AF!$C$2:$C$500,'Stock-AF'!$C34)</f>
        <v>1.90885411404952E-4</v>
      </c>
      <c r="O34" s="4">
        <f>SUMIFS(Stock!O$2:O$500,Stock!$C$2:$C$500,'Stock-AF'!$C34)*SUMIFS(AF!O$2:O$500,AF!$C$2:$C$500,'Stock-AF'!$C34)</f>
        <v>4.2555820892567098E-2</v>
      </c>
      <c r="P34" s="4">
        <f>SUMIFS(Stock!P$2:P$500,Stock!$C$2:$C$500,'Stock-AF'!$C34)*SUMIFS(AF!P$2:P$500,AF!$C$2:$C$500,'Stock-AF'!$C34)</f>
        <v>7.4294085313798101E-3</v>
      </c>
      <c r="Q34" s="4">
        <f>SUMIFS(Stock!Q$2:Q$500,Stock!$C$2:$C$500,'Stock-AF'!$C34)*SUMIFS(AF!Q$2:Q$500,AF!$C$2:$C$500,'Stock-AF'!$C34)</f>
        <v>2.0576425282584902E-2</v>
      </c>
      <c r="R34" s="4">
        <f>SUMIFS(Stock!R$2:R$500,Stock!$C$2:$C$500,'Stock-AF'!$C34)*SUMIFS(AF!R$2:R$500,AF!$C$2:$C$500,'Stock-AF'!$C34)</f>
        <v>4.0909064410026598E-3</v>
      </c>
      <c r="S34" s="4">
        <f>SUMIFS(Stock!S$2:S$500,Stock!$C$2:$C$500,'Stock-AF'!$C34)*SUMIFS(AF!S$2:S$500,AF!$C$2:$C$500,'Stock-AF'!$C34)</f>
        <v>1.2920447867624699E-2</v>
      </c>
      <c r="T34" s="4">
        <f>SUMIFS(Stock!T$2:T$500,Stock!$C$2:$C$500,'Stock-AF'!$C34)*SUMIFS(AF!T$2:T$500,AF!$C$2:$C$500,'Stock-AF'!$C34)</f>
        <v>0.10933546712470602</v>
      </c>
      <c r="U34" s="4">
        <f>SUMIFS(Stock!U$2:U$500,Stock!$C$2:$C$500,'Stock-AF'!$C34)*SUMIFS(AF!U$2:U$500,AF!$C$2:$C$500,'Stock-AF'!$C34)</f>
        <v>2.5693919930352801E-2</v>
      </c>
      <c r="V34" s="4">
        <f>SUMIFS(Stock!V$2:V$500,Stock!$C$2:$C$500,'Stock-AF'!$C34)*SUMIFS(AF!V$2:V$500,AF!$C$2:$C$500,'Stock-AF'!$C34)</f>
        <v>6.1640140952751003E-4</v>
      </c>
      <c r="W34" s="4">
        <f>SUMIFS(Stock!W$2:W$500,Stock!$C$2:$C$500,'Stock-AF'!$C34)*SUMIFS(AF!W$2:W$500,AF!$C$2:$C$500,'Stock-AF'!$C34)</f>
        <v>1.9601425778621503E-2</v>
      </c>
      <c r="X34" s="4">
        <f>SUMIFS(Stock!X$2:X$500,Stock!$C$2:$C$500,'Stock-AF'!$C34)*SUMIFS(AF!X$2:X$500,AF!$C$2:$C$500,'Stock-AF'!$C34)</f>
        <v>0.10034144537773</v>
      </c>
      <c r="Y34" s="4">
        <f>SUMIFS(Stock!Y$2:Y$500,Stock!$C$2:$C$500,'Stock-AF'!$C34)*SUMIFS(AF!Y$2:Y$500,AF!$C$2:$C$500,'Stock-AF'!$C34)</f>
        <v>2.0104361734298502E-2</v>
      </c>
      <c r="Z34" s="4">
        <f>SUMIFS(Stock!Z$2:Z$500,Stock!$C$2:$C$500,'Stock-AF'!$C34)*SUMIFS(AF!Z$2:Z$500,AF!$C$2:$C$500,'Stock-AF'!$C34)</f>
        <v>0.55382461371055602</v>
      </c>
      <c r="AA34" s="4">
        <f>SUMIFS(Stock!AA$2:AA$500,Stock!$C$2:$C$500,'Stock-AF'!$C34)*SUMIFS(AF!AA$2:AA$500,AF!$C$2:$C$500,'Stock-AF'!$C34)</f>
        <v>4.4086378296916903E-3</v>
      </c>
      <c r="AB34" s="4">
        <f>SUMIFS(Stock!AB$2:AB$500,Stock!$C$2:$C$500,'Stock-AF'!$C34)*SUMIFS(AF!AB$2:AB$500,AF!$C$2:$C$500,'Stock-AF'!$C34)</f>
        <v>9.77097390337665E-3</v>
      </c>
      <c r="AC34" s="4">
        <f>SUMIFS(Stock!AC$2:AC$500,Stock!$C$2:$C$500,'Stock-AF'!$C34)*SUMIFS(AF!AC$2:AC$500,AF!$C$2:$C$500,'Stock-AF'!$C34)</f>
        <v>5.0715874029891505E-3</v>
      </c>
      <c r="AD34" s="4">
        <f>SUMIFS(Stock!AD$2:AD$500,Stock!$C$2:$C$500,'Stock-AF'!$C34)*SUMIFS(AF!AD$2:AD$500,AF!$C$2:$C$500,'Stock-AF'!$C34)</f>
        <v>8.1274022014785801E-4</v>
      </c>
      <c r="AE34" s="4">
        <f>SUMIFS(Stock!AE$2:AE$500,Stock!$C$2:$C$500,'Stock-AF'!$C34)*SUMIFS(AF!AE$2:AE$500,AF!$C$2:$C$500,'Stock-AF'!$C34)</f>
        <v>0.104766453665878</v>
      </c>
      <c r="AF34" s="4">
        <f>SUMIFS(Stock!AF$2:AF$500,Stock!$C$2:$C$500,'Stock-AF'!$C34)*SUMIFS(AF!AF$2:AF$500,AF!$C$2:$C$500,'Stock-AF'!$C34)</f>
        <v>3.5354772100530305E-4</v>
      </c>
      <c r="AG34" s="4">
        <f>SUMIFS(Stock!AG$2:AG$500,Stock!$C$2:$C$500,'Stock-AF'!$C34)*SUMIFS(AF!AG$2:AG$500,AF!$C$2:$C$500,'Stock-AF'!$C34)</f>
        <v>2.3203010511858204E-4</v>
      </c>
      <c r="AH34" s="4">
        <f>SUMIFS(Stock!AH$2:AH$500,Stock!$C$2:$C$500,'Stock-AF'!$C34)*SUMIFS(AF!AH$2:AH$500,AF!$C$2:$C$500,'Stock-AF'!$C34)</f>
        <v>4.4901863095971207E-3</v>
      </c>
      <c r="AI34" s="4">
        <f>SUMIFS(Stock!AI$2:AI$500,Stock!$C$2:$C$500,'Stock-AF'!$C34)*SUMIFS(AF!AI$2:AI$500,AF!$C$2:$C$500,'Stock-AF'!$C34)</f>
        <v>7.0960580027380608E-4</v>
      </c>
      <c r="AJ34" s="4">
        <f>SUMIFS(Stock!AJ$2:AJ$500,Stock!$C$2:$C$500,'Stock-AF'!$C34)*SUMIFS(AF!AJ$2:AJ$500,AF!$C$2:$C$500,'Stock-AF'!$C34)</f>
        <v>2.32717258367138E-5</v>
      </c>
      <c r="AK34" s="4">
        <f>SUMIFS(Stock!AK$2:AK$500,Stock!$C$2:$C$500,'Stock-AF'!$C34)*SUMIFS(AF!AK$2:AK$500,AF!$C$2:$C$500,'Stock-AF'!$C34)</f>
        <v>1.0458795553029202E-3</v>
      </c>
      <c r="AL34" s="4">
        <f>SUMIFS(Stock!AL$2:AL$500,Stock!$C$2:$C$500,'Stock-AF'!$C34)*SUMIFS(AF!AL$2:AL$500,AF!$C$2:$C$500,'Stock-AF'!$C34)</f>
        <v>8.6565169732639102E-4</v>
      </c>
      <c r="AM34" s="4">
        <f>SUMIFS(Stock!AM$2:AM$500,Stock!$C$2:$C$500,'Stock-AF'!$C34)*SUMIFS(AF!AM$2:AM$500,AF!$C$2:$C$500,'Stock-AF'!$C34)</f>
        <v>0.103802747983872</v>
      </c>
      <c r="AN34" s="4">
        <f>SUMIFS(Stock!AN$2:AN$500,Stock!$C$2:$C$500,'Stock-AF'!$C34)*SUMIFS(AF!AN$2:AN$500,AF!$C$2:$C$500,'Stock-AF'!$C34)</f>
        <v>0.11361114663087001</v>
      </c>
      <c r="AO34" s="4">
        <f>SUMIFS(Stock!AO$2:AO$500,Stock!$C$2:$C$500,'Stock-AF'!$C34)*SUMIFS(AF!AO$2:AO$500,AF!$C$2:$C$500,'Stock-AF'!$C34)</f>
        <v>1.7172818944128403E-2</v>
      </c>
      <c r="AP34" s="4">
        <f>SUMIFS(Stock!AP$2:AP$500,Stock!$C$2:$C$500,'Stock-AF'!$C34)*SUMIFS(AF!AP$2:AP$500,AF!$C$2:$C$500,'Stock-AF'!$C34)</f>
        <v>1.5870495806066802E-2</v>
      </c>
      <c r="AQ34" s="4">
        <f>SUMIFS(Stock!AQ$2:AQ$500,Stock!$C$2:$C$500,'Stock-AF'!$C34)*SUMIFS(AF!AQ$2:AQ$500,AF!$C$2:$C$500,'Stock-AF'!$C34)</f>
        <v>4.6988971592500806E-3</v>
      </c>
      <c r="AR34" s="4">
        <f>SUMIFS(Stock!AR$2:AR$500,Stock!$C$2:$C$500,'Stock-AF'!$C34)*SUMIFS(AF!AR$2:AR$500,AF!$C$2:$C$500,'Stock-AF'!$C34)</f>
        <v>2.2837567669845302E-3</v>
      </c>
      <c r="AS34" s="4">
        <f>SUMIFS(Stock!AS$2:AS$500,Stock!$C$2:$C$500,'Stock-AF'!$C34)*SUMIFS(AF!AS$2:AS$500,AF!$C$2:$C$500,'Stock-AF'!$C34)</f>
        <v>5.68796522598378E-2</v>
      </c>
      <c r="AT34" s="4">
        <f>SUMIFS(Stock!AT$2:AT$500,Stock!$C$2:$C$500,'Stock-AF'!$C34)*SUMIFS(AF!AT$2:AT$500,AF!$C$2:$C$500,'Stock-AF'!$C34)</f>
        <v>1.5675596061189502E-3</v>
      </c>
      <c r="AU34" s="4">
        <f>SUMIFS(Stock!AU$2:AU$500,Stock!$C$2:$C$500,'Stock-AF'!$C34)*SUMIFS(AF!AU$2:AU$500,AF!$C$2:$C$500,'Stock-AF'!$C34)</f>
        <v>8.596234204636009E-3</v>
      </c>
      <c r="AV34" s="4">
        <f>SUMIFS(Stock!AV$2:AV$500,Stock!$C$2:$C$500,'Stock-AF'!$C34)*SUMIFS(AF!AV$2:AV$500,AF!$C$2:$C$500,'Stock-AF'!$C34)</f>
        <v>5.2730681948670199E-2</v>
      </c>
    </row>
    <row r="35" spans="1:48">
      <c r="A35" s="4" t="s">
        <v>52</v>
      </c>
      <c r="B35" s="4" t="s">
        <v>258</v>
      </c>
      <c r="C35" s="4" t="s">
        <v>148</v>
      </c>
      <c r="D35" s="4" t="s">
        <v>54</v>
      </c>
      <c r="E35" s="4" t="s">
        <v>260</v>
      </c>
      <c r="F35" s="4" t="s">
        <v>54</v>
      </c>
      <c r="G35" s="4">
        <v>2010</v>
      </c>
      <c r="H35" s="4" t="s">
        <v>54</v>
      </c>
      <c r="I35" s="4" t="s">
        <v>54</v>
      </c>
      <c r="J35" s="4" t="s">
        <v>54</v>
      </c>
      <c r="K35" s="4" t="s">
        <v>54</v>
      </c>
      <c r="L35" s="4">
        <f>SUMIFS(Stock!L$2:L$500,Stock!$C$2:$C$500,'Stock-AF'!$C35)*SUMIFS(AF!L$2:L$500,AF!$C$2:$C$500,'Stock-AF'!$C35)</f>
        <v>0</v>
      </c>
      <c r="M35" s="4">
        <f>SUMIFS(Stock!M$2:M$500,Stock!$C$2:$C$500,'Stock-AF'!$C35)*SUMIFS(AF!M$2:M$500,AF!$C$2:$C$500,'Stock-AF'!$C35)</f>
        <v>3.8464012925794803E-5</v>
      </c>
      <c r="N35" s="4">
        <f>SUMIFS(Stock!N$2:N$500,Stock!$C$2:$C$500,'Stock-AF'!$C35)*SUMIFS(AF!N$2:N$500,AF!$C$2:$C$500,'Stock-AF'!$C35)</f>
        <v>0</v>
      </c>
      <c r="O35" s="4">
        <f>SUMIFS(Stock!O$2:O$500,Stock!$C$2:$C$500,'Stock-AF'!$C35)*SUMIFS(AF!O$2:O$500,AF!$C$2:$C$500,'Stock-AF'!$C35)</f>
        <v>1.4694608749859703E-4</v>
      </c>
      <c r="P35" s="4">
        <f>SUMIFS(Stock!P$2:P$500,Stock!$C$2:$C$500,'Stock-AF'!$C35)*SUMIFS(AF!P$2:P$500,AF!$C$2:$C$500,'Stock-AF'!$C35)</f>
        <v>0</v>
      </c>
      <c r="Q35" s="4">
        <f>SUMIFS(Stock!Q$2:Q$500,Stock!$C$2:$C$500,'Stock-AF'!$C35)*SUMIFS(AF!Q$2:Q$500,AF!$C$2:$C$500,'Stock-AF'!$C35)</f>
        <v>2.0223371316564203E-5</v>
      </c>
      <c r="R35" s="4">
        <f>SUMIFS(Stock!R$2:R$500,Stock!$C$2:$C$500,'Stock-AF'!$C35)*SUMIFS(AF!R$2:R$500,AF!$C$2:$C$500,'Stock-AF'!$C35)</f>
        <v>0</v>
      </c>
      <c r="S35" s="4">
        <f>SUMIFS(Stock!S$2:S$500,Stock!$C$2:$C$500,'Stock-AF'!$C35)*SUMIFS(AF!S$2:S$500,AF!$C$2:$C$500,'Stock-AF'!$C35)</f>
        <v>3.14409933011841E-5</v>
      </c>
      <c r="T35" s="4">
        <f>SUMIFS(Stock!T$2:T$500,Stock!$C$2:$C$500,'Stock-AF'!$C35)*SUMIFS(AF!T$2:T$500,AF!$C$2:$C$500,'Stock-AF'!$C35)</f>
        <v>3.0723183793459198E-4</v>
      </c>
      <c r="U35" s="4">
        <f>SUMIFS(Stock!U$2:U$500,Stock!$C$2:$C$500,'Stock-AF'!$C35)*SUMIFS(AF!U$2:U$500,AF!$C$2:$C$500,'Stock-AF'!$C35)</f>
        <v>4.0955216637927802E-5</v>
      </c>
      <c r="V35" s="4">
        <f>SUMIFS(Stock!V$2:V$500,Stock!$C$2:$C$500,'Stock-AF'!$C35)*SUMIFS(AF!V$2:V$500,AF!$C$2:$C$500,'Stock-AF'!$C35)</f>
        <v>0</v>
      </c>
      <c r="W35" s="4">
        <f>SUMIFS(Stock!W$2:W$500,Stock!$C$2:$C$500,'Stock-AF'!$C35)*SUMIFS(AF!W$2:W$500,AF!$C$2:$C$500,'Stock-AF'!$C35)</f>
        <v>9.9421832213682504E-6</v>
      </c>
      <c r="X35" s="4">
        <f>SUMIFS(Stock!X$2:X$500,Stock!$C$2:$C$500,'Stock-AF'!$C35)*SUMIFS(AF!X$2:X$500,AF!$C$2:$C$500,'Stock-AF'!$C35)</f>
        <v>2.54607953788534E-4</v>
      </c>
      <c r="Y35" s="4">
        <f>SUMIFS(Stock!Y$2:Y$500,Stock!$C$2:$C$500,'Stock-AF'!$C35)*SUMIFS(AF!Y$2:Y$500,AF!$C$2:$C$500,'Stock-AF'!$C35)</f>
        <v>0</v>
      </c>
      <c r="Z35" s="4">
        <f>SUMIFS(Stock!Z$2:Z$500,Stock!$C$2:$C$500,'Stock-AF'!$C35)*SUMIFS(AF!Z$2:Z$500,AF!$C$2:$C$500,'Stock-AF'!$C35)</f>
        <v>1.2604726100923702E-3</v>
      </c>
      <c r="AA35" s="4">
        <f>SUMIFS(Stock!AA$2:AA$500,Stock!$C$2:$C$500,'Stock-AF'!$C35)*SUMIFS(AF!AA$2:AA$500,AF!$C$2:$C$500,'Stock-AF'!$C35)</f>
        <v>5.673150734795981E-6</v>
      </c>
      <c r="AB35" s="4">
        <f>SUMIFS(Stock!AB$2:AB$500,Stock!$C$2:$C$500,'Stock-AF'!$C35)*SUMIFS(AF!AB$2:AB$500,AF!$C$2:$C$500,'Stock-AF'!$C35)</f>
        <v>3.4099464852548903E-5</v>
      </c>
      <c r="AC35" s="4">
        <f>SUMIFS(Stock!AC$2:AC$500,Stock!$C$2:$C$500,'Stock-AF'!$C35)*SUMIFS(AF!AC$2:AC$500,AF!$C$2:$C$500,'Stock-AF'!$C35)</f>
        <v>1.40366130389391E-5</v>
      </c>
      <c r="AD35" s="4">
        <f>SUMIFS(Stock!AD$2:AD$500,Stock!$C$2:$C$500,'Stock-AF'!$C35)*SUMIFS(AF!AD$2:AD$500,AF!$C$2:$C$500,'Stock-AF'!$C35)</f>
        <v>0</v>
      </c>
      <c r="AE35" s="4">
        <f>SUMIFS(Stock!AE$2:AE$500,Stock!$C$2:$C$500,'Stock-AF'!$C35)*SUMIFS(AF!AE$2:AE$500,AF!$C$2:$C$500,'Stock-AF'!$C35)</f>
        <v>2.5486950028525199E-4</v>
      </c>
      <c r="AF35" s="4">
        <f>SUMIFS(Stock!AF$2:AF$500,Stock!$C$2:$C$500,'Stock-AF'!$C35)*SUMIFS(AF!AF$2:AF$500,AF!$C$2:$C$500,'Stock-AF'!$C35)</f>
        <v>0</v>
      </c>
      <c r="AG35" s="4">
        <f>SUMIFS(Stock!AG$2:AG$500,Stock!$C$2:$C$500,'Stock-AF'!$C35)*SUMIFS(AF!AG$2:AG$500,AF!$C$2:$C$500,'Stock-AF'!$C35)</f>
        <v>0</v>
      </c>
      <c r="AH35" s="4">
        <f>SUMIFS(Stock!AH$2:AH$500,Stock!$C$2:$C$500,'Stock-AF'!$C35)*SUMIFS(AF!AH$2:AH$500,AF!$C$2:$C$500,'Stock-AF'!$C35)</f>
        <v>2.3164180012985902E-5</v>
      </c>
      <c r="AI35" s="4">
        <f>SUMIFS(Stock!AI$2:AI$500,Stock!$C$2:$C$500,'Stock-AF'!$C35)*SUMIFS(AF!AI$2:AI$500,AF!$C$2:$C$500,'Stock-AF'!$C35)</f>
        <v>0</v>
      </c>
      <c r="AJ35" s="4">
        <f>SUMIFS(Stock!AJ$2:AJ$500,Stock!$C$2:$C$500,'Stock-AF'!$C35)*SUMIFS(AF!AJ$2:AJ$500,AF!$C$2:$C$500,'Stock-AF'!$C35)</f>
        <v>0</v>
      </c>
      <c r="AK35" s="4">
        <f>SUMIFS(Stock!AK$2:AK$500,Stock!$C$2:$C$500,'Stock-AF'!$C35)*SUMIFS(AF!AK$2:AK$500,AF!$C$2:$C$500,'Stock-AF'!$C35)</f>
        <v>6.3291987573820499E-8</v>
      </c>
      <c r="AL35" s="4">
        <f>SUMIFS(Stock!AL$2:AL$500,Stock!$C$2:$C$500,'Stock-AF'!$C35)*SUMIFS(AF!AL$2:AL$500,AF!$C$2:$C$500,'Stock-AF'!$C35)</f>
        <v>0</v>
      </c>
      <c r="AM35" s="4">
        <f>SUMIFS(Stock!AM$2:AM$500,Stock!$C$2:$C$500,'Stock-AF'!$C35)*SUMIFS(AF!AM$2:AM$500,AF!$C$2:$C$500,'Stock-AF'!$C35)</f>
        <v>6.4965535085993406E-4</v>
      </c>
      <c r="AN35" s="4">
        <f>SUMIFS(Stock!AN$2:AN$500,Stock!$C$2:$C$500,'Stock-AF'!$C35)*SUMIFS(AF!AN$2:AN$500,AF!$C$2:$C$500,'Stock-AF'!$C35)</f>
        <v>3.5785819760801503E-6</v>
      </c>
      <c r="AO35" s="4">
        <f>SUMIFS(Stock!AO$2:AO$500,Stock!$C$2:$C$500,'Stock-AF'!$C35)*SUMIFS(AF!AO$2:AO$500,AF!$C$2:$C$500,'Stock-AF'!$C35)</f>
        <v>4.2136638490563905E-5</v>
      </c>
      <c r="AP35" s="4">
        <f>SUMIFS(Stock!AP$2:AP$500,Stock!$C$2:$C$500,'Stock-AF'!$C35)*SUMIFS(AF!AP$2:AP$500,AF!$C$2:$C$500,'Stock-AF'!$C35)</f>
        <v>6.4744239100716699E-5</v>
      </c>
      <c r="AQ35" s="4">
        <f>SUMIFS(Stock!AQ$2:AQ$500,Stock!$C$2:$C$500,'Stock-AF'!$C35)*SUMIFS(AF!AQ$2:AQ$500,AF!$C$2:$C$500,'Stock-AF'!$C35)</f>
        <v>4.8326096739382609E-6</v>
      </c>
      <c r="AR35" s="4">
        <f>SUMIFS(Stock!AR$2:AR$500,Stock!$C$2:$C$500,'Stock-AF'!$C35)*SUMIFS(AF!AR$2:AR$500,AF!$C$2:$C$500,'Stock-AF'!$C35)</f>
        <v>2.8687093367834099E-6</v>
      </c>
      <c r="AS35" s="4">
        <f>SUMIFS(Stock!AS$2:AS$500,Stock!$C$2:$C$500,'Stock-AF'!$C35)*SUMIFS(AF!AS$2:AS$500,AF!$C$2:$C$500,'Stock-AF'!$C35)</f>
        <v>0</v>
      </c>
      <c r="AT35" s="4">
        <f>SUMIFS(Stock!AT$2:AT$500,Stock!$C$2:$C$500,'Stock-AF'!$C35)*SUMIFS(AF!AT$2:AT$500,AF!$C$2:$C$500,'Stock-AF'!$C35)</f>
        <v>0</v>
      </c>
      <c r="AU35" s="4">
        <f>SUMIFS(Stock!AU$2:AU$500,Stock!$C$2:$C$500,'Stock-AF'!$C35)*SUMIFS(AF!AU$2:AU$500,AF!$C$2:$C$500,'Stock-AF'!$C35)</f>
        <v>1.7842306053256702E-5</v>
      </c>
      <c r="AV35" s="4">
        <f>SUMIFS(Stock!AV$2:AV$500,Stock!$C$2:$C$500,'Stock-AF'!$C35)*SUMIFS(AF!AV$2:AV$500,AF!$C$2:$C$500,'Stock-AF'!$C35)</f>
        <v>2.3993815567733602E-4</v>
      </c>
    </row>
    <row r="36" spans="1:48">
      <c r="A36" s="4" t="s">
        <v>52</v>
      </c>
      <c r="B36" s="4" t="s">
        <v>258</v>
      </c>
      <c r="C36" s="4" t="s">
        <v>149</v>
      </c>
      <c r="D36" s="4" t="s">
        <v>54</v>
      </c>
      <c r="E36" s="4" t="s">
        <v>260</v>
      </c>
      <c r="F36" s="4" t="s">
        <v>54</v>
      </c>
      <c r="G36" s="4">
        <v>2010</v>
      </c>
      <c r="H36" s="4" t="s">
        <v>54</v>
      </c>
      <c r="I36" s="4" t="s">
        <v>54</v>
      </c>
      <c r="J36" s="4" t="s">
        <v>54</v>
      </c>
      <c r="K36" s="4" t="s">
        <v>54</v>
      </c>
      <c r="L36" s="4">
        <f>SUMIFS(Stock!L$2:L$500,Stock!$C$2:$C$500,'Stock-AF'!$C36)*SUMIFS(AF!L$2:L$500,AF!$C$2:$C$500,'Stock-AF'!$C36)</f>
        <v>3.2967359477214797E-3</v>
      </c>
      <c r="M36" s="4">
        <f>SUMIFS(Stock!M$2:M$500,Stock!$C$2:$C$500,'Stock-AF'!$C36)*SUMIFS(AF!M$2:M$500,AF!$C$2:$C$500,'Stock-AF'!$C36)</f>
        <v>1.5202004481101301E-2</v>
      </c>
      <c r="N36" s="4">
        <f>SUMIFS(Stock!N$2:N$500,Stock!$C$2:$C$500,'Stock-AF'!$C36)*SUMIFS(AF!N$2:N$500,AF!$C$2:$C$500,'Stock-AF'!$C36)</f>
        <v>6.0043706942770197E-4</v>
      </c>
      <c r="O36" s="4">
        <f>SUMIFS(Stock!O$2:O$500,Stock!$C$2:$C$500,'Stock-AF'!$C36)*SUMIFS(AF!O$2:O$500,AF!$C$2:$C$500,'Stock-AF'!$C36)</f>
        <v>3.3322787551738002E-2</v>
      </c>
      <c r="P36" s="4">
        <f>SUMIFS(Stock!P$2:P$500,Stock!$C$2:$C$500,'Stock-AF'!$C36)*SUMIFS(AF!P$2:P$500,AF!$C$2:$C$500,'Stock-AF'!$C36)</f>
        <v>8.7835665903244504E-3</v>
      </c>
      <c r="Q36" s="4">
        <f>SUMIFS(Stock!Q$2:Q$500,Stock!$C$2:$C$500,'Stock-AF'!$C36)*SUMIFS(AF!Q$2:Q$500,AF!$C$2:$C$500,'Stock-AF'!$C36)</f>
        <v>2.4326889670563501E-2</v>
      </c>
      <c r="R36" s="4">
        <f>SUMIFS(Stock!R$2:R$500,Stock!$C$2:$C$500,'Stock-AF'!$C36)*SUMIFS(AF!R$2:R$500,AF!$C$2:$C$500,'Stock-AF'!$C36)</f>
        <v>1.2868096396992702E-2</v>
      </c>
      <c r="S36" s="4">
        <f>SUMIFS(Stock!S$2:S$500,Stock!$C$2:$C$500,'Stock-AF'!$C36)*SUMIFS(AF!S$2:S$500,AF!$C$2:$C$500,'Stock-AF'!$C36)</f>
        <v>1.5275457493386699E-2</v>
      </c>
      <c r="T36" s="4">
        <f>SUMIFS(Stock!T$2:T$500,Stock!$C$2:$C$500,'Stock-AF'!$C36)*SUMIFS(AF!T$2:T$500,AF!$C$2:$C$500,'Stock-AF'!$C36)</f>
        <v>0.12926403927281802</v>
      </c>
      <c r="U36" s="4">
        <f>SUMIFS(Stock!U$2:U$500,Stock!$C$2:$C$500,'Stock-AF'!$C36)*SUMIFS(AF!U$2:U$500,AF!$C$2:$C$500,'Stock-AF'!$C36)</f>
        <v>4.4783129017743799E-3</v>
      </c>
      <c r="V36" s="4">
        <f>SUMIFS(Stock!V$2:V$500,Stock!$C$2:$C$500,'Stock-AF'!$C36)*SUMIFS(AF!V$2:V$500,AF!$C$2:$C$500,'Stock-AF'!$C36)</f>
        <v>1.07435470821173E-4</v>
      </c>
      <c r="W36" s="4">
        <f>SUMIFS(Stock!W$2:W$500,Stock!$C$2:$C$500,'Stock-AF'!$C36)*SUMIFS(AF!W$2:W$500,AF!$C$2:$C$500,'Stock-AF'!$C36)</f>
        <v>6.1657004401200505E-2</v>
      </c>
      <c r="X36" s="4">
        <f>SUMIFS(Stock!X$2:X$500,Stock!$C$2:$C$500,'Stock-AF'!$C36)*SUMIFS(AF!X$2:X$500,AF!$C$2:$C$500,'Stock-AF'!$C36)</f>
        <v>0.31562770020664205</v>
      </c>
      <c r="Y36" s="4">
        <f>SUMIFS(Stock!Y$2:Y$500,Stock!$C$2:$C$500,'Stock-AF'!$C36)*SUMIFS(AF!Y$2:Y$500,AF!$C$2:$C$500,'Stock-AF'!$C36)</f>
        <v>3.5040827861493201E-3</v>
      </c>
      <c r="Z36" s="4">
        <f>SUMIFS(Stock!Z$2:Z$500,Stock!$C$2:$C$500,'Stock-AF'!$C36)*SUMIFS(AF!Z$2:Z$500,AF!$C$2:$C$500,'Stock-AF'!$C36)</f>
        <v>0.43366523207695001</v>
      </c>
      <c r="AA36" s="4">
        <f>SUMIFS(Stock!AA$2:AA$500,Stock!$C$2:$C$500,'Stock-AF'!$C36)*SUMIFS(AF!AA$2:AA$500,AF!$C$2:$C$500,'Stock-AF'!$C36)</f>
        <v>1.38675321447824E-2</v>
      </c>
      <c r="AB36" s="4">
        <f>SUMIFS(Stock!AB$2:AB$500,Stock!$C$2:$C$500,'Stock-AF'!$C36)*SUMIFS(AF!AB$2:AB$500,AF!$C$2:$C$500,'Stock-AF'!$C36)</f>
        <v>1.15519290089021E-2</v>
      </c>
      <c r="AC36" s="4">
        <f>SUMIFS(Stock!AC$2:AC$500,Stock!$C$2:$C$500,'Stock-AF'!$C36)*SUMIFS(AF!AC$2:AC$500,AF!$C$2:$C$500,'Stock-AF'!$C36)</f>
        <v>9.6951037030838707E-3</v>
      </c>
      <c r="AD36" s="4">
        <f>SUMIFS(Stock!AD$2:AD$500,Stock!$C$2:$C$500,'Stock-AF'!$C36)*SUMIFS(AF!AD$2:AD$500,AF!$C$2:$C$500,'Stock-AF'!$C36)</f>
        <v>1.4165627601958201E-4</v>
      </c>
      <c r="AE36" s="4">
        <f>SUMIFS(Stock!AE$2:AE$500,Stock!$C$2:$C$500,'Stock-AF'!$C36)*SUMIFS(AF!AE$2:AE$500,AF!$C$2:$C$500,'Stock-AF'!$C36)</f>
        <v>0.32954672622949704</v>
      </c>
      <c r="AF36" s="4">
        <f>SUMIFS(Stock!AF$2:AF$500,Stock!$C$2:$C$500,'Stock-AF'!$C36)*SUMIFS(AF!AF$2:AF$500,AF!$C$2:$C$500,'Stock-AF'!$C36)</f>
        <v>1.1120973359924301E-3</v>
      </c>
      <c r="AG36" s="4">
        <f>SUMIFS(Stock!AG$2:AG$500,Stock!$C$2:$C$500,'Stock-AF'!$C36)*SUMIFS(AF!AG$2:AG$500,AF!$C$2:$C$500,'Stock-AF'!$C36)</f>
        <v>2.7432222506823599E-4</v>
      </c>
      <c r="AH36" s="4">
        <f>SUMIFS(Stock!AH$2:AH$500,Stock!$C$2:$C$500,'Stock-AF'!$C36)*SUMIFS(AF!AH$2:AH$500,AF!$C$2:$C$500,'Stock-AF'!$C36)</f>
        <v>5.308612426780171E-3</v>
      </c>
      <c r="AI36" s="4">
        <f>SUMIFS(Stock!AI$2:AI$500,Stock!$C$2:$C$500,'Stock-AF'!$C36)*SUMIFS(AF!AI$2:AI$500,AF!$C$2:$C$500,'Stock-AF'!$C36)</f>
        <v>5.5564768419577397E-4</v>
      </c>
      <c r="AJ36" s="4">
        <f>SUMIFS(Stock!AJ$2:AJ$500,Stock!$C$2:$C$500,'Stock-AF'!$C36)*SUMIFS(AF!AJ$2:AJ$500,AF!$C$2:$C$500,'Stock-AF'!$C36)</f>
        <v>7.320206797929691E-5</v>
      </c>
      <c r="AK36" s="4">
        <f>SUMIFS(Stock!AK$2:AK$500,Stock!$C$2:$C$500,'Stock-AF'!$C36)*SUMIFS(AF!AK$2:AK$500,AF!$C$2:$C$500,'Stock-AF'!$C36)</f>
        <v>3.2898525379092499E-3</v>
      </c>
      <c r="AL36" s="4">
        <f>SUMIFS(Stock!AL$2:AL$500,Stock!$C$2:$C$500,'Stock-AF'!$C36)*SUMIFS(AF!AL$2:AL$500,AF!$C$2:$C$500,'Stock-AF'!$C36)</f>
        <v>2.7229391940545599E-3</v>
      </c>
      <c r="AM36" s="4">
        <f>SUMIFS(Stock!AM$2:AM$500,Stock!$C$2:$C$500,'Stock-AF'!$C36)*SUMIFS(AF!AM$2:AM$500,AF!$C$2:$C$500,'Stock-AF'!$C36)</f>
        <v>8.1281405124001005E-2</v>
      </c>
      <c r="AN36" s="4">
        <f>SUMIFS(Stock!AN$2:AN$500,Stock!$C$2:$C$500,'Stock-AF'!$C36)*SUMIFS(AF!AN$2:AN$500,AF!$C$2:$C$500,'Stock-AF'!$C36)</f>
        <v>1.9801815570436403E-2</v>
      </c>
      <c r="AO36" s="4">
        <f>SUMIFS(Stock!AO$2:AO$500,Stock!$C$2:$C$500,'Stock-AF'!$C36)*SUMIFS(AF!AO$2:AO$500,AF!$C$2:$C$500,'Stock-AF'!$C36)</f>
        <v>2.0302908112030102E-2</v>
      </c>
      <c r="AP36" s="4">
        <f>SUMIFS(Stock!AP$2:AP$500,Stock!$C$2:$C$500,'Stock-AF'!$C36)*SUMIFS(AF!AP$2:AP$500,AF!$C$2:$C$500,'Stock-AF'!$C36)</f>
        <v>4.9921227201295403E-2</v>
      </c>
      <c r="AQ36" s="4">
        <f>SUMIFS(Stock!AQ$2:AQ$500,Stock!$C$2:$C$500,'Stock-AF'!$C36)*SUMIFS(AF!AQ$2:AQ$500,AF!$C$2:$C$500,'Stock-AF'!$C36)</f>
        <v>5.5553649964237501E-3</v>
      </c>
      <c r="AR36" s="4">
        <f>SUMIFS(Stock!AR$2:AR$500,Stock!$C$2:$C$500,'Stock-AF'!$C36)*SUMIFS(AF!AR$2:AR$500,AF!$C$2:$C$500,'Stock-AF'!$C36)</f>
        <v>7.1836407526442297E-3</v>
      </c>
      <c r="AS36" s="4">
        <f>SUMIFS(Stock!AS$2:AS$500,Stock!$C$2:$C$500,'Stock-AF'!$C36)*SUMIFS(AF!AS$2:AS$500,AF!$C$2:$C$500,'Stock-AF'!$C36)</f>
        <v>9.9138193492523501E-3</v>
      </c>
      <c r="AT36" s="4">
        <f>SUMIFS(Stock!AT$2:AT$500,Stock!$C$2:$C$500,'Stock-AF'!$C36)*SUMIFS(AF!AT$2:AT$500,AF!$C$2:$C$500,'Stock-AF'!$C36)</f>
        <v>4.9308162898554905E-3</v>
      </c>
      <c r="AU36" s="4">
        <f>SUMIFS(Stock!AU$2:AU$500,Stock!$C$2:$C$500,'Stock-AF'!$C36)*SUMIFS(AF!AU$2:AU$500,AF!$C$2:$C$500,'Stock-AF'!$C36)</f>
        <v>1.0163069542283201E-2</v>
      </c>
      <c r="AV36" s="4">
        <f>SUMIFS(Stock!AV$2:AV$500,Stock!$C$2:$C$500,'Stock-AF'!$C36)*SUMIFS(AF!AV$2:AV$500,AF!$C$2:$C$500,'Stock-AF'!$C36)</f>
        <v>0.10080264603650101</v>
      </c>
    </row>
    <row r="37" spans="1:48">
      <c r="A37" s="4" t="s">
        <v>52</v>
      </c>
      <c r="B37" s="4" t="s">
        <v>258</v>
      </c>
      <c r="C37" s="4" t="s">
        <v>150</v>
      </c>
      <c r="D37" s="4" t="s">
        <v>54</v>
      </c>
      <c r="E37" s="4" t="s">
        <v>260</v>
      </c>
      <c r="F37" s="4" t="s">
        <v>54</v>
      </c>
      <c r="G37" s="4">
        <v>2010</v>
      </c>
      <c r="H37" s="4" t="s">
        <v>54</v>
      </c>
      <c r="I37" s="4" t="s">
        <v>54</v>
      </c>
      <c r="J37" s="4" t="s">
        <v>54</v>
      </c>
      <c r="K37" s="4" t="s">
        <v>54</v>
      </c>
      <c r="L37" s="4">
        <f>SUMIFS(Stock!L$2:L$500,Stock!$C$2:$C$500,'Stock-AF'!$C37)*SUMIFS(AF!L$2:L$500,AF!$C$2:$C$500,'Stock-AF'!$C37)</f>
        <v>0</v>
      </c>
      <c r="M37" s="4">
        <f>SUMIFS(Stock!M$2:M$500,Stock!$C$2:$C$500,'Stock-AF'!$C37)*SUMIFS(AF!M$2:M$500,AF!$C$2:$C$500,'Stock-AF'!$C37)</f>
        <v>4.5474847349937306E-5</v>
      </c>
      <c r="N37" s="4">
        <f>SUMIFS(Stock!N$2:N$500,Stock!$C$2:$C$500,'Stock-AF'!$C37)*SUMIFS(AF!N$2:N$500,AF!$C$2:$C$500,'Stock-AF'!$C37)</f>
        <v>0</v>
      </c>
      <c r="O37" s="4">
        <f>SUMIFS(Stock!O$2:O$500,Stock!$C$2:$C$500,'Stock-AF'!$C37)*SUMIFS(AF!O$2:O$500,AF!$C$2:$C$500,'Stock-AF'!$C37)</f>
        <v>1.1506424156724801E-4</v>
      </c>
      <c r="P37" s="4">
        <f>SUMIFS(Stock!P$2:P$500,Stock!$C$2:$C$500,'Stock-AF'!$C37)*SUMIFS(AF!P$2:P$500,AF!$C$2:$C$500,'Stock-AF'!$C37)</f>
        <v>0</v>
      </c>
      <c r="Q37" s="4">
        <f>SUMIFS(Stock!Q$2:Q$500,Stock!$C$2:$C$500,'Stock-AF'!$C37)*SUMIFS(AF!Q$2:Q$500,AF!$C$2:$C$500,'Stock-AF'!$C37)</f>
        <v>2.3909484569279502E-5</v>
      </c>
      <c r="R37" s="4">
        <f>SUMIFS(Stock!R$2:R$500,Stock!$C$2:$C$500,'Stock-AF'!$C37)*SUMIFS(AF!R$2:R$500,AF!$C$2:$C$500,'Stock-AF'!$C37)</f>
        <v>0</v>
      </c>
      <c r="S37" s="4">
        <f>SUMIFS(Stock!S$2:S$500,Stock!$C$2:$C$500,'Stock-AF'!$C37)*SUMIFS(AF!S$2:S$500,AF!$C$2:$C$500,'Stock-AF'!$C37)</f>
        <v>3.7171742159615204E-5</v>
      </c>
      <c r="T37" s="4">
        <f>SUMIFS(Stock!T$2:T$500,Stock!$C$2:$C$500,'Stock-AF'!$C37)*SUMIFS(AF!T$2:T$500,AF!$C$2:$C$500,'Stock-AF'!$C37)</f>
        <v>3.6323097535532404E-4</v>
      </c>
      <c r="U37" s="4">
        <f>SUMIFS(Stock!U$2:U$500,Stock!$C$2:$C$500,'Stock-AF'!$C37)*SUMIFS(AF!U$2:U$500,AF!$C$2:$C$500,'Stock-AF'!$C37)</f>
        <v>7.1382753414721312E-6</v>
      </c>
      <c r="V37" s="4">
        <f>SUMIFS(Stock!V$2:V$500,Stock!$C$2:$C$500,'Stock-AF'!$C37)*SUMIFS(AF!V$2:V$500,AF!$C$2:$C$500,'Stock-AF'!$C37)</f>
        <v>0</v>
      </c>
      <c r="W37" s="4">
        <f>SUMIFS(Stock!W$2:W$500,Stock!$C$2:$C$500,'Stock-AF'!$C37)*SUMIFS(AF!W$2:W$500,AF!$C$2:$C$500,'Stock-AF'!$C37)</f>
        <v>3.12735023237964E-5</v>
      </c>
      <c r="X37" s="4">
        <f>SUMIFS(Stock!X$2:X$500,Stock!$C$2:$C$500,'Stock-AF'!$C37)*SUMIFS(AF!X$2:X$500,AF!$C$2:$C$500,'Stock-AF'!$C37)</f>
        <v>8.0087866590000103E-4</v>
      </c>
      <c r="Y37" s="4">
        <f>SUMIFS(Stock!Y$2:Y$500,Stock!$C$2:$C$500,'Stock-AF'!$C37)*SUMIFS(AF!Y$2:Y$500,AF!$C$2:$C$500,'Stock-AF'!$C37)</f>
        <v>0</v>
      </c>
      <c r="Z37" s="4">
        <f>SUMIFS(Stock!Z$2:Z$500,Stock!$C$2:$C$500,'Stock-AF'!$C37)*SUMIFS(AF!Z$2:Z$500,AF!$C$2:$C$500,'Stock-AF'!$C37)</f>
        <v>9.8699684602322106E-4</v>
      </c>
      <c r="AA37" s="4">
        <f>SUMIFS(Stock!AA$2:AA$500,Stock!$C$2:$C$500,'Stock-AF'!$C37)*SUMIFS(AF!AA$2:AA$500,AF!$C$2:$C$500,'Stock-AF'!$C37)</f>
        <v>1.7845103911037502E-5</v>
      </c>
      <c r="AB37" s="4">
        <f>SUMIFS(Stock!AB$2:AB$500,Stock!$C$2:$C$500,'Stock-AF'!$C37)*SUMIFS(AF!AB$2:AB$500,AF!$C$2:$C$500,'Stock-AF'!$C37)</f>
        <v>4.0314773236889808E-5</v>
      </c>
      <c r="AC37" s="4">
        <f>SUMIFS(Stock!AC$2:AC$500,Stock!$C$2:$C$500,'Stock-AF'!$C37)*SUMIFS(AF!AC$2:AC$500,AF!$C$2:$C$500,'Stock-AF'!$C37)</f>
        <v>2.68331014018146E-5</v>
      </c>
      <c r="AD37" s="4">
        <f>SUMIFS(Stock!AD$2:AD$500,Stock!$C$2:$C$500,'Stock-AF'!$C37)*SUMIFS(AF!AD$2:AD$500,AF!$C$2:$C$500,'Stock-AF'!$C37)</f>
        <v>0</v>
      </c>
      <c r="AE37" s="4">
        <f>SUMIFS(Stock!AE$2:AE$500,Stock!$C$2:$C$500,'Stock-AF'!$C37)*SUMIFS(AF!AE$2:AE$500,AF!$C$2:$C$500,'Stock-AF'!$C37)</f>
        <v>8.0170137000741505E-4</v>
      </c>
      <c r="AF37" s="4">
        <f>SUMIFS(Stock!AF$2:AF$500,Stock!$C$2:$C$500,'Stock-AF'!$C37)*SUMIFS(AF!AF$2:AF$500,AF!$C$2:$C$500,'Stock-AF'!$C37)</f>
        <v>0</v>
      </c>
      <c r="AG37" s="4">
        <f>SUMIFS(Stock!AG$2:AG$500,Stock!$C$2:$C$500,'Stock-AF'!$C37)*SUMIFS(AF!AG$2:AG$500,AF!$C$2:$C$500,'Stock-AF'!$C37)</f>
        <v>0</v>
      </c>
      <c r="AH37" s="4">
        <f>SUMIFS(Stock!AH$2:AH$500,Stock!$C$2:$C$500,'Stock-AF'!$C37)*SUMIFS(AF!AH$2:AH$500,AF!$C$2:$C$500,'Stock-AF'!$C37)</f>
        <v>2.7386314374145204E-5</v>
      </c>
      <c r="AI37" s="4">
        <f>SUMIFS(Stock!AI$2:AI$500,Stock!$C$2:$C$500,'Stock-AF'!$C37)*SUMIFS(AF!AI$2:AI$500,AF!$C$2:$C$500,'Stock-AF'!$C37)</f>
        <v>0</v>
      </c>
      <c r="AJ37" s="4">
        <f>SUMIFS(Stock!AJ$2:AJ$500,Stock!$C$2:$C$500,'Stock-AF'!$C37)*SUMIFS(AF!AJ$2:AJ$500,AF!$C$2:$C$500,'Stock-AF'!$C37)</f>
        <v>0</v>
      </c>
      <c r="AK37" s="4">
        <f>SUMIFS(Stock!AK$2:AK$500,Stock!$C$2:$C$500,'Stock-AF'!$C37)*SUMIFS(AF!AK$2:AK$500,AF!$C$2:$C$500,'Stock-AF'!$C37)</f>
        <v>1.9908727051151299E-7</v>
      </c>
      <c r="AL37" s="4">
        <f>SUMIFS(Stock!AL$2:AL$500,Stock!$C$2:$C$500,'Stock-AF'!$C37)*SUMIFS(AF!AL$2:AL$500,AF!$C$2:$C$500,'Stock-AF'!$C37)</f>
        <v>0</v>
      </c>
      <c r="AM37" s="4">
        <f>SUMIFS(Stock!AM$2:AM$500,Stock!$C$2:$C$500,'Stock-AF'!$C37)*SUMIFS(AF!AM$2:AM$500,AF!$C$2:$C$500,'Stock-AF'!$C37)</f>
        <v>5.0870425677387301E-4</v>
      </c>
      <c r="AN37" s="4">
        <f>SUMIFS(Stock!AN$2:AN$500,Stock!$C$2:$C$500,'Stock-AF'!$C37)*SUMIFS(AF!AN$2:AN$500,AF!$C$2:$C$500,'Stock-AF'!$C37)</f>
        <v>6.2372770978417896E-7</v>
      </c>
      <c r="AO37" s="4">
        <f>SUMIFS(Stock!AO$2:AO$500,Stock!$C$2:$C$500,'Stock-AF'!$C37)*SUMIFS(AF!AO$2:AO$500,AF!$C$2:$C$500,'Stock-AF'!$C37)</f>
        <v>4.9816882260687601E-5</v>
      </c>
      <c r="AP37" s="4">
        <f>SUMIFS(Stock!AP$2:AP$500,Stock!$C$2:$C$500,'Stock-AF'!$C37)*SUMIFS(AF!AP$2:AP$500,AF!$C$2:$C$500,'Stock-AF'!$C37)</f>
        <v>2.0365538100494199E-4</v>
      </c>
      <c r="AQ37" s="4">
        <f>SUMIFS(Stock!AQ$2:AQ$500,Stock!$C$2:$C$500,'Stock-AF'!$C37)*SUMIFS(AF!AQ$2:AQ$500,AF!$C$2:$C$500,'Stock-AF'!$C37)</f>
        <v>5.7134492869514209E-6</v>
      </c>
      <c r="AR37" s="4">
        <f>SUMIFS(Stock!AR$2:AR$500,Stock!$C$2:$C$500,'Stock-AF'!$C37)*SUMIFS(AF!AR$2:AR$500,AF!$C$2:$C$500,'Stock-AF'!$C37)</f>
        <v>9.0236305359343407E-6</v>
      </c>
      <c r="AS37" s="4">
        <f>SUMIFS(Stock!AS$2:AS$500,Stock!$C$2:$C$500,'Stock-AF'!$C37)*SUMIFS(AF!AS$2:AS$500,AF!$C$2:$C$500,'Stock-AF'!$C37)</f>
        <v>0</v>
      </c>
      <c r="AT37" s="4">
        <f>SUMIFS(Stock!AT$2:AT$500,Stock!$C$2:$C$500,'Stock-AF'!$C37)*SUMIFS(AF!AT$2:AT$500,AF!$C$2:$C$500,'Stock-AF'!$C37)</f>
        <v>0</v>
      </c>
      <c r="AU37" s="4">
        <f>SUMIFS(Stock!AU$2:AU$500,Stock!$C$2:$C$500,'Stock-AF'!$C37)*SUMIFS(AF!AU$2:AU$500,AF!$C$2:$C$500,'Stock-AF'!$C37)</f>
        <v>2.1094422615446502E-5</v>
      </c>
      <c r="AV37" s="4">
        <f>SUMIFS(Stock!AV$2:AV$500,Stock!$C$2:$C$500,'Stock-AF'!$C37)*SUMIFS(AF!AV$2:AV$500,AF!$C$2:$C$500,'Stock-AF'!$C37)</f>
        <v>4.5867794770674804E-4</v>
      </c>
    </row>
    <row r="38" spans="1:48">
      <c r="A38" s="4" t="s">
        <v>52</v>
      </c>
      <c r="B38" s="4" t="s">
        <v>258</v>
      </c>
      <c r="C38" s="4" t="s">
        <v>151</v>
      </c>
      <c r="D38" s="4" t="s">
        <v>54</v>
      </c>
      <c r="E38" s="4" t="s">
        <v>260</v>
      </c>
      <c r="F38" s="4" t="s">
        <v>54</v>
      </c>
      <c r="G38" s="4">
        <v>2010</v>
      </c>
      <c r="H38" s="4" t="s">
        <v>54</v>
      </c>
      <c r="I38" s="4" t="s">
        <v>54</v>
      </c>
      <c r="J38" s="4" t="s">
        <v>54</v>
      </c>
      <c r="K38" s="4" t="s">
        <v>54</v>
      </c>
      <c r="L38" s="4">
        <f>SUMIFS(Stock!L$2:L$500,Stock!$C$2:$C$500,'Stock-AF'!$C38)*SUMIFS(AF!L$2:L$500,AF!$C$2:$C$500,'Stock-AF'!$C38)</f>
        <v>8.9535704958325791E-4</v>
      </c>
      <c r="M38" s="4">
        <f>SUMIFS(Stock!M$2:M$500,Stock!$C$2:$C$500,'Stock-AF'!$C38)*SUMIFS(AF!M$2:M$500,AF!$C$2:$C$500,'Stock-AF'!$C38)</f>
        <v>3.9514196313008851E-3</v>
      </c>
      <c r="N38" s="4">
        <f>SUMIFS(Stock!N$2:N$500,Stock!$C$2:$C$500,'Stock-AF'!$C38)*SUMIFS(AF!N$2:N$500,AF!$C$2:$C$500,'Stock-AF'!$C38)</f>
        <v>0</v>
      </c>
      <c r="O38" s="4">
        <f>SUMIFS(Stock!O$2:O$500,Stock!$C$2:$C$500,'Stock-AF'!$C38)*SUMIFS(AF!O$2:O$500,AF!$C$2:$C$500,'Stock-AF'!$C38)</f>
        <v>1.0317427290208245E-4</v>
      </c>
      <c r="P38" s="4">
        <f>SUMIFS(Stock!P$2:P$500,Stock!$C$2:$C$500,'Stock-AF'!$C38)*SUMIFS(AF!P$2:P$500,AF!$C$2:$C$500,'Stock-AF'!$C38)</f>
        <v>3.7100474797669504E-4</v>
      </c>
      <c r="Q38" s="4">
        <f>SUMIFS(Stock!Q$2:Q$500,Stock!$C$2:$C$500,'Stock-AF'!$C38)*SUMIFS(AF!Q$2:Q$500,AF!$C$2:$C$500,'Stock-AF'!$C38)</f>
        <v>1.5137300863064699E-2</v>
      </c>
      <c r="R38" s="4">
        <f>SUMIFS(Stock!R$2:R$500,Stock!$C$2:$C$500,'Stock-AF'!$C38)*SUMIFS(AF!R$2:R$500,AF!$C$2:$C$500,'Stock-AF'!$C38)</f>
        <v>3.242410860458115E-4</v>
      </c>
      <c r="S38" s="4">
        <f>SUMIFS(Stock!S$2:S$500,Stock!$C$2:$C$500,'Stock-AF'!$C38)*SUMIFS(AF!S$2:S$500,AF!$C$2:$C$500,'Stock-AF'!$C38)</f>
        <v>1.9665577521779699E-3</v>
      </c>
      <c r="T38" s="4">
        <f>SUMIFS(Stock!T$2:T$500,Stock!$C$2:$C$500,'Stock-AF'!$C38)*SUMIFS(AF!T$2:T$500,AF!$C$2:$C$500,'Stock-AF'!$C38)</f>
        <v>0</v>
      </c>
      <c r="U38" s="4">
        <f>SUMIFS(Stock!U$2:U$500,Stock!$C$2:$C$500,'Stock-AF'!$C38)*SUMIFS(AF!U$2:U$500,AF!$C$2:$C$500,'Stock-AF'!$C38)</f>
        <v>4.9313753489906697E-3</v>
      </c>
      <c r="V38" s="4">
        <f>SUMIFS(Stock!V$2:V$500,Stock!$C$2:$C$500,'Stock-AF'!$C38)*SUMIFS(AF!V$2:V$500,AF!$C$2:$C$500,'Stock-AF'!$C38)</f>
        <v>2.5869938392546503E-3</v>
      </c>
      <c r="W38" s="4">
        <f>SUMIFS(Stock!W$2:W$500,Stock!$C$2:$C$500,'Stock-AF'!$C38)*SUMIFS(AF!W$2:W$500,AF!$C$2:$C$500,'Stock-AF'!$C38)</f>
        <v>0</v>
      </c>
      <c r="X38" s="4">
        <f>SUMIFS(Stock!X$2:X$500,Stock!$C$2:$C$500,'Stock-AF'!$C38)*SUMIFS(AF!X$2:X$500,AF!$C$2:$C$500,'Stock-AF'!$C38)</f>
        <v>5.47005606267063E-3</v>
      </c>
      <c r="Y38" s="4">
        <f>SUMIFS(Stock!Y$2:Y$500,Stock!$C$2:$C$500,'Stock-AF'!$C38)*SUMIFS(AF!Y$2:Y$500,AF!$C$2:$C$500,'Stock-AF'!$C38)</f>
        <v>1.2626185903581104E-2</v>
      </c>
      <c r="Z38" s="4">
        <f>SUMIFS(Stock!Z$2:Z$500,Stock!$C$2:$C$500,'Stock-AF'!$C38)*SUMIFS(AF!Z$2:Z$500,AF!$C$2:$C$500,'Stock-AF'!$C38)</f>
        <v>4.7963834894605352E-2</v>
      </c>
      <c r="AA38" s="4">
        <f>SUMIFS(Stock!AA$2:AA$500,Stock!$C$2:$C$500,'Stock-AF'!$C38)*SUMIFS(AF!AA$2:AA$500,AF!$C$2:$C$500,'Stock-AF'!$C38)</f>
        <v>1.948368638044845E-4</v>
      </c>
      <c r="AB38" s="4">
        <f>SUMIFS(Stock!AB$2:AB$500,Stock!$C$2:$C$500,'Stock-AF'!$C38)*SUMIFS(AF!AB$2:AB$500,AF!$C$2:$C$500,'Stock-AF'!$C38)</f>
        <v>5.8182566729715153E-3</v>
      </c>
      <c r="AC38" s="4">
        <f>SUMIFS(Stock!AC$2:AC$500,Stock!$C$2:$C$500,'Stock-AF'!$C38)*SUMIFS(AF!AC$2:AC$500,AF!$C$2:$C$500,'Stock-AF'!$C38)</f>
        <v>6.0819711045907048E-4</v>
      </c>
      <c r="AD38" s="4">
        <f>SUMIFS(Stock!AD$2:AD$500,Stock!$C$2:$C$500,'Stock-AF'!$C38)*SUMIFS(AF!AD$2:AD$500,AF!$C$2:$C$500,'Stock-AF'!$C38)</f>
        <v>0</v>
      </c>
      <c r="AE38" s="4">
        <f>SUMIFS(Stock!AE$2:AE$500,Stock!$C$2:$C$500,'Stock-AF'!$C38)*SUMIFS(AF!AE$2:AE$500,AF!$C$2:$C$500,'Stock-AF'!$C38)</f>
        <v>0</v>
      </c>
      <c r="AF38" s="4">
        <f>SUMIFS(Stock!AF$2:AF$500,Stock!$C$2:$C$500,'Stock-AF'!$C38)*SUMIFS(AF!AF$2:AF$500,AF!$C$2:$C$500,'Stock-AF'!$C38)</f>
        <v>3.6072954312551094E-4</v>
      </c>
      <c r="AG38" s="4">
        <f>SUMIFS(Stock!AG$2:AG$500,Stock!$C$2:$C$500,'Stock-AF'!$C38)*SUMIFS(AF!AG$2:AG$500,AF!$C$2:$C$500,'Stock-AF'!$C38)</f>
        <v>1.4285981631012824E-3</v>
      </c>
      <c r="AH38" s="4">
        <f>SUMIFS(Stock!AH$2:AH$500,Stock!$C$2:$C$500,'Stock-AF'!$C38)*SUMIFS(AF!AH$2:AH$500,AF!$C$2:$C$500,'Stock-AF'!$C38)</f>
        <v>0</v>
      </c>
      <c r="AI38" s="4">
        <f>SUMIFS(Stock!AI$2:AI$500,Stock!$C$2:$C$500,'Stock-AF'!$C38)*SUMIFS(AF!AI$2:AI$500,AF!$C$2:$C$500,'Stock-AF'!$C38)</f>
        <v>6.7702065642737995E-3</v>
      </c>
      <c r="AJ38" s="4">
        <f>SUMIFS(Stock!AJ$2:AJ$500,Stock!$C$2:$C$500,'Stock-AF'!$C38)*SUMIFS(AF!AJ$2:AJ$500,AF!$C$2:$C$500,'Stock-AF'!$C38)</f>
        <v>0</v>
      </c>
      <c r="AK38" s="4">
        <f>SUMIFS(Stock!AK$2:AK$500,Stock!$C$2:$C$500,'Stock-AF'!$C38)*SUMIFS(AF!AK$2:AK$500,AF!$C$2:$C$500,'Stock-AF'!$C38)</f>
        <v>8.1423318624606299E-4</v>
      </c>
      <c r="AL38" s="4">
        <f>SUMIFS(Stock!AL$2:AL$500,Stock!$C$2:$C$500,'Stock-AF'!$C38)*SUMIFS(AF!AL$2:AL$500,AF!$C$2:$C$500,'Stock-AF'!$C38)</f>
        <v>0</v>
      </c>
      <c r="AM38" s="4">
        <f>SUMIFS(Stock!AM$2:AM$500,Stock!$C$2:$C$500,'Stock-AF'!$C38)*SUMIFS(AF!AM$2:AM$500,AF!$C$2:$C$500,'Stock-AF'!$C38)</f>
        <v>8.3366196258127638E-4</v>
      </c>
      <c r="AN38" s="4">
        <f>SUMIFS(Stock!AN$2:AN$500,Stock!$C$2:$C$500,'Stock-AF'!$C38)*SUMIFS(AF!AN$2:AN$500,AF!$C$2:$C$500,'Stock-AF'!$C38)</f>
        <v>4.88947587965526E-3</v>
      </c>
      <c r="AO38" s="4">
        <f>SUMIFS(Stock!AO$2:AO$500,Stock!$C$2:$C$500,'Stock-AF'!$C38)*SUMIFS(AF!AO$2:AO$500,AF!$C$2:$C$500,'Stock-AF'!$C38)</f>
        <v>8.755733688333869E-3</v>
      </c>
      <c r="AP38" s="4">
        <f>SUMIFS(Stock!AP$2:AP$500,Stock!$C$2:$C$500,'Stock-AF'!$C38)*SUMIFS(AF!AP$2:AP$500,AF!$C$2:$C$500,'Stock-AF'!$C38)</f>
        <v>0</v>
      </c>
      <c r="AQ38" s="4">
        <f>SUMIFS(Stock!AQ$2:AQ$500,Stock!$C$2:$C$500,'Stock-AF'!$C38)*SUMIFS(AF!AQ$2:AQ$500,AF!$C$2:$C$500,'Stock-AF'!$C38)</f>
        <v>0</v>
      </c>
      <c r="AR38" s="4">
        <f>SUMIFS(Stock!AR$2:AR$500,Stock!$C$2:$C$500,'Stock-AF'!$C38)*SUMIFS(AF!AR$2:AR$500,AF!$C$2:$C$500,'Stock-AF'!$C38)</f>
        <v>1.1336521594844491E-3</v>
      </c>
      <c r="AS38" s="4">
        <f>SUMIFS(Stock!AS$2:AS$500,Stock!$C$2:$C$500,'Stock-AF'!$C38)*SUMIFS(AF!AS$2:AS$500,AF!$C$2:$C$500,'Stock-AF'!$C38)</f>
        <v>6.1002604068846143E-3</v>
      </c>
      <c r="AT38" s="4">
        <f>SUMIFS(Stock!AT$2:AT$500,Stock!$C$2:$C$500,'Stock-AF'!$C38)*SUMIFS(AF!AT$2:AT$500,AF!$C$2:$C$500,'Stock-AF'!$C38)</f>
        <v>0</v>
      </c>
      <c r="AU38" s="4">
        <f>SUMIFS(Stock!AU$2:AU$500,Stock!$C$2:$C$500,'Stock-AF'!$C38)*SUMIFS(AF!AU$2:AU$500,AF!$C$2:$C$500,'Stock-AF'!$C38)</f>
        <v>7.4622745050175496E-4</v>
      </c>
      <c r="AV38" s="4">
        <f>SUMIFS(Stock!AV$2:AV$500,Stock!$C$2:$C$500,'Stock-AF'!$C38)*SUMIFS(AF!AV$2:AV$500,AF!$C$2:$C$500,'Stock-AF'!$C38)</f>
        <v>2.4196376829946496E-3</v>
      </c>
    </row>
    <row r="39" spans="1:48">
      <c r="A39" s="4" t="s">
        <v>52</v>
      </c>
      <c r="B39" s="4" t="s">
        <v>258</v>
      </c>
      <c r="C39" s="4" t="s">
        <v>152</v>
      </c>
      <c r="D39" s="4" t="s">
        <v>54</v>
      </c>
      <c r="E39" s="4" t="s">
        <v>260</v>
      </c>
      <c r="F39" s="4" t="s">
        <v>54</v>
      </c>
      <c r="G39" s="4">
        <v>2010</v>
      </c>
      <c r="H39" s="4" t="s">
        <v>54</v>
      </c>
      <c r="I39" s="4" t="s">
        <v>54</v>
      </c>
      <c r="J39" s="4" t="s">
        <v>54</v>
      </c>
      <c r="K39" s="4" t="s">
        <v>54</v>
      </c>
      <c r="L39" s="4">
        <f>SUMIFS(Stock!L$2:L$500,Stock!$C$2:$C$500,'Stock-AF'!$C39)*SUMIFS(AF!L$2:L$500,AF!$C$2:$C$500,'Stock-AF'!$C39)</f>
        <v>9.7471507737643503E-5</v>
      </c>
      <c r="M39" s="4">
        <f>SUMIFS(Stock!M$2:M$500,Stock!$C$2:$C$500,'Stock-AF'!$C39)*SUMIFS(AF!M$2:M$500,AF!$C$2:$C$500,'Stock-AF'!$C39)</f>
        <v>2.8920412392578998E-4</v>
      </c>
      <c r="N39" s="4">
        <f>SUMIFS(Stock!N$2:N$500,Stock!$C$2:$C$500,'Stock-AF'!$C39)*SUMIFS(AF!N$2:N$500,AF!$C$2:$C$500,'Stock-AF'!$C39)</f>
        <v>6.3434255222170801E-3</v>
      </c>
      <c r="O39" s="4">
        <f>SUMIFS(Stock!O$2:O$500,Stock!$C$2:$C$500,'Stock-AF'!$C39)*SUMIFS(AF!O$2:O$500,AF!$C$2:$C$500,'Stock-AF'!$C39)</f>
        <v>0</v>
      </c>
      <c r="P39" s="4">
        <f>SUMIFS(Stock!P$2:P$500,Stock!$C$2:$C$500,'Stock-AF'!$C39)*SUMIFS(AF!P$2:P$500,AF!$C$2:$C$500,'Stock-AF'!$C39)</f>
        <v>2.3353015293913799E-4</v>
      </c>
      <c r="Q39" s="4">
        <f>SUMIFS(Stock!Q$2:Q$500,Stock!$C$2:$C$500,'Stock-AF'!$C39)*SUMIFS(AF!Q$2:Q$500,AF!$C$2:$C$500,'Stock-AF'!$C39)</f>
        <v>0</v>
      </c>
      <c r="R39" s="4">
        <f>SUMIFS(Stock!R$2:R$500,Stock!$C$2:$C$500,'Stock-AF'!$C39)*SUMIFS(AF!R$2:R$500,AF!$C$2:$C$500,'Stock-AF'!$C39)</f>
        <v>0</v>
      </c>
      <c r="S39" s="4">
        <f>SUMIFS(Stock!S$2:S$500,Stock!$C$2:$C$500,'Stock-AF'!$C39)*SUMIFS(AF!S$2:S$500,AF!$C$2:$C$500,'Stock-AF'!$C39)</f>
        <v>1.7343376641165151E-3</v>
      </c>
      <c r="T39" s="4">
        <f>SUMIFS(Stock!T$2:T$500,Stock!$C$2:$C$500,'Stock-AF'!$C39)*SUMIFS(AF!T$2:T$500,AF!$C$2:$C$500,'Stock-AF'!$C39)</f>
        <v>1.1820766236088515E-2</v>
      </c>
      <c r="U39" s="4">
        <f>SUMIFS(Stock!U$2:U$500,Stock!$C$2:$C$500,'Stock-AF'!$C39)*SUMIFS(AF!U$2:U$500,AF!$C$2:$C$500,'Stock-AF'!$C39)</f>
        <v>0</v>
      </c>
      <c r="V39" s="4">
        <f>SUMIFS(Stock!V$2:V$500,Stock!$C$2:$C$500,'Stock-AF'!$C39)*SUMIFS(AF!V$2:V$500,AF!$C$2:$C$500,'Stock-AF'!$C39)</f>
        <v>4.3998809953209295E-4</v>
      </c>
      <c r="W39" s="4">
        <f>SUMIFS(Stock!W$2:W$500,Stock!$C$2:$C$500,'Stock-AF'!$C39)*SUMIFS(AF!W$2:W$500,AF!$C$2:$C$500,'Stock-AF'!$C39)</f>
        <v>0</v>
      </c>
      <c r="X39" s="4">
        <f>SUMIFS(Stock!X$2:X$500,Stock!$C$2:$C$500,'Stock-AF'!$C39)*SUMIFS(AF!X$2:X$500,AF!$C$2:$C$500,'Stock-AF'!$C39)</f>
        <v>2.6560129963010548E-3</v>
      </c>
      <c r="Y39" s="4">
        <f>SUMIFS(Stock!Y$2:Y$500,Stock!$C$2:$C$500,'Stock-AF'!$C39)*SUMIFS(AF!Y$2:Y$500,AF!$C$2:$C$500,'Stock-AF'!$C39)</f>
        <v>5.7989069658389246E-4</v>
      </c>
      <c r="Z39" s="4">
        <f>SUMIFS(Stock!Z$2:Z$500,Stock!$C$2:$C$500,'Stock-AF'!$C39)*SUMIFS(AF!Z$2:Z$500,AF!$C$2:$C$500,'Stock-AF'!$C39)</f>
        <v>0</v>
      </c>
      <c r="AA39" s="4">
        <f>SUMIFS(Stock!AA$2:AA$500,Stock!$C$2:$C$500,'Stock-AF'!$C39)*SUMIFS(AF!AA$2:AA$500,AF!$C$2:$C$500,'Stock-AF'!$C39)</f>
        <v>1.0886877103311675E-4</v>
      </c>
      <c r="AB39" s="4">
        <f>SUMIFS(Stock!AB$2:AB$500,Stock!$C$2:$C$500,'Stock-AF'!$C39)*SUMIFS(AF!AB$2:AB$500,AF!$C$2:$C$500,'Stock-AF'!$C39)</f>
        <v>1.631587901868885E-4</v>
      </c>
      <c r="AC39" s="4">
        <f>SUMIFS(Stock!AC$2:AC$500,Stock!$C$2:$C$500,'Stock-AF'!$C39)*SUMIFS(AF!AC$2:AC$500,AF!$C$2:$C$500,'Stock-AF'!$C39)</f>
        <v>0</v>
      </c>
      <c r="AD39" s="4">
        <f>SUMIFS(Stock!AD$2:AD$500,Stock!$C$2:$C$500,'Stock-AF'!$C39)*SUMIFS(AF!AD$2:AD$500,AF!$C$2:$C$500,'Stock-AF'!$C39)</f>
        <v>0</v>
      </c>
      <c r="AE39" s="4">
        <f>SUMIFS(Stock!AE$2:AE$500,Stock!$C$2:$C$500,'Stock-AF'!$C39)*SUMIFS(AF!AE$2:AE$500,AF!$C$2:$C$500,'Stock-AF'!$C39)</f>
        <v>0</v>
      </c>
      <c r="AF39" s="4">
        <f>SUMIFS(Stock!AF$2:AF$500,Stock!$C$2:$C$500,'Stock-AF'!$C39)*SUMIFS(AF!AF$2:AF$500,AF!$C$2:$C$500,'Stock-AF'!$C39)</f>
        <v>4.1717765701223695E-4</v>
      </c>
      <c r="AG39" s="4">
        <f>SUMIFS(Stock!AG$2:AG$500,Stock!$C$2:$C$500,'Stock-AF'!$C39)*SUMIFS(AF!AG$2:AG$500,AF!$C$2:$C$500,'Stock-AF'!$C39)</f>
        <v>3.0437967314467648E-3</v>
      </c>
      <c r="AH39" s="4">
        <f>SUMIFS(Stock!AH$2:AH$500,Stock!$C$2:$C$500,'Stock-AF'!$C39)*SUMIFS(AF!AH$2:AH$500,AF!$C$2:$C$500,'Stock-AF'!$C39)</f>
        <v>0</v>
      </c>
      <c r="AI39" s="4">
        <f>SUMIFS(Stock!AI$2:AI$500,Stock!$C$2:$C$500,'Stock-AF'!$C39)*SUMIFS(AF!AI$2:AI$500,AF!$C$2:$C$500,'Stock-AF'!$C39)</f>
        <v>2.1887363364606299E-3</v>
      </c>
      <c r="AJ39" s="4">
        <f>SUMIFS(Stock!AJ$2:AJ$500,Stock!$C$2:$C$500,'Stock-AF'!$C39)*SUMIFS(AF!AJ$2:AJ$500,AF!$C$2:$C$500,'Stock-AF'!$C39)</f>
        <v>0</v>
      </c>
      <c r="AK39" s="4">
        <f>SUMIFS(Stock!AK$2:AK$500,Stock!$C$2:$C$500,'Stock-AF'!$C39)*SUMIFS(AF!AK$2:AK$500,AF!$C$2:$C$500,'Stock-AF'!$C39)</f>
        <v>1.307146095841608E-4</v>
      </c>
      <c r="AL39" s="4">
        <f>SUMIFS(Stock!AL$2:AL$500,Stock!$C$2:$C$500,'Stock-AF'!$C39)*SUMIFS(AF!AL$2:AL$500,AF!$C$2:$C$500,'Stock-AF'!$C39)</f>
        <v>0</v>
      </c>
      <c r="AM39" s="4">
        <f>SUMIFS(Stock!AM$2:AM$500,Stock!$C$2:$C$500,'Stock-AF'!$C39)*SUMIFS(AF!AM$2:AM$500,AF!$C$2:$C$500,'Stock-AF'!$C39)</f>
        <v>1.59715622626023E-4</v>
      </c>
      <c r="AN39" s="4">
        <f>SUMIFS(Stock!AN$2:AN$500,Stock!$C$2:$C$500,'Stock-AF'!$C39)*SUMIFS(AF!AN$2:AN$500,AF!$C$2:$C$500,'Stock-AF'!$C39)</f>
        <v>0</v>
      </c>
      <c r="AO39" s="4">
        <f>SUMIFS(Stock!AO$2:AO$500,Stock!$C$2:$C$500,'Stock-AF'!$C39)*SUMIFS(AF!AO$2:AO$500,AF!$C$2:$C$500,'Stock-AF'!$C39)</f>
        <v>5.2426070258119947E-2</v>
      </c>
      <c r="AP39" s="4">
        <f>SUMIFS(Stock!AP$2:AP$500,Stock!$C$2:$C$500,'Stock-AF'!$C39)*SUMIFS(AF!AP$2:AP$500,AF!$C$2:$C$500,'Stock-AF'!$C39)</f>
        <v>0</v>
      </c>
      <c r="AQ39" s="4">
        <f>SUMIFS(Stock!AQ$2:AQ$500,Stock!$C$2:$C$500,'Stock-AF'!$C39)*SUMIFS(AF!AQ$2:AQ$500,AF!$C$2:$C$500,'Stock-AF'!$C39)</f>
        <v>3.3156541251384002E-5</v>
      </c>
      <c r="AR39" s="4">
        <f>SUMIFS(Stock!AR$2:AR$500,Stock!$C$2:$C$500,'Stock-AF'!$C39)*SUMIFS(AF!AR$2:AR$500,AF!$C$2:$C$500,'Stock-AF'!$C39)</f>
        <v>1.7573192891519099E-2</v>
      </c>
      <c r="AS39" s="4">
        <f>SUMIFS(Stock!AS$2:AS$500,Stock!$C$2:$C$500,'Stock-AF'!$C39)*SUMIFS(AF!AS$2:AS$500,AF!$C$2:$C$500,'Stock-AF'!$C39)</f>
        <v>0</v>
      </c>
      <c r="AT39" s="4">
        <f>SUMIFS(Stock!AT$2:AT$500,Stock!$C$2:$C$500,'Stock-AF'!$C39)*SUMIFS(AF!AT$2:AT$500,AF!$C$2:$C$500,'Stock-AF'!$C39)</f>
        <v>0</v>
      </c>
      <c r="AU39" s="4">
        <f>SUMIFS(Stock!AU$2:AU$500,Stock!$C$2:$C$500,'Stock-AF'!$C39)*SUMIFS(AF!AU$2:AU$500,AF!$C$2:$C$500,'Stock-AF'!$C39)</f>
        <v>1.5872447479993199E-2</v>
      </c>
      <c r="AV39" s="4">
        <f>SUMIFS(Stock!AV$2:AV$500,Stock!$C$2:$C$500,'Stock-AF'!$C39)*SUMIFS(AF!AV$2:AV$500,AF!$C$2:$C$500,'Stock-AF'!$C39)</f>
        <v>1.5295806989244149E-3</v>
      </c>
    </row>
    <row r="40" spans="1:48">
      <c r="A40" s="4" t="s">
        <v>52</v>
      </c>
      <c r="B40" s="4" t="s">
        <v>258</v>
      </c>
      <c r="C40" s="4" t="s">
        <v>153</v>
      </c>
      <c r="D40" s="4" t="s">
        <v>54</v>
      </c>
      <c r="E40" s="4" t="s">
        <v>260</v>
      </c>
      <c r="F40" s="4" t="s">
        <v>54</v>
      </c>
      <c r="G40" s="4">
        <v>2010</v>
      </c>
      <c r="H40" s="4" t="s">
        <v>54</v>
      </c>
      <c r="I40" s="4" t="s">
        <v>54</v>
      </c>
      <c r="J40" s="4" t="s">
        <v>54</v>
      </c>
      <c r="K40" s="4" t="s">
        <v>54</v>
      </c>
      <c r="L40" s="4">
        <f>SUMIFS(Stock!L$2:L$500,Stock!$C$2:$C$500,'Stock-AF'!$C40)*SUMIFS(AF!L$2:L$500,AF!$C$2:$C$500,'Stock-AF'!$C40)</f>
        <v>2.2943042437257749E-3</v>
      </c>
      <c r="M40" s="4">
        <f>SUMIFS(Stock!M$2:M$500,Stock!$C$2:$C$500,'Stock-AF'!$C40)*SUMIFS(AF!M$2:M$500,AF!$C$2:$C$500,'Stock-AF'!$C40)</f>
        <v>1.928305155914805E-2</v>
      </c>
      <c r="N40" s="4">
        <f>SUMIFS(Stock!N$2:N$500,Stock!$C$2:$C$500,'Stock-AF'!$C40)*SUMIFS(AF!N$2:N$500,AF!$C$2:$C$500,'Stock-AF'!$C40)</f>
        <v>4.2079549044960602E-4</v>
      </c>
      <c r="O40" s="4">
        <f>SUMIFS(Stock!O$2:O$500,Stock!$C$2:$C$500,'Stock-AF'!$C40)*SUMIFS(AF!O$2:O$500,AF!$C$2:$C$500,'Stock-AF'!$C40)</f>
        <v>0.10190717327368694</v>
      </c>
      <c r="P40" s="4">
        <f>SUMIFS(Stock!P$2:P$500,Stock!$C$2:$C$500,'Stock-AF'!$C40)*SUMIFS(AF!P$2:P$500,AF!$C$2:$C$500,'Stock-AF'!$C40)</f>
        <v>1.0307549349013649E-2</v>
      </c>
      <c r="Q40" s="4">
        <f>SUMIFS(Stock!Q$2:Q$500,Stock!$C$2:$C$500,'Stock-AF'!$C40)*SUMIFS(AF!Q$2:Q$500,AF!$C$2:$C$500,'Stock-AF'!$C40)</f>
        <v>2.9587401150642449E-2</v>
      </c>
      <c r="R40" s="4">
        <f>SUMIFS(Stock!R$2:R$500,Stock!$C$2:$C$500,'Stock-AF'!$C40)*SUMIFS(AF!R$2:R$500,AF!$C$2:$C$500,'Stock-AF'!$C40)</f>
        <v>6.160237343606865E-3</v>
      </c>
      <c r="S40" s="4">
        <f>SUMIFS(Stock!S$2:S$500,Stock!$C$2:$C$500,'Stock-AF'!$C40)*SUMIFS(AF!S$2:S$500,AF!$C$2:$C$500,'Stock-AF'!$C40)</f>
        <v>3.0065718491669099E-2</v>
      </c>
      <c r="T40" s="4">
        <f>SUMIFS(Stock!T$2:T$500,Stock!$C$2:$C$500,'Stock-AF'!$C40)*SUMIFS(AF!T$2:T$500,AF!$C$2:$C$500,'Stock-AF'!$C40)</f>
        <v>0.15721643975494201</v>
      </c>
      <c r="U40" s="4">
        <f>SUMIFS(Stock!U$2:U$500,Stock!$C$2:$C$500,'Stock-AF'!$C40)*SUMIFS(AF!U$2:U$500,AF!$C$2:$C$500,'Stock-AF'!$C40)</f>
        <v>5.5801707916337845E-2</v>
      </c>
      <c r="V40" s="4">
        <f>SUMIFS(Stock!V$2:V$500,Stock!$C$2:$C$500,'Stock-AF'!$C40)*SUMIFS(AF!V$2:V$500,AF!$C$2:$C$500,'Stock-AF'!$C40)</f>
        <v>2.000048976525165E-2</v>
      </c>
      <c r="W40" s="4">
        <f>SUMIFS(Stock!W$2:W$500,Stock!$C$2:$C$500,'Stock-AF'!$C40)*SUMIFS(AF!W$2:W$500,AF!$C$2:$C$500,'Stock-AF'!$C40)</f>
        <v>4.2909086167747947E-2</v>
      </c>
      <c r="X40" s="4">
        <f>SUMIFS(Stock!X$2:X$500,Stock!$C$2:$C$500,'Stock-AF'!$C40)*SUMIFS(AF!X$2:X$500,AF!$C$2:$C$500,'Stock-AF'!$C40)</f>
        <v>0.17519629165817849</v>
      </c>
      <c r="Y40" s="4">
        <f>SUMIFS(Stock!Y$2:Y$500,Stock!$C$2:$C$500,'Stock-AF'!$C40)*SUMIFS(AF!Y$2:Y$500,AF!$C$2:$C$500,'Stock-AF'!$C40)</f>
        <v>0.21471835194684899</v>
      </c>
      <c r="Z40" s="4">
        <f>SUMIFS(Stock!Z$2:Z$500,Stock!$C$2:$C$500,'Stock-AF'!$C40)*SUMIFS(AF!Z$2:Z$500,AF!$C$2:$C$500,'Stock-AF'!$C40)</f>
        <v>0.62540600215612652</v>
      </c>
      <c r="AA40" s="4">
        <f>SUMIFS(Stock!AA$2:AA$500,Stock!$C$2:$C$500,'Stock-AF'!$C40)*SUMIFS(AF!AA$2:AA$500,AF!$C$2:$C$500,'Stock-AF'!$C40)</f>
        <v>8.0311083935070745E-3</v>
      </c>
      <c r="AB40" s="4">
        <f>SUMIFS(Stock!AB$2:AB$500,Stock!$C$2:$C$500,'Stock-AF'!$C40)*SUMIFS(AF!AB$2:AB$500,AF!$C$2:$C$500,'Stock-AF'!$C40)</f>
        <v>1.7612745885212999E-2</v>
      </c>
      <c r="AC40" s="4">
        <f>SUMIFS(Stock!AC$2:AC$500,Stock!$C$2:$C$500,'Stock-AF'!$C40)*SUMIFS(AF!AC$2:AC$500,AF!$C$2:$C$500,'Stock-AF'!$C40)</f>
        <v>2.1342197197819799E-2</v>
      </c>
      <c r="AD40" s="4">
        <f>SUMIFS(Stock!AD$2:AD$500,Stock!$C$2:$C$500,'Stock-AF'!$C40)*SUMIFS(AF!AD$2:AD$500,AF!$C$2:$C$500,'Stock-AF'!$C40)</f>
        <v>1.765098221660415E-3</v>
      </c>
      <c r="AE40" s="4">
        <f>SUMIFS(Stock!AE$2:AE$500,Stock!$C$2:$C$500,'Stock-AF'!$C40)*SUMIFS(AF!AE$2:AE$500,AF!$C$2:$C$500,'Stock-AF'!$C40)</f>
        <v>0.17392428972993298</v>
      </c>
      <c r="AF40" s="4">
        <f>SUMIFS(Stock!AF$2:AF$500,Stock!$C$2:$C$500,'Stock-AF'!$C40)*SUMIFS(AF!AF$2:AF$500,AF!$C$2:$C$500,'Stock-AF'!$C40)</f>
        <v>7.7937483835345046E-4</v>
      </c>
      <c r="AG40" s="4">
        <f>SUMIFS(Stock!AG$2:AG$500,Stock!$C$2:$C$500,'Stock-AF'!$C40)*SUMIFS(AF!AG$2:AG$500,AF!$C$2:$C$500,'Stock-AF'!$C40)</f>
        <v>3.3802486535002198E-3</v>
      </c>
      <c r="AH40" s="4">
        <f>SUMIFS(Stock!AH$2:AH$500,Stock!$C$2:$C$500,'Stock-AF'!$C40)*SUMIFS(AF!AH$2:AH$500,AF!$C$2:$C$500,'Stock-AF'!$C40)</f>
        <v>6.1788652826538452E-3</v>
      </c>
      <c r="AI40" s="4">
        <f>SUMIFS(Stock!AI$2:AI$500,Stock!$C$2:$C$500,'Stock-AF'!$C40)*SUMIFS(AF!AI$2:AI$500,AF!$C$2:$C$500,'Stock-AF'!$C40)</f>
        <v>6.7057545268987048E-3</v>
      </c>
      <c r="AJ40" s="4">
        <f>SUMIFS(Stock!AJ$2:AJ$500,Stock!$C$2:$C$500,'Stock-AF'!$C40)*SUMIFS(AF!AJ$2:AJ$500,AF!$C$2:$C$500,'Stock-AF'!$C40)</f>
        <v>5.0943666061723798E-5</v>
      </c>
      <c r="AK40" s="4">
        <f>SUMIFS(Stock!AK$2:AK$500,Stock!$C$2:$C$500,'Stock-AF'!$C40)*SUMIFS(AF!AK$2:AK$500,AF!$C$2:$C$500,'Stock-AF'!$C40)</f>
        <v>2.30557902348681E-3</v>
      </c>
      <c r="AL40" s="4">
        <f>SUMIFS(Stock!AL$2:AL$500,Stock!$C$2:$C$500,'Stock-AF'!$C40)*SUMIFS(AF!AL$2:AL$500,AF!$C$2:$C$500,'Stock-AF'!$C40)</f>
        <v>6.7706655962127904E-4</v>
      </c>
      <c r="AM40" s="4">
        <f>SUMIFS(Stock!AM$2:AM$500,Stock!$C$2:$C$500,'Stock-AF'!$C40)*SUMIFS(AF!AM$2:AM$500,AF!$C$2:$C$500,'Stock-AF'!$C40)</f>
        <v>0.1463757878946399</v>
      </c>
      <c r="AN40" s="4">
        <f>SUMIFS(Stock!AN$2:AN$500,Stock!$C$2:$C$500,'Stock-AF'!$C40)*SUMIFS(AF!AN$2:AN$500,AF!$C$2:$C$500,'Stock-AF'!$C40)</f>
        <v>0.24673915220101497</v>
      </c>
      <c r="AO40" s="4">
        <f>SUMIFS(Stock!AO$2:AO$500,Stock!$C$2:$C$500,'Stock-AF'!$C40)*SUMIFS(AF!AO$2:AO$500,AF!$C$2:$C$500,'Stock-AF'!$C40)</f>
        <v>8.3484452277252E-2</v>
      </c>
      <c r="AP40" s="4">
        <f>SUMIFS(Stock!AP$2:AP$500,Stock!$C$2:$C$500,'Stock-AF'!$C40)*SUMIFS(AF!AP$2:AP$500,AF!$C$2:$C$500,'Stock-AF'!$C40)</f>
        <v>3.1846483739381544E-2</v>
      </c>
      <c r="AQ40" s="4">
        <f>SUMIFS(Stock!AQ$2:AQ$500,Stock!$C$2:$C$500,'Stock-AF'!$C40)*SUMIFS(AF!AQ$2:AQ$500,AF!$C$2:$C$500,'Stock-AF'!$C40)</f>
        <v>9.9146488841713801E-3</v>
      </c>
      <c r="AR40" s="4">
        <f>SUMIFS(Stock!AR$2:AR$500,Stock!$C$2:$C$500,'Stock-AF'!$C40)*SUMIFS(AF!AR$2:AR$500,AF!$C$2:$C$500,'Stock-AF'!$C40)</f>
        <v>5.0344054150485446E-3</v>
      </c>
      <c r="AS40" s="4">
        <f>SUMIFS(Stock!AS$2:AS$500,Stock!$C$2:$C$500,'Stock-AF'!$C40)*SUMIFS(AF!AS$2:AS$500,AF!$C$2:$C$500,'Stock-AF'!$C40)</f>
        <v>0.36770218396514548</v>
      </c>
      <c r="AT40" s="4">
        <f>SUMIFS(Stock!AT$2:AT$500,Stock!$C$2:$C$500,'Stock-AF'!$C40)*SUMIFS(AF!AT$2:AT$500,AF!$C$2:$C$500,'Stock-AF'!$C40)</f>
        <v>5.5532420036364903E-3</v>
      </c>
      <c r="AU40" s="4">
        <f>SUMIFS(Stock!AU$2:AU$500,Stock!$C$2:$C$500,'Stock-AF'!$C40)*SUMIFS(AF!AU$2:AU$500,AF!$C$2:$C$500,'Stock-AF'!$C40)</f>
        <v>2.14306492430184E-2</v>
      </c>
      <c r="AV40" s="4">
        <f>SUMIFS(Stock!AV$2:AV$500,Stock!$C$2:$C$500,'Stock-AF'!$C40)*SUMIFS(AF!AV$2:AV$500,AF!$C$2:$C$500,'Stock-AF'!$C40)</f>
        <v>0.22093349447027399</v>
      </c>
    </row>
    <row r="41" spans="1:48">
      <c r="A41" s="4" t="s">
        <v>52</v>
      </c>
      <c r="B41" s="4" t="s">
        <v>258</v>
      </c>
      <c r="C41" s="4" t="s">
        <v>154</v>
      </c>
      <c r="D41" s="4" t="s">
        <v>54</v>
      </c>
      <c r="E41" s="4" t="s">
        <v>260</v>
      </c>
      <c r="F41" s="4" t="s">
        <v>54</v>
      </c>
      <c r="G41" s="4">
        <v>2010</v>
      </c>
      <c r="H41" s="4" t="s">
        <v>54</v>
      </c>
      <c r="I41" s="4" t="s">
        <v>54</v>
      </c>
      <c r="J41" s="4" t="s">
        <v>54</v>
      </c>
      <c r="K41" s="4" t="s">
        <v>54</v>
      </c>
      <c r="L41" s="4">
        <f>SUMIFS(Stock!L$2:L$500,Stock!$C$2:$C$500,'Stock-AF'!$C41)*SUMIFS(AF!L$2:L$500,AF!$C$2:$C$500,'Stock-AF'!$C41)</f>
        <v>0</v>
      </c>
      <c r="M41" s="4">
        <f>SUMIFS(Stock!M$2:M$500,Stock!$C$2:$C$500,'Stock-AF'!$C41)*SUMIFS(AF!M$2:M$500,AF!$C$2:$C$500,'Stock-AF'!$C41)</f>
        <v>4.0102481433142205E-2</v>
      </c>
      <c r="N41" s="4">
        <f>SUMIFS(Stock!N$2:N$500,Stock!$C$2:$C$500,'Stock-AF'!$C41)*SUMIFS(AF!N$2:N$500,AF!$C$2:$C$500,'Stock-AF'!$C41)</f>
        <v>0</v>
      </c>
      <c r="O41" s="4">
        <f>SUMIFS(Stock!O$2:O$500,Stock!$C$2:$C$500,'Stock-AF'!$C41)*SUMIFS(AF!O$2:O$500,AF!$C$2:$C$500,'Stock-AF'!$C41)</f>
        <v>0.24980695473292647</v>
      </c>
      <c r="P41" s="4">
        <f>SUMIFS(Stock!P$2:P$500,Stock!$C$2:$C$500,'Stock-AF'!$C41)*SUMIFS(AF!P$2:P$500,AF!$C$2:$C$500,'Stock-AF'!$C41)</f>
        <v>3.1967638443317547E-3</v>
      </c>
      <c r="Q41" s="4">
        <f>SUMIFS(Stock!Q$2:Q$500,Stock!$C$2:$C$500,'Stock-AF'!$C41)*SUMIFS(AF!Q$2:Q$500,AF!$C$2:$C$500,'Stock-AF'!$C41)</f>
        <v>3.788050770473865E-2</v>
      </c>
      <c r="R41" s="4">
        <f>SUMIFS(Stock!R$2:R$500,Stock!$C$2:$C$500,'Stock-AF'!$C41)*SUMIFS(AF!R$2:R$500,AF!$C$2:$C$500,'Stock-AF'!$C41)</f>
        <v>1.3658199479105474E-5</v>
      </c>
      <c r="S41" s="4">
        <f>SUMIFS(Stock!S$2:S$500,Stock!$C$2:$C$500,'Stock-AF'!$C41)*SUMIFS(AF!S$2:S$500,AF!$C$2:$C$500,'Stock-AF'!$C41)</f>
        <v>8.6791311334301541E-2</v>
      </c>
      <c r="T41" s="4">
        <f>SUMIFS(Stock!T$2:T$500,Stock!$C$2:$C$500,'Stock-AF'!$C41)*SUMIFS(AF!T$2:T$500,AF!$C$2:$C$500,'Stock-AF'!$C41)</f>
        <v>0.57547764029284498</v>
      </c>
      <c r="U41" s="4">
        <f>SUMIFS(Stock!U$2:U$500,Stock!$C$2:$C$500,'Stock-AF'!$C41)*SUMIFS(AF!U$2:U$500,AF!$C$2:$C$500,'Stock-AF'!$C41)</f>
        <v>4.7541322966214099E-2</v>
      </c>
      <c r="V41" s="4">
        <f>SUMIFS(Stock!V$2:V$500,Stock!$C$2:$C$500,'Stock-AF'!$C41)*SUMIFS(AF!V$2:V$500,AF!$C$2:$C$500,'Stock-AF'!$C41)</f>
        <v>5.0519636860965594E-3</v>
      </c>
      <c r="W41" s="4">
        <f>SUMIFS(Stock!W$2:W$500,Stock!$C$2:$C$500,'Stock-AF'!$C41)*SUMIFS(AF!W$2:W$500,AF!$C$2:$C$500,'Stock-AF'!$C41)</f>
        <v>8.5865768757061346E-3</v>
      </c>
      <c r="X41" s="4">
        <f>SUMIFS(Stock!X$2:X$500,Stock!$C$2:$C$500,'Stock-AF'!$C41)*SUMIFS(AF!X$2:X$500,AF!$C$2:$C$500,'Stock-AF'!$C41)</f>
        <v>8.3819122629749387E-2</v>
      </c>
      <c r="Y41" s="4">
        <f>SUMIFS(Stock!Y$2:Y$500,Stock!$C$2:$C$500,'Stock-AF'!$C41)*SUMIFS(AF!Y$2:Y$500,AF!$C$2:$C$500,'Stock-AF'!$C41)</f>
        <v>5.1202914865651795E-3</v>
      </c>
      <c r="Z41" s="4">
        <f>SUMIFS(Stock!Z$2:Z$500,Stock!$C$2:$C$500,'Stock-AF'!$C41)*SUMIFS(AF!Z$2:Z$500,AF!$C$2:$C$500,'Stock-AF'!$C41)</f>
        <v>0.75507618764845952</v>
      </c>
      <c r="AA41" s="4">
        <f>SUMIFS(Stock!AA$2:AA$500,Stock!$C$2:$C$500,'Stock-AF'!$C41)*SUMIFS(AF!AA$2:AA$500,AF!$C$2:$C$500,'Stock-AF'!$C41)</f>
        <v>1.1114129286137669E-2</v>
      </c>
      <c r="AB41" s="4">
        <f>SUMIFS(Stock!AB$2:AB$500,Stock!$C$2:$C$500,'Stock-AF'!$C41)*SUMIFS(AF!AB$2:AB$500,AF!$C$2:$C$500,'Stock-AF'!$C41)</f>
        <v>0.1045124539996494</v>
      </c>
      <c r="AC41" s="4">
        <f>SUMIFS(Stock!AC$2:AC$500,Stock!$C$2:$C$500,'Stock-AF'!$C41)*SUMIFS(AF!AC$2:AC$500,AF!$C$2:$C$500,'Stock-AF'!$C41)</f>
        <v>3.130596697814865E-2</v>
      </c>
      <c r="AD41" s="4">
        <f>SUMIFS(Stock!AD$2:AD$500,Stock!$C$2:$C$500,'Stock-AF'!$C41)*SUMIFS(AF!AD$2:AD$500,AF!$C$2:$C$500,'Stock-AF'!$C41)</f>
        <v>0</v>
      </c>
      <c r="AE41" s="4">
        <f>SUMIFS(Stock!AE$2:AE$500,Stock!$C$2:$C$500,'Stock-AF'!$C41)*SUMIFS(AF!AE$2:AE$500,AF!$C$2:$C$500,'Stock-AF'!$C41)</f>
        <v>0.75963391294797744</v>
      </c>
      <c r="AF41" s="4">
        <f>SUMIFS(Stock!AF$2:AF$500,Stock!$C$2:$C$500,'Stock-AF'!$C41)*SUMIFS(AF!AF$2:AF$500,AF!$C$2:$C$500,'Stock-AF'!$C41)</f>
        <v>0</v>
      </c>
      <c r="AG41" s="4">
        <f>SUMIFS(Stock!AG$2:AG$500,Stock!$C$2:$C$500,'Stock-AF'!$C41)*SUMIFS(AF!AG$2:AG$500,AF!$C$2:$C$500,'Stock-AF'!$C41)</f>
        <v>1.6725882807821851E-3</v>
      </c>
      <c r="AH41" s="4">
        <f>SUMIFS(Stock!AH$2:AH$500,Stock!$C$2:$C$500,'Stock-AF'!$C41)*SUMIFS(AF!AH$2:AH$500,AF!$C$2:$C$500,'Stock-AF'!$C41)</f>
        <v>1.141400785953438E-2</v>
      </c>
      <c r="AI41" s="4">
        <f>SUMIFS(Stock!AI$2:AI$500,Stock!$C$2:$C$500,'Stock-AF'!$C41)*SUMIFS(AF!AI$2:AI$500,AF!$C$2:$C$500,'Stock-AF'!$C41)</f>
        <v>1.084251483895665E-2</v>
      </c>
      <c r="AJ41" s="4">
        <f>SUMIFS(Stock!AJ$2:AJ$500,Stock!$C$2:$C$500,'Stock-AF'!$C41)*SUMIFS(AF!AJ$2:AJ$500,AF!$C$2:$C$500,'Stock-AF'!$C41)</f>
        <v>0</v>
      </c>
      <c r="AK41" s="4">
        <f>SUMIFS(Stock!AK$2:AK$500,Stock!$C$2:$C$500,'Stock-AF'!$C41)*SUMIFS(AF!AK$2:AK$500,AF!$C$2:$C$500,'Stock-AF'!$C41)</f>
        <v>1.140955789695552E-4</v>
      </c>
      <c r="AL41" s="4">
        <f>SUMIFS(Stock!AL$2:AL$500,Stock!$C$2:$C$500,'Stock-AF'!$C41)*SUMIFS(AF!AL$2:AL$500,AF!$C$2:$C$500,'Stock-AF'!$C41)</f>
        <v>0</v>
      </c>
      <c r="AM41" s="4">
        <f>SUMIFS(Stock!AM$2:AM$500,Stock!$C$2:$C$500,'Stock-AF'!$C41)*SUMIFS(AF!AM$2:AM$500,AF!$C$2:$C$500,'Stock-AF'!$C41)</f>
        <v>0.72558549514284298</v>
      </c>
      <c r="AN41" s="4">
        <f>SUMIFS(Stock!AN$2:AN$500,Stock!$C$2:$C$500,'Stock-AF'!$C41)*SUMIFS(AF!AN$2:AN$500,AF!$C$2:$C$500,'Stock-AF'!$C41)</f>
        <v>4.1540623015126499E-3</v>
      </c>
      <c r="AO41" s="4">
        <f>SUMIFS(Stock!AO$2:AO$500,Stock!$C$2:$C$500,'Stock-AF'!$C41)*SUMIFS(AF!AO$2:AO$500,AF!$C$2:$C$500,'Stock-AF'!$C41)</f>
        <v>9.9109382957895148E-2</v>
      </c>
      <c r="AP41" s="4">
        <f>SUMIFS(Stock!AP$2:AP$500,Stock!$C$2:$C$500,'Stock-AF'!$C41)*SUMIFS(AF!AP$2:AP$500,AF!$C$2:$C$500,'Stock-AF'!$C41)</f>
        <v>1.8699920915925598E-2</v>
      </c>
      <c r="AQ41" s="4">
        <f>SUMIFS(Stock!AQ$2:AQ$500,Stock!$C$2:$C$500,'Stock-AF'!$C41)*SUMIFS(AF!AQ$2:AQ$500,AF!$C$2:$C$500,'Stock-AF'!$C41)</f>
        <v>4.2153690363419545E-2</v>
      </c>
      <c r="AR41" s="4">
        <f>SUMIFS(Stock!AR$2:AR$500,Stock!$C$2:$C$500,'Stock-AF'!$C41)*SUMIFS(AF!AR$2:AR$500,AF!$C$2:$C$500,'Stock-AF'!$C41)</f>
        <v>5.1713821167950853E-3</v>
      </c>
      <c r="AS41" s="4">
        <f>SUMIFS(Stock!AS$2:AS$500,Stock!$C$2:$C$500,'Stock-AF'!$C41)*SUMIFS(AF!AS$2:AS$500,AF!$C$2:$C$500,'Stock-AF'!$C41)</f>
        <v>4.8295042002311252E-3</v>
      </c>
      <c r="AT41" s="4">
        <f>SUMIFS(Stock!AT$2:AT$500,Stock!$C$2:$C$500,'Stock-AF'!$C41)*SUMIFS(AF!AT$2:AT$500,AF!$C$2:$C$500,'Stock-AF'!$C41)</f>
        <v>1.9878388412941949E-3</v>
      </c>
      <c r="AU41" s="4">
        <f>SUMIFS(Stock!AU$2:AU$500,Stock!$C$2:$C$500,'Stock-AF'!$C41)*SUMIFS(AF!AU$2:AU$500,AF!$C$2:$C$500,'Stock-AF'!$C41)</f>
        <v>5.4339024612536542E-2</v>
      </c>
      <c r="AV41" s="4">
        <f>SUMIFS(Stock!AV$2:AV$500,Stock!$C$2:$C$500,'Stock-AF'!$C41)*SUMIFS(AF!AV$2:AV$500,AF!$C$2:$C$500,'Stock-AF'!$C41)</f>
        <v>0.32107469551905898</v>
      </c>
    </row>
    <row r="42" spans="1:48">
      <c r="A42" s="4" t="s">
        <v>52</v>
      </c>
      <c r="B42" s="4" t="s">
        <v>258</v>
      </c>
      <c r="C42" s="4" t="s">
        <v>155</v>
      </c>
      <c r="D42" s="4" t="s">
        <v>54</v>
      </c>
      <c r="E42" s="4" t="s">
        <v>260</v>
      </c>
      <c r="F42" s="4" t="s">
        <v>54</v>
      </c>
      <c r="G42" s="4">
        <v>2010</v>
      </c>
      <c r="H42" s="4" t="s">
        <v>54</v>
      </c>
      <c r="I42" s="4" t="s">
        <v>54</v>
      </c>
      <c r="J42" s="4" t="s">
        <v>54</v>
      </c>
      <c r="K42" s="4" t="s">
        <v>54</v>
      </c>
      <c r="L42" s="4">
        <f>SUMIFS(Stock!L$2:L$500,Stock!$C$2:$C$500,'Stock-AF'!$C42)*SUMIFS(AF!L$2:L$500,AF!$C$2:$C$500,'Stock-AF'!$C42)</f>
        <v>0</v>
      </c>
      <c r="M42" s="4">
        <f>SUMIFS(Stock!M$2:M$500,Stock!$C$2:$C$500,'Stock-AF'!$C42)*SUMIFS(AF!M$2:M$500,AF!$C$2:$C$500,'Stock-AF'!$C42)</f>
        <v>6.8551551738847195E-4</v>
      </c>
      <c r="N42" s="4">
        <f>SUMIFS(Stock!N$2:N$500,Stock!$C$2:$C$500,'Stock-AF'!$C42)*SUMIFS(AF!N$2:N$500,AF!$C$2:$C$500,'Stock-AF'!$C42)</f>
        <v>0</v>
      </c>
      <c r="O42" s="4">
        <f>SUMIFS(Stock!O$2:O$500,Stock!$C$2:$C$500,'Stock-AF'!$C42)*SUMIFS(AF!O$2:O$500,AF!$C$2:$C$500,'Stock-AF'!$C42)</f>
        <v>0</v>
      </c>
      <c r="P42" s="4">
        <f>SUMIFS(Stock!P$2:P$500,Stock!$C$2:$C$500,'Stock-AF'!$C42)*SUMIFS(AF!P$2:P$500,AF!$C$2:$C$500,'Stock-AF'!$C42)</f>
        <v>2.4551437978878299E-3</v>
      </c>
      <c r="Q42" s="4">
        <f>SUMIFS(Stock!Q$2:Q$500,Stock!$C$2:$C$500,'Stock-AF'!$C42)*SUMIFS(AF!Q$2:Q$500,AF!$C$2:$C$500,'Stock-AF'!$C42)</f>
        <v>2.3435757687581397E-3</v>
      </c>
      <c r="R42" s="4">
        <f>SUMIFS(Stock!R$2:R$500,Stock!$C$2:$C$500,'Stock-AF'!$C42)*SUMIFS(AF!R$2:R$500,AF!$C$2:$C$500,'Stock-AF'!$C42)</f>
        <v>0</v>
      </c>
      <c r="S42" s="4">
        <f>SUMIFS(Stock!S$2:S$500,Stock!$C$2:$C$500,'Stock-AF'!$C42)*SUMIFS(AF!S$2:S$500,AF!$C$2:$C$500,'Stock-AF'!$C42)</f>
        <v>0</v>
      </c>
      <c r="T42" s="4">
        <f>SUMIFS(Stock!T$2:T$500,Stock!$C$2:$C$500,'Stock-AF'!$C42)*SUMIFS(AF!T$2:T$500,AF!$C$2:$C$500,'Stock-AF'!$C42)</f>
        <v>0</v>
      </c>
      <c r="U42" s="4">
        <f>SUMIFS(Stock!U$2:U$500,Stock!$C$2:$C$500,'Stock-AF'!$C42)*SUMIFS(AF!U$2:U$500,AF!$C$2:$C$500,'Stock-AF'!$C42)</f>
        <v>0</v>
      </c>
      <c r="V42" s="4">
        <f>SUMIFS(Stock!V$2:V$500,Stock!$C$2:$C$500,'Stock-AF'!$C42)*SUMIFS(AF!V$2:V$500,AF!$C$2:$C$500,'Stock-AF'!$C42)</f>
        <v>0</v>
      </c>
      <c r="W42" s="4">
        <f>SUMIFS(Stock!W$2:W$500,Stock!$C$2:$C$500,'Stock-AF'!$C42)*SUMIFS(AF!W$2:W$500,AF!$C$2:$C$500,'Stock-AF'!$C42)</f>
        <v>0</v>
      </c>
      <c r="X42" s="4">
        <f>SUMIFS(Stock!X$2:X$500,Stock!$C$2:$C$500,'Stock-AF'!$C42)*SUMIFS(AF!X$2:X$500,AF!$C$2:$C$500,'Stock-AF'!$C42)</f>
        <v>3.0374477335846944E-4</v>
      </c>
      <c r="Y42" s="4">
        <f>SUMIFS(Stock!Y$2:Y$500,Stock!$C$2:$C$500,'Stock-AF'!$C42)*SUMIFS(AF!Y$2:Y$500,AF!$C$2:$C$500,'Stock-AF'!$C42)</f>
        <v>0</v>
      </c>
      <c r="Z42" s="4">
        <f>SUMIFS(Stock!Z$2:Z$500,Stock!$C$2:$C$500,'Stock-AF'!$C42)*SUMIFS(AF!Z$2:Z$500,AF!$C$2:$C$500,'Stock-AF'!$C42)</f>
        <v>4.3980059035516796E-3</v>
      </c>
      <c r="AA42" s="4">
        <f>SUMIFS(Stock!AA$2:AA$500,Stock!$C$2:$C$500,'Stock-AF'!$C42)*SUMIFS(AF!AA$2:AA$500,AF!$C$2:$C$500,'Stock-AF'!$C42)</f>
        <v>8.668353166555935E-4</v>
      </c>
      <c r="AB42" s="4">
        <f>SUMIFS(Stock!AB$2:AB$500,Stock!$C$2:$C$500,'Stock-AF'!$C42)*SUMIFS(AF!AB$2:AB$500,AF!$C$2:$C$500,'Stock-AF'!$C42)</f>
        <v>6.4958663653178102E-3</v>
      </c>
      <c r="AC42" s="4">
        <f>SUMIFS(Stock!AC$2:AC$500,Stock!$C$2:$C$500,'Stock-AF'!$C42)*SUMIFS(AF!AC$2:AC$500,AF!$C$2:$C$500,'Stock-AF'!$C42)</f>
        <v>0</v>
      </c>
      <c r="AD42" s="4">
        <f>SUMIFS(Stock!AD$2:AD$500,Stock!$C$2:$C$500,'Stock-AF'!$C42)*SUMIFS(AF!AD$2:AD$500,AF!$C$2:$C$500,'Stock-AF'!$C42)</f>
        <v>3.643076176280325E-2</v>
      </c>
      <c r="AE42" s="4">
        <f>SUMIFS(Stock!AE$2:AE$500,Stock!$C$2:$C$500,'Stock-AF'!$C42)*SUMIFS(AF!AE$2:AE$500,AF!$C$2:$C$500,'Stock-AF'!$C42)</f>
        <v>9.9647005815119254E-3</v>
      </c>
      <c r="AF42" s="4">
        <f>SUMIFS(Stock!AF$2:AF$500,Stock!$C$2:$C$500,'Stock-AF'!$C42)*SUMIFS(AF!AF$2:AF$500,AF!$C$2:$C$500,'Stock-AF'!$C42)</f>
        <v>0</v>
      </c>
      <c r="AG42" s="4">
        <f>SUMIFS(Stock!AG$2:AG$500,Stock!$C$2:$C$500,'Stock-AF'!$C42)*SUMIFS(AF!AG$2:AG$500,AF!$C$2:$C$500,'Stock-AF'!$C42)</f>
        <v>0</v>
      </c>
      <c r="AH42" s="4">
        <f>SUMIFS(Stock!AH$2:AH$500,Stock!$C$2:$C$500,'Stock-AF'!$C42)*SUMIFS(AF!AH$2:AH$500,AF!$C$2:$C$500,'Stock-AF'!$C42)</f>
        <v>0</v>
      </c>
      <c r="AI42" s="4">
        <f>SUMIFS(Stock!AI$2:AI$500,Stock!$C$2:$C$500,'Stock-AF'!$C42)*SUMIFS(AF!AI$2:AI$500,AF!$C$2:$C$500,'Stock-AF'!$C42)</f>
        <v>0</v>
      </c>
      <c r="AJ42" s="4">
        <f>SUMIFS(Stock!AJ$2:AJ$500,Stock!$C$2:$C$500,'Stock-AF'!$C42)*SUMIFS(AF!AJ$2:AJ$500,AF!$C$2:$C$500,'Stock-AF'!$C42)</f>
        <v>0</v>
      </c>
      <c r="AK42" s="4">
        <f>SUMIFS(Stock!AK$2:AK$500,Stock!$C$2:$C$500,'Stock-AF'!$C42)*SUMIFS(AF!AK$2:AK$500,AF!$C$2:$C$500,'Stock-AF'!$C42)</f>
        <v>1.6913678270435401E-4</v>
      </c>
      <c r="AL42" s="4">
        <f>SUMIFS(Stock!AL$2:AL$500,Stock!$C$2:$C$500,'Stock-AF'!$C42)*SUMIFS(AF!AL$2:AL$500,AF!$C$2:$C$500,'Stock-AF'!$C42)</f>
        <v>0</v>
      </c>
      <c r="AM42" s="4">
        <f>SUMIFS(Stock!AM$2:AM$500,Stock!$C$2:$C$500,'Stock-AF'!$C42)*SUMIFS(AF!AM$2:AM$500,AF!$C$2:$C$500,'Stock-AF'!$C42)</f>
        <v>0</v>
      </c>
      <c r="AN42" s="4">
        <f>SUMIFS(Stock!AN$2:AN$500,Stock!$C$2:$C$500,'Stock-AF'!$C42)*SUMIFS(AF!AN$2:AN$500,AF!$C$2:$C$500,'Stock-AF'!$C42)</f>
        <v>0</v>
      </c>
      <c r="AO42" s="4">
        <f>SUMIFS(Stock!AO$2:AO$500,Stock!$C$2:$C$500,'Stock-AF'!$C42)*SUMIFS(AF!AO$2:AO$500,AF!$C$2:$C$500,'Stock-AF'!$C42)</f>
        <v>2.487143565915675E-4</v>
      </c>
      <c r="AP42" s="4">
        <f>SUMIFS(Stock!AP$2:AP$500,Stock!$C$2:$C$500,'Stock-AF'!$C42)*SUMIFS(AF!AP$2:AP$500,AF!$C$2:$C$500,'Stock-AF'!$C42)</f>
        <v>1.2579021102615989E-3</v>
      </c>
      <c r="AQ42" s="4">
        <f>SUMIFS(Stock!AQ$2:AQ$500,Stock!$C$2:$C$500,'Stock-AF'!$C42)*SUMIFS(AF!AQ$2:AQ$500,AF!$C$2:$C$500,'Stock-AF'!$C42)</f>
        <v>3.5282611031814301E-4</v>
      </c>
      <c r="AR42" s="4">
        <f>SUMIFS(Stock!AR$2:AR$500,Stock!$C$2:$C$500,'Stock-AF'!$C42)*SUMIFS(AF!AR$2:AR$500,AF!$C$2:$C$500,'Stock-AF'!$C42)</f>
        <v>3.1054622398176296E-4</v>
      </c>
      <c r="AS42" s="4">
        <f>SUMIFS(Stock!AS$2:AS$500,Stock!$C$2:$C$500,'Stock-AF'!$C42)*SUMIFS(AF!AS$2:AS$500,AF!$C$2:$C$500,'Stock-AF'!$C42)</f>
        <v>0</v>
      </c>
      <c r="AT42" s="4">
        <f>SUMIFS(Stock!AT$2:AT$500,Stock!$C$2:$C$500,'Stock-AF'!$C42)*SUMIFS(AF!AT$2:AT$500,AF!$C$2:$C$500,'Stock-AF'!$C42)</f>
        <v>1.3465657857372314E-3</v>
      </c>
      <c r="AU42" s="4">
        <f>SUMIFS(Stock!AU$2:AU$500,Stock!$C$2:$C$500,'Stock-AF'!$C42)*SUMIFS(AF!AU$2:AU$500,AF!$C$2:$C$500,'Stock-AF'!$C42)</f>
        <v>9.5253940994594099E-5</v>
      </c>
      <c r="AV42" s="4">
        <f>SUMIFS(Stock!AV$2:AV$500,Stock!$C$2:$C$500,'Stock-AF'!$C42)*SUMIFS(AF!AV$2:AV$500,AF!$C$2:$C$500,'Stock-AF'!$C42)</f>
        <v>7.7378751733297345E-5</v>
      </c>
    </row>
    <row r="43" spans="1:48">
      <c r="A43" s="4" t="s">
        <v>52</v>
      </c>
      <c r="B43" s="4" t="s">
        <v>258</v>
      </c>
      <c r="C43" s="4" t="s">
        <v>156</v>
      </c>
      <c r="D43" s="4" t="s">
        <v>54</v>
      </c>
      <c r="E43" s="4" t="s">
        <v>260</v>
      </c>
      <c r="F43" s="4" t="s">
        <v>54</v>
      </c>
      <c r="G43" s="4">
        <v>2010</v>
      </c>
      <c r="H43" s="4" t="s">
        <v>54</v>
      </c>
      <c r="I43" s="4" t="s">
        <v>54</v>
      </c>
      <c r="J43" s="4" t="s">
        <v>54</v>
      </c>
      <c r="K43" s="4" t="s">
        <v>54</v>
      </c>
      <c r="L43" s="4">
        <f>SUMIFS(Stock!L$2:L$500,Stock!$C$2:$C$500,'Stock-AF'!$C43)*SUMIFS(AF!L$2:L$500,AF!$C$2:$C$500,'Stock-AF'!$C43)</f>
        <v>0</v>
      </c>
      <c r="M43" s="4">
        <f>SUMIFS(Stock!M$2:M$500,Stock!$C$2:$C$500,'Stock-AF'!$C43)*SUMIFS(AF!M$2:M$500,AF!$C$2:$C$500,'Stock-AF'!$C43)</f>
        <v>5.9099503963670696E-2</v>
      </c>
      <c r="N43" s="4">
        <f>SUMIFS(Stock!N$2:N$500,Stock!$C$2:$C$500,'Stock-AF'!$C43)*SUMIFS(AF!N$2:N$500,AF!$C$2:$C$500,'Stock-AF'!$C43)</f>
        <v>6.7324889542463998E-3</v>
      </c>
      <c r="O43" s="4">
        <f>SUMIFS(Stock!O$2:O$500,Stock!$C$2:$C$500,'Stock-AF'!$C43)*SUMIFS(AF!O$2:O$500,AF!$C$2:$C$500,'Stock-AF'!$C43)</f>
        <v>1.4597700805488088E-2</v>
      </c>
      <c r="P43" s="4">
        <f>SUMIFS(Stock!P$2:P$500,Stock!$C$2:$C$500,'Stock-AF'!$C43)*SUMIFS(AF!P$2:P$500,AF!$C$2:$C$500,'Stock-AF'!$C43)</f>
        <v>7.712614813311135E-3</v>
      </c>
      <c r="Q43" s="4">
        <f>SUMIFS(Stock!Q$2:Q$500,Stock!$C$2:$C$500,'Stock-AF'!$C43)*SUMIFS(AF!Q$2:Q$500,AF!$C$2:$C$500,'Stock-AF'!$C43)</f>
        <v>8.0800680607988548E-3</v>
      </c>
      <c r="R43" s="4">
        <f>SUMIFS(Stock!R$2:R$500,Stock!$C$2:$C$500,'Stock-AF'!$C43)*SUMIFS(AF!R$2:R$500,AF!$C$2:$C$500,'Stock-AF'!$C43)</f>
        <v>0</v>
      </c>
      <c r="S43" s="4">
        <f>SUMIFS(Stock!S$2:S$500,Stock!$C$2:$C$500,'Stock-AF'!$C43)*SUMIFS(AF!S$2:S$500,AF!$C$2:$C$500,'Stock-AF'!$C43)</f>
        <v>3.1871574230982448E-2</v>
      </c>
      <c r="T43" s="4">
        <f>SUMIFS(Stock!T$2:T$500,Stock!$C$2:$C$500,'Stock-AF'!$C43)*SUMIFS(AF!T$2:T$500,AF!$C$2:$C$500,'Stock-AF'!$C43)</f>
        <v>0.27568914414310197</v>
      </c>
      <c r="U43" s="4">
        <f>SUMIFS(Stock!U$2:U$500,Stock!$C$2:$C$500,'Stock-AF'!$C43)*SUMIFS(AF!U$2:U$500,AF!$C$2:$C$500,'Stock-AF'!$C43)</f>
        <v>0.21648876986964449</v>
      </c>
      <c r="V43" s="4">
        <f>SUMIFS(Stock!V$2:V$500,Stock!$C$2:$C$500,'Stock-AF'!$C43)*SUMIFS(AF!V$2:V$500,AF!$C$2:$C$500,'Stock-AF'!$C43)</f>
        <v>3.0633529913385898E-2</v>
      </c>
      <c r="W43" s="4">
        <f>SUMIFS(Stock!W$2:W$500,Stock!$C$2:$C$500,'Stock-AF'!$C43)*SUMIFS(AF!W$2:W$500,AF!$C$2:$C$500,'Stock-AF'!$C43)</f>
        <v>0</v>
      </c>
      <c r="X43" s="4">
        <f>SUMIFS(Stock!X$2:X$500,Stock!$C$2:$C$500,'Stock-AF'!$C43)*SUMIFS(AF!X$2:X$500,AF!$C$2:$C$500,'Stock-AF'!$C43)</f>
        <v>0</v>
      </c>
      <c r="Y43" s="4">
        <f>SUMIFS(Stock!Y$2:Y$500,Stock!$C$2:$C$500,'Stock-AF'!$C43)*SUMIFS(AF!Y$2:Y$500,AF!$C$2:$C$500,'Stock-AF'!$C43)</f>
        <v>0.2791987303664985</v>
      </c>
      <c r="Z43" s="4">
        <f>SUMIFS(Stock!Z$2:Z$500,Stock!$C$2:$C$500,'Stock-AF'!$C43)*SUMIFS(AF!Z$2:Z$500,AF!$C$2:$C$500,'Stock-AF'!$C43)</f>
        <v>0.16380928692330299</v>
      </c>
      <c r="AA43" s="4">
        <f>SUMIFS(Stock!AA$2:AA$500,Stock!$C$2:$C$500,'Stock-AF'!$C43)*SUMIFS(AF!AA$2:AA$500,AF!$C$2:$C$500,'Stock-AF'!$C43)</f>
        <v>5.1489543503538595E-3</v>
      </c>
      <c r="AB43" s="4">
        <f>SUMIFS(Stock!AB$2:AB$500,Stock!$C$2:$C$500,'Stock-AF'!$C43)*SUMIFS(AF!AB$2:AB$500,AF!$C$2:$C$500,'Stock-AF'!$C43)</f>
        <v>1.6299976497052199E-2</v>
      </c>
      <c r="AC43" s="4">
        <f>SUMIFS(Stock!AC$2:AC$500,Stock!$C$2:$C$500,'Stock-AF'!$C43)*SUMIFS(AF!AC$2:AC$500,AF!$C$2:$C$500,'Stock-AF'!$C43)</f>
        <v>0</v>
      </c>
      <c r="AD43" s="4">
        <f>SUMIFS(Stock!AD$2:AD$500,Stock!$C$2:$C$500,'Stock-AF'!$C43)*SUMIFS(AF!AD$2:AD$500,AF!$C$2:$C$500,'Stock-AF'!$C43)</f>
        <v>1.107804844996035E-2</v>
      </c>
      <c r="AE43" s="4">
        <f>SUMIFS(Stock!AE$2:AE$500,Stock!$C$2:$C$500,'Stock-AF'!$C43)*SUMIFS(AF!AE$2:AE$500,AF!$C$2:$C$500,'Stock-AF'!$C43)</f>
        <v>9.218149880052779E-3</v>
      </c>
      <c r="AF43" s="4">
        <f>SUMIFS(Stock!AF$2:AF$500,Stock!$C$2:$C$500,'Stock-AF'!$C43)*SUMIFS(AF!AF$2:AF$500,AF!$C$2:$C$500,'Stock-AF'!$C43)</f>
        <v>2.1278754020791199E-4</v>
      </c>
      <c r="AG43" s="4">
        <f>SUMIFS(Stock!AG$2:AG$500,Stock!$C$2:$C$500,'Stock-AF'!$C43)*SUMIFS(AF!AG$2:AG$500,AF!$C$2:$C$500,'Stock-AF'!$C43)</f>
        <v>1.39290944277543E-2</v>
      </c>
      <c r="AH43" s="4">
        <f>SUMIFS(Stock!AH$2:AH$500,Stock!$C$2:$C$500,'Stock-AF'!$C43)*SUMIFS(AF!AH$2:AH$500,AF!$C$2:$C$500,'Stock-AF'!$C43)</f>
        <v>2.1529093424577897E-3</v>
      </c>
      <c r="AI43" s="4">
        <f>SUMIFS(Stock!AI$2:AI$500,Stock!$C$2:$C$500,'Stock-AF'!$C43)*SUMIFS(AF!AI$2:AI$500,AF!$C$2:$C$500,'Stock-AF'!$C43)</f>
        <v>2.0111961143578799E-2</v>
      </c>
      <c r="AJ43" s="4">
        <f>SUMIFS(Stock!AJ$2:AJ$500,Stock!$C$2:$C$500,'Stock-AF'!$C43)*SUMIFS(AF!AJ$2:AJ$500,AF!$C$2:$C$500,'Stock-AF'!$C43)</f>
        <v>0</v>
      </c>
      <c r="AK43" s="4">
        <f>SUMIFS(Stock!AK$2:AK$500,Stock!$C$2:$C$500,'Stock-AF'!$C43)*SUMIFS(AF!AK$2:AK$500,AF!$C$2:$C$500,'Stock-AF'!$C43)</f>
        <v>1.4679646761178785E-3</v>
      </c>
      <c r="AL43" s="4">
        <f>SUMIFS(Stock!AL$2:AL$500,Stock!$C$2:$C$500,'Stock-AF'!$C43)*SUMIFS(AF!AL$2:AL$500,AF!$C$2:$C$500,'Stock-AF'!$C43)</f>
        <v>0</v>
      </c>
      <c r="AM43" s="4">
        <f>SUMIFS(Stock!AM$2:AM$500,Stock!$C$2:$C$500,'Stock-AF'!$C43)*SUMIFS(AF!AM$2:AM$500,AF!$C$2:$C$500,'Stock-AF'!$C43)</f>
        <v>7.5547844149874407E-2</v>
      </c>
      <c r="AN43" s="4">
        <f>SUMIFS(Stock!AN$2:AN$500,Stock!$C$2:$C$500,'Stock-AF'!$C43)*SUMIFS(AF!AN$2:AN$500,AF!$C$2:$C$500,'Stock-AF'!$C43)</f>
        <v>6.4527789973494148E-2</v>
      </c>
      <c r="AO43" s="4">
        <f>SUMIFS(Stock!AO$2:AO$500,Stock!$C$2:$C$500,'Stock-AF'!$C43)*SUMIFS(AF!AO$2:AO$500,AF!$C$2:$C$500,'Stock-AF'!$C43)</f>
        <v>6.6529551521779792E-2</v>
      </c>
      <c r="AP43" s="4">
        <f>SUMIFS(Stock!AP$2:AP$500,Stock!$C$2:$C$500,'Stock-AF'!$C43)*SUMIFS(AF!AP$2:AP$500,AF!$C$2:$C$500,'Stock-AF'!$C43)</f>
        <v>1.3035084375455129E-3</v>
      </c>
      <c r="AQ43" s="4">
        <f>SUMIFS(Stock!AQ$2:AQ$500,Stock!$C$2:$C$500,'Stock-AF'!$C43)*SUMIFS(AF!AQ$2:AQ$500,AF!$C$2:$C$500,'Stock-AF'!$C43)</f>
        <v>1.4106293954561654E-2</v>
      </c>
      <c r="AR43" s="4">
        <f>SUMIFS(Stock!AR$2:AR$500,Stock!$C$2:$C$500,'Stock-AF'!$C43)*SUMIFS(AF!AR$2:AR$500,AF!$C$2:$C$500,'Stock-AF'!$C43)</f>
        <v>1.0337703535670491E-2</v>
      </c>
      <c r="AS43" s="4">
        <f>SUMIFS(Stock!AS$2:AS$500,Stock!$C$2:$C$500,'Stock-AF'!$C43)*SUMIFS(AF!AS$2:AS$500,AF!$C$2:$C$500,'Stock-AF'!$C43)</f>
        <v>0.35724001363320451</v>
      </c>
      <c r="AT43" s="4">
        <f>SUMIFS(Stock!AT$2:AT$500,Stock!$C$2:$C$500,'Stock-AF'!$C43)*SUMIFS(AF!AT$2:AT$500,AF!$C$2:$C$500,'Stock-AF'!$C43)</f>
        <v>4.5290399816728796E-3</v>
      </c>
      <c r="AU43" s="4">
        <f>SUMIFS(Stock!AU$2:AU$500,Stock!$C$2:$C$500,'Stock-AF'!$C43)*SUMIFS(AF!AU$2:AU$500,AF!$C$2:$C$500,'Stock-AF'!$C43)</f>
        <v>1.8613090222445998E-2</v>
      </c>
      <c r="AV43" s="4">
        <f>SUMIFS(Stock!AV$2:AV$500,Stock!$C$2:$C$500,'Stock-AF'!$C43)*SUMIFS(AF!AV$2:AV$500,AF!$C$2:$C$500,'Stock-AF'!$C43)</f>
        <v>3.4499420772487653E-2</v>
      </c>
    </row>
    <row r="44" spans="1:48">
      <c r="A44" s="4" t="s">
        <v>52</v>
      </c>
      <c r="B44" s="4" t="s">
        <v>258</v>
      </c>
      <c r="C44" s="4" t="s">
        <v>157</v>
      </c>
      <c r="D44" s="4" t="s">
        <v>54</v>
      </c>
      <c r="E44" s="4" t="s">
        <v>260</v>
      </c>
      <c r="F44" s="4" t="s">
        <v>54</v>
      </c>
      <c r="G44" s="4">
        <v>2010</v>
      </c>
      <c r="H44" s="4" t="s">
        <v>54</v>
      </c>
      <c r="I44" s="4" t="s">
        <v>54</v>
      </c>
      <c r="J44" s="4" t="s">
        <v>54</v>
      </c>
      <c r="K44" s="4" t="s">
        <v>54</v>
      </c>
      <c r="L44" s="4">
        <f>SUMIFS(Stock!L$2:L$500,Stock!$C$2:$C$500,'Stock-AF'!$C44)*SUMIFS(AF!L$2:L$500,AF!$C$2:$C$500,'Stock-AF'!$C44)</f>
        <v>0</v>
      </c>
      <c r="M44" s="4">
        <f>SUMIFS(Stock!M$2:M$500,Stock!$C$2:$C$500,'Stock-AF'!$C44)*SUMIFS(AF!M$2:M$500,AF!$C$2:$C$500,'Stock-AF'!$C44)</f>
        <v>0</v>
      </c>
      <c r="N44" s="4">
        <f>SUMIFS(Stock!N$2:N$500,Stock!$C$2:$C$500,'Stock-AF'!$C44)*SUMIFS(AF!N$2:N$500,AF!$C$2:$C$500,'Stock-AF'!$C44)</f>
        <v>0</v>
      </c>
      <c r="O44" s="4">
        <f>SUMIFS(Stock!O$2:O$500,Stock!$C$2:$C$500,'Stock-AF'!$C44)*SUMIFS(AF!O$2:O$500,AF!$C$2:$C$500,'Stock-AF'!$C44)</f>
        <v>0</v>
      </c>
      <c r="P44" s="4">
        <f>SUMIFS(Stock!P$2:P$500,Stock!$C$2:$C$500,'Stock-AF'!$C44)*SUMIFS(AF!P$2:P$500,AF!$C$2:$C$500,'Stock-AF'!$C44)</f>
        <v>0</v>
      </c>
      <c r="Q44" s="4">
        <f>SUMIFS(Stock!Q$2:Q$500,Stock!$C$2:$C$500,'Stock-AF'!$C44)*SUMIFS(AF!Q$2:Q$500,AF!$C$2:$C$500,'Stock-AF'!$C44)</f>
        <v>0</v>
      </c>
      <c r="R44" s="4">
        <f>SUMIFS(Stock!R$2:R$500,Stock!$C$2:$C$500,'Stock-AF'!$C44)*SUMIFS(AF!R$2:R$500,AF!$C$2:$C$500,'Stock-AF'!$C44)</f>
        <v>0</v>
      </c>
      <c r="S44" s="4">
        <f>SUMIFS(Stock!S$2:S$500,Stock!$C$2:$C$500,'Stock-AF'!$C44)*SUMIFS(AF!S$2:S$500,AF!$C$2:$C$500,'Stock-AF'!$C44)</f>
        <v>0</v>
      </c>
      <c r="T44" s="4">
        <f>SUMIFS(Stock!T$2:T$500,Stock!$C$2:$C$500,'Stock-AF'!$C44)*SUMIFS(AF!T$2:T$500,AF!$C$2:$C$500,'Stock-AF'!$C44)</f>
        <v>0</v>
      </c>
      <c r="U44" s="4">
        <f>SUMIFS(Stock!U$2:U$500,Stock!$C$2:$C$500,'Stock-AF'!$C44)*SUMIFS(AF!U$2:U$500,AF!$C$2:$C$500,'Stock-AF'!$C44)</f>
        <v>0</v>
      </c>
      <c r="V44" s="4">
        <f>SUMIFS(Stock!V$2:V$500,Stock!$C$2:$C$500,'Stock-AF'!$C44)*SUMIFS(AF!V$2:V$500,AF!$C$2:$C$500,'Stock-AF'!$C44)</f>
        <v>0</v>
      </c>
      <c r="W44" s="4">
        <f>SUMIFS(Stock!W$2:W$500,Stock!$C$2:$C$500,'Stock-AF'!$C44)*SUMIFS(AF!W$2:W$500,AF!$C$2:$C$500,'Stock-AF'!$C44)</f>
        <v>0</v>
      </c>
      <c r="X44" s="4">
        <f>SUMIFS(Stock!X$2:X$500,Stock!$C$2:$C$500,'Stock-AF'!$C44)*SUMIFS(AF!X$2:X$500,AF!$C$2:$C$500,'Stock-AF'!$C44)</f>
        <v>0</v>
      </c>
      <c r="Y44" s="4">
        <f>SUMIFS(Stock!Y$2:Y$500,Stock!$C$2:$C$500,'Stock-AF'!$C44)*SUMIFS(AF!Y$2:Y$500,AF!$C$2:$C$500,'Stock-AF'!$C44)</f>
        <v>0</v>
      </c>
      <c r="Z44" s="4">
        <f>SUMIFS(Stock!Z$2:Z$500,Stock!$C$2:$C$500,'Stock-AF'!$C44)*SUMIFS(AF!Z$2:Z$500,AF!$C$2:$C$500,'Stock-AF'!$C44)</f>
        <v>0</v>
      </c>
      <c r="AA44" s="4">
        <f>SUMIFS(Stock!AA$2:AA$500,Stock!$C$2:$C$500,'Stock-AF'!$C44)*SUMIFS(AF!AA$2:AA$500,AF!$C$2:$C$500,'Stock-AF'!$C44)</f>
        <v>0</v>
      </c>
      <c r="AB44" s="4">
        <f>SUMIFS(Stock!AB$2:AB$500,Stock!$C$2:$C$500,'Stock-AF'!$C44)*SUMIFS(AF!AB$2:AB$500,AF!$C$2:$C$500,'Stock-AF'!$C44)</f>
        <v>0</v>
      </c>
      <c r="AC44" s="4">
        <f>SUMIFS(Stock!AC$2:AC$500,Stock!$C$2:$C$500,'Stock-AF'!$C44)*SUMIFS(AF!AC$2:AC$500,AF!$C$2:$C$500,'Stock-AF'!$C44)</f>
        <v>0</v>
      </c>
      <c r="AD44" s="4">
        <f>SUMIFS(Stock!AD$2:AD$500,Stock!$C$2:$C$500,'Stock-AF'!$C44)*SUMIFS(AF!AD$2:AD$500,AF!$C$2:$C$500,'Stock-AF'!$C44)</f>
        <v>0</v>
      </c>
      <c r="AE44" s="4">
        <f>SUMIFS(Stock!AE$2:AE$500,Stock!$C$2:$C$500,'Stock-AF'!$C44)*SUMIFS(AF!AE$2:AE$500,AF!$C$2:$C$500,'Stock-AF'!$C44)</f>
        <v>9.829191745062164E-3</v>
      </c>
      <c r="AF44" s="4">
        <f>SUMIFS(Stock!AF$2:AF$500,Stock!$C$2:$C$500,'Stock-AF'!$C44)*SUMIFS(AF!AF$2:AF$500,AF!$C$2:$C$500,'Stock-AF'!$C44)</f>
        <v>0</v>
      </c>
      <c r="AG44" s="4">
        <f>SUMIFS(Stock!AG$2:AG$500,Stock!$C$2:$C$500,'Stock-AF'!$C44)*SUMIFS(AF!AG$2:AG$500,AF!$C$2:$C$500,'Stock-AF'!$C44)</f>
        <v>0</v>
      </c>
      <c r="AH44" s="4">
        <f>SUMIFS(Stock!AH$2:AH$500,Stock!$C$2:$C$500,'Stock-AF'!$C44)*SUMIFS(AF!AH$2:AH$500,AF!$C$2:$C$500,'Stock-AF'!$C44)</f>
        <v>7.8306180146795558E-5</v>
      </c>
      <c r="AI44" s="4">
        <f>SUMIFS(Stock!AI$2:AI$500,Stock!$C$2:$C$500,'Stock-AF'!$C44)*SUMIFS(AF!AI$2:AI$500,AF!$C$2:$C$500,'Stock-AF'!$C44)</f>
        <v>0</v>
      </c>
      <c r="AJ44" s="4">
        <f>SUMIFS(Stock!AJ$2:AJ$500,Stock!$C$2:$C$500,'Stock-AF'!$C44)*SUMIFS(AF!AJ$2:AJ$500,AF!$C$2:$C$500,'Stock-AF'!$C44)</f>
        <v>0</v>
      </c>
      <c r="AK44" s="4">
        <f>SUMIFS(Stock!AK$2:AK$500,Stock!$C$2:$C$500,'Stock-AF'!$C44)*SUMIFS(AF!AK$2:AK$500,AF!$C$2:$C$500,'Stock-AF'!$C44)</f>
        <v>0</v>
      </c>
      <c r="AL44" s="4">
        <f>SUMIFS(Stock!AL$2:AL$500,Stock!$C$2:$C$500,'Stock-AF'!$C44)*SUMIFS(AF!AL$2:AL$500,AF!$C$2:$C$500,'Stock-AF'!$C44)</f>
        <v>0</v>
      </c>
      <c r="AM44" s="4">
        <f>SUMIFS(Stock!AM$2:AM$500,Stock!$C$2:$C$500,'Stock-AF'!$C44)*SUMIFS(AF!AM$2:AM$500,AF!$C$2:$C$500,'Stock-AF'!$C44)</f>
        <v>0</v>
      </c>
      <c r="AN44" s="4">
        <f>SUMIFS(Stock!AN$2:AN$500,Stock!$C$2:$C$500,'Stock-AF'!$C44)*SUMIFS(AF!AN$2:AN$500,AF!$C$2:$C$500,'Stock-AF'!$C44)</f>
        <v>0</v>
      </c>
      <c r="AO44" s="4">
        <f>SUMIFS(Stock!AO$2:AO$500,Stock!$C$2:$C$500,'Stock-AF'!$C44)*SUMIFS(AF!AO$2:AO$500,AF!$C$2:$C$500,'Stock-AF'!$C44)</f>
        <v>0</v>
      </c>
      <c r="AP44" s="4">
        <f>SUMIFS(Stock!AP$2:AP$500,Stock!$C$2:$C$500,'Stock-AF'!$C44)*SUMIFS(AF!AP$2:AP$500,AF!$C$2:$C$500,'Stock-AF'!$C44)</f>
        <v>0</v>
      </c>
      <c r="AQ44" s="4">
        <f>SUMIFS(Stock!AQ$2:AQ$500,Stock!$C$2:$C$500,'Stock-AF'!$C44)*SUMIFS(AF!AQ$2:AQ$500,AF!$C$2:$C$500,'Stock-AF'!$C44)</f>
        <v>0</v>
      </c>
      <c r="AR44" s="4">
        <f>SUMIFS(Stock!AR$2:AR$500,Stock!$C$2:$C$500,'Stock-AF'!$C44)*SUMIFS(AF!AR$2:AR$500,AF!$C$2:$C$500,'Stock-AF'!$C44)</f>
        <v>0</v>
      </c>
      <c r="AS44" s="4">
        <f>SUMIFS(Stock!AS$2:AS$500,Stock!$C$2:$C$500,'Stock-AF'!$C44)*SUMIFS(AF!AS$2:AS$500,AF!$C$2:$C$500,'Stock-AF'!$C44)</f>
        <v>0</v>
      </c>
      <c r="AT44" s="4">
        <f>SUMIFS(Stock!AT$2:AT$500,Stock!$C$2:$C$500,'Stock-AF'!$C44)*SUMIFS(AF!AT$2:AT$500,AF!$C$2:$C$500,'Stock-AF'!$C44)</f>
        <v>6.9215644951060049E-4</v>
      </c>
      <c r="AU44" s="4">
        <f>SUMIFS(Stock!AU$2:AU$500,Stock!$C$2:$C$500,'Stock-AF'!$C44)*SUMIFS(AF!AU$2:AU$500,AF!$C$2:$C$500,'Stock-AF'!$C44)</f>
        <v>0</v>
      </c>
      <c r="AV44" s="4">
        <f>SUMIFS(Stock!AV$2:AV$500,Stock!$C$2:$C$500,'Stock-AF'!$C44)*SUMIFS(AF!AV$2:AV$500,AF!$C$2:$C$500,'Stock-AF'!$C44)</f>
        <v>0</v>
      </c>
    </row>
    <row r="45" spans="1:48">
      <c r="A45" s="4" t="s">
        <v>52</v>
      </c>
      <c r="B45" s="4" t="s">
        <v>258</v>
      </c>
      <c r="C45" s="4" t="s">
        <v>158</v>
      </c>
      <c r="D45" s="4" t="s">
        <v>54</v>
      </c>
      <c r="E45" s="4" t="s">
        <v>260</v>
      </c>
      <c r="F45" s="4" t="s">
        <v>54</v>
      </c>
      <c r="G45" s="4">
        <v>2010</v>
      </c>
      <c r="H45" s="4" t="s">
        <v>54</v>
      </c>
      <c r="I45" s="4" t="s">
        <v>54</v>
      </c>
      <c r="J45" s="4" t="s">
        <v>54</v>
      </c>
      <c r="K45" s="4" t="s">
        <v>54</v>
      </c>
      <c r="L45" s="4">
        <f>SUMIFS(Stock!L$2:L$500,Stock!$C$2:$C$500,'Stock-AF'!$C45)*SUMIFS(AF!L$2:L$500,AF!$C$2:$C$500,'Stock-AF'!$C45)</f>
        <v>6.5366999532059553E-4</v>
      </c>
      <c r="M45" s="4">
        <f>SUMIFS(Stock!M$2:M$500,Stock!$C$2:$C$500,'Stock-AF'!$C45)*SUMIFS(AF!M$2:M$500,AF!$C$2:$C$500,'Stock-AF'!$C45)</f>
        <v>1.6104061757706598E-2</v>
      </c>
      <c r="N45" s="4">
        <f>SUMIFS(Stock!N$2:N$500,Stock!$C$2:$C$500,'Stock-AF'!$C45)*SUMIFS(AF!N$2:N$500,AF!$C$2:$C$500,'Stock-AF'!$C45)</f>
        <v>3.8089046552931445E-3</v>
      </c>
      <c r="O45" s="4">
        <f>SUMIFS(Stock!O$2:O$500,Stock!$C$2:$C$500,'Stock-AF'!$C45)*SUMIFS(AF!O$2:O$500,AF!$C$2:$C$500,'Stock-AF'!$C45)</f>
        <v>0.10802837981905875</v>
      </c>
      <c r="P45" s="4">
        <f>SUMIFS(Stock!P$2:P$500,Stock!$C$2:$C$500,'Stock-AF'!$C45)*SUMIFS(AF!P$2:P$500,AF!$C$2:$C$500,'Stock-AF'!$C45)</f>
        <v>2.1317817065692199E-3</v>
      </c>
      <c r="Q45" s="4">
        <f>SUMIFS(Stock!Q$2:Q$500,Stock!$C$2:$C$500,'Stock-AF'!$C45)*SUMIFS(AF!Q$2:Q$500,AF!$C$2:$C$500,'Stock-AF'!$C45)</f>
        <v>7.3078957395018143E-2</v>
      </c>
      <c r="R45" s="4">
        <f>SUMIFS(Stock!R$2:R$500,Stock!$C$2:$C$500,'Stock-AF'!$C45)*SUMIFS(AF!R$2:R$500,AF!$C$2:$C$500,'Stock-AF'!$C45)</f>
        <v>2.3111959937966399E-3</v>
      </c>
      <c r="S45" s="4">
        <f>SUMIFS(Stock!S$2:S$500,Stock!$C$2:$C$500,'Stock-AF'!$C45)*SUMIFS(AF!S$2:S$500,AF!$C$2:$C$500,'Stock-AF'!$C45)</f>
        <v>1.3328476739821184E-3</v>
      </c>
      <c r="T45" s="4">
        <f>SUMIFS(Stock!T$2:T$500,Stock!$C$2:$C$500,'Stock-AF'!$C45)*SUMIFS(AF!T$2:T$500,AF!$C$2:$C$500,'Stock-AF'!$C45)</f>
        <v>0.50792437746326402</v>
      </c>
      <c r="U45" s="4">
        <f>SUMIFS(Stock!U$2:U$500,Stock!$C$2:$C$500,'Stock-AF'!$C45)*SUMIFS(AF!U$2:U$500,AF!$C$2:$C$500,'Stock-AF'!$C45)</f>
        <v>1.1575004454840028E-2</v>
      </c>
      <c r="V45" s="4">
        <f>SUMIFS(Stock!V$2:V$500,Stock!$C$2:$C$500,'Stock-AF'!$C45)*SUMIFS(AF!V$2:V$500,AF!$C$2:$C$500,'Stock-AF'!$C45)</f>
        <v>5.0495821083679053E-3</v>
      </c>
      <c r="W45" s="4">
        <f>SUMIFS(Stock!W$2:W$500,Stock!$C$2:$C$500,'Stock-AF'!$C45)*SUMIFS(AF!W$2:W$500,AF!$C$2:$C$500,'Stock-AF'!$C45)</f>
        <v>1.601251418233425E-2</v>
      </c>
      <c r="X45" s="4">
        <f>SUMIFS(Stock!X$2:X$500,Stock!$C$2:$C$500,'Stock-AF'!$C45)*SUMIFS(AF!X$2:X$500,AF!$C$2:$C$500,'Stock-AF'!$C45)</f>
        <v>0.10175667159467804</v>
      </c>
      <c r="Y45" s="4">
        <f>SUMIFS(Stock!Y$2:Y$500,Stock!$C$2:$C$500,'Stock-AF'!$C45)*SUMIFS(AF!Y$2:Y$500,AF!$C$2:$C$500,'Stock-AF'!$C45)</f>
        <v>6.0727213179377702E-2</v>
      </c>
      <c r="Z45" s="4">
        <f>SUMIFS(Stock!Z$2:Z$500,Stock!$C$2:$C$500,'Stock-AF'!$C45)*SUMIFS(AF!Z$2:Z$500,AF!$C$2:$C$500,'Stock-AF'!$C45)</f>
        <v>0.33971434712465548</v>
      </c>
      <c r="AA45" s="4">
        <f>SUMIFS(Stock!AA$2:AA$500,Stock!$C$2:$C$500,'Stock-AF'!$C45)*SUMIFS(AF!AA$2:AA$500,AF!$C$2:$C$500,'Stock-AF'!$C45)</f>
        <v>7.4417253879277955E-3</v>
      </c>
      <c r="AB45" s="4">
        <f>SUMIFS(Stock!AB$2:AB$500,Stock!$C$2:$C$500,'Stock-AF'!$C45)*SUMIFS(AF!AB$2:AB$500,AF!$C$2:$C$500,'Stock-AF'!$C45)</f>
        <v>0</v>
      </c>
      <c r="AC45" s="4">
        <f>SUMIFS(Stock!AC$2:AC$500,Stock!$C$2:$C$500,'Stock-AF'!$C45)*SUMIFS(AF!AC$2:AC$500,AF!$C$2:$C$500,'Stock-AF'!$C45)</f>
        <v>3.0574581893393848E-2</v>
      </c>
      <c r="AD45" s="4">
        <f>SUMIFS(Stock!AD$2:AD$500,Stock!$C$2:$C$500,'Stock-AF'!$C45)*SUMIFS(AF!AD$2:AD$500,AF!$C$2:$C$500,'Stock-AF'!$C45)</f>
        <v>0</v>
      </c>
      <c r="AE45" s="4">
        <f>SUMIFS(Stock!AE$2:AE$500,Stock!$C$2:$C$500,'Stock-AF'!$C45)*SUMIFS(AF!AE$2:AE$500,AF!$C$2:$C$500,'Stock-AF'!$C45)</f>
        <v>2.2256716920500547E-2</v>
      </c>
      <c r="AF45" s="4">
        <f>SUMIFS(Stock!AF$2:AF$500,Stock!$C$2:$C$500,'Stock-AF'!$C45)*SUMIFS(AF!AF$2:AF$500,AF!$C$2:$C$500,'Stock-AF'!$C45)</f>
        <v>2.3318611135366651E-3</v>
      </c>
      <c r="AG45" s="4">
        <f>SUMIFS(Stock!AG$2:AG$500,Stock!$C$2:$C$500,'Stock-AF'!$C45)*SUMIFS(AF!AG$2:AG$500,AF!$C$2:$C$500,'Stock-AF'!$C45)</f>
        <v>1.6761365985350999E-4</v>
      </c>
      <c r="AH45" s="4">
        <f>SUMIFS(Stock!AH$2:AH$500,Stock!$C$2:$C$500,'Stock-AF'!$C45)*SUMIFS(AF!AH$2:AH$500,AF!$C$2:$C$500,'Stock-AF'!$C45)</f>
        <v>3.3231510281956349E-3</v>
      </c>
      <c r="AI45" s="4">
        <f>SUMIFS(Stock!AI$2:AI$500,Stock!$C$2:$C$500,'Stock-AF'!$C45)*SUMIFS(AF!AI$2:AI$500,AF!$C$2:$C$500,'Stock-AF'!$C45)</f>
        <v>3.3935780393917502E-3</v>
      </c>
      <c r="AJ45" s="4">
        <f>SUMIFS(Stock!AJ$2:AJ$500,Stock!$C$2:$C$500,'Stock-AF'!$C45)*SUMIFS(AF!AJ$2:AJ$500,AF!$C$2:$C$500,'Stock-AF'!$C45)</f>
        <v>0</v>
      </c>
      <c r="AK45" s="4">
        <f>SUMIFS(Stock!AK$2:AK$500,Stock!$C$2:$C$500,'Stock-AF'!$C45)*SUMIFS(AF!AK$2:AK$500,AF!$C$2:$C$500,'Stock-AF'!$C45)</f>
        <v>5.0789346695235453E-3</v>
      </c>
      <c r="AL45" s="4">
        <f>SUMIFS(Stock!AL$2:AL$500,Stock!$C$2:$C$500,'Stock-AF'!$C45)*SUMIFS(AF!AL$2:AL$500,AF!$C$2:$C$500,'Stock-AF'!$C45)</f>
        <v>0</v>
      </c>
      <c r="AM45" s="4">
        <f>SUMIFS(Stock!AM$2:AM$500,Stock!$C$2:$C$500,'Stock-AF'!$C45)*SUMIFS(AF!AM$2:AM$500,AF!$C$2:$C$500,'Stock-AF'!$C45)</f>
        <v>3.3744709815032546E-2</v>
      </c>
      <c r="AN45" s="4">
        <f>SUMIFS(Stock!AN$2:AN$500,Stock!$C$2:$C$500,'Stock-AF'!$C45)*SUMIFS(AF!AN$2:AN$500,AF!$C$2:$C$500,'Stock-AF'!$C45)</f>
        <v>4.3602730828126199E-2</v>
      </c>
      <c r="AO45" s="4">
        <f>SUMIFS(Stock!AO$2:AO$500,Stock!$C$2:$C$500,'Stock-AF'!$C45)*SUMIFS(AF!AO$2:AO$500,AF!$C$2:$C$500,'Stock-AF'!$C45)</f>
        <v>3.8645183004801603E-2</v>
      </c>
      <c r="AP45" s="4">
        <f>SUMIFS(Stock!AP$2:AP$500,Stock!$C$2:$C$500,'Stock-AF'!$C45)*SUMIFS(AF!AP$2:AP$500,AF!$C$2:$C$500,'Stock-AF'!$C45)</f>
        <v>1.662541346867295E-2</v>
      </c>
      <c r="AQ45" s="4">
        <f>SUMIFS(Stock!AQ$2:AQ$500,Stock!$C$2:$C$500,'Stock-AF'!$C45)*SUMIFS(AF!AQ$2:AQ$500,AF!$C$2:$C$500,'Stock-AF'!$C45)</f>
        <v>3.07706221038039E-3</v>
      </c>
      <c r="AR45" s="4">
        <f>SUMIFS(Stock!AR$2:AR$500,Stock!$C$2:$C$500,'Stock-AF'!$C45)*SUMIFS(AF!AR$2:AR$500,AF!$C$2:$C$500,'Stock-AF'!$C45)</f>
        <v>6.9710511963892953E-3</v>
      </c>
      <c r="AS45" s="4">
        <f>SUMIFS(Stock!AS$2:AS$500,Stock!$C$2:$C$500,'Stock-AF'!$C45)*SUMIFS(AF!AS$2:AS$500,AF!$C$2:$C$500,'Stock-AF'!$C45)</f>
        <v>0.10628713056204675</v>
      </c>
      <c r="AT45" s="4">
        <f>SUMIFS(Stock!AT$2:AT$500,Stock!$C$2:$C$500,'Stock-AF'!$C45)*SUMIFS(AF!AT$2:AT$500,AF!$C$2:$C$500,'Stock-AF'!$C45)</f>
        <v>1.6521580299536699E-2</v>
      </c>
      <c r="AU45" s="4">
        <f>SUMIFS(Stock!AU$2:AU$500,Stock!$C$2:$C$500,'Stock-AF'!$C45)*SUMIFS(AF!AU$2:AU$500,AF!$C$2:$C$500,'Stock-AF'!$C45)</f>
        <v>2.2656549754484097E-3</v>
      </c>
      <c r="AV45" s="4">
        <f>SUMIFS(Stock!AV$2:AV$500,Stock!$C$2:$C$500,'Stock-AF'!$C45)*SUMIFS(AF!AV$2:AV$500,AF!$C$2:$C$500,'Stock-AF'!$C45)</f>
        <v>6.1355164991179795E-2</v>
      </c>
    </row>
    <row r="46" spans="1:48">
      <c r="A46" s="4" t="s">
        <v>52</v>
      </c>
      <c r="B46" s="4" t="s">
        <v>258</v>
      </c>
      <c r="C46" s="4" t="s">
        <v>159</v>
      </c>
      <c r="D46" s="4" t="s">
        <v>54</v>
      </c>
      <c r="E46" s="4" t="s">
        <v>260</v>
      </c>
      <c r="F46" s="4" t="s">
        <v>54</v>
      </c>
      <c r="G46" s="4">
        <v>2010</v>
      </c>
      <c r="H46" s="4" t="s">
        <v>54</v>
      </c>
      <c r="I46" s="4" t="s">
        <v>54</v>
      </c>
      <c r="J46" s="4" t="s">
        <v>54</v>
      </c>
      <c r="K46" s="4" t="s">
        <v>54</v>
      </c>
      <c r="L46" s="4">
        <f>SUMIFS(Stock!L$2:L$500,Stock!$C$2:$C$500,'Stock-AF'!$C46)*SUMIFS(AF!L$2:L$500,AF!$C$2:$C$500,'Stock-AF'!$C46)</f>
        <v>1.2601336086910469E-3</v>
      </c>
      <c r="M46" s="4">
        <f>SUMIFS(Stock!M$2:M$500,Stock!$C$2:$C$500,'Stock-AF'!$C46)*SUMIFS(AF!M$2:M$500,AF!$C$2:$C$500,'Stock-AF'!$C46)</f>
        <v>7.296232962827655E-3</v>
      </c>
      <c r="N46" s="4">
        <f>SUMIFS(Stock!N$2:N$500,Stock!$C$2:$C$500,'Stock-AF'!$C46)*SUMIFS(AF!N$2:N$500,AF!$C$2:$C$500,'Stock-AF'!$C46)</f>
        <v>0</v>
      </c>
      <c r="O46" s="4">
        <f>SUMIFS(Stock!O$2:O$500,Stock!$C$2:$C$500,'Stock-AF'!$C46)*SUMIFS(AF!O$2:O$500,AF!$C$2:$C$500,'Stock-AF'!$C46)</f>
        <v>7.827944631242895E-5</v>
      </c>
      <c r="P46" s="4">
        <f>SUMIFS(Stock!P$2:P$500,Stock!$C$2:$C$500,'Stock-AF'!$C46)*SUMIFS(AF!P$2:P$500,AF!$C$2:$C$500,'Stock-AF'!$C46)</f>
        <v>6.8505431569715542E-4</v>
      </c>
      <c r="Q46" s="4">
        <f>SUMIFS(Stock!Q$2:Q$500,Stock!$C$2:$C$500,'Stock-AF'!$C46)*SUMIFS(AF!Q$2:Q$500,AF!$C$2:$C$500,'Stock-AF'!$C46)</f>
        <v>2.79507832198959E-2</v>
      </c>
      <c r="R46" s="4">
        <f>SUMIFS(Stock!R$2:R$500,Stock!$C$2:$C$500,'Stock-AF'!$C46)*SUMIFS(AF!R$2:R$500,AF!$C$2:$C$500,'Stock-AF'!$C46)</f>
        <v>4.5633983675561396E-4</v>
      </c>
      <c r="S46" s="4">
        <f>SUMIFS(Stock!S$2:S$500,Stock!$C$2:$C$500,'Stock-AF'!$C46)*SUMIFS(AF!S$2:S$500,AF!$C$2:$C$500,'Stock-AF'!$C46)</f>
        <v>3.631217343023985E-3</v>
      </c>
      <c r="T46" s="4">
        <f>SUMIFS(Stock!T$2:T$500,Stock!$C$2:$C$500,'Stock-AF'!$C46)*SUMIFS(AF!T$2:T$500,AF!$C$2:$C$500,'Stock-AF'!$C46)</f>
        <v>0</v>
      </c>
      <c r="U46" s="4">
        <f>SUMIFS(Stock!U$2:U$500,Stock!$C$2:$C$500,'Stock-AF'!$C46)*SUMIFS(AF!U$2:U$500,AF!$C$2:$C$500,'Stock-AF'!$C46)</f>
        <v>8.0879508441283052E-4</v>
      </c>
      <c r="V46" s="4">
        <f>SUMIFS(Stock!V$2:V$500,Stock!$C$2:$C$500,'Stock-AF'!$C46)*SUMIFS(AF!V$2:V$500,AF!$C$2:$C$500,'Stock-AF'!$C46)</f>
        <v>4.2429297153859653E-4</v>
      </c>
      <c r="W46" s="4">
        <f>SUMIFS(Stock!W$2:W$500,Stock!$C$2:$C$500,'Stock-AF'!$C46)*SUMIFS(AF!W$2:W$500,AF!$C$2:$C$500,'Stock-AF'!$C46)</f>
        <v>0</v>
      </c>
      <c r="X46" s="4">
        <f>SUMIFS(Stock!X$2:X$500,Stock!$C$2:$C$500,'Stock-AF'!$C46)*SUMIFS(AF!X$2:X$500,AF!$C$2:$C$500,'Stock-AF'!$C46)</f>
        <v>7.6986063707252996E-3</v>
      </c>
      <c r="Y46" s="4">
        <f>SUMIFS(Stock!Y$2:Y$500,Stock!$C$2:$C$500,'Stock-AF'!$C46)*SUMIFS(AF!Y$2:Y$500,AF!$C$2:$C$500,'Stock-AF'!$C46)</f>
        <v>2.0708212964947199E-3</v>
      </c>
      <c r="Z46" s="4">
        <f>SUMIFS(Stock!Z$2:Z$500,Stock!$C$2:$C$500,'Stock-AF'!$C46)*SUMIFS(AF!Z$2:Z$500,AF!$C$2:$C$500,'Stock-AF'!$C46)</f>
        <v>3.6390684741086102E-2</v>
      </c>
      <c r="AA46" s="4">
        <f>SUMIFS(Stock!AA$2:AA$500,Stock!$C$2:$C$500,'Stock-AF'!$C46)*SUMIFS(AF!AA$2:AA$500,AF!$C$2:$C$500,'Stock-AF'!$C46)</f>
        <v>2.7421516411387799E-4</v>
      </c>
      <c r="AB46" s="4">
        <f>SUMIFS(Stock!AB$2:AB$500,Stock!$C$2:$C$500,'Stock-AF'!$C46)*SUMIFS(AF!AB$2:AB$500,AF!$C$2:$C$500,'Stock-AF'!$C46)</f>
        <v>1.0743317613561313E-2</v>
      </c>
      <c r="AC46" s="4">
        <f>SUMIFS(Stock!AC$2:AC$500,Stock!$C$2:$C$500,'Stock-AF'!$C46)*SUMIFS(AF!AC$2:AC$500,AF!$C$2:$C$500,'Stock-AF'!$C46)</f>
        <v>4.6329543823895848E-4</v>
      </c>
      <c r="AD46" s="4">
        <f>SUMIFS(Stock!AD$2:AD$500,Stock!$C$2:$C$500,'Stock-AF'!$C46)*SUMIFS(AF!AD$2:AD$500,AF!$C$2:$C$500,'Stock-AF'!$C46)</f>
        <v>0</v>
      </c>
      <c r="AE46" s="4">
        <f>SUMIFS(Stock!AE$2:AE$500,Stock!$C$2:$C$500,'Stock-AF'!$C46)*SUMIFS(AF!AE$2:AE$500,AF!$C$2:$C$500,'Stock-AF'!$C46)</f>
        <v>0</v>
      </c>
      <c r="AF46" s="4">
        <f>SUMIFS(Stock!AF$2:AF$500,Stock!$C$2:$C$500,'Stock-AF'!$C46)*SUMIFS(AF!AF$2:AF$500,AF!$C$2:$C$500,'Stock-AF'!$C46)</f>
        <v>5.0769402123074844E-4</v>
      </c>
      <c r="AG46" s="4">
        <f>SUMIFS(Stock!AG$2:AG$500,Stock!$C$2:$C$500,'Stock-AF'!$C46)*SUMIFS(AF!AG$2:AG$500,AF!$C$2:$C$500,'Stock-AF'!$C46)</f>
        <v>2.6378835914278799E-3</v>
      </c>
      <c r="AH46" s="4">
        <f>SUMIFS(Stock!AH$2:AH$500,Stock!$C$2:$C$500,'Stock-AF'!$C46)*SUMIFS(AF!AH$2:AH$500,AF!$C$2:$C$500,'Stock-AF'!$C46)</f>
        <v>0</v>
      </c>
      <c r="AI46" s="4">
        <f>SUMIFS(Stock!AI$2:AI$500,Stock!$C$2:$C$500,'Stock-AF'!$C46)*SUMIFS(AF!AI$2:AI$500,AF!$C$2:$C$500,'Stock-AF'!$C46)</f>
        <v>5.1366295721326947E-3</v>
      </c>
      <c r="AJ46" s="4">
        <f>SUMIFS(Stock!AJ$2:AJ$500,Stock!$C$2:$C$500,'Stock-AF'!$C46)*SUMIFS(AF!AJ$2:AJ$500,AF!$C$2:$C$500,'Stock-AF'!$C46)</f>
        <v>0</v>
      </c>
      <c r="AK46" s="4">
        <f>SUMIFS(Stock!AK$2:AK$500,Stock!$C$2:$C$500,'Stock-AF'!$C46)*SUMIFS(AF!AK$2:AK$500,AF!$C$2:$C$500,'Stock-AF'!$C46)</f>
        <v>1.1459591497915049E-3</v>
      </c>
      <c r="AL46" s="4">
        <f>SUMIFS(Stock!AL$2:AL$500,Stock!$C$2:$C$500,'Stock-AF'!$C46)*SUMIFS(AF!AL$2:AL$500,AF!$C$2:$C$500,'Stock-AF'!$C46)</f>
        <v>0</v>
      </c>
      <c r="AM46" s="4">
        <f>SUMIFS(Stock!AM$2:AM$500,Stock!$C$2:$C$500,'Stock-AF'!$C46)*SUMIFS(AF!AM$2:AM$500,AF!$C$2:$C$500,'Stock-AF'!$C46)</f>
        <v>6.3250842489124041E-4</v>
      </c>
      <c r="AN46" s="4">
        <f>SUMIFS(Stock!AN$2:AN$500,Stock!$C$2:$C$500,'Stock-AF'!$C46)*SUMIFS(AF!AN$2:AN$500,AF!$C$2:$C$500,'Stock-AF'!$C46)</f>
        <v>8.0192315063376302E-4</v>
      </c>
      <c r="AO46" s="4">
        <f>SUMIFS(Stock!AO$2:AO$500,Stock!$C$2:$C$500,'Stock-AF'!$C46)*SUMIFS(AF!AO$2:AO$500,AF!$C$2:$C$500,'Stock-AF'!$C46)</f>
        <v>1.6167321801134699E-2</v>
      </c>
      <c r="AP46" s="4">
        <f>SUMIFS(Stock!AP$2:AP$500,Stock!$C$2:$C$500,'Stock-AF'!$C46)*SUMIFS(AF!AP$2:AP$500,AF!$C$2:$C$500,'Stock-AF'!$C46)</f>
        <v>0</v>
      </c>
      <c r="AQ46" s="4">
        <f>SUMIFS(Stock!AQ$2:AQ$500,Stock!$C$2:$C$500,'Stock-AF'!$C46)*SUMIFS(AF!AQ$2:AQ$500,AF!$C$2:$C$500,'Stock-AF'!$C46)</f>
        <v>0</v>
      </c>
      <c r="AR46" s="4">
        <f>SUMIFS(Stock!AR$2:AR$500,Stock!$C$2:$C$500,'Stock-AF'!$C46)*SUMIFS(AF!AR$2:AR$500,AF!$C$2:$C$500,'Stock-AF'!$C46)</f>
        <v>1.5955123013734649E-3</v>
      </c>
      <c r="AS46" s="4">
        <f>SUMIFS(Stock!AS$2:AS$500,Stock!$C$2:$C$500,'Stock-AF'!$C46)*SUMIFS(AF!AS$2:AS$500,AF!$C$2:$C$500,'Stock-AF'!$C46)</f>
        <v>1.000503973346163E-3</v>
      </c>
      <c r="AT46" s="4">
        <f>SUMIFS(Stock!AT$2:AT$500,Stock!$C$2:$C$500,'Stock-AF'!$C46)*SUMIFS(AF!AT$2:AT$500,AF!$C$2:$C$500,'Stock-AF'!$C46)</f>
        <v>0</v>
      </c>
      <c r="AU46" s="4">
        <f>SUMIFS(Stock!AU$2:AU$500,Stock!$C$2:$C$500,'Stock-AF'!$C46)*SUMIFS(AF!AU$2:AU$500,AF!$C$2:$C$500,'Stock-AF'!$C46)</f>
        <v>1.3778970168058964E-3</v>
      </c>
      <c r="AV46" s="4">
        <f>SUMIFS(Stock!AV$2:AV$500,Stock!$C$2:$C$500,'Stock-AF'!$C46)*SUMIFS(AF!AV$2:AV$500,AF!$C$2:$C$500,'Stock-AF'!$C46)</f>
        <v>1.8431641345292851E-3</v>
      </c>
    </row>
    <row r="47" spans="1:48">
      <c r="A47" s="4" t="s">
        <v>52</v>
      </c>
      <c r="B47" s="4" t="s">
        <v>258</v>
      </c>
      <c r="C47" s="4" t="s">
        <v>160</v>
      </c>
      <c r="D47" s="4" t="s">
        <v>54</v>
      </c>
      <c r="E47" s="4" t="s">
        <v>260</v>
      </c>
      <c r="F47" s="4" t="s">
        <v>54</v>
      </c>
      <c r="G47" s="4">
        <v>2010</v>
      </c>
      <c r="H47" s="4" t="s">
        <v>54</v>
      </c>
      <c r="I47" s="4" t="s">
        <v>54</v>
      </c>
      <c r="J47" s="4" t="s">
        <v>54</v>
      </c>
      <c r="K47" s="4" t="s">
        <v>54</v>
      </c>
      <c r="L47" s="4">
        <f>SUMIFS(Stock!L$2:L$500,Stock!$C$2:$C$500,'Stock-AF'!$C47)*SUMIFS(AF!L$2:L$500,AF!$C$2:$C$500,'Stock-AF'!$C47)</f>
        <v>1.1740307654072353E-4</v>
      </c>
      <c r="M47" s="4">
        <f>SUMIFS(Stock!M$2:M$500,Stock!$C$2:$C$500,'Stock-AF'!$C47)*SUMIFS(AF!M$2:M$500,AF!$C$2:$C$500,'Stock-AF'!$C47)</f>
        <v>5.3401077558506841E-4</v>
      </c>
      <c r="N47" s="4">
        <f>SUMIFS(Stock!N$2:N$500,Stock!$C$2:$C$500,'Stock-AF'!$C47)*SUMIFS(AF!N$2:N$500,AF!$C$2:$C$500,'Stock-AF'!$C47)</f>
        <v>7.6405678890264445E-3</v>
      </c>
      <c r="O47" s="4">
        <f>SUMIFS(Stock!O$2:O$500,Stock!$C$2:$C$500,'Stock-AF'!$C47)*SUMIFS(AF!O$2:O$500,AF!$C$2:$C$500,'Stock-AF'!$C47)</f>
        <v>0</v>
      </c>
      <c r="P47" s="4">
        <f>SUMIFS(Stock!P$2:P$500,Stock!$C$2:$C$500,'Stock-AF'!$C47)*SUMIFS(AF!P$2:P$500,AF!$C$2:$C$500,'Stock-AF'!$C47)</f>
        <v>4.3120968124758899E-4</v>
      </c>
      <c r="Q47" s="4">
        <f>SUMIFS(Stock!Q$2:Q$500,Stock!$C$2:$C$500,'Stock-AF'!$C47)*SUMIFS(AF!Q$2:Q$500,AF!$C$2:$C$500,'Stock-AF'!$C47)</f>
        <v>0</v>
      </c>
      <c r="R47" s="4">
        <f>SUMIFS(Stock!R$2:R$500,Stock!$C$2:$C$500,'Stock-AF'!$C47)*SUMIFS(AF!R$2:R$500,AF!$C$2:$C$500,'Stock-AF'!$C47)</f>
        <v>0</v>
      </c>
      <c r="S47" s="4">
        <f>SUMIFS(Stock!S$2:S$500,Stock!$C$2:$C$500,'Stock-AF'!$C47)*SUMIFS(AF!S$2:S$500,AF!$C$2:$C$500,'Stock-AF'!$C47)</f>
        <v>3.2024266755577347E-3</v>
      </c>
      <c r="T47" s="4">
        <f>SUMIFS(Stock!T$2:T$500,Stock!$C$2:$C$500,'Stock-AF'!$C47)*SUMIFS(AF!T$2:T$500,AF!$C$2:$C$500,'Stock-AF'!$C47)</f>
        <v>2.1826855233098848E-2</v>
      </c>
      <c r="U47" s="4">
        <f>SUMIFS(Stock!U$2:U$500,Stock!$C$2:$C$500,'Stock-AF'!$C47)*SUMIFS(AF!U$2:U$500,AF!$C$2:$C$500,'Stock-AF'!$C47)</f>
        <v>0</v>
      </c>
      <c r="V47" s="4">
        <f>SUMIFS(Stock!V$2:V$500,Stock!$C$2:$C$500,'Stock-AF'!$C47)*SUMIFS(AF!V$2:V$500,AF!$C$2:$C$500,'Stock-AF'!$C47)</f>
        <v>2.620165464061695E-4</v>
      </c>
      <c r="W47" s="4">
        <f>SUMIFS(Stock!W$2:W$500,Stock!$C$2:$C$500,'Stock-AF'!$C47)*SUMIFS(AF!W$2:W$500,AF!$C$2:$C$500,'Stock-AF'!$C47)</f>
        <v>0</v>
      </c>
      <c r="X47" s="4">
        <f>SUMIFS(Stock!X$2:X$500,Stock!$C$2:$C$500,'Stock-AF'!$C47)*SUMIFS(AF!X$2:X$500,AF!$C$2:$C$500,'Stock-AF'!$C47)</f>
        <v>3.199130744311485E-3</v>
      </c>
      <c r="Y47" s="4">
        <f>SUMIFS(Stock!Y$2:Y$500,Stock!$C$2:$C$500,'Stock-AF'!$C47)*SUMIFS(AF!Y$2:Y$500,AF!$C$2:$C$500,'Stock-AF'!$C47)</f>
        <v>3.45329698174932E-4</v>
      </c>
      <c r="Z47" s="4">
        <f>SUMIFS(Stock!Z$2:Z$500,Stock!$C$2:$C$500,'Stock-AF'!$C47)*SUMIFS(AF!Z$2:Z$500,AF!$C$2:$C$500,'Stock-AF'!$C47)</f>
        <v>0</v>
      </c>
      <c r="AA47" s="4">
        <f>SUMIFS(Stock!AA$2:AA$500,Stock!$C$2:$C$500,'Stock-AF'!$C47)*SUMIFS(AF!AA$2:AA$500,AF!$C$2:$C$500,'Stock-AF'!$C47)</f>
        <v>1.3113092179612695E-4</v>
      </c>
      <c r="AB47" s="4">
        <f>SUMIFS(Stock!AB$2:AB$500,Stock!$C$2:$C$500,'Stock-AF'!$C47)*SUMIFS(AF!AB$2:AB$500,AF!$C$2:$C$500,'Stock-AF'!$C47)</f>
        <v>3.01270088781924E-4</v>
      </c>
      <c r="AC47" s="4">
        <f>SUMIFS(Stock!AC$2:AC$500,Stock!$C$2:$C$500,'Stock-AF'!$C47)*SUMIFS(AF!AC$2:AC$500,AF!$C$2:$C$500,'Stock-AF'!$C47)</f>
        <v>0</v>
      </c>
      <c r="AD47" s="4">
        <f>SUMIFS(Stock!AD$2:AD$500,Stock!$C$2:$C$500,'Stock-AF'!$C47)*SUMIFS(AF!AD$2:AD$500,AF!$C$2:$C$500,'Stock-AF'!$C47)</f>
        <v>0</v>
      </c>
      <c r="AE47" s="4">
        <f>SUMIFS(Stock!AE$2:AE$500,Stock!$C$2:$C$500,'Stock-AF'!$C47)*SUMIFS(AF!AE$2:AE$500,AF!$C$2:$C$500,'Stock-AF'!$C47)</f>
        <v>0</v>
      </c>
      <c r="AF47" s="4">
        <f>SUMIFS(Stock!AF$2:AF$500,Stock!$C$2:$C$500,'Stock-AF'!$C47)*SUMIFS(AF!AF$2:AF$500,AF!$C$2:$C$500,'Stock-AF'!$C47)</f>
        <v>5.0248469049147604E-4</v>
      </c>
      <c r="AG47" s="4">
        <f>SUMIFS(Stock!AG$2:AG$500,Stock!$C$2:$C$500,'Stock-AF'!$C47)*SUMIFS(AF!AG$2:AG$500,AF!$C$2:$C$500,'Stock-AF'!$C47)</f>
        <v>5.6203218378043053E-3</v>
      </c>
      <c r="AH47" s="4">
        <f>SUMIFS(Stock!AH$2:AH$500,Stock!$C$2:$C$500,'Stock-AF'!$C47)*SUMIFS(AF!AH$2:AH$500,AF!$C$2:$C$500,'Stock-AF'!$C47)</f>
        <v>0</v>
      </c>
      <c r="AI47" s="4">
        <f>SUMIFS(Stock!AI$2:AI$500,Stock!$C$2:$C$500,'Stock-AF'!$C47)*SUMIFS(AF!AI$2:AI$500,AF!$C$2:$C$500,'Stock-AF'!$C47)</f>
        <v>2.391168156140655E-3</v>
      </c>
      <c r="AJ47" s="4">
        <f>SUMIFS(Stock!AJ$2:AJ$500,Stock!$C$2:$C$500,'Stock-AF'!$C47)*SUMIFS(AF!AJ$2:AJ$500,AF!$C$2:$C$500,'Stock-AF'!$C47)</f>
        <v>0</v>
      </c>
      <c r="AK47" s="4">
        <f>SUMIFS(Stock!AK$2:AK$500,Stock!$C$2:$C$500,'Stock-AF'!$C47)*SUMIFS(AF!AK$2:AK$500,AF!$C$2:$C$500,'Stock-AF'!$C47)</f>
        <v>1.5744393074647501E-4</v>
      </c>
      <c r="AL47" s="4">
        <f>SUMIFS(Stock!AL$2:AL$500,Stock!$C$2:$C$500,'Stock-AF'!$C47)*SUMIFS(AF!AL$2:AL$500,AF!$C$2:$C$500,'Stock-AF'!$C47)</f>
        <v>0</v>
      </c>
      <c r="AM47" s="4">
        <f>SUMIFS(Stock!AM$2:AM$500,Stock!$C$2:$C$500,'Stock-AF'!$C47)*SUMIFS(AF!AM$2:AM$500,AF!$C$2:$C$500,'Stock-AF'!$C47)</f>
        <v>1.744873991899365E-4</v>
      </c>
      <c r="AN47" s="4">
        <f>SUMIFS(Stock!AN$2:AN$500,Stock!$C$2:$C$500,'Stock-AF'!$C47)*SUMIFS(AF!AN$2:AN$500,AF!$C$2:$C$500,'Stock-AF'!$C47)</f>
        <v>0</v>
      </c>
      <c r="AO47" s="4">
        <f>SUMIFS(Stock!AO$2:AO$500,Stock!$C$2:$C$500,'Stock-AF'!$C47)*SUMIFS(AF!AO$2:AO$500,AF!$C$2:$C$500,'Stock-AF'!$C47)</f>
        <v>9.6803897743171954E-2</v>
      </c>
      <c r="AP47" s="4">
        <f>SUMIFS(Stock!AP$2:AP$500,Stock!$C$2:$C$500,'Stock-AF'!$C47)*SUMIFS(AF!AP$2:AP$500,AF!$C$2:$C$500,'Stock-AF'!$C47)</f>
        <v>0</v>
      </c>
      <c r="AQ47" s="4">
        <f>SUMIFS(Stock!AQ$2:AQ$500,Stock!$C$2:$C$500,'Stock-AF'!$C47)*SUMIFS(AF!AQ$2:AQ$500,AF!$C$2:$C$500,'Stock-AF'!$C47)</f>
        <v>6.1223021542781251E-5</v>
      </c>
      <c r="AR47" s="4">
        <f>SUMIFS(Stock!AR$2:AR$500,Stock!$C$2:$C$500,'Stock-AF'!$C47)*SUMIFS(AF!AR$2:AR$500,AF!$C$2:$C$500,'Stock-AF'!$C47)</f>
        <v>2.1166666628991897E-2</v>
      </c>
      <c r="AS47" s="4">
        <f>SUMIFS(Stock!AS$2:AS$500,Stock!$C$2:$C$500,'Stock-AF'!$C47)*SUMIFS(AF!AS$2:AS$500,AF!$C$2:$C$500,'Stock-AF'!$C47)</f>
        <v>0</v>
      </c>
      <c r="AT47" s="4">
        <f>SUMIFS(Stock!AT$2:AT$500,Stock!$C$2:$C$500,'Stock-AF'!$C47)*SUMIFS(AF!AT$2:AT$500,AF!$C$2:$C$500,'Stock-AF'!$C47)</f>
        <v>0</v>
      </c>
      <c r="AU47" s="4">
        <f>SUMIFS(Stock!AU$2:AU$500,Stock!$C$2:$C$500,'Stock-AF'!$C47)*SUMIFS(AF!AU$2:AU$500,AF!$C$2:$C$500,'Stock-AF'!$C47)</f>
        <v>2.9308219655261099E-2</v>
      </c>
      <c r="AV47" s="4">
        <f>SUMIFS(Stock!AV$2:AV$500,Stock!$C$2:$C$500,'Stock-AF'!$C47)*SUMIFS(AF!AV$2:AV$500,AF!$C$2:$C$500,'Stock-AF'!$C47)</f>
        <v>2.4576460906103998E-3</v>
      </c>
    </row>
    <row r="48" spans="1:48">
      <c r="A48" s="4" t="s">
        <v>52</v>
      </c>
      <c r="B48" s="4" t="s">
        <v>258</v>
      </c>
      <c r="C48" s="4" t="s">
        <v>161</v>
      </c>
      <c r="D48" s="4" t="s">
        <v>54</v>
      </c>
      <c r="E48" s="4" t="s">
        <v>260</v>
      </c>
      <c r="F48" s="4" t="s">
        <v>54</v>
      </c>
      <c r="G48" s="4">
        <v>2010</v>
      </c>
      <c r="H48" s="4" t="s">
        <v>54</v>
      </c>
      <c r="I48" s="4" t="s">
        <v>54</v>
      </c>
      <c r="J48" s="4" t="s">
        <v>54</v>
      </c>
      <c r="K48" s="4" t="s">
        <v>54</v>
      </c>
      <c r="L48" s="4">
        <f>SUMIFS(Stock!L$2:L$500,Stock!$C$2:$C$500,'Stock-AF'!$C48)*SUMIFS(AF!L$2:L$500,AF!$C$2:$C$500,'Stock-AF'!$C48)</f>
        <v>3.2290245410219551E-3</v>
      </c>
      <c r="M48" s="4">
        <f>SUMIFS(Stock!M$2:M$500,Stock!$C$2:$C$500,'Stock-AF'!$C48)*SUMIFS(AF!M$2:M$500,AF!$C$2:$C$500,'Stock-AF'!$C48)</f>
        <v>3.5605845376498649E-2</v>
      </c>
      <c r="N48" s="4">
        <f>SUMIFS(Stock!N$2:N$500,Stock!$C$2:$C$500,'Stock-AF'!$C48)*SUMIFS(AF!N$2:N$500,AF!$C$2:$C$500,'Stock-AF'!$C48)</f>
        <v>5.9223137869745689E-4</v>
      </c>
      <c r="O48" s="4">
        <f>SUMIFS(Stock!O$2:O$500,Stock!$C$2:$C$500,'Stock-AF'!$C48)*SUMIFS(AF!O$2:O$500,AF!$C$2:$C$500,'Stock-AF'!$C48)</f>
        <v>7.7318084002392456E-2</v>
      </c>
      <c r="P48" s="4">
        <f>SUMIFS(Stock!P$2:P$500,Stock!$C$2:$C$500,'Stock-AF'!$C48)*SUMIFS(AF!P$2:P$500,AF!$C$2:$C$500,'Stock-AF'!$C48)</f>
        <v>1.903272452525805E-2</v>
      </c>
      <c r="Q48" s="4">
        <f>SUMIFS(Stock!Q$2:Q$500,Stock!$C$2:$C$500,'Stock-AF'!$C48)*SUMIFS(AF!Q$2:Q$500,AF!$C$2:$C$500,'Stock-AF'!$C48)</f>
        <v>5.46326616008262E-2</v>
      </c>
      <c r="R48" s="4">
        <f>SUMIFS(Stock!R$2:R$500,Stock!$C$2:$C$500,'Stock-AF'!$C48)*SUMIFS(AF!R$2:R$500,AF!$C$2:$C$500,'Stock-AF'!$C48)</f>
        <v>8.6699737471278154E-3</v>
      </c>
      <c r="S48" s="4">
        <f>SUMIFS(Stock!S$2:S$500,Stock!$C$2:$C$500,'Stock-AF'!$C48)*SUMIFS(AF!S$2:S$500,AF!$C$2:$C$500,'Stock-AF'!$C48)</f>
        <v>5.5515866898144001E-2</v>
      </c>
      <c r="T48" s="4">
        <f>SUMIFS(Stock!T$2:T$500,Stock!$C$2:$C$500,'Stock-AF'!$C48)*SUMIFS(AF!T$2:T$500,AF!$C$2:$C$500,'Stock-AF'!$C48)</f>
        <v>0.29029763403305547</v>
      </c>
      <c r="U48" s="4">
        <f>SUMIFS(Stock!U$2:U$500,Stock!$C$2:$C$500,'Stock-AF'!$C48)*SUMIFS(AF!U$2:U$500,AF!$C$2:$C$500,'Stock-AF'!$C48)</f>
        <v>9.1520405303992958E-3</v>
      </c>
      <c r="V48" s="4">
        <f>SUMIFS(Stock!V$2:V$500,Stock!$C$2:$C$500,'Stock-AF'!$C48)*SUMIFS(AF!V$2:V$500,AF!$C$2:$C$500,'Stock-AF'!$C48)</f>
        <v>3.2802811919996249E-3</v>
      </c>
      <c r="W48" s="4">
        <f>SUMIFS(Stock!W$2:W$500,Stock!$C$2:$C$500,'Stock-AF'!$C48)*SUMIFS(AF!W$2:W$500,AF!$C$2:$C$500,'Stock-AF'!$C48)</f>
        <v>6.0390635918225695E-2</v>
      </c>
      <c r="X48" s="4">
        <f>SUMIFS(Stock!X$2:X$500,Stock!$C$2:$C$500,'Stock-AF'!$C48)*SUMIFS(AF!X$2:X$500,AF!$C$2:$C$500,'Stock-AF'!$C48)</f>
        <v>0.24657284525683648</v>
      </c>
      <c r="Y48" s="4">
        <f>SUMIFS(Stock!Y$2:Y$500,Stock!$C$2:$C$500,'Stock-AF'!$C48)*SUMIFS(AF!Y$2:Y$500,AF!$C$2:$C$500,'Stock-AF'!$C48)</f>
        <v>3.5215966195593001E-2</v>
      </c>
      <c r="Z48" s="4">
        <f>SUMIFS(Stock!Z$2:Z$500,Stock!$C$2:$C$500,'Stock-AF'!$C48)*SUMIFS(AF!Z$2:Z$500,AF!$C$2:$C$500,'Stock-AF'!$C48)</f>
        <v>0.47450235598668594</v>
      </c>
      <c r="AA48" s="4">
        <f>SUMIFS(Stock!AA$2:AA$500,Stock!$C$2:$C$500,'Stock-AF'!$C48)*SUMIFS(AF!AA$2:AA$500,AF!$C$2:$C$500,'Stock-AF'!$C48)</f>
        <v>1.1303054581867065E-2</v>
      </c>
      <c r="AB48" s="4">
        <f>SUMIFS(Stock!AB$2:AB$500,Stock!$C$2:$C$500,'Stock-AF'!$C48)*SUMIFS(AF!AB$2:AB$500,AF!$C$2:$C$500,'Stock-AF'!$C48)</f>
        <v>3.2521652743647302E-2</v>
      </c>
      <c r="AC48" s="4">
        <f>SUMIFS(Stock!AC$2:AC$500,Stock!$C$2:$C$500,'Stock-AF'!$C48)*SUMIFS(AF!AC$2:AC$500,AF!$C$2:$C$500,'Stock-AF'!$C48)</f>
        <v>1.6257463959805499E-2</v>
      </c>
      <c r="AD48" s="4">
        <f>SUMIFS(Stock!AD$2:AD$500,Stock!$C$2:$C$500,'Stock-AF'!$C48)*SUMIFS(AF!AD$2:AD$500,AF!$C$2:$C$500,'Stock-AF'!$C48)</f>
        <v>2.8949383572616648E-4</v>
      </c>
      <c r="AE48" s="4">
        <f>SUMIFS(Stock!AE$2:AE$500,Stock!$C$2:$C$500,'Stock-AF'!$C48)*SUMIFS(AF!AE$2:AE$500,AF!$C$2:$C$500,'Stock-AF'!$C48)</f>
        <v>0.24478261823975098</v>
      </c>
      <c r="AF48" s="4">
        <f>SUMIFS(Stock!AF$2:AF$500,Stock!$C$2:$C$500,'Stock-AF'!$C48)*SUMIFS(AF!AF$2:AF$500,AF!$C$2:$C$500,'Stock-AF'!$C48)</f>
        <v>1.0968991957280715E-3</v>
      </c>
      <c r="AG48" s="4">
        <f>SUMIFS(Stock!AG$2:AG$500,Stock!$C$2:$C$500,'Stock-AF'!$C48)*SUMIFS(AF!AG$2:AG$500,AF!$C$2:$C$500,'Stock-AF'!$C48)</f>
        <v>6.2415749147104798E-3</v>
      </c>
      <c r="AH48" s="4">
        <f>SUMIFS(Stock!AH$2:AH$500,Stock!$C$2:$C$500,'Stock-AF'!$C48)*SUMIFS(AF!AH$2:AH$500,AF!$C$2:$C$500,'Stock-AF'!$C48)</f>
        <v>1.1409175626666705E-2</v>
      </c>
      <c r="AI48" s="4">
        <f>SUMIFS(Stock!AI$2:AI$500,Stock!$C$2:$C$500,'Stock-AF'!$C48)*SUMIFS(AF!AI$2:AI$500,AF!$C$2:$C$500,'Stock-AF'!$C48)</f>
        <v>5.0877291083104804E-3</v>
      </c>
      <c r="AJ48" s="4">
        <f>SUMIFS(Stock!AJ$2:AJ$500,Stock!$C$2:$C$500,'Stock-AF'!$C48)*SUMIFS(AF!AJ$2:AJ$500,AF!$C$2:$C$500,'Stock-AF'!$C48)</f>
        <v>7.1698576321246941E-5</v>
      </c>
      <c r="AK48" s="4">
        <f>SUMIFS(Stock!AK$2:AK$500,Stock!$C$2:$C$500,'Stock-AF'!$C48)*SUMIFS(AF!AK$2:AK$500,AF!$C$2:$C$500,'Stock-AF'!$C48)</f>
        <v>3.2448927680204099E-3</v>
      </c>
      <c r="AL48" s="4">
        <f>SUMIFS(Stock!AL$2:AL$500,Stock!$C$2:$C$500,'Stock-AF'!$C48)*SUMIFS(AF!AL$2:AL$500,AF!$C$2:$C$500,'Stock-AF'!$C48)</f>
        <v>9.5290959902165394E-4</v>
      </c>
      <c r="AM48" s="4">
        <f>SUMIFS(Stock!AM$2:AM$500,Stock!$C$2:$C$500,'Stock-AF'!$C48)*SUMIFS(AF!AM$2:AM$500,AF!$C$2:$C$500,'Stock-AF'!$C48)</f>
        <v>0.11105690699475419</v>
      </c>
      <c r="AN48" s="4">
        <f>SUMIFS(Stock!AN$2:AN$500,Stock!$C$2:$C$500,'Stock-AF'!$C48)*SUMIFS(AF!AN$2:AN$500,AF!$C$2:$C$500,'Stock-AF'!$C48)</f>
        <v>4.04676990311061E-2</v>
      </c>
      <c r="AO48" s="4">
        <f>SUMIFS(Stock!AO$2:AO$500,Stock!$C$2:$C$500,'Stock-AF'!$C48)*SUMIFS(AF!AO$2:AO$500,AF!$C$2:$C$500,'Stock-AF'!$C48)</f>
        <v>0.15415270192104749</v>
      </c>
      <c r="AP48" s="4">
        <f>SUMIFS(Stock!AP$2:AP$500,Stock!$C$2:$C$500,'Stock-AF'!$C48)*SUMIFS(AF!AP$2:AP$500,AF!$C$2:$C$500,'Stock-AF'!$C48)</f>
        <v>4.4821029216564001E-2</v>
      </c>
      <c r="AQ48" s="4">
        <f>SUMIFS(Stock!AQ$2:AQ$500,Stock!$C$2:$C$500,'Stock-AF'!$C48)*SUMIFS(AF!AQ$2:AQ$500,AF!$C$2:$C$500,'Stock-AF'!$C48)</f>
        <v>1.83072401196069E-2</v>
      </c>
      <c r="AR48" s="4">
        <f>SUMIFS(Stock!AR$2:AR$500,Stock!$C$2:$C$500,'Stock-AF'!$C48)*SUMIFS(AF!AR$2:AR$500,AF!$C$2:$C$500,'Stock-AF'!$C48)</f>
        <v>7.0854677094815844E-3</v>
      </c>
      <c r="AS48" s="4">
        <f>SUMIFS(Stock!AS$2:AS$500,Stock!$C$2:$C$500,'Stock-AF'!$C48)*SUMIFS(AF!AS$2:AS$500,AF!$C$2:$C$500,'Stock-AF'!$C48)</f>
        <v>6.0306851105896953E-2</v>
      </c>
      <c r="AT48" s="4">
        <f>SUMIFS(Stock!AT$2:AT$500,Stock!$C$2:$C$500,'Stock-AF'!$C48)*SUMIFS(AF!AT$2:AT$500,AF!$C$2:$C$500,'Stock-AF'!$C48)</f>
        <v>7.8156830163277052E-3</v>
      </c>
      <c r="AU48" s="4">
        <f>SUMIFS(Stock!AU$2:AU$500,Stock!$C$2:$C$500,'Stock-AF'!$C48)*SUMIFS(AF!AU$2:AU$500,AF!$C$2:$C$500,'Stock-AF'!$C48)</f>
        <v>3.9571350049255653E-2</v>
      </c>
      <c r="AV48" s="4">
        <f>SUMIFS(Stock!AV$2:AV$500,Stock!$C$2:$C$500,'Stock-AF'!$C48)*SUMIFS(AF!AV$2:AV$500,AF!$C$2:$C$500,'Stock-AF'!$C48)</f>
        <v>0.16829655778043848</v>
      </c>
    </row>
    <row r="49" spans="1:48">
      <c r="A49" s="4" t="s">
        <v>52</v>
      </c>
      <c r="B49" s="4" t="s">
        <v>258</v>
      </c>
      <c r="C49" s="4" t="s">
        <v>162</v>
      </c>
      <c r="D49" s="4" t="s">
        <v>54</v>
      </c>
      <c r="E49" s="4" t="s">
        <v>260</v>
      </c>
      <c r="F49" s="4" t="s">
        <v>54</v>
      </c>
      <c r="G49" s="4">
        <v>2010</v>
      </c>
      <c r="H49" s="4" t="s">
        <v>54</v>
      </c>
      <c r="I49" s="4" t="s">
        <v>54</v>
      </c>
      <c r="J49" s="4" t="s">
        <v>54</v>
      </c>
      <c r="K49" s="4" t="s">
        <v>54</v>
      </c>
      <c r="L49" s="4">
        <f>SUMIFS(Stock!L$2:L$500,Stock!$C$2:$C$500,'Stock-AF'!$C49)*SUMIFS(AF!L$2:L$500,AF!$C$2:$C$500,'Stock-AF'!$C49)</f>
        <v>0</v>
      </c>
      <c r="M49" s="4">
        <f>SUMIFS(Stock!M$2:M$500,Stock!$C$2:$C$500,'Stock-AF'!$C49)*SUMIFS(AF!M$2:M$500,AF!$C$2:$C$500,'Stock-AF'!$C49)</f>
        <v>7.4048588665675943E-2</v>
      </c>
      <c r="N49" s="4">
        <f>SUMIFS(Stock!N$2:N$500,Stock!$C$2:$C$500,'Stock-AF'!$C49)*SUMIFS(AF!N$2:N$500,AF!$C$2:$C$500,'Stock-AF'!$C49)</f>
        <v>0</v>
      </c>
      <c r="O49" s="4">
        <f>SUMIFS(Stock!O$2:O$500,Stock!$C$2:$C$500,'Stock-AF'!$C49)*SUMIFS(AF!O$2:O$500,AF!$C$2:$C$500,'Stock-AF'!$C49)</f>
        <v>0.18953126153887201</v>
      </c>
      <c r="P49" s="4">
        <f>SUMIFS(Stock!P$2:P$500,Stock!$C$2:$C$500,'Stock-AF'!$C49)*SUMIFS(AF!P$2:P$500,AF!$C$2:$C$500,'Stock-AF'!$C49)</f>
        <v>5.902773157937205E-3</v>
      </c>
      <c r="Q49" s="4">
        <f>SUMIFS(Stock!Q$2:Q$500,Stock!$C$2:$C$500,'Stock-AF'!$C49)*SUMIFS(AF!Q$2:Q$500,AF!$C$2:$C$500,'Stock-AF'!$C49)</f>
        <v>6.9945749819785796E-2</v>
      </c>
      <c r="R49" s="4">
        <f>SUMIFS(Stock!R$2:R$500,Stock!$C$2:$C$500,'Stock-AF'!$C49)*SUMIFS(AF!R$2:R$500,AF!$C$2:$C$500,'Stock-AF'!$C49)</f>
        <v>1.922267346399765E-5</v>
      </c>
      <c r="S49" s="4">
        <f>SUMIFS(Stock!S$2:S$500,Stock!$C$2:$C$500,'Stock-AF'!$C49)*SUMIFS(AF!S$2:S$500,AF!$C$2:$C$500,'Stock-AF'!$C49)</f>
        <v>0.16025876412318452</v>
      </c>
      <c r="T49" s="4">
        <f>SUMIFS(Stock!T$2:T$500,Stock!$C$2:$C$500,'Stock-AF'!$C49)*SUMIFS(AF!T$2:T$500,AF!$C$2:$C$500,'Stock-AF'!$C49)</f>
        <v>1.062610231324026</v>
      </c>
      <c r="U49" s="4">
        <f>SUMIFS(Stock!U$2:U$500,Stock!$C$2:$C$500,'Stock-AF'!$C49)*SUMIFS(AF!U$2:U$500,AF!$C$2:$C$500,'Stock-AF'!$C49)</f>
        <v>7.7972544372284991E-3</v>
      </c>
      <c r="V49" s="4">
        <f>SUMIFS(Stock!V$2:V$500,Stock!$C$2:$C$500,'Stock-AF'!$C49)*SUMIFS(AF!V$2:V$500,AF!$C$2:$C$500,'Stock-AF'!$C49)</f>
        <v>8.2857278280050548E-4</v>
      </c>
      <c r="W49" s="4">
        <f>SUMIFS(Stock!W$2:W$500,Stock!$C$2:$C$500,'Stock-AF'!$C49)*SUMIFS(AF!W$2:W$500,AF!$C$2:$C$500,'Stock-AF'!$C49)</f>
        <v>1.2084825947059799E-2</v>
      </c>
      <c r="X49" s="4">
        <f>SUMIFS(Stock!X$2:X$500,Stock!$C$2:$C$500,'Stock-AF'!$C49)*SUMIFS(AF!X$2:X$500,AF!$C$2:$C$500,'Stock-AF'!$C49)</f>
        <v>0.1179677912022981</v>
      </c>
      <c r="Y49" s="4">
        <f>SUMIFS(Stock!Y$2:Y$500,Stock!$C$2:$C$500,'Stock-AF'!$C49)*SUMIFS(AF!Y$2:Y$500,AF!$C$2:$C$500,'Stock-AF'!$C49)</f>
        <v>8.3977922831252093E-4</v>
      </c>
      <c r="Z49" s="4">
        <f>SUMIFS(Stock!Z$2:Z$500,Stock!$C$2:$C$500,'Stock-AF'!$C49)*SUMIFS(AF!Z$2:Z$500,AF!$C$2:$C$500,'Stock-AF'!$C49)</f>
        <v>0.57288454020816304</v>
      </c>
      <c r="AA49" s="4">
        <f>SUMIFS(Stock!AA$2:AA$500,Stock!$C$2:$C$500,'Stock-AF'!$C49)*SUMIFS(AF!AA$2:AA$500,AF!$C$2:$C$500,'Stock-AF'!$C49)</f>
        <v>1.5642126067269151E-2</v>
      </c>
      <c r="AB49" s="4">
        <f>SUMIFS(Stock!AB$2:AB$500,Stock!$C$2:$C$500,'Stock-AF'!$C49)*SUMIFS(AF!AB$2:AB$500,AF!$C$2:$C$500,'Stock-AF'!$C49)</f>
        <v>0.19298056978251299</v>
      </c>
      <c r="AC49" s="4">
        <f>SUMIFS(Stock!AC$2:AC$500,Stock!$C$2:$C$500,'Stock-AF'!$C49)*SUMIFS(AF!AC$2:AC$500,AF!$C$2:$C$500,'Stock-AF'!$C49)</f>
        <v>2.3847386712653251E-2</v>
      </c>
      <c r="AD49" s="4">
        <f>SUMIFS(Stock!AD$2:AD$500,Stock!$C$2:$C$500,'Stock-AF'!$C49)*SUMIFS(AF!AD$2:AD$500,AF!$C$2:$C$500,'Stock-AF'!$C49)</f>
        <v>0</v>
      </c>
      <c r="AE49" s="4">
        <f>SUMIFS(Stock!AE$2:AE$500,Stock!$C$2:$C$500,'Stock-AF'!$C49)*SUMIFS(AF!AE$2:AE$500,AF!$C$2:$C$500,'Stock-AF'!$C49)</f>
        <v>1.069115638786539</v>
      </c>
      <c r="AF49" s="4">
        <f>SUMIFS(Stock!AF$2:AF$500,Stock!$C$2:$C$500,'Stock-AF'!$C49)*SUMIFS(AF!AF$2:AF$500,AF!$C$2:$C$500,'Stock-AF'!$C49)</f>
        <v>0</v>
      </c>
      <c r="AG49" s="4">
        <f>SUMIFS(Stock!AG$2:AG$500,Stock!$C$2:$C$500,'Stock-AF'!$C49)*SUMIFS(AF!AG$2:AG$500,AF!$C$2:$C$500,'Stock-AF'!$C49)</f>
        <v>3.0884074297784845E-3</v>
      </c>
      <c r="AH49" s="4">
        <f>SUMIFS(Stock!AH$2:AH$500,Stock!$C$2:$C$500,'Stock-AF'!$C49)*SUMIFS(AF!AH$2:AH$500,AF!$C$2:$C$500,'Stock-AF'!$C49)</f>
        <v>2.1075782415772348E-2</v>
      </c>
      <c r="AI49" s="4">
        <f>SUMIFS(Stock!AI$2:AI$500,Stock!$C$2:$C$500,'Stock-AF'!$C49)*SUMIFS(AF!AI$2:AI$500,AF!$C$2:$C$500,'Stock-AF'!$C49)</f>
        <v>8.2263342823198186E-3</v>
      </c>
      <c r="AJ49" s="4">
        <f>SUMIFS(Stock!AJ$2:AJ$500,Stock!$C$2:$C$500,'Stock-AF'!$C49)*SUMIFS(AF!AJ$2:AJ$500,AF!$C$2:$C$500,'Stock-AF'!$C49)</f>
        <v>0</v>
      </c>
      <c r="AK49" s="4">
        <f>SUMIFS(Stock!AK$2:AK$500,Stock!$C$2:$C$500,'Stock-AF'!$C49)*SUMIFS(AF!AK$2:AK$500,AF!$C$2:$C$500,'Stock-AF'!$C49)</f>
        <v>1.6057914965825101E-4</v>
      </c>
      <c r="AL49" s="4">
        <f>SUMIFS(Stock!AL$2:AL$500,Stock!$C$2:$C$500,'Stock-AF'!$C49)*SUMIFS(AF!AL$2:AL$500,AF!$C$2:$C$500,'Stock-AF'!$C49)</f>
        <v>0</v>
      </c>
      <c r="AM49" s="4">
        <f>SUMIFS(Stock!AM$2:AM$500,Stock!$C$2:$C$500,'Stock-AF'!$C49)*SUMIFS(AF!AM$2:AM$500,AF!$C$2:$C$500,'Stock-AF'!$C49)</f>
        <v>0.55050963010920295</v>
      </c>
      <c r="AN49" s="4">
        <f>SUMIFS(Stock!AN$2:AN$500,Stock!$C$2:$C$500,'Stock-AF'!$C49)*SUMIFS(AF!AN$2:AN$500,AF!$C$2:$C$500,'Stock-AF'!$C49)</f>
        <v>6.8130793785464846E-4</v>
      </c>
      <c r="AO49" s="4">
        <f>SUMIFS(Stock!AO$2:AO$500,Stock!$C$2:$C$500,'Stock-AF'!$C49)*SUMIFS(AF!AO$2:AO$500,AF!$C$2:$C$500,'Stock-AF'!$C49)</f>
        <v>0.183003885776829</v>
      </c>
      <c r="AP49" s="4">
        <f>SUMIFS(Stock!AP$2:AP$500,Stock!$C$2:$C$500,'Stock-AF'!$C49)*SUMIFS(AF!AP$2:AP$500,AF!$C$2:$C$500,'Stock-AF'!$C49)</f>
        <v>2.63184378086826E-2</v>
      </c>
      <c r="AQ49" s="4">
        <f>SUMIFS(Stock!AQ$2:AQ$500,Stock!$C$2:$C$500,'Stock-AF'!$C49)*SUMIFS(AF!AQ$2:AQ$500,AF!$C$2:$C$500,'Stock-AF'!$C49)</f>
        <v>7.7836113051135594E-2</v>
      </c>
      <c r="AR49" s="4">
        <f>SUMIFS(Stock!AR$2:AR$500,Stock!$C$2:$C$500,'Stock-AF'!$C49)*SUMIFS(AF!AR$2:AR$500,AF!$C$2:$C$500,'Stock-AF'!$C49)</f>
        <v>7.2782499582602096E-3</v>
      </c>
      <c r="AS49" s="4">
        <f>SUMIFS(Stock!AS$2:AS$500,Stock!$C$2:$C$500,'Stock-AF'!$C49)*SUMIFS(AF!AS$2:AS$500,AF!$C$2:$C$500,'Stock-AF'!$C49)</f>
        <v>7.9208719289589893E-4</v>
      </c>
      <c r="AT49" s="4">
        <f>SUMIFS(Stock!AT$2:AT$500,Stock!$C$2:$C$500,'Stock-AF'!$C49)*SUMIFS(AF!AT$2:AT$500,AF!$C$2:$C$500,'Stock-AF'!$C49)</f>
        <v>2.797702362138315E-3</v>
      </c>
      <c r="AU49" s="4">
        <f>SUMIFS(Stock!AU$2:AU$500,Stock!$C$2:$C$500,'Stock-AF'!$C49)*SUMIFS(AF!AU$2:AU$500,AF!$C$2:$C$500,'Stock-AF'!$C49)</f>
        <v>0.10033613727210419</v>
      </c>
      <c r="AV49" s="4">
        <f>SUMIFS(Stock!AV$2:AV$500,Stock!$C$2:$C$500,'Stock-AF'!$C49)*SUMIFS(AF!AV$2:AV$500,AF!$C$2:$C$500,'Stock-AF'!$C49)</f>
        <v>0.24457932997357348</v>
      </c>
    </row>
    <row r="50" spans="1:48">
      <c r="A50" s="4" t="s">
        <v>52</v>
      </c>
      <c r="B50" s="4" t="s">
        <v>258</v>
      </c>
      <c r="C50" s="4" t="s">
        <v>163</v>
      </c>
      <c r="D50" s="4" t="s">
        <v>54</v>
      </c>
      <c r="E50" s="4" t="s">
        <v>260</v>
      </c>
      <c r="F50" s="4" t="s">
        <v>54</v>
      </c>
      <c r="G50" s="4">
        <v>2010</v>
      </c>
      <c r="H50" s="4" t="s">
        <v>54</v>
      </c>
      <c r="I50" s="4" t="s">
        <v>54</v>
      </c>
      <c r="J50" s="4" t="s">
        <v>54</v>
      </c>
      <c r="K50" s="4" t="s">
        <v>54</v>
      </c>
      <c r="L50" s="4">
        <f>SUMIFS(Stock!L$2:L$500,Stock!$C$2:$C$500,'Stock-AF'!$C50)*SUMIFS(AF!L$2:L$500,AF!$C$2:$C$500,'Stock-AF'!$C50)</f>
        <v>0</v>
      </c>
      <c r="M50" s="4">
        <f>SUMIFS(Stock!M$2:M$500,Stock!$C$2:$C$500,'Stock-AF'!$C50)*SUMIFS(AF!M$2:M$500,AF!$C$2:$C$500,'Stock-AF'!$C50)</f>
        <v>1.2657934062176473E-3</v>
      </c>
      <c r="N50" s="4">
        <f>SUMIFS(Stock!N$2:N$500,Stock!$C$2:$C$500,'Stock-AF'!$C50)*SUMIFS(AF!N$2:N$500,AF!$C$2:$C$500,'Stock-AF'!$C50)</f>
        <v>0</v>
      </c>
      <c r="O50" s="4">
        <f>SUMIFS(Stock!O$2:O$500,Stock!$C$2:$C$500,'Stock-AF'!$C50)*SUMIFS(AF!O$2:O$500,AF!$C$2:$C$500,'Stock-AF'!$C50)</f>
        <v>0</v>
      </c>
      <c r="P50" s="4">
        <f>SUMIFS(Stock!P$2:P$500,Stock!$C$2:$C$500,'Stock-AF'!$C50)*SUMIFS(AF!P$2:P$500,AF!$C$2:$C$500,'Stock-AF'!$C50)</f>
        <v>4.5333836388148051E-3</v>
      </c>
      <c r="Q50" s="4">
        <f>SUMIFS(Stock!Q$2:Q$500,Stock!$C$2:$C$500,'Stock-AF'!$C50)*SUMIFS(AF!Q$2:Q$500,AF!$C$2:$C$500,'Stock-AF'!$C50)</f>
        <v>4.3273750627360798E-3</v>
      </c>
      <c r="R50" s="4">
        <f>SUMIFS(Stock!R$2:R$500,Stock!$C$2:$C$500,'Stock-AF'!$C50)*SUMIFS(AF!R$2:R$500,AF!$C$2:$C$500,'Stock-AF'!$C50)</f>
        <v>0</v>
      </c>
      <c r="S50" s="4">
        <f>SUMIFS(Stock!S$2:S$500,Stock!$C$2:$C$500,'Stock-AF'!$C50)*SUMIFS(AF!S$2:S$500,AF!$C$2:$C$500,'Stock-AF'!$C50)</f>
        <v>0</v>
      </c>
      <c r="T50" s="4">
        <f>SUMIFS(Stock!T$2:T$500,Stock!$C$2:$C$500,'Stock-AF'!$C50)*SUMIFS(AF!T$2:T$500,AF!$C$2:$C$500,'Stock-AF'!$C50)</f>
        <v>0</v>
      </c>
      <c r="U50" s="4">
        <f>SUMIFS(Stock!U$2:U$500,Stock!$C$2:$C$500,'Stock-AF'!$C50)*SUMIFS(AF!U$2:U$500,AF!$C$2:$C$500,'Stock-AF'!$C50)</f>
        <v>0</v>
      </c>
      <c r="V50" s="4">
        <f>SUMIFS(Stock!V$2:V$500,Stock!$C$2:$C$500,'Stock-AF'!$C50)*SUMIFS(AF!V$2:V$500,AF!$C$2:$C$500,'Stock-AF'!$C50)</f>
        <v>0</v>
      </c>
      <c r="W50" s="4">
        <f>SUMIFS(Stock!W$2:W$500,Stock!$C$2:$C$500,'Stock-AF'!$C50)*SUMIFS(AF!W$2:W$500,AF!$C$2:$C$500,'Stock-AF'!$C50)</f>
        <v>0</v>
      </c>
      <c r="X50" s="4">
        <f>SUMIFS(Stock!X$2:X$500,Stock!$C$2:$C$500,'Stock-AF'!$C50)*SUMIFS(AF!X$2:X$500,AF!$C$2:$C$500,'Stock-AF'!$C50)</f>
        <v>4.2749314092228001E-4</v>
      </c>
      <c r="Y50" s="4">
        <f>SUMIFS(Stock!Y$2:Y$500,Stock!$C$2:$C$500,'Stock-AF'!$C50)*SUMIFS(AF!Y$2:Y$500,AF!$C$2:$C$500,'Stock-AF'!$C50)</f>
        <v>0</v>
      </c>
      <c r="Z50" s="4">
        <f>SUMIFS(Stock!Z$2:Z$500,Stock!$C$2:$C$500,'Stock-AF'!$C50)*SUMIFS(AF!Z$2:Z$500,AF!$C$2:$C$500,'Stock-AF'!$C50)</f>
        <v>3.3368150540353499E-3</v>
      </c>
      <c r="AA50" s="4">
        <f>SUMIFS(Stock!AA$2:AA$500,Stock!$C$2:$C$500,'Stock-AF'!$C50)*SUMIFS(AF!AA$2:AA$500,AF!$C$2:$C$500,'Stock-AF'!$C50)</f>
        <v>1.2199918638340784E-3</v>
      </c>
      <c r="AB50" s="4">
        <f>SUMIFS(Stock!AB$2:AB$500,Stock!$C$2:$C$500,'Stock-AF'!$C50)*SUMIFS(AF!AB$2:AB$500,AF!$C$2:$C$500,'Stock-AF'!$C50)</f>
        <v>1.1994513040659224E-2</v>
      </c>
      <c r="AC50" s="4">
        <f>SUMIFS(Stock!AC$2:AC$500,Stock!$C$2:$C$500,'Stock-AF'!$C50)*SUMIFS(AF!AC$2:AC$500,AF!$C$2:$C$500,'Stock-AF'!$C50)</f>
        <v>0</v>
      </c>
      <c r="AD50" s="4">
        <f>SUMIFS(Stock!AD$2:AD$500,Stock!$C$2:$C$500,'Stock-AF'!$C50)*SUMIFS(AF!AD$2:AD$500,AF!$C$2:$C$500,'Stock-AF'!$C50)</f>
        <v>5.9750108134033796E-3</v>
      </c>
      <c r="AE50" s="4">
        <f>SUMIFS(Stock!AE$2:AE$500,Stock!$C$2:$C$500,'Stock-AF'!$C50)*SUMIFS(AF!AE$2:AE$500,AF!$C$2:$C$500,'Stock-AF'!$C50)</f>
        <v>1.4024409713589644E-2</v>
      </c>
      <c r="AF50" s="4">
        <f>SUMIFS(Stock!AF$2:AF$500,Stock!$C$2:$C$500,'Stock-AF'!$C50)*SUMIFS(AF!AF$2:AF$500,AF!$C$2:$C$500,'Stock-AF'!$C50)</f>
        <v>0</v>
      </c>
      <c r="AG50" s="4">
        <f>SUMIFS(Stock!AG$2:AG$500,Stock!$C$2:$C$500,'Stock-AF'!$C50)*SUMIFS(AF!AG$2:AG$500,AF!$C$2:$C$500,'Stock-AF'!$C50)</f>
        <v>0</v>
      </c>
      <c r="AH50" s="4">
        <f>SUMIFS(Stock!AH$2:AH$500,Stock!$C$2:$C$500,'Stock-AF'!$C50)*SUMIFS(AF!AH$2:AH$500,AF!$C$2:$C$500,'Stock-AF'!$C50)</f>
        <v>0</v>
      </c>
      <c r="AI50" s="4">
        <f>SUMIFS(Stock!AI$2:AI$500,Stock!$C$2:$C$500,'Stock-AF'!$C50)*SUMIFS(AF!AI$2:AI$500,AF!$C$2:$C$500,'Stock-AF'!$C50)</f>
        <v>0</v>
      </c>
      <c r="AJ50" s="4">
        <f>SUMIFS(Stock!AJ$2:AJ$500,Stock!$C$2:$C$500,'Stock-AF'!$C50)*SUMIFS(AF!AJ$2:AJ$500,AF!$C$2:$C$500,'Stock-AF'!$C50)</f>
        <v>0</v>
      </c>
      <c r="AK50" s="4">
        <f>SUMIFS(Stock!AK$2:AK$500,Stock!$C$2:$C$500,'Stock-AF'!$C50)*SUMIFS(AF!AK$2:AK$500,AF!$C$2:$C$500,'Stock-AF'!$C50)</f>
        <v>2.3804463755641798E-4</v>
      </c>
      <c r="AL50" s="4">
        <f>SUMIFS(Stock!AL$2:AL$500,Stock!$C$2:$C$500,'Stock-AF'!$C50)*SUMIFS(AF!AL$2:AL$500,AF!$C$2:$C$500,'Stock-AF'!$C50)</f>
        <v>0</v>
      </c>
      <c r="AM50" s="4">
        <f>SUMIFS(Stock!AM$2:AM$500,Stock!$C$2:$C$500,'Stock-AF'!$C50)*SUMIFS(AF!AM$2:AM$500,AF!$C$2:$C$500,'Stock-AF'!$C50)</f>
        <v>0</v>
      </c>
      <c r="AN50" s="4">
        <f>SUMIFS(Stock!AN$2:AN$500,Stock!$C$2:$C$500,'Stock-AF'!$C50)*SUMIFS(AF!AN$2:AN$500,AF!$C$2:$C$500,'Stock-AF'!$C50)</f>
        <v>0</v>
      </c>
      <c r="AO50" s="4">
        <f>SUMIFS(Stock!AO$2:AO$500,Stock!$C$2:$C$500,'Stock-AF'!$C50)*SUMIFS(AF!AO$2:AO$500,AF!$C$2:$C$500,'Stock-AF'!$C50)</f>
        <v>4.5924706971566095E-4</v>
      </c>
      <c r="AP50" s="4">
        <f>SUMIFS(Stock!AP$2:AP$500,Stock!$C$2:$C$500,'Stock-AF'!$C50)*SUMIFS(AF!AP$2:AP$500,AF!$C$2:$C$500,'Stock-AF'!$C50)</f>
        <v>1.770382805744175E-3</v>
      </c>
      <c r="AQ50" s="4">
        <f>SUMIFS(Stock!AQ$2:AQ$500,Stock!$C$2:$C$500,'Stock-AF'!$C50)*SUMIFS(AF!AQ$2:AQ$500,AF!$C$2:$C$500,'Stock-AF'!$C50)</f>
        <v>6.5148775287174299E-4</v>
      </c>
      <c r="AR50" s="4">
        <f>SUMIFS(Stock!AR$2:AR$500,Stock!$C$2:$C$500,'Stock-AF'!$C50)*SUMIFS(AF!AR$2:AR$500,AF!$C$2:$C$500,'Stock-AF'!$C50)</f>
        <v>4.370655640380135E-4</v>
      </c>
      <c r="AS50" s="4">
        <f>SUMIFS(Stock!AS$2:AS$500,Stock!$C$2:$C$500,'Stock-AF'!$C50)*SUMIFS(AF!AS$2:AS$500,AF!$C$2:$C$500,'Stock-AF'!$C50)</f>
        <v>0</v>
      </c>
      <c r="AT50" s="4">
        <f>SUMIFS(Stock!AT$2:AT$500,Stock!$C$2:$C$500,'Stock-AF'!$C50)*SUMIFS(AF!AT$2:AT$500,AF!$C$2:$C$500,'Stock-AF'!$C50)</f>
        <v>1.89516886443318E-3</v>
      </c>
      <c r="AU50" s="4">
        <f>SUMIFS(Stock!AU$2:AU$500,Stock!$C$2:$C$500,'Stock-AF'!$C50)*SUMIFS(AF!AU$2:AU$500,AF!$C$2:$C$500,'Stock-AF'!$C50)</f>
        <v>1.7588487403834499E-4</v>
      </c>
      <c r="AV50" s="4">
        <f>SUMIFS(Stock!AV$2:AV$500,Stock!$C$2:$C$500,'Stock-AF'!$C50)*SUMIFS(AF!AV$2:AV$500,AF!$C$2:$C$500,'Stock-AF'!$C50)</f>
        <v>5.8943428171834652E-5</v>
      </c>
    </row>
    <row r="51" spans="1:48">
      <c r="A51" s="4" t="s">
        <v>52</v>
      </c>
      <c r="B51" s="4" t="s">
        <v>258</v>
      </c>
      <c r="C51" s="4" t="s">
        <v>164</v>
      </c>
      <c r="D51" s="4" t="s">
        <v>54</v>
      </c>
      <c r="E51" s="4" t="s">
        <v>260</v>
      </c>
      <c r="F51" s="4" t="s">
        <v>54</v>
      </c>
      <c r="G51" s="4">
        <v>2010</v>
      </c>
      <c r="H51" s="4" t="s">
        <v>54</v>
      </c>
      <c r="I51" s="4" t="s">
        <v>54</v>
      </c>
      <c r="J51" s="4" t="s">
        <v>54</v>
      </c>
      <c r="K51" s="4" t="s">
        <v>54</v>
      </c>
      <c r="L51" s="4">
        <f>SUMIFS(Stock!L$2:L$500,Stock!$C$2:$C$500,'Stock-AF'!$C51)*SUMIFS(AF!L$2:L$500,AF!$C$2:$C$500,'Stock-AF'!$C51)</f>
        <v>0</v>
      </c>
      <c r="M51" s="4">
        <f>SUMIFS(Stock!M$2:M$500,Stock!$C$2:$C$500,'Stock-AF'!$C51)*SUMIFS(AF!M$2:M$500,AF!$C$2:$C$500,'Stock-AF'!$C51)</f>
        <v>0.10912628602913969</v>
      </c>
      <c r="N51" s="4">
        <f>SUMIFS(Stock!N$2:N$500,Stock!$C$2:$C$500,'Stock-AF'!$C51)*SUMIFS(AF!N$2:N$500,AF!$C$2:$C$500,'Stock-AF'!$C51)</f>
        <v>9.4753658390648848E-3</v>
      </c>
      <c r="O51" s="4">
        <f>SUMIFS(Stock!O$2:O$500,Stock!$C$2:$C$500,'Stock-AF'!$C51)*SUMIFS(AF!O$2:O$500,AF!$C$2:$C$500,'Stock-AF'!$C51)</f>
        <v>1.1075434838029679E-2</v>
      </c>
      <c r="P51" s="4">
        <f>SUMIFS(Stock!P$2:P$500,Stock!$C$2:$C$500,'Stock-AF'!$C51)*SUMIFS(AF!P$2:P$500,AF!$C$2:$C$500,'Stock-AF'!$C51)</f>
        <v>1.4241219531509849E-2</v>
      </c>
      <c r="Q51" s="4">
        <f>SUMIFS(Stock!Q$2:Q$500,Stock!$C$2:$C$500,'Stock-AF'!$C51)*SUMIFS(AF!Q$2:Q$500,AF!$C$2:$C$500,'Stock-AF'!$C51)</f>
        <v>1.491971605852521E-2</v>
      </c>
      <c r="R51" s="4">
        <f>SUMIFS(Stock!R$2:R$500,Stock!$C$2:$C$500,'Stock-AF'!$C51)*SUMIFS(AF!R$2:R$500,AF!$C$2:$C$500,'Stock-AF'!$C51)</f>
        <v>0</v>
      </c>
      <c r="S51" s="4">
        <f>SUMIFS(Stock!S$2:S$500,Stock!$C$2:$C$500,'Stock-AF'!$C51)*SUMIFS(AF!S$2:S$500,AF!$C$2:$C$500,'Stock-AF'!$C51)</f>
        <v>5.8850350552301395E-2</v>
      </c>
      <c r="T51" s="4">
        <f>SUMIFS(Stock!T$2:T$500,Stock!$C$2:$C$500,'Stock-AF'!$C51)*SUMIFS(AF!T$2:T$500,AF!$C$2:$C$500,'Stock-AF'!$C51)</f>
        <v>0.50905558221575853</v>
      </c>
      <c r="U51" s="4">
        <f>SUMIFS(Stock!U$2:U$500,Stock!$C$2:$C$500,'Stock-AF'!$C51)*SUMIFS(AF!U$2:U$500,AF!$C$2:$C$500,'Stock-AF'!$C51)</f>
        <v>3.5506332515732396E-2</v>
      </c>
      <c r="V51" s="4">
        <f>SUMIFS(Stock!V$2:V$500,Stock!$C$2:$C$500,'Stock-AF'!$C51)*SUMIFS(AF!V$2:V$500,AF!$C$2:$C$500,'Stock-AF'!$C51)</f>
        <v>5.0242065668821946E-3</v>
      </c>
      <c r="W51" s="4">
        <f>SUMIFS(Stock!W$2:W$500,Stock!$C$2:$C$500,'Stock-AF'!$C51)*SUMIFS(AF!W$2:W$500,AF!$C$2:$C$500,'Stock-AF'!$C51)</f>
        <v>0</v>
      </c>
      <c r="X51" s="4">
        <f>SUMIFS(Stock!X$2:X$500,Stock!$C$2:$C$500,'Stock-AF'!$C51)*SUMIFS(AF!X$2:X$500,AF!$C$2:$C$500,'Stock-AF'!$C51)</f>
        <v>0</v>
      </c>
      <c r="Y51" s="4">
        <f>SUMIFS(Stock!Y$2:Y$500,Stock!$C$2:$C$500,'Stock-AF'!$C51)*SUMIFS(AF!Y$2:Y$500,AF!$C$2:$C$500,'Stock-AF'!$C51)</f>
        <v>4.5791395850844296E-2</v>
      </c>
      <c r="Z51" s="4">
        <f>SUMIFS(Stock!Z$2:Z$500,Stock!$C$2:$C$500,'Stock-AF'!$C51)*SUMIFS(AF!Z$2:Z$500,AF!$C$2:$C$500,'Stock-AF'!$C51)</f>
        <v>0.12428389287860099</v>
      </c>
      <c r="AA51" s="4">
        <f>SUMIFS(Stock!AA$2:AA$500,Stock!$C$2:$C$500,'Stock-AF'!$C51)*SUMIFS(AF!AA$2:AA$500,AF!$C$2:$C$500,'Stock-AF'!$C51)</f>
        <v>7.2466849169466746E-3</v>
      </c>
      <c r="AB51" s="4">
        <f>SUMIFS(Stock!AB$2:AB$500,Stock!$C$2:$C$500,'Stock-AF'!$C51)*SUMIFS(AF!AB$2:AB$500,AF!$C$2:$C$500,'Stock-AF'!$C51)</f>
        <v>3.0097645127089498E-2</v>
      </c>
      <c r="AC51" s="4">
        <f>SUMIFS(Stock!AC$2:AC$500,Stock!$C$2:$C$500,'Stock-AF'!$C51)*SUMIFS(AF!AC$2:AC$500,AF!$C$2:$C$500,'Stock-AF'!$C51)</f>
        <v>0</v>
      </c>
      <c r="AD51" s="4">
        <f>SUMIFS(Stock!AD$2:AD$500,Stock!$C$2:$C$500,'Stock-AF'!$C51)*SUMIFS(AF!AD$2:AD$500,AF!$C$2:$C$500,'Stock-AF'!$C51)</f>
        <v>1.81691120572458E-3</v>
      </c>
      <c r="AE51" s="4">
        <f>SUMIFS(Stock!AE$2:AE$500,Stock!$C$2:$C$500,'Stock-AF'!$C51)*SUMIFS(AF!AE$2:AE$500,AF!$C$2:$C$500,'Stock-AF'!$C51)</f>
        <v>1.2973707504969704E-2</v>
      </c>
      <c r="AF51" s="4">
        <f>SUMIFS(Stock!AF$2:AF$500,Stock!$C$2:$C$500,'Stock-AF'!$C51)*SUMIFS(AF!AF$2:AF$500,AF!$C$2:$C$500,'Stock-AF'!$C51)</f>
        <v>2.9947910841992398E-4</v>
      </c>
      <c r="AG51" s="4">
        <f>SUMIFS(Stock!AG$2:AG$500,Stock!$C$2:$C$500,'Stock-AF'!$C51)*SUMIFS(AF!AG$2:AG$500,AF!$C$2:$C$500,'Stock-AF'!$C51)</f>
        <v>2.5719849418438349E-2</v>
      </c>
      <c r="AH51" s="4">
        <f>SUMIFS(Stock!AH$2:AH$500,Stock!$C$2:$C$500,'Stock-AF'!$C51)*SUMIFS(AF!AH$2:AH$500,AF!$C$2:$C$500,'Stock-AF'!$C51)</f>
        <v>3.9753125651321398E-3</v>
      </c>
      <c r="AI51" s="4">
        <f>SUMIFS(Stock!AI$2:AI$500,Stock!$C$2:$C$500,'Stock-AF'!$C51)*SUMIFS(AF!AI$2:AI$500,AF!$C$2:$C$500,'Stock-AF'!$C51)</f>
        <v>1.52591643080496E-2</v>
      </c>
      <c r="AJ51" s="4">
        <f>SUMIFS(Stock!AJ$2:AJ$500,Stock!$C$2:$C$500,'Stock-AF'!$C51)*SUMIFS(AF!AJ$2:AJ$500,AF!$C$2:$C$500,'Stock-AF'!$C51)</f>
        <v>0</v>
      </c>
      <c r="AK51" s="4">
        <f>SUMIFS(Stock!AK$2:AK$500,Stock!$C$2:$C$500,'Stock-AF'!$C51)*SUMIFS(AF!AK$2:AK$500,AF!$C$2:$C$500,'Stock-AF'!$C51)</f>
        <v>2.06602676061846E-3</v>
      </c>
      <c r="AL51" s="4">
        <f>SUMIFS(Stock!AL$2:AL$500,Stock!$C$2:$C$500,'Stock-AF'!$C51)*SUMIFS(AF!AL$2:AL$500,AF!$C$2:$C$500,'Stock-AF'!$C51)</f>
        <v>0</v>
      </c>
      <c r="AM51" s="4">
        <f>SUMIFS(Stock!AM$2:AM$500,Stock!$C$2:$C$500,'Stock-AF'!$C51)*SUMIFS(AF!AM$2:AM$500,AF!$C$2:$C$500,'Stock-AF'!$C51)</f>
        <v>5.7318973459230149E-2</v>
      </c>
      <c r="AN51" s="4">
        <f>SUMIFS(Stock!AN$2:AN$500,Stock!$C$2:$C$500,'Stock-AF'!$C51)*SUMIFS(AF!AN$2:AN$500,AF!$C$2:$C$500,'Stock-AF'!$C51)</f>
        <v>1.058320562624937E-2</v>
      </c>
      <c r="AO51" s="4">
        <f>SUMIFS(Stock!AO$2:AO$500,Stock!$C$2:$C$500,'Stock-AF'!$C51)*SUMIFS(AF!AO$2:AO$500,AF!$C$2:$C$500,'Stock-AF'!$C51)</f>
        <v>0.12284574965669819</v>
      </c>
      <c r="AP51" s="4">
        <f>SUMIFS(Stock!AP$2:AP$500,Stock!$C$2:$C$500,'Stock-AF'!$C51)*SUMIFS(AF!AP$2:AP$500,AF!$C$2:$C$500,'Stock-AF'!$C51)</f>
        <v>1.834569563201625E-3</v>
      </c>
      <c r="AQ51" s="4">
        <f>SUMIFS(Stock!AQ$2:AQ$500,Stock!$C$2:$C$500,'Stock-AF'!$C51)*SUMIFS(AF!AQ$2:AQ$500,AF!$C$2:$C$500,'Stock-AF'!$C51)</f>
        <v>2.6047045502156699E-2</v>
      </c>
      <c r="AR51" s="4">
        <f>SUMIFS(Stock!AR$2:AR$500,Stock!$C$2:$C$500,'Stock-AF'!$C51)*SUMIFS(AF!AR$2:AR$500,AF!$C$2:$C$500,'Stock-AF'!$C51)</f>
        <v>1.4549377444502144E-2</v>
      </c>
      <c r="AS51" s="4">
        <f>SUMIFS(Stock!AS$2:AS$500,Stock!$C$2:$C$500,'Stock-AF'!$C51)*SUMIFS(AF!AS$2:AS$500,AF!$C$2:$C$500,'Stock-AF'!$C51)</f>
        <v>5.8590950096963551E-2</v>
      </c>
      <c r="AT51" s="4">
        <f>SUMIFS(Stock!AT$2:AT$500,Stock!$C$2:$C$500,'Stock-AF'!$C51)*SUMIFS(AF!AT$2:AT$500,AF!$C$2:$C$500,'Stock-AF'!$C51)</f>
        <v>6.374211828306795E-3</v>
      </c>
      <c r="AU51" s="4">
        <f>SUMIFS(Stock!AU$2:AU$500,Stock!$C$2:$C$500,'Stock-AF'!$C51)*SUMIFS(AF!AU$2:AU$500,AF!$C$2:$C$500,'Stock-AF'!$C51)</f>
        <v>3.4368772515407396E-2</v>
      </c>
      <c r="AV51" s="4">
        <f>SUMIFS(Stock!AV$2:AV$500,Stock!$C$2:$C$500,'Stock-AF'!$C51)*SUMIFS(AF!AV$2:AV$500,AF!$C$2:$C$500,'Stock-AF'!$C51)</f>
        <v>2.6280006910449748E-2</v>
      </c>
    </row>
    <row r="52" spans="1:48">
      <c r="A52" s="4" t="s">
        <v>52</v>
      </c>
      <c r="B52" s="4" t="s">
        <v>258</v>
      </c>
      <c r="C52" s="4" t="s">
        <v>165</v>
      </c>
      <c r="D52" s="4" t="s">
        <v>54</v>
      </c>
      <c r="E52" s="4" t="s">
        <v>260</v>
      </c>
      <c r="F52" s="4" t="s">
        <v>54</v>
      </c>
      <c r="G52" s="4">
        <v>2010</v>
      </c>
      <c r="H52" s="4" t="s">
        <v>54</v>
      </c>
      <c r="I52" s="4" t="s">
        <v>54</v>
      </c>
      <c r="J52" s="4" t="s">
        <v>54</v>
      </c>
      <c r="K52" s="4" t="s">
        <v>54</v>
      </c>
      <c r="L52" s="4">
        <f>SUMIFS(Stock!L$2:L$500,Stock!$C$2:$C$500,'Stock-AF'!$C52)*SUMIFS(AF!L$2:L$500,AF!$C$2:$C$500,'Stock-AF'!$C52)</f>
        <v>0</v>
      </c>
      <c r="M52" s="4">
        <f>SUMIFS(Stock!M$2:M$500,Stock!$C$2:$C$500,'Stock-AF'!$C52)*SUMIFS(AF!M$2:M$500,AF!$C$2:$C$500,'Stock-AF'!$C52)</f>
        <v>0</v>
      </c>
      <c r="N52" s="4">
        <f>SUMIFS(Stock!N$2:N$500,Stock!$C$2:$C$500,'Stock-AF'!$C52)*SUMIFS(AF!N$2:N$500,AF!$C$2:$C$500,'Stock-AF'!$C52)</f>
        <v>0</v>
      </c>
      <c r="O52" s="4">
        <f>SUMIFS(Stock!O$2:O$500,Stock!$C$2:$C$500,'Stock-AF'!$C52)*SUMIFS(AF!O$2:O$500,AF!$C$2:$C$500,'Stock-AF'!$C52)</f>
        <v>0</v>
      </c>
      <c r="P52" s="4">
        <f>SUMIFS(Stock!P$2:P$500,Stock!$C$2:$C$500,'Stock-AF'!$C52)*SUMIFS(AF!P$2:P$500,AF!$C$2:$C$500,'Stock-AF'!$C52)</f>
        <v>0</v>
      </c>
      <c r="Q52" s="4">
        <f>SUMIFS(Stock!Q$2:Q$500,Stock!$C$2:$C$500,'Stock-AF'!$C52)*SUMIFS(AF!Q$2:Q$500,AF!$C$2:$C$500,'Stock-AF'!$C52)</f>
        <v>0</v>
      </c>
      <c r="R52" s="4">
        <f>SUMIFS(Stock!R$2:R$500,Stock!$C$2:$C$500,'Stock-AF'!$C52)*SUMIFS(AF!R$2:R$500,AF!$C$2:$C$500,'Stock-AF'!$C52)</f>
        <v>0</v>
      </c>
      <c r="S52" s="4">
        <f>SUMIFS(Stock!S$2:S$500,Stock!$C$2:$C$500,'Stock-AF'!$C52)*SUMIFS(AF!S$2:S$500,AF!$C$2:$C$500,'Stock-AF'!$C52)</f>
        <v>0</v>
      </c>
      <c r="T52" s="4">
        <f>SUMIFS(Stock!T$2:T$500,Stock!$C$2:$C$500,'Stock-AF'!$C52)*SUMIFS(AF!T$2:T$500,AF!$C$2:$C$500,'Stock-AF'!$C52)</f>
        <v>0</v>
      </c>
      <c r="U52" s="4">
        <f>SUMIFS(Stock!U$2:U$500,Stock!$C$2:$C$500,'Stock-AF'!$C52)*SUMIFS(AF!U$2:U$500,AF!$C$2:$C$500,'Stock-AF'!$C52)</f>
        <v>0</v>
      </c>
      <c r="V52" s="4">
        <f>SUMIFS(Stock!V$2:V$500,Stock!$C$2:$C$500,'Stock-AF'!$C52)*SUMIFS(AF!V$2:V$500,AF!$C$2:$C$500,'Stock-AF'!$C52)</f>
        <v>0</v>
      </c>
      <c r="W52" s="4">
        <f>SUMIFS(Stock!W$2:W$500,Stock!$C$2:$C$500,'Stock-AF'!$C52)*SUMIFS(AF!W$2:W$500,AF!$C$2:$C$500,'Stock-AF'!$C52)</f>
        <v>0</v>
      </c>
      <c r="X52" s="4">
        <f>SUMIFS(Stock!X$2:X$500,Stock!$C$2:$C$500,'Stock-AF'!$C52)*SUMIFS(AF!X$2:X$500,AF!$C$2:$C$500,'Stock-AF'!$C52)</f>
        <v>0</v>
      </c>
      <c r="Y52" s="4">
        <f>SUMIFS(Stock!Y$2:Y$500,Stock!$C$2:$C$500,'Stock-AF'!$C52)*SUMIFS(AF!Y$2:Y$500,AF!$C$2:$C$500,'Stock-AF'!$C52)</f>
        <v>0</v>
      </c>
      <c r="Z52" s="4">
        <f>SUMIFS(Stock!Z$2:Z$500,Stock!$C$2:$C$500,'Stock-AF'!$C52)*SUMIFS(AF!Z$2:Z$500,AF!$C$2:$C$500,'Stock-AF'!$C52)</f>
        <v>0</v>
      </c>
      <c r="AA52" s="4">
        <f>SUMIFS(Stock!AA$2:AA$500,Stock!$C$2:$C$500,'Stock-AF'!$C52)*SUMIFS(AF!AA$2:AA$500,AF!$C$2:$C$500,'Stock-AF'!$C52)</f>
        <v>0</v>
      </c>
      <c r="AB52" s="4">
        <f>SUMIFS(Stock!AB$2:AB$500,Stock!$C$2:$C$500,'Stock-AF'!$C52)*SUMIFS(AF!AB$2:AB$500,AF!$C$2:$C$500,'Stock-AF'!$C52)</f>
        <v>0</v>
      </c>
      <c r="AC52" s="4">
        <f>SUMIFS(Stock!AC$2:AC$500,Stock!$C$2:$C$500,'Stock-AF'!$C52)*SUMIFS(AF!AC$2:AC$500,AF!$C$2:$C$500,'Stock-AF'!$C52)</f>
        <v>0</v>
      </c>
      <c r="AD52" s="4">
        <f>SUMIFS(Stock!AD$2:AD$500,Stock!$C$2:$C$500,'Stock-AF'!$C52)*SUMIFS(AF!AD$2:AD$500,AF!$C$2:$C$500,'Stock-AF'!$C52)</f>
        <v>0</v>
      </c>
      <c r="AE52" s="4">
        <f>SUMIFS(Stock!AE$2:AE$500,Stock!$C$2:$C$500,'Stock-AF'!$C52)*SUMIFS(AF!AE$2:AE$500,AF!$C$2:$C$500,'Stock-AF'!$C52)</f>
        <v>1.3833693351704235E-2</v>
      </c>
      <c r="AF52" s="4">
        <f>SUMIFS(Stock!AF$2:AF$500,Stock!$C$2:$C$500,'Stock-AF'!$C52)*SUMIFS(AF!AF$2:AF$500,AF!$C$2:$C$500,'Stock-AF'!$C52)</f>
        <v>0</v>
      </c>
      <c r="AG52" s="4">
        <f>SUMIFS(Stock!AG$2:AG$500,Stock!$C$2:$C$500,'Stock-AF'!$C52)*SUMIFS(AF!AG$2:AG$500,AF!$C$2:$C$500,'Stock-AF'!$C52)</f>
        <v>0</v>
      </c>
      <c r="AH52" s="4">
        <f>SUMIFS(Stock!AH$2:AH$500,Stock!$C$2:$C$500,'Stock-AF'!$C52)*SUMIFS(AF!AH$2:AH$500,AF!$C$2:$C$500,'Stock-AF'!$C52)</f>
        <v>1.4459110549898085E-4</v>
      </c>
      <c r="AI52" s="4">
        <f>SUMIFS(Stock!AI$2:AI$500,Stock!$C$2:$C$500,'Stock-AF'!$C52)*SUMIFS(AF!AI$2:AI$500,AF!$C$2:$C$500,'Stock-AF'!$C52)</f>
        <v>0</v>
      </c>
      <c r="AJ52" s="4">
        <f>SUMIFS(Stock!AJ$2:AJ$500,Stock!$C$2:$C$500,'Stock-AF'!$C52)*SUMIFS(AF!AJ$2:AJ$500,AF!$C$2:$C$500,'Stock-AF'!$C52)</f>
        <v>0</v>
      </c>
      <c r="AK52" s="4">
        <f>SUMIFS(Stock!AK$2:AK$500,Stock!$C$2:$C$500,'Stock-AF'!$C52)*SUMIFS(AF!AK$2:AK$500,AF!$C$2:$C$500,'Stock-AF'!$C52)</f>
        <v>0</v>
      </c>
      <c r="AL52" s="4">
        <f>SUMIFS(Stock!AL$2:AL$500,Stock!$C$2:$C$500,'Stock-AF'!$C52)*SUMIFS(AF!AL$2:AL$500,AF!$C$2:$C$500,'Stock-AF'!$C52)</f>
        <v>0</v>
      </c>
      <c r="AM52" s="4">
        <f>SUMIFS(Stock!AM$2:AM$500,Stock!$C$2:$C$500,'Stock-AF'!$C52)*SUMIFS(AF!AM$2:AM$500,AF!$C$2:$C$500,'Stock-AF'!$C52)</f>
        <v>0</v>
      </c>
      <c r="AN52" s="4">
        <f>SUMIFS(Stock!AN$2:AN$500,Stock!$C$2:$C$500,'Stock-AF'!$C52)*SUMIFS(AF!AN$2:AN$500,AF!$C$2:$C$500,'Stock-AF'!$C52)</f>
        <v>0</v>
      </c>
      <c r="AO52" s="4">
        <f>SUMIFS(Stock!AO$2:AO$500,Stock!$C$2:$C$500,'Stock-AF'!$C52)*SUMIFS(AF!AO$2:AO$500,AF!$C$2:$C$500,'Stock-AF'!$C52)</f>
        <v>0</v>
      </c>
      <c r="AP52" s="4">
        <f>SUMIFS(Stock!AP$2:AP$500,Stock!$C$2:$C$500,'Stock-AF'!$C52)*SUMIFS(AF!AP$2:AP$500,AF!$C$2:$C$500,'Stock-AF'!$C52)</f>
        <v>0</v>
      </c>
      <c r="AQ52" s="4">
        <f>SUMIFS(Stock!AQ$2:AQ$500,Stock!$C$2:$C$500,'Stock-AF'!$C52)*SUMIFS(AF!AQ$2:AQ$500,AF!$C$2:$C$500,'Stock-AF'!$C52)</f>
        <v>0</v>
      </c>
      <c r="AR52" s="4">
        <f>SUMIFS(Stock!AR$2:AR$500,Stock!$C$2:$C$500,'Stock-AF'!$C52)*SUMIFS(AF!AR$2:AR$500,AF!$C$2:$C$500,'Stock-AF'!$C52)</f>
        <v>0</v>
      </c>
      <c r="AS52" s="4">
        <f>SUMIFS(Stock!AS$2:AS$500,Stock!$C$2:$C$500,'Stock-AF'!$C52)*SUMIFS(AF!AS$2:AS$500,AF!$C$2:$C$500,'Stock-AF'!$C52)</f>
        <v>0</v>
      </c>
      <c r="AT52" s="4">
        <f>SUMIFS(Stock!AT$2:AT$500,Stock!$C$2:$C$500,'Stock-AF'!$C52)*SUMIFS(AF!AT$2:AT$500,AF!$C$2:$C$500,'Stock-AF'!$C52)</f>
        <v>9.7414724651639548E-4</v>
      </c>
      <c r="AU52" s="4">
        <f>SUMIFS(Stock!AU$2:AU$500,Stock!$C$2:$C$500,'Stock-AF'!$C52)*SUMIFS(AF!AU$2:AU$500,AF!$C$2:$C$500,'Stock-AF'!$C52)</f>
        <v>0</v>
      </c>
      <c r="AV52" s="4">
        <f>SUMIFS(Stock!AV$2:AV$500,Stock!$C$2:$C$500,'Stock-AF'!$C52)*SUMIFS(AF!AV$2:AV$500,AF!$C$2:$C$500,'Stock-AF'!$C52)</f>
        <v>0</v>
      </c>
    </row>
    <row r="53" spans="1:48">
      <c r="A53" s="4" t="s">
        <v>52</v>
      </c>
      <c r="B53" s="4" t="s">
        <v>258</v>
      </c>
      <c r="C53" s="4" t="s">
        <v>166</v>
      </c>
      <c r="D53" s="4" t="s">
        <v>54</v>
      </c>
      <c r="E53" s="4" t="s">
        <v>260</v>
      </c>
      <c r="F53" s="4" t="s">
        <v>54</v>
      </c>
      <c r="G53" s="4">
        <v>2010</v>
      </c>
      <c r="H53" s="4" t="s">
        <v>54</v>
      </c>
      <c r="I53" s="4" t="s">
        <v>54</v>
      </c>
      <c r="J53" s="4" t="s">
        <v>54</v>
      </c>
      <c r="K53" s="4" t="s">
        <v>54</v>
      </c>
      <c r="L53" s="4">
        <f>SUMIFS(Stock!L$2:L$500,Stock!$C$2:$C$500,'Stock-AF'!$C53)*SUMIFS(AF!L$2:L$500,AF!$C$2:$C$500,'Stock-AF'!$C53)</f>
        <v>9.1998106283945245E-4</v>
      </c>
      <c r="M53" s="4">
        <f>SUMIFS(Stock!M$2:M$500,Stock!$C$2:$C$500,'Stock-AF'!$C53)*SUMIFS(AF!M$2:M$500,AF!$C$2:$C$500,'Stock-AF'!$C53)</f>
        <v>2.9735891703637801E-2</v>
      </c>
      <c r="N53" s="4">
        <f>SUMIFS(Stock!N$2:N$500,Stock!$C$2:$C$500,'Stock-AF'!$C53)*SUMIFS(AF!N$2:N$500,AF!$C$2:$C$500,'Stock-AF'!$C53)</f>
        <v>5.3606868574594948E-3</v>
      </c>
      <c r="O53" s="4">
        <f>SUMIFS(Stock!O$2:O$500,Stock!$C$2:$C$500,'Stock-AF'!$C53)*SUMIFS(AF!O$2:O$500,AF!$C$2:$C$500,'Stock-AF'!$C53)</f>
        <v>8.1962310180661496E-2</v>
      </c>
      <c r="P53" s="4">
        <f>SUMIFS(Stock!P$2:P$500,Stock!$C$2:$C$500,'Stock-AF'!$C53)*SUMIFS(AF!P$2:P$500,AF!$C$2:$C$500,'Stock-AF'!$C53)</f>
        <v>3.93630072438111E-3</v>
      </c>
      <c r="Q53" s="4">
        <f>SUMIFS(Stock!Q$2:Q$500,Stock!$C$2:$C$500,'Stock-AF'!$C53)*SUMIFS(AF!Q$2:Q$500,AF!$C$2:$C$500,'Stock-AF'!$C53)</f>
        <v>0.13493912253988305</v>
      </c>
      <c r="R53" s="4">
        <f>SUMIFS(Stock!R$2:R$500,Stock!$C$2:$C$500,'Stock-AF'!$C53)*SUMIFS(AF!R$2:R$500,AF!$C$2:$C$500,'Stock-AF'!$C53)</f>
        <v>3.2527981428312151E-3</v>
      </c>
      <c r="S53" s="4">
        <f>SUMIFS(Stock!S$2:S$500,Stock!$C$2:$C$500,'Stock-AF'!$C53)*SUMIFS(AF!S$2:S$500,AF!$C$2:$C$500,'Stock-AF'!$C53)</f>
        <v>2.4610818492428552E-3</v>
      </c>
      <c r="T53" s="4">
        <f>SUMIFS(Stock!T$2:T$500,Stock!$C$2:$C$500,'Stock-AF'!$C53)*SUMIFS(AF!T$2:T$500,AF!$C$2:$C$500,'Stock-AF'!$C53)</f>
        <v>0.9378742151592524</v>
      </c>
      <c r="U53" s="4">
        <f>SUMIFS(Stock!U$2:U$500,Stock!$C$2:$C$500,'Stock-AF'!$C53)*SUMIFS(AF!U$2:U$500,AF!$C$2:$C$500,'Stock-AF'!$C53)</f>
        <v>1.8984169815926398E-3</v>
      </c>
      <c r="V53" s="4">
        <f>SUMIFS(Stock!V$2:V$500,Stock!$C$2:$C$500,'Stock-AF'!$C53)*SUMIFS(AF!V$2:V$500,AF!$C$2:$C$500,'Stock-AF'!$C53)</f>
        <v>8.281821801341564E-4</v>
      </c>
      <c r="W53" s="4">
        <f>SUMIFS(Stock!W$2:W$500,Stock!$C$2:$C$500,'Stock-AF'!$C53)*SUMIFS(AF!W$2:W$500,AF!$C$2:$C$500,'Stock-AF'!$C53)</f>
        <v>2.2536157268425051E-2</v>
      </c>
      <c r="X53" s="4">
        <f>SUMIFS(Stock!X$2:X$500,Stock!$C$2:$C$500,'Stock-AF'!$C53)*SUMIFS(AF!X$2:X$500,AF!$C$2:$C$500,'Stock-AF'!$C53)</f>
        <v>0.14321325983268285</v>
      </c>
      <c r="Y53" s="4">
        <f>SUMIFS(Stock!Y$2:Y$500,Stock!$C$2:$C$500,'Stock-AF'!$C53)*SUMIFS(AF!Y$2:Y$500,AF!$C$2:$C$500,'Stock-AF'!$C53)</f>
        <v>9.9598728617612698E-3</v>
      </c>
      <c r="Z53" s="4">
        <f>SUMIFS(Stock!Z$2:Z$500,Stock!$C$2:$C$500,'Stock-AF'!$C53)*SUMIFS(AF!Z$2:Z$500,AF!$C$2:$C$500,'Stock-AF'!$C53)</f>
        <v>0.25774498088824949</v>
      </c>
      <c r="AA53" s="4">
        <f>SUMIFS(Stock!AA$2:AA$500,Stock!$C$2:$C$500,'Stock-AF'!$C53)*SUMIFS(AF!AA$2:AA$500,AF!$C$2:$C$500,'Stock-AF'!$C53)</f>
        <v>1.0473551609765069E-2</v>
      </c>
      <c r="AB53" s="4">
        <f>SUMIFS(Stock!AB$2:AB$500,Stock!$C$2:$C$500,'Stock-AF'!$C53)*SUMIFS(AF!AB$2:AB$500,AF!$C$2:$C$500,'Stock-AF'!$C53)</f>
        <v>0</v>
      </c>
      <c r="AC53" s="4">
        <f>SUMIFS(Stock!AC$2:AC$500,Stock!$C$2:$C$500,'Stock-AF'!$C53)*SUMIFS(AF!AC$2:AC$500,AF!$C$2:$C$500,'Stock-AF'!$C53)</f>
        <v>2.3290252573842297E-2</v>
      </c>
      <c r="AD53" s="4">
        <f>SUMIFS(Stock!AD$2:AD$500,Stock!$C$2:$C$500,'Stock-AF'!$C53)*SUMIFS(AF!AD$2:AD$500,AF!$C$2:$C$500,'Stock-AF'!$C53)</f>
        <v>0</v>
      </c>
      <c r="AE53" s="4">
        <f>SUMIFS(Stock!AE$2:AE$500,Stock!$C$2:$C$500,'Stock-AF'!$C53)*SUMIFS(AF!AE$2:AE$500,AF!$C$2:$C$500,'Stock-AF'!$C53)</f>
        <v>3.1324304671191745E-2</v>
      </c>
      <c r="AF53" s="4">
        <f>SUMIFS(Stock!AF$2:AF$500,Stock!$C$2:$C$500,'Stock-AF'!$C53)*SUMIFS(AF!AF$2:AF$500,AF!$C$2:$C$500,'Stock-AF'!$C53)</f>
        <v>3.2818824192370802E-3</v>
      </c>
      <c r="AG53" s="4">
        <f>SUMIFS(Stock!AG$2:AG$500,Stock!$C$2:$C$500,'Stock-AF'!$C53)*SUMIFS(AF!AG$2:AG$500,AF!$C$2:$C$500,'Stock-AF'!$C53)</f>
        <v>3.0949593415891951E-4</v>
      </c>
      <c r="AH53" s="4">
        <f>SUMIFS(Stock!AH$2:AH$500,Stock!$C$2:$C$500,'Stock-AF'!$C53)*SUMIFS(AF!AH$2:AH$500,AF!$C$2:$C$500,'Stock-AF'!$C53)</f>
        <v>6.1361450655123594E-3</v>
      </c>
      <c r="AI53" s="4">
        <f>SUMIFS(Stock!AI$2:AI$500,Stock!$C$2:$C$500,'Stock-AF'!$C53)*SUMIFS(AF!AI$2:AI$500,AF!$C$2:$C$500,'Stock-AF'!$C53)</f>
        <v>2.5747446768412648E-3</v>
      </c>
      <c r="AJ53" s="4">
        <f>SUMIFS(Stock!AJ$2:AJ$500,Stock!$C$2:$C$500,'Stock-AF'!$C53)*SUMIFS(AF!AJ$2:AJ$500,AF!$C$2:$C$500,'Stock-AF'!$C53)</f>
        <v>0</v>
      </c>
      <c r="AK53" s="4">
        <f>SUMIFS(Stock!AK$2:AK$500,Stock!$C$2:$C$500,'Stock-AF'!$C53)*SUMIFS(AF!AK$2:AK$500,AF!$C$2:$C$500,'Stock-AF'!$C53)</f>
        <v>7.1481385849273202E-3</v>
      </c>
      <c r="AL53" s="4">
        <f>SUMIFS(Stock!AL$2:AL$500,Stock!$C$2:$C$500,'Stock-AF'!$C53)*SUMIFS(AF!AL$2:AL$500,AF!$C$2:$C$500,'Stock-AF'!$C53)</f>
        <v>0</v>
      </c>
      <c r="AM53" s="4">
        <f>SUMIFS(Stock!AM$2:AM$500,Stock!$C$2:$C$500,'Stock-AF'!$C53)*SUMIFS(AF!AM$2:AM$500,AF!$C$2:$C$500,'Stock-AF'!$C53)</f>
        <v>2.5602479435946901E-2</v>
      </c>
      <c r="AN53" s="4">
        <f>SUMIFS(Stock!AN$2:AN$500,Stock!$C$2:$C$500,'Stock-AF'!$C53)*SUMIFS(AF!AN$2:AN$500,AF!$C$2:$C$500,'Stock-AF'!$C53)</f>
        <v>7.151285770202475E-3</v>
      </c>
      <c r="AO53" s="4">
        <f>SUMIFS(Stock!AO$2:AO$500,Stock!$C$2:$C$500,'Stock-AF'!$C53)*SUMIFS(AF!AO$2:AO$500,AF!$C$2:$C$500,'Stock-AF'!$C53)</f>
        <v>7.1357710494876589E-2</v>
      </c>
      <c r="AP53" s="4">
        <f>SUMIFS(Stock!AP$2:AP$500,Stock!$C$2:$C$500,'Stock-AF'!$C53)*SUMIFS(AF!AP$2:AP$500,AF!$C$2:$C$500,'Stock-AF'!$C53)</f>
        <v>2.3398757266736101E-2</v>
      </c>
      <c r="AQ53" s="4">
        <f>SUMIFS(Stock!AQ$2:AQ$500,Stock!$C$2:$C$500,'Stock-AF'!$C53)*SUMIFS(AF!AQ$2:AQ$500,AF!$C$2:$C$500,'Stock-AF'!$C53)</f>
        <v>5.68174601102982E-3</v>
      </c>
      <c r="AR53" s="4">
        <f>SUMIFS(Stock!AR$2:AR$500,Stock!$C$2:$C$500,'Stock-AF'!$C53)*SUMIFS(AF!AR$2:AR$500,AF!$C$2:$C$500,'Stock-AF'!$C53)</f>
        <v>9.8111204960800811E-3</v>
      </c>
      <c r="AS53" s="4">
        <f>SUMIFS(Stock!AS$2:AS$500,Stock!$C$2:$C$500,'Stock-AF'!$C53)*SUMIFS(AF!AS$2:AS$500,AF!$C$2:$C$500,'Stock-AF'!$C53)</f>
        <v>1.7432156883479398E-2</v>
      </c>
      <c r="AT53" s="4">
        <f>SUMIFS(Stock!AT$2:AT$500,Stock!$C$2:$C$500,'Stock-AF'!$C53)*SUMIFS(AF!AT$2:AT$500,AF!$C$2:$C$500,'Stock-AF'!$C53)</f>
        <v>2.3252621525484751E-2</v>
      </c>
      <c r="AU53" s="4">
        <f>SUMIFS(Stock!AU$2:AU$500,Stock!$C$2:$C$500,'Stock-AF'!$C53)*SUMIFS(AF!AU$2:AU$500,AF!$C$2:$C$500,'Stock-AF'!$C53)</f>
        <v>4.1834955678496048E-3</v>
      </c>
      <c r="AV53" s="4">
        <f>SUMIFS(Stock!AV$2:AV$500,Stock!$C$2:$C$500,'Stock-AF'!$C53)*SUMIFS(AF!AV$2:AV$500,AF!$C$2:$C$500,'Stock-AF'!$C53)</f>
        <v>4.6737427001842198E-2</v>
      </c>
    </row>
    <row r="54" spans="1:48">
      <c r="A54" s="4" t="s">
        <v>52</v>
      </c>
      <c r="B54" s="4" t="s">
        <v>258</v>
      </c>
      <c r="C54" s="4" t="s">
        <v>167</v>
      </c>
      <c r="D54" s="4" t="s">
        <v>54</v>
      </c>
      <c r="E54" s="4" t="s">
        <v>260</v>
      </c>
      <c r="F54" s="4" t="s">
        <v>54</v>
      </c>
      <c r="G54" s="4">
        <v>2010</v>
      </c>
      <c r="H54" s="4" t="s">
        <v>54</v>
      </c>
      <c r="I54" s="4" t="s">
        <v>54</v>
      </c>
      <c r="J54" s="4" t="s">
        <v>54</v>
      </c>
      <c r="K54" s="4" t="s">
        <v>54</v>
      </c>
      <c r="L54" s="4">
        <f>SUMIFS(Stock!L$2:L$500,Stock!$C$2:$C$500,'Stock-AF'!$C54)*SUMIFS(AF!L$2:L$500,AF!$C$2:$C$500,'Stock-AF'!$C54)</f>
        <v>2.5788248275897801E-3</v>
      </c>
      <c r="M54" s="4">
        <f>SUMIFS(Stock!M$2:M$500,Stock!$C$2:$C$500,'Stock-AF'!$C54)*SUMIFS(AF!M$2:M$500,AF!$C$2:$C$500,'Stock-AF'!$C54)</f>
        <v>1.9055114042593951E-2</v>
      </c>
      <c r="N54" s="4">
        <f>SUMIFS(Stock!N$2:N$500,Stock!$C$2:$C$500,'Stock-AF'!$C54)*SUMIFS(AF!N$2:N$500,AF!$C$2:$C$500,'Stock-AF'!$C54)</f>
        <v>0</v>
      </c>
      <c r="O54" s="4">
        <f>SUMIFS(Stock!O$2:O$500,Stock!$C$2:$C$500,'Stock-AF'!$C54)*SUMIFS(AF!O$2:O$500,AF!$C$2:$C$500,'Stock-AF'!$C54)</f>
        <v>2.8049855503437752E-4</v>
      </c>
      <c r="P54" s="4">
        <f>SUMIFS(Stock!P$2:P$500,Stock!$C$2:$C$500,'Stock-AF'!$C54)*SUMIFS(AF!P$2:P$500,AF!$C$2:$C$500,'Stock-AF'!$C54)</f>
        <v>1.7891133928269599E-3</v>
      </c>
      <c r="Q54" s="4">
        <f>SUMIFS(Stock!Q$2:Q$500,Stock!$C$2:$C$500,'Stock-AF'!$C54)*SUMIFS(AF!Q$2:Q$500,AF!$C$2:$C$500,'Stock-AF'!$C54)</f>
        <v>7.2997307589877949E-2</v>
      </c>
      <c r="R54" s="4">
        <f>SUMIFS(Stock!R$2:R$500,Stock!$C$2:$C$500,'Stock-AF'!$C54)*SUMIFS(AF!R$2:R$500,AF!$C$2:$C$500,'Stock-AF'!$C54)</f>
        <v>9.3388549652767344E-4</v>
      </c>
      <c r="S54" s="4">
        <f>SUMIFS(Stock!S$2:S$500,Stock!$C$2:$C$500,'Stock-AF'!$C54)*SUMIFS(AF!S$2:S$500,AF!$C$2:$C$500,'Stock-AF'!$C54)</f>
        <v>9.4834226014010245E-3</v>
      </c>
      <c r="T54" s="4">
        <f>SUMIFS(Stock!T$2:T$500,Stock!$C$2:$C$500,'Stock-AF'!$C54)*SUMIFS(AF!T$2:T$500,AF!$C$2:$C$500,'Stock-AF'!$C54)</f>
        <v>0</v>
      </c>
      <c r="U54" s="4">
        <f>SUMIFS(Stock!U$2:U$500,Stock!$C$2:$C$500,'Stock-AF'!$C54)*SUMIFS(AF!U$2:U$500,AF!$C$2:$C$500,'Stock-AF'!$C54)</f>
        <v>7.0798379279069243E-3</v>
      </c>
      <c r="V54" s="4">
        <f>SUMIFS(Stock!V$2:V$500,Stock!$C$2:$C$500,'Stock-AF'!$C54)*SUMIFS(AF!V$2:V$500,AF!$C$2:$C$500,'Stock-AF'!$C54)</f>
        <v>3.7140748384049248E-3</v>
      </c>
      <c r="W54" s="4">
        <f>SUMIFS(Stock!W$2:W$500,Stock!$C$2:$C$500,'Stock-AF'!$C54)*SUMIFS(AF!W$2:W$500,AF!$C$2:$C$500,'Stock-AF'!$C54)</f>
        <v>0</v>
      </c>
      <c r="X54" s="4">
        <f>SUMIFS(Stock!X$2:X$500,Stock!$C$2:$C$500,'Stock-AF'!$C54)*SUMIFS(AF!X$2:X$500,AF!$C$2:$C$500,'Stock-AF'!$C54)</f>
        <v>1.57549621006377E-2</v>
      </c>
      <c r="Y54" s="4">
        <f>SUMIFS(Stock!Y$2:Y$500,Stock!$C$2:$C$500,'Stock-AF'!$C54)*SUMIFS(AF!Y$2:Y$500,AF!$C$2:$C$500,'Stock-AF'!$C54)</f>
        <v>1.812706263847335E-2</v>
      </c>
      <c r="Z54" s="4">
        <f>SUMIFS(Stock!Z$2:Z$500,Stock!$C$2:$C$500,'Stock-AF'!$C54)*SUMIFS(AF!Z$2:Z$500,AF!$C$2:$C$500,'Stock-AF'!$C54)</f>
        <v>0.13039865465892406</v>
      </c>
      <c r="AA54" s="4">
        <f>SUMIFS(Stock!AA$2:AA$500,Stock!$C$2:$C$500,'Stock-AF'!$C54)*SUMIFS(AF!AA$2:AA$500,AF!$C$2:$C$500,'Stock-AF'!$C54)</f>
        <v>5.6117293312494447E-4</v>
      </c>
      <c r="AB54" s="4">
        <f>SUMIFS(Stock!AB$2:AB$500,Stock!$C$2:$C$500,'Stock-AF'!$C54)*SUMIFS(AF!AB$2:AB$500,AF!$C$2:$C$500,'Stock-AF'!$C54)</f>
        <v>2.8057648839502201E-2</v>
      </c>
      <c r="AC54" s="4">
        <f>SUMIFS(Stock!AC$2:AC$500,Stock!$C$2:$C$500,'Stock-AF'!$C54)*SUMIFS(AF!AC$2:AC$500,AF!$C$2:$C$500,'Stock-AF'!$C54)</f>
        <v>2.6943419303082747E-3</v>
      </c>
      <c r="AD54" s="4">
        <f>SUMIFS(Stock!AD$2:AD$500,Stock!$C$2:$C$500,'Stock-AF'!$C54)*SUMIFS(AF!AD$2:AD$500,AF!$C$2:$C$500,'Stock-AF'!$C54)</f>
        <v>0</v>
      </c>
      <c r="AE54" s="4">
        <f>SUMIFS(Stock!AE$2:AE$500,Stock!$C$2:$C$500,'Stock-AF'!$C54)*SUMIFS(AF!AE$2:AE$500,AF!$C$2:$C$500,'Stock-AF'!$C54)</f>
        <v>0</v>
      </c>
      <c r="AF54" s="4">
        <f>SUMIFS(Stock!AF$2:AF$500,Stock!$C$2:$C$500,'Stock-AF'!$C54)*SUMIFS(AF!AF$2:AF$500,AF!$C$2:$C$500,'Stock-AF'!$C54)</f>
        <v>1.0389802618856608E-3</v>
      </c>
      <c r="AG54" s="4">
        <f>SUMIFS(Stock!AG$2:AG$500,Stock!$C$2:$C$500,'Stock-AF'!$C54)*SUMIFS(AF!AG$2:AG$500,AF!$C$2:$C$500,'Stock-AF'!$C54)</f>
        <v>6.8891951397156903E-3</v>
      </c>
      <c r="AH54" s="4">
        <f>SUMIFS(Stock!AH$2:AH$500,Stock!$C$2:$C$500,'Stock-AF'!$C54)*SUMIFS(AF!AH$2:AH$500,AF!$C$2:$C$500,'Stock-AF'!$C54)</f>
        <v>0</v>
      </c>
      <c r="AI54" s="4">
        <f>SUMIFS(Stock!AI$2:AI$500,Stock!$C$2:$C$500,'Stock-AF'!$C54)*SUMIFS(AF!AI$2:AI$500,AF!$C$2:$C$500,'Stock-AF'!$C54)</f>
        <v>1.8406072610420401E-2</v>
      </c>
      <c r="AJ54" s="4">
        <f>SUMIFS(Stock!AJ$2:AJ$500,Stock!$C$2:$C$500,'Stock-AF'!$C54)*SUMIFS(AF!AJ$2:AJ$500,AF!$C$2:$C$500,'Stock-AF'!$C54)</f>
        <v>0</v>
      </c>
      <c r="AK54" s="4">
        <f>SUMIFS(Stock!AK$2:AK$500,Stock!$C$2:$C$500,'Stock-AF'!$C54)*SUMIFS(AF!AK$2:AK$500,AF!$C$2:$C$500,'Stock-AF'!$C54)</f>
        <v>2.3451702950417551E-3</v>
      </c>
      <c r="AL54" s="4">
        <f>SUMIFS(Stock!AL$2:AL$500,Stock!$C$2:$C$500,'Stock-AF'!$C54)*SUMIFS(AF!AL$2:AL$500,AF!$C$2:$C$500,'Stock-AF'!$C54)</f>
        <v>0</v>
      </c>
      <c r="AM54" s="4">
        <f>SUMIFS(Stock!AM$2:AM$500,Stock!$C$2:$C$500,'Stock-AF'!$C54)*SUMIFS(AF!AM$2:AM$500,AF!$C$2:$C$500,'Stock-AF'!$C54)</f>
        <v>2.2664659445974346E-3</v>
      </c>
      <c r="AN54" s="4">
        <f>SUMIFS(Stock!AN$2:AN$500,Stock!$C$2:$C$500,'Stock-AF'!$C54)*SUMIFS(AF!AN$2:AN$500,AF!$C$2:$C$500,'Stock-AF'!$C54)</f>
        <v>7.019684029416765E-3</v>
      </c>
      <c r="AO54" s="4">
        <f>SUMIFS(Stock!AO$2:AO$500,Stock!$C$2:$C$500,'Stock-AF'!$C54)*SUMIFS(AF!AO$2:AO$500,AF!$C$2:$C$500,'Stock-AF'!$C54)</f>
        <v>4.2223180407406198E-2</v>
      </c>
      <c r="AP54" s="4">
        <f>SUMIFS(Stock!AP$2:AP$500,Stock!$C$2:$C$500,'Stock-AF'!$C54)*SUMIFS(AF!AP$2:AP$500,AF!$C$2:$C$500,'Stock-AF'!$C54)</f>
        <v>0</v>
      </c>
      <c r="AQ54" s="4">
        <f>SUMIFS(Stock!AQ$2:AQ$500,Stock!$C$2:$C$500,'Stock-AF'!$C54)*SUMIFS(AF!AQ$2:AQ$500,AF!$C$2:$C$500,'Stock-AF'!$C54)</f>
        <v>0</v>
      </c>
      <c r="AR54" s="4">
        <f>SUMIFS(Stock!AR$2:AR$500,Stock!$C$2:$C$500,'Stock-AF'!$C54)*SUMIFS(AF!AR$2:AR$500,AF!$C$2:$C$500,'Stock-AF'!$C54)</f>
        <v>3.2651670482630401E-3</v>
      </c>
      <c r="AS54" s="4">
        <f>SUMIFS(Stock!AS$2:AS$500,Stock!$C$2:$C$500,'Stock-AF'!$C54)*SUMIFS(AF!AS$2:AS$500,AF!$C$2:$C$500,'Stock-AF'!$C54)</f>
        <v>8.7579735757916388E-3</v>
      </c>
      <c r="AT54" s="4">
        <f>SUMIFS(Stock!AT$2:AT$500,Stock!$C$2:$C$500,'Stock-AF'!$C54)*SUMIFS(AF!AT$2:AT$500,AF!$C$2:$C$500,'Stock-AF'!$C54)</f>
        <v>0</v>
      </c>
      <c r="AU54" s="4">
        <f>SUMIFS(Stock!AU$2:AU$500,Stock!$C$2:$C$500,'Stock-AF'!$C54)*SUMIFS(AF!AU$2:AU$500,AF!$C$2:$C$500,'Stock-AF'!$C54)</f>
        <v>3.5985672233813698E-3</v>
      </c>
      <c r="AV54" s="4">
        <f>SUMIFS(Stock!AV$2:AV$500,Stock!$C$2:$C$500,'Stock-AF'!$C54)*SUMIFS(AF!AV$2:AV$500,AF!$C$2:$C$500,'Stock-AF'!$C54)</f>
        <v>1.071910923832833E-2</v>
      </c>
    </row>
    <row r="55" spans="1:48">
      <c r="A55" s="4" t="s">
        <v>52</v>
      </c>
      <c r="B55" s="4" t="s">
        <v>258</v>
      </c>
      <c r="C55" s="4" t="s">
        <v>168</v>
      </c>
      <c r="D55" s="4" t="s">
        <v>54</v>
      </c>
      <c r="E55" s="4" t="s">
        <v>260</v>
      </c>
      <c r="F55" s="4" t="s">
        <v>54</v>
      </c>
      <c r="G55" s="4">
        <v>2010</v>
      </c>
      <c r="H55" s="4" t="s">
        <v>54</v>
      </c>
      <c r="I55" s="4" t="s">
        <v>54</v>
      </c>
      <c r="J55" s="4" t="s">
        <v>54</v>
      </c>
      <c r="K55" s="4" t="s">
        <v>54</v>
      </c>
      <c r="L55" s="4">
        <f>SUMIFS(Stock!L$2:L$500,Stock!$C$2:$C$500,'Stock-AF'!$C55)*SUMIFS(AF!L$2:L$500,AF!$C$2:$C$500,'Stock-AF'!$C55)</f>
        <v>2.80739336618214E-4</v>
      </c>
      <c r="M55" s="4">
        <f>SUMIFS(Stock!M$2:M$500,Stock!$C$2:$C$500,'Stock-AF'!$C55)*SUMIFS(AF!M$2:M$500,AF!$C$2:$C$500,'Stock-AF'!$C55)</f>
        <v>1.3946424518775165E-3</v>
      </c>
      <c r="N55" s="4">
        <f>SUMIFS(Stock!N$2:N$500,Stock!$C$2:$C$500,'Stock-AF'!$C55)*SUMIFS(AF!N$2:N$500,AF!$C$2:$C$500,'Stock-AF'!$C55)</f>
        <v>1.8270457842794848E-2</v>
      </c>
      <c r="O55" s="4">
        <f>SUMIFS(Stock!O$2:O$500,Stock!$C$2:$C$500,'Stock-AF'!$C55)*SUMIFS(AF!O$2:O$500,AF!$C$2:$C$500,'Stock-AF'!$C55)</f>
        <v>0</v>
      </c>
      <c r="P55" s="4">
        <f>SUMIFS(Stock!P$2:P$500,Stock!$C$2:$C$500,'Stock-AF'!$C55)*SUMIFS(AF!P$2:P$500,AF!$C$2:$C$500,'Stock-AF'!$C55)</f>
        <v>1.126163281011657E-3</v>
      </c>
      <c r="Q55" s="4">
        <f>SUMIFS(Stock!Q$2:Q$500,Stock!$C$2:$C$500,'Stock-AF'!$C55)*SUMIFS(AF!Q$2:Q$500,AF!$C$2:$C$500,'Stock-AF'!$C55)</f>
        <v>0</v>
      </c>
      <c r="R55" s="4">
        <f>SUMIFS(Stock!R$2:R$500,Stock!$C$2:$C$500,'Stock-AF'!$C55)*SUMIFS(AF!R$2:R$500,AF!$C$2:$C$500,'Stock-AF'!$C55)</f>
        <v>0</v>
      </c>
      <c r="S55" s="4">
        <f>SUMIFS(Stock!S$2:S$500,Stock!$C$2:$C$500,'Stock-AF'!$C55)*SUMIFS(AF!S$2:S$500,AF!$C$2:$C$500,'Stock-AF'!$C55)</f>
        <v>8.3635769069725797E-3</v>
      </c>
      <c r="T55" s="4">
        <f>SUMIFS(Stock!T$2:T$500,Stock!$C$2:$C$500,'Stock-AF'!$C55)*SUMIFS(AF!T$2:T$500,AF!$C$2:$C$500,'Stock-AF'!$C55)</f>
        <v>5.7003828931566899E-2</v>
      </c>
      <c r="U55" s="4">
        <f>SUMIFS(Stock!U$2:U$500,Stock!$C$2:$C$500,'Stock-AF'!$C55)*SUMIFS(AF!U$2:U$500,AF!$C$2:$C$500,'Stock-AF'!$C55)</f>
        <v>0</v>
      </c>
      <c r="V55" s="4">
        <f>SUMIFS(Stock!V$2:V$500,Stock!$C$2:$C$500,'Stock-AF'!$C55)*SUMIFS(AF!V$2:V$500,AF!$C$2:$C$500,'Stock-AF'!$C55)</f>
        <v>6.3167863211478444E-4</v>
      </c>
      <c r="W55" s="4">
        <f>SUMIFS(Stock!W$2:W$500,Stock!$C$2:$C$500,'Stock-AF'!$C55)*SUMIFS(AF!W$2:W$500,AF!$C$2:$C$500,'Stock-AF'!$C55)</f>
        <v>0</v>
      </c>
      <c r="X55" s="4">
        <f>SUMIFS(Stock!X$2:X$500,Stock!$C$2:$C$500,'Stock-AF'!$C55)*SUMIFS(AF!X$2:X$500,AF!$C$2:$C$500,'Stock-AF'!$C55)</f>
        <v>7.6499004061567795E-3</v>
      </c>
      <c r="Y55" s="4">
        <f>SUMIFS(Stock!Y$2:Y$500,Stock!$C$2:$C$500,'Stock-AF'!$C55)*SUMIFS(AF!Y$2:Y$500,AF!$C$2:$C$500,'Stock-AF'!$C55)</f>
        <v>8.3253288528428542E-4</v>
      </c>
      <c r="Z55" s="4">
        <f>SUMIFS(Stock!Z$2:Z$500,Stock!$C$2:$C$500,'Stock-AF'!$C55)*SUMIFS(AF!Z$2:Z$500,AF!$C$2:$C$500,'Stock-AF'!$C55)</f>
        <v>0</v>
      </c>
      <c r="AA55" s="4">
        <f>SUMIFS(Stock!AA$2:AA$500,Stock!$C$2:$C$500,'Stock-AF'!$C55)*SUMIFS(AF!AA$2:AA$500,AF!$C$2:$C$500,'Stock-AF'!$C55)</f>
        <v>3.1356595653104548E-4</v>
      </c>
      <c r="AB55" s="4">
        <f>SUMIFS(Stock!AB$2:AB$500,Stock!$C$2:$C$500,'Stock-AF'!$C55)*SUMIFS(AF!AB$2:AB$500,AF!$C$2:$C$500,'Stock-AF'!$C55)</f>
        <v>7.8680819658712489E-4</v>
      </c>
      <c r="AC55" s="4">
        <f>SUMIFS(Stock!AC$2:AC$500,Stock!$C$2:$C$500,'Stock-AF'!$C55)*SUMIFS(AF!AC$2:AC$500,AF!$C$2:$C$500,'Stock-AF'!$C55)</f>
        <v>0</v>
      </c>
      <c r="AD55" s="4">
        <f>SUMIFS(Stock!AD$2:AD$500,Stock!$C$2:$C$500,'Stock-AF'!$C55)*SUMIFS(AF!AD$2:AD$500,AF!$C$2:$C$500,'Stock-AF'!$C55)</f>
        <v>0</v>
      </c>
      <c r="AE55" s="4">
        <f>SUMIFS(Stock!AE$2:AE$500,Stock!$C$2:$C$500,'Stock-AF'!$C55)*SUMIFS(AF!AE$2:AE$500,AF!$C$2:$C$500,'Stock-AF'!$C55)</f>
        <v>0</v>
      </c>
      <c r="AF55" s="4">
        <f>SUMIFS(Stock!AF$2:AF$500,Stock!$C$2:$C$500,'Stock-AF'!$C55)*SUMIFS(AF!AF$2:AF$500,AF!$C$2:$C$500,'Stock-AF'!$C55)</f>
        <v>1.2015632198569635E-3</v>
      </c>
      <c r="AG55" s="4">
        <f>SUMIFS(Stock!AG$2:AG$500,Stock!$C$2:$C$500,'Stock-AF'!$C55)*SUMIFS(AF!AG$2:AG$500,AF!$C$2:$C$500,'Stock-AF'!$C55)</f>
        <v>1.4678242062865453E-2</v>
      </c>
      <c r="AH55" s="4">
        <f>SUMIFS(Stock!AH$2:AH$500,Stock!$C$2:$C$500,'Stock-AF'!$C55)*SUMIFS(AF!AH$2:AH$500,AF!$C$2:$C$500,'Stock-AF'!$C55)</f>
        <v>0</v>
      </c>
      <c r="AI55" s="4">
        <f>SUMIFS(Stock!AI$2:AI$500,Stock!$C$2:$C$500,'Stock-AF'!$C55)*SUMIFS(AF!AI$2:AI$500,AF!$C$2:$C$500,'Stock-AF'!$C55)</f>
        <v>5.9504890362648902E-3</v>
      </c>
      <c r="AJ55" s="4">
        <f>SUMIFS(Stock!AJ$2:AJ$500,Stock!$C$2:$C$500,'Stock-AF'!$C55)*SUMIFS(AF!AJ$2:AJ$500,AF!$C$2:$C$500,'Stock-AF'!$C55)</f>
        <v>0</v>
      </c>
      <c r="AK55" s="4">
        <f>SUMIFS(Stock!AK$2:AK$500,Stock!$C$2:$C$500,'Stock-AF'!$C55)*SUMIFS(AF!AK$2:AK$500,AF!$C$2:$C$500,'Stock-AF'!$C55)</f>
        <v>3.7648676657120998E-4</v>
      </c>
      <c r="AL55" s="4">
        <f>SUMIFS(Stock!AL$2:AL$500,Stock!$C$2:$C$500,'Stock-AF'!$C55)*SUMIFS(AF!AL$2:AL$500,AF!$C$2:$C$500,'Stock-AF'!$C55)</f>
        <v>0</v>
      </c>
      <c r="AM55" s="4">
        <f>SUMIFS(Stock!AM$2:AM$500,Stock!$C$2:$C$500,'Stock-AF'!$C55)*SUMIFS(AF!AM$2:AM$500,AF!$C$2:$C$500,'Stock-AF'!$C55)</f>
        <v>4.3421678779876504E-4</v>
      </c>
      <c r="AN55" s="4">
        <f>SUMIFS(Stock!AN$2:AN$500,Stock!$C$2:$C$500,'Stock-AF'!$C55)*SUMIFS(AF!AN$2:AN$500,AF!$C$2:$C$500,'Stock-AF'!$C55)</f>
        <v>0</v>
      </c>
      <c r="AO55" s="4">
        <f>SUMIFS(Stock!AO$2:AO$500,Stock!$C$2:$C$500,'Stock-AF'!$C55)*SUMIFS(AF!AO$2:AO$500,AF!$C$2:$C$500,'Stock-AF'!$C55)</f>
        <v>0.25281666863730001</v>
      </c>
      <c r="AP55" s="4">
        <f>SUMIFS(Stock!AP$2:AP$500,Stock!$C$2:$C$500,'Stock-AF'!$C55)*SUMIFS(AF!AP$2:AP$500,AF!$C$2:$C$500,'Stock-AF'!$C55)</f>
        <v>0</v>
      </c>
      <c r="AQ55" s="4">
        <f>SUMIFS(Stock!AQ$2:AQ$500,Stock!$C$2:$C$500,'Stock-AF'!$C55)*SUMIFS(AF!AQ$2:AQ$500,AF!$C$2:$C$500,'Stock-AF'!$C55)</f>
        <v>1.5989232573486301E-4</v>
      </c>
      <c r="AR55" s="4">
        <f>SUMIFS(Stock!AR$2:AR$500,Stock!$C$2:$C$500,'Stock-AF'!$C55)*SUMIFS(AF!AR$2:AR$500,AF!$C$2:$C$500,'Stock-AF'!$C55)</f>
        <v>5.061465272403555E-2</v>
      </c>
      <c r="AS55" s="4">
        <f>SUMIFS(Stock!AS$2:AS$500,Stock!$C$2:$C$500,'Stock-AF'!$C55)*SUMIFS(AF!AS$2:AS$500,AF!$C$2:$C$500,'Stock-AF'!$C55)</f>
        <v>0</v>
      </c>
      <c r="AT55" s="4">
        <f>SUMIFS(Stock!AT$2:AT$500,Stock!$C$2:$C$500,'Stock-AF'!$C55)*SUMIFS(AF!AT$2:AT$500,AF!$C$2:$C$500,'Stock-AF'!$C55)</f>
        <v>0</v>
      </c>
      <c r="AU55" s="4">
        <f>SUMIFS(Stock!AU$2:AU$500,Stock!$C$2:$C$500,'Stock-AF'!$C55)*SUMIFS(AF!AU$2:AU$500,AF!$C$2:$C$500,'Stock-AF'!$C55)</f>
        <v>7.6542439195905157E-2</v>
      </c>
      <c r="AV55" s="4">
        <f>SUMIFS(Stock!AV$2:AV$500,Stock!$C$2:$C$500,'Stock-AF'!$C55)*SUMIFS(AF!AV$2:AV$500,AF!$C$2:$C$500,'Stock-AF'!$C55)</f>
        <v>6.7761147529812752E-3</v>
      </c>
    </row>
    <row r="56" spans="1:48">
      <c r="A56" s="4" t="s">
        <v>52</v>
      </c>
      <c r="B56" s="4" t="s">
        <v>258</v>
      </c>
      <c r="C56" s="4" t="s">
        <v>169</v>
      </c>
      <c r="D56" s="4" t="s">
        <v>54</v>
      </c>
      <c r="E56" s="4" t="s">
        <v>260</v>
      </c>
      <c r="F56" s="4" t="s">
        <v>54</v>
      </c>
      <c r="G56" s="4">
        <v>2010</v>
      </c>
      <c r="H56" s="4" t="s">
        <v>54</v>
      </c>
      <c r="I56" s="4" t="s">
        <v>54</v>
      </c>
      <c r="J56" s="4" t="s">
        <v>54</v>
      </c>
      <c r="K56" s="4" t="s">
        <v>54</v>
      </c>
      <c r="L56" s="4">
        <f>SUMIFS(Stock!L$2:L$500,Stock!$C$2:$C$500,'Stock-AF'!$C56)*SUMIFS(AF!L$2:L$500,AF!$C$2:$C$500,'Stock-AF'!$C56)</f>
        <v>6.6080998061259447E-3</v>
      </c>
      <c r="M56" s="4">
        <f>SUMIFS(Stock!M$2:M$500,Stock!$C$2:$C$500,'Stock-AF'!$C56)*SUMIFS(AF!M$2:M$500,AF!$C$2:$C$500,'Stock-AF'!$C56)</f>
        <v>9.2989553333725647E-2</v>
      </c>
      <c r="N56" s="4">
        <f>SUMIFS(Stock!N$2:N$500,Stock!$C$2:$C$500,'Stock-AF'!$C56)*SUMIFS(AF!N$2:N$500,AF!$C$2:$C$500,'Stock-AF'!$C56)</f>
        <v>1.2119833742464485E-3</v>
      </c>
      <c r="O56" s="4">
        <f>SUMIFS(Stock!O$2:O$500,Stock!$C$2:$C$500,'Stock-AF'!$C56)*SUMIFS(AF!O$2:O$500,AF!$C$2:$C$500,'Stock-AF'!$C56)</f>
        <v>0.27705370774006349</v>
      </c>
      <c r="P56" s="4">
        <f>SUMIFS(Stock!P$2:P$500,Stock!$C$2:$C$500,'Stock-AF'!$C56)*SUMIFS(AF!P$2:P$500,AF!$C$2:$C$500,'Stock-AF'!$C56)</f>
        <v>4.9706572997021248E-2</v>
      </c>
      <c r="Q56" s="4">
        <f>SUMIFS(Stock!Q$2:Q$500,Stock!$C$2:$C$500,'Stock-AF'!$C56)*SUMIFS(AF!Q$2:Q$500,AF!$C$2:$C$500,'Stock-AF'!$C56)</f>
        <v>0.14268069599174835</v>
      </c>
      <c r="R56" s="4">
        <f>SUMIFS(Stock!R$2:R$500,Stock!$C$2:$C$500,'Stock-AF'!$C56)*SUMIFS(AF!R$2:R$500,AF!$C$2:$C$500,'Stock-AF'!$C56)</f>
        <v>1.7742835679836651E-2</v>
      </c>
      <c r="S56" s="4">
        <f>SUMIFS(Stock!S$2:S$500,Stock!$C$2:$C$500,'Stock-AF'!$C56)*SUMIFS(AF!S$2:S$500,AF!$C$2:$C$500,'Stock-AF'!$C56)</f>
        <v>0.14498730787614916</v>
      </c>
      <c r="T56" s="4">
        <f>SUMIFS(Stock!T$2:T$500,Stock!$C$2:$C$500,'Stock-AF'!$C56)*SUMIFS(AF!T$2:T$500,AF!$C$2:$C$500,'Stock-AF'!$C56)</f>
        <v>0.75815212466177551</v>
      </c>
      <c r="U56" s="4">
        <f>SUMIFS(Stock!U$2:U$500,Stock!$C$2:$C$500,'Stock-AF'!$C56)*SUMIFS(AF!U$2:U$500,AF!$C$2:$C$500,'Stock-AF'!$C56)</f>
        <v>8.0112954336143391E-2</v>
      </c>
      <c r="V56" s="4">
        <f>SUMIFS(Stock!V$2:V$500,Stock!$C$2:$C$500,'Stock-AF'!$C56)*SUMIFS(AF!V$2:V$500,AF!$C$2:$C$500,'Stock-AF'!$C56)</f>
        <v>2.8714144837043397E-2</v>
      </c>
      <c r="W56" s="4">
        <f>SUMIFS(Stock!W$2:W$500,Stock!$C$2:$C$500,'Stock-AF'!$C56)*SUMIFS(AF!W$2:W$500,AF!$C$2:$C$500,'Stock-AF'!$C56)</f>
        <v>0.1235875864160358</v>
      </c>
      <c r="X56" s="4">
        <f>SUMIFS(Stock!X$2:X$500,Stock!$C$2:$C$500,'Stock-AF'!$C56)*SUMIFS(AF!X$2:X$500,AF!$C$2:$C$500,'Stock-AF'!$C56)</f>
        <v>0.50460377437142245</v>
      </c>
      <c r="Y56" s="4">
        <f>SUMIFS(Stock!Y$2:Y$500,Stock!$C$2:$C$500,'Stock-AF'!$C56)*SUMIFS(AF!Y$2:Y$500,AF!$C$2:$C$500,'Stock-AF'!$C56)</f>
        <v>0.30826514397086247</v>
      </c>
      <c r="Z56" s="4">
        <f>SUMIFS(Stock!Z$2:Z$500,Stock!$C$2:$C$500,'Stock-AF'!$C56)*SUMIFS(AF!Z$2:Z$500,AF!$C$2:$C$500,'Stock-AF'!$C56)</f>
        <v>1.70028317118462</v>
      </c>
      <c r="AA56" s="4">
        <f>SUMIFS(Stock!AA$2:AA$500,Stock!$C$2:$C$500,'Stock-AF'!$C56)*SUMIFS(AF!AA$2:AA$500,AF!$C$2:$C$500,'Stock-AF'!$C56)</f>
        <v>2.3131354947035398E-2</v>
      </c>
      <c r="AB56" s="4">
        <f>SUMIFS(Stock!AB$2:AB$500,Stock!$C$2:$C$500,'Stock-AF'!$C56)*SUMIFS(AF!AB$2:AB$500,AF!$C$2:$C$500,'Stock-AF'!$C56)</f>
        <v>8.4934760860989597E-2</v>
      </c>
      <c r="AC56" s="4">
        <f>SUMIFS(Stock!AC$2:AC$500,Stock!$C$2:$C$500,'Stock-AF'!$C56)*SUMIFS(AF!AC$2:AC$500,AF!$C$2:$C$500,'Stock-AF'!$C56)</f>
        <v>9.4546941782722035E-2</v>
      </c>
      <c r="AD56" s="4">
        <f>SUMIFS(Stock!AD$2:AD$500,Stock!$C$2:$C$500,'Stock-AF'!$C56)*SUMIFS(AF!AD$2:AD$500,AF!$C$2:$C$500,'Stock-AF'!$C56)</f>
        <v>2.5341022436570848E-3</v>
      </c>
      <c r="AE56" s="4">
        <f>SUMIFS(Stock!AE$2:AE$500,Stock!$C$2:$C$500,'Stock-AF'!$C56)*SUMIFS(AF!AE$2:AE$500,AF!$C$2:$C$500,'Stock-AF'!$C56)</f>
        <v>0.50094012962229151</v>
      </c>
      <c r="AF56" s="4">
        <f>SUMIFS(Stock!AF$2:AF$500,Stock!$C$2:$C$500,'Stock-AF'!$C56)*SUMIFS(AF!AF$2:AF$500,AF!$C$2:$C$500,'Stock-AF'!$C56)</f>
        <v>2.2447706019404698E-3</v>
      </c>
      <c r="AG56" s="4">
        <f>SUMIFS(Stock!AG$2:AG$500,Stock!$C$2:$C$500,'Stock-AF'!$C56)*SUMIFS(AF!AG$2:AG$500,AF!$C$2:$C$500,'Stock-AF'!$C56)</f>
        <v>1.6300729761664499E-2</v>
      </c>
      <c r="AH56" s="4">
        <f>SUMIFS(Stock!AH$2:AH$500,Stock!$C$2:$C$500,'Stock-AF'!$C56)*SUMIFS(AF!AH$2:AH$500,AF!$C$2:$C$500,'Stock-AF'!$C56)</f>
        <v>2.9796628452754648E-2</v>
      </c>
      <c r="AI56" s="4">
        <f>SUMIFS(Stock!AI$2:AI$500,Stock!$C$2:$C$500,'Stock-AF'!$C56)*SUMIFS(AF!AI$2:AI$500,AF!$C$2:$C$500,'Stock-AF'!$C56)</f>
        <v>1.8230847693934651E-2</v>
      </c>
      <c r="AJ56" s="4">
        <f>SUMIFS(Stock!AJ$2:AJ$500,Stock!$C$2:$C$500,'Stock-AF'!$C56)*SUMIFS(AF!AJ$2:AJ$500,AF!$C$2:$C$500,'Stock-AF'!$C56)</f>
        <v>1.467289400463921E-4</v>
      </c>
      <c r="AK56" s="4">
        <f>SUMIFS(Stock!AK$2:AK$500,Stock!$C$2:$C$500,'Stock-AF'!$C56)*SUMIFS(AF!AK$2:AK$500,AF!$C$2:$C$500,'Stock-AF'!$C56)</f>
        <v>6.6405736465752893E-3</v>
      </c>
      <c r="AL56" s="4">
        <f>SUMIFS(Stock!AL$2:AL$500,Stock!$C$2:$C$500,'Stock-AF'!$C56)*SUMIFS(AF!AL$2:AL$500,AF!$C$2:$C$500,'Stock-AF'!$C56)</f>
        <v>1.9501003032196349E-3</v>
      </c>
      <c r="AM56" s="4">
        <f>SUMIFS(Stock!AM$2:AM$500,Stock!$C$2:$C$500,'Stock-AF'!$C56)*SUMIFS(AF!AM$2:AM$500,AF!$C$2:$C$500,'Stock-AF'!$C56)</f>
        <v>0.39794995245986697</v>
      </c>
      <c r="AN56" s="4">
        <f>SUMIFS(Stock!AN$2:AN$500,Stock!$C$2:$C$500,'Stock-AF'!$C56)*SUMIFS(AF!AN$2:AN$500,AF!$C$2:$C$500,'Stock-AF'!$C56)</f>
        <v>0.35423651302671294</v>
      </c>
      <c r="AO56" s="4">
        <f>SUMIFS(Stock!AO$2:AO$500,Stock!$C$2:$C$500,'Stock-AF'!$C56)*SUMIFS(AF!AO$2:AO$500,AF!$C$2:$C$500,'Stock-AF'!$C56)</f>
        <v>0.402590943853464</v>
      </c>
      <c r="AP56" s="4">
        <f>SUMIFS(Stock!AP$2:AP$500,Stock!$C$2:$C$500,'Stock-AF'!$C56)*SUMIFS(AF!AP$2:AP$500,AF!$C$2:$C$500,'Stock-AF'!$C56)</f>
        <v>9.1724863256258685E-2</v>
      </c>
      <c r="AQ56" s="4">
        <f>SUMIFS(Stock!AQ$2:AQ$500,Stock!$C$2:$C$500,'Stock-AF'!$C56)*SUMIFS(AF!AQ$2:AQ$500,AF!$C$2:$C$500,'Stock-AF'!$C56)</f>
        <v>4.7811870873852302E-2</v>
      </c>
      <c r="AR56" s="4">
        <f>SUMIFS(Stock!AR$2:AR$500,Stock!$C$2:$C$500,'Stock-AF'!$C56)*SUMIFS(AF!AR$2:AR$500,AF!$C$2:$C$500,'Stock-AF'!$C56)</f>
        <v>1.4500192613128455E-2</v>
      </c>
      <c r="AS56" s="4">
        <f>SUMIFS(Stock!AS$2:AS$500,Stock!$C$2:$C$500,'Stock-AF'!$C56)*SUMIFS(AF!AS$2:AS$500,AF!$C$2:$C$500,'Stock-AF'!$C56)</f>
        <v>0.5278997610156495</v>
      </c>
      <c r="AT56" s="4">
        <f>SUMIFS(Stock!AT$2:AT$500,Stock!$C$2:$C$500,'Stock-AF'!$C56)*SUMIFS(AF!AT$2:AT$500,AF!$C$2:$C$500,'Stock-AF'!$C56)</f>
        <v>1.5994555869368401E-2</v>
      </c>
      <c r="AU56" s="4">
        <f>SUMIFS(Stock!AU$2:AU$500,Stock!$C$2:$C$500,'Stock-AF'!$C56)*SUMIFS(AF!AU$2:AU$500,AF!$C$2:$C$500,'Stock-AF'!$C56)</f>
        <v>0.10334601318921495</v>
      </c>
      <c r="AV56" s="4">
        <f>SUMIFS(Stock!AV$2:AV$500,Stock!$C$2:$C$500,'Stock-AF'!$C56)*SUMIFS(AF!AV$2:AV$500,AF!$C$2:$C$500,'Stock-AF'!$C56)</f>
        <v>0.97874581730826893</v>
      </c>
    </row>
    <row r="57" spans="1:48">
      <c r="A57" s="4" t="s">
        <v>52</v>
      </c>
      <c r="B57" s="4" t="s">
        <v>258</v>
      </c>
      <c r="C57" s="4" t="s">
        <v>170</v>
      </c>
      <c r="D57" s="4" t="s">
        <v>54</v>
      </c>
      <c r="E57" s="4" t="s">
        <v>260</v>
      </c>
      <c r="F57" s="4" t="s">
        <v>54</v>
      </c>
      <c r="G57" s="4">
        <v>2010</v>
      </c>
      <c r="H57" s="4" t="s">
        <v>54</v>
      </c>
      <c r="I57" s="4" t="s">
        <v>54</v>
      </c>
      <c r="J57" s="4" t="s">
        <v>54</v>
      </c>
      <c r="K57" s="4" t="s">
        <v>54</v>
      </c>
      <c r="L57" s="4">
        <f>SUMIFS(Stock!L$2:L$500,Stock!$C$2:$C$500,'Stock-AF'!$C57)*SUMIFS(AF!L$2:L$500,AF!$C$2:$C$500,'Stock-AF'!$C57)</f>
        <v>0</v>
      </c>
      <c r="M57" s="4">
        <f>SUMIFS(Stock!M$2:M$500,Stock!$C$2:$C$500,'Stock-AF'!$C57)*SUMIFS(AF!M$2:M$500,AF!$C$2:$C$500,'Stock-AF'!$C57)</f>
        <v>0.19338805502870698</v>
      </c>
      <c r="N57" s="4">
        <f>SUMIFS(Stock!N$2:N$500,Stock!$C$2:$C$500,'Stock-AF'!$C57)*SUMIFS(AF!N$2:N$500,AF!$C$2:$C$500,'Stock-AF'!$C57)</f>
        <v>0</v>
      </c>
      <c r="O57" s="4">
        <f>SUMIFS(Stock!O$2:O$500,Stock!$C$2:$C$500,'Stock-AF'!$C57)*SUMIFS(AF!O$2:O$500,AF!$C$2:$C$500,'Stock-AF'!$C57)</f>
        <v>0.67914692170037849</v>
      </c>
      <c r="P57" s="4">
        <f>SUMIFS(Stock!P$2:P$500,Stock!$C$2:$C$500,'Stock-AF'!$C57)*SUMIFS(AF!P$2:P$500,AF!$C$2:$C$500,'Stock-AF'!$C57)</f>
        <v>1.5415902461599199E-2</v>
      </c>
      <c r="Q57" s="4">
        <f>SUMIFS(Stock!Q$2:Q$500,Stock!$C$2:$C$500,'Stock-AF'!$C57)*SUMIFS(AF!Q$2:Q$500,AF!$C$2:$C$500,'Stock-AF'!$C57)</f>
        <v>0.18267292812621899</v>
      </c>
      <c r="R57" s="4">
        <f>SUMIFS(Stock!R$2:R$500,Stock!$C$2:$C$500,'Stock-AF'!$C57)*SUMIFS(AF!R$2:R$500,AF!$C$2:$C$500,'Stock-AF'!$C57)</f>
        <v>3.9338612381825853E-5</v>
      </c>
      <c r="S57" s="4">
        <f>SUMIFS(Stock!S$2:S$500,Stock!$C$2:$C$500,'Stock-AF'!$C57)*SUMIFS(AF!S$2:S$500,AF!$C$2:$C$500,'Stock-AF'!$C57)</f>
        <v>0.41853776356244099</v>
      </c>
      <c r="T57" s="4">
        <f>SUMIFS(Stock!T$2:T$500,Stock!$C$2:$C$500,'Stock-AF'!$C57)*SUMIFS(AF!T$2:T$500,AF!$C$2:$C$500,'Stock-AF'!$C57)</f>
        <v>2.7751524990862197</v>
      </c>
      <c r="U57" s="4">
        <f>SUMIFS(Stock!U$2:U$500,Stock!$C$2:$C$500,'Stock-AF'!$C57)*SUMIFS(AF!U$2:U$500,AF!$C$2:$C$500,'Stock-AF'!$C57)</f>
        <v>6.8253750254067755E-2</v>
      </c>
      <c r="V57" s="4">
        <f>SUMIFS(Stock!V$2:V$500,Stock!$C$2:$C$500,'Stock-AF'!$C57)*SUMIFS(AF!V$2:V$500,AF!$C$2:$C$500,'Stock-AF'!$C57)</f>
        <v>7.2529632372347105E-3</v>
      </c>
      <c r="W57" s="4">
        <f>SUMIFS(Stock!W$2:W$500,Stock!$C$2:$C$500,'Stock-AF'!$C57)*SUMIFS(AF!W$2:W$500,AF!$C$2:$C$500,'Stock-AF'!$C57)</f>
        <v>2.4731226097327048E-2</v>
      </c>
      <c r="X57" s="4">
        <f>SUMIFS(Stock!X$2:X$500,Stock!$C$2:$C$500,'Stock-AF'!$C57)*SUMIFS(AF!X$2:X$500,AF!$C$2:$C$500,'Stock-AF'!$C57)</f>
        <v>0.2414174709016905</v>
      </c>
      <c r="Y57" s="4">
        <f>SUMIFS(Stock!Y$2:Y$500,Stock!$C$2:$C$500,'Stock-AF'!$C57)*SUMIFS(AF!Y$2:Y$500,AF!$C$2:$C$500,'Stock-AF'!$C57)</f>
        <v>7.3510595529790047E-3</v>
      </c>
      <c r="Z57" s="4">
        <f>SUMIFS(Stock!Z$2:Z$500,Stock!$C$2:$C$500,'Stock-AF'!$C57)*SUMIFS(AF!Z$2:Z$500,AF!$C$2:$C$500,'Stock-AF'!$C57)</f>
        <v>2.0528158194753301</v>
      </c>
      <c r="AA57" s="4">
        <f>SUMIFS(Stock!AA$2:AA$500,Stock!$C$2:$C$500,'Stock-AF'!$C57)*SUMIFS(AF!AA$2:AA$500,AF!$C$2:$C$500,'Stock-AF'!$C57)</f>
        <v>3.20111318199537E-2</v>
      </c>
      <c r="AB57" s="4">
        <f>SUMIFS(Stock!AB$2:AB$500,Stock!$C$2:$C$500,'Stock-AF'!$C57)*SUMIFS(AF!AB$2:AB$500,AF!$C$2:$C$500,'Stock-AF'!$C57)</f>
        <v>0.50399525124063749</v>
      </c>
      <c r="AC57" s="4">
        <f>SUMIFS(Stock!AC$2:AC$500,Stock!$C$2:$C$500,'Stock-AF'!$C57)*SUMIFS(AF!AC$2:AC$500,AF!$C$2:$C$500,'Stock-AF'!$C57)</f>
        <v>0.13868691259385429</v>
      </c>
      <c r="AD57" s="4">
        <f>SUMIFS(Stock!AD$2:AD$500,Stock!$C$2:$C$500,'Stock-AF'!$C57)*SUMIFS(AF!AD$2:AD$500,AF!$C$2:$C$500,'Stock-AF'!$C57)</f>
        <v>0</v>
      </c>
      <c r="AE57" s="4">
        <f>SUMIFS(Stock!AE$2:AE$500,Stock!$C$2:$C$500,'Stock-AF'!$C57)*SUMIFS(AF!AE$2:AE$500,AF!$C$2:$C$500,'Stock-AF'!$C57)</f>
        <v>2.1879124037736899</v>
      </c>
      <c r="AF57" s="4">
        <f>SUMIFS(Stock!AF$2:AF$500,Stock!$C$2:$C$500,'Stock-AF'!$C57)*SUMIFS(AF!AF$2:AF$500,AF!$C$2:$C$500,'Stock-AF'!$C57)</f>
        <v>0</v>
      </c>
      <c r="AG57" s="4">
        <f>SUMIFS(Stock!AG$2:AG$500,Stock!$C$2:$C$500,'Stock-AF'!$C57)*SUMIFS(AF!AG$2:AG$500,AF!$C$2:$C$500,'Stock-AF'!$C57)</f>
        <v>8.0657999935375042E-3</v>
      </c>
      <c r="AH57" s="4">
        <f>SUMIFS(Stock!AH$2:AH$500,Stock!$C$2:$C$500,'Stock-AF'!$C57)*SUMIFS(AF!AH$2:AH$500,AF!$C$2:$C$500,'Stock-AF'!$C57)</f>
        <v>5.5042299158413494E-2</v>
      </c>
      <c r="AI57" s="4">
        <f>SUMIFS(Stock!AI$2:AI$500,Stock!$C$2:$C$500,'Stock-AF'!$C57)*SUMIFS(AF!AI$2:AI$500,AF!$C$2:$C$500,'Stock-AF'!$C57)</f>
        <v>2.9477404198937102E-2</v>
      </c>
      <c r="AJ57" s="4">
        <f>SUMIFS(Stock!AJ$2:AJ$500,Stock!$C$2:$C$500,'Stock-AF'!$C57)*SUMIFS(AF!AJ$2:AJ$500,AF!$C$2:$C$500,'Stock-AF'!$C57)</f>
        <v>0</v>
      </c>
      <c r="AK57" s="4">
        <f>SUMIFS(Stock!AK$2:AK$500,Stock!$C$2:$C$500,'Stock-AF'!$C57)*SUMIFS(AF!AK$2:AK$500,AF!$C$2:$C$500,'Stock-AF'!$C57)</f>
        <v>3.2862031063682248E-4</v>
      </c>
      <c r="AL57" s="4">
        <f>SUMIFS(Stock!AL$2:AL$500,Stock!$C$2:$C$500,'Stock-AF'!$C57)*SUMIFS(AF!AL$2:AL$500,AF!$C$2:$C$500,'Stock-AF'!$C57)</f>
        <v>0</v>
      </c>
      <c r="AM57" s="4">
        <f>SUMIFS(Stock!AM$2:AM$500,Stock!$C$2:$C$500,'Stock-AF'!$C57)*SUMIFS(AF!AM$2:AM$500,AF!$C$2:$C$500,'Stock-AF'!$C57)</f>
        <v>1.9726398569789401</v>
      </c>
      <c r="AN57" s="4">
        <f>SUMIFS(Stock!AN$2:AN$500,Stock!$C$2:$C$500,'Stock-AF'!$C57)*SUMIFS(AF!AN$2:AN$500,AF!$C$2:$C$500,'Stock-AF'!$C57)</f>
        <v>5.9638712845407451E-3</v>
      </c>
      <c r="AO57" s="4">
        <f>SUMIFS(Stock!AO$2:AO$500,Stock!$C$2:$C$500,'Stock-AF'!$C57)*SUMIFS(AF!AO$2:AO$500,AF!$C$2:$C$500,'Stock-AF'!$C57)</f>
        <v>0.47793977131506749</v>
      </c>
      <c r="AP57" s="4">
        <f>SUMIFS(Stock!AP$2:AP$500,Stock!$C$2:$C$500,'Stock-AF'!$C57)*SUMIFS(AF!AP$2:AP$500,AF!$C$2:$C$500,'Stock-AF'!$C57)</f>
        <v>5.3859876743473499E-2</v>
      </c>
      <c r="AQ57" s="4">
        <f>SUMIFS(Stock!AQ$2:AQ$500,Stock!$C$2:$C$500,'Stock-AF'!$C57)*SUMIFS(AF!AQ$2:AQ$500,AF!$C$2:$C$500,'Stock-AF'!$C57)</f>
        <v>0.20327969492997297</v>
      </c>
      <c r="AR57" s="4">
        <f>SUMIFS(Stock!AR$2:AR$500,Stock!$C$2:$C$500,'Stock-AF'!$C57)*SUMIFS(AF!AR$2:AR$500,AF!$C$2:$C$500,'Stock-AF'!$C57)</f>
        <v>1.4894715579613993E-2</v>
      </c>
      <c r="AS57" s="4">
        <f>SUMIFS(Stock!AS$2:AS$500,Stock!$C$2:$C$500,'Stock-AF'!$C57)*SUMIFS(AF!AS$2:AS$500,AF!$C$2:$C$500,'Stock-AF'!$C57)</f>
        <v>6.93358436339274E-3</v>
      </c>
      <c r="AT57" s="4">
        <f>SUMIFS(Stock!AT$2:AT$500,Stock!$C$2:$C$500,'Stock-AF'!$C57)*SUMIFS(AF!AT$2:AT$500,AF!$C$2:$C$500,'Stock-AF'!$C57)</f>
        <v>5.7254121800490599E-3</v>
      </c>
      <c r="AU57" s="4">
        <f>SUMIFS(Stock!AU$2:AU$500,Stock!$C$2:$C$500,'Stock-AF'!$C57)*SUMIFS(AF!AU$2:AU$500,AF!$C$2:$C$500,'Stock-AF'!$C57)</f>
        <v>0.26204159708907449</v>
      </c>
      <c r="AV57" s="4">
        <f>SUMIFS(Stock!AV$2:AV$500,Stock!$C$2:$C$500,'Stock-AF'!$C57)*SUMIFS(AF!AV$2:AV$500,AF!$C$2:$C$500,'Stock-AF'!$C57)</f>
        <v>1.4223760685824229</v>
      </c>
    </row>
    <row r="58" spans="1:48">
      <c r="A58" s="4" t="s">
        <v>52</v>
      </c>
      <c r="B58" s="4" t="s">
        <v>258</v>
      </c>
      <c r="C58" s="4" t="s">
        <v>171</v>
      </c>
      <c r="D58" s="4" t="s">
        <v>54</v>
      </c>
      <c r="E58" s="4" t="s">
        <v>260</v>
      </c>
      <c r="F58" s="4" t="s">
        <v>54</v>
      </c>
      <c r="G58" s="4">
        <v>2010</v>
      </c>
      <c r="H58" s="4" t="s">
        <v>54</v>
      </c>
      <c r="I58" s="4" t="s">
        <v>54</v>
      </c>
      <c r="J58" s="4" t="s">
        <v>54</v>
      </c>
      <c r="K58" s="4" t="s">
        <v>54</v>
      </c>
      <c r="L58" s="4">
        <f>SUMIFS(Stock!L$2:L$500,Stock!$C$2:$C$500,'Stock-AF'!$C58)*SUMIFS(AF!L$2:L$500,AF!$C$2:$C$500,'Stock-AF'!$C58)</f>
        <v>0</v>
      </c>
      <c r="M58" s="4">
        <f>SUMIFS(Stock!M$2:M$500,Stock!$C$2:$C$500,'Stock-AF'!$C58)*SUMIFS(AF!M$2:M$500,AF!$C$2:$C$500,'Stock-AF'!$C58)</f>
        <v>3.3057932542347296E-3</v>
      </c>
      <c r="N58" s="4">
        <f>SUMIFS(Stock!N$2:N$500,Stock!$C$2:$C$500,'Stock-AF'!$C58)*SUMIFS(AF!N$2:N$500,AF!$C$2:$C$500,'Stock-AF'!$C58)</f>
        <v>0</v>
      </c>
      <c r="O58" s="4">
        <f>SUMIFS(Stock!O$2:O$500,Stock!$C$2:$C$500,'Stock-AF'!$C58)*SUMIFS(AF!O$2:O$500,AF!$C$2:$C$500,'Stock-AF'!$C58)</f>
        <v>0</v>
      </c>
      <c r="P58" s="4">
        <f>SUMIFS(Stock!P$2:P$500,Stock!$C$2:$C$500,'Stock-AF'!$C58)*SUMIFS(AF!P$2:P$500,AF!$C$2:$C$500,'Stock-AF'!$C58)</f>
        <v>1.1839553736366375E-2</v>
      </c>
      <c r="Q58" s="4">
        <f>SUMIFS(Stock!Q$2:Q$500,Stock!$C$2:$C$500,'Stock-AF'!$C58)*SUMIFS(AF!Q$2:Q$500,AF!$C$2:$C$500,'Stock-AF'!$C58)</f>
        <v>1.1301534058139011E-2</v>
      </c>
      <c r="R58" s="4">
        <f>SUMIFS(Stock!R$2:R$500,Stock!$C$2:$C$500,'Stock-AF'!$C58)*SUMIFS(AF!R$2:R$500,AF!$C$2:$C$500,'Stock-AF'!$C58)</f>
        <v>0</v>
      </c>
      <c r="S58" s="4">
        <f>SUMIFS(Stock!S$2:S$500,Stock!$C$2:$C$500,'Stock-AF'!$C58)*SUMIFS(AF!S$2:S$500,AF!$C$2:$C$500,'Stock-AF'!$C58)</f>
        <v>0</v>
      </c>
      <c r="T58" s="4">
        <f>SUMIFS(Stock!T$2:T$500,Stock!$C$2:$C$500,'Stock-AF'!$C58)*SUMIFS(AF!T$2:T$500,AF!$C$2:$C$500,'Stock-AF'!$C58)</f>
        <v>0</v>
      </c>
      <c r="U58" s="4">
        <f>SUMIFS(Stock!U$2:U$500,Stock!$C$2:$C$500,'Stock-AF'!$C58)*SUMIFS(AF!U$2:U$500,AF!$C$2:$C$500,'Stock-AF'!$C58)</f>
        <v>0</v>
      </c>
      <c r="V58" s="4">
        <f>SUMIFS(Stock!V$2:V$500,Stock!$C$2:$C$500,'Stock-AF'!$C58)*SUMIFS(AF!V$2:V$500,AF!$C$2:$C$500,'Stock-AF'!$C58)</f>
        <v>0</v>
      </c>
      <c r="W58" s="4">
        <f>SUMIFS(Stock!W$2:W$500,Stock!$C$2:$C$500,'Stock-AF'!$C58)*SUMIFS(AF!W$2:W$500,AF!$C$2:$C$500,'Stock-AF'!$C58)</f>
        <v>0</v>
      </c>
      <c r="X58" s="4">
        <f>SUMIFS(Stock!X$2:X$500,Stock!$C$2:$C$500,'Stock-AF'!$C58)*SUMIFS(AF!X$2:X$500,AF!$C$2:$C$500,'Stock-AF'!$C58)</f>
        <v>8.7485161718673158E-4</v>
      </c>
      <c r="Y58" s="4">
        <f>SUMIFS(Stock!Y$2:Y$500,Stock!$C$2:$C$500,'Stock-AF'!$C58)*SUMIFS(AF!Y$2:Y$500,AF!$C$2:$C$500,'Stock-AF'!$C58)</f>
        <v>0</v>
      </c>
      <c r="Z58" s="4">
        <f>SUMIFS(Stock!Z$2:Z$500,Stock!$C$2:$C$500,'Stock-AF'!$C58)*SUMIFS(AF!Z$2:Z$500,AF!$C$2:$C$500,'Stock-AF'!$C58)</f>
        <v>1.1956801499824365E-2</v>
      </c>
      <c r="AA58" s="4">
        <f>SUMIFS(Stock!AA$2:AA$500,Stock!$C$2:$C$500,'Stock-AF'!$C58)*SUMIFS(AF!AA$2:AA$500,AF!$C$2:$C$500,'Stock-AF'!$C58)</f>
        <v>2.496675976431495E-3</v>
      </c>
      <c r="AB58" s="4">
        <f>SUMIFS(Stock!AB$2:AB$500,Stock!$C$2:$C$500,'Stock-AF'!$C58)*SUMIFS(AF!AB$2:AB$500,AF!$C$2:$C$500,'Stock-AF'!$C58)</f>
        <v>3.132531746718855E-2</v>
      </c>
      <c r="AC58" s="4">
        <f>SUMIFS(Stock!AC$2:AC$500,Stock!$C$2:$C$500,'Stock-AF'!$C58)*SUMIFS(AF!AC$2:AC$500,AF!$C$2:$C$500,'Stock-AF'!$C58)</f>
        <v>0</v>
      </c>
      <c r="AD58" s="4">
        <f>SUMIFS(Stock!AD$2:AD$500,Stock!$C$2:$C$500,'Stock-AF'!$C58)*SUMIFS(AF!AD$2:AD$500,AF!$C$2:$C$500,'Stock-AF'!$C58)</f>
        <v>5.2302627688566743E-2</v>
      </c>
      <c r="AE58" s="4">
        <f>SUMIFS(Stock!AE$2:AE$500,Stock!$C$2:$C$500,'Stock-AF'!$C58)*SUMIFS(AF!AE$2:AE$500,AF!$C$2:$C$500,'Stock-AF'!$C58)</f>
        <v>2.87005248588393E-2</v>
      </c>
      <c r="AF58" s="4">
        <f>SUMIFS(Stock!AF$2:AF$500,Stock!$C$2:$C$500,'Stock-AF'!$C58)*SUMIFS(AF!AF$2:AF$500,AF!$C$2:$C$500,'Stock-AF'!$C58)</f>
        <v>0</v>
      </c>
      <c r="AG58" s="4">
        <f>SUMIFS(Stock!AG$2:AG$500,Stock!$C$2:$C$500,'Stock-AF'!$C58)*SUMIFS(AF!AG$2:AG$500,AF!$C$2:$C$500,'Stock-AF'!$C58)</f>
        <v>0</v>
      </c>
      <c r="AH58" s="4">
        <f>SUMIFS(Stock!AH$2:AH$500,Stock!$C$2:$C$500,'Stock-AF'!$C58)*SUMIFS(AF!AH$2:AH$500,AF!$C$2:$C$500,'Stock-AF'!$C58)</f>
        <v>0</v>
      </c>
      <c r="AI58" s="4">
        <f>SUMIFS(Stock!AI$2:AI$500,Stock!$C$2:$C$500,'Stock-AF'!$C58)*SUMIFS(AF!AI$2:AI$500,AF!$C$2:$C$500,'Stock-AF'!$C58)</f>
        <v>0</v>
      </c>
      <c r="AJ58" s="4">
        <f>SUMIFS(Stock!AJ$2:AJ$500,Stock!$C$2:$C$500,'Stock-AF'!$C58)*SUMIFS(AF!AJ$2:AJ$500,AF!$C$2:$C$500,'Stock-AF'!$C58)</f>
        <v>0</v>
      </c>
      <c r="AK58" s="4">
        <f>SUMIFS(Stock!AK$2:AK$500,Stock!$C$2:$C$500,'Stock-AF'!$C58)*SUMIFS(AF!AK$2:AK$500,AF!$C$2:$C$500,'Stock-AF'!$C58)</f>
        <v>4.8715105856335345E-4</v>
      </c>
      <c r="AL58" s="4">
        <f>SUMIFS(Stock!AL$2:AL$500,Stock!$C$2:$C$500,'Stock-AF'!$C58)*SUMIFS(AF!AL$2:AL$500,AF!$C$2:$C$500,'Stock-AF'!$C58)</f>
        <v>0</v>
      </c>
      <c r="AM58" s="4">
        <f>SUMIFS(Stock!AM$2:AM$500,Stock!$C$2:$C$500,'Stock-AF'!$C58)*SUMIFS(AF!AM$2:AM$500,AF!$C$2:$C$500,'Stock-AF'!$C58)</f>
        <v>0</v>
      </c>
      <c r="AN58" s="4">
        <f>SUMIFS(Stock!AN$2:AN$500,Stock!$C$2:$C$500,'Stock-AF'!$C58)*SUMIFS(AF!AN$2:AN$500,AF!$C$2:$C$500,'Stock-AF'!$C58)</f>
        <v>0</v>
      </c>
      <c r="AO58" s="4">
        <f>SUMIFS(Stock!AO$2:AO$500,Stock!$C$2:$C$500,'Stock-AF'!$C58)*SUMIFS(AF!AO$2:AO$500,AF!$C$2:$C$500,'Stock-AF'!$C58)</f>
        <v>1.1993867700967108E-3</v>
      </c>
      <c r="AP58" s="4">
        <f>SUMIFS(Stock!AP$2:AP$500,Stock!$C$2:$C$500,'Stock-AF'!$C58)*SUMIFS(AF!AP$2:AP$500,AF!$C$2:$C$500,'Stock-AF'!$C58)</f>
        <v>3.6230341785213598E-3</v>
      </c>
      <c r="AQ58" s="4">
        <f>SUMIFS(Stock!AQ$2:AQ$500,Stock!$C$2:$C$500,'Stock-AF'!$C58)*SUMIFS(AF!AQ$2:AQ$500,AF!$C$2:$C$500,'Stock-AF'!$C58)</f>
        <v>1.7014497058374148E-3</v>
      </c>
      <c r="AR58" s="4">
        <f>SUMIFS(Stock!AR$2:AR$500,Stock!$C$2:$C$500,'Stock-AF'!$C58)*SUMIFS(AF!AR$2:AR$500,AF!$C$2:$C$500,'Stock-AF'!$C58)</f>
        <v>8.9444128785402441E-4</v>
      </c>
      <c r="AS58" s="4">
        <f>SUMIFS(Stock!AS$2:AS$500,Stock!$C$2:$C$500,'Stock-AF'!$C58)*SUMIFS(AF!AS$2:AS$500,AF!$C$2:$C$500,'Stock-AF'!$C58)</f>
        <v>0</v>
      </c>
      <c r="AT58" s="4">
        <f>SUMIFS(Stock!AT$2:AT$500,Stock!$C$2:$C$500,'Stock-AF'!$C58)*SUMIFS(AF!AT$2:AT$500,AF!$C$2:$C$500,'Stock-AF'!$C58)</f>
        <v>3.8784050249656347E-3</v>
      </c>
      <c r="AU58" s="4">
        <f>SUMIFS(Stock!AU$2:AU$500,Stock!$C$2:$C$500,'Stock-AF'!$C58)*SUMIFS(AF!AU$2:AU$500,AF!$C$2:$C$500,'Stock-AF'!$C58)</f>
        <v>4.5934749482958598E-4</v>
      </c>
      <c r="AV58" s="4">
        <f>SUMIFS(Stock!AV$2:AV$500,Stock!$C$2:$C$500,'Stock-AF'!$C58)*SUMIFS(AF!AV$2:AV$500,AF!$C$2:$C$500,'Stock-AF'!$C58)</f>
        <v>3.4279152551805302E-4</v>
      </c>
    </row>
    <row r="59" spans="1:48">
      <c r="A59" s="4" t="s">
        <v>52</v>
      </c>
      <c r="B59" s="4" t="s">
        <v>258</v>
      </c>
      <c r="C59" s="4" t="s">
        <v>172</v>
      </c>
      <c r="D59" s="4" t="s">
        <v>54</v>
      </c>
      <c r="E59" s="4" t="s">
        <v>260</v>
      </c>
      <c r="F59" s="4" t="s">
        <v>54</v>
      </c>
      <c r="G59" s="4">
        <v>2010</v>
      </c>
      <c r="H59" s="4" t="s">
        <v>54</v>
      </c>
      <c r="I59" s="4" t="s">
        <v>54</v>
      </c>
      <c r="J59" s="4" t="s">
        <v>54</v>
      </c>
      <c r="K59" s="4" t="s">
        <v>54</v>
      </c>
      <c r="L59" s="4">
        <f>SUMIFS(Stock!L$2:L$500,Stock!$C$2:$C$500,'Stock-AF'!$C59)*SUMIFS(AF!L$2:L$500,AF!$C$2:$C$500,'Stock-AF'!$C59)</f>
        <v>0</v>
      </c>
      <c r="M59" s="4">
        <f>SUMIFS(Stock!M$2:M$500,Stock!$C$2:$C$500,'Stock-AF'!$C59)*SUMIFS(AF!M$2:M$500,AF!$C$2:$C$500,'Stock-AF'!$C59)</f>
        <v>0.28499827731982202</v>
      </c>
      <c r="N59" s="4">
        <f>SUMIFS(Stock!N$2:N$500,Stock!$C$2:$C$500,'Stock-AF'!$C59)*SUMIFS(AF!N$2:N$500,AF!$C$2:$C$500,'Stock-AF'!$C59)</f>
        <v>1.9391045923819648E-2</v>
      </c>
      <c r="O59" s="4">
        <f>SUMIFS(Stock!O$2:O$500,Stock!$C$2:$C$500,'Stock-AF'!$C59)*SUMIFS(AF!O$2:O$500,AF!$C$2:$C$500,'Stock-AF'!$C59)</f>
        <v>3.9686579489148298E-2</v>
      </c>
      <c r="P59" s="4">
        <f>SUMIFS(Stock!P$2:P$500,Stock!$C$2:$C$500,'Stock-AF'!$C59)*SUMIFS(AF!P$2:P$500,AF!$C$2:$C$500,'Stock-AF'!$C59)</f>
        <v>3.71928999061686E-2</v>
      </c>
      <c r="Q59" s="4">
        <f>SUMIFS(Stock!Q$2:Q$500,Stock!$C$2:$C$500,'Stock-AF'!$C59)*SUMIFS(AF!Q$2:Q$500,AF!$C$2:$C$500,'Stock-AF'!$C59)</f>
        <v>3.8964886733569799E-2</v>
      </c>
      <c r="R59" s="4">
        <f>SUMIFS(Stock!R$2:R$500,Stock!$C$2:$C$500,'Stock-AF'!$C59)*SUMIFS(AF!R$2:R$500,AF!$C$2:$C$500,'Stock-AF'!$C59)</f>
        <v>0</v>
      </c>
      <c r="S59" s="4">
        <f>SUMIFS(Stock!S$2:S$500,Stock!$C$2:$C$500,'Stock-AF'!$C59)*SUMIFS(AF!S$2:S$500,AF!$C$2:$C$500,'Stock-AF'!$C59)</f>
        <v>0.15369576971211898</v>
      </c>
      <c r="T59" s="4">
        <f>SUMIFS(Stock!T$2:T$500,Stock!$C$2:$C$500,'Stock-AF'!$C59)*SUMIFS(AF!T$2:T$500,AF!$C$2:$C$500,'Stock-AF'!$C59)</f>
        <v>1.3294685384306955</v>
      </c>
      <c r="U59" s="4">
        <f>SUMIFS(Stock!U$2:U$500,Stock!$C$2:$C$500,'Stock-AF'!$C59)*SUMIFS(AF!U$2:U$500,AF!$C$2:$C$500,'Stock-AF'!$C59)</f>
        <v>0.3108068835609375</v>
      </c>
      <c r="V59" s="4">
        <f>SUMIFS(Stock!V$2:V$500,Stock!$C$2:$C$500,'Stock-AF'!$C59)*SUMIFS(AF!V$2:V$500,AF!$C$2:$C$500,'Stock-AF'!$C59)</f>
        <v>4.3979703753609149E-2</v>
      </c>
      <c r="W59" s="4">
        <f>SUMIFS(Stock!W$2:W$500,Stock!$C$2:$C$500,'Stock-AF'!$C59)*SUMIFS(AF!W$2:W$500,AF!$C$2:$C$500,'Stock-AF'!$C59)</f>
        <v>0</v>
      </c>
      <c r="X59" s="4">
        <f>SUMIFS(Stock!X$2:X$500,Stock!$C$2:$C$500,'Stock-AF'!$C59)*SUMIFS(AF!X$2:X$500,AF!$C$2:$C$500,'Stock-AF'!$C59)</f>
        <v>0</v>
      </c>
      <c r="Y59" s="4">
        <f>SUMIFS(Stock!Y$2:Y$500,Stock!$C$2:$C$500,'Stock-AF'!$C59)*SUMIFS(AF!Y$2:Y$500,AF!$C$2:$C$500,'Stock-AF'!$C59)</f>
        <v>0.40083782328124196</v>
      </c>
      <c r="Z59" s="4">
        <f>SUMIFS(Stock!Z$2:Z$500,Stock!$C$2:$C$500,'Stock-AF'!$C59)*SUMIFS(AF!Z$2:Z$500,AF!$C$2:$C$500,'Stock-AF'!$C59)</f>
        <v>0.44534617972840351</v>
      </c>
      <c r="AA59" s="4">
        <f>SUMIFS(Stock!AA$2:AA$500,Stock!$C$2:$C$500,'Stock-AF'!$C59)*SUMIFS(AF!AA$2:AA$500,AF!$C$2:$C$500,'Stock-AF'!$C59)</f>
        <v>1.4830118689520864E-2</v>
      </c>
      <c r="AB59" s="4">
        <f>SUMIFS(Stock!AB$2:AB$500,Stock!$C$2:$C$500,'Stock-AF'!$C59)*SUMIFS(AF!AB$2:AB$500,AF!$C$2:$C$500,'Stock-AF'!$C59)</f>
        <v>7.8604132191517337E-2</v>
      </c>
      <c r="AC59" s="4">
        <f>SUMIFS(Stock!AC$2:AC$500,Stock!$C$2:$C$500,'Stock-AF'!$C59)*SUMIFS(AF!AC$2:AC$500,AF!$C$2:$C$500,'Stock-AF'!$C59)</f>
        <v>0</v>
      </c>
      <c r="AD59" s="4">
        <f>SUMIFS(Stock!AD$2:AD$500,Stock!$C$2:$C$500,'Stock-AF'!$C59)*SUMIFS(AF!AD$2:AD$500,AF!$C$2:$C$500,'Stock-AF'!$C59)</f>
        <v>1.590444491297385E-2</v>
      </c>
      <c r="AE59" s="4">
        <f>SUMIFS(Stock!AE$2:AE$500,Stock!$C$2:$C$500,'Stock-AF'!$C59)*SUMIFS(AF!AE$2:AE$500,AF!$C$2:$C$500,'Stock-AF'!$C59)</f>
        <v>2.6550294975829499E-2</v>
      </c>
      <c r="AF59" s="4">
        <f>SUMIFS(Stock!AF$2:AF$500,Stock!$C$2:$C$500,'Stock-AF'!$C59)*SUMIFS(AF!AF$2:AF$500,AF!$C$2:$C$500,'Stock-AF'!$C59)</f>
        <v>6.1287482121834453E-4</v>
      </c>
      <c r="AG59" s="4">
        <f>SUMIFS(Stock!AG$2:AG$500,Stock!$C$2:$C$500,'Stock-AF'!$C59)*SUMIFS(AF!AG$2:AG$500,AF!$C$2:$C$500,'Stock-AF'!$C59)</f>
        <v>6.7170917694594906E-2</v>
      </c>
      <c r="AH59" s="4">
        <f>SUMIFS(Stock!AH$2:AH$500,Stock!$C$2:$C$500,'Stock-AF'!$C59)*SUMIFS(AF!AH$2:AH$500,AF!$C$2:$C$500,'Stock-AF'!$C59)</f>
        <v>1.0382074512899415E-2</v>
      </c>
      <c r="AI59" s="4">
        <f>SUMIFS(Stock!AI$2:AI$500,Stock!$C$2:$C$500,'Stock-AF'!$C59)*SUMIFS(AF!AI$2:AI$500,AF!$C$2:$C$500,'Stock-AF'!$C59)</f>
        <v>5.4678127414915949E-2</v>
      </c>
      <c r="AJ59" s="4">
        <f>SUMIFS(Stock!AJ$2:AJ$500,Stock!$C$2:$C$500,'Stock-AF'!$C59)*SUMIFS(AF!AJ$2:AJ$500,AF!$C$2:$C$500,'Stock-AF'!$C59)</f>
        <v>0</v>
      </c>
      <c r="AK59" s="4">
        <f>SUMIFS(Stock!AK$2:AK$500,Stock!$C$2:$C$500,'Stock-AF'!$C59)*SUMIFS(AF!AK$2:AK$500,AF!$C$2:$C$500,'Stock-AF'!$C59)</f>
        <v>4.228060475493645E-3</v>
      </c>
      <c r="AL59" s="4">
        <f>SUMIFS(Stock!AL$2:AL$500,Stock!$C$2:$C$500,'Stock-AF'!$C59)*SUMIFS(AF!AL$2:AL$500,AF!$C$2:$C$500,'Stock-AF'!$C59)</f>
        <v>0</v>
      </c>
      <c r="AM59" s="4">
        <f>SUMIFS(Stock!AM$2:AM$500,Stock!$C$2:$C$500,'Stock-AF'!$C59)*SUMIFS(AF!AM$2:AM$500,AF!$C$2:$C$500,'Stock-AF'!$C59)</f>
        <v>0.20539094217909751</v>
      </c>
      <c r="AN59" s="4">
        <f>SUMIFS(Stock!AN$2:AN$500,Stock!$C$2:$C$500,'Stock-AF'!$C59)*SUMIFS(AF!AN$2:AN$500,AF!$C$2:$C$500,'Stock-AF'!$C59)</f>
        <v>9.2640746754728387E-2</v>
      </c>
      <c r="AO59" s="4">
        <f>SUMIFS(Stock!AO$2:AO$500,Stock!$C$2:$C$500,'Stock-AF'!$C59)*SUMIFS(AF!AO$2:AO$500,AF!$C$2:$C$500,'Stock-AF'!$C59)</f>
        <v>0.32082854005378952</v>
      </c>
      <c r="AP59" s="4">
        <f>SUMIFS(Stock!AP$2:AP$500,Stock!$C$2:$C$500,'Stock-AF'!$C59)*SUMIFS(AF!AP$2:AP$500,AF!$C$2:$C$500,'Stock-AF'!$C59)</f>
        <v>3.7543904113780651E-3</v>
      </c>
      <c r="AQ59" s="4">
        <f>SUMIFS(Stock!AQ$2:AQ$500,Stock!$C$2:$C$500,'Stock-AF'!$C59)*SUMIFS(AF!AQ$2:AQ$500,AF!$C$2:$C$500,'Stock-AF'!$C59)</f>
        <v>6.80254351861974E-2</v>
      </c>
      <c r="AR59" s="4">
        <f>SUMIFS(Stock!AR$2:AR$500,Stock!$C$2:$C$500,'Stock-AF'!$C59)*SUMIFS(AF!AR$2:AR$500,AF!$C$2:$C$500,'Stock-AF'!$C59)</f>
        <v>2.9774855238430497E-2</v>
      </c>
      <c r="AS59" s="4">
        <f>SUMIFS(Stock!AS$2:AS$500,Stock!$C$2:$C$500,'Stock-AF'!$C59)*SUMIFS(AF!AS$2:AS$500,AF!$C$2:$C$500,'Stock-AF'!$C59)</f>
        <v>0.51287951512431751</v>
      </c>
      <c r="AT59" s="4">
        <f>SUMIFS(Stock!AT$2:AT$500,Stock!$C$2:$C$500,'Stock-AF'!$C59)*SUMIFS(AF!AT$2:AT$500,AF!$C$2:$C$500,'Stock-AF'!$C59)</f>
        <v>1.3044629240726954E-2</v>
      </c>
      <c r="AU59" s="4">
        <f>SUMIFS(Stock!AU$2:AU$500,Stock!$C$2:$C$500,'Stock-AF'!$C59)*SUMIFS(AF!AU$2:AU$500,AF!$C$2:$C$500,'Stock-AF'!$C59)</f>
        <v>8.9758767725976005E-2</v>
      </c>
      <c r="AV59" s="4">
        <f>SUMIFS(Stock!AV$2:AV$500,Stock!$C$2:$C$500,'Stock-AF'!$C59)*SUMIFS(AF!AV$2:AV$500,AF!$C$2:$C$500,'Stock-AF'!$C59)</f>
        <v>0.15283406376018452</v>
      </c>
    </row>
    <row r="60" spans="1:48">
      <c r="A60" s="4" t="s">
        <v>52</v>
      </c>
      <c r="B60" s="4" t="s">
        <v>258</v>
      </c>
      <c r="C60" s="4" t="s">
        <v>173</v>
      </c>
      <c r="D60" s="4" t="s">
        <v>54</v>
      </c>
      <c r="E60" s="4" t="s">
        <v>260</v>
      </c>
      <c r="F60" s="4" t="s">
        <v>54</v>
      </c>
      <c r="G60" s="4">
        <v>2010</v>
      </c>
      <c r="H60" s="4" t="s">
        <v>54</v>
      </c>
      <c r="I60" s="4" t="s">
        <v>54</v>
      </c>
      <c r="J60" s="4" t="s">
        <v>54</v>
      </c>
      <c r="K60" s="4" t="s">
        <v>54</v>
      </c>
      <c r="L60" s="4">
        <f>SUMIFS(Stock!L$2:L$500,Stock!$C$2:$C$500,'Stock-AF'!$C60)*SUMIFS(AF!L$2:L$500,AF!$C$2:$C$500,'Stock-AF'!$C60)</f>
        <v>0</v>
      </c>
      <c r="M60" s="4">
        <f>SUMIFS(Stock!M$2:M$500,Stock!$C$2:$C$500,'Stock-AF'!$C60)*SUMIFS(AF!M$2:M$500,AF!$C$2:$C$500,'Stock-AF'!$C60)</f>
        <v>0</v>
      </c>
      <c r="N60" s="4">
        <f>SUMIFS(Stock!N$2:N$500,Stock!$C$2:$C$500,'Stock-AF'!$C60)*SUMIFS(AF!N$2:N$500,AF!$C$2:$C$500,'Stock-AF'!$C60)</f>
        <v>0</v>
      </c>
      <c r="O60" s="4">
        <f>SUMIFS(Stock!O$2:O$500,Stock!$C$2:$C$500,'Stock-AF'!$C60)*SUMIFS(AF!O$2:O$500,AF!$C$2:$C$500,'Stock-AF'!$C60)</f>
        <v>0</v>
      </c>
      <c r="P60" s="4">
        <f>SUMIFS(Stock!P$2:P$500,Stock!$C$2:$C$500,'Stock-AF'!$C60)*SUMIFS(AF!P$2:P$500,AF!$C$2:$C$500,'Stock-AF'!$C60)</f>
        <v>0</v>
      </c>
      <c r="Q60" s="4">
        <f>SUMIFS(Stock!Q$2:Q$500,Stock!$C$2:$C$500,'Stock-AF'!$C60)*SUMIFS(AF!Q$2:Q$500,AF!$C$2:$C$500,'Stock-AF'!$C60)</f>
        <v>0</v>
      </c>
      <c r="R60" s="4">
        <f>SUMIFS(Stock!R$2:R$500,Stock!$C$2:$C$500,'Stock-AF'!$C60)*SUMIFS(AF!R$2:R$500,AF!$C$2:$C$500,'Stock-AF'!$C60)</f>
        <v>0</v>
      </c>
      <c r="S60" s="4">
        <f>SUMIFS(Stock!S$2:S$500,Stock!$C$2:$C$500,'Stock-AF'!$C60)*SUMIFS(AF!S$2:S$500,AF!$C$2:$C$500,'Stock-AF'!$C60)</f>
        <v>0</v>
      </c>
      <c r="T60" s="4">
        <f>SUMIFS(Stock!T$2:T$500,Stock!$C$2:$C$500,'Stock-AF'!$C60)*SUMIFS(AF!T$2:T$500,AF!$C$2:$C$500,'Stock-AF'!$C60)</f>
        <v>0</v>
      </c>
      <c r="U60" s="4">
        <f>SUMIFS(Stock!U$2:U$500,Stock!$C$2:$C$500,'Stock-AF'!$C60)*SUMIFS(AF!U$2:U$500,AF!$C$2:$C$500,'Stock-AF'!$C60)</f>
        <v>0</v>
      </c>
      <c r="V60" s="4">
        <f>SUMIFS(Stock!V$2:V$500,Stock!$C$2:$C$500,'Stock-AF'!$C60)*SUMIFS(AF!V$2:V$500,AF!$C$2:$C$500,'Stock-AF'!$C60)</f>
        <v>0</v>
      </c>
      <c r="W60" s="4">
        <f>SUMIFS(Stock!W$2:W$500,Stock!$C$2:$C$500,'Stock-AF'!$C60)*SUMIFS(AF!W$2:W$500,AF!$C$2:$C$500,'Stock-AF'!$C60)</f>
        <v>0</v>
      </c>
      <c r="X60" s="4">
        <f>SUMIFS(Stock!X$2:X$500,Stock!$C$2:$C$500,'Stock-AF'!$C60)*SUMIFS(AF!X$2:X$500,AF!$C$2:$C$500,'Stock-AF'!$C60)</f>
        <v>0</v>
      </c>
      <c r="Y60" s="4">
        <f>SUMIFS(Stock!Y$2:Y$500,Stock!$C$2:$C$500,'Stock-AF'!$C60)*SUMIFS(AF!Y$2:Y$500,AF!$C$2:$C$500,'Stock-AF'!$C60)</f>
        <v>0</v>
      </c>
      <c r="Z60" s="4">
        <f>SUMIFS(Stock!Z$2:Z$500,Stock!$C$2:$C$500,'Stock-AF'!$C60)*SUMIFS(AF!Z$2:Z$500,AF!$C$2:$C$500,'Stock-AF'!$C60)</f>
        <v>0</v>
      </c>
      <c r="AA60" s="4">
        <f>SUMIFS(Stock!AA$2:AA$500,Stock!$C$2:$C$500,'Stock-AF'!$C60)*SUMIFS(AF!AA$2:AA$500,AF!$C$2:$C$500,'Stock-AF'!$C60)</f>
        <v>0</v>
      </c>
      <c r="AB60" s="4">
        <f>SUMIFS(Stock!AB$2:AB$500,Stock!$C$2:$C$500,'Stock-AF'!$C60)*SUMIFS(AF!AB$2:AB$500,AF!$C$2:$C$500,'Stock-AF'!$C60)</f>
        <v>0</v>
      </c>
      <c r="AC60" s="4">
        <f>SUMIFS(Stock!AC$2:AC$500,Stock!$C$2:$C$500,'Stock-AF'!$C60)*SUMIFS(AF!AC$2:AC$500,AF!$C$2:$C$500,'Stock-AF'!$C60)</f>
        <v>0</v>
      </c>
      <c r="AD60" s="4">
        <f>SUMIFS(Stock!AD$2:AD$500,Stock!$C$2:$C$500,'Stock-AF'!$C60)*SUMIFS(AF!AD$2:AD$500,AF!$C$2:$C$500,'Stock-AF'!$C60)</f>
        <v>0</v>
      </c>
      <c r="AE60" s="4">
        <f>SUMIFS(Stock!AE$2:AE$500,Stock!$C$2:$C$500,'Stock-AF'!$C60)*SUMIFS(AF!AE$2:AE$500,AF!$C$2:$C$500,'Stock-AF'!$C60)</f>
        <v>2.83102296665949E-2</v>
      </c>
      <c r="AF60" s="4">
        <f>SUMIFS(Stock!AF$2:AF$500,Stock!$C$2:$C$500,'Stock-AF'!$C60)*SUMIFS(AF!AF$2:AF$500,AF!$C$2:$C$500,'Stock-AF'!$C60)</f>
        <v>0</v>
      </c>
      <c r="AG60" s="4">
        <f>SUMIFS(Stock!AG$2:AG$500,Stock!$C$2:$C$500,'Stock-AF'!$C60)*SUMIFS(AF!AG$2:AG$500,AF!$C$2:$C$500,'Stock-AF'!$C60)</f>
        <v>0</v>
      </c>
      <c r="AH60" s="4">
        <f>SUMIFS(Stock!AH$2:AH$500,Stock!$C$2:$C$500,'Stock-AF'!$C60)*SUMIFS(AF!AH$2:AH$500,AF!$C$2:$C$500,'Stock-AF'!$C60)</f>
        <v>3.7761952213763097E-4</v>
      </c>
      <c r="AI60" s="4">
        <f>SUMIFS(Stock!AI$2:AI$500,Stock!$C$2:$C$500,'Stock-AF'!$C60)*SUMIFS(AF!AI$2:AI$500,AF!$C$2:$C$500,'Stock-AF'!$C60)</f>
        <v>0</v>
      </c>
      <c r="AJ60" s="4">
        <f>SUMIFS(Stock!AJ$2:AJ$500,Stock!$C$2:$C$500,'Stock-AF'!$C60)*SUMIFS(AF!AJ$2:AJ$500,AF!$C$2:$C$500,'Stock-AF'!$C60)</f>
        <v>0</v>
      </c>
      <c r="AK60" s="4">
        <f>SUMIFS(Stock!AK$2:AK$500,Stock!$C$2:$C$500,'Stock-AF'!$C60)*SUMIFS(AF!AK$2:AK$500,AF!$C$2:$C$500,'Stock-AF'!$C60)</f>
        <v>0</v>
      </c>
      <c r="AL60" s="4">
        <f>SUMIFS(Stock!AL$2:AL$500,Stock!$C$2:$C$500,'Stock-AF'!$C60)*SUMIFS(AF!AL$2:AL$500,AF!$C$2:$C$500,'Stock-AF'!$C60)</f>
        <v>0</v>
      </c>
      <c r="AM60" s="4">
        <f>SUMIFS(Stock!AM$2:AM$500,Stock!$C$2:$C$500,'Stock-AF'!$C60)*SUMIFS(AF!AM$2:AM$500,AF!$C$2:$C$500,'Stock-AF'!$C60)</f>
        <v>0</v>
      </c>
      <c r="AN60" s="4">
        <f>SUMIFS(Stock!AN$2:AN$500,Stock!$C$2:$C$500,'Stock-AF'!$C60)*SUMIFS(AF!AN$2:AN$500,AF!$C$2:$C$500,'Stock-AF'!$C60)</f>
        <v>0</v>
      </c>
      <c r="AO60" s="4">
        <f>SUMIFS(Stock!AO$2:AO$500,Stock!$C$2:$C$500,'Stock-AF'!$C60)*SUMIFS(AF!AO$2:AO$500,AF!$C$2:$C$500,'Stock-AF'!$C60)</f>
        <v>0</v>
      </c>
      <c r="AP60" s="4">
        <f>SUMIFS(Stock!AP$2:AP$500,Stock!$C$2:$C$500,'Stock-AF'!$C60)*SUMIFS(AF!AP$2:AP$500,AF!$C$2:$C$500,'Stock-AF'!$C60)</f>
        <v>0</v>
      </c>
      <c r="AQ60" s="4">
        <f>SUMIFS(Stock!AQ$2:AQ$500,Stock!$C$2:$C$500,'Stock-AF'!$C60)*SUMIFS(AF!AQ$2:AQ$500,AF!$C$2:$C$500,'Stock-AF'!$C60)</f>
        <v>0</v>
      </c>
      <c r="AR60" s="4">
        <f>SUMIFS(Stock!AR$2:AR$500,Stock!$C$2:$C$500,'Stock-AF'!$C60)*SUMIFS(AF!AR$2:AR$500,AF!$C$2:$C$500,'Stock-AF'!$C60)</f>
        <v>0</v>
      </c>
      <c r="AS60" s="4">
        <f>SUMIFS(Stock!AS$2:AS$500,Stock!$C$2:$C$500,'Stock-AF'!$C60)*SUMIFS(AF!AS$2:AS$500,AF!$C$2:$C$500,'Stock-AF'!$C60)</f>
        <v>0</v>
      </c>
      <c r="AT60" s="4">
        <f>SUMIFS(Stock!AT$2:AT$500,Stock!$C$2:$C$500,'Stock-AF'!$C60)*SUMIFS(AF!AT$2:AT$500,AF!$C$2:$C$500,'Stock-AF'!$C60)</f>
        <v>1.99356249822921E-3</v>
      </c>
      <c r="AU60" s="4">
        <f>SUMIFS(Stock!AU$2:AU$500,Stock!$C$2:$C$500,'Stock-AF'!$C60)*SUMIFS(AF!AU$2:AU$500,AF!$C$2:$C$500,'Stock-AF'!$C60)</f>
        <v>0</v>
      </c>
      <c r="AV60" s="4">
        <f>SUMIFS(Stock!AV$2:AV$500,Stock!$C$2:$C$500,'Stock-AF'!$C60)*SUMIFS(AF!AV$2:AV$500,AF!$C$2:$C$500,'Stock-AF'!$C60)</f>
        <v>0</v>
      </c>
    </row>
    <row r="61" spans="1:48">
      <c r="A61" s="4" t="s">
        <v>52</v>
      </c>
      <c r="B61" s="4" t="s">
        <v>258</v>
      </c>
      <c r="C61" s="4" t="s">
        <v>174</v>
      </c>
      <c r="D61" s="4" t="s">
        <v>54</v>
      </c>
      <c r="E61" s="4" t="s">
        <v>260</v>
      </c>
      <c r="F61" s="4" t="s">
        <v>54</v>
      </c>
      <c r="G61" s="4">
        <v>2010</v>
      </c>
      <c r="H61" s="4" t="s">
        <v>54</v>
      </c>
      <c r="I61" s="4" t="s">
        <v>54</v>
      </c>
      <c r="J61" s="4" t="s">
        <v>54</v>
      </c>
      <c r="K61" s="4" t="s">
        <v>54</v>
      </c>
      <c r="L61" s="4">
        <f>SUMIFS(Stock!L$2:L$500,Stock!$C$2:$C$500,'Stock-AF'!$C61)*SUMIFS(AF!L$2:L$500,AF!$C$2:$C$500,'Stock-AF'!$C61)</f>
        <v>1.88271306264675E-3</v>
      </c>
      <c r="M61" s="4">
        <f>SUMIFS(Stock!M$2:M$500,Stock!$C$2:$C$500,'Stock-AF'!$C61)*SUMIFS(AF!M$2:M$500,AF!$C$2:$C$500,'Stock-AF'!$C61)</f>
        <v>7.7659363463011805E-2</v>
      </c>
      <c r="N61" s="4">
        <f>SUMIFS(Stock!N$2:N$500,Stock!$C$2:$C$500,'Stock-AF'!$C61)*SUMIFS(AF!N$2:N$500,AF!$C$2:$C$500,'Stock-AF'!$C61)</f>
        <v>1.0970481435941265E-2</v>
      </c>
      <c r="O61" s="4">
        <f>SUMIFS(Stock!O$2:O$500,Stock!$C$2:$C$500,'Stock-AF'!$C61)*SUMIFS(AF!O$2:O$500,AF!$C$2:$C$500,'Stock-AF'!$C61)</f>
        <v>0.2936953524325665</v>
      </c>
      <c r="P61" s="4">
        <f>SUMIFS(Stock!P$2:P$500,Stock!$C$2:$C$500,'Stock-AF'!$C61)*SUMIFS(AF!P$2:P$500,AF!$C$2:$C$500,'Stock-AF'!$C61)</f>
        <v>1.0280189735054505E-2</v>
      </c>
      <c r="Q61" s="4">
        <f>SUMIFS(Stock!Q$2:Q$500,Stock!$C$2:$C$500,'Stock-AF'!$C61)*SUMIFS(AF!Q$2:Q$500,AF!$C$2:$C$500,'Stock-AF'!$C61)</f>
        <v>0.35241204357166495</v>
      </c>
      <c r="R61" s="4">
        <f>SUMIFS(Stock!R$2:R$500,Stock!$C$2:$C$500,'Stock-AF'!$C61)*SUMIFS(AF!R$2:R$500,AF!$C$2:$C$500,'Stock-AF'!$C61)</f>
        <v>6.6567517539544499E-3</v>
      </c>
      <c r="S61" s="4">
        <f>SUMIFS(Stock!S$2:S$500,Stock!$C$2:$C$500,'Stock-AF'!$C61)*SUMIFS(AF!S$2:S$500,AF!$C$2:$C$500,'Stock-AF'!$C61)</f>
        <v>6.4274531178491849E-3</v>
      </c>
      <c r="T61" s="4">
        <f>SUMIFS(Stock!T$2:T$500,Stock!$C$2:$C$500,'Stock-AF'!$C61)*SUMIFS(AF!T$2:T$500,AF!$C$2:$C$500,'Stock-AF'!$C61)</f>
        <v>2.4493872685421851</v>
      </c>
      <c r="U61" s="4">
        <f>SUMIFS(Stock!U$2:U$500,Stock!$C$2:$C$500,'Stock-AF'!$C61)*SUMIFS(AF!U$2:U$500,AF!$C$2:$C$500,'Stock-AF'!$C61)</f>
        <v>1.6617910776522148E-2</v>
      </c>
      <c r="V61" s="4">
        <f>SUMIFS(Stock!V$2:V$500,Stock!$C$2:$C$500,'Stock-AF'!$C61)*SUMIFS(AF!V$2:V$500,AF!$C$2:$C$500,'Stock-AF'!$C61)</f>
        <v>7.2495440725720492E-3</v>
      </c>
      <c r="W61" s="4">
        <f>SUMIFS(Stock!W$2:W$500,Stock!$C$2:$C$500,'Stock-AF'!$C61)*SUMIFS(AF!W$2:W$500,AF!$C$2:$C$500,'Stock-AF'!$C61)</f>
        <v>4.6119555483208501E-2</v>
      </c>
      <c r="X61" s="4">
        <f>SUMIFS(Stock!X$2:X$500,Stock!$C$2:$C$500,'Stock-AF'!$C61)*SUMIFS(AF!X$2:X$500,AF!$C$2:$C$500,'Stock-AF'!$C61)</f>
        <v>0.29308154909082901</v>
      </c>
      <c r="Y61" s="4">
        <f>SUMIFS(Stock!Y$2:Y$500,Stock!$C$2:$C$500,'Stock-AF'!$C61)*SUMIFS(AF!Y$2:Y$500,AF!$C$2:$C$500,'Stock-AF'!$C61)</f>
        <v>8.7184364745515552E-2</v>
      </c>
      <c r="Z61" s="4">
        <f>SUMIFS(Stock!Z$2:Z$500,Stock!$C$2:$C$500,'Stock-AF'!$C61)*SUMIFS(AF!Z$2:Z$500,AF!$C$2:$C$500,'Stock-AF'!$C61)</f>
        <v>0.92357698108855946</v>
      </c>
      <c r="AA61" s="4">
        <f>SUMIFS(Stock!AA$2:AA$500,Stock!$C$2:$C$500,'Stock-AF'!$C61)*SUMIFS(AF!AA$2:AA$500,AF!$C$2:$C$500,'Stock-AF'!$C61)</f>
        <v>2.14338025254012E-2</v>
      </c>
      <c r="AB61" s="4">
        <f>SUMIFS(Stock!AB$2:AB$500,Stock!$C$2:$C$500,'Stock-AF'!$C61)*SUMIFS(AF!AB$2:AB$500,AF!$C$2:$C$500,'Stock-AF'!$C61)</f>
        <v>0</v>
      </c>
      <c r="AC61" s="4">
        <f>SUMIFS(Stock!AC$2:AC$500,Stock!$C$2:$C$500,'Stock-AF'!$C61)*SUMIFS(AF!AC$2:AC$500,AF!$C$2:$C$500,'Stock-AF'!$C61)</f>
        <v>0.13544684211806804</v>
      </c>
      <c r="AD61" s="4">
        <f>SUMIFS(Stock!AD$2:AD$500,Stock!$C$2:$C$500,'Stock-AF'!$C61)*SUMIFS(AF!AD$2:AD$500,AF!$C$2:$C$500,'Stock-AF'!$C61)</f>
        <v>0</v>
      </c>
      <c r="AE61" s="4">
        <f>SUMIFS(Stock!AE$2:AE$500,Stock!$C$2:$C$500,'Stock-AF'!$C61)*SUMIFS(AF!AE$2:AE$500,AF!$C$2:$C$500,'Stock-AF'!$C61)</f>
        <v>6.4104229929209999E-2</v>
      </c>
      <c r="AF61" s="4">
        <f>SUMIFS(Stock!AF$2:AF$500,Stock!$C$2:$C$500,'Stock-AF'!$C61)*SUMIFS(AF!AF$2:AF$500,AF!$C$2:$C$500,'Stock-AF'!$C61)</f>
        <v>6.7162718346590999E-3</v>
      </c>
      <c r="AG61" s="4">
        <f>SUMIFS(Stock!AG$2:AG$500,Stock!$C$2:$C$500,'Stock-AF'!$C61)*SUMIFS(AF!AG$2:AG$500,AF!$C$2:$C$500,'Stock-AF'!$C61)</f>
        <v>8.082911210707559E-4</v>
      </c>
      <c r="AH61" s="4">
        <f>SUMIFS(Stock!AH$2:AH$500,Stock!$C$2:$C$500,'Stock-AF'!$C61)*SUMIFS(AF!AH$2:AH$500,AF!$C$2:$C$500,'Stock-AF'!$C61)</f>
        <v>1.6025385236592599E-2</v>
      </c>
      <c r="AI61" s="4">
        <f>SUMIFS(Stock!AI$2:AI$500,Stock!$C$2:$C$500,'Stock-AF'!$C61)*SUMIFS(AF!AI$2:AI$500,AF!$C$2:$C$500,'Stock-AF'!$C61)</f>
        <v>9.2260765176331947E-3</v>
      </c>
      <c r="AJ61" s="4">
        <f>SUMIFS(Stock!AJ$2:AJ$500,Stock!$C$2:$C$500,'Stock-AF'!$C61)*SUMIFS(AF!AJ$2:AJ$500,AF!$C$2:$C$500,'Stock-AF'!$C61)</f>
        <v>0</v>
      </c>
      <c r="AK61" s="4">
        <f>SUMIFS(Stock!AK$2:AK$500,Stock!$C$2:$C$500,'Stock-AF'!$C61)*SUMIFS(AF!AK$2:AK$500,AF!$C$2:$C$500,'Stock-AF'!$C61)</f>
        <v>1.462844663988528E-2</v>
      </c>
      <c r="AL61" s="4">
        <f>SUMIFS(Stock!AL$2:AL$500,Stock!$C$2:$C$500,'Stock-AF'!$C61)*SUMIFS(AF!AL$2:AL$500,AF!$C$2:$C$500,'Stock-AF'!$C61)</f>
        <v>0</v>
      </c>
      <c r="AM61" s="4">
        <f>SUMIFS(Stock!AM$2:AM$500,Stock!$C$2:$C$500,'Stock-AF'!$C61)*SUMIFS(AF!AM$2:AM$500,AF!$C$2:$C$500,'Stock-AF'!$C61)</f>
        <v>9.1741304076395858E-2</v>
      </c>
      <c r="AN61" s="4">
        <f>SUMIFS(Stock!AN$2:AN$500,Stock!$C$2:$C$500,'Stock-AF'!$C61)*SUMIFS(AF!AN$2:AN$500,AF!$C$2:$C$500,'Stock-AF'!$C61)</f>
        <v>6.2599223468249546E-2</v>
      </c>
      <c r="AO61" s="4">
        <f>SUMIFS(Stock!AO$2:AO$500,Stock!$C$2:$C$500,'Stock-AF'!$C61)*SUMIFS(AF!AO$2:AO$500,AF!$C$2:$C$500,'Stock-AF'!$C61)</f>
        <v>0.1863604572696255</v>
      </c>
      <c r="AP61" s="4">
        <f>SUMIFS(Stock!AP$2:AP$500,Stock!$C$2:$C$500,'Stock-AF'!$C61)*SUMIFS(AF!AP$2:AP$500,AF!$C$2:$C$500,'Stock-AF'!$C61)</f>
        <v>4.7884839955093954E-2</v>
      </c>
      <c r="AQ61" s="4">
        <f>SUMIFS(Stock!AQ$2:AQ$500,Stock!$C$2:$C$500,'Stock-AF'!$C61)*SUMIFS(AF!AQ$2:AQ$500,AF!$C$2:$C$500,'Stock-AF'!$C61)</f>
        <v>1.4838659723834774E-2</v>
      </c>
      <c r="AR61" s="4">
        <f>SUMIFS(Stock!AR$2:AR$500,Stock!$C$2:$C$500,'Stock-AF'!$C61)*SUMIFS(AF!AR$2:AR$500,AF!$C$2:$C$500,'Stock-AF'!$C61)</f>
        <v>2.007815754398265E-2</v>
      </c>
      <c r="AS61" s="4">
        <f>SUMIFS(Stock!AS$2:AS$500,Stock!$C$2:$C$500,'Stock-AF'!$C61)*SUMIFS(AF!AS$2:AS$500,AF!$C$2:$C$500,'Stock-AF'!$C61)</f>
        <v>0.15259346631474449</v>
      </c>
      <c r="AT61" s="4">
        <f>SUMIFS(Stock!AT$2:AT$500,Stock!$C$2:$C$500,'Stock-AF'!$C61)*SUMIFS(AF!AT$2:AT$500,AF!$C$2:$C$500,'Stock-AF'!$C61)</f>
        <v>4.7585777637306301E-2</v>
      </c>
      <c r="AU61" s="4">
        <f>SUMIFS(Stock!AU$2:AU$500,Stock!$C$2:$C$500,'Stock-AF'!$C61)*SUMIFS(AF!AU$2:AU$500,AF!$C$2:$C$500,'Stock-AF'!$C61)</f>
        <v>1.0925773004809096E-2</v>
      </c>
      <c r="AV61" s="4">
        <f>SUMIFS(Stock!AV$2:AV$500,Stock!$C$2:$C$500,'Stock-AF'!$C61)*SUMIFS(AF!AV$2:AV$500,AF!$C$2:$C$500,'Stock-AF'!$C61)</f>
        <v>0.271806279303003</v>
      </c>
    </row>
    <row r="62" spans="1:48">
      <c r="A62" s="4" t="s">
        <v>52</v>
      </c>
      <c r="B62" s="4" t="s">
        <v>258</v>
      </c>
      <c r="C62" s="4" t="s">
        <v>175</v>
      </c>
      <c r="D62" s="4" t="s">
        <v>54</v>
      </c>
      <c r="E62" s="4" t="s">
        <v>260</v>
      </c>
      <c r="F62" s="4" t="s">
        <v>54</v>
      </c>
      <c r="G62" s="4">
        <v>2010</v>
      </c>
      <c r="H62" s="4" t="s">
        <v>54</v>
      </c>
      <c r="I62" s="4" t="s">
        <v>54</v>
      </c>
      <c r="J62" s="4" t="s">
        <v>54</v>
      </c>
      <c r="K62" s="4" t="s">
        <v>54</v>
      </c>
      <c r="L62" s="4">
        <f>SUMIFS(Stock!L$2:L$500,Stock!$C$2:$C$500,'Stock-AF'!$C62)*SUMIFS(AF!L$2:L$500,AF!$C$2:$C$500,'Stock-AF'!$C62)</f>
        <v>9.7995734216397147E-4</v>
      </c>
      <c r="M62" s="4">
        <f>SUMIFS(Stock!M$2:M$500,Stock!$C$2:$C$500,'Stock-AF'!$C62)*SUMIFS(AF!M$2:M$500,AF!$C$2:$C$500,'Stock-AF'!$C62)</f>
        <v>9.1274047594106685E-3</v>
      </c>
      <c r="N62" s="4">
        <f>SUMIFS(Stock!N$2:N$500,Stock!$C$2:$C$500,'Stock-AF'!$C62)*SUMIFS(AF!N$2:N$500,AF!$C$2:$C$500,'Stock-AF'!$C62)</f>
        <v>0</v>
      </c>
      <c r="O62" s="4">
        <f>SUMIFS(Stock!O$2:O$500,Stock!$C$2:$C$500,'Stock-AF'!$C62)*SUMIFS(AF!O$2:O$500,AF!$C$2:$C$500,'Stock-AF'!$C62)</f>
        <v>1.074333420437334E-4</v>
      </c>
      <c r="P62" s="4">
        <f>SUMIFS(Stock!P$2:P$500,Stock!$C$2:$C$500,'Stock-AF'!$C62)*SUMIFS(AF!P$2:P$500,AF!$C$2:$C$500,'Stock-AF'!$C62)</f>
        <v>8.5698579710998793E-4</v>
      </c>
      <c r="Q62" s="4">
        <f>SUMIFS(Stock!Q$2:Q$500,Stock!$C$2:$C$500,'Stock-AF'!$C62)*SUMIFS(AF!Q$2:Q$500,AF!$C$2:$C$500,'Stock-AF'!$C62)</f>
        <v>3.4965729999342297E-2</v>
      </c>
      <c r="R62" s="4">
        <f>SUMIFS(Stock!R$2:R$500,Stock!$C$2:$C$500,'Stock-AF'!$C62)*SUMIFS(AF!R$2:R$500,AF!$C$2:$C$500,'Stock-AF'!$C62)</f>
        <v>3.5487790379235299E-4</v>
      </c>
      <c r="S62" s="4">
        <f>SUMIFS(Stock!S$2:S$500,Stock!$C$2:$C$500,'Stock-AF'!$C62)*SUMIFS(AF!S$2:S$500,AF!$C$2:$C$500,'Stock-AF'!$C62)</f>
        <v>4.5425619806863798E-3</v>
      </c>
      <c r="T62" s="4">
        <f>SUMIFS(Stock!T$2:T$500,Stock!$C$2:$C$500,'Stock-AF'!$C62)*SUMIFS(AF!T$2:T$500,AF!$C$2:$C$500,'Stock-AF'!$C62)</f>
        <v>0</v>
      </c>
      <c r="U62" s="4">
        <f>SUMIFS(Stock!U$2:U$500,Stock!$C$2:$C$500,'Stock-AF'!$C62)*SUMIFS(AF!U$2:U$500,AF!$C$2:$C$500,'Stock-AF'!$C62)</f>
        <v>1.777819137172455E-3</v>
      </c>
      <c r="V62" s="4">
        <f>SUMIFS(Stock!V$2:V$500,Stock!$C$2:$C$500,'Stock-AF'!$C62)*SUMIFS(AF!V$2:V$500,AF!$C$2:$C$500,'Stock-AF'!$C62)</f>
        <v>9.3264187568190004E-4</v>
      </c>
      <c r="W62" s="4">
        <f>SUMIFS(Stock!W$2:W$500,Stock!$C$2:$C$500,'Stock-AF'!$C62)*SUMIFS(AF!W$2:W$500,AF!$C$2:$C$500,'Stock-AF'!$C62)</f>
        <v>0</v>
      </c>
      <c r="X62" s="4">
        <f>SUMIFS(Stock!X$2:X$500,Stock!$C$2:$C$500,'Stock-AF'!$C62)*SUMIFS(AF!X$2:X$500,AF!$C$2:$C$500,'Stock-AF'!$C62)</f>
        <v>5.986909471654484E-3</v>
      </c>
      <c r="Y62" s="4">
        <f>SUMIFS(Stock!Y$2:Y$500,Stock!$C$2:$C$500,'Stock-AF'!$C62)*SUMIFS(AF!Y$2:Y$500,AF!$C$2:$C$500,'Stock-AF'!$C62)</f>
        <v>4.5518893493836201E-3</v>
      </c>
      <c r="Z62" s="4">
        <f>SUMIFS(Stock!Z$2:Z$500,Stock!$C$2:$C$500,'Stock-AF'!$C62)*SUMIFS(AF!Z$2:Z$500,AF!$C$2:$C$500,'Stock-AF'!$C62)</f>
        <v>4.9943798342554496E-2</v>
      </c>
      <c r="AA62" s="4">
        <f>SUMIFS(Stock!AA$2:AA$500,Stock!$C$2:$C$500,'Stock-AF'!$C62)*SUMIFS(AF!AA$2:AA$500,AF!$C$2:$C$500,'Stock-AF'!$C62)</f>
        <v>2.13246564929907E-4</v>
      </c>
      <c r="AB62" s="4">
        <f>SUMIFS(Stock!AB$2:AB$500,Stock!$C$2:$C$500,'Stock-AF'!$C62)*SUMIFS(AF!AB$2:AB$500,AF!$C$2:$C$500,'Stock-AF'!$C62)</f>
        <v>1.3439621352204929E-2</v>
      </c>
      <c r="AC62" s="4">
        <f>SUMIFS(Stock!AC$2:AC$500,Stock!$C$2:$C$500,'Stock-AF'!$C62)*SUMIFS(AF!AC$2:AC$500,AF!$C$2:$C$500,'Stock-AF'!$C62)</f>
        <v>1.7521893424099499E-3</v>
      </c>
      <c r="AD62" s="4">
        <f>SUMIFS(Stock!AD$2:AD$500,Stock!$C$2:$C$500,'Stock-AF'!$C62)*SUMIFS(AF!AD$2:AD$500,AF!$C$2:$C$500,'Stock-AF'!$C62)</f>
        <v>0</v>
      </c>
      <c r="AE62" s="4">
        <f>SUMIFS(Stock!AE$2:AE$500,Stock!$C$2:$C$500,'Stock-AF'!$C62)*SUMIFS(AF!AE$2:AE$500,AF!$C$2:$C$500,'Stock-AF'!$C62)</f>
        <v>0</v>
      </c>
      <c r="AF62" s="4">
        <f>SUMIFS(Stock!AF$2:AF$500,Stock!$C$2:$C$500,'Stock-AF'!$C62)*SUMIFS(AF!AF$2:AF$500,AF!$C$2:$C$500,'Stock-AF'!$C62)</f>
        <v>3.9481407387793952E-4</v>
      </c>
      <c r="AG62" s="4">
        <f>SUMIFS(Stock!AG$2:AG$500,Stock!$C$2:$C$500,'Stock-AF'!$C62)*SUMIFS(AF!AG$2:AG$500,AF!$C$2:$C$500,'Stock-AF'!$C62)</f>
        <v>3.299926327714065E-3</v>
      </c>
      <c r="AH62" s="4">
        <f>SUMIFS(Stock!AH$2:AH$500,Stock!$C$2:$C$500,'Stock-AF'!$C62)*SUMIFS(AF!AH$2:AH$500,AF!$C$2:$C$500,'Stock-AF'!$C62)</f>
        <v>0</v>
      </c>
      <c r="AI62" s="4">
        <f>SUMIFS(Stock!AI$2:AI$500,Stock!$C$2:$C$500,'Stock-AF'!$C62)*SUMIFS(AF!AI$2:AI$500,AF!$C$2:$C$500,'Stock-AF'!$C62)</f>
        <v>7.049682998169945E-3</v>
      </c>
      <c r="AJ62" s="4">
        <f>SUMIFS(Stock!AJ$2:AJ$500,Stock!$C$2:$C$500,'Stock-AF'!$C62)*SUMIFS(AF!AJ$2:AJ$500,AF!$C$2:$C$500,'Stock-AF'!$C62)</f>
        <v>0</v>
      </c>
      <c r="AK62" s="4">
        <f>SUMIFS(Stock!AK$2:AK$500,Stock!$C$2:$C$500,'Stock-AF'!$C62)*SUMIFS(AF!AK$2:AK$500,AF!$C$2:$C$500,'Stock-AF'!$C62)</f>
        <v>8.9116826574022043E-4</v>
      </c>
      <c r="AL62" s="4">
        <f>SUMIFS(Stock!AL$2:AL$500,Stock!$C$2:$C$500,'Stock-AF'!$C62)*SUMIFS(AF!AL$2:AL$500,AF!$C$2:$C$500,'Stock-AF'!$C62)</f>
        <v>0</v>
      </c>
      <c r="AM62" s="4">
        <f>SUMIFS(Stock!AM$2:AM$500,Stock!$C$2:$C$500,'Stock-AF'!$C62)*SUMIFS(AF!AM$2:AM$500,AF!$C$2:$C$500,'Stock-AF'!$C62)</f>
        <v>8.6807581246387043E-4</v>
      </c>
      <c r="AN62" s="4">
        <f>SUMIFS(Stock!AN$2:AN$500,Stock!$C$2:$C$500,'Stock-AF'!$C62)*SUMIFS(AF!AN$2:AN$500,AF!$C$2:$C$500,'Stock-AF'!$C62)</f>
        <v>1.7627138829278848E-3</v>
      </c>
      <c r="AO62" s="4">
        <f>SUMIFS(Stock!AO$2:AO$500,Stock!$C$2:$C$500,'Stock-AF'!$C62)*SUMIFS(AF!AO$2:AO$500,AF!$C$2:$C$500,'Stock-AF'!$C62)</f>
        <v>2.0224914789098398E-2</v>
      </c>
      <c r="AP62" s="4">
        <f>SUMIFS(Stock!AP$2:AP$500,Stock!$C$2:$C$500,'Stock-AF'!$C62)*SUMIFS(AF!AP$2:AP$500,AF!$C$2:$C$500,'Stock-AF'!$C62)</f>
        <v>0</v>
      </c>
      <c r="AQ62" s="4">
        <f>SUMIFS(Stock!AQ$2:AQ$500,Stock!$C$2:$C$500,'Stock-AF'!$C62)*SUMIFS(AF!AQ$2:AQ$500,AF!$C$2:$C$500,'Stock-AF'!$C62)</f>
        <v>0</v>
      </c>
      <c r="AR62" s="4">
        <f>SUMIFS(Stock!AR$2:AR$500,Stock!$C$2:$C$500,'Stock-AF'!$C62)*SUMIFS(AF!AR$2:AR$500,AF!$C$2:$C$500,'Stock-AF'!$C62)</f>
        <v>1.2407684260306066E-3</v>
      </c>
      <c r="AS62" s="4">
        <f>SUMIFS(Stock!AS$2:AS$500,Stock!$C$2:$C$500,'Stock-AF'!$C62)*SUMIFS(AF!AS$2:AS$500,AF!$C$2:$C$500,'Stock-AF'!$C62)</f>
        <v>2.1992160250617751E-3</v>
      </c>
      <c r="AT62" s="4">
        <f>SUMIFS(Stock!AT$2:AT$500,Stock!$C$2:$C$500,'Stock-AF'!$C62)*SUMIFS(AF!AT$2:AT$500,AF!$C$2:$C$500,'Stock-AF'!$C62)</f>
        <v>0</v>
      </c>
      <c r="AU62" s="4">
        <f>SUMIFS(Stock!AU$2:AU$500,Stock!$C$2:$C$500,'Stock-AF'!$C62)*SUMIFS(AF!AU$2:AU$500,AF!$C$2:$C$500,'Stock-AF'!$C62)</f>
        <v>1.7237146693706699E-3</v>
      </c>
      <c r="AV62" s="4">
        <f>SUMIFS(Stock!AV$2:AV$500,Stock!$C$2:$C$500,'Stock-AF'!$C62)*SUMIFS(AF!AV$2:AV$500,AF!$C$2:$C$500,'Stock-AF'!$C62)</f>
        <v>6.9708706071237598E-3</v>
      </c>
    </row>
    <row r="63" spans="1:48">
      <c r="A63" s="4" t="s">
        <v>52</v>
      </c>
      <c r="B63" s="4" t="s">
        <v>258</v>
      </c>
      <c r="C63" s="4" t="s">
        <v>176</v>
      </c>
      <c r="D63" s="4" t="s">
        <v>54</v>
      </c>
      <c r="E63" s="4" t="s">
        <v>260</v>
      </c>
      <c r="F63" s="4" t="s">
        <v>54</v>
      </c>
      <c r="G63" s="4">
        <v>2010</v>
      </c>
      <c r="H63" s="4" t="s">
        <v>54</v>
      </c>
      <c r="I63" s="4" t="s">
        <v>54</v>
      </c>
      <c r="J63" s="4" t="s">
        <v>54</v>
      </c>
      <c r="K63" s="4" t="s">
        <v>54</v>
      </c>
      <c r="L63" s="4">
        <f>SUMIFS(Stock!L$2:L$500,Stock!$C$2:$C$500,'Stock-AF'!$C63)*SUMIFS(AF!L$2:L$500,AF!$C$2:$C$500,'Stock-AF'!$C63)</f>
        <v>1.0668137331777825E-4</v>
      </c>
      <c r="M63" s="4">
        <f>SUMIFS(Stock!M$2:M$500,Stock!$C$2:$C$500,'Stock-AF'!$C63)*SUMIFS(AF!M$2:M$500,AF!$C$2:$C$500,'Stock-AF'!$C63)</f>
        <v>6.680341101338354E-4</v>
      </c>
      <c r="N63" s="4">
        <f>SUMIFS(Stock!N$2:N$500,Stock!$C$2:$C$500,'Stock-AF'!$C63)*SUMIFS(AF!N$2:N$500,AF!$C$2:$C$500,'Stock-AF'!$C63)</f>
        <v>6.9428016653918252E-3</v>
      </c>
      <c r="O63" s="4">
        <f>SUMIFS(Stock!O$2:O$500,Stock!$C$2:$C$500,'Stock-AF'!$C63)*SUMIFS(AF!O$2:O$500,AF!$C$2:$C$500,'Stock-AF'!$C63)</f>
        <v>0</v>
      </c>
      <c r="P63" s="4">
        <f>SUMIFS(Stock!P$2:P$500,Stock!$C$2:$C$500,'Stock-AF'!$C63)*SUMIFS(AF!P$2:P$500,AF!$C$2:$C$500,'Stock-AF'!$C63)</f>
        <v>5.3943251496699294E-4</v>
      </c>
      <c r="Q63" s="4">
        <f>SUMIFS(Stock!Q$2:Q$500,Stock!$C$2:$C$500,'Stock-AF'!$C63)*SUMIFS(AF!Q$2:Q$500,AF!$C$2:$C$500,'Stock-AF'!$C63)</f>
        <v>0</v>
      </c>
      <c r="R63" s="4">
        <f>SUMIFS(Stock!R$2:R$500,Stock!$C$2:$C$500,'Stock-AF'!$C63)*SUMIFS(AF!R$2:R$500,AF!$C$2:$C$500,'Stock-AF'!$C63)</f>
        <v>0</v>
      </c>
      <c r="S63" s="4">
        <f>SUMIFS(Stock!S$2:S$500,Stock!$C$2:$C$500,'Stock-AF'!$C63)*SUMIFS(AF!S$2:S$500,AF!$C$2:$C$500,'Stock-AF'!$C63)</f>
        <v>4.00615559139456E-3</v>
      </c>
      <c r="T63" s="4">
        <f>SUMIFS(Stock!T$2:T$500,Stock!$C$2:$C$500,'Stock-AF'!$C63)*SUMIFS(AF!T$2:T$500,AF!$C$2:$C$500,'Stock-AF'!$C63)</f>
        <v>2.7304849413737103E-2</v>
      </c>
      <c r="U63" s="4">
        <f>SUMIFS(Stock!U$2:U$500,Stock!$C$2:$C$500,'Stock-AF'!$C63)*SUMIFS(AF!U$2:U$500,AF!$C$2:$C$500,'Stock-AF'!$C63)</f>
        <v>0</v>
      </c>
      <c r="V63" s="4">
        <f>SUMIFS(Stock!V$2:V$500,Stock!$C$2:$C$500,'Stock-AF'!$C63)*SUMIFS(AF!V$2:V$500,AF!$C$2:$C$500,'Stock-AF'!$C63)</f>
        <v>1.5862091366385147E-4</v>
      </c>
      <c r="W63" s="4">
        <f>SUMIFS(Stock!W$2:W$500,Stock!$C$2:$C$500,'Stock-AF'!$C63)*SUMIFS(AF!W$2:W$500,AF!$C$2:$C$500,'Stock-AF'!$C63)</f>
        <v>0</v>
      </c>
      <c r="X63" s="4">
        <f>SUMIFS(Stock!X$2:X$500,Stock!$C$2:$C$500,'Stock-AF'!$C63)*SUMIFS(AF!X$2:X$500,AF!$C$2:$C$500,'Stock-AF'!$C63)</f>
        <v>2.9069737461938851E-3</v>
      </c>
      <c r="Y63" s="4">
        <f>SUMIFS(Stock!Y$2:Y$500,Stock!$C$2:$C$500,'Stock-AF'!$C63)*SUMIFS(AF!Y$2:Y$500,AF!$C$2:$C$500,'Stock-AF'!$C63)</f>
        <v>2.0905745454280199E-4</v>
      </c>
      <c r="Z63" s="4">
        <f>SUMIFS(Stock!Z$2:Z$500,Stock!$C$2:$C$500,'Stock-AF'!$C63)*SUMIFS(AF!Z$2:Z$500,AF!$C$2:$C$500,'Stock-AF'!$C63)</f>
        <v>0</v>
      </c>
      <c r="AA63" s="4">
        <f>SUMIFS(Stock!AA$2:AA$500,Stock!$C$2:$C$500,'Stock-AF'!$C63)*SUMIFS(AF!AA$2:AA$500,AF!$C$2:$C$500,'Stock-AF'!$C63)</f>
        <v>1.1915553862666079E-4</v>
      </c>
      <c r="AB63" s="4">
        <f>SUMIFS(Stock!AB$2:AB$500,Stock!$C$2:$C$500,'Stock-AF'!$C63)*SUMIFS(AF!AB$2:AB$500,AF!$C$2:$C$500,'Stock-AF'!$C63)</f>
        <v>3.7688133811321047E-4</v>
      </c>
      <c r="AC63" s="4">
        <f>SUMIFS(Stock!AC$2:AC$500,Stock!$C$2:$C$500,'Stock-AF'!$C63)*SUMIFS(AF!AC$2:AC$500,AF!$C$2:$C$500,'Stock-AF'!$C63)</f>
        <v>0</v>
      </c>
      <c r="AD63" s="4">
        <f>SUMIFS(Stock!AD$2:AD$500,Stock!$C$2:$C$500,'Stock-AF'!$C63)*SUMIFS(AF!AD$2:AD$500,AF!$C$2:$C$500,'Stock-AF'!$C63)</f>
        <v>0</v>
      </c>
      <c r="AE63" s="4">
        <f>SUMIFS(Stock!AE$2:AE$500,Stock!$C$2:$C$500,'Stock-AF'!$C63)*SUMIFS(AF!AE$2:AE$500,AF!$C$2:$C$500,'Stock-AF'!$C63)</f>
        <v>0</v>
      </c>
      <c r="AF63" s="4">
        <f>SUMIFS(Stock!AF$2:AF$500,Stock!$C$2:$C$500,'Stock-AF'!$C63)*SUMIFS(AF!AF$2:AF$500,AF!$C$2:$C$500,'Stock-AF'!$C63)</f>
        <v>4.5659584426814548E-4</v>
      </c>
      <c r="AG63" s="4">
        <f>SUMIFS(Stock!AG$2:AG$500,Stock!$C$2:$C$500,'Stock-AF'!$C63)*SUMIFS(AF!AG$2:AG$500,AF!$C$2:$C$500,'Stock-AF'!$C63)</f>
        <v>7.0308819020923645E-3</v>
      </c>
      <c r="AH63" s="4">
        <f>SUMIFS(Stock!AH$2:AH$500,Stock!$C$2:$C$500,'Stock-AF'!$C63)*SUMIFS(AF!AH$2:AH$500,AF!$C$2:$C$500,'Stock-AF'!$C63)</f>
        <v>0</v>
      </c>
      <c r="AI63" s="4">
        <f>SUMIFS(Stock!AI$2:AI$500,Stock!$C$2:$C$500,'Stock-AF'!$C63)*SUMIFS(AF!AI$2:AI$500,AF!$C$2:$C$500,'Stock-AF'!$C63)</f>
        <v>2.2790881182335548E-3</v>
      </c>
      <c r="AJ63" s="4">
        <f>SUMIFS(Stock!AJ$2:AJ$500,Stock!$C$2:$C$500,'Stock-AF'!$C63)*SUMIFS(AF!AJ$2:AJ$500,AF!$C$2:$C$500,'Stock-AF'!$C63)</f>
        <v>0</v>
      </c>
      <c r="AK63" s="4">
        <f>SUMIFS(Stock!AK$2:AK$500,Stock!$C$2:$C$500,'Stock-AF'!$C63)*SUMIFS(AF!AK$2:AK$500,AF!$C$2:$C$500,'Stock-AF'!$C63)</f>
        <v>1.4306554178549955E-4</v>
      </c>
      <c r="AL63" s="4">
        <f>SUMIFS(Stock!AL$2:AL$500,Stock!$C$2:$C$500,'Stock-AF'!$C63)*SUMIFS(AF!AL$2:AL$500,AF!$C$2:$C$500,'Stock-AF'!$C63)</f>
        <v>0</v>
      </c>
      <c r="AM63" s="4">
        <f>SUMIFS(Stock!AM$2:AM$500,Stock!$C$2:$C$500,'Stock-AF'!$C63)*SUMIFS(AF!AM$2:AM$500,AF!$C$2:$C$500,'Stock-AF'!$C63)</f>
        <v>1.6630873795053447E-4</v>
      </c>
      <c r="AN63" s="4">
        <f>SUMIFS(Stock!AN$2:AN$500,Stock!$C$2:$C$500,'Stock-AF'!$C63)*SUMIFS(AF!AN$2:AN$500,AF!$C$2:$C$500,'Stock-AF'!$C63)</f>
        <v>0</v>
      </c>
      <c r="AO63" s="4">
        <f>SUMIFS(Stock!AO$2:AO$500,Stock!$C$2:$C$500,'Stock-AF'!$C63)*SUMIFS(AF!AO$2:AO$500,AF!$C$2:$C$500,'Stock-AF'!$C63)</f>
        <v>0.1210992523802454</v>
      </c>
      <c r="AP63" s="4">
        <f>SUMIFS(Stock!AP$2:AP$500,Stock!$C$2:$C$500,'Stock-AF'!$C63)*SUMIFS(AF!AP$2:AP$500,AF!$C$2:$C$500,'Stock-AF'!$C63)</f>
        <v>0</v>
      </c>
      <c r="AQ63" s="4">
        <f>SUMIFS(Stock!AQ$2:AQ$500,Stock!$C$2:$C$500,'Stock-AF'!$C63)*SUMIFS(AF!AQ$2:AQ$500,AF!$C$2:$C$500,'Stock-AF'!$C63)</f>
        <v>7.6588467098303401E-5</v>
      </c>
      <c r="AR63" s="4">
        <f>SUMIFS(Stock!AR$2:AR$500,Stock!$C$2:$C$500,'Stock-AF'!$C63)*SUMIFS(AF!AR$2:AR$500,AF!$C$2:$C$500,'Stock-AF'!$C63)</f>
        <v>1.9233644731253552E-2</v>
      </c>
      <c r="AS63" s="4">
        <f>SUMIFS(Stock!AS$2:AS$500,Stock!$C$2:$C$500,'Stock-AF'!$C63)*SUMIFS(AF!AS$2:AS$500,AF!$C$2:$C$500,'Stock-AF'!$C63)</f>
        <v>0</v>
      </c>
      <c r="AT63" s="4">
        <f>SUMIFS(Stock!AT$2:AT$500,Stock!$C$2:$C$500,'Stock-AF'!$C63)*SUMIFS(AF!AT$2:AT$500,AF!$C$2:$C$500,'Stock-AF'!$C63)</f>
        <v>0</v>
      </c>
      <c r="AU63" s="4">
        <f>SUMIFS(Stock!AU$2:AU$500,Stock!$C$2:$C$500,'Stock-AF'!$C63)*SUMIFS(AF!AU$2:AU$500,AF!$C$2:$C$500,'Stock-AF'!$C63)</f>
        <v>3.6663848993605946E-2</v>
      </c>
      <c r="AV63" s="4">
        <f>SUMIFS(Stock!AV$2:AV$500,Stock!$C$2:$C$500,'Stock-AF'!$C63)*SUMIFS(AF!AV$2:AV$500,AF!$C$2:$C$500,'Stock-AF'!$C63)</f>
        <v>4.4066552650807193E-3</v>
      </c>
    </row>
    <row r="64" spans="1:48">
      <c r="A64" s="4" t="s">
        <v>52</v>
      </c>
      <c r="B64" s="4" t="s">
        <v>258</v>
      </c>
      <c r="C64" s="4" t="s">
        <v>177</v>
      </c>
      <c r="D64" s="4" t="s">
        <v>54</v>
      </c>
      <c r="E64" s="4" t="s">
        <v>260</v>
      </c>
      <c r="F64" s="4" t="s">
        <v>54</v>
      </c>
      <c r="G64" s="4">
        <v>2010</v>
      </c>
      <c r="H64" s="4" t="s">
        <v>54</v>
      </c>
      <c r="I64" s="4" t="s">
        <v>54</v>
      </c>
      <c r="J64" s="4" t="s">
        <v>54</v>
      </c>
      <c r="K64" s="4" t="s">
        <v>54</v>
      </c>
      <c r="L64" s="4">
        <f>SUMIFS(Stock!L$2:L$500,Stock!$C$2:$C$500,'Stock-AF'!$C64)*SUMIFS(AF!L$2:L$500,AF!$C$2:$C$500,'Stock-AF'!$C64)</f>
        <v>2.5110879395471397E-3</v>
      </c>
      <c r="M64" s="4">
        <f>SUMIFS(Stock!M$2:M$500,Stock!$C$2:$C$500,'Stock-AF'!$C64)*SUMIFS(AF!M$2:M$500,AF!$C$2:$C$500,'Stock-AF'!$C64)</f>
        <v>4.4542021096095147E-2</v>
      </c>
      <c r="N64" s="4">
        <f>SUMIFS(Stock!N$2:N$500,Stock!$C$2:$C$500,'Stock-AF'!$C64)*SUMIFS(AF!N$2:N$500,AF!$C$2:$C$500,'Stock-AF'!$C64)</f>
        <v>4.6055551872575546E-4</v>
      </c>
      <c r="O64" s="4">
        <f>SUMIFS(Stock!O$2:O$500,Stock!$C$2:$C$500,'Stock-AF'!$C64)*SUMIFS(AF!O$2:O$500,AF!$C$2:$C$500,'Stock-AF'!$C64)</f>
        <v>0.10611393611091825</v>
      </c>
      <c r="P64" s="4">
        <f>SUMIFS(Stock!P$2:P$500,Stock!$C$2:$C$500,'Stock-AF'!$C64)*SUMIFS(AF!P$2:P$500,AF!$C$2:$C$500,'Stock-AF'!$C64)</f>
        <v>2.3809461855377398E-2</v>
      </c>
      <c r="Q64" s="4">
        <f>SUMIFS(Stock!Q$2:Q$500,Stock!$C$2:$C$500,'Stock-AF'!$C64)*SUMIFS(AF!Q$2:Q$500,AF!$C$2:$C$500,'Stock-AF'!$C64)</f>
        <v>6.8344091814935545E-2</v>
      </c>
      <c r="R64" s="4">
        <f>SUMIFS(Stock!R$2:R$500,Stock!$C$2:$C$500,'Stock-AF'!$C64)*SUMIFS(AF!R$2:R$500,AF!$C$2:$C$500,'Stock-AF'!$C64)</f>
        <v>6.7423044439645806E-3</v>
      </c>
      <c r="S64" s="4">
        <f>SUMIFS(Stock!S$2:S$500,Stock!$C$2:$C$500,'Stock-AF'!$C64)*SUMIFS(AF!S$2:S$500,AF!$C$2:$C$500,'Stock-AF'!$C64)</f>
        <v>6.9448959528911544E-2</v>
      </c>
      <c r="T64" s="4">
        <f>SUMIFS(Stock!T$2:T$500,Stock!$C$2:$C$500,'Stock-AF'!$C64)*SUMIFS(AF!T$2:T$500,AF!$C$2:$C$500,'Stock-AF'!$C64)</f>
        <v>0.363155071941684</v>
      </c>
      <c r="U64" s="4">
        <f>SUMIFS(Stock!U$2:U$500,Stock!$C$2:$C$500,'Stock-AF'!$C64)*SUMIFS(AF!U$2:U$500,AF!$C$2:$C$500,'Stock-AF'!$C64)</f>
        <v>2.0117175676128148E-2</v>
      </c>
      <c r="V64" s="4">
        <f>SUMIFS(Stock!V$2:V$500,Stock!$C$2:$C$500,'Stock-AF'!$C64)*SUMIFS(AF!V$2:V$500,AF!$C$2:$C$500,'Stock-AF'!$C64)</f>
        <v>7.2104131081330049E-3</v>
      </c>
      <c r="W64" s="4">
        <f>SUMIFS(Stock!W$2:W$500,Stock!$C$2:$C$500,'Stock-AF'!$C64)*SUMIFS(AF!W$2:W$500,AF!$C$2:$C$500,'Stock-AF'!$C64)</f>
        <v>4.6963470109720802E-2</v>
      </c>
      <c r="X64" s="4">
        <f>SUMIFS(Stock!X$2:X$500,Stock!$C$2:$C$500,'Stock-AF'!$C64)*SUMIFS(AF!X$2:X$500,AF!$C$2:$C$500,'Stock-AF'!$C64)</f>
        <v>0.191750198884617</v>
      </c>
      <c r="Y64" s="4">
        <f>SUMIFS(Stock!Y$2:Y$500,Stock!$C$2:$C$500,'Stock-AF'!$C64)*SUMIFS(AF!Y$2:Y$500,AF!$C$2:$C$500,'Stock-AF'!$C64)</f>
        <v>7.7408505371908035E-2</v>
      </c>
      <c r="Z64" s="4">
        <f>SUMIFS(Stock!Z$2:Z$500,Stock!$C$2:$C$500,'Stock-AF'!$C64)*SUMIFS(AF!Z$2:Z$500,AF!$C$2:$C$500,'Stock-AF'!$C64)</f>
        <v>0.65122297502992044</v>
      </c>
      <c r="AA64" s="4">
        <f>SUMIFS(Stock!AA$2:AA$500,Stock!$C$2:$C$500,'Stock-AF'!$C64)*SUMIFS(AF!AA$2:AA$500,AF!$C$2:$C$500,'Stock-AF'!$C64)</f>
        <v>8.7899499306953541E-3</v>
      </c>
      <c r="AB64" s="4">
        <f>SUMIFS(Stock!AB$2:AB$500,Stock!$C$2:$C$500,'Stock-AF'!$C64)*SUMIFS(AF!AB$2:AB$500,AF!$C$2:$C$500,'Stock-AF'!$C64)</f>
        <v>4.0683773331879301E-2</v>
      </c>
      <c r="AC64" s="4">
        <f>SUMIFS(Stock!AC$2:AC$500,Stock!$C$2:$C$500,'Stock-AF'!$C64)*SUMIFS(AF!AC$2:AC$500,AF!$C$2:$C$500,'Stock-AF'!$C64)</f>
        <v>6.1485939065716949E-2</v>
      </c>
      <c r="AD64" s="4">
        <f>SUMIFS(Stock!AD$2:AD$500,Stock!$C$2:$C$500,'Stock-AF'!$C64)*SUMIFS(AF!AD$2:AD$500,AF!$C$2:$C$500,'Stock-AF'!$C64)</f>
        <v>6.3633878489886895E-4</v>
      </c>
      <c r="AE64" s="4">
        <f>SUMIFS(Stock!AE$2:AE$500,Stock!$C$2:$C$500,'Stock-AF'!$C64)*SUMIFS(AF!AE$2:AE$500,AF!$C$2:$C$500,'Stock-AF'!$C64)</f>
        <v>0.19035800832844499</v>
      </c>
      <c r="AF64" s="4">
        <f>SUMIFS(Stock!AF$2:AF$500,Stock!$C$2:$C$500,'Stock-AF'!$C64)*SUMIFS(AF!AF$2:AF$500,AF!$C$2:$C$500,'Stock-AF'!$C64)</f>
        <v>8.5301623022660097E-4</v>
      </c>
      <c r="AG64" s="4">
        <f>SUMIFS(Stock!AG$2:AG$500,Stock!$C$2:$C$500,'Stock-AF'!$C64)*SUMIFS(AF!AG$2:AG$500,AF!$C$2:$C$500,'Stock-AF'!$C64)</f>
        <v>7.8080539468778397E-3</v>
      </c>
      <c r="AH64" s="4">
        <f>SUMIFS(Stock!AH$2:AH$500,Stock!$C$2:$C$500,'Stock-AF'!$C64)*SUMIFS(AF!AH$2:AH$500,AF!$C$2:$C$500,'Stock-AF'!$C64)</f>
        <v>1.4272593055393858E-2</v>
      </c>
      <c r="AI64" s="4">
        <f>SUMIFS(Stock!AI$2:AI$500,Stock!$C$2:$C$500,'Stock-AF'!$C64)*SUMIFS(AF!AI$2:AI$500,AF!$C$2:$C$500,'Stock-AF'!$C64)</f>
        <v>6.98257035873021E-3</v>
      </c>
      <c r="AJ64" s="4">
        <f>SUMIFS(Stock!AJ$2:AJ$500,Stock!$C$2:$C$500,'Stock-AF'!$C64)*SUMIFS(AF!AJ$2:AJ$500,AF!$C$2:$C$500,'Stock-AF'!$C64)</f>
        <v>5.5757219555229E-5</v>
      </c>
      <c r="AK64" s="4">
        <f>SUMIFS(Stock!AK$2:AK$500,Stock!$C$2:$C$500,'Stock-AF'!$C64)*SUMIFS(AF!AK$2:AK$500,AF!$C$2:$C$500,'Stock-AF'!$C64)</f>
        <v>2.5234280481253347E-3</v>
      </c>
      <c r="AL64" s="4">
        <f>SUMIFS(Stock!AL$2:AL$500,Stock!$C$2:$C$500,'Stock-AF'!$C64)*SUMIFS(AF!AL$2:AL$500,AF!$C$2:$C$500,'Stock-AF'!$C64)</f>
        <v>7.4104107020031302E-4</v>
      </c>
      <c r="AM64" s="4">
        <f>SUMIFS(Stock!AM$2:AM$500,Stock!$C$2:$C$500,'Stock-AF'!$C64)*SUMIFS(AF!AM$2:AM$500,AF!$C$2:$C$500,'Stock-AF'!$C64)</f>
        <v>0.15241823029594051</v>
      </c>
      <c r="AN64" s="4">
        <f>SUMIFS(Stock!AN$2:AN$500,Stock!$C$2:$C$500,'Stock-AF'!$C64)*SUMIFS(AF!AN$2:AN$500,AF!$C$2:$C$500,'Stock-AF'!$C64)</f>
        <v>8.8952382576689096E-2</v>
      </c>
      <c r="AO64" s="4">
        <f>SUMIFS(Stock!AO$2:AO$500,Stock!$C$2:$C$500,'Stock-AF'!$C64)*SUMIFS(AF!AO$2:AO$500,AF!$C$2:$C$500,'Stock-AF'!$C64)</f>
        <v>0.19284117055452299</v>
      </c>
      <c r="AP64" s="4">
        <f>SUMIFS(Stock!AP$2:AP$500,Stock!$C$2:$C$500,'Stock-AF'!$C64)*SUMIFS(AF!AP$2:AP$500,AF!$C$2:$C$500,'Stock-AF'!$C64)</f>
        <v>3.4855587027586649E-2</v>
      </c>
      <c r="AQ64" s="4">
        <f>SUMIFS(Stock!AQ$2:AQ$500,Stock!$C$2:$C$500,'Stock-AF'!$C64)*SUMIFS(AF!AQ$2:AQ$500,AF!$C$2:$C$500,'Stock-AF'!$C64)</f>
        <v>2.2901899027990346E-2</v>
      </c>
      <c r="AR64" s="4">
        <f>SUMIFS(Stock!AR$2:AR$500,Stock!$C$2:$C$500,'Stock-AF'!$C64)*SUMIFS(AF!AR$2:AR$500,AF!$C$2:$C$500,'Stock-AF'!$C64)</f>
        <v>5.5100951650552798E-3</v>
      </c>
      <c r="AS64" s="4">
        <f>SUMIFS(Stock!AS$2:AS$500,Stock!$C$2:$C$500,'Stock-AF'!$C64)*SUMIFS(AF!AS$2:AS$500,AF!$C$2:$C$500,'Stock-AF'!$C64)</f>
        <v>0.13256098616933265</v>
      </c>
      <c r="AT64" s="4">
        <f>SUMIFS(Stock!AT$2:AT$500,Stock!$C$2:$C$500,'Stock-AF'!$C64)*SUMIFS(AF!AT$2:AT$500,AF!$C$2:$C$500,'Stock-AF'!$C64)</f>
        <v>6.077955466827315E-3</v>
      </c>
      <c r="AU64" s="4">
        <f>SUMIFS(Stock!AU$2:AU$500,Stock!$C$2:$C$500,'Stock-AF'!$C64)*SUMIFS(AF!AU$2:AU$500,AF!$C$2:$C$500,'Stock-AF'!$C64)</f>
        <v>4.9502768156665947E-2</v>
      </c>
      <c r="AV64" s="4">
        <f>SUMIFS(Stock!AV$2:AV$500,Stock!$C$2:$C$500,'Stock-AF'!$C64)*SUMIFS(AF!AV$2:AV$500,AF!$C$2:$C$500,'Stock-AF'!$C64)</f>
        <v>0.63649975926391045</v>
      </c>
    </row>
    <row r="65" spans="1:48">
      <c r="A65" s="4" t="s">
        <v>52</v>
      </c>
      <c r="B65" s="4" t="s">
        <v>258</v>
      </c>
      <c r="C65" s="4" t="s">
        <v>178</v>
      </c>
      <c r="D65" s="4" t="s">
        <v>54</v>
      </c>
      <c r="E65" s="4" t="s">
        <v>260</v>
      </c>
      <c r="F65" s="4" t="s">
        <v>54</v>
      </c>
      <c r="G65" s="4">
        <v>2010</v>
      </c>
      <c r="H65" s="4" t="s">
        <v>54</v>
      </c>
      <c r="I65" s="4" t="s">
        <v>54</v>
      </c>
      <c r="J65" s="4" t="s">
        <v>54</v>
      </c>
      <c r="K65" s="4" t="s">
        <v>54</v>
      </c>
      <c r="L65" s="4">
        <f>SUMIFS(Stock!L$2:L$500,Stock!$C$2:$C$500,'Stock-AF'!$C65)*SUMIFS(AF!L$2:L$500,AF!$C$2:$C$500,'Stock-AF'!$C65)</f>
        <v>0</v>
      </c>
      <c r="M65" s="4">
        <f>SUMIFS(Stock!M$2:M$500,Stock!$C$2:$C$500,'Stock-AF'!$C65)*SUMIFS(AF!M$2:M$500,AF!$C$2:$C$500,'Stock-AF'!$C65)</f>
        <v>9.2632930453031836E-2</v>
      </c>
      <c r="N65" s="4">
        <f>SUMIFS(Stock!N$2:N$500,Stock!$C$2:$C$500,'Stock-AF'!$C65)*SUMIFS(AF!N$2:N$500,AF!$C$2:$C$500,'Stock-AF'!$C65)</f>
        <v>0</v>
      </c>
      <c r="O65" s="4">
        <f>SUMIFS(Stock!O$2:O$500,Stock!$C$2:$C$500,'Stock-AF'!$C65)*SUMIFS(AF!O$2:O$500,AF!$C$2:$C$500,'Stock-AF'!$C65)</f>
        <v>0.26011907094509995</v>
      </c>
      <c r="P65" s="4">
        <f>SUMIFS(Stock!P$2:P$500,Stock!$C$2:$C$500,'Stock-AF'!$C65)*SUMIFS(AF!P$2:P$500,AF!$C$2:$C$500,'Stock-AF'!$C65)</f>
        <v>7.3842214317945149E-3</v>
      </c>
      <c r="Q65" s="4">
        <f>SUMIFS(Stock!Q$2:Q$500,Stock!$C$2:$C$500,'Stock-AF'!$C65)*SUMIFS(AF!Q$2:Q$500,AF!$C$2:$C$500,'Stock-AF'!$C65)</f>
        <v>8.7500381780331607E-2</v>
      </c>
      <c r="R65" s="4">
        <f>SUMIFS(Stock!R$2:R$500,Stock!$C$2:$C$500,'Stock-AF'!$C65)*SUMIFS(AF!R$2:R$500,AF!$C$2:$C$500,'Stock-AF'!$C65)</f>
        <v>1.4948732314688655E-5</v>
      </c>
      <c r="S65" s="4">
        <f>SUMIFS(Stock!S$2:S$500,Stock!$C$2:$C$500,'Stock-AF'!$C65)*SUMIFS(AF!S$2:S$500,AF!$C$2:$C$500,'Stock-AF'!$C65)</f>
        <v>0.20047970149082697</v>
      </c>
      <c r="T65" s="4">
        <f>SUMIFS(Stock!T$2:T$500,Stock!$C$2:$C$500,'Stock-AF'!$C65)*SUMIFS(AF!T$2:T$500,AF!$C$2:$C$500,'Stock-AF'!$C65)</f>
        <v>1.3292987946243673</v>
      </c>
      <c r="U65" s="4">
        <f>SUMIFS(Stock!U$2:U$500,Stock!$C$2:$C$500,'Stock-AF'!$C65)*SUMIFS(AF!U$2:U$500,AF!$C$2:$C$500,'Stock-AF'!$C65)</f>
        <v>1.7139209205223199E-2</v>
      </c>
      <c r="V65" s="4">
        <f>SUMIFS(Stock!V$2:V$500,Stock!$C$2:$C$500,'Stock-AF'!$C65)*SUMIFS(AF!V$2:V$500,AF!$C$2:$C$500,'Stock-AF'!$C65)</f>
        <v>1.82129265890925E-3</v>
      </c>
      <c r="W65" s="4">
        <f>SUMIFS(Stock!W$2:W$500,Stock!$C$2:$C$500,'Stock-AF'!$C65)*SUMIFS(AF!W$2:W$500,AF!$C$2:$C$500,'Stock-AF'!$C65)</f>
        <v>9.3979033920826346E-3</v>
      </c>
      <c r="X65" s="4">
        <f>SUMIFS(Stock!X$2:X$500,Stock!$C$2:$C$500,'Stock-AF'!$C65)*SUMIFS(AF!X$2:X$500,AF!$C$2:$C$500,'Stock-AF'!$C65)</f>
        <v>9.1739004761281204E-2</v>
      </c>
      <c r="Y65" s="4">
        <f>SUMIFS(Stock!Y$2:Y$500,Stock!$C$2:$C$500,'Stock-AF'!$C65)*SUMIFS(AF!Y$2:Y$500,AF!$C$2:$C$500,'Stock-AF'!$C65)</f>
        <v>1.8459256390978048E-3</v>
      </c>
      <c r="Z65" s="4">
        <f>SUMIFS(Stock!Z$2:Z$500,Stock!$C$2:$C$500,'Stock-AF'!$C65)*SUMIFS(AF!Z$2:Z$500,AF!$C$2:$C$500,'Stock-AF'!$C65)</f>
        <v>0.78624598996401451</v>
      </c>
      <c r="AA65" s="4">
        <f>SUMIFS(Stock!AA$2:AA$500,Stock!$C$2:$C$500,'Stock-AF'!$C65)*SUMIFS(AF!AA$2:AA$500,AF!$C$2:$C$500,'Stock-AF'!$C65)</f>
        <v>1.2164278597884029E-2</v>
      </c>
      <c r="AB65" s="4">
        <f>SUMIFS(Stock!AB$2:AB$500,Stock!$C$2:$C$500,'Stock-AF'!$C65)*SUMIFS(AF!AB$2:AB$500,AF!$C$2:$C$500,'Stock-AF'!$C65)</f>
        <v>0.24141386110896002</v>
      </c>
      <c r="AC65" s="4">
        <f>SUMIFS(Stock!AC$2:AC$500,Stock!$C$2:$C$500,'Stock-AF'!$C65)*SUMIFS(AF!AC$2:AC$500,AF!$C$2:$C$500,'Stock-AF'!$C65)</f>
        <v>9.0191125129723049E-2</v>
      </c>
      <c r="AD65" s="4">
        <f>SUMIFS(Stock!AD$2:AD$500,Stock!$C$2:$C$500,'Stock-AF'!$C65)*SUMIFS(AF!AD$2:AD$500,AF!$C$2:$C$500,'Stock-AF'!$C65)</f>
        <v>0</v>
      </c>
      <c r="AE65" s="4">
        <f>SUMIFS(Stock!AE$2:AE$500,Stock!$C$2:$C$500,'Stock-AF'!$C65)*SUMIFS(AF!AE$2:AE$500,AF!$C$2:$C$500,'Stock-AF'!$C65)</f>
        <v>0.83141002876629</v>
      </c>
      <c r="AF65" s="4">
        <f>SUMIFS(Stock!AF$2:AF$500,Stock!$C$2:$C$500,'Stock-AF'!$C65)*SUMIFS(AF!AF$2:AF$500,AF!$C$2:$C$500,'Stock-AF'!$C65)</f>
        <v>0</v>
      </c>
      <c r="AG65" s="4">
        <f>SUMIFS(Stock!AG$2:AG$500,Stock!$C$2:$C$500,'Stock-AF'!$C65)*SUMIFS(AF!AG$2:AG$500,AF!$C$2:$C$500,'Stock-AF'!$C65)</f>
        <v>3.8635203696449098E-3</v>
      </c>
      <c r="AH65" s="4">
        <f>SUMIFS(Stock!AH$2:AH$500,Stock!$C$2:$C$500,'Stock-AF'!$C65)*SUMIFS(AF!AH$2:AH$500,AF!$C$2:$C$500,'Stock-AF'!$C65)</f>
        <v>2.6365276124005799E-2</v>
      </c>
      <c r="AI65" s="4">
        <f>SUMIFS(Stock!AI$2:AI$500,Stock!$C$2:$C$500,'Stock-AF'!$C65)*SUMIFS(AF!AI$2:AI$500,AF!$C$2:$C$500,'Stock-AF'!$C65)</f>
        <v>1.1290097546055734E-2</v>
      </c>
      <c r="AJ65" s="4">
        <f>SUMIFS(Stock!AJ$2:AJ$500,Stock!$C$2:$C$500,'Stock-AF'!$C65)*SUMIFS(AF!AJ$2:AJ$500,AF!$C$2:$C$500,'Stock-AF'!$C65)</f>
        <v>0</v>
      </c>
      <c r="AK65" s="4">
        <f>SUMIFS(Stock!AK$2:AK$500,Stock!$C$2:$C$500,'Stock-AF'!$C65)*SUMIFS(AF!AK$2:AK$500,AF!$C$2:$C$500,'Stock-AF'!$C65)</f>
        <v>1.2487621599864088E-4</v>
      </c>
      <c r="AL65" s="4">
        <f>SUMIFS(Stock!AL$2:AL$500,Stock!$C$2:$C$500,'Stock-AF'!$C65)*SUMIFS(AF!AL$2:AL$500,AF!$C$2:$C$500,'Stock-AF'!$C65)</f>
        <v>0</v>
      </c>
      <c r="AM65" s="4">
        <f>SUMIFS(Stock!AM$2:AM$500,Stock!$C$2:$C$500,'Stock-AF'!$C65)*SUMIFS(AF!AM$2:AM$500,AF!$C$2:$C$500,'Stock-AF'!$C65)</f>
        <v>0.7555379116229205</v>
      </c>
      <c r="AN65" s="4">
        <f>SUMIFS(Stock!AN$2:AN$500,Stock!$C$2:$C$500,'Stock-AF'!$C65)*SUMIFS(AF!AN$2:AN$500,AF!$C$2:$C$500,'Stock-AF'!$C65)</f>
        <v>1.4975885901987555E-3</v>
      </c>
      <c r="AO65" s="4">
        <f>SUMIFS(Stock!AO$2:AO$500,Stock!$C$2:$C$500,'Stock-AF'!$C65)*SUMIFS(AF!AO$2:AO$500,AF!$C$2:$C$500,'Stock-AF'!$C65)</f>
        <v>0.22893327920586601</v>
      </c>
      <c r="AP65" s="4">
        <f>SUMIFS(Stock!AP$2:AP$500,Stock!$C$2:$C$500,'Stock-AF'!$C65)*SUMIFS(AF!AP$2:AP$500,AF!$C$2:$C$500,'Stock-AF'!$C65)</f>
        <v>2.0466834776111099E-2</v>
      </c>
      <c r="AQ65" s="4">
        <f>SUMIFS(Stock!AQ$2:AQ$500,Stock!$C$2:$C$500,'Stock-AF'!$C65)*SUMIFS(AF!AQ$2:AQ$500,AF!$C$2:$C$500,'Stock-AF'!$C65)</f>
        <v>9.7371028630317907E-2</v>
      </c>
      <c r="AR65" s="4">
        <f>SUMIFS(Stock!AR$2:AR$500,Stock!$C$2:$C$500,'Stock-AF'!$C65)*SUMIFS(AF!AR$2:AR$500,AF!$C$2:$C$500,'Stock-AF'!$C65)</f>
        <v>5.6600144901383992E-3</v>
      </c>
      <c r="AS65" s="4">
        <f>SUMIFS(Stock!AS$2:AS$500,Stock!$C$2:$C$500,'Stock-AF'!$C65)*SUMIFS(AF!AS$2:AS$500,AF!$C$2:$C$500,'Stock-AF'!$C65)</f>
        <v>1.7410933832045401E-3</v>
      </c>
      <c r="AT65" s="4">
        <f>SUMIFS(Stock!AT$2:AT$500,Stock!$C$2:$C$500,'Stock-AF'!$C65)*SUMIFS(AF!AT$2:AT$500,AF!$C$2:$C$500,'Stock-AF'!$C65)</f>
        <v>2.1756653041059447E-3</v>
      </c>
      <c r="AU65" s="4">
        <f>SUMIFS(Stock!AU$2:AU$500,Stock!$C$2:$C$500,'Stock-AF'!$C65)*SUMIFS(AF!AU$2:AU$500,AF!$C$2:$C$500,'Stock-AF'!$C65)</f>
        <v>0.12551799559362808</v>
      </c>
      <c r="AV65" s="4">
        <f>SUMIFS(Stock!AV$2:AV$500,Stock!$C$2:$C$500,'Stock-AF'!$C65)*SUMIFS(AF!AV$2:AV$500,AF!$C$2:$C$500,'Stock-AF'!$C65)</f>
        <v>0.92500219078873347</v>
      </c>
    </row>
    <row r="66" spans="1:48">
      <c r="A66" s="4" t="s">
        <v>52</v>
      </c>
      <c r="B66" s="4" t="s">
        <v>258</v>
      </c>
      <c r="C66" s="4" t="s">
        <v>179</v>
      </c>
      <c r="D66" s="4" t="s">
        <v>54</v>
      </c>
      <c r="E66" s="4" t="s">
        <v>260</v>
      </c>
      <c r="F66" s="4" t="s">
        <v>54</v>
      </c>
      <c r="G66" s="4">
        <v>2010</v>
      </c>
      <c r="H66" s="4" t="s">
        <v>54</v>
      </c>
      <c r="I66" s="4" t="s">
        <v>54</v>
      </c>
      <c r="J66" s="4" t="s">
        <v>54</v>
      </c>
      <c r="K66" s="4" t="s">
        <v>54</v>
      </c>
      <c r="L66" s="4">
        <f>SUMIFS(Stock!L$2:L$500,Stock!$C$2:$C$500,'Stock-AF'!$C66)*SUMIFS(AF!L$2:L$500,AF!$C$2:$C$500,'Stock-AF'!$C66)</f>
        <v>0</v>
      </c>
      <c r="M66" s="4">
        <f>SUMIFS(Stock!M$2:M$500,Stock!$C$2:$C$500,'Stock-AF'!$C66)*SUMIFS(AF!M$2:M$500,AF!$C$2:$C$500,'Stock-AF'!$C66)</f>
        <v>1.5834758592828751E-3</v>
      </c>
      <c r="N66" s="4">
        <f>SUMIFS(Stock!N$2:N$500,Stock!$C$2:$C$500,'Stock-AF'!$C66)*SUMIFS(AF!N$2:N$500,AF!$C$2:$C$500,'Stock-AF'!$C66)</f>
        <v>0</v>
      </c>
      <c r="O66" s="4">
        <f>SUMIFS(Stock!O$2:O$500,Stock!$C$2:$C$500,'Stock-AF'!$C66)*SUMIFS(AF!O$2:O$500,AF!$C$2:$C$500,'Stock-AF'!$C66)</f>
        <v>0</v>
      </c>
      <c r="P66" s="4">
        <f>SUMIFS(Stock!P$2:P$500,Stock!$C$2:$C$500,'Stock-AF'!$C66)*SUMIFS(AF!P$2:P$500,AF!$C$2:$C$500,'Stock-AF'!$C66)</f>
        <v>5.6711494290221549E-3</v>
      </c>
      <c r="Q66" s="4">
        <f>SUMIFS(Stock!Q$2:Q$500,Stock!$C$2:$C$500,'Stock-AF'!$C66)*SUMIFS(AF!Q$2:Q$500,AF!$C$2:$C$500,'Stock-AF'!$C66)</f>
        <v>5.41343785822116E-3</v>
      </c>
      <c r="R66" s="4">
        <f>SUMIFS(Stock!R$2:R$500,Stock!$C$2:$C$500,'Stock-AF'!$C66)*SUMIFS(AF!R$2:R$500,AF!$C$2:$C$500,'Stock-AF'!$C66)</f>
        <v>0</v>
      </c>
      <c r="S66" s="4">
        <f>SUMIFS(Stock!S$2:S$500,Stock!$C$2:$C$500,'Stock-AF'!$C66)*SUMIFS(AF!S$2:S$500,AF!$C$2:$C$500,'Stock-AF'!$C66)</f>
        <v>0</v>
      </c>
      <c r="T66" s="4">
        <f>SUMIFS(Stock!T$2:T$500,Stock!$C$2:$C$500,'Stock-AF'!$C66)*SUMIFS(AF!T$2:T$500,AF!$C$2:$C$500,'Stock-AF'!$C66)</f>
        <v>0</v>
      </c>
      <c r="U66" s="4">
        <f>SUMIFS(Stock!U$2:U$500,Stock!$C$2:$C$500,'Stock-AF'!$C66)*SUMIFS(AF!U$2:U$500,AF!$C$2:$C$500,'Stock-AF'!$C66)</f>
        <v>0</v>
      </c>
      <c r="V66" s="4">
        <f>SUMIFS(Stock!V$2:V$500,Stock!$C$2:$C$500,'Stock-AF'!$C66)*SUMIFS(AF!V$2:V$500,AF!$C$2:$C$500,'Stock-AF'!$C66)</f>
        <v>0</v>
      </c>
      <c r="W66" s="4">
        <f>SUMIFS(Stock!W$2:W$500,Stock!$C$2:$C$500,'Stock-AF'!$C66)*SUMIFS(AF!W$2:W$500,AF!$C$2:$C$500,'Stock-AF'!$C66)</f>
        <v>0</v>
      </c>
      <c r="X66" s="4">
        <f>SUMIFS(Stock!X$2:X$500,Stock!$C$2:$C$500,'Stock-AF'!$C66)*SUMIFS(AF!X$2:X$500,AF!$C$2:$C$500,'Stock-AF'!$C66)</f>
        <v>3.324449401890645E-4</v>
      </c>
      <c r="Y66" s="4">
        <f>SUMIFS(Stock!Y$2:Y$500,Stock!$C$2:$C$500,'Stock-AF'!$C66)*SUMIFS(AF!Y$2:Y$500,AF!$C$2:$C$500,'Stock-AF'!$C66)</f>
        <v>0</v>
      </c>
      <c r="Z66" s="4">
        <f>SUMIFS(Stock!Z$2:Z$500,Stock!$C$2:$C$500,'Stock-AF'!$C66)*SUMIFS(AF!Z$2:Z$500,AF!$C$2:$C$500,'Stock-AF'!$C66)</f>
        <v>4.5795570858545845E-3</v>
      </c>
      <c r="AA66" s="4">
        <f>SUMIFS(Stock!AA$2:AA$500,Stock!$C$2:$C$500,'Stock-AF'!$C66)*SUMIFS(AF!AA$2:AA$500,AF!$C$2:$C$500,'Stock-AF'!$C66)</f>
        <v>9.4874065424409141E-4</v>
      </c>
      <c r="AB66" s="4">
        <f>SUMIFS(Stock!AB$2:AB$500,Stock!$C$2:$C$500,'Stock-AF'!$C66)*SUMIFS(AF!AB$2:AB$500,AF!$C$2:$C$500,'Stock-AF'!$C66)</f>
        <v>1.500483550510125E-2</v>
      </c>
      <c r="AC66" s="4">
        <f>SUMIFS(Stock!AC$2:AC$500,Stock!$C$2:$C$500,'Stock-AF'!$C66)*SUMIFS(AF!AC$2:AC$500,AF!$C$2:$C$500,'Stock-AF'!$C66)</f>
        <v>0</v>
      </c>
      <c r="AD66" s="4">
        <f>SUMIFS(Stock!AD$2:AD$500,Stock!$C$2:$C$500,'Stock-AF'!$C66)*SUMIFS(AF!AD$2:AD$500,AF!$C$2:$C$500,'Stock-AF'!$C66)</f>
        <v>1.3133720485693364E-2</v>
      </c>
      <c r="AE66" s="4">
        <f>SUMIFS(Stock!AE$2:AE$500,Stock!$C$2:$C$500,'Stock-AF'!$C66)*SUMIFS(AF!AE$2:AE$500,AF!$C$2:$C$500,'Stock-AF'!$C66)</f>
        <v>1.0906242936115034E-2</v>
      </c>
      <c r="AF66" s="4">
        <f>SUMIFS(Stock!AF$2:AF$500,Stock!$C$2:$C$500,'Stock-AF'!$C66)*SUMIFS(AF!AF$2:AF$500,AF!$C$2:$C$500,'Stock-AF'!$C66)</f>
        <v>0</v>
      </c>
      <c r="AG66" s="4">
        <f>SUMIFS(Stock!AG$2:AG$500,Stock!$C$2:$C$500,'Stock-AF'!$C66)*SUMIFS(AF!AG$2:AG$500,AF!$C$2:$C$500,'Stock-AF'!$C66)</f>
        <v>0</v>
      </c>
      <c r="AH66" s="4">
        <f>SUMIFS(Stock!AH$2:AH$500,Stock!$C$2:$C$500,'Stock-AF'!$C66)*SUMIFS(AF!AH$2:AH$500,AF!$C$2:$C$500,'Stock-AF'!$C66)</f>
        <v>0</v>
      </c>
      <c r="AI66" s="4">
        <f>SUMIFS(Stock!AI$2:AI$500,Stock!$C$2:$C$500,'Stock-AF'!$C66)*SUMIFS(AF!AI$2:AI$500,AF!$C$2:$C$500,'Stock-AF'!$C66)</f>
        <v>0</v>
      </c>
      <c r="AJ66" s="4">
        <f>SUMIFS(Stock!AJ$2:AJ$500,Stock!$C$2:$C$500,'Stock-AF'!$C66)*SUMIFS(AF!AJ$2:AJ$500,AF!$C$2:$C$500,'Stock-AF'!$C66)</f>
        <v>0</v>
      </c>
      <c r="AK66" s="4">
        <f>SUMIFS(Stock!AK$2:AK$500,Stock!$C$2:$C$500,'Stock-AF'!$C66)*SUMIFS(AF!AK$2:AK$500,AF!$C$2:$C$500,'Stock-AF'!$C66)</f>
        <v>1.8511814043154049E-4</v>
      </c>
      <c r="AL66" s="4">
        <f>SUMIFS(Stock!AL$2:AL$500,Stock!$C$2:$C$500,'Stock-AF'!$C66)*SUMIFS(AF!AL$2:AL$500,AF!$C$2:$C$500,'Stock-AF'!$C66)</f>
        <v>0</v>
      </c>
      <c r="AM66" s="4">
        <f>SUMIFS(Stock!AM$2:AM$500,Stock!$C$2:$C$500,'Stock-AF'!$C66)*SUMIFS(AF!AM$2:AM$500,AF!$C$2:$C$500,'Stock-AF'!$C66)</f>
        <v>0</v>
      </c>
      <c r="AN66" s="4">
        <f>SUMIFS(Stock!AN$2:AN$500,Stock!$C$2:$C$500,'Stock-AF'!$C66)*SUMIFS(AF!AN$2:AN$500,AF!$C$2:$C$500,'Stock-AF'!$C66)</f>
        <v>0</v>
      </c>
      <c r="AO66" s="4">
        <f>SUMIFS(Stock!AO$2:AO$500,Stock!$C$2:$C$500,'Stock-AF'!$C66)*SUMIFS(AF!AO$2:AO$500,AF!$C$2:$C$500,'Stock-AF'!$C66)</f>
        <v>5.7450658596345302E-4</v>
      </c>
      <c r="AP66" s="4">
        <f>SUMIFS(Stock!AP$2:AP$500,Stock!$C$2:$C$500,'Stock-AF'!$C66)*SUMIFS(AF!AP$2:AP$500,AF!$C$2:$C$500,'Stock-AF'!$C66)</f>
        <v>1.3767584778029713E-3</v>
      </c>
      <c r="AQ66" s="4">
        <f>SUMIFS(Stock!AQ$2:AQ$500,Stock!$C$2:$C$500,'Stock-AF'!$C66)*SUMIFS(AF!AQ$2:AQ$500,AF!$C$2:$C$500,'Stock-AF'!$C66)</f>
        <v>8.1499486742742143E-4</v>
      </c>
      <c r="AR66" s="4">
        <f>SUMIFS(Stock!AR$2:AR$500,Stock!$C$2:$C$500,'Stock-AF'!$C66)*SUMIFS(AF!AR$2:AR$500,AF!$C$2:$C$500,'Stock-AF'!$C66)</f>
        <v>3.3988904472676196E-4</v>
      </c>
      <c r="AS66" s="4">
        <f>SUMIFS(Stock!AS$2:AS$500,Stock!$C$2:$C$500,'Stock-AF'!$C66)*SUMIFS(AF!AS$2:AS$500,AF!$C$2:$C$500,'Stock-AF'!$C66)</f>
        <v>0</v>
      </c>
      <c r="AT66" s="4">
        <f>SUMIFS(Stock!AT$2:AT$500,Stock!$C$2:$C$500,'Stock-AF'!$C66)*SUMIFS(AF!AT$2:AT$500,AF!$C$2:$C$500,'Stock-AF'!$C66)</f>
        <v>1.4737997864139106E-3</v>
      </c>
      <c r="AU66" s="4">
        <f>SUMIFS(Stock!AU$2:AU$500,Stock!$C$2:$C$500,'Stock-AF'!$C66)*SUMIFS(AF!AU$2:AU$500,AF!$C$2:$C$500,'Stock-AF'!$C66)</f>
        <v>2.20027573760991E-4</v>
      </c>
      <c r="AV66" s="4">
        <f>SUMIFS(Stock!AV$2:AV$500,Stock!$C$2:$C$500,'Stock-AF'!$C66)*SUMIFS(AF!AV$2:AV$500,AF!$C$2:$C$500,'Stock-AF'!$C66)</f>
        <v>2.2292480806712699E-4</v>
      </c>
    </row>
    <row r="67" spans="1:48">
      <c r="A67" s="4" t="s">
        <v>52</v>
      </c>
      <c r="B67" s="4" t="s">
        <v>258</v>
      </c>
      <c r="C67" s="4" t="s">
        <v>180</v>
      </c>
      <c r="D67" s="4" t="s">
        <v>54</v>
      </c>
      <c r="E67" s="4" t="s">
        <v>260</v>
      </c>
      <c r="F67" s="4" t="s">
        <v>54</v>
      </c>
      <c r="G67" s="4">
        <v>2010</v>
      </c>
      <c r="H67" s="4" t="s">
        <v>54</v>
      </c>
      <c r="I67" s="4" t="s">
        <v>54</v>
      </c>
      <c r="J67" s="4" t="s">
        <v>54</v>
      </c>
      <c r="K67" s="4" t="s">
        <v>54</v>
      </c>
      <c r="L67" s="4">
        <f>SUMIFS(Stock!L$2:L$500,Stock!$C$2:$C$500,'Stock-AF'!$C67)*SUMIFS(AF!L$2:L$500,AF!$C$2:$C$500,'Stock-AF'!$C67)</f>
        <v>0</v>
      </c>
      <c r="M67" s="4">
        <f>SUMIFS(Stock!M$2:M$500,Stock!$C$2:$C$500,'Stock-AF'!$C67)*SUMIFS(AF!M$2:M$500,AF!$C$2:$C$500,'Stock-AF'!$C67)</f>
        <v>0.13651425160815631</v>
      </c>
      <c r="N67" s="4">
        <f>SUMIFS(Stock!N$2:N$500,Stock!$C$2:$C$500,'Stock-AF'!$C67)*SUMIFS(AF!N$2:N$500,AF!$C$2:$C$500,'Stock-AF'!$C67)</f>
        <v>7.3686268342025244E-3</v>
      </c>
      <c r="O67" s="4">
        <f>SUMIFS(Stock!O$2:O$500,Stock!$C$2:$C$500,'Stock-AF'!$C67)*SUMIFS(AF!O$2:O$500,AF!$C$2:$C$500,'Stock-AF'!$C67)</f>
        <v>1.5200298868851299E-2</v>
      </c>
      <c r="P67" s="4">
        <f>SUMIFS(Stock!P$2:P$500,Stock!$C$2:$C$500,'Stock-AF'!$C67)*SUMIFS(AF!P$2:P$500,AF!$C$2:$C$500,'Stock-AF'!$C67)</f>
        <v>1.7815409073964047E-2</v>
      </c>
      <c r="Q67" s="4">
        <f>SUMIFS(Stock!Q$2:Q$500,Stock!$C$2:$C$500,'Stock-AF'!$C67)*SUMIFS(AF!Q$2:Q$500,AF!$C$2:$C$500,'Stock-AF'!$C67)</f>
        <v>1.866419124162165E-2</v>
      </c>
      <c r="R67" s="4">
        <f>SUMIFS(Stock!R$2:R$500,Stock!$C$2:$C$500,'Stock-AF'!$C67)*SUMIFS(AF!R$2:R$500,AF!$C$2:$C$500,'Stock-AF'!$C67)</f>
        <v>0</v>
      </c>
      <c r="S67" s="4">
        <f>SUMIFS(Stock!S$2:S$500,Stock!$C$2:$C$500,'Stock-AF'!$C67)*SUMIFS(AF!S$2:S$500,AF!$C$2:$C$500,'Stock-AF'!$C67)</f>
        <v>7.3620315094200153E-2</v>
      </c>
      <c r="T67" s="4">
        <f>SUMIFS(Stock!T$2:T$500,Stock!$C$2:$C$500,'Stock-AF'!$C67)*SUMIFS(AF!T$2:T$500,AF!$C$2:$C$500,'Stock-AF'!$C67)</f>
        <v>0.63681578803645944</v>
      </c>
      <c r="U67" s="4">
        <f>SUMIFS(Stock!U$2:U$500,Stock!$C$2:$C$500,'Stock-AF'!$C67)*SUMIFS(AF!U$2:U$500,AF!$C$2:$C$500,'Stock-AF'!$C67)</f>
        <v>7.8046761971982598E-2</v>
      </c>
      <c r="V67" s="4">
        <f>SUMIFS(Stock!V$2:V$500,Stock!$C$2:$C$500,'Stock-AF'!$C67)*SUMIFS(AF!V$2:V$500,AF!$C$2:$C$500,'Stock-AF'!$C67)</f>
        <v>1.1043749839547101E-2</v>
      </c>
      <c r="W67" s="4">
        <f>SUMIFS(Stock!W$2:W$500,Stock!$C$2:$C$500,'Stock-AF'!$C67)*SUMIFS(AF!W$2:W$500,AF!$C$2:$C$500,'Stock-AF'!$C67)</f>
        <v>0</v>
      </c>
      <c r="X67" s="4">
        <f>SUMIFS(Stock!X$2:X$500,Stock!$C$2:$C$500,'Stock-AF'!$C67)*SUMIFS(AF!X$2:X$500,AF!$C$2:$C$500,'Stock-AF'!$C67)</f>
        <v>0</v>
      </c>
      <c r="Y67" s="4">
        <f>SUMIFS(Stock!Y$2:Y$500,Stock!$C$2:$C$500,'Stock-AF'!$C67)*SUMIFS(AF!Y$2:Y$500,AF!$C$2:$C$500,'Stock-AF'!$C67)</f>
        <v>0.1006544444079696</v>
      </c>
      <c r="Z67" s="4">
        <f>SUMIFS(Stock!Z$2:Z$500,Stock!$C$2:$C$500,'Stock-AF'!$C67)*SUMIFS(AF!Z$2:Z$500,AF!$C$2:$C$500,'Stock-AF'!$C67)</f>
        <v>0.17057139010490699</v>
      </c>
      <c r="AA67" s="4">
        <f>SUMIFS(Stock!AA$2:AA$500,Stock!$C$2:$C$500,'Stock-AF'!$C67)*SUMIFS(AF!AA$2:AA$500,AF!$C$2:$C$500,'Stock-AF'!$C67)</f>
        <v>5.6354675740196694E-3</v>
      </c>
      <c r="AB67" s="4">
        <f>SUMIFS(Stock!AB$2:AB$500,Stock!$C$2:$C$500,'Stock-AF'!$C67)*SUMIFS(AF!AB$2:AB$500,AF!$C$2:$C$500,'Stock-AF'!$C67)</f>
        <v>3.7651400493876754E-2</v>
      </c>
      <c r="AC67" s="4">
        <f>SUMIFS(Stock!AC$2:AC$500,Stock!$C$2:$C$500,'Stock-AF'!$C67)*SUMIFS(AF!AC$2:AC$500,AF!$C$2:$C$500,'Stock-AF'!$C67)</f>
        <v>0</v>
      </c>
      <c r="AD67" s="4">
        <f>SUMIFS(Stock!AD$2:AD$500,Stock!$C$2:$C$500,'Stock-AF'!$C67)*SUMIFS(AF!AD$2:AD$500,AF!$C$2:$C$500,'Stock-AF'!$C67)</f>
        <v>3.9937674873793952E-3</v>
      </c>
      <c r="AE67" s="4">
        <f>SUMIFS(Stock!AE$2:AE$500,Stock!$C$2:$C$500,'Stock-AF'!$C67)*SUMIFS(AF!AE$2:AE$500,AF!$C$2:$C$500,'Stock-AF'!$C67)</f>
        <v>1.0089152322339135E-2</v>
      </c>
      <c r="AF67" s="4">
        <f>SUMIFS(Stock!AF$2:AF$500,Stock!$C$2:$C$500,'Stock-AF'!$C67)*SUMIFS(AF!AF$2:AF$500,AF!$C$2:$C$500,'Stock-AF'!$C67)</f>
        <v>2.3289336074900098E-4</v>
      </c>
      <c r="AG67" s="4">
        <f>SUMIFS(Stock!AG$2:AG$500,Stock!$C$2:$C$500,'Stock-AF'!$C67)*SUMIFS(AF!AG$2:AG$500,AF!$C$2:$C$500,'Stock-AF'!$C67)</f>
        <v>3.2174887670006702E-2</v>
      </c>
      <c r="AH67" s="4">
        <f>SUMIFS(Stock!AH$2:AH$500,Stock!$C$2:$C$500,'Stock-AF'!$C67)*SUMIFS(AF!AH$2:AH$500,AF!$C$2:$C$500,'Stock-AF'!$C67)</f>
        <v>4.9730164883701952E-3</v>
      </c>
      <c r="AI67" s="4">
        <f>SUMIFS(Stock!AI$2:AI$500,Stock!$C$2:$C$500,'Stock-AF'!$C67)*SUMIFS(AF!AI$2:AI$500,AF!$C$2:$C$500,'Stock-AF'!$C67)</f>
        <v>2.09421897526623E-2</v>
      </c>
      <c r="AJ67" s="4">
        <f>SUMIFS(Stock!AJ$2:AJ$500,Stock!$C$2:$C$500,'Stock-AF'!$C67)*SUMIFS(AF!AJ$2:AJ$500,AF!$C$2:$C$500,'Stock-AF'!$C67)</f>
        <v>0</v>
      </c>
      <c r="AK67" s="4">
        <f>SUMIFS(Stock!AK$2:AK$500,Stock!$C$2:$C$500,'Stock-AF'!$C67)*SUMIFS(AF!AK$2:AK$500,AF!$C$2:$C$500,'Stock-AF'!$C67)</f>
        <v>1.60666938744564E-3</v>
      </c>
      <c r="AL67" s="4">
        <f>SUMIFS(Stock!AL$2:AL$500,Stock!$C$2:$C$500,'Stock-AF'!$C67)*SUMIFS(AF!AL$2:AL$500,AF!$C$2:$C$500,'Stock-AF'!$C67)</f>
        <v>0</v>
      </c>
      <c r="AM67" s="4">
        <f>SUMIFS(Stock!AM$2:AM$500,Stock!$C$2:$C$500,'Stock-AF'!$C67)*SUMIFS(AF!AM$2:AM$500,AF!$C$2:$C$500,'Stock-AF'!$C67)</f>
        <v>7.8666484899030442E-2</v>
      </c>
      <c r="AN67" s="4">
        <f>SUMIFS(Stock!AN$2:AN$500,Stock!$C$2:$C$500,'Stock-AF'!$C67)*SUMIFS(AF!AN$2:AN$500,AF!$C$2:$C$500,'Stock-AF'!$C67)</f>
        <v>2.3263031461963797E-2</v>
      </c>
      <c r="AO67" s="4">
        <f>SUMIFS(Stock!AO$2:AO$500,Stock!$C$2:$C$500,'Stock-AF'!$C67)*SUMIFS(AF!AO$2:AO$500,AF!$C$2:$C$500,'Stock-AF'!$C67)</f>
        <v>0.15367695710957249</v>
      </c>
      <c r="AP67" s="4">
        <f>SUMIFS(Stock!AP$2:AP$500,Stock!$C$2:$C$500,'Stock-AF'!$C67)*SUMIFS(AF!AP$2:AP$500,AF!$C$2:$C$500,'Stock-AF'!$C67)</f>
        <v>1.4266740453319322E-3</v>
      </c>
      <c r="AQ67" s="4">
        <f>SUMIFS(Stock!AQ$2:AQ$500,Stock!$C$2:$C$500,'Stock-AF'!$C67)*SUMIFS(AF!AQ$2:AQ$500,AF!$C$2:$C$500,'Stock-AF'!$C67)</f>
        <v>3.2584201778671495E-2</v>
      </c>
      <c r="AR67" s="4">
        <f>SUMIFS(Stock!AR$2:AR$500,Stock!$C$2:$C$500,'Stock-AF'!$C67)*SUMIFS(AF!AR$2:AR$500,AF!$C$2:$C$500,'Stock-AF'!$C67)</f>
        <v>1.1314490108286916E-2</v>
      </c>
      <c r="AS67" s="4">
        <f>SUMIFS(Stock!AS$2:AS$500,Stock!$C$2:$C$500,'Stock-AF'!$C67)*SUMIFS(AF!AS$2:AS$500,AF!$C$2:$C$500,'Stock-AF'!$C67)</f>
        <v>0.12878925002755065</v>
      </c>
      <c r="AT67" s="4">
        <f>SUMIFS(Stock!AT$2:AT$500,Stock!$C$2:$C$500,'Stock-AF'!$C67)*SUMIFS(AF!AT$2:AT$500,AF!$C$2:$C$500,'Stock-AF'!$C67)</f>
        <v>4.9569788779351047E-3</v>
      </c>
      <c r="AU67" s="4">
        <f>SUMIFS(Stock!AU$2:AU$500,Stock!$C$2:$C$500,'Stock-AF'!$C67)*SUMIFS(AF!AU$2:AU$500,AF!$C$2:$C$500,'Stock-AF'!$C67)</f>
        <v>4.2994473919684049E-2</v>
      </c>
      <c r="AV67" s="4">
        <f>SUMIFS(Stock!AV$2:AV$500,Stock!$C$2:$C$500,'Stock-AF'!$C67)*SUMIFS(AF!AV$2:AV$500,AF!$C$2:$C$500,'Stock-AF'!$C67)</f>
        <v>9.9391326195617705E-2</v>
      </c>
    </row>
    <row r="68" spans="1:48">
      <c r="A68" s="4" t="s">
        <v>52</v>
      </c>
      <c r="B68" s="4" t="s">
        <v>258</v>
      </c>
      <c r="C68" s="4" t="s">
        <v>181</v>
      </c>
      <c r="D68" s="4" t="s">
        <v>54</v>
      </c>
      <c r="E68" s="4" t="s">
        <v>260</v>
      </c>
      <c r="F68" s="4" t="s">
        <v>54</v>
      </c>
      <c r="G68" s="4">
        <v>2010</v>
      </c>
      <c r="H68" s="4" t="s">
        <v>54</v>
      </c>
      <c r="I68" s="4" t="s">
        <v>54</v>
      </c>
      <c r="J68" s="4" t="s">
        <v>54</v>
      </c>
      <c r="K68" s="4" t="s">
        <v>54</v>
      </c>
      <c r="L68" s="4">
        <f>SUMIFS(Stock!L$2:L$500,Stock!$C$2:$C$500,'Stock-AF'!$C68)*SUMIFS(AF!L$2:L$500,AF!$C$2:$C$500,'Stock-AF'!$C68)</f>
        <v>0</v>
      </c>
      <c r="M68" s="4">
        <f>SUMIFS(Stock!M$2:M$500,Stock!$C$2:$C$500,'Stock-AF'!$C68)*SUMIFS(AF!M$2:M$500,AF!$C$2:$C$500,'Stock-AF'!$C68)</f>
        <v>0</v>
      </c>
      <c r="N68" s="4">
        <f>SUMIFS(Stock!N$2:N$500,Stock!$C$2:$C$500,'Stock-AF'!$C68)*SUMIFS(AF!N$2:N$500,AF!$C$2:$C$500,'Stock-AF'!$C68)</f>
        <v>0</v>
      </c>
      <c r="O68" s="4">
        <f>SUMIFS(Stock!O$2:O$500,Stock!$C$2:$C$500,'Stock-AF'!$C68)*SUMIFS(AF!O$2:O$500,AF!$C$2:$C$500,'Stock-AF'!$C68)</f>
        <v>0</v>
      </c>
      <c r="P68" s="4">
        <f>SUMIFS(Stock!P$2:P$500,Stock!$C$2:$C$500,'Stock-AF'!$C68)*SUMIFS(AF!P$2:P$500,AF!$C$2:$C$500,'Stock-AF'!$C68)</f>
        <v>0</v>
      </c>
      <c r="Q68" s="4">
        <f>SUMIFS(Stock!Q$2:Q$500,Stock!$C$2:$C$500,'Stock-AF'!$C68)*SUMIFS(AF!Q$2:Q$500,AF!$C$2:$C$500,'Stock-AF'!$C68)</f>
        <v>0</v>
      </c>
      <c r="R68" s="4">
        <f>SUMIFS(Stock!R$2:R$500,Stock!$C$2:$C$500,'Stock-AF'!$C68)*SUMIFS(AF!R$2:R$500,AF!$C$2:$C$500,'Stock-AF'!$C68)</f>
        <v>0</v>
      </c>
      <c r="S68" s="4">
        <f>SUMIFS(Stock!S$2:S$500,Stock!$C$2:$C$500,'Stock-AF'!$C68)*SUMIFS(AF!S$2:S$500,AF!$C$2:$C$500,'Stock-AF'!$C68)</f>
        <v>0</v>
      </c>
      <c r="T68" s="4">
        <f>SUMIFS(Stock!T$2:T$500,Stock!$C$2:$C$500,'Stock-AF'!$C68)*SUMIFS(AF!T$2:T$500,AF!$C$2:$C$500,'Stock-AF'!$C68)</f>
        <v>0</v>
      </c>
      <c r="U68" s="4">
        <f>SUMIFS(Stock!U$2:U$500,Stock!$C$2:$C$500,'Stock-AF'!$C68)*SUMIFS(AF!U$2:U$500,AF!$C$2:$C$500,'Stock-AF'!$C68)</f>
        <v>0</v>
      </c>
      <c r="V68" s="4">
        <f>SUMIFS(Stock!V$2:V$500,Stock!$C$2:$C$500,'Stock-AF'!$C68)*SUMIFS(AF!V$2:V$500,AF!$C$2:$C$500,'Stock-AF'!$C68)</f>
        <v>0</v>
      </c>
      <c r="W68" s="4">
        <f>SUMIFS(Stock!W$2:W$500,Stock!$C$2:$C$500,'Stock-AF'!$C68)*SUMIFS(AF!W$2:W$500,AF!$C$2:$C$500,'Stock-AF'!$C68)</f>
        <v>0</v>
      </c>
      <c r="X68" s="4">
        <f>SUMIFS(Stock!X$2:X$500,Stock!$C$2:$C$500,'Stock-AF'!$C68)*SUMIFS(AF!X$2:X$500,AF!$C$2:$C$500,'Stock-AF'!$C68)</f>
        <v>0</v>
      </c>
      <c r="Y68" s="4">
        <f>SUMIFS(Stock!Y$2:Y$500,Stock!$C$2:$C$500,'Stock-AF'!$C68)*SUMIFS(AF!Y$2:Y$500,AF!$C$2:$C$500,'Stock-AF'!$C68)</f>
        <v>0</v>
      </c>
      <c r="Z68" s="4">
        <f>SUMIFS(Stock!Z$2:Z$500,Stock!$C$2:$C$500,'Stock-AF'!$C68)*SUMIFS(AF!Z$2:Z$500,AF!$C$2:$C$500,'Stock-AF'!$C68)</f>
        <v>0</v>
      </c>
      <c r="AA68" s="4">
        <f>SUMIFS(Stock!AA$2:AA$500,Stock!$C$2:$C$500,'Stock-AF'!$C68)*SUMIFS(AF!AA$2:AA$500,AF!$C$2:$C$500,'Stock-AF'!$C68)</f>
        <v>0</v>
      </c>
      <c r="AB68" s="4">
        <f>SUMIFS(Stock!AB$2:AB$500,Stock!$C$2:$C$500,'Stock-AF'!$C68)*SUMIFS(AF!AB$2:AB$500,AF!$C$2:$C$500,'Stock-AF'!$C68)</f>
        <v>0</v>
      </c>
      <c r="AC68" s="4">
        <f>SUMIFS(Stock!AC$2:AC$500,Stock!$C$2:$C$500,'Stock-AF'!$C68)*SUMIFS(AF!AC$2:AC$500,AF!$C$2:$C$500,'Stock-AF'!$C68)</f>
        <v>0</v>
      </c>
      <c r="AD68" s="4">
        <f>SUMIFS(Stock!AD$2:AD$500,Stock!$C$2:$C$500,'Stock-AF'!$C68)*SUMIFS(AF!AD$2:AD$500,AF!$C$2:$C$500,'Stock-AF'!$C68)</f>
        <v>0</v>
      </c>
      <c r="AE68" s="4">
        <f>SUMIFS(Stock!AE$2:AE$500,Stock!$C$2:$C$500,'Stock-AF'!$C68)*SUMIFS(AF!AE$2:AE$500,AF!$C$2:$C$500,'Stock-AF'!$C68)</f>
        <v>1.0757930171649884E-2</v>
      </c>
      <c r="AF68" s="4">
        <f>SUMIFS(Stock!AF$2:AF$500,Stock!$C$2:$C$500,'Stock-AF'!$C68)*SUMIFS(AF!AF$2:AF$500,AF!$C$2:$C$500,'Stock-AF'!$C68)</f>
        <v>0</v>
      </c>
      <c r="AG68" s="4">
        <f>SUMIFS(Stock!AG$2:AG$500,Stock!$C$2:$C$500,'Stock-AF'!$C68)*SUMIFS(AF!AG$2:AG$500,AF!$C$2:$C$500,'Stock-AF'!$C68)</f>
        <v>0</v>
      </c>
      <c r="AH68" s="4">
        <f>SUMIFS(Stock!AH$2:AH$500,Stock!$C$2:$C$500,'Stock-AF'!$C68)*SUMIFS(AF!AH$2:AH$500,AF!$C$2:$C$500,'Stock-AF'!$C68)</f>
        <v>1.8087985282591349E-4</v>
      </c>
      <c r="AI68" s="4">
        <f>SUMIFS(Stock!AI$2:AI$500,Stock!$C$2:$C$500,'Stock-AF'!$C68)*SUMIFS(AF!AI$2:AI$500,AF!$C$2:$C$500,'Stock-AF'!$C68)</f>
        <v>0</v>
      </c>
      <c r="AJ68" s="4">
        <f>SUMIFS(Stock!AJ$2:AJ$500,Stock!$C$2:$C$500,'Stock-AF'!$C68)*SUMIFS(AF!AJ$2:AJ$500,AF!$C$2:$C$500,'Stock-AF'!$C68)</f>
        <v>0</v>
      </c>
      <c r="AK68" s="4">
        <f>SUMIFS(Stock!AK$2:AK$500,Stock!$C$2:$C$500,'Stock-AF'!$C68)*SUMIFS(AF!AK$2:AK$500,AF!$C$2:$C$500,'Stock-AF'!$C68)</f>
        <v>0</v>
      </c>
      <c r="AL68" s="4">
        <f>SUMIFS(Stock!AL$2:AL$500,Stock!$C$2:$C$500,'Stock-AF'!$C68)*SUMIFS(AF!AL$2:AL$500,AF!$C$2:$C$500,'Stock-AF'!$C68)</f>
        <v>0</v>
      </c>
      <c r="AM68" s="4">
        <f>SUMIFS(Stock!AM$2:AM$500,Stock!$C$2:$C$500,'Stock-AF'!$C68)*SUMIFS(AF!AM$2:AM$500,AF!$C$2:$C$500,'Stock-AF'!$C68)</f>
        <v>0</v>
      </c>
      <c r="AN68" s="4">
        <f>SUMIFS(Stock!AN$2:AN$500,Stock!$C$2:$C$500,'Stock-AF'!$C68)*SUMIFS(AF!AN$2:AN$500,AF!$C$2:$C$500,'Stock-AF'!$C68)</f>
        <v>0</v>
      </c>
      <c r="AO68" s="4">
        <f>SUMIFS(Stock!AO$2:AO$500,Stock!$C$2:$C$500,'Stock-AF'!$C68)*SUMIFS(AF!AO$2:AO$500,AF!$C$2:$C$500,'Stock-AF'!$C68)</f>
        <v>0</v>
      </c>
      <c r="AP68" s="4">
        <f>SUMIFS(Stock!AP$2:AP$500,Stock!$C$2:$C$500,'Stock-AF'!$C68)*SUMIFS(AF!AP$2:AP$500,AF!$C$2:$C$500,'Stock-AF'!$C68)</f>
        <v>0</v>
      </c>
      <c r="AQ68" s="4">
        <f>SUMIFS(Stock!AQ$2:AQ$500,Stock!$C$2:$C$500,'Stock-AF'!$C68)*SUMIFS(AF!AQ$2:AQ$500,AF!$C$2:$C$500,'Stock-AF'!$C68)</f>
        <v>0</v>
      </c>
      <c r="AR68" s="4">
        <f>SUMIFS(Stock!AR$2:AR$500,Stock!$C$2:$C$500,'Stock-AF'!$C68)*SUMIFS(AF!AR$2:AR$500,AF!$C$2:$C$500,'Stock-AF'!$C68)</f>
        <v>0</v>
      </c>
      <c r="AS68" s="4">
        <f>SUMIFS(Stock!AS$2:AS$500,Stock!$C$2:$C$500,'Stock-AF'!$C68)*SUMIFS(AF!AS$2:AS$500,AF!$C$2:$C$500,'Stock-AF'!$C68)</f>
        <v>0</v>
      </c>
      <c r="AT68" s="4">
        <f>SUMIFS(Stock!AT$2:AT$500,Stock!$C$2:$C$500,'Stock-AF'!$C68)*SUMIFS(AF!AT$2:AT$500,AF!$C$2:$C$500,'Stock-AF'!$C68)</f>
        <v>7.5755677016198545E-4</v>
      </c>
      <c r="AU68" s="4">
        <f>SUMIFS(Stock!AU$2:AU$500,Stock!$C$2:$C$500,'Stock-AF'!$C68)*SUMIFS(AF!AU$2:AU$500,AF!$C$2:$C$500,'Stock-AF'!$C68)</f>
        <v>0</v>
      </c>
      <c r="AV68" s="4">
        <f>SUMIFS(Stock!AV$2:AV$500,Stock!$C$2:$C$500,'Stock-AF'!$C68)*SUMIFS(AF!AV$2:AV$500,AF!$C$2:$C$500,'Stock-AF'!$C68)</f>
        <v>0</v>
      </c>
    </row>
    <row r="69" spans="1:48">
      <c r="A69" s="4" t="s">
        <v>52</v>
      </c>
      <c r="B69" s="4" t="s">
        <v>258</v>
      </c>
      <c r="C69" s="4" t="s">
        <v>182</v>
      </c>
      <c r="D69" s="4" t="s">
        <v>54</v>
      </c>
      <c r="E69" s="4" t="s">
        <v>260</v>
      </c>
      <c r="F69" s="4" t="s">
        <v>54</v>
      </c>
      <c r="G69" s="4">
        <v>2010</v>
      </c>
      <c r="H69" s="4" t="s">
        <v>54</v>
      </c>
      <c r="I69" s="4" t="s">
        <v>54</v>
      </c>
      <c r="J69" s="4" t="s">
        <v>54</v>
      </c>
      <c r="K69" s="4" t="s">
        <v>54</v>
      </c>
      <c r="L69" s="4">
        <f>SUMIFS(Stock!L$2:L$500,Stock!$C$2:$C$500,'Stock-AF'!$C69)*SUMIFS(AF!L$2:L$500,AF!$C$2:$C$500,'Stock-AF'!$C69)</f>
        <v>7.1543381667107855E-4</v>
      </c>
      <c r="M69" s="4">
        <f>SUMIFS(Stock!M$2:M$500,Stock!$C$2:$C$500,'Stock-AF'!$C69)*SUMIFS(AF!M$2:M$500,AF!$C$2:$C$500,'Stock-AF'!$C69)</f>
        <v>3.7198856018423695E-2</v>
      </c>
      <c r="N69" s="4">
        <f>SUMIFS(Stock!N$2:N$500,Stock!$C$2:$C$500,'Stock-AF'!$C69)*SUMIFS(AF!N$2:N$500,AF!$C$2:$C$500,'Stock-AF'!$C69)</f>
        <v>4.1687995691711702E-3</v>
      </c>
      <c r="O69" s="4">
        <f>SUMIFS(Stock!O$2:O$500,Stock!$C$2:$C$500,'Stock-AF'!$C69)*SUMIFS(AF!O$2:O$500,AF!$C$2:$C$500,'Stock-AF'!$C69)</f>
        <v>0.1124878281482616</v>
      </c>
      <c r="P69" s="4">
        <f>SUMIFS(Stock!P$2:P$500,Stock!$C$2:$C$500,'Stock-AF'!$C69)*SUMIFS(AF!P$2:P$500,AF!$C$2:$C$500,'Stock-AF'!$C69)</f>
        <v>4.9242136523370743E-3</v>
      </c>
      <c r="Q69" s="4">
        <f>SUMIFS(Stock!Q$2:Q$500,Stock!$C$2:$C$500,'Stock-AF'!$C69)*SUMIFS(AF!Q$2:Q$500,AF!$C$2:$C$500,'Stock-AF'!$C69)</f>
        <v>0.1688054638025025</v>
      </c>
      <c r="R69" s="4">
        <f>SUMIFS(Stock!R$2:R$500,Stock!$C$2:$C$500,'Stock-AF'!$C69)*SUMIFS(AF!R$2:R$500,AF!$C$2:$C$500,'Stock-AF'!$C69)</f>
        <v>2.5295757534440099E-3</v>
      </c>
      <c r="S69" s="4">
        <f>SUMIFS(Stock!S$2:S$500,Stock!$C$2:$C$500,'Stock-AF'!$C69)*SUMIFS(AF!S$2:S$500,AF!$C$2:$C$500,'Stock-AF'!$C69)</f>
        <v>3.0787517748573595E-3</v>
      </c>
      <c r="T69" s="4">
        <f>SUMIFS(Stock!T$2:T$500,Stock!$C$2:$C$500,'Stock-AF'!$C69)*SUMIFS(AF!T$2:T$500,AF!$C$2:$C$500,'Stock-AF'!$C69)</f>
        <v>1.1732571614401319</v>
      </c>
      <c r="U69" s="4">
        <f>SUMIFS(Stock!U$2:U$500,Stock!$C$2:$C$500,'Stock-AF'!$C69)*SUMIFS(AF!U$2:U$500,AF!$C$2:$C$500,'Stock-AF'!$C69)</f>
        <v>4.1729260046860653E-3</v>
      </c>
      <c r="V69" s="4">
        <f>SUMIFS(Stock!V$2:V$500,Stock!$C$2:$C$500,'Stock-AF'!$C69)*SUMIFS(AF!V$2:V$500,AF!$C$2:$C$500,'Stock-AF'!$C69)</f>
        <v>1.82043407197092E-3</v>
      </c>
      <c r="W69" s="4">
        <f>SUMIFS(Stock!W$2:W$500,Stock!$C$2:$C$500,'Stock-AF'!$C69)*SUMIFS(AF!W$2:W$500,AF!$C$2:$C$500,'Stock-AF'!$C69)</f>
        <v>1.7525500968341847E-2</v>
      </c>
      <c r="X69" s="4">
        <f>SUMIFS(Stock!X$2:X$500,Stock!$C$2:$C$500,'Stock-AF'!$C69)*SUMIFS(AF!X$2:X$500,AF!$C$2:$C$500,'Stock-AF'!$C69)</f>
        <v>0.11137143275946269</v>
      </c>
      <c r="Y69" s="4">
        <f>SUMIFS(Stock!Y$2:Y$500,Stock!$C$2:$C$500,'Stock-AF'!$C69)*SUMIFS(AF!Y$2:Y$500,AF!$C$2:$C$500,'Stock-AF'!$C69)</f>
        <v>2.1892878577889248E-2</v>
      </c>
      <c r="Z69" s="4">
        <f>SUMIFS(Stock!Z$2:Z$500,Stock!$C$2:$C$500,'Stock-AF'!$C69)*SUMIFS(AF!Z$2:Z$500,AF!$C$2:$C$500,'Stock-AF'!$C69)</f>
        <v>0.35373787113037203</v>
      </c>
      <c r="AA69" s="4">
        <f>SUMIFS(Stock!AA$2:AA$500,Stock!$C$2:$C$500,'Stock-AF'!$C69)*SUMIFS(AF!AA$2:AA$500,AF!$C$2:$C$500,'Stock-AF'!$C69)</f>
        <v>8.1448774381819942E-3</v>
      </c>
      <c r="AB69" s="4">
        <f>SUMIFS(Stock!AB$2:AB$500,Stock!$C$2:$C$500,'Stock-AF'!$C69)*SUMIFS(AF!AB$2:AB$500,AF!$C$2:$C$500,'Stock-AF'!$C69)</f>
        <v>0</v>
      </c>
      <c r="AC69" s="4">
        <f>SUMIFS(Stock!AC$2:AC$500,Stock!$C$2:$C$500,'Stock-AF'!$C69)*SUMIFS(AF!AC$2:AC$500,AF!$C$2:$C$500,'Stock-AF'!$C69)</f>
        <v>8.8084036607487745E-2</v>
      </c>
      <c r="AD69" s="4">
        <f>SUMIFS(Stock!AD$2:AD$500,Stock!$C$2:$C$500,'Stock-AF'!$C69)*SUMIFS(AF!AD$2:AD$500,AF!$C$2:$C$500,'Stock-AF'!$C69)</f>
        <v>0</v>
      </c>
      <c r="AE69" s="4">
        <f>SUMIFS(Stock!AE$2:AE$500,Stock!$C$2:$C$500,'Stock-AF'!$C69)*SUMIFS(AF!AE$2:AE$500,AF!$C$2:$C$500,'Stock-AF'!$C69)</f>
        <v>2.4359704509906151E-2</v>
      </c>
      <c r="AF69" s="4">
        <f>SUMIFS(Stock!AF$2:AF$500,Stock!$C$2:$C$500,'Stock-AF'!$C69)*SUMIFS(AF!AF$2:AF$500,AF!$C$2:$C$500,'Stock-AF'!$C69)</f>
        <v>2.5521934743022502E-3</v>
      </c>
      <c r="AG69" s="4">
        <f>SUMIFS(Stock!AG$2:AG$500,Stock!$C$2:$C$500,'Stock-AF'!$C69)*SUMIFS(AF!AG$2:AG$500,AF!$C$2:$C$500,'Stock-AF'!$C69)</f>
        <v>3.8717166472787399E-4</v>
      </c>
      <c r="AH69" s="4">
        <f>SUMIFS(Stock!AH$2:AH$500,Stock!$C$2:$C$500,'Stock-AF'!$C69)*SUMIFS(AF!AH$2:AH$500,AF!$C$2:$C$500,'Stock-AF'!$C69)</f>
        <v>7.6761638451969452E-3</v>
      </c>
      <c r="AI69" s="4">
        <f>SUMIFS(Stock!AI$2:AI$500,Stock!$C$2:$C$500,'Stock-AF'!$C69)*SUMIFS(AF!AI$2:AI$500,AF!$C$2:$C$500,'Stock-AF'!$C69)</f>
        <v>3.5336660972070449E-3</v>
      </c>
      <c r="AJ69" s="4">
        <f>SUMIFS(Stock!AJ$2:AJ$500,Stock!$C$2:$C$500,'Stock-AF'!$C69)*SUMIFS(AF!AJ$2:AJ$500,AF!$C$2:$C$500,'Stock-AF'!$C69)</f>
        <v>0</v>
      </c>
      <c r="AK69" s="4">
        <f>SUMIFS(Stock!AK$2:AK$500,Stock!$C$2:$C$500,'Stock-AF'!$C69)*SUMIFS(AF!AK$2:AK$500,AF!$C$2:$C$500,'Stock-AF'!$C69)</f>
        <v>5.5588318895655447E-3</v>
      </c>
      <c r="AL69" s="4">
        <f>SUMIFS(Stock!AL$2:AL$500,Stock!$C$2:$C$500,'Stock-AF'!$C69)*SUMIFS(AF!AL$2:AL$500,AF!$C$2:$C$500,'Stock-AF'!$C69)</f>
        <v>0</v>
      </c>
      <c r="AM69" s="4">
        <f>SUMIFS(Stock!AM$2:AM$500,Stock!$C$2:$C$500,'Stock-AF'!$C69)*SUMIFS(AF!AM$2:AM$500,AF!$C$2:$C$500,'Stock-AF'!$C69)</f>
        <v>3.513770293458255E-2</v>
      </c>
      <c r="AN69" s="4">
        <f>SUMIFS(Stock!AN$2:AN$500,Stock!$C$2:$C$500,'Stock-AF'!$C69)*SUMIFS(AF!AN$2:AN$500,AF!$C$2:$C$500,'Stock-AF'!$C69)</f>
        <v>1.5719300157325949E-2</v>
      </c>
      <c r="AO69" s="4">
        <f>SUMIFS(Stock!AO$2:AO$500,Stock!$C$2:$C$500,'Stock-AF'!$C69)*SUMIFS(AF!AO$2:AO$500,AF!$C$2:$C$500,'Stock-AF'!$C69)</f>
        <v>8.9266709233358846E-2</v>
      </c>
      <c r="AP69" s="4">
        <f>SUMIFS(Stock!AP$2:AP$500,Stock!$C$2:$C$500,'Stock-AF'!$C69)*SUMIFS(AF!AP$2:AP$500,AF!$C$2:$C$500,'Stock-AF'!$C69)</f>
        <v>1.819631174258475E-2</v>
      </c>
      <c r="AQ69" s="4">
        <f>SUMIFS(Stock!AQ$2:AQ$500,Stock!$C$2:$C$500,'Stock-AF'!$C69)*SUMIFS(AF!AQ$2:AQ$500,AF!$C$2:$C$500,'Stock-AF'!$C69)</f>
        <v>7.107722004909495E-3</v>
      </c>
      <c r="AR69" s="4">
        <f>SUMIFS(Stock!AR$2:AR$500,Stock!$C$2:$C$500,'Stock-AF'!$C69)*SUMIFS(AF!AR$2:AR$500,AF!$C$2:$C$500,'Stock-AF'!$C69)</f>
        <v>7.6297302910411646E-3</v>
      </c>
      <c r="AS69" s="4">
        <f>SUMIFS(Stock!AS$2:AS$500,Stock!$C$2:$C$500,'Stock-AF'!$C69)*SUMIFS(AF!AS$2:AS$500,AF!$C$2:$C$500,'Stock-AF'!$C69)</f>
        <v>3.8317767635965651E-2</v>
      </c>
      <c r="AT69" s="4">
        <f>SUMIFS(Stock!AT$2:AT$500,Stock!$C$2:$C$500,'Stock-AF'!$C69)*SUMIFS(AF!AT$2:AT$500,AF!$C$2:$C$500,'Stock-AF'!$C69)</f>
        <v>1.8082667608657798E-2</v>
      </c>
      <c r="AU69" s="4">
        <f>SUMIFS(Stock!AU$2:AU$500,Stock!$C$2:$C$500,'Stock-AF'!$C69)*SUMIFS(AF!AU$2:AU$500,AF!$C$2:$C$500,'Stock-AF'!$C69)</f>
        <v>5.2334482124547742E-3</v>
      </c>
      <c r="AV69" s="4">
        <f>SUMIFS(Stock!AV$2:AV$500,Stock!$C$2:$C$500,'Stock-AF'!$C69)*SUMIFS(AF!AV$2:AV$500,AF!$C$2:$C$500,'Stock-AF'!$C69)</f>
        <v>0.17676155369795102</v>
      </c>
    </row>
    <row r="70" spans="1:48">
      <c r="A70" s="4" t="s">
        <v>52</v>
      </c>
      <c r="B70" s="4" t="s">
        <v>258</v>
      </c>
      <c r="C70" s="4" t="s">
        <v>183</v>
      </c>
      <c r="D70" s="4" t="s">
        <v>54</v>
      </c>
      <c r="E70" s="4" t="s">
        <v>260</v>
      </c>
      <c r="F70" s="4" t="s">
        <v>54</v>
      </c>
      <c r="G70" s="4">
        <v>2010</v>
      </c>
      <c r="H70" s="4" t="s">
        <v>54</v>
      </c>
      <c r="I70" s="4" t="s">
        <v>54</v>
      </c>
      <c r="J70" s="4" t="s">
        <v>54</v>
      </c>
      <c r="K70" s="4" t="s">
        <v>54</v>
      </c>
      <c r="L70" s="4">
        <f>SUMIFS(Stock!L$2:L$500,Stock!$C$2:$C$500,'Stock-AF'!$C70)*SUMIFS(AF!L$2:L$500,AF!$C$2:$C$500,'Stock-AF'!$C70)</f>
        <v>2.8176403030102649E-4</v>
      </c>
      <c r="M70" s="4">
        <f>SUMIFS(Stock!M$2:M$500,Stock!$C$2:$C$500,'Stock-AF'!$C70)*SUMIFS(AF!M$2:M$500,AF!$C$2:$C$500,'Stock-AF'!$C70)</f>
        <v>3.0991862410724548E-3</v>
      </c>
      <c r="N70" s="4">
        <f>SUMIFS(Stock!N$2:N$500,Stock!$C$2:$C$500,'Stock-AF'!$C70)*SUMIFS(AF!N$2:N$500,AF!$C$2:$C$500,'Stock-AF'!$C70)</f>
        <v>0</v>
      </c>
      <c r="O70" s="4">
        <f>SUMIFS(Stock!O$2:O$500,Stock!$C$2:$C$500,'Stock-AF'!$C70)*SUMIFS(AF!O$2:O$500,AF!$C$2:$C$500,'Stock-AF'!$C70)</f>
        <v>7.2332271115699198E-5</v>
      </c>
      <c r="P70" s="4">
        <f>SUMIFS(Stock!P$2:P$500,Stock!$C$2:$C$500,'Stock-AF'!$C70)*SUMIFS(AF!P$2:P$500,AF!$C$2:$C$500,'Stock-AF'!$C70)</f>
        <v>2.9098726978875453E-4</v>
      </c>
      <c r="Q70" s="4">
        <f>SUMIFS(Stock!Q$2:Q$500,Stock!$C$2:$C$500,'Stock-AF'!$C70)*SUMIFS(AF!Q$2:Q$500,AF!$C$2:$C$500,'Stock-AF'!$C70)</f>
        <v>1.187252150851398E-2</v>
      </c>
      <c r="R70" s="4">
        <f>SUMIFS(Stock!R$2:R$500,Stock!$C$2:$C$500,'Stock-AF'!$C70)*SUMIFS(AF!R$2:R$500,AF!$C$2:$C$500,'Stock-AF'!$C70)</f>
        <v>1.0203691950152489E-4</v>
      </c>
      <c r="S70" s="4">
        <f>SUMIFS(Stock!S$2:S$500,Stock!$C$2:$C$500,'Stock-AF'!$C70)*SUMIFS(AF!S$2:S$500,AF!$C$2:$C$500,'Stock-AF'!$C70)</f>
        <v>1.5424149537410249E-3</v>
      </c>
      <c r="T70" s="4">
        <f>SUMIFS(Stock!T$2:T$500,Stock!$C$2:$C$500,'Stock-AF'!$C70)*SUMIFS(AF!T$2:T$500,AF!$C$2:$C$500,'Stock-AF'!$C70)</f>
        <v>0</v>
      </c>
      <c r="U70" s="4">
        <f>SUMIFS(Stock!U$2:U$500,Stock!$C$2:$C$500,'Stock-AF'!$C70)*SUMIFS(AF!U$2:U$500,AF!$C$2:$C$500,'Stock-AF'!$C70)</f>
        <v>3.41916995017842E-3</v>
      </c>
      <c r="V70" s="4">
        <f>SUMIFS(Stock!V$2:V$500,Stock!$C$2:$C$500,'Stock-AF'!$C70)*SUMIFS(AF!V$2:V$500,AF!$C$2:$C$500,'Stock-AF'!$C70)</f>
        <v>1.7936926253822099E-3</v>
      </c>
      <c r="W70" s="4">
        <f>SUMIFS(Stock!W$2:W$500,Stock!$C$2:$C$500,'Stock-AF'!$C70)*SUMIFS(AF!W$2:W$500,AF!$C$2:$C$500,'Stock-AF'!$C70)</f>
        <v>0</v>
      </c>
      <c r="X70" s="4">
        <f>SUMIFS(Stock!X$2:X$500,Stock!$C$2:$C$500,'Stock-AF'!$C70)*SUMIFS(AF!X$2:X$500,AF!$C$2:$C$500,'Stock-AF'!$C70)</f>
        <v>1.7213971151598298E-3</v>
      </c>
      <c r="Y70" s="4">
        <f>SUMIFS(Stock!Y$2:Y$500,Stock!$C$2:$C$500,'Stock-AF'!$C70)*SUMIFS(AF!Y$2:Y$500,AF!$C$2:$C$500,'Stock-AF'!$C70)</f>
        <v>8.7543681775768493E-3</v>
      </c>
      <c r="Z70" s="4">
        <f>SUMIFS(Stock!Z$2:Z$500,Stock!$C$2:$C$500,'Stock-AF'!$C70)*SUMIFS(AF!Z$2:Z$500,AF!$C$2:$C$500,'Stock-AF'!$C70)</f>
        <v>3.3625951623015446E-2</v>
      </c>
      <c r="AA70" s="4">
        <f>SUMIFS(Stock!AA$2:AA$500,Stock!$C$2:$C$500,'Stock-AF'!$C70)*SUMIFS(AF!AA$2:AA$500,AF!$C$2:$C$500,'Stock-AF'!$C70)</f>
        <v>6.1314109295633243E-5</v>
      </c>
      <c r="AB70" s="4">
        <f>SUMIFS(Stock!AB$2:AB$500,Stock!$C$2:$C$500,'Stock-AF'!$C70)*SUMIFS(AF!AB$2:AB$500,AF!$C$2:$C$500,'Stock-AF'!$C70)</f>
        <v>4.5633880251703049E-3</v>
      </c>
      <c r="AC70" s="4">
        <f>SUMIFS(Stock!AC$2:AC$500,Stock!$C$2:$C$500,'Stock-AF'!$C70)*SUMIFS(AF!AC$2:AC$500,AF!$C$2:$C$500,'Stock-AF'!$C70)</f>
        <v>2.5277099431478549E-4</v>
      </c>
      <c r="AD70" s="4">
        <f>SUMIFS(Stock!AD$2:AD$500,Stock!$C$2:$C$500,'Stock-AF'!$C70)*SUMIFS(AF!AD$2:AD$500,AF!$C$2:$C$500,'Stock-AF'!$C70)</f>
        <v>0</v>
      </c>
      <c r="AE70" s="4">
        <f>SUMIFS(Stock!AE$2:AE$500,Stock!$C$2:$C$500,'Stock-AF'!$C70)*SUMIFS(AF!AE$2:AE$500,AF!$C$2:$C$500,'Stock-AF'!$C70)</f>
        <v>0</v>
      </c>
      <c r="AF70" s="4">
        <f>SUMIFS(Stock!AF$2:AF$500,Stock!$C$2:$C$500,'Stock-AF'!$C70)*SUMIFS(AF!AF$2:AF$500,AF!$C$2:$C$500,'Stock-AF'!$C70)</f>
        <v>1.1351963997714674E-4</v>
      </c>
      <c r="AG70" s="4">
        <f>SUMIFS(Stock!AG$2:AG$500,Stock!$C$2:$C$500,'Stock-AF'!$C70)*SUMIFS(AF!AG$2:AG$500,AF!$C$2:$C$500,'Stock-AF'!$C70)</f>
        <v>1.1204812913396549E-3</v>
      </c>
      <c r="AH70" s="4">
        <f>SUMIFS(Stock!AH$2:AH$500,Stock!$C$2:$C$500,'Stock-AF'!$C70)*SUMIFS(AF!AH$2:AH$500,AF!$C$2:$C$500,'Stock-AF'!$C70)</f>
        <v>0</v>
      </c>
      <c r="AI70" s="4">
        <f>SUMIFS(Stock!AI$2:AI$500,Stock!$C$2:$C$500,'Stock-AF'!$C70)*SUMIFS(AF!AI$2:AI$500,AF!$C$2:$C$500,'Stock-AF'!$C70)</f>
        <v>4.7463810787510352E-3</v>
      </c>
      <c r="AJ70" s="4">
        <f>SUMIFS(Stock!AJ$2:AJ$500,Stock!$C$2:$C$500,'Stock-AF'!$C70)*SUMIFS(AF!AJ$2:AJ$500,AF!$C$2:$C$500,'Stock-AF'!$C70)</f>
        <v>0</v>
      </c>
      <c r="AK70" s="4">
        <f>SUMIFS(Stock!AK$2:AK$500,Stock!$C$2:$C$500,'Stock-AF'!$C70)*SUMIFS(AF!AK$2:AK$500,AF!$C$2:$C$500,'Stock-AF'!$C70)</f>
        <v>2.5623478842135748E-4</v>
      </c>
      <c r="AL70" s="4">
        <f>SUMIFS(Stock!AL$2:AL$500,Stock!$C$2:$C$500,'Stock-AF'!$C70)*SUMIFS(AF!AL$2:AL$500,AF!$C$2:$C$500,'Stock-AF'!$C70)</f>
        <v>0</v>
      </c>
      <c r="AM70" s="4">
        <f>SUMIFS(Stock!AM$2:AM$500,Stock!$C$2:$C$500,'Stock-AF'!$C70)*SUMIFS(AF!AM$2:AM$500,AF!$C$2:$C$500,'Stock-AF'!$C70)</f>
        <v>5.8445445167811449E-4</v>
      </c>
      <c r="AN70" s="4">
        <f>SUMIFS(Stock!AN$2:AN$500,Stock!$C$2:$C$500,'Stock-AF'!$C70)*SUMIFS(AF!AN$2:AN$500,AF!$C$2:$C$500,'Stock-AF'!$C70)</f>
        <v>3.3901189458760651E-3</v>
      </c>
      <c r="AO70" s="4">
        <f>SUMIFS(Stock!AO$2:AO$500,Stock!$C$2:$C$500,'Stock-AF'!$C70)*SUMIFS(AF!AO$2:AO$500,AF!$C$2:$C$500,'Stock-AF'!$C70)</f>
        <v>6.86731653667605E-3</v>
      </c>
      <c r="AP70" s="4">
        <f>SUMIFS(Stock!AP$2:AP$500,Stock!$C$2:$C$500,'Stock-AF'!$C70)*SUMIFS(AF!AP$2:AP$500,AF!$C$2:$C$500,'Stock-AF'!$C70)</f>
        <v>0</v>
      </c>
      <c r="AQ70" s="4">
        <f>SUMIFS(Stock!AQ$2:AQ$500,Stock!$C$2:$C$500,'Stock-AF'!$C70)*SUMIFS(AF!AQ$2:AQ$500,AF!$C$2:$C$500,'Stock-AF'!$C70)</f>
        <v>0</v>
      </c>
      <c r="AR70" s="4">
        <f>SUMIFS(Stock!AR$2:AR$500,Stock!$C$2:$C$500,'Stock-AF'!$C70)*SUMIFS(AF!AR$2:AR$500,AF!$C$2:$C$500,'Stock-AF'!$C70)</f>
        <v>3.5675421505250248E-4</v>
      </c>
      <c r="AS70" s="4">
        <f>SUMIFS(Stock!AS$2:AS$500,Stock!$C$2:$C$500,'Stock-AF'!$C70)*SUMIFS(AF!AS$2:AS$500,AF!$C$2:$C$500,'Stock-AF'!$C70)</f>
        <v>4.2296166070084646E-3</v>
      </c>
      <c r="AT70" s="4">
        <f>SUMIFS(Stock!AT$2:AT$500,Stock!$C$2:$C$500,'Stock-AF'!$C70)*SUMIFS(AF!AT$2:AT$500,AF!$C$2:$C$500,'Stock-AF'!$C70)</f>
        <v>0</v>
      </c>
      <c r="AU70" s="4">
        <f>SUMIFS(Stock!AU$2:AU$500,Stock!$C$2:$C$500,'Stock-AF'!$C70)*SUMIFS(AF!AU$2:AU$500,AF!$C$2:$C$500,'Stock-AF'!$C70)</f>
        <v>5.8528277507803649E-4</v>
      </c>
      <c r="AV70" s="4">
        <f>SUMIFS(Stock!AV$2:AV$500,Stock!$C$2:$C$500,'Stock-AF'!$C70)*SUMIFS(AF!AV$2:AV$500,AF!$C$2:$C$500,'Stock-AF'!$C70)</f>
        <v>1.0056184294437555E-3</v>
      </c>
    </row>
    <row r="71" spans="1:48">
      <c r="A71" s="4" t="s">
        <v>52</v>
      </c>
      <c r="B71" s="4" t="s">
        <v>258</v>
      </c>
      <c r="C71" s="4" t="s">
        <v>184</v>
      </c>
      <c r="D71" s="4" t="s">
        <v>54</v>
      </c>
      <c r="E71" s="4" t="s">
        <v>260</v>
      </c>
      <c r="F71" s="4" t="s">
        <v>54</v>
      </c>
      <c r="G71" s="4">
        <v>2010</v>
      </c>
      <c r="H71" s="4" t="s">
        <v>54</v>
      </c>
      <c r="I71" s="4" t="s">
        <v>54</v>
      </c>
      <c r="J71" s="4" t="s">
        <v>54</v>
      </c>
      <c r="K71" s="4" t="s">
        <v>54</v>
      </c>
      <c r="L71" s="4">
        <f>SUMIFS(Stock!L$2:L$500,Stock!$C$2:$C$500,'Stock-AF'!$C71)*SUMIFS(AF!L$2:L$500,AF!$C$2:$C$500,'Stock-AF'!$C71)</f>
        <v>3.0673757326710149E-5</v>
      </c>
      <c r="M71" s="4">
        <f>SUMIFS(Stock!M$2:M$500,Stock!$C$2:$C$500,'Stock-AF'!$C71)*SUMIFS(AF!M$2:M$500,AF!$C$2:$C$500,'Stock-AF'!$C71)</f>
        <v>2.2682922224515648E-4</v>
      </c>
      <c r="N71" s="4">
        <f>SUMIFS(Stock!N$2:N$500,Stock!$C$2:$C$500,'Stock-AF'!$C71)*SUMIFS(AF!N$2:N$500,AF!$C$2:$C$500,'Stock-AF'!$C71)</f>
        <v>1.9962417695668947E-3</v>
      </c>
      <c r="O71" s="4">
        <f>SUMIFS(Stock!O$2:O$500,Stock!$C$2:$C$500,'Stock-AF'!$C71)*SUMIFS(AF!O$2:O$500,AF!$C$2:$C$500,'Stock-AF'!$C71)</f>
        <v>0</v>
      </c>
      <c r="P71" s="4">
        <f>SUMIFS(Stock!P$2:P$500,Stock!$C$2:$C$500,'Stock-AF'!$C71)*SUMIFS(AF!P$2:P$500,AF!$C$2:$C$500,'Stock-AF'!$C71)</f>
        <v>1.8316288939078048E-4</v>
      </c>
      <c r="Q71" s="4">
        <f>SUMIFS(Stock!Q$2:Q$500,Stock!$C$2:$C$500,'Stock-AF'!$C71)*SUMIFS(AF!Q$2:Q$500,AF!$C$2:$C$500,'Stock-AF'!$C71)</f>
        <v>0</v>
      </c>
      <c r="R71" s="4">
        <f>SUMIFS(Stock!R$2:R$500,Stock!$C$2:$C$500,'Stock-AF'!$C71)*SUMIFS(AF!R$2:R$500,AF!$C$2:$C$500,'Stock-AF'!$C71)</f>
        <v>0</v>
      </c>
      <c r="S71" s="4">
        <f>SUMIFS(Stock!S$2:S$500,Stock!$C$2:$C$500,'Stock-AF'!$C71)*SUMIFS(AF!S$2:S$500,AF!$C$2:$C$500,'Stock-AF'!$C71)</f>
        <v>1.3602795773513116E-3</v>
      </c>
      <c r="T71" s="4">
        <f>SUMIFS(Stock!T$2:T$500,Stock!$C$2:$C$500,'Stock-AF'!$C71)*SUMIFS(AF!T$2:T$500,AF!$C$2:$C$500,'Stock-AF'!$C71)</f>
        <v>9.2712896872860148E-3</v>
      </c>
      <c r="U71" s="4">
        <f>SUMIFS(Stock!U$2:U$500,Stock!$C$2:$C$500,'Stock-AF'!$C71)*SUMIFS(AF!U$2:U$500,AF!$C$2:$C$500,'Stock-AF'!$C71)</f>
        <v>0</v>
      </c>
      <c r="V71" s="4">
        <f>SUMIFS(Stock!V$2:V$500,Stock!$C$2:$C$500,'Stock-AF'!$C71)*SUMIFS(AF!V$2:V$500,AF!$C$2:$C$500,'Stock-AF'!$C71)</f>
        <v>3.0506582482393195E-4</v>
      </c>
      <c r="W71" s="4">
        <f>SUMIFS(Stock!W$2:W$500,Stock!$C$2:$C$500,'Stock-AF'!$C71)*SUMIFS(AF!W$2:W$500,AF!$C$2:$C$500,'Stock-AF'!$C71)</f>
        <v>0</v>
      </c>
      <c r="X71" s="4">
        <f>SUMIFS(Stock!X$2:X$500,Stock!$C$2:$C$500,'Stock-AF'!$C71)*SUMIFS(AF!X$2:X$500,AF!$C$2:$C$500,'Stock-AF'!$C71)</f>
        <v>8.3583295258357344E-4</v>
      </c>
      <c r="Y71" s="4">
        <f>SUMIFS(Stock!Y$2:Y$500,Stock!$C$2:$C$500,'Stock-AF'!$C71)*SUMIFS(AF!Y$2:Y$500,AF!$C$2:$C$500,'Stock-AF'!$C71)</f>
        <v>4.0206731465969103E-4</v>
      </c>
      <c r="Z71" s="4">
        <f>SUMIFS(Stock!Z$2:Z$500,Stock!$C$2:$C$500,'Stock-AF'!$C71)*SUMIFS(AF!Z$2:Z$500,AF!$C$2:$C$500,'Stock-AF'!$C71)</f>
        <v>0</v>
      </c>
      <c r="AA71" s="4">
        <f>SUMIFS(Stock!AA$2:AA$500,Stock!$C$2:$C$500,'Stock-AF'!$C71)*SUMIFS(AF!AA$2:AA$500,AF!$C$2:$C$500,'Stock-AF'!$C71)</f>
        <v>3.4260414562534949E-5</v>
      </c>
      <c r="AB71" s="4">
        <f>SUMIFS(Stock!AB$2:AB$500,Stock!$C$2:$C$500,'Stock-AF'!$C71)*SUMIFS(AF!AB$2:AB$500,AF!$C$2:$C$500,'Stock-AF'!$C71)</f>
        <v>1.2796906551045239E-4</v>
      </c>
      <c r="AC71" s="4">
        <f>SUMIFS(Stock!AC$2:AC$500,Stock!$C$2:$C$500,'Stock-AF'!$C71)*SUMIFS(AF!AC$2:AC$500,AF!$C$2:$C$500,'Stock-AF'!$C71)</f>
        <v>0</v>
      </c>
      <c r="AD71" s="4">
        <f>SUMIFS(Stock!AD$2:AD$500,Stock!$C$2:$C$500,'Stock-AF'!$C71)*SUMIFS(AF!AD$2:AD$500,AF!$C$2:$C$500,'Stock-AF'!$C71)</f>
        <v>0</v>
      </c>
      <c r="AE71" s="4">
        <f>SUMIFS(Stock!AE$2:AE$500,Stock!$C$2:$C$500,'Stock-AF'!$C71)*SUMIFS(AF!AE$2:AE$500,AF!$C$2:$C$500,'Stock-AF'!$C71)</f>
        <v>0</v>
      </c>
      <c r="AF71" s="4">
        <f>SUMIFS(Stock!AF$2:AF$500,Stock!$C$2:$C$500,'Stock-AF'!$C71)*SUMIFS(AF!AF$2:AF$500,AF!$C$2:$C$500,'Stock-AF'!$C71)</f>
        <v>1.3128355670625301E-4</v>
      </c>
      <c r="AG71" s="4">
        <f>SUMIFS(Stock!AG$2:AG$500,Stock!$C$2:$C$500,'Stock-AF'!$C71)*SUMIFS(AF!AG$2:AG$500,AF!$C$2:$C$500,'Stock-AF'!$C71)</f>
        <v>2.3873174278924948E-3</v>
      </c>
      <c r="AH71" s="4">
        <f>SUMIFS(Stock!AH$2:AH$500,Stock!$C$2:$C$500,'Stock-AF'!$C71)*SUMIFS(AF!AH$2:AH$500,AF!$C$2:$C$500,'Stock-AF'!$C71)</f>
        <v>0</v>
      </c>
      <c r="AI71" s="4">
        <f>SUMIFS(Stock!AI$2:AI$500,Stock!$C$2:$C$500,'Stock-AF'!$C71)*SUMIFS(AF!AI$2:AI$500,AF!$C$2:$C$500,'Stock-AF'!$C71)</f>
        <v>1.53445491435546E-3</v>
      </c>
      <c r="AJ71" s="4">
        <f>SUMIFS(Stock!AJ$2:AJ$500,Stock!$C$2:$C$500,'Stock-AF'!$C71)*SUMIFS(AF!AJ$2:AJ$500,AF!$C$2:$C$500,'Stock-AF'!$C71)</f>
        <v>0</v>
      </c>
      <c r="AK71" s="4">
        <f>SUMIFS(Stock!AK$2:AK$500,Stock!$C$2:$C$500,'Stock-AF'!$C71)*SUMIFS(AF!AK$2:AK$500,AF!$C$2:$C$500,'Stock-AF'!$C71)</f>
        <v>4.1135182029114599E-5</v>
      </c>
      <c r="AL71" s="4">
        <f>SUMIFS(Stock!AL$2:AL$500,Stock!$C$2:$C$500,'Stock-AF'!$C71)*SUMIFS(AF!AL$2:AL$500,AF!$C$2:$C$500,'Stock-AF'!$C71)</f>
        <v>0</v>
      </c>
      <c r="AM71" s="4">
        <f>SUMIFS(Stock!AM$2:AM$500,Stock!$C$2:$C$500,'Stock-AF'!$C71)*SUMIFS(AF!AM$2:AM$500,AF!$C$2:$C$500,'Stock-AF'!$C71)</f>
        <v>1.1197165138408274E-4</v>
      </c>
      <c r="AN71" s="4">
        <f>SUMIFS(Stock!AN$2:AN$500,Stock!$C$2:$C$500,'Stock-AF'!$C71)*SUMIFS(AF!AN$2:AN$500,AF!$C$2:$C$500,'Stock-AF'!$C71)</f>
        <v>0</v>
      </c>
      <c r="AO71" s="4">
        <f>SUMIFS(Stock!AO$2:AO$500,Stock!$C$2:$C$500,'Stock-AF'!$C71)*SUMIFS(AF!AO$2:AO$500,AF!$C$2:$C$500,'Stock-AF'!$C71)</f>
        <v>4.1118932125154252E-2</v>
      </c>
      <c r="AP71" s="4">
        <f>SUMIFS(Stock!AP$2:AP$500,Stock!$C$2:$C$500,'Stock-AF'!$C71)*SUMIFS(AF!AP$2:AP$500,AF!$C$2:$C$500,'Stock-AF'!$C71)</f>
        <v>0</v>
      </c>
      <c r="AQ71" s="4">
        <f>SUMIFS(Stock!AQ$2:AQ$500,Stock!$C$2:$C$500,'Stock-AF'!$C71)*SUMIFS(AF!AQ$2:AQ$500,AF!$C$2:$C$500,'Stock-AF'!$C71)</f>
        <v>2.6005412240666099E-5</v>
      </c>
      <c r="AR71" s="4">
        <f>SUMIFS(Stock!AR$2:AR$500,Stock!$C$2:$C$500,'Stock-AF'!$C71)*SUMIFS(AF!AR$2:AR$500,AF!$C$2:$C$500,'Stock-AF'!$C71)</f>
        <v>5.53018894158081E-3</v>
      </c>
      <c r="AS71" s="4">
        <f>SUMIFS(Stock!AS$2:AS$500,Stock!$C$2:$C$500,'Stock-AF'!$C71)*SUMIFS(AF!AS$2:AS$500,AF!$C$2:$C$500,'Stock-AF'!$C71)</f>
        <v>0</v>
      </c>
      <c r="AT71" s="4">
        <f>SUMIFS(Stock!AT$2:AT$500,Stock!$C$2:$C$500,'Stock-AF'!$C71)*SUMIFS(AF!AT$2:AT$500,AF!$C$2:$C$500,'Stock-AF'!$C71)</f>
        <v>0</v>
      </c>
      <c r="AU71" s="4">
        <f>SUMIFS(Stock!AU$2:AU$500,Stock!$C$2:$C$500,'Stock-AF'!$C71)*SUMIFS(AF!AU$2:AU$500,AF!$C$2:$C$500,'Stock-AF'!$C71)</f>
        <v>1.2449113339537994E-2</v>
      </c>
      <c r="AV71" s="4">
        <f>SUMIFS(Stock!AV$2:AV$500,Stock!$C$2:$C$500,'Stock-AF'!$C71)*SUMIFS(AF!AV$2:AV$500,AF!$C$2:$C$500,'Stock-AF'!$C71)</f>
        <v>6.3570449037483455E-4</v>
      </c>
    </row>
    <row r="72" spans="1:48">
      <c r="A72" s="4" t="s">
        <v>52</v>
      </c>
      <c r="B72" s="4" t="s">
        <v>258</v>
      </c>
      <c r="C72" s="4" t="s">
        <v>185</v>
      </c>
      <c r="D72" s="4" t="s">
        <v>54</v>
      </c>
      <c r="E72" s="4" t="s">
        <v>260</v>
      </c>
      <c r="F72" s="4" t="s">
        <v>54</v>
      </c>
      <c r="G72" s="4">
        <v>2010</v>
      </c>
      <c r="H72" s="4" t="s">
        <v>54</v>
      </c>
      <c r="I72" s="4" t="s">
        <v>54</v>
      </c>
      <c r="J72" s="4" t="s">
        <v>54</v>
      </c>
      <c r="K72" s="4" t="s">
        <v>54</v>
      </c>
      <c r="L72" s="4">
        <f>SUMIFS(Stock!L$2:L$500,Stock!$C$2:$C$500,'Stock-AF'!$C72)*SUMIFS(AF!L$2:L$500,AF!$C$2:$C$500,'Stock-AF'!$C72)</f>
        <v>7.220051606784269E-4</v>
      </c>
      <c r="M72" s="4">
        <f>SUMIFS(Stock!M$2:M$500,Stock!$C$2:$C$500,'Stock-AF'!$C72)*SUMIFS(AF!M$2:M$500,AF!$C$2:$C$500,'Stock-AF'!$C72)</f>
        <v>1.5124125922897049E-2</v>
      </c>
      <c r="N72" s="4">
        <f>SUMIFS(Stock!N$2:N$500,Stock!$C$2:$C$500,'Stock-AF'!$C72)*SUMIFS(AF!N$2:N$500,AF!$C$2:$C$500,'Stock-AF'!$C72)</f>
        <v>1.3242206935966351E-4</v>
      </c>
      <c r="O72" s="4">
        <f>SUMIFS(Stock!O$2:O$500,Stock!$C$2:$C$500,'Stock-AF'!$C72)*SUMIFS(AF!O$2:O$500,AF!$C$2:$C$500,'Stock-AF'!$C72)</f>
        <v>7.1443947008596506E-2</v>
      </c>
      <c r="P72" s="4">
        <f>SUMIFS(Stock!P$2:P$500,Stock!$C$2:$C$500,'Stock-AF'!$C72)*SUMIFS(AF!P$2:P$500,AF!$C$2:$C$500,'Stock-AF'!$C72)</f>
        <v>8.0844400499983197E-3</v>
      </c>
      <c r="Q72" s="4">
        <f>SUMIFS(Stock!Q$2:Q$500,Stock!$C$2:$C$500,'Stock-AF'!$C72)*SUMIFS(AF!Q$2:Q$500,AF!$C$2:$C$500,'Stock-AF'!$C72)</f>
        <v>2.32060563319554E-2</v>
      </c>
      <c r="R72" s="4">
        <f>SUMIFS(Stock!R$2:R$500,Stock!$C$2:$C$500,'Stock-AF'!$C72)*SUMIFS(AF!R$2:R$500,AF!$C$2:$C$500,'Stock-AF'!$C72)</f>
        <v>1.9385934386214449E-3</v>
      </c>
      <c r="S72" s="4">
        <f>SUMIFS(Stock!S$2:S$500,Stock!$C$2:$C$500,'Stock-AF'!$C72)*SUMIFS(AF!S$2:S$500,AF!$C$2:$C$500,'Stock-AF'!$C72)</f>
        <v>2.358121125360255E-2</v>
      </c>
      <c r="T72" s="4">
        <f>SUMIFS(Stock!T$2:T$500,Stock!$C$2:$C$500,'Stock-AF'!$C72)*SUMIFS(AF!T$2:T$500,AF!$C$2:$C$500,'Stock-AF'!$C72)</f>
        <v>0.12330834799201065</v>
      </c>
      <c r="U72" s="4">
        <f>SUMIFS(Stock!U$2:U$500,Stock!$C$2:$C$500,'Stock-AF'!$C72)*SUMIFS(AF!U$2:U$500,AF!$C$2:$C$500,'Stock-AF'!$C72)</f>
        <v>3.8690123824224147E-2</v>
      </c>
      <c r="V72" s="4">
        <f>SUMIFS(Stock!V$2:V$500,Stock!$C$2:$C$500,'Stock-AF'!$C72)*SUMIFS(AF!V$2:V$500,AF!$C$2:$C$500,'Stock-AF'!$C72)</f>
        <v>1.3867343034067859E-2</v>
      </c>
      <c r="W72" s="4">
        <f>SUMIFS(Stock!W$2:W$500,Stock!$C$2:$C$500,'Stock-AF'!$C72)*SUMIFS(AF!W$2:W$500,AF!$C$2:$C$500,'Stock-AF'!$C72)</f>
        <v>1.3503257790605504E-2</v>
      </c>
      <c r="X72" s="4">
        <f>SUMIFS(Stock!X$2:X$500,Stock!$C$2:$C$500,'Stock-AF'!$C72)*SUMIFS(AF!X$2:X$500,AF!$C$2:$C$500,'Stock-AF'!$C72)</f>
        <v>5.513332726243575E-2</v>
      </c>
      <c r="Y72" s="4">
        <f>SUMIFS(Stock!Y$2:Y$500,Stock!$C$2:$C$500,'Stock-AF'!$C72)*SUMIFS(AF!Y$2:Y$500,AF!$C$2:$C$500,'Stock-AF'!$C72)</f>
        <v>0.14887500641758411</v>
      </c>
      <c r="Z72" s="4">
        <f>SUMIFS(Stock!Z$2:Z$500,Stock!$C$2:$C$500,'Stock-AF'!$C72)*SUMIFS(AF!Z$2:Z$500,AF!$C$2:$C$500,'Stock-AF'!$C72)</f>
        <v>0.43845268043007896</v>
      </c>
      <c r="AA72" s="4">
        <f>SUMIFS(Stock!AA$2:AA$500,Stock!$C$2:$C$500,'Stock-AF'!$C72)*SUMIFS(AF!AA$2:AA$500,AF!$C$2:$C$500,'Stock-AF'!$C72)</f>
        <v>2.5273464589263151E-3</v>
      </c>
      <c r="AB72" s="4">
        <f>SUMIFS(Stock!AB$2:AB$500,Stock!$C$2:$C$500,'Stock-AF'!$C72)*SUMIFS(AF!AB$2:AB$500,AF!$C$2:$C$500,'Stock-AF'!$C72)</f>
        <v>1.381406805861999E-2</v>
      </c>
      <c r="AC72" s="4">
        <f>SUMIFS(Stock!AC$2:AC$500,Stock!$C$2:$C$500,'Stock-AF'!$C72)*SUMIFS(AF!AC$2:AC$500,AF!$C$2:$C$500,'Stock-AF'!$C72)</f>
        <v>8.8699671764030704E-3</v>
      </c>
      <c r="AD72" s="4">
        <f>SUMIFS(Stock!AD$2:AD$500,Stock!$C$2:$C$500,'Stock-AF'!$C72)*SUMIFS(AF!AD$2:AD$500,AF!$C$2:$C$500,'Stock-AF'!$C72)</f>
        <v>1.2238311569306775E-3</v>
      </c>
      <c r="AE72" s="4">
        <f>SUMIFS(Stock!AE$2:AE$500,Stock!$C$2:$C$500,'Stock-AF'!$C72)*SUMIFS(AF!AE$2:AE$500,AF!$C$2:$C$500,'Stock-AF'!$C72)</f>
        <v>5.4733035121976095E-2</v>
      </c>
      <c r="AF72" s="4">
        <f>SUMIFS(Stock!AF$2:AF$500,Stock!$C$2:$C$500,'Stock-AF'!$C72)*SUMIFS(AF!AF$2:AF$500,AF!$C$2:$C$500,'Stock-AF'!$C72)</f>
        <v>2.4526505450746347E-4</v>
      </c>
      <c r="AG72" s="4">
        <f>SUMIFS(Stock!AG$2:AG$500,Stock!$C$2:$C$500,'Stock-AF'!$C72)*SUMIFS(AF!AG$2:AG$500,AF!$C$2:$C$500,'Stock-AF'!$C72)</f>
        <v>2.6512041483386247E-3</v>
      </c>
      <c r="AH72" s="4">
        <f>SUMIFS(Stock!AH$2:AH$500,Stock!$C$2:$C$500,'Stock-AF'!$C72)*SUMIFS(AF!AH$2:AH$500,AF!$C$2:$C$500,'Stock-AF'!$C72)</f>
        <v>4.8462213726302395E-3</v>
      </c>
      <c r="AI72" s="4">
        <f>SUMIFS(Stock!AI$2:AI$500,Stock!$C$2:$C$500,'Stock-AF'!$C72)*SUMIFS(AF!AI$2:AI$500,AF!$C$2:$C$500,'Stock-AF'!$C72)</f>
        <v>4.7011957616148597E-3</v>
      </c>
      <c r="AJ72" s="4">
        <f>SUMIFS(Stock!AJ$2:AJ$500,Stock!$C$2:$C$500,'Stock-AF'!$C72)*SUMIFS(AF!AJ$2:AJ$500,AF!$C$2:$C$500,'Stock-AF'!$C72)</f>
        <v>1.6031696711989949E-5</v>
      </c>
      <c r="AK72" s="4">
        <f>SUMIFS(Stock!AK$2:AK$500,Stock!$C$2:$C$500,'Stock-AF'!$C72)*SUMIFS(AF!AK$2:AK$500,AF!$C$2:$C$500,'Stock-AF'!$C72)</f>
        <v>7.2555327300713847E-4</v>
      </c>
      <c r="AL72" s="4">
        <f>SUMIFS(Stock!AL$2:AL$500,Stock!$C$2:$C$500,'Stock-AF'!$C72)*SUMIFS(AF!AL$2:AL$500,AF!$C$2:$C$500,'Stock-AF'!$C72)</f>
        <v>2.130691914580185E-4</v>
      </c>
      <c r="AM72" s="4">
        <f>SUMIFS(Stock!AM$2:AM$500,Stock!$C$2:$C$500,'Stock-AF'!$C72)*SUMIFS(AF!AM$2:AM$500,AF!$C$2:$C$500,'Stock-AF'!$C72)</f>
        <v>0.10261950849721439</v>
      </c>
      <c r="AN72" s="4">
        <f>SUMIFS(Stock!AN$2:AN$500,Stock!$C$2:$C$500,'Stock-AF'!$C72)*SUMIFS(AF!AN$2:AN$500,AF!$C$2:$C$500,'Stock-AF'!$C72)</f>
        <v>0.17107663380579749</v>
      </c>
      <c r="AO72" s="4">
        <f>SUMIFS(Stock!AO$2:AO$500,Stock!$C$2:$C$500,'Stock-AF'!$C72)*SUMIFS(AF!AO$2:AO$500,AF!$C$2:$C$500,'Stock-AF'!$C72)</f>
        <v>6.5478711446283144E-2</v>
      </c>
      <c r="AP72" s="4">
        <f>SUMIFS(Stock!AP$2:AP$500,Stock!$C$2:$C$500,'Stock-AF'!$C72)*SUMIFS(AF!AP$2:AP$500,AF!$C$2:$C$500,'Stock-AF'!$C72)</f>
        <v>1.002191652313545E-2</v>
      </c>
      <c r="AQ72" s="4">
        <f>SUMIFS(Stock!AQ$2:AQ$500,Stock!$C$2:$C$500,'Stock-AF'!$C72)*SUMIFS(AF!AQ$2:AQ$500,AF!$C$2:$C$500,'Stock-AF'!$C72)</f>
        <v>7.7762794828177498E-3</v>
      </c>
      <c r="AR72" s="4">
        <f>SUMIFS(Stock!AR$2:AR$500,Stock!$C$2:$C$500,'Stock-AF'!$C72)*SUMIFS(AF!AR$2:AR$500,AF!$C$2:$C$500,'Stock-AF'!$C72)</f>
        <v>1.5843002080272149E-3</v>
      </c>
      <c r="AS72" s="4">
        <f>SUMIFS(Stock!AS$2:AS$500,Stock!$C$2:$C$500,'Stock-AF'!$C72)*SUMIFS(AF!AS$2:AS$500,AF!$C$2:$C$500,'Stock-AF'!$C72)</f>
        <v>0.25494637277730747</v>
      </c>
      <c r="AT72" s="4">
        <f>SUMIFS(Stock!AT$2:AT$500,Stock!$C$2:$C$500,'Stock-AF'!$C72)*SUMIFS(AF!AT$2:AT$500,AF!$C$2:$C$500,'Stock-AF'!$C72)</f>
        <v>1.747575281737995E-3</v>
      </c>
      <c r="AU72" s="4">
        <f>SUMIFS(Stock!AU$2:AU$500,Stock!$C$2:$C$500,'Stock-AF'!$C72)*SUMIFS(AF!AU$2:AU$500,AF!$C$2:$C$500,'Stock-AF'!$C72)</f>
        <v>1.6808534518857599E-2</v>
      </c>
      <c r="AV72" s="4">
        <f>SUMIFS(Stock!AV$2:AV$500,Stock!$C$2:$C$500,'Stock-AF'!$C72)*SUMIFS(AF!AV$2:AV$500,AF!$C$2:$C$500,'Stock-AF'!$C72)</f>
        <v>9.1821513312581995E-2</v>
      </c>
    </row>
    <row r="73" spans="1:48">
      <c r="A73" s="4" t="s">
        <v>52</v>
      </c>
      <c r="B73" s="4" t="s">
        <v>258</v>
      </c>
      <c r="C73" s="4" t="s">
        <v>186</v>
      </c>
      <c r="D73" s="4" t="s">
        <v>54</v>
      </c>
      <c r="E73" s="4" t="s">
        <v>260</v>
      </c>
      <c r="F73" s="4" t="s">
        <v>54</v>
      </c>
      <c r="G73" s="4">
        <v>2010</v>
      </c>
      <c r="H73" s="4" t="s">
        <v>54</v>
      </c>
      <c r="I73" s="4" t="s">
        <v>54</v>
      </c>
      <c r="J73" s="4" t="s">
        <v>54</v>
      </c>
      <c r="K73" s="4" t="s">
        <v>54</v>
      </c>
      <c r="L73" s="4">
        <f>SUMIFS(Stock!L$2:L$500,Stock!$C$2:$C$500,'Stock-AF'!$C73)*SUMIFS(AF!L$2:L$500,AF!$C$2:$C$500,'Stock-AF'!$C73)</f>
        <v>0</v>
      </c>
      <c r="M73" s="4">
        <f>SUMIFS(Stock!M$2:M$500,Stock!$C$2:$C$500,'Stock-AF'!$C73)*SUMIFS(AF!M$2:M$500,AF!$C$2:$C$500,'Stock-AF'!$C73)</f>
        <v>3.1453267505668799E-2</v>
      </c>
      <c r="N73" s="4">
        <f>SUMIFS(Stock!N$2:N$500,Stock!$C$2:$C$500,'Stock-AF'!$C73)*SUMIFS(AF!N$2:N$500,AF!$C$2:$C$500,'Stock-AF'!$C73)</f>
        <v>0</v>
      </c>
      <c r="O73" s="4">
        <f>SUMIFS(Stock!O$2:O$500,Stock!$C$2:$C$500,'Stock-AF'!$C73)*SUMIFS(AF!O$2:O$500,AF!$C$2:$C$500,'Stock-AF'!$C73)</f>
        <v>0.17513187995497348</v>
      </c>
      <c r="P73" s="4">
        <f>SUMIFS(Stock!P$2:P$500,Stock!$C$2:$C$500,'Stock-AF'!$C73)*SUMIFS(AF!P$2:P$500,AF!$C$2:$C$500,'Stock-AF'!$C73)</f>
        <v>2.50729293437487E-3</v>
      </c>
      <c r="Q73" s="4">
        <f>SUMIFS(Stock!Q$2:Q$500,Stock!$C$2:$C$500,'Stock-AF'!$C73)*SUMIFS(AF!Q$2:Q$500,AF!$C$2:$C$500,'Stock-AF'!$C73)</f>
        <v>2.9710524124899298E-2</v>
      </c>
      <c r="R73" s="4">
        <f>SUMIFS(Stock!R$2:R$500,Stock!$C$2:$C$500,'Stock-AF'!$C73)*SUMIFS(AF!R$2:R$500,AF!$C$2:$C$500,'Stock-AF'!$C73)</f>
        <v>4.2981616481149801E-6</v>
      </c>
      <c r="S73" s="4">
        <f>SUMIFS(Stock!S$2:S$500,Stock!$C$2:$C$500,'Stock-AF'!$C73)*SUMIFS(AF!S$2:S$500,AF!$C$2:$C$500,'Stock-AF'!$C73)</f>
        <v>6.8072354502968543E-2</v>
      </c>
      <c r="T73" s="4">
        <f>SUMIFS(Stock!T$2:T$500,Stock!$C$2:$C$500,'Stock-AF'!$C73)*SUMIFS(AF!T$2:T$500,AF!$C$2:$C$500,'Stock-AF'!$C73)</f>
        <v>0.45135990384631947</v>
      </c>
      <c r="U73" s="4">
        <f>SUMIFS(Stock!U$2:U$500,Stock!$C$2:$C$500,'Stock-AF'!$C73)*SUMIFS(AF!U$2:U$500,AF!$C$2:$C$500,'Stock-AF'!$C73)</f>
        <v>3.2962784491972798E-2</v>
      </c>
      <c r="V73" s="4">
        <f>SUMIFS(Stock!V$2:V$500,Stock!$C$2:$C$500,'Stock-AF'!$C73)*SUMIFS(AF!V$2:V$500,AF!$C$2:$C$500,'Stock-AF'!$C73)</f>
        <v>3.5027798945439E-3</v>
      </c>
      <c r="W73" s="4">
        <f>SUMIFS(Stock!W$2:W$500,Stock!$C$2:$C$500,'Stock-AF'!$C73)*SUMIFS(AF!W$2:W$500,AF!$C$2:$C$500,'Stock-AF'!$C73)</f>
        <v>2.7021493918148701E-3</v>
      </c>
      <c r="X73" s="4">
        <f>SUMIFS(Stock!X$2:X$500,Stock!$C$2:$C$500,'Stock-AF'!$C73)*SUMIFS(AF!X$2:X$500,AF!$C$2:$C$500,'Stock-AF'!$C73)</f>
        <v>2.637742542982905E-2</v>
      </c>
      <c r="Y73" s="4">
        <f>SUMIFS(Stock!Y$2:Y$500,Stock!$C$2:$C$500,'Stock-AF'!$C73)*SUMIFS(AF!Y$2:Y$500,AF!$C$2:$C$500,'Stock-AF'!$C73)</f>
        <v>3.5501549868032847E-3</v>
      </c>
      <c r="Z73" s="4">
        <f>SUMIFS(Stock!Z$2:Z$500,Stock!$C$2:$C$500,'Stock-AF'!$C73)*SUMIFS(AF!Z$2:Z$500,AF!$C$2:$C$500,'Stock-AF'!$C73)</f>
        <v>0.52936041109618948</v>
      </c>
      <c r="AA73" s="4">
        <f>SUMIFS(Stock!AA$2:AA$500,Stock!$C$2:$C$500,'Stock-AF'!$C73)*SUMIFS(AF!AA$2:AA$500,AF!$C$2:$C$500,'Stock-AF'!$C73)</f>
        <v>3.4975564914649349E-3</v>
      </c>
      <c r="AB73" s="4">
        <f>SUMIFS(Stock!AB$2:AB$500,Stock!$C$2:$C$500,'Stock-AF'!$C73)*SUMIFS(AF!AB$2:AB$500,AF!$C$2:$C$500,'Stock-AF'!$C73)</f>
        <v>8.1971440565475007E-2</v>
      </c>
      <c r="AC73" s="4">
        <f>SUMIFS(Stock!AC$2:AC$500,Stock!$C$2:$C$500,'Stock-AF'!$C73)*SUMIFS(AF!AC$2:AC$500,AF!$C$2:$C$500,'Stock-AF'!$C73)</f>
        <v>1.301097993556647E-2</v>
      </c>
      <c r="AD73" s="4">
        <f>SUMIFS(Stock!AD$2:AD$500,Stock!$C$2:$C$500,'Stock-AF'!$C73)*SUMIFS(AF!AD$2:AD$500,AF!$C$2:$C$500,'Stock-AF'!$C73)</f>
        <v>0</v>
      </c>
      <c r="AE73" s="4">
        <f>SUMIFS(Stock!AE$2:AE$500,Stock!$C$2:$C$500,'Stock-AF'!$C73)*SUMIFS(AF!AE$2:AE$500,AF!$C$2:$C$500,'Stock-AF'!$C73)</f>
        <v>0.23905269184531949</v>
      </c>
      <c r="AF73" s="4">
        <f>SUMIFS(Stock!AF$2:AF$500,Stock!$C$2:$C$500,'Stock-AF'!$C73)*SUMIFS(AF!AF$2:AF$500,AF!$C$2:$C$500,'Stock-AF'!$C73)</f>
        <v>0</v>
      </c>
      <c r="AG73" s="4">
        <f>SUMIFS(Stock!AG$2:AG$500,Stock!$C$2:$C$500,'Stock-AF'!$C73)*SUMIFS(AF!AG$2:AG$500,AF!$C$2:$C$500,'Stock-AF'!$C73)</f>
        <v>1.3118481635605501E-3</v>
      </c>
      <c r="AH73" s="4">
        <f>SUMIFS(Stock!AH$2:AH$500,Stock!$C$2:$C$500,'Stock-AF'!$C73)*SUMIFS(AF!AH$2:AH$500,AF!$C$2:$C$500,'Stock-AF'!$C73)</f>
        <v>8.9522600519439145E-3</v>
      </c>
      <c r="AI73" s="4">
        <f>SUMIFS(Stock!AI$2:AI$500,Stock!$C$2:$C$500,'Stock-AF'!$C73)*SUMIFS(AF!AI$2:AI$500,AF!$C$2:$C$500,'Stock-AF'!$C73)</f>
        <v>7.6013496470356493E-3</v>
      </c>
      <c r="AJ73" s="4">
        <f>SUMIFS(Stock!AJ$2:AJ$500,Stock!$C$2:$C$500,'Stock-AF'!$C73)*SUMIFS(AF!AJ$2:AJ$500,AF!$C$2:$C$500,'Stock-AF'!$C73)</f>
        <v>0</v>
      </c>
      <c r="AK73" s="4">
        <f>SUMIFS(Stock!AK$2:AK$500,Stock!$C$2:$C$500,'Stock-AF'!$C73)*SUMIFS(AF!AK$2:AK$500,AF!$C$2:$C$500,'Stock-AF'!$C73)</f>
        <v>3.5905262805440695E-5</v>
      </c>
      <c r="AL73" s="4">
        <f>SUMIFS(Stock!AL$2:AL$500,Stock!$C$2:$C$500,'Stock-AF'!$C73)*SUMIFS(AF!AL$2:AL$500,AF!$C$2:$C$500,'Stock-AF'!$C73)</f>
        <v>0</v>
      </c>
      <c r="AM73" s="4">
        <f>SUMIFS(Stock!AM$2:AM$500,Stock!$C$2:$C$500,'Stock-AF'!$C73)*SUMIFS(AF!AM$2:AM$500,AF!$C$2:$C$500,'Stock-AF'!$C73)</f>
        <v>0.50868540456883193</v>
      </c>
      <c r="AN73" s="4">
        <f>SUMIFS(Stock!AN$2:AN$500,Stock!$C$2:$C$500,'Stock-AF'!$C73)*SUMIFS(AF!AN$2:AN$500,AF!$C$2:$C$500,'Stock-AF'!$C73)</f>
        <v>2.8802198144191496E-3</v>
      </c>
      <c r="AO73" s="4">
        <f>SUMIFS(Stock!AO$2:AO$500,Stock!$C$2:$C$500,'Stock-AF'!$C73)*SUMIFS(AF!AO$2:AO$500,AF!$C$2:$C$500,'Stock-AF'!$C73)</f>
        <v>7.7733691858783191E-2</v>
      </c>
      <c r="AP73" s="4">
        <f>SUMIFS(Stock!AP$2:AP$500,Stock!$C$2:$C$500,'Stock-AF'!$C73)*SUMIFS(AF!AP$2:AP$500,AF!$C$2:$C$500,'Stock-AF'!$C73)</f>
        <v>5.8847641687012793E-3</v>
      </c>
      <c r="AQ73" s="4">
        <f>SUMIFS(Stock!AQ$2:AQ$500,Stock!$C$2:$C$500,'Stock-AF'!$C73)*SUMIFS(AF!AQ$2:AQ$500,AF!$C$2:$C$500,'Stock-AF'!$C73)</f>
        <v>3.3062076259850096E-2</v>
      </c>
      <c r="AR73" s="4">
        <f>SUMIFS(Stock!AR$2:AR$500,Stock!$C$2:$C$500,'Stock-AF'!$C73)*SUMIFS(AF!AR$2:AR$500,AF!$C$2:$C$500,'Stock-AF'!$C73)</f>
        <v>1.6274060366566049E-3</v>
      </c>
      <c r="AS73" s="4">
        <f>SUMIFS(Stock!AS$2:AS$500,Stock!$C$2:$C$500,'Stock-AF'!$C73)*SUMIFS(AF!AS$2:AS$500,AF!$C$2:$C$500,'Stock-AF'!$C73)</f>
        <v>3.3485375715865051E-3</v>
      </c>
      <c r="AT73" s="4">
        <f>SUMIFS(Stock!AT$2:AT$500,Stock!$C$2:$C$500,'Stock-AF'!$C73)*SUMIFS(AF!AT$2:AT$500,AF!$C$2:$C$500,'Stock-AF'!$C73)</f>
        <v>6.2556215285585999E-4</v>
      </c>
      <c r="AU73" s="4">
        <f>SUMIFS(Stock!AU$2:AU$500,Stock!$C$2:$C$500,'Stock-AF'!$C73)*SUMIFS(AF!AU$2:AU$500,AF!$C$2:$C$500,'Stock-AF'!$C73)</f>
        <v>4.2619304742642146E-2</v>
      </c>
      <c r="AV73" s="4">
        <f>SUMIFS(Stock!AV$2:AV$500,Stock!$C$2:$C$500,'Stock-AF'!$C73)*SUMIFS(AF!AV$2:AV$500,AF!$C$2:$C$500,'Stock-AF'!$C73)</f>
        <v>0.13344090039232664</v>
      </c>
    </row>
    <row r="74" spans="1:48">
      <c r="A74" s="4" t="s">
        <v>52</v>
      </c>
      <c r="B74" s="4" t="s">
        <v>258</v>
      </c>
      <c r="C74" s="4" t="s">
        <v>187</v>
      </c>
      <c r="D74" s="4" t="s">
        <v>54</v>
      </c>
      <c r="E74" s="4" t="s">
        <v>260</v>
      </c>
      <c r="F74" s="4" t="s">
        <v>54</v>
      </c>
      <c r="G74" s="4">
        <v>2010</v>
      </c>
      <c r="H74" s="4" t="s">
        <v>54</v>
      </c>
      <c r="I74" s="4" t="s">
        <v>54</v>
      </c>
      <c r="J74" s="4" t="s">
        <v>54</v>
      </c>
      <c r="K74" s="4" t="s">
        <v>54</v>
      </c>
      <c r="L74" s="4">
        <f>SUMIFS(Stock!L$2:L$500,Stock!$C$2:$C$500,'Stock-AF'!$C74)*SUMIFS(AF!L$2:L$500,AF!$C$2:$C$500,'Stock-AF'!$C74)</f>
        <v>0</v>
      </c>
      <c r="M74" s="4">
        <f>SUMIFS(Stock!M$2:M$500,Stock!$C$2:$C$500,'Stock-AF'!$C74)*SUMIFS(AF!M$2:M$500,AF!$C$2:$C$500,'Stock-AF'!$C74)</f>
        <v>5.3766505655401049E-4</v>
      </c>
      <c r="N74" s="4">
        <f>SUMIFS(Stock!N$2:N$500,Stock!$C$2:$C$500,'Stock-AF'!$C74)*SUMIFS(AF!N$2:N$500,AF!$C$2:$C$500,'Stock-AF'!$C74)</f>
        <v>0</v>
      </c>
      <c r="O74" s="4">
        <f>SUMIFS(Stock!O$2:O$500,Stock!$C$2:$C$500,'Stock-AF'!$C74)*SUMIFS(AF!O$2:O$500,AF!$C$2:$C$500,'Stock-AF'!$C74)</f>
        <v>0</v>
      </c>
      <c r="P74" s="4">
        <f>SUMIFS(Stock!P$2:P$500,Stock!$C$2:$C$500,'Stock-AF'!$C74)*SUMIFS(AF!P$2:P$500,AF!$C$2:$C$500,'Stock-AF'!$C74)</f>
        <v>1.9256238487035449E-3</v>
      </c>
      <c r="Q74" s="4">
        <f>SUMIFS(Stock!Q$2:Q$500,Stock!$C$2:$C$500,'Stock-AF'!$C74)*SUMIFS(AF!Q$2:Q$500,AF!$C$2:$C$500,'Stock-AF'!$C74)</f>
        <v>1.83811856374638E-3</v>
      </c>
      <c r="R74" s="4">
        <f>SUMIFS(Stock!R$2:R$500,Stock!$C$2:$C$500,'Stock-AF'!$C74)*SUMIFS(AF!R$2:R$500,AF!$C$2:$C$500,'Stock-AF'!$C74)</f>
        <v>0</v>
      </c>
      <c r="S74" s="4">
        <f>SUMIFS(Stock!S$2:S$500,Stock!$C$2:$C$500,'Stock-AF'!$C74)*SUMIFS(AF!S$2:S$500,AF!$C$2:$C$500,'Stock-AF'!$C74)</f>
        <v>0</v>
      </c>
      <c r="T74" s="4">
        <f>SUMIFS(Stock!T$2:T$500,Stock!$C$2:$C$500,'Stock-AF'!$C74)*SUMIFS(AF!T$2:T$500,AF!$C$2:$C$500,'Stock-AF'!$C74)</f>
        <v>0</v>
      </c>
      <c r="U74" s="4">
        <f>SUMIFS(Stock!U$2:U$500,Stock!$C$2:$C$500,'Stock-AF'!$C74)*SUMIFS(AF!U$2:U$500,AF!$C$2:$C$500,'Stock-AF'!$C74)</f>
        <v>0</v>
      </c>
      <c r="V74" s="4">
        <f>SUMIFS(Stock!V$2:V$500,Stock!$C$2:$C$500,'Stock-AF'!$C74)*SUMIFS(AF!V$2:V$500,AF!$C$2:$C$500,'Stock-AF'!$C74)</f>
        <v>0</v>
      </c>
      <c r="W74" s="4">
        <f>SUMIFS(Stock!W$2:W$500,Stock!$C$2:$C$500,'Stock-AF'!$C74)*SUMIFS(AF!W$2:W$500,AF!$C$2:$C$500,'Stock-AF'!$C74)</f>
        <v>0</v>
      </c>
      <c r="X74" s="4">
        <f>SUMIFS(Stock!X$2:X$500,Stock!$C$2:$C$500,'Stock-AF'!$C74)*SUMIFS(AF!X$2:X$500,AF!$C$2:$C$500,'Stock-AF'!$C74)</f>
        <v>9.5586840539413194E-5</v>
      </c>
      <c r="Y74" s="4">
        <f>SUMIFS(Stock!Y$2:Y$500,Stock!$C$2:$C$500,'Stock-AF'!$C74)*SUMIFS(AF!Y$2:Y$500,AF!$C$2:$C$500,'Stock-AF'!$C74)</f>
        <v>0</v>
      </c>
      <c r="Z74" s="4">
        <f>SUMIFS(Stock!Z$2:Z$500,Stock!$C$2:$C$500,'Stock-AF'!$C74)*SUMIFS(AF!Z$2:Z$500,AF!$C$2:$C$500,'Stock-AF'!$C74)</f>
        <v>3.0833050375460853E-3</v>
      </c>
      <c r="AA74" s="4">
        <f>SUMIFS(Stock!AA$2:AA$500,Stock!$C$2:$C$500,'Stock-AF'!$C74)*SUMIFS(AF!AA$2:AA$500,AF!$C$2:$C$500,'Stock-AF'!$C74)</f>
        <v>2.7278839491109047E-4</v>
      </c>
      <c r="AB74" s="4">
        <f>SUMIFS(Stock!AB$2:AB$500,Stock!$C$2:$C$500,'Stock-AF'!$C74)*SUMIFS(AF!AB$2:AB$500,AF!$C$2:$C$500,'Stock-AF'!$C74)</f>
        <v>5.0948523674288993E-3</v>
      </c>
      <c r="AC74" s="4">
        <f>SUMIFS(Stock!AC$2:AC$500,Stock!$C$2:$C$500,'Stock-AF'!$C74)*SUMIFS(AF!AC$2:AC$500,AF!$C$2:$C$500,'Stock-AF'!$C74)</f>
        <v>0</v>
      </c>
      <c r="AD74" s="4">
        <f>SUMIFS(Stock!AD$2:AD$500,Stock!$C$2:$C$500,'Stock-AF'!$C74)*SUMIFS(AF!AD$2:AD$500,AF!$C$2:$C$500,'Stock-AF'!$C74)</f>
        <v>2.5259274962101799E-2</v>
      </c>
      <c r="AE74" s="4">
        <f>SUMIFS(Stock!AE$2:AE$500,Stock!$C$2:$C$500,'Stock-AF'!$C74)*SUMIFS(AF!AE$2:AE$500,AF!$C$2:$C$500,'Stock-AF'!$C74)</f>
        <v>3.1358374828194149E-3</v>
      </c>
      <c r="AF74" s="4">
        <f>SUMIFS(Stock!AF$2:AF$500,Stock!$C$2:$C$500,'Stock-AF'!$C74)*SUMIFS(AF!AF$2:AF$500,AF!$C$2:$C$500,'Stock-AF'!$C74)</f>
        <v>0</v>
      </c>
      <c r="AG74" s="4">
        <f>SUMIFS(Stock!AG$2:AG$500,Stock!$C$2:$C$500,'Stock-AF'!$C74)*SUMIFS(AF!AG$2:AG$500,AF!$C$2:$C$500,'Stock-AF'!$C74)</f>
        <v>0</v>
      </c>
      <c r="AH74" s="4">
        <f>SUMIFS(Stock!AH$2:AH$500,Stock!$C$2:$C$500,'Stock-AF'!$C74)*SUMIFS(AF!AH$2:AH$500,AF!$C$2:$C$500,'Stock-AF'!$C74)</f>
        <v>0</v>
      </c>
      <c r="AI74" s="4">
        <f>SUMIFS(Stock!AI$2:AI$500,Stock!$C$2:$C$500,'Stock-AF'!$C74)*SUMIFS(AF!AI$2:AI$500,AF!$C$2:$C$500,'Stock-AF'!$C74)</f>
        <v>0</v>
      </c>
      <c r="AJ74" s="4">
        <f>SUMIFS(Stock!AJ$2:AJ$500,Stock!$C$2:$C$500,'Stock-AF'!$C74)*SUMIFS(AF!AJ$2:AJ$500,AF!$C$2:$C$500,'Stock-AF'!$C74)</f>
        <v>0</v>
      </c>
      <c r="AK74" s="4">
        <f>SUMIFS(Stock!AK$2:AK$500,Stock!$C$2:$C$500,'Stock-AF'!$C74)*SUMIFS(AF!AK$2:AK$500,AF!$C$2:$C$500,'Stock-AF'!$C74)</f>
        <v>5.3226432504339148E-5</v>
      </c>
      <c r="AL74" s="4">
        <f>SUMIFS(Stock!AL$2:AL$500,Stock!$C$2:$C$500,'Stock-AF'!$C74)*SUMIFS(AF!AL$2:AL$500,AF!$C$2:$C$500,'Stock-AF'!$C74)</f>
        <v>0</v>
      </c>
      <c r="AM74" s="4">
        <f>SUMIFS(Stock!AM$2:AM$500,Stock!$C$2:$C$500,'Stock-AF'!$C74)*SUMIFS(AF!AM$2:AM$500,AF!$C$2:$C$500,'Stock-AF'!$C74)</f>
        <v>0</v>
      </c>
      <c r="AN74" s="4">
        <f>SUMIFS(Stock!AN$2:AN$500,Stock!$C$2:$C$500,'Stock-AF'!$C74)*SUMIFS(AF!AN$2:AN$500,AF!$C$2:$C$500,'Stock-AF'!$C74)</f>
        <v>0</v>
      </c>
      <c r="AO74" s="4">
        <f>SUMIFS(Stock!AO$2:AO$500,Stock!$C$2:$C$500,'Stock-AF'!$C74)*SUMIFS(AF!AO$2:AO$500,AF!$C$2:$C$500,'Stock-AF'!$C74)</f>
        <v>1.9507219779945449E-4</v>
      </c>
      <c r="AP74" s="4">
        <f>SUMIFS(Stock!AP$2:AP$500,Stock!$C$2:$C$500,'Stock-AF'!$C74)*SUMIFS(AF!AP$2:AP$500,AF!$C$2:$C$500,'Stock-AF'!$C74)</f>
        <v>3.95855003851752E-4</v>
      </c>
      <c r="AQ74" s="4">
        <f>SUMIFS(Stock!AQ$2:AQ$500,Stock!$C$2:$C$500,'Stock-AF'!$C74)*SUMIFS(AF!AQ$2:AQ$500,AF!$C$2:$C$500,'Stock-AF'!$C74)</f>
        <v>2.7672936023479498E-4</v>
      </c>
      <c r="AR74" s="4">
        <f>SUMIFS(Stock!AR$2:AR$500,Stock!$C$2:$C$500,'Stock-AF'!$C74)*SUMIFS(AF!AR$2:AR$500,AF!$C$2:$C$500,'Stock-AF'!$C74)</f>
        <v>9.7727220335835902E-5</v>
      </c>
      <c r="AS74" s="4">
        <f>SUMIFS(Stock!AS$2:AS$500,Stock!$C$2:$C$500,'Stock-AF'!$C74)*SUMIFS(AF!AS$2:AS$500,AF!$C$2:$C$500,'Stock-AF'!$C74)</f>
        <v>0</v>
      </c>
      <c r="AT74" s="4">
        <f>SUMIFS(Stock!AT$2:AT$500,Stock!$C$2:$C$500,'Stock-AF'!$C74)*SUMIFS(AF!AT$2:AT$500,AF!$C$2:$C$500,'Stock-AF'!$C74)</f>
        <v>4.2375698391093001E-4</v>
      </c>
      <c r="AU74" s="4">
        <f>SUMIFS(Stock!AU$2:AU$500,Stock!$C$2:$C$500,'Stock-AF'!$C74)*SUMIFS(AF!AU$2:AU$500,AF!$C$2:$C$500,'Stock-AF'!$C74)</f>
        <v>7.4709783035922445E-5</v>
      </c>
      <c r="AV74" s="4">
        <f>SUMIFS(Stock!AV$2:AV$500,Stock!$C$2:$C$500,'Stock-AF'!$C74)*SUMIFS(AF!AV$2:AV$500,AF!$C$2:$C$500,'Stock-AF'!$C74)</f>
        <v>3.2159153139841799E-5</v>
      </c>
    </row>
    <row r="75" spans="1:48">
      <c r="A75" s="4" t="s">
        <v>52</v>
      </c>
      <c r="B75" s="4" t="s">
        <v>258</v>
      </c>
      <c r="C75" s="4" t="s">
        <v>188</v>
      </c>
      <c r="D75" s="4" t="s">
        <v>54</v>
      </c>
      <c r="E75" s="4" t="s">
        <v>260</v>
      </c>
      <c r="F75" s="4" t="s">
        <v>54</v>
      </c>
      <c r="G75" s="4">
        <v>2010</v>
      </c>
      <c r="H75" s="4" t="s">
        <v>54</v>
      </c>
      <c r="I75" s="4" t="s">
        <v>54</v>
      </c>
      <c r="J75" s="4" t="s">
        <v>54</v>
      </c>
      <c r="K75" s="4" t="s">
        <v>54</v>
      </c>
      <c r="L75" s="4">
        <f>SUMIFS(Stock!L$2:L$500,Stock!$C$2:$C$500,'Stock-AF'!$C75)*SUMIFS(AF!L$2:L$500,AF!$C$2:$C$500,'Stock-AF'!$C75)</f>
        <v>0</v>
      </c>
      <c r="M75" s="4">
        <f>SUMIFS(Stock!M$2:M$500,Stock!$C$2:$C$500,'Stock-AF'!$C75)*SUMIFS(AF!M$2:M$500,AF!$C$2:$C$500,'Stock-AF'!$C75)</f>
        <v>4.6353054504139193E-2</v>
      </c>
      <c r="N75" s="4">
        <f>SUMIFS(Stock!N$2:N$500,Stock!$C$2:$C$500,'Stock-AF'!$C75)*SUMIFS(AF!N$2:N$500,AF!$C$2:$C$500,'Stock-AF'!$C75)</f>
        <v>2.1186779314336648E-3</v>
      </c>
      <c r="O75" s="4">
        <f>SUMIFS(Stock!O$2:O$500,Stock!$C$2:$C$500,'Stock-AF'!$C75)*SUMIFS(AF!O$2:O$500,AF!$C$2:$C$500,'Stock-AF'!$C75)</f>
        <v>1.0233993636480599E-2</v>
      </c>
      <c r="P75" s="4">
        <f>SUMIFS(Stock!P$2:P$500,Stock!$C$2:$C$500,'Stock-AF'!$C75)*SUMIFS(AF!P$2:P$500,AF!$C$2:$C$500,'Stock-AF'!$C75)</f>
        <v>6.0491752186381201E-3</v>
      </c>
      <c r="Q75" s="4">
        <f>SUMIFS(Stock!Q$2:Q$500,Stock!$C$2:$C$500,'Stock-AF'!$C75)*SUMIFS(AF!Q$2:Q$500,AF!$C$2:$C$500,'Stock-AF'!$C75)</f>
        <v>6.3373769676577348E-3</v>
      </c>
      <c r="R75" s="4">
        <f>SUMIFS(Stock!R$2:R$500,Stock!$C$2:$C$500,'Stock-AF'!$C75)*SUMIFS(AF!R$2:R$500,AF!$C$2:$C$500,'Stock-AF'!$C75)</f>
        <v>0</v>
      </c>
      <c r="S75" s="4">
        <f>SUMIFS(Stock!S$2:S$500,Stock!$C$2:$C$500,'Stock-AF'!$C75)*SUMIFS(AF!S$2:S$500,AF!$C$2:$C$500,'Stock-AF'!$C75)</f>
        <v>2.4997584046891348E-2</v>
      </c>
      <c r="T75" s="4">
        <f>SUMIFS(Stock!T$2:T$500,Stock!$C$2:$C$500,'Stock-AF'!$C75)*SUMIFS(AF!T$2:T$500,AF!$C$2:$C$500,'Stock-AF'!$C75)</f>
        <v>0.2162291232176865</v>
      </c>
      <c r="U75" s="4">
        <f>SUMIFS(Stock!U$2:U$500,Stock!$C$2:$C$500,'Stock-AF'!$C75)*SUMIFS(AF!U$2:U$500,AF!$C$2:$C$500,'Stock-AF'!$C75)</f>
        <v>0.15010252599021598</v>
      </c>
      <c r="V75" s="4">
        <f>SUMIFS(Stock!V$2:V$500,Stock!$C$2:$C$500,'Stock-AF'!$C75)*SUMIFS(AF!V$2:V$500,AF!$C$2:$C$500,'Stock-AF'!$C75)</f>
        <v>2.1239763257765099E-2</v>
      </c>
      <c r="W75" s="4">
        <f>SUMIFS(Stock!W$2:W$500,Stock!$C$2:$C$500,'Stock-AF'!$C75)*SUMIFS(AF!W$2:W$500,AF!$C$2:$C$500,'Stock-AF'!$C75)</f>
        <v>0</v>
      </c>
      <c r="X75" s="4">
        <f>SUMIFS(Stock!X$2:X$500,Stock!$C$2:$C$500,'Stock-AF'!$C75)*SUMIFS(AF!X$2:X$500,AF!$C$2:$C$500,'Stock-AF'!$C75)</f>
        <v>0</v>
      </c>
      <c r="Y75" s="4">
        <f>SUMIFS(Stock!Y$2:Y$500,Stock!$C$2:$C$500,'Stock-AF'!$C75)*SUMIFS(AF!Y$2:Y$500,AF!$C$2:$C$500,'Stock-AF'!$C75)</f>
        <v>0.19358248793462701</v>
      </c>
      <c r="Z75" s="4">
        <f>SUMIFS(Stock!Z$2:Z$500,Stock!$C$2:$C$500,'Stock-AF'!$C75)*SUMIFS(AF!Z$2:Z$500,AF!$C$2:$C$500,'Stock-AF'!$C75)</f>
        <v>0.11484159199503841</v>
      </c>
      <c r="AA75" s="4">
        <f>SUMIFS(Stock!AA$2:AA$500,Stock!$C$2:$C$500,'Stock-AF'!$C75)*SUMIFS(AF!AA$2:AA$500,AF!$C$2:$C$500,'Stock-AF'!$C75)</f>
        <v>1.6203481396242598E-3</v>
      </c>
      <c r="AB75" s="4">
        <f>SUMIFS(Stock!AB$2:AB$500,Stock!$C$2:$C$500,'Stock-AF'!$C75)*SUMIFS(AF!AB$2:AB$500,AF!$C$2:$C$500,'Stock-AF'!$C75)</f>
        <v>1.2784433849876294E-2</v>
      </c>
      <c r="AC75" s="4">
        <f>SUMIFS(Stock!AC$2:AC$500,Stock!$C$2:$C$500,'Stock-AF'!$C75)*SUMIFS(AF!AC$2:AC$500,AF!$C$2:$C$500,'Stock-AF'!$C75)</f>
        <v>0</v>
      </c>
      <c r="AD75" s="4">
        <f>SUMIFS(Stock!AD$2:AD$500,Stock!$C$2:$C$500,'Stock-AF'!$C75)*SUMIFS(AF!AD$2:AD$500,AF!$C$2:$C$500,'Stock-AF'!$C75)</f>
        <v>7.6809668066491199E-3</v>
      </c>
      <c r="AE75" s="4">
        <f>SUMIFS(Stock!AE$2:AE$500,Stock!$C$2:$C$500,'Stock-AF'!$C75)*SUMIFS(AF!AE$2:AE$500,AF!$C$2:$C$500,'Stock-AF'!$C75)</f>
        <v>2.9009020070054998E-3</v>
      </c>
      <c r="AF75" s="4">
        <f>SUMIFS(Stock!AF$2:AF$500,Stock!$C$2:$C$500,'Stock-AF'!$C75)*SUMIFS(AF!AF$2:AF$500,AF!$C$2:$C$500,'Stock-AF'!$C75)</f>
        <v>6.6963090260728351E-5</v>
      </c>
      <c r="AG75" s="4">
        <f>SUMIFS(Stock!AG$2:AG$500,Stock!$C$2:$C$500,'Stock-AF'!$C75)*SUMIFS(AF!AG$2:AG$500,AF!$C$2:$C$500,'Stock-AF'!$C75)</f>
        <v>1.0924898347706775E-2</v>
      </c>
      <c r="AH75" s="4">
        <f>SUMIFS(Stock!AH$2:AH$500,Stock!$C$2:$C$500,'Stock-AF'!$C75)*SUMIFS(AF!AH$2:AH$500,AF!$C$2:$C$500,'Stock-AF'!$C75)</f>
        <v>1.688574647847495E-3</v>
      </c>
      <c r="AI75" s="4">
        <f>SUMIFS(Stock!AI$2:AI$500,Stock!$C$2:$C$500,'Stock-AF'!$C75)*SUMIFS(AF!AI$2:AI$500,AF!$C$2:$C$500,'Stock-AF'!$C75)</f>
        <v>1.409986991123619E-2</v>
      </c>
      <c r="AJ75" s="4">
        <f>SUMIFS(Stock!AJ$2:AJ$500,Stock!$C$2:$C$500,'Stock-AF'!$C75)*SUMIFS(AF!AJ$2:AJ$500,AF!$C$2:$C$500,'Stock-AF'!$C75)</f>
        <v>0</v>
      </c>
      <c r="AK75" s="4">
        <f>SUMIFS(Stock!AK$2:AK$500,Stock!$C$2:$C$500,'Stock-AF'!$C75)*SUMIFS(AF!AK$2:AK$500,AF!$C$2:$C$500,'Stock-AF'!$C75)</f>
        <v>4.6196055939363149E-4</v>
      </c>
      <c r="AL75" s="4">
        <f>SUMIFS(Stock!AL$2:AL$500,Stock!$C$2:$C$500,'Stock-AF'!$C75)*SUMIFS(AF!AL$2:AL$500,AF!$C$2:$C$500,'Stock-AF'!$C75)</f>
        <v>0</v>
      </c>
      <c r="AM75" s="4">
        <f>SUMIFS(Stock!AM$2:AM$500,Stock!$C$2:$C$500,'Stock-AF'!$C75)*SUMIFS(AF!AM$2:AM$500,AF!$C$2:$C$500,'Stock-AF'!$C75)</f>
        <v>5.2964241874923899E-2</v>
      </c>
      <c r="AN75" s="4">
        <f>SUMIFS(Stock!AN$2:AN$500,Stock!$C$2:$C$500,'Stock-AF'!$C75)*SUMIFS(AF!AN$2:AN$500,AF!$C$2:$C$500,'Stock-AF'!$C75)</f>
        <v>4.4740354326091504E-2</v>
      </c>
      <c r="AO75" s="4">
        <f>SUMIFS(Stock!AO$2:AO$500,Stock!$C$2:$C$500,'Stock-AF'!$C75)*SUMIFS(AF!AO$2:AO$500,AF!$C$2:$C$500,'Stock-AF'!$C75)</f>
        <v>5.218060594418325E-2</v>
      </c>
      <c r="AP75" s="4">
        <f>SUMIFS(Stock!AP$2:AP$500,Stock!$C$2:$C$500,'Stock-AF'!$C75)*SUMIFS(AF!AP$2:AP$500,AF!$C$2:$C$500,'Stock-AF'!$C75)</f>
        <v>4.1020706886171001E-4</v>
      </c>
      <c r="AQ75" s="4">
        <f>SUMIFS(Stock!AQ$2:AQ$500,Stock!$C$2:$C$500,'Stock-AF'!$C75)*SUMIFS(AF!AQ$2:AQ$500,AF!$C$2:$C$500,'Stock-AF'!$C75)</f>
        <v>1.1063879875018034E-2</v>
      </c>
      <c r="AR75" s="4">
        <f>SUMIFS(Stock!AR$2:AR$500,Stock!$C$2:$C$500,'Stock-AF'!$C75)*SUMIFS(AF!AR$2:AR$500,AF!$C$2:$C$500,'Stock-AF'!$C75)</f>
        <v>3.2532194989958849E-3</v>
      </c>
      <c r="AS75" s="4">
        <f>SUMIFS(Stock!AS$2:AS$500,Stock!$C$2:$C$500,'Stock-AF'!$C75)*SUMIFS(AF!AS$2:AS$500,AF!$C$2:$C$500,'Stock-AF'!$C75)</f>
        <v>0.247692425170188</v>
      </c>
      <c r="AT75" s="4">
        <f>SUMIFS(Stock!AT$2:AT$500,Stock!$C$2:$C$500,'Stock-AF'!$C75)*SUMIFS(AF!AT$2:AT$500,AF!$C$2:$C$500,'Stock-AF'!$C75)</f>
        <v>1.425264434143455E-3</v>
      </c>
      <c r="AU75" s="4">
        <f>SUMIFS(Stock!AU$2:AU$500,Stock!$C$2:$C$500,'Stock-AF'!$C75)*SUMIFS(AF!AU$2:AU$500,AF!$C$2:$C$500,'Stock-AF'!$C75)</f>
        <v>1.4598660355962644E-2</v>
      </c>
      <c r="AV75" s="4">
        <f>SUMIFS(Stock!AV$2:AV$500,Stock!$C$2:$C$500,'Stock-AF'!$C75)*SUMIFS(AF!AV$2:AV$500,AF!$C$2:$C$500,'Stock-AF'!$C75)</f>
        <v>1.4338201780280804E-2</v>
      </c>
    </row>
    <row r="76" spans="1:48">
      <c r="A76" s="4" t="s">
        <v>52</v>
      </c>
      <c r="B76" s="4" t="s">
        <v>258</v>
      </c>
      <c r="C76" s="4" t="s">
        <v>189</v>
      </c>
      <c r="D76" s="4" t="s">
        <v>54</v>
      </c>
      <c r="E76" s="4" t="s">
        <v>260</v>
      </c>
      <c r="F76" s="4" t="s">
        <v>54</v>
      </c>
      <c r="G76" s="4">
        <v>2010</v>
      </c>
      <c r="H76" s="4" t="s">
        <v>54</v>
      </c>
      <c r="I76" s="4" t="s">
        <v>54</v>
      </c>
      <c r="J76" s="4" t="s">
        <v>54</v>
      </c>
      <c r="K76" s="4" t="s">
        <v>54</v>
      </c>
      <c r="L76" s="4">
        <f>SUMIFS(Stock!L$2:L$500,Stock!$C$2:$C$500,'Stock-AF'!$C76)*SUMIFS(AF!L$2:L$500,AF!$C$2:$C$500,'Stock-AF'!$C76)</f>
        <v>0</v>
      </c>
      <c r="M76" s="4">
        <f>SUMIFS(Stock!M$2:M$500,Stock!$C$2:$C$500,'Stock-AF'!$C76)*SUMIFS(AF!M$2:M$500,AF!$C$2:$C$500,'Stock-AF'!$C76)</f>
        <v>0</v>
      </c>
      <c r="N76" s="4">
        <f>SUMIFS(Stock!N$2:N$500,Stock!$C$2:$C$500,'Stock-AF'!$C76)*SUMIFS(AF!N$2:N$500,AF!$C$2:$C$500,'Stock-AF'!$C76)</f>
        <v>0</v>
      </c>
      <c r="O76" s="4">
        <f>SUMIFS(Stock!O$2:O$500,Stock!$C$2:$C$500,'Stock-AF'!$C76)*SUMIFS(AF!O$2:O$500,AF!$C$2:$C$500,'Stock-AF'!$C76)</f>
        <v>0</v>
      </c>
      <c r="P76" s="4">
        <f>SUMIFS(Stock!P$2:P$500,Stock!$C$2:$C$500,'Stock-AF'!$C76)*SUMIFS(AF!P$2:P$500,AF!$C$2:$C$500,'Stock-AF'!$C76)</f>
        <v>0</v>
      </c>
      <c r="Q76" s="4">
        <f>SUMIFS(Stock!Q$2:Q$500,Stock!$C$2:$C$500,'Stock-AF'!$C76)*SUMIFS(AF!Q$2:Q$500,AF!$C$2:$C$500,'Stock-AF'!$C76)</f>
        <v>0</v>
      </c>
      <c r="R76" s="4">
        <f>SUMIFS(Stock!R$2:R$500,Stock!$C$2:$C$500,'Stock-AF'!$C76)*SUMIFS(AF!R$2:R$500,AF!$C$2:$C$500,'Stock-AF'!$C76)</f>
        <v>0</v>
      </c>
      <c r="S76" s="4">
        <f>SUMIFS(Stock!S$2:S$500,Stock!$C$2:$C$500,'Stock-AF'!$C76)*SUMIFS(AF!S$2:S$500,AF!$C$2:$C$500,'Stock-AF'!$C76)</f>
        <v>0</v>
      </c>
      <c r="T76" s="4">
        <f>SUMIFS(Stock!T$2:T$500,Stock!$C$2:$C$500,'Stock-AF'!$C76)*SUMIFS(AF!T$2:T$500,AF!$C$2:$C$500,'Stock-AF'!$C76)</f>
        <v>0</v>
      </c>
      <c r="U76" s="4">
        <f>SUMIFS(Stock!U$2:U$500,Stock!$C$2:$C$500,'Stock-AF'!$C76)*SUMIFS(AF!U$2:U$500,AF!$C$2:$C$500,'Stock-AF'!$C76)</f>
        <v>0</v>
      </c>
      <c r="V76" s="4">
        <f>SUMIFS(Stock!V$2:V$500,Stock!$C$2:$C$500,'Stock-AF'!$C76)*SUMIFS(AF!V$2:V$500,AF!$C$2:$C$500,'Stock-AF'!$C76)</f>
        <v>0</v>
      </c>
      <c r="W76" s="4">
        <f>SUMIFS(Stock!W$2:W$500,Stock!$C$2:$C$500,'Stock-AF'!$C76)*SUMIFS(AF!W$2:W$500,AF!$C$2:$C$500,'Stock-AF'!$C76)</f>
        <v>0</v>
      </c>
      <c r="X76" s="4">
        <f>SUMIFS(Stock!X$2:X$500,Stock!$C$2:$C$500,'Stock-AF'!$C76)*SUMIFS(AF!X$2:X$500,AF!$C$2:$C$500,'Stock-AF'!$C76)</f>
        <v>0</v>
      </c>
      <c r="Y76" s="4">
        <f>SUMIFS(Stock!Y$2:Y$500,Stock!$C$2:$C$500,'Stock-AF'!$C76)*SUMIFS(AF!Y$2:Y$500,AF!$C$2:$C$500,'Stock-AF'!$C76)</f>
        <v>0</v>
      </c>
      <c r="Z76" s="4">
        <f>SUMIFS(Stock!Z$2:Z$500,Stock!$C$2:$C$500,'Stock-AF'!$C76)*SUMIFS(AF!Z$2:Z$500,AF!$C$2:$C$500,'Stock-AF'!$C76)</f>
        <v>0</v>
      </c>
      <c r="AA76" s="4">
        <f>SUMIFS(Stock!AA$2:AA$500,Stock!$C$2:$C$500,'Stock-AF'!$C76)*SUMIFS(AF!AA$2:AA$500,AF!$C$2:$C$500,'Stock-AF'!$C76)</f>
        <v>0</v>
      </c>
      <c r="AB76" s="4">
        <f>SUMIFS(Stock!AB$2:AB$500,Stock!$C$2:$C$500,'Stock-AF'!$C76)*SUMIFS(AF!AB$2:AB$500,AF!$C$2:$C$500,'Stock-AF'!$C76)</f>
        <v>0</v>
      </c>
      <c r="AC76" s="4">
        <f>SUMIFS(Stock!AC$2:AC$500,Stock!$C$2:$C$500,'Stock-AF'!$C76)*SUMIFS(AF!AC$2:AC$500,AF!$C$2:$C$500,'Stock-AF'!$C76)</f>
        <v>0</v>
      </c>
      <c r="AD76" s="4">
        <f>SUMIFS(Stock!AD$2:AD$500,Stock!$C$2:$C$500,'Stock-AF'!$C76)*SUMIFS(AF!AD$2:AD$500,AF!$C$2:$C$500,'Stock-AF'!$C76)</f>
        <v>0</v>
      </c>
      <c r="AE76" s="4">
        <f>SUMIFS(Stock!AE$2:AE$500,Stock!$C$2:$C$500,'Stock-AF'!$C76)*SUMIFS(AF!AE$2:AE$500,AF!$C$2:$C$500,'Stock-AF'!$C76)</f>
        <v>3.0931935834752852E-3</v>
      </c>
      <c r="AF76" s="4">
        <f>SUMIFS(Stock!AF$2:AF$500,Stock!$C$2:$C$500,'Stock-AF'!$C76)*SUMIFS(AF!AF$2:AF$500,AF!$C$2:$C$500,'Stock-AF'!$C76)</f>
        <v>0</v>
      </c>
      <c r="AG76" s="4">
        <f>SUMIFS(Stock!AG$2:AG$500,Stock!$C$2:$C$500,'Stock-AF'!$C76)*SUMIFS(AF!AG$2:AG$500,AF!$C$2:$C$500,'Stock-AF'!$C76)</f>
        <v>0</v>
      </c>
      <c r="AH76" s="4">
        <f>SUMIFS(Stock!AH$2:AH$500,Stock!$C$2:$C$500,'Stock-AF'!$C76)*SUMIFS(AF!AH$2:AH$500,AF!$C$2:$C$500,'Stock-AF'!$C76)</f>
        <v>6.1417277522102397E-5</v>
      </c>
      <c r="AI76" s="4">
        <f>SUMIFS(Stock!AI$2:AI$500,Stock!$C$2:$C$500,'Stock-AF'!$C76)*SUMIFS(AF!AI$2:AI$500,AF!$C$2:$C$500,'Stock-AF'!$C76)</f>
        <v>0</v>
      </c>
      <c r="AJ76" s="4">
        <f>SUMIFS(Stock!AJ$2:AJ$500,Stock!$C$2:$C$500,'Stock-AF'!$C76)*SUMIFS(AF!AJ$2:AJ$500,AF!$C$2:$C$500,'Stock-AF'!$C76)</f>
        <v>0</v>
      </c>
      <c r="AK76" s="4">
        <f>SUMIFS(Stock!AK$2:AK$500,Stock!$C$2:$C$500,'Stock-AF'!$C76)*SUMIFS(AF!AK$2:AK$500,AF!$C$2:$C$500,'Stock-AF'!$C76)</f>
        <v>0</v>
      </c>
      <c r="AL76" s="4">
        <f>SUMIFS(Stock!AL$2:AL$500,Stock!$C$2:$C$500,'Stock-AF'!$C76)*SUMIFS(AF!AL$2:AL$500,AF!$C$2:$C$500,'Stock-AF'!$C76)</f>
        <v>0</v>
      </c>
      <c r="AM76" s="4">
        <f>SUMIFS(Stock!AM$2:AM$500,Stock!$C$2:$C$500,'Stock-AF'!$C76)*SUMIFS(AF!AM$2:AM$500,AF!$C$2:$C$500,'Stock-AF'!$C76)</f>
        <v>0</v>
      </c>
      <c r="AN76" s="4">
        <f>SUMIFS(Stock!AN$2:AN$500,Stock!$C$2:$C$500,'Stock-AF'!$C76)*SUMIFS(AF!AN$2:AN$500,AF!$C$2:$C$500,'Stock-AF'!$C76)</f>
        <v>0</v>
      </c>
      <c r="AO76" s="4">
        <f>SUMIFS(Stock!AO$2:AO$500,Stock!$C$2:$C$500,'Stock-AF'!$C76)*SUMIFS(AF!AO$2:AO$500,AF!$C$2:$C$500,'Stock-AF'!$C76)</f>
        <v>0</v>
      </c>
      <c r="AP76" s="4">
        <f>SUMIFS(Stock!AP$2:AP$500,Stock!$C$2:$C$500,'Stock-AF'!$C76)*SUMIFS(AF!AP$2:AP$500,AF!$C$2:$C$500,'Stock-AF'!$C76)</f>
        <v>0</v>
      </c>
      <c r="AQ76" s="4">
        <f>SUMIFS(Stock!AQ$2:AQ$500,Stock!$C$2:$C$500,'Stock-AF'!$C76)*SUMIFS(AF!AQ$2:AQ$500,AF!$C$2:$C$500,'Stock-AF'!$C76)</f>
        <v>0</v>
      </c>
      <c r="AR76" s="4">
        <f>SUMIFS(Stock!AR$2:AR$500,Stock!$C$2:$C$500,'Stock-AF'!$C76)*SUMIFS(AF!AR$2:AR$500,AF!$C$2:$C$500,'Stock-AF'!$C76)</f>
        <v>0</v>
      </c>
      <c r="AS76" s="4">
        <f>SUMIFS(Stock!AS$2:AS$500,Stock!$C$2:$C$500,'Stock-AF'!$C76)*SUMIFS(AF!AS$2:AS$500,AF!$C$2:$C$500,'Stock-AF'!$C76)</f>
        <v>0</v>
      </c>
      <c r="AT76" s="4">
        <f>SUMIFS(Stock!AT$2:AT$500,Stock!$C$2:$C$500,'Stock-AF'!$C76)*SUMIFS(AF!AT$2:AT$500,AF!$C$2:$C$500,'Stock-AF'!$C76)</f>
        <v>2.1781789834985848E-4</v>
      </c>
      <c r="AU76" s="4">
        <f>SUMIFS(Stock!AU$2:AU$500,Stock!$C$2:$C$500,'Stock-AF'!$C76)*SUMIFS(AF!AU$2:AU$500,AF!$C$2:$C$500,'Stock-AF'!$C76)</f>
        <v>0</v>
      </c>
      <c r="AV76" s="4">
        <f>SUMIFS(Stock!AV$2:AV$500,Stock!$C$2:$C$500,'Stock-AF'!$C76)*SUMIFS(AF!AV$2:AV$500,AF!$C$2:$C$500,'Stock-AF'!$C76)</f>
        <v>0</v>
      </c>
    </row>
    <row r="77" spans="1:48">
      <c r="A77" s="4" t="s">
        <v>52</v>
      </c>
      <c r="B77" s="4" t="s">
        <v>258</v>
      </c>
      <c r="C77" s="4" t="s">
        <v>190</v>
      </c>
      <c r="D77" s="4" t="s">
        <v>54</v>
      </c>
      <c r="E77" s="4" t="s">
        <v>260</v>
      </c>
      <c r="F77" s="4" t="s">
        <v>54</v>
      </c>
      <c r="G77" s="4">
        <v>2010</v>
      </c>
      <c r="H77" s="4" t="s">
        <v>54</v>
      </c>
      <c r="I77" s="4" t="s">
        <v>54</v>
      </c>
      <c r="J77" s="4" t="s">
        <v>54</v>
      </c>
      <c r="K77" s="4" t="s">
        <v>54</v>
      </c>
      <c r="L77" s="4">
        <f>SUMIFS(Stock!L$2:L$500,Stock!$C$2:$C$500,'Stock-AF'!$C77)*SUMIFS(AF!L$2:L$500,AF!$C$2:$C$500,'Stock-AF'!$C77)</f>
        <v>2.05706418968958E-4</v>
      </c>
      <c r="M77" s="4">
        <f>SUMIFS(Stock!M$2:M$500,Stock!$C$2:$C$500,'Stock-AF'!$C77)*SUMIFS(AF!M$2:M$500,AF!$C$2:$C$500,'Stock-AF'!$C77)</f>
        <v>1.2630773565406995E-2</v>
      </c>
      <c r="N77" s="4">
        <f>SUMIFS(Stock!N$2:N$500,Stock!$C$2:$C$500,'Stock-AF'!$C77)*SUMIFS(AF!N$2:N$500,AF!$C$2:$C$500,'Stock-AF'!$C77)</f>
        <v>1.1986417342749059E-3</v>
      </c>
      <c r="O77" s="4">
        <f>SUMIFS(Stock!O$2:O$500,Stock!$C$2:$C$500,'Stock-AF'!$C77)*SUMIFS(AF!O$2:O$500,AF!$C$2:$C$500,'Stock-AF'!$C77)</f>
        <v>7.5735334376213256E-2</v>
      </c>
      <c r="P77" s="4">
        <f>SUMIFS(Stock!P$2:P$500,Stock!$C$2:$C$500,'Stock-AF'!$C77)*SUMIFS(AF!P$2:P$500,AF!$C$2:$C$500,'Stock-AF'!$C77)</f>
        <v>1.6720037734372949E-3</v>
      </c>
      <c r="Q77" s="4">
        <f>SUMIFS(Stock!Q$2:Q$500,Stock!$C$2:$C$500,'Stock-AF'!$C77)*SUMIFS(AF!Q$2:Q$500,AF!$C$2:$C$500,'Stock-AF'!$C77)</f>
        <v>5.7317450537643144E-2</v>
      </c>
      <c r="R77" s="4">
        <f>SUMIFS(Stock!R$2:R$500,Stock!$C$2:$C$500,'Stock-AF'!$C77)*SUMIFS(AF!R$2:R$500,AF!$C$2:$C$500,'Stock-AF'!$C77)</f>
        <v>7.2732090324282748E-4</v>
      </c>
      <c r="S77" s="4">
        <f>SUMIFS(Stock!S$2:S$500,Stock!$C$2:$C$500,'Stock-AF'!$C77)*SUMIFS(AF!S$2:S$500,AF!$C$2:$C$500,'Stock-AF'!$C77)</f>
        <v>1.0453820545733548E-3</v>
      </c>
      <c r="T77" s="4">
        <f>SUMIFS(Stock!T$2:T$500,Stock!$C$2:$C$500,'Stock-AF'!$C77)*SUMIFS(AF!T$2:T$500,AF!$C$2:$C$500,'Stock-AF'!$C77)</f>
        <v>0.3983763783704235</v>
      </c>
      <c r="U77" s="4">
        <f>SUMIFS(Stock!U$2:U$500,Stock!$C$2:$C$500,'Stock-AF'!$C77)*SUMIFS(AF!U$2:U$500,AF!$C$2:$C$500,'Stock-AF'!$C77)</f>
        <v>8.0255313384877038E-3</v>
      </c>
      <c r="V77" s="4">
        <f>SUMIFS(Stock!V$2:V$500,Stock!$C$2:$C$500,'Stock-AF'!$C77)*SUMIFS(AF!V$2:V$500,AF!$C$2:$C$500,'Stock-AF'!$C77)</f>
        <v>3.5011286272143001E-3</v>
      </c>
      <c r="W77" s="4">
        <f>SUMIFS(Stock!W$2:W$500,Stock!$C$2:$C$500,'Stock-AF'!$C77)*SUMIFS(AF!W$2:W$500,AF!$C$2:$C$500,'Stock-AF'!$C77)</f>
        <v>5.0390517764581349E-3</v>
      </c>
      <c r="X77" s="4">
        <f>SUMIFS(Stock!X$2:X$500,Stock!$C$2:$C$500,'Stock-AF'!$C77)*SUMIFS(AF!X$2:X$500,AF!$C$2:$C$500,'Stock-AF'!$C77)</f>
        <v>3.20222752608912E-2</v>
      </c>
      <c r="Y77" s="4">
        <f>SUMIFS(Stock!Y$2:Y$500,Stock!$C$2:$C$500,'Stock-AF'!$C77)*SUMIFS(AF!Y$2:Y$500,AF!$C$2:$C$500,'Stock-AF'!$C77)</f>
        <v>4.210522374929445E-2</v>
      </c>
      <c r="Z77" s="4">
        <f>SUMIFS(Stock!Z$2:Z$500,Stock!$C$2:$C$500,'Stock-AF'!$C77)*SUMIFS(AF!Z$2:Z$500,AF!$C$2:$C$500,'Stock-AF'!$C77)</f>
        <v>0.23816315411724448</v>
      </c>
      <c r="AA77" s="4">
        <f>SUMIFS(Stock!AA$2:AA$500,Stock!$C$2:$C$500,'Stock-AF'!$C77)*SUMIFS(AF!AA$2:AA$500,AF!$C$2:$C$500,'Stock-AF'!$C77)</f>
        <v>2.3418708086030697E-3</v>
      </c>
      <c r="AB77" s="4">
        <f>SUMIFS(Stock!AB$2:AB$500,Stock!$C$2:$C$500,'Stock-AF'!$C77)*SUMIFS(AF!AB$2:AB$500,AF!$C$2:$C$500,'Stock-AF'!$C77)</f>
        <v>0</v>
      </c>
      <c r="AC77" s="4">
        <f>SUMIFS(Stock!AC$2:AC$500,Stock!$C$2:$C$500,'Stock-AF'!$C77)*SUMIFS(AF!AC$2:AC$500,AF!$C$2:$C$500,'Stock-AF'!$C77)</f>
        <v>1.2707011153207513E-2</v>
      </c>
      <c r="AD77" s="4">
        <f>SUMIFS(Stock!AD$2:AD$500,Stock!$C$2:$C$500,'Stock-AF'!$C77)*SUMIFS(AF!AD$2:AD$500,AF!$C$2:$C$500,'Stock-AF'!$C77)</f>
        <v>0</v>
      </c>
      <c r="AE77" s="4">
        <f>SUMIFS(Stock!AE$2:AE$500,Stock!$C$2:$C$500,'Stock-AF'!$C77)*SUMIFS(AF!AE$2:AE$500,AF!$C$2:$C$500,'Stock-AF'!$C77)</f>
        <v>7.0040686714960953E-3</v>
      </c>
      <c r="AF77" s="4">
        <f>SUMIFS(Stock!AF$2:AF$500,Stock!$C$2:$C$500,'Stock-AF'!$C77)*SUMIFS(AF!AF$2:AF$500,AF!$C$2:$C$500,'Stock-AF'!$C77)</f>
        <v>7.3382410487318403E-4</v>
      </c>
      <c r="AG77" s="4">
        <f>SUMIFS(Stock!AG$2:AG$500,Stock!$C$2:$C$500,'Stock-AF'!$C77)*SUMIFS(AF!AG$2:AG$500,AF!$C$2:$C$500,'Stock-AF'!$C77)</f>
        <v>1.3146311880390658E-4</v>
      </c>
      <c r="AH77" s="4">
        <f>SUMIFS(Stock!AH$2:AH$500,Stock!$C$2:$C$500,'Stock-AF'!$C77)*SUMIFS(AF!AH$2:AH$500,AF!$C$2:$C$500,'Stock-AF'!$C77)</f>
        <v>2.6064212117605499E-3</v>
      </c>
      <c r="AI77" s="4">
        <f>SUMIFS(Stock!AI$2:AI$500,Stock!$C$2:$C$500,'Stock-AF'!$C77)*SUMIFS(AF!AI$2:AI$500,AF!$C$2:$C$500,'Stock-AF'!$C77)</f>
        <v>2.3791319278840648E-3</v>
      </c>
      <c r="AJ77" s="4">
        <f>SUMIFS(Stock!AJ$2:AJ$500,Stock!$C$2:$C$500,'Stock-AF'!$C77)*SUMIFS(AF!AJ$2:AJ$500,AF!$C$2:$C$500,'Stock-AF'!$C77)</f>
        <v>0</v>
      </c>
      <c r="AK77" s="4">
        <f>SUMIFS(Stock!AK$2:AK$500,Stock!$C$2:$C$500,'Stock-AF'!$C77)*SUMIFS(AF!AK$2:AK$500,AF!$C$2:$C$500,'Stock-AF'!$C77)</f>
        <v>1.5983133240383249E-3</v>
      </c>
      <c r="AL77" s="4">
        <f>SUMIFS(Stock!AL$2:AL$500,Stock!$C$2:$C$500,'Stock-AF'!$C77)*SUMIFS(AF!AL$2:AL$500,AF!$C$2:$C$500,'Stock-AF'!$C77)</f>
        <v>0</v>
      </c>
      <c r="AM77" s="4">
        <f>SUMIFS(Stock!AM$2:AM$500,Stock!$C$2:$C$500,'Stock-AF'!$C77)*SUMIFS(AF!AM$2:AM$500,AF!$C$2:$C$500,'Stock-AF'!$C77)</f>
        <v>2.3657365643642549E-2</v>
      </c>
      <c r="AN77" s="4">
        <f>SUMIFS(Stock!AN$2:AN$500,Stock!$C$2:$C$500,'Stock-AF'!$C77)*SUMIFS(AF!AN$2:AN$500,AF!$C$2:$C$500,'Stock-AF'!$C77)</f>
        <v>3.0231960952589398E-2</v>
      </c>
      <c r="AO77" s="4">
        <f>SUMIFS(Stock!AO$2:AO$500,Stock!$C$2:$C$500,'Stock-AF'!$C77)*SUMIFS(AF!AO$2:AO$500,AF!$C$2:$C$500,'Stock-AF'!$C77)</f>
        <v>3.0310275958409849E-2</v>
      </c>
      <c r="AP77" s="4">
        <f>SUMIFS(Stock!AP$2:AP$500,Stock!$C$2:$C$500,'Stock-AF'!$C77)*SUMIFS(AF!AP$2:AP$500,AF!$C$2:$C$500,'Stock-AF'!$C77)</f>
        <v>5.2319278733937748E-3</v>
      </c>
      <c r="AQ77" s="4">
        <f>SUMIFS(Stock!AQ$2:AQ$500,Stock!$C$2:$C$500,'Stock-AF'!$C77)*SUMIFS(AF!AQ$2:AQ$500,AF!$C$2:$C$500,'Stock-AF'!$C77)</f>
        <v>2.4134082823785898E-3</v>
      </c>
      <c r="AR77" s="4">
        <f>SUMIFS(Stock!AR$2:AR$500,Stock!$C$2:$C$500,'Stock-AF'!$C77)*SUMIFS(AF!AR$2:AR$500,AF!$C$2:$C$500,'Stock-AF'!$C77)</f>
        <v>2.1937521812596052E-3</v>
      </c>
      <c r="AS77" s="4">
        <f>SUMIFS(Stock!AS$2:AS$500,Stock!$C$2:$C$500,'Stock-AF'!$C77)*SUMIFS(AF!AS$2:AS$500,AF!$C$2:$C$500,'Stock-AF'!$C77)</f>
        <v>7.3694200337604154E-2</v>
      </c>
      <c r="AT77" s="4">
        <f>SUMIFS(Stock!AT$2:AT$500,Stock!$C$2:$C$500,'Stock-AF'!$C77)*SUMIFS(AF!AT$2:AT$500,AF!$C$2:$C$500,'Stock-AF'!$C77)</f>
        <v>5.1992521355656504E-3</v>
      </c>
      <c r="AU77" s="4">
        <f>SUMIFS(Stock!AU$2:AU$500,Stock!$C$2:$C$500,'Stock-AF'!$C77)*SUMIFS(AF!AU$2:AU$500,AF!$C$2:$C$500,'Stock-AF'!$C77)</f>
        <v>1.7770035536861998E-3</v>
      </c>
      <c r="AV77" s="4">
        <f>SUMIFS(Stock!AV$2:AV$500,Stock!$C$2:$C$500,'Stock-AF'!$C77)*SUMIFS(AF!AV$2:AV$500,AF!$C$2:$C$500,'Stock-AF'!$C77)</f>
        <v>2.5499637855007348E-2</v>
      </c>
    </row>
    <row r="78" spans="1:48">
      <c r="A78" s="4" t="s">
        <v>52</v>
      </c>
      <c r="B78" s="4" t="s">
        <v>258</v>
      </c>
      <c r="C78" s="4" t="s">
        <v>191</v>
      </c>
      <c r="D78" s="4" t="s">
        <v>54</v>
      </c>
      <c r="E78" s="4" t="s">
        <v>260</v>
      </c>
      <c r="F78" s="4" t="s">
        <v>54</v>
      </c>
      <c r="G78" s="4">
        <v>2010</v>
      </c>
      <c r="H78" s="4" t="s">
        <v>54</v>
      </c>
      <c r="I78" s="4" t="s">
        <v>54</v>
      </c>
      <c r="J78" s="4" t="s">
        <v>54</v>
      </c>
      <c r="K78" s="4" t="s">
        <v>54</v>
      </c>
      <c r="L78" s="4">
        <f>SUMIFS(Stock!L$2:L$500,Stock!$C$2:$C$500,'Stock-AF'!$C78)*SUMIFS(AF!L$2:L$500,AF!$C$2:$C$500,'Stock-AF'!$C78)</f>
        <v>8.3520314723733156E-4</v>
      </c>
      <c r="M78" s="4">
        <f>SUMIFS(Stock!M$2:M$500,Stock!$C$2:$C$500,'Stock-AF'!$C78)*SUMIFS(AF!M$2:M$500,AF!$C$2:$C$500,'Stock-AF'!$C78)</f>
        <v>4.197856474894365E-3</v>
      </c>
      <c r="N78" s="4">
        <f>SUMIFS(Stock!N$2:N$500,Stock!$C$2:$C$500,'Stock-AF'!$C78)*SUMIFS(AF!N$2:N$500,AF!$C$2:$C$500,'Stock-AF'!$C78)</f>
        <v>0</v>
      </c>
      <c r="O78" s="4">
        <f>SUMIFS(Stock!O$2:O$500,Stock!$C$2:$C$500,'Stock-AF'!$C78)*SUMIFS(AF!O$2:O$500,AF!$C$2:$C$500,'Stock-AF'!$C78)</f>
        <v>7.995792160687829E-5</v>
      </c>
      <c r="P78" s="4">
        <f>SUMIFS(Stock!P$2:P$500,Stock!$C$2:$C$500,'Stock-AF'!$C78)*SUMIFS(AF!P$2:P$500,AF!$C$2:$C$500,'Stock-AF'!$C78)</f>
        <v>3.7805093725614748E-4</v>
      </c>
      <c r="Q78" s="4">
        <f>SUMIFS(Stock!Q$2:Q$500,Stock!$C$2:$C$500,'Stock-AF'!$C78)*SUMIFS(AF!Q$2:Q$500,AF!$C$2:$C$500,'Stock-AF'!$C78)</f>
        <v>1.509423369491085E-2</v>
      </c>
      <c r="R78" s="4">
        <f>SUMIFS(Stock!R$2:R$500,Stock!$C$2:$C$500,'Stock-AF'!$C78)*SUMIFS(AF!R$2:R$500,AF!$C$2:$C$500,'Stock-AF'!$C78)</f>
        <v>2.4912455025300747E-4</v>
      </c>
      <c r="S78" s="4">
        <f>SUMIFS(Stock!S$2:S$500,Stock!$C$2:$C$500,'Stock-AF'!$C78)*SUMIFS(AF!S$2:S$500,AF!$C$2:$C$500,'Stock-AF'!$C78)</f>
        <v>2.115481785795615E-3</v>
      </c>
      <c r="T78" s="4">
        <f>SUMIFS(Stock!T$2:T$500,Stock!$C$2:$C$500,'Stock-AF'!$C78)*SUMIFS(AF!T$2:T$500,AF!$C$2:$C$500,'Stock-AF'!$C78)</f>
        <v>0</v>
      </c>
      <c r="U78" s="4">
        <f>SUMIFS(Stock!U$2:U$500,Stock!$C$2:$C$500,'Stock-AF'!$C78)*SUMIFS(AF!U$2:U$500,AF!$C$2:$C$500,'Stock-AF'!$C78)</f>
        <v>9.7731485954131656E-4</v>
      </c>
      <c r="V78" s="4">
        <f>SUMIFS(Stock!V$2:V$500,Stock!$C$2:$C$500,'Stock-AF'!$C78)*SUMIFS(AF!V$2:V$500,AF!$C$2:$C$500,'Stock-AF'!$C78)</f>
        <v>5.3827796527270648E-4</v>
      </c>
      <c r="W78" s="4">
        <f>SUMIFS(Stock!W$2:W$500,Stock!$C$2:$C$500,'Stock-AF'!$C78)*SUMIFS(AF!W$2:W$500,AF!$C$2:$C$500,'Stock-AF'!$C78)</f>
        <v>0</v>
      </c>
      <c r="X78" s="4">
        <f>SUMIFS(Stock!X$2:X$500,Stock!$C$2:$C$500,'Stock-AF'!$C78)*SUMIFS(AF!X$2:X$500,AF!$C$2:$C$500,'Stock-AF'!$C78)</f>
        <v>4.67071352538678E-3</v>
      </c>
      <c r="Y78" s="4">
        <f>SUMIFS(Stock!Y$2:Y$500,Stock!$C$2:$C$500,'Stock-AF'!$C78)*SUMIFS(AF!Y$2:Y$500,AF!$C$2:$C$500,'Stock-AF'!$C78)</f>
        <v>2.3759133478667401E-3</v>
      </c>
      <c r="Z78" s="4">
        <f>SUMIFS(Stock!Z$2:Z$500,Stock!$C$2:$C$500,'Stock-AF'!$C78)*SUMIFS(AF!Z$2:Z$500,AF!$C$2:$C$500,'Stock-AF'!$C78)</f>
        <v>3.39899238534834E-2</v>
      </c>
      <c r="AA78" s="4">
        <f>SUMIFS(Stock!AA$2:AA$500,Stock!$C$2:$C$500,'Stock-AF'!$C78)*SUMIFS(AF!AA$2:AA$500,AF!$C$2:$C$500,'Stock-AF'!$C78)</f>
        <v>1.8561682201812899E-4</v>
      </c>
      <c r="AB78" s="4">
        <f>SUMIFS(Stock!AB$2:AB$500,Stock!$C$2:$C$500,'Stock-AF'!$C78)*SUMIFS(AF!AB$2:AB$500,AF!$C$2:$C$500,'Stock-AF'!$C78)</f>
        <v>6.4703047691999846E-3</v>
      </c>
      <c r="AC78" s="4">
        <f>SUMIFS(Stock!AC$2:AC$500,Stock!$C$2:$C$500,'Stock-AF'!$C78)*SUMIFS(AF!AC$2:AC$500,AF!$C$2:$C$500,'Stock-AF'!$C78)</f>
        <v>5.3417572745091148E-4</v>
      </c>
      <c r="AD78" s="4">
        <f>SUMIFS(Stock!AD$2:AD$500,Stock!$C$2:$C$500,'Stock-AF'!$C78)*SUMIFS(AF!AD$2:AD$500,AF!$C$2:$C$500,'Stock-AF'!$C78)</f>
        <v>0</v>
      </c>
      <c r="AE78" s="4">
        <f>SUMIFS(Stock!AE$2:AE$500,Stock!$C$2:$C$500,'Stock-AF'!$C78)*SUMIFS(AF!AE$2:AE$500,AF!$C$2:$C$500,'Stock-AF'!$C78)</f>
        <v>0</v>
      </c>
      <c r="AF78" s="4">
        <f>SUMIFS(Stock!AF$2:AF$500,Stock!$C$2:$C$500,'Stock-AF'!$C78)*SUMIFS(AF!AF$2:AF$500,AF!$C$2:$C$500,'Stock-AF'!$C78)</f>
        <v>4.0092254462603097E-4</v>
      </c>
      <c r="AG78" s="4">
        <f>SUMIFS(Stock!AG$2:AG$500,Stock!$C$2:$C$500,'Stock-AF'!$C78)*SUMIFS(AF!AG$2:AG$500,AF!$C$2:$C$500,'Stock-AF'!$C78)</f>
        <v>1.5248859739866449E-3</v>
      </c>
      <c r="AH78" s="4">
        <f>SUMIFS(Stock!AH$2:AH$500,Stock!$C$2:$C$500,'Stock-AF'!$C78)*SUMIFS(AF!AH$2:AH$500,AF!$C$2:$C$500,'Stock-AF'!$C78)</f>
        <v>0</v>
      </c>
      <c r="AI78" s="4">
        <f>SUMIFS(Stock!AI$2:AI$500,Stock!$C$2:$C$500,'Stock-AF'!$C78)*SUMIFS(AF!AI$2:AI$500,AF!$C$2:$C$500,'Stock-AF'!$C78)</f>
        <v>5.2168658186040147E-3</v>
      </c>
      <c r="AJ78" s="4">
        <f>SUMIFS(Stock!AJ$2:AJ$500,Stock!$C$2:$C$500,'Stock-AF'!$C78)*SUMIFS(AF!AJ$2:AJ$500,AF!$C$2:$C$500,'Stock-AF'!$C78)</f>
        <v>0</v>
      </c>
      <c r="AK78" s="4">
        <f>SUMIFS(Stock!AK$2:AK$500,Stock!$C$2:$C$500,'Stock-AF'!$C78)*SUMIFS(AF!AK$2:AK$500,AF!$C$2:$C$500,'Stock-AF'!$C78)</f>
        <v>8.4632703568270648E-4</v>
      </c>
      <c r="AL78" s="4">
        <f>SUMIFS(Stock!AL$2:AL$500,Stock!$C$2:$C$500,'Stock-AF'!$C78)*SUMIFS(AF!AL$2:AL$500,AF!$C$2:$C$500,'Stock-AF'!$C78)</f>
        <v>0</v>
      </c>
      <c r="AM78" s="4">
        <f>SUMIFS(Stock!AM$2:AM$500,Stock!$C$2:$C$500,'Stock-AF'!$C78)*SUMIFS(AF!AM$2:AM$500,AF!$C$2:$C$500,'Stock-AF'!$C78)</f>
        <v>6.2224516178514897E-4</v>
      </c>
      <c r="AN78" s="4">
        <f>SUMIFS(Stock!AN$2:AN$500,Stock!$C$2:$C$500,'Stock-AF'!$C78)*SUMIFS(AF!AN$2:AN$500,AF!$C$2:$C$500,'Stock-AF'!$C78)</f>
        <v>8.392388917778939E-4</v>
      </c>
      <c r="AO78" s="4">
        <f>SUMIFS(Stock!AO$2:AO$500,Stock!$C$2:$C$500,'Stock-AF'!$C78)*SUMIFS(AF!AO$2:AO$500,AF!$C$2:$C$500,'Stock-AF'!$C78)</f>
        <v>9.4653287822247297E-3</v>
      </c>
      <c r="AP78" s="4">
        <f>SUMIFS(Stock!AP$2:AP$500,Stock!$C$2:$C$500,'Stock-AF'!$C78)*SUMIFS(AF!AP$2:AP$500,AF!$C$2:$C$500,'Stock-AF'!$C78)</f>
        <v>0</v>
      </c>
      <c r="AQ78" s="4">
        <f>SUMIFS(Stock!AQ$2:AQ$500,Stock!$C$2:$C$500,'Stock-AF'!$C78)*SUMIFS(AF!AQ$2:AQ$500,AF!$C$2:$C$500,'Stock-AF'!$C78)</f>
        <v>0</v>
      </c>
      <c r="AR78" s="4">
        <f>SUMIFS(Stock!AR$2:AR$500,Stock!$C$2:$C$500,'Stock-AF'!$C78)*SUMIFS(AF!AR$2:AR$500,AF!$C$2:$C$500,'Stock-AF'!$C78)</f>
        <v>1.2431748826605496E-3</v>
      </c>
      <c r="AS78" s="4">
        <f>SUMIFS(Stock!AS$2:AS$500,Stock!$C$2:$C$500,'Stock-AF'!$C78)*SUMIFS(AF!AS$2:AS$500,AF!$C$2:$C$500,'Stock-AF'!$C78)</f>
        <v>1.1342581900881344E-3</v>
      </c>
      <c r="AT78" s="4">
        <f>SUMIFS(Stock!AT$2:AT$500,Stock!$C$2:$C$500,'Stock-AF'!$C78)*SUMIFS(AF!AT$2:AT$500,AF!$C$2:$C$500,'Stock-AF'!$C78)</f>
        <v>0</v>
      </c>
      <c r="AU78" s="4">
        <f>SUMIFS(Stock!AU$2:AU$500,Stock!$C$2:$C$500,'Stock-AF'!$C78)*SUMIFS(AF!AU$2:AU$500,AF!$C$2:$C$500,'Stock-AF'!$C78)</f>
        <v>8.3325799459760394E-4</v>
      </c>
      <c r="AV78" s="4">
        <f>SUMIFS(Stock!AV$2:AV$500,Stock!$C$2:$C$500,'Stock-AF'!$C78)*SUMIFS(AF!AV$2:AV$500,AF!$C$2:$C$500,'Stock-AF'!$C78)</f>
        <v>1.8938500494126299E-3</v>
      </c>
    </row>
    <row r="79" spans="1:48">
      <c r="A79" s="4" t="s">
        <v>52</v>
      </c>
      <c r="B79" s="4" t="s">
        <v>258</v>
      </c>
      <c r="C79" s="4" t="s">
        <v>192</v>
      </c>
      <c r="D79" s="4" t="s">
        <v>54</v>
      </c>
      <c r="E79" s="4" t="s">
        <v>260</v>
      </c>
      <c r="F79" s="4" t="s">
        <v>54</v>
      </c>
      <c r="G79" s="4">
        <v>2010</v>
      </c>
      <c r="H79" s="4" t="s">
        <v>54</v>
      </c>
      <c r="I79" s="4" t="s">
        <v>54</v>
      </c>
      <c r="J79" s="4" t="s">
        <v>54</v>
      </c>
      <c r="K79" s="4" t="s">
        <v>54</v>
      </c>
      <c r="L79" s="4">
        <f>SUMIFS(Stock!L$2:L$500,Stock!$C$2:$C$500,'Stock-AF'!$C79)*SUMIFS(AF!L$2:L$500,AF!$C$2:$C$500,'Stock-AF'!$C79)</f>
        <v>9.0922956452221197E-5</v>
      </c>
      <c r="M79" s="4">
        <f>SUMIFS(Stock!M$2:M$500,Stock!$C$2:$C$500,'Stock-AF'!$C79)*SUMIFS(AF!M$2:M$500,AF!$C$2:$C$500,'Stock-AF'!$C79)</f>
        <v>3.2210711003439145E-4</v>
      </c>
      <c r="N79" s="4">
        <f>SUMIFS(Stock!N$2:N$500,Stock!$C$2:$C$500,'Stock-AF'!$C79)*SUMIFS(AF!N$2:N$500,AF!$C$2:$C$500,'Stock-AF'!$C79)</f>
        <v>6.8613635747874152E-3</v>
      </c>
      <c r="O79" s="4">
        <f>SUMIFS(Stock!O$2:O$500,Stock!$C$2:$C$500,'Stock-AF'!$C79)*SUMIFS(AF!O$2:O$500,AF!$C$2:$C$500,'Stock-AF'!$C79)</f>
        <v>0</v>
      </c>
      <c r="P79" s="4">
        <f>SUMIFS(Stock!P$2:P$500,Stock!$C$2:$C$500,'Stock-AF'!$C79)*SUMIFS(AF!P$2:P$500,AF!$C$2:$C$500,'Stock-AF'!$C79)</f>
        <v>2.4948051797970151E-4</v>
      </c>
      <c r="Q79" s="4">
        <f>SUMIFS(Stock!Q$2:Q$500,Stock!$C$2:$C$500,'Stock-AF'!$C79)*SUMIFS(AF!Q$2:Q$500,AF!$C$2:$C$500,'Stock-AF'!$C79)</f>
        <v>0</v>
      </c>
      <c r="R79" s="4">
        <f>SUMIFS(Stock!R$2:R$500,Stock!$C$2:$C$500,'Stock-AF'!$C79)*SUMIFS(AF!R$2:R$500,AF!$C$2:$C$500,'Stock-AF'!$C79)</f>
        <v>0</v>
      </c>
      <c r="S79" s="4">
        <f>SUMIFS(Stock!S$2:S$500,Stock!$C$2:$C$500,'Stock-AF'!$C79)*SUMIFS(AF!S$2:S$500,AF!$C$2:$C$500,'Stock-AF'!$C79)</f>
        <v>1.9559487331227451E-3</v>
      </c>
      <c r="T79" s="4">
        <f>SUMIFS(Stock!T$2:T$500,Stock!$C$2:$C$500,'Stock-AF'!$C79)*SUMIFS(AF!T$2:T$500,AF!$C$2:$C$500,'Stock-AF'!$C79)</f>
        <v>1.3886253479727375E-2</v>
      </c>
      <c r="U79" s="4">
        <f>SUMIFS(Stock!U$2:U$500,Stock!$C$2:$C$500,'Stock-AF'!$C79)*SUMIFS(AF!U$2:U$500,AF!$C$2:$C$500,'Stock-AF'!$C79)</f>
        <v>0</v>
      </c>
      <c r="V79" s="4">
        <f>SUMIFS(Stock!V$2:V$500,Stock!$C$2:$C$500,'Stock-AF'!$C79)*SUMIFS(AF!V$2:V$500,AF!$C$2:$C$500,'Stock-AF'!$C79)</f>
        <v>9.5978955597127803E-5</v>
      </c>
      <c r="W79" s="4">
        <f>SUMIFS(Stock!W$2:W$500,Stock!$C$2:$C$500,'Stock-AF'!$C79)*SUMIFS(AF!W$2:W$500,AF!$C$2:$C$500,'Stock-AF'!$C79)</f>
        <v>0</v>
      </c>
      <c r="X79" s="4">
        <f>SUMIFS(Stock!X$2:X$500,Stock!$C$2:$C$500,'Stock-AF'!$C79)*SUMIFS(AF!X$2:X$500,AF!$C$2:$C$500,'Stock-AF'!$C79)</f>
        <v>2.3776203922939048E-3</v>
      </c>
      <c r="Y79" s="4">
        <f>SUMIFS(Stock!Y$2:Y$500,Stock!$C$2:$C$500,'Stock-AF'!$C79)*SUMIFS(AF!Y$2:Y$500,AF!$C$2:$C$500,'Stock-AF'!$C79)</f>
        <v>1.1439994584333764E-4</v>
      </c>
      <c r="Z79" s="4">
        <f>SUMIFS(Stock!Z$2:Z$500,Stock!$C$2:$C$500,'Stock-AF'!$C79)*SUMIFS(AF!Z$2:Z$500,AF!$C$2:$C$500,'Stock-AF'!$C79)</f>
        <v>0</v>
      </c>
      <c r="AA79" s="4">
        <f>SUMIFS(Stock!AA$2:AA$500,Stock!$C$2:$C$500,'Stock-AF'!$C79)*SUMIFS(AF!AA$2:AA$500,AF!$C$2:$C$500,'Stock-AF'!$C79)</f>
        <v>1.0873582746593879E-4</v>
      </c>
      <c r="AB79" s="4">
        <f>SUMIFS(Stock!AB$2:AB$500,Stock!$C$2:$C$500,'Stock-AF'!$C79)*SUMIFS(AF!AB$2:AB$500,AF!$C$2:$C$500,'Stock-AF'!$C79)</f>
        <v>1.9022265628986599E-4</v>
      </c>
      <c r="AC79" s="4">
        <f>SUMIFS(Stock!AC$2:AC$500,Stock!$C$2:$C$500,'Stock-AF'!$C79)*SUMIFS(AF!AC$2:AC$500,AF!$C$2:$C$500,'Stock-AF'!$C79)</f>
        <v>0</v>
      </c>
      <c r="AD79" s="4">
        <f>SUMIFS(Stock!AD$2:AD$500,Stock!$C$2:$C$500,'Stock-AF'!$C79)*SUMIFS(AF!AD$2:AD$500,AF!$C$2:$C$500,'Stock-AF'!$C79)</f>
        <v>0</v>
      </c>
      <c r="AE79" s="4">
        <f>SUMIFS(Stock!AE$2:AE$500,Stock!$C$2:$C$500,'Stock-AF'!$C79)*SUMIFS(AF!AE$2:AE$500,AF!$C$2:$C$500,'Stock-AF'!$C79)</f>
        <v>0</v>
      </c>
      <c r="AF79" s="4">
        <f>SUMIFS(Stock!AF$2:AF$500,Stock!$C$2:$C$500,'Stock-AF'!$C79)*SUMIFS(AF!AF$2:AF$500,AF!$C$2:$C$500,'Stock-AF'!$C79)</f>
        <v>4.6366018807690801E-4</v>
      </c>
      <c r="AG79" s="4">
        <f>SUMIFS(Stock!AG$2:AG$500,Stock!$C$2:$C$500,'Stock-AF'!$C79)*SUMIFS(AF!AG$2:AG$500,AF!$C$2:$C$500,'Stock-AF'!$C79)</f>
        <v>3.4061581541040453E-3</v>
      </c>
      <c r="AH79" s="4">
        <f>SUMIFS(Stock!AH$2:AH$500,Stock!$C$2:$C$500,'Stock-AF'!$C79)*SUMIFS(AF!AH$2:AH$500,AF!$C$2:$C$500,'Stock-AF'!$C79)</f>
        <v>0</v>
      </c>
      <c r="AI79" s="4">
        <f>SUMIFS(Stock!AI$2:AI$500,Stock!$C$2:$C$500,'Stock-AF'!$C79)*SUMIFS(AF!AI$2:AI$500,AF!$C$2:$C$500,'Stock-AF'!$C79)</f>
        <v>1.7681646223150198E-3</v>
      </c>
      <c r="AJ79" s="4">
        <f>SUMIFS(Stock!AJ$2:AJ$500,Stock!$C$2:$C$500,'Stock-AF'!$C79)*SUMIFS(AF!AJ$2:AJ$500,AF!$C$2:$C$500,'Stock-AF'!$C79)</f>
        <v>0</v>
      </c>
      <c r="AK79" s="4">
        <f>SUMIFS(Stock!AK$2:AK$500,Stock!$C$2:$C$500,'Stock-AF'!$C79)*SUMIFS(AF!AK$2:AK$500,AF!$C$2:$C$500,'Stock-AF'!$C79)</f>
        <v>1.3586686212069149E-4</v>
      </c>
      <c r="AL79" s="4">
        <f>SUMIFS(Stock!AL$2:AL$500,Stock!$C$2:$C$500,'Stock-AF'!$C79)*SUMIFS(AF!AL$2:AL$500,AF!$C$2:$C$500,'Stock-AF'!$C79)</f>
        <v>0</v>
      </c>
      <c r="AM79" s="4">
        <f>SUMIFS(Stock!AM$2:AM$500,Stock!$C$2:$C$500,'Stock-AF'!$C79)*SUMIFS(AF!AM$2:AM$500,AF!$C$2:$C$500,'Stock-AF'!$C79)</f>
        <v>1.2497996145010215E-4</v>
      </c>
      <c r="AN79" s="4">
        <f>SUMIFS(Stock!AN$2:AN$500,Stock!$C$2:$C$500,'Stock-AF'!$C79)*SUMIFS(AF!AN$2:AN$500,AF!$C$2:$C$500,'Stock-AF'!$C79)</f>
        <v>0</v>
      </c>
      <c r="AO79" s="4">
        <f>SUMIFS(Stock!AO$2:AO$500,Stock!$C$2:$C$500,'Stock-AF'!$C79)*SUMIFS(AF!AO$2:AO$500,AF!$C$2:$C$500,'Stock-AF'!$C79)</f>
        <v>5.9417305226282094E-2</v>
      </c>
      <c r="AP79" s="4">
        <f>SUMIFS(Stock!AP$2:AP$500,Stock!$C$2:$C$500,'Stock-AF'!$C79)*SUMIFS(AF!AP$2:AP$500,AF!$C$2:$C$500,'Stock-AF'!$C79)</f>
        <v>0</v>
      </c>
      <c r="AQ79" s="4">
        <f>SUMIFS(Stock!AQ$2:AQ$500,Stock!$C$2:$C$500,'Stock-AF'!$C79)*SUMIFS(AF!AQ$2:AQ$500,AF!$C$2:$C$500,'Stock-AF'!$C79)</f>
        <v>3.8136090424944898E-5</v>
      </c>
      <c r="AR79" s="4">
        <f>SUMIFS(Stock!AR$2:AR$500,Stock!$C$2:$C$500,'Stock-AF'!$C79)*SUMIFS(AF!AR$2:AR$500,AF!$C$2:$C$500,'Stock-AF'!$C79)</f>
        <v>1.9270948172339399E-2</v>
      </c>
      <c r="AS79" s="4">
        <f>SUMIFS(Stock!AS$2:AS$500,Stock!$C$2:$C$500,'Stock-AF'!$C79)*SUMIFS(AF!AS$2:AS$500,AF!$C$2:$C$500,'Stock-AF'!$C79)</f>
        <v>0</v>
      </c>
      <c r="AT79" s="4">
        <f>SUMIFS(Stock!AT$2:AT$500,Stock!$C$2:$C$500,'Stock-AF'!$C79)*SUMIFS(AF!AT$2:AT$500,AF!$C$2:$C$500,'Stock-AF'!$C79)</f>
        <v>0</v>
      </c>
      <c r="AU79" s="4">
        <f>SUMIFS(Stock!AU$2:AU$500,Stock!$C$2:$C$500,'Stock-AF'!$C79)*SUMIFS(AF!AU$2:AU$500,AF!$C$2:$C$500,'Stock-AF'!$C79)</f>
        <v>1.8581179535162997E-2</v>
      </c>
      <c r="AV79" s="4">
        <f>SUMIFS(Stock!AV$2:AV$500,Stock!$C$2:$C$500,'Stock-AF'!$C79)*SUMIFS(AF!AV$2:AV$500,AF!$C$2:$C$500,'Stock-AF'!$C79)</f>
        <v>1.2551253349299585E-3</v>
      </c>
    </row>
    <row r="80" spans="1:48">
      <c r="A80" s="4" t="s">
        <v>52</v>
      </c>
      <c r="B80" s="4" t="s">
        <v>258</v>
      </c>
      <c r="C80" s="4" t="s">
        <v>193</v>
      </c>
      <c r="D80" s="4" t="s">
        <v>54</v>
      </c>
      <c r="E80" s="4" t="s">
        <v>260</v>
      </c>
      <c r="F80" s="4" t="s">
        <v>54</v>
      </c>
      <c r="G80" s="4">
        <v>2010</v>
      </c>
      <c r="H80" s="4" t="s">
        <v>54</v>
      </c>
      <c r="I80" s="4" t="s">
        <v>54</v>
      </c>
      <c r="J80" s="4" t="s">
        <v>54</v>
      </c>
      <c r="K80" s="4" t="s">
        <v>54</v>
      </c>
      <c r="L80" s="4">
        <f>SUMIFS(Stock!L$2:L$500,Stock!$C$2:$C$500,'Stock-AF'!$C80)*SUMIFS(AF!L$2:L$500,AF!$C$2:$C$500,'Stock-AF'!$C80)</f>
        <v>4.0569208572214799E-3</v>
      </c>
      <c r="M80" s="4">
        <f>SUMIFS(Stock!M$2:M$500,Stock!$C$2:$C$500,'Stock-AF'!$C80)*SUMIFS(AF!M$2:M$500,AF!$C$2:$C$500,'Stock-AF'!$C80)</f>
        <v>3.6477515609139602E-2</v>
      </c>
      <c r="N80" s="4">
        <f>SUMIFS(Stock!N$2:N$500,Stock!$C$2:$C$500,'Stock-AF'!$C80)*SUMIFS(AF!N$2:N$500,AF!$C$2:$C$500,'Stock-AF'!$C80)</f>
        <v>8.6279441797735494E-4</v>
      </c>
      <c r="O80" s="4">
        <f>SUMIFS(Stock!O$2:O$500,Stock!$C$2:$C$500,'Stock-AF'!$C80)*SUMIFS(AF!O$2:O$500,AF!$C$2:$C$500,'Stock-AF'!$C80)</f>
        <v>0.1311218128545546</v>
      </c>
      <c r="P80" s="4">
        <f>SUMIFS(Stock!P$2:P$500,Stock!$C$2:$C$500,'Stock-AF'!$C80)*SUMIFS(AF!P$2:P$500,AF!$C$2:$C$500,'Stock-AF'!$C80)</f>
        <v>1.7204128313592748E-2</v>
      </c>
      <c r="Q80" s="4">
        <f>SUMIFS(Stock!Q$2:Q$500,Stock!$C$2:$C$500,'Stock-AF'!$C80)*SUMIFS(AF!Q$2:Q$500,AF!$C$2:$C$500,'Stock-AF'!$C80)</f>
        <v>6.8647340535181942E-2</v>
      </c>
      <c r="R80" s="4">
        <f>SUMIFS(Stock!R$2:R$500,Stock!$C$2:$C$500,'Stock-AF'!$C80)*SUMIFS(AF!R$2:R$500,AF!$C$2:$C$500,'Stock-AF'!$C80)</f>
        <v>9.9616517537977935E-3</v>
      </c>
      <c r="S80" s="4">
        <f>SUMIFS(Stock!S$2:S$500,Stock!$C$2:$C$500,'Stock-AF'!$C80)*SUMIFS(AF!S$2:S$500,AF!$C$2:$C$500,'Stock-AF'!$C80)</f>
        <v>5.7097286892035394E-2</v>
      </c>
      <c r="T80" s="4">
        <f>SUMIFS(Stock!T$2:T$500,Stock!$C$2:$C$500,'Stock-AF'!$C80)*SUMIFS(AF!T$2:T$500,AF!$C$2:$C$500,'Stock-AF'!$C80)</f>
        <v>0.34649757802860903</v>
      </c>
      <c r="U80" s="4">
        <f>SUMIFS(Stock!U$2:U$500,Stock!$C$2:$C$500,'Stock-AF'!$C80)*SUMIFS(AF!U$2:U$500,AF!$C$2:$C$500,'Stock-AF'!$C80)</f>
        <v>2.291832147037275E-2</v>
      </c>
      <c r="V80" s="4">
        <f>SUMIFS(Stock!V$2:V$500,Stock!$C$2:$C$500,'Stock-AF'!$C80)*SUMIFS(AF!V$2:V$500,AF!$C$2:$C$500,'Stock-AF'!$C80)</f>
        <v>6.6339277533281399E-3</v>
      </c>
      <c r="W80" s="4">
        <f>SUMIFS(Stock!W$2:W$500,Stock!$C$2:$C$500,'Stock-AF'!$C80)*SUMIFS(AF!W$2:W$500,AF!$C$2:$C$500,'Stock-AF'!$C80)</f>
        <v>7.0839670868201254E-2</v>
      </c>
      <c r="X80" s="4">
        <f>SUMIFS(Stock!X$2:X$500,Stock!$C$2:$C$500,'Stock-AF'!$C80)*SUMIFS(AF!X$2:X$500,AF!$C$2:$C$500,'Stock-AF'!$C80)</f>
        <v>0.31196652267747149</v>
      </c>
      <c r="Y80" s="4">
        <f>SUMIFS(Stock!Y$2:Y$500,Stock!$C$2:$C$500,'Stock-AF'!$C80)*SUMIFS(AF!Y$2:Y$500,AF!$C$2:$C$500,'Stock-AF'!$C80)</f>
        <v>8.2548701621643447E-2</v>
      </c>
      <c r="Z80" s="4">
        <f>SUMIFS(Stock!Z$2:Z$500,Stock!$C$2:$C$500,'Stock-AF'!$C80)*SUMIFS(AF!Z$2:Z$500,AF!$C$2:$C$500,'Stock-AF'!$C80)</f>
        <v>0.93607165981311902</v>
      </c>
      <c r="AA80" s="4">
        <f>SUMIFS(Stock!AA$2:AA$500,Stock!$C$2:$C$500,'Stock-AF'!$C80)*SUMIFS(AF!AA$2:AA$500,AF!$C$2:$C$500,'Stock-AF'!$C80)</f>
        <v>1.2372362797815959E-2</v>
      </c>
      <c r="AB80" s="4">
        <f>SUMIFS(Stock!AB$2:AB$500,Stock!$C$2:$C$500,'Stock-AF'!$C80)*SUMIFS(AF!AB$2:AB$500,AF!$C$2:$C$500,'Stock-AF'!$C80)</f>
        <v>3.6684562721826144E-2</v>
      </c>
      <c r="AC80" s="4">
        <f>SUMIFS(Stock!AC$2:AC$500,Stock!$C$2:$C$500,'Stock-AF'!$C80)*SUMIFS(AF!AC$2:AC$500,AF!$C$2:$C$500,'Stock-AF'!$C80)</f>
        <v>3.3883078643290945E-2</v>
      </c>
      <c r="AD80" s="4">
        <f>SUMIFS(Stock!AD$2:AD$500,Stock!$C$2:$C$500,'Stock-AF'!$C80)*SUMIFS(AF!AD$2:AD$500,AF!$C$2:$C$500,'Stock-AF'!$C80)</f>
        <v>8.1876759423056696E-4</v>
      </c>
      <c r="AE80" s="4">
        <f>SUMIFS(Stock!AE$2:AE$500,Stock!$C$2:$C$500,'Stock-AF'!$C80)*SUMIFS(AF!AE$2:AE$500,AF!$C$2:$C$500,'Stock-AF'!$C80)</f>
        <v>0.34395752866764001</v>
      </c>
      <c r="AF80" s="4">
        <f>SUMIFS(Stock!AF$2:AF$500,Stock!$C$2:$C$500,'Stock-AF'!$C80)*SUMIFS(AF!AF$2:AF$500,AF!$C$2:$C$500,'Stock-AF'!$C80)</f>
        <v>1.64200626354165E-3</v>
      </c>
      <c r="AG80" s="4">
        <f>SUMIFS(Stock!AG$2:AG$500,Stock!$C$2:$C$500,'Stock-AF'!$C80)*SUMIFS(AF!AG$2:AG$500,AF!$C$2:$C$500,'Stock-AF'!$C80)</f>
        <v>6.5165918500888651E-3</v>
      </c>
      <c r="AH80" s="4">
        <f>SUMIFS(Stock!AH$2:AH$500,Stock!$C$2:$C$500,'Stock-AF'!$C80)*SUMIFS(AF!AH$2:AH$500,AF!$C$2:$C$500,'Stock-AF'!$C80)</f>
        <v>1.4306772431779335E-2</v>
      </c>
      <c r="AI80" s="4">
        <f>SUMIFS(Stock!AI$2:AI$500,Stock!$C$2:$C$500,'Stock-AF'!$C80)*SUMIFS(AF!AI$2:AI$500,AF!$C$2:$C$500,'Stock-AF'!$C80)</f>
        <v>8.9975698410062546E-3</v>
      </c>
      <c r="AJ80" s="4">
        <f>SUMIFS(Stock!AJ$2:AJ$500,Stock!$C$2:$C$500,'Stock-AF'!$C80)*SUMIFS(AF!AJ$2:AJ$500,AF!$C$2:$C$500,'Stock-AF'!$C80)</f>
        <v>6.6664481447453096E-5</v>
      </c>
      <c r="AK80" s="4">
        <f>SUMIFS(Stock!AK$2:AK$500,Stock!$C$2:$C$500,'Stock-AF'!$C80)*SUMIFS(AF!AK$2:AK$500,AF!$C$2:$C$500,'Stock-AF'!$C80)</f>
        <v>4.5427526435708543E-3</v>
      </c>
      <c r="AL80" s="4">
        <f>SUMIFS(Stock!AL$2:AL$500,Stock!$C$2:$C$500,'Stock-AF'!$C80)*SUMIFS(AF!AL$2:AL$500,AF!$C$2:$C$500,'Stock-AF'!$C80)</f>
        <v>8.8600398424165498E-4</v>
      </c>
      <c r="AM80" s="4">
        <f>SUMIFS(Stock!AM$2:AM$500,Stock!$C$2:$C$500,'Stock-AF'!$C80)*SUMIFS(AF!AM$2:AM$500,AF!$C$2:$C$500,'Stock-AF'!$C80)</f>
        <v>0.24044792580381147</v>
      </c>
      <c r="AN80" s="4">
        <f>SUMIFS(Stock!AN$2:AN$500,Stock!$C$2:$C$500,'Stock-AF'!$C80)*SUMIFS(AF!AN$2:AN$500,AF!$C$2:$C$500,'Stock-AF'!$C80)</f>
        <v>8.77667940907947E-2</v>
      </c>
      <c r="AO80" s="4">
        <f>SUMIFS(Stock!AO$2:AO$500,Stock!$C$2:$C$500,'Stock-AF'!$C80)*SUMIFS(AF!AO$2:AO$500,AF!$C$2:$C$500,'Stock-AF'!$C80)</f>
        <v>0.19067288030902649</v>
      </c>
      <c r="AP80" s="4">
        <f>SUMIFS(Stock!AP$2:AP$500,Stock!$C$2:$C$500,'Stock-AF'!$C80)*SUMIFS(AF!AP$2:AP$500,AF!$C$2:$C$500,'Stock-AF'!$C80)</f>
        <v>5.3486588213362801E-2</v>
      </c>
      <c r="AQ80" s="4">
        <f>SUMIFS(Stock!AQ$2:AQ$500,Stock!$C$2:$C$500,'Stock-AF'!$C80)*SUMIFS(AF!AQ$2:AQ$500,AF!$C$2:$C$500,'Stock-AF'!$C80)</f>
        <v>1.8021647668874999E-2</v>
      </c>
      <c r="AR80" s="4">
        <f>SUMIFS(Stock!AR$2:AR$500,Stock!$C$2:$C$500,'Stock-AF'!$C80)*SUMIFS(AF!AR$2:AR$500,AF!$C$2:$C$500,'Stock-AF'!$C80)</f>
        <v>1.0465265615445569E-2</v>
      </c>
      <c r="AS80" s="4">
        <f>SUMIFS(Stock!AS$2:AS$500,Stock!$C$2:$C$500,'Stock-AF'!$C80)*SUMIFS(AF!AS$2:AS$500,AF!$C$2:$C$500,'Stock-AF'!$C80)</f>
        <v>0.1365161071944504</v>
      </c>
      <c r="AT80" s="4">
        <f>SUMIFS(Stock!AT$2:AT$500,Stock!$C$2:$C$500,'Stock-AF'!$C80)*SUMIFS(AF!AT$2:AT$500,AF!$C$2:$C$500,'Stock-AF'!$C80)</f>
        <v>9.4179202876528787E-3</v>
      </c>
      <c r="AU80" s="4">
        <f>SUMIFS(Stock!AU$2:AU$500,Stock!$C$2:$C$500,'Stock-AF'!$C80)*SUMIFS(AF!AU$2:AU$500,AF!$C$2:$C$500,'Stock-AF'!$C80)</f>
        <v>4.2993669951300599E-2</v>
      </c>
      <c r="AV80" s="4">
        <f>SUMIFS(Stock!AV$2:AV$500,Stock!$C$2:$C$500,'Stock-AF'!$C80)*SUMIFS(AF!AV$2:AV$500,AF!$C$2:$C$500,'Stock-AF'!$C80)</f>
        <v>0.39277213111171044</v>
      </c>
    </row>
    <row r="81" spans="1:48">
      <c r="A81" s="4" t="s">
        <v>52</v>
      </c>
      <c r="B81" s="4" t="s">
        <v>258</v>
      </c>
      <c r="C81" s="4" t="s">
        <v>194</v>
      </c>
      <c r="D81" s="4" t="s">
        <v>54</v>
      </c>
      <c r="E81" s="4" t="s">
        <v>260</v>
      </c>
      <c r="F81" s="4" t="s">
        <v>54</v>
      </c>
      <c r="G81" s="4">
        <v>2010</v>
      </c>
      <c r="H81" s="4" t="s">
        <v>54</v>
      </c>
      <c r="I81" s="4" t="s">
        <v>54</v>
      </c>
      <c r="J81" s="4" t="s">
        <v>54</v>
      </c>
      <c r="K81" s="4" t="s">
        <v>54</v>
      </c>
      <c r="L81" s="4">
        <f>SUMIFS(Stock!L$2:L$500,Stock!$C$2:$C$500,'Stock-AF'!$C81)*SUMIFS(AF!L$2:L$500,AF!$C$2:$C$500,'Stock-AF'!$C81)</f>
        <v>0</v>
      </c>
      <c r="M81" s="4">
        <f>SUMIFS(Stock!M$2:M$500,Stock!$C$2:$C$500,'Stock-AF'!$C81)*SUMIFS(AF!M$2:M$500,AF!$C$2:$C$500,'Stock-AF'!$C81)</f>
        <v>5.5308093296859755E-2</v>
      </c>
      <c r="N81" s="4">
        <f>SUMIFS(Stock!N$2:N$500,Stock!$C$2:$C$500,'Stock-AF'!$C81)*SUMIFS(AF!N$2:N$500,AF!$C$2:$C$500,'Stock-AF'!$C81)</f>
        <v>0</v>
      </c>
      <c r="O81" s="4">
        <f>SUMIFS(Stock!O$2:O$500,Stock!$C$2:$C$500,'Stock-AF'!$C81)*SUMIFS(AF!O$2:O$500,AF!$C$2:$C$500,'Stock-AF'!$C81)</f>
        <v>0.250812646540374</v>
      </c>
      <c r="P81" s="4">
        <f>SUMIFS(Stock!P$2:P$500,Stock!$C$2:$C$500,'Stock-AF'!$C81)*SUMIFS(AF!P$2:P$500,AF!$C$2:$C$500,'Stock-AF'!$C81)</f>
        <v>4.203206764117365E-3</v>
      </c>
      <c r="Q81" s="4">
        <f>SUMIFS(Stock!Q$2:Q$500,Stock!$C$2:$C$500,'Stock-AF'!$C81)*SUMIFS(AF!Q$2:Q$500,AF!$C$2:$C$500,'Stock-AF'!$C81)</f>
        <v>5.7922296753944544E-2</v>
      </c>
      <c r="R81" s="4">
        <f>SUMIFS(Stock!R$2:R$500,Stock!$C$2:$C$500,'Stock-AF'!$C81)*SUMIFS(AF!R$2:R$500,AF!$C$2:$C$500,'Stock-AF'!$C81)</f>
        <v>1.3540665417526936E-5</v>
      </c>
      <c r="S81" s="4">
        <f>SUMIFS(Stock!S$2:S$500,Stock!$C$2:$C$500,'Stock-AF'!$C81)*SUMIFS(AF!S$2:S$500,AF!$C$2:$C$500,'Stock-AF'!$C81)</f>
        <v>0.12077717628576375</v>
      </c>
      <c r="T81" s="4">
        <f>SUMIFS(Stock!T$2:T$500,Stock!$C$2:$C$500,'Stock-AF'!$C81)*SUMIFS(AF!T$2:T$500,AF!$C$2:$C$500,'Stock-AF'!$C81)</f>
        <v>0.83587971598207655</v>
      </c>
      <c r="U81" s="4">
        <f>SUMIFS(Stock!U$2:U$500,Stock!$C$2:$C$500,'Stock-AF'!$C81)*SUMIFS(AF!U$2:U$500,AF!$C$2:$C$500,'Stock-AF'!$C81)</f>
        <v>1.2231905335121114E-2</v>
      </c>
      <c r="V81" s="4">
        <f>SUMIFS(Stock!V$2:V$500,Stock!$C$2:$C$500,'Stock-AF'!$C81)*SUMIFS(AF!V$2:V$500,AF!$C$2:$C$500,'Stock-AF'!$C81)</f>
        <v>1.3563491208883906E-3</v>
      </c>
      <c r="W81" s="4">
        <f>SUMIFS(Stock!W$2:W$500,Stock!$C$2:$C$500,'Stock-AF'!$C81)*SUMIFS(AF!W$2:W$500,AF!$C$2:$C$500,'Stock-AF'!$C81)</f>
        <v>8.6210761351515151E-3</v>
      </c>
      <c r="X81" s="4">
        <f>SUMIFS(Stock!X$2:X$500,Stock!$C$2:$C$500,'Stock-AF'!$C81)*SUMIFS(AF!X$2:X$500,AF!$C$2:$C$500,'Stock-AF'!$C81)</f>
        <v>9.2910836891649751E-2</v>
      </c>
      <c r="Y81" s="4">
        <f>SUMIFS(Stock!Y$2:Y$500,Stock!$C$2:$C$500,'Stock-AF'!$C81)*SUMIFS(AF!Y$2:Y$500,AF!$C$2:$C$500,'Stock-AF'!$C81)</f>
        <v>1.2432372931696816E-3</v>
      </c>
      <c r="Z81" s="4">
        <f>SUMIFS(Stock!Z$2:Z$500,Stock!$C$2:$C$500,'Stock-AF'!$C81)*SUMIFS(AF!Z$2:Z$500,AF!$C$2:$C$500,'Stock-AF'!$C81)</f>
        <v>0.69272115777789145</v>
      </c>
      <c r="AA81" s="4">
        <f>SUMIFS(Stock!AA$2:AA$500,Stock!$C$2:$C$500,'Stock-AF'!$C81)*SUMIFS(AF!AA$2:AA$500,AF!$C$2:$C$500,'Stock-AF'!$C81)</f>
        <v>1.3693775663986919E-2</v>
      </c>
      <c r="AB81" s="4">
        <f>SUMIFS(Stock!AB$2:AB$500,Stock!$C$2:$C$500,'Stock-AF'!$C81)*SUMIFS(AF!AB$2:AB$500,AF!$C$2:$C$500,'Stock-AF'!$C81)</f>
        <v>0.15042990733403702</v>
      </c>
      <c r="AC81" s="4">
        <f>SUMIFS(Stock!AC$2:AC$500,Stock!$C$2:$C$500,'Stock-AF'!$C81)*SUMIFS(AF!AC$2:AC$500,AF!$C$2:$C$500,'Stock-AF'!$C81)</f>
        <v>3.5639963877485401E-2</v>
      </c>
      <c r="AD81" s="4">
        <f>SUMIFS(Stock!AD$2:AD$500,Stock!$C$2:$C$500,'Stock-AF'!$C81)*SUMIFS(AF!AD$2:AD$500,AF!$C$2:$C$500,'Stock-AF'!$C81)</f>
        <v>0</v>
      </c>
      <c r="AE81" s="4">
        <f>SUMIFS(Stock!AE$2:AE$500,Stock!$C$2:$C$500,'Stock-AF'!$C81)*SUMIFS(AF!AE$2:AE$500,AF!$C$2:$C$500,'Stock-AF'!$C81)</f>
        <v>0.92604125307208651</v>
      </c>
      <c r="AF81" s="4">
        <f>SUMIFS(Stock!AF$2:AF$500,Stock!$C$2:$C$500,'Stock-AF'!$C81)*SUMIFS(AF!AF$2:AF$500,AF!$C$2:$C$500,'Stock-AF'!$C81)</f>
        <v>0</v>
      </c>
      <c r="AG81" s="4">
        <f>SUMIFS(Stock!AG$2:AG$500,Stock!$C$2:$C$500,'Stock-AF'!$C81)*SUMIFS(AF!AG$2:AG$500,AF!$C$2:$C$500,'Stock-AF'!$C81)</f>
        <v>2.3036461421159847E-3</v>
      </c>
      <c r="AH81" s="4">
        <f>SUMIFS(Stock!AH$2:AH$500,Stock!$C$2:$C$500,'Stock-AF'!$C81)*SUMIFS(AF!AH$2:AH$500,AF!$C$2:$C$500,'Stock-AF'!$C81)</f>
        <v>1.52094724165422E-2</v>
      </c>
      <c r="AI81" s="4">
        <f>SUMIFS(Stock!AI$2:AI$500,Stock!$C$2:$C$500,'Stock-AF'!$C81)*SUMIFS(AF!AI$2:AI$500,AF!$C$2:$C$500,'Stock-AF'!$C81)</f>
        <v>1.0780432241523285E-2</v>
      </c>
      <c r="AJ81" s="4">
        <f>SUMIFS(Stock!AJ$2:AJ$500,Stock!$C$2:$C$500,'Stock-AF'!$C81)*SUMIFS(AF!AJ$2:AJ$500,AF!$C$2:$C$500,'Stock-AF'!$C81)</f>
        <v>0</v>
      </c>
      <c r="AK81" s="4">
        <f>SUMIFS(Stock!AK$2:AK$500,Stock!$C$2:$C$500,'Stock-AF'!$C81)*SUMIFS(AF!AK$2:AK$500,AF!$C$2:$C$500,'Stock-AF'!$C81)</f>
        <v>1.3671684976551883E-4</v>
      </c>
      <c r="AL81" s="4">
        <f>SUMIFS(Stock!AL$2:AL$500,Stock!$C$2:$C$500,'Stock-AF'!$C81)*SUMIFS(AF!AL$2:AL$500,AF!$C$2:$C$500,'Stock-AF'!$C81)</f>
        <v>0</v>
      </c>
      <c r="AM81" s="4">
        <f>SUMIFS(Stock!AM$2:AM$500,Stock!$C$2:$C$500,'Stock-AF'!$C81)*SUMIFS(AF!AM$2:AM$500,AF!$C$2:$C$500,'Stock-AF'!$C81)</f>
        <v>0.702327574272684</v>
      </c>
      <c r="AN81" s="4">
        <f>SUMIFS(Stock!AN$2:AN$500,Stock!$C$2:$C$500,'Stock-AF'!$C81)*SUMIFS(AF!AN$2:AN$500,AF!$C$2:$C$500,'Stock-AF'!$C81)</f>
        <v>9.2566257521956203E-4</v>
      </c>
      <c r="AO81" s="4">
        <f>SUMIFS(Stock!AO$2:AO$500,Stock!$C$2:$C$500,'Stock-AF'!$C81)*SUMIFS(AF!AO$2:AO$500,AF!$C$2:$C$500,'Stock-AF'!$C81)</f>
        <v>0.13896084350025989</v>
      </c>
      <c r="AP81" s="4">
        <f>SUMIFS(Stock!AP$2:AP$500,Stock!$C$2:$C$500,'Stock-AF'!$C81)*SUMIFS(AF!AP$2:AP$500,AF!$C$2:$C$500,'Stock-AF'!$C81)</f>
        <v>2.114147680632375E-2</v>
      </c>
      <c r="AQ81" s="4">
        <f>SUMIFS(Stock!AQ$2:AQ$500,Stock!$C$2:$C$500,'Stock-AF'!$C81)*SUMIFS(AF!AQ$2:AQ$500,AF!$C$2:$C$500,'Stock-AF'!$C81)</f>
        <v>5.9734510390272895E-2</v>
      </c>
      <c r="AR81" s="4">
        <f>SUMIFS(Stock!AR$2:AR$500,Stock!$C$2:$C$500,'Stock-AF'!$C81)*SUMIFS(AF!AR$2:AR$500,AF!$C$2:$C$500,'Stock-AF'!$C81)</f>
        <v>6.5376677807279402E-3</v>
      </c>
      <c r="AS81" s="4">
        <f>SUMIFS(Stock!AS$2:AS$500,Stock!$C$2:$C$500,'Stock-AF'!$C81)*SUMIFS(AF!AS$2:AS$500,AF!$C$2:$C$500,'Stock-AF'!$C81)</f>
        <v>1.1586856066593419E-3</v>
      </c>
      <c r="AT81" s="4">
        <f>SUMIFS(Stock!AT$2:AT$500,Stock!$C$2:$C$500,'Stock-AF'!$C81)*SUMIFS(AF!AT$2:AT$500,AF!$C$2:$C$500,'Stock-AF'!$C81)</f>
        <v>2.5005286248270301E-3</v>
      </c>
      <c r="AU81" s="4">
        <f>SUMIFS(Stock!AU$2:AU$500,Stock!$C$2:$C$500,'Stock-AF'!$C81)*SUMIFS(AF!AU$2:AU$500,AF!$C$2:$C$500,'Stock-AF'!$C81)</f>
        <v>7.8500808497883753E-2</v>
      </c>
      <c r="AV81" s="4">
        <f>SUMIFS(Stock!AV$2:AV$500,Stock!$C$2:$C$500,'Stock-AF'!$C81)*SUMIFS(AF!AV$2:AV$500,AF!$C$2:$C$500,'Stock-AF'!$C81)</f>
        <v>0.32587661390121753</v>
      </c>
    </row>
    <row r="82" spans="1:48">
      <c r="A82" s="4" t="s">
        <v>52</v>
      </c>
      <c r="B82" s="4" t="s">
        <v>258</v>
      </c>
      <c r="C82" s="4" t="s">
        <v>195</v>
      </c>
      <c r="D82" s="4" t="s">
        <v>54</v>
      </c>
      <c r="E82" s="4" t="s">
        <v>260</v>
      </c>
      <c r="F82" s="4" t="s">
        <v>54</v>
      </c>
      <c r="G82" s="4">
        <v>2010</v>
      </c>
      <c r="H82" s="4" t="s">
        <v>54</v>
      </c>
      <c r="I82" s="4" t="s">
        <v>54</v>
      </c>
      <c r="J82" s="4" t="s">
        <v>54</v>
      </c>
      <c r="K82" s="4" t="s">
        <v>54</v>
      </c>
      <c r="L82" s="4">
        <f>SUMIFS(Stock!L$2:L$500,Stock!$C$2:$C$500,'Stock-AF'!$C82)*SUMIFS(AF!L$2:L$500,AF!$C$2:$C$500,'Stock-AF'!$C82)</f>
        <v>0</v>
      </c>
      <c r="M82" s="4">
        <f>SUMIFS(Stock!M$2:M$500,Stock!$C$2:$C$500,'Stock-AF'!$C82)*SUMIFS(AF!M$2:M$500,AF!$C$2:$C$500,'Stock-AF'!$C82)</f>
        <v>1.0627592527363153E-3</v>
      </c>
      <c r="N82" s="4">
        <f>SUMIFS(Stock!N$2:N$500,Stock!$C$2:$C$500,'Stock-AF'!$C82)*SUMIFS(AF!N$2:N$500,AF!$C$2:$C$500,'Stock-AF'!$C82)</f>
        <v>0</v>
      </c>
      <c r="O82" s="4">
        <f>SUMIFS(Stock!O$2:O$500,Stock!$C$2:$C$500,'Stock-AF'!$C82)*SUMIFS(AF!O$2:O$500,AF!$C$2:$C$500,'Stock-AF'!$C82)</f>
        <v>0</v>
      </c>
      <c r="P82" s="4">
        <f>SUMIFS(Stock!P$2:P$500,Stock!$C$2:$C$500,'Stock-AF'!$C82)*SUMIFS(AF!P$2:P$500,AF!$C$2:$C$500,'Stock-AF'!$C82)</f>
        <v>3.6508231480701595E-3</v>
      </c>
      <c r="Q82" s="4">
        <f>SUMIFS(Stock!Q$2:Q$500,Stock!$C$2:$C$500,'Stock-AF'!$C82)*SUMIFS(AF!Q$2:Q$500,AF!$C$2:$C$500,'Stock-AF'!$C82)</f>
        <v>3.2716712786195852E-3</v>
      </c>
      <c r="R82" s="4">
        <f>SUMIFS(Stock!R$2:R$500,Stock!$C$2:$C$500,'Stock-AF'!$C82)*SUMIFS(AF!R$2:R$500,AF!$C$2:$C$500,'Stock-AF'!$C82)</f>
        <v>0</v>
      </c>
      <c r="S82" s="4">
        <f>SUMIFS(Stock!S$2:S$500,Stock!$C$2:$C$500,'Stock-AF'!$C82)*SUMIFS(AF!S$2:S$500,AF!$C$2:$C$500,'Stock-AF'!$C82)</f>
        <v>0</v>
      </c>
      <c r="T82" s="4">
        <f>SUMIFS(Stock!T$2:T$500,Stock!$C$2:$C$500,'Stock-AF'!$C82)*SUMIFS(AF!T$2:T$500,AF!$C$2:$C$500,'Stock-AF'!$C82)</f>
        <v>0</v>
      </c>
      <c r="U82" s="4">
        <f>SUMIFS(Stock!U$2:U$500,Stock!$C$2:$C$500,'Stock-AF'!$C82)*SUMIFS(AF!U$2:U$500,AF!$C$2:$C$500,'Stock-AF'!$C82)</f>
        <v>0</v>
      </c>
      <c r="V82" s="4">
        <f>SUMIFS(Stock!V$2:V$500,Stock!$C$2:$C$500,'Stock-AF'!$C82)*SUMIFS(AF!V$2:V$500,AF!$C$2:$C$500,'Stock-AF'!$C82)</f>
        <v>0</v>
      </c>
      <c r="W82" s="4">
        <f>SUMIFS(Stock!W$2:W$500,Stock!$C$2:$C$500,'Stock-AF'!$C82)*SUMIFS(AF!W$2:W$500,AF!$C$2:$C$500,'Stock-AF'!$C82)</f>
        <v>0</v>
      </c>
      <c r="X82" s="4">
        <f>SUMIFS(Stock!X$2:X$500,Stock!$C$2:$C$500,'Stock-AF'!$C82)*SUMIFS(AF!X$2:X$500,AF!$C$2:$C$500,'Stock-AF'!$C82)</f>
        <v>3.7847945745961802E-4</v>
      </c>
      <c r="Y82" s="4">
        <f>SUMIFS(Stock!Y$2:Y$500,Stock!$C$2:$C$500,'Stock-AF'!$C82)*SUMIFS(AF!Y$2:Y$500,AF!$C$2:$C$500,'Stock-AF'!$C82)</f>
        <v>0</v>
      </c>
      <c r="Z82" s="4">
        <f>SUMIFS(Stock!Z$2:Z$500,Stock!$C$2:$C$500,'Stock-AF'!$C82)*SUMIFS(AF!Z$2:Z$500,AF!$C$2:$C$500,'Stock-AF'!$C82)</f>
        <v>4.5481411637083502E-3</v>
      </c>
      <c r="AA82" s="4">
        <f>SUMIFS(Stock!AA$2:AA$500,Stock!$C$2:$C$500,'Stock-AF'!$C82)*SUMIFS(AF!AA$2:AA$500,AF!$C$2:$C$500,'Stock-AF'!$C82)</f>
        <v>1.205110244324523E-3</v>
      </c>
      <c r="AB82" s="4">
        <f>SUMIFS(Stock!AB$2:AB$500,Stock!$C$2:$C$500,'Stock-AF'!$C82)*SUMIFS(AF!AB$2:AB$500,AF!$C$2:$C$500,'Stock-AF'!$C82)</f>
        <v>1.0541701087676984E-2</v>
      </c>
      <c r="AC82" s="4">
        <f>SUMIFS(Stock!AC$2:AC$500,Stock!$C$2:$C$500,'Stock-AF'!$C82)*SUMIFS(AF!AC$2:AC$500,AF!$C$2:$C$500,'Stock-AF'!$C82)</f>
        <v>0</v>
      </c>
      <c r="AD82" s="4">
        <f>SUMIFS(Stock!AD$2:AD$500,Stock!$C$2:$C$500,'Stock-AF'!$C82)*SUMIFS(AF!AD$2:AD$500,AF!$C$2:$C$500,'Stock-AF'!$C82)</f>
        <v>1.0545920356984515E-2</v>
      </c>
      <c r="AE82" s="4">
        <f>SUMIFS(Stock!AE$2:AE$500,Stock!$C$2:$C$500,'Stock-AF'!$C82)*SUMIFS(AF!AE$2:AE$500,AF!$C$2:$C$500,'Stock-AF'!$C82)</f>
        <v>1.371246827108949E-2</v>
      </c>
      <c r="AF82" s="4">
        <f>SUMIFS(Stock!AF$2:AF$500,Stock!$C$2:$C$500,'Stock-AF'!$C82)*SUMIFS(AF!AF$2:AF$500,AF!$C$2:$C$500,'Stock-AF'!$C82)</f>
        <v>0</v>
      </c>
      <c r="AG82" s="4">
        <f>SUMIFS(Stock!AG$2:AG$500,Stock!$C$2:$C$500,'Stock-AF'!$C82)*SUMIFS(AF!AG$2:AG$500,AF!$C$2:$C$500,'Stock-AF'!$C82)</f>
        <v>0</v>
      </c>
      <c r="AH82" s="4">
        <f>SUMIFS(Stock!AH$2:AH$500,Stock!$C$2:$C$500,'Stock-AF'!$C82)*SUMIFS(AF!AH$2:AH$500,AF!$C$2:$C$500,'Stock-AF'!$C82)</f>
        <v>0</v>
      </c>
      <c r="AI82" s="4">
        <f>SUMIFS(Stock!AI$2:AI$500,Stock!$C$2:$C$500,'Stock-AF'!$C82)*SUMIFS(AF!AI$2:AI$500,AF!$C$2:$C$500,'Stock-AF'!$C82)</f>
        <v>0</v>
      </c>
      <c r="AJ82" s="4">
        <f>SUMIFS(Stock!AJ$2:AJ$500,Stock!$C$2:$C$500,'Stock-AF'!$C82)*SUMIFS(AF!AJ$2:AJ$500,AF!$C$2:$C$500,'Stock-AF'!$C82)</f>
        <v>0</v>
      </c>
      <c r="AK82" s="4">
        <f>SUMIFS(Stock!AK$2:AK$500,Stock!$C$2:$C$500,'Stock-AF'!$C82)*SUMIFS(AF!AK$2:AK$500,AF!$C$2:$C$500,'Stock-AF'!$C82)</f>
        <v>2.46124879320453E-4</v>
      </c>
      <c r="AL82" s="4">
        <f>SUMIFS(Stock!AL$2:AL$500,Stock!$C$2:$C$500,'Stock-AF'!$C82)*SUMIFS(AF!AL$2:AL$500,AF!$C$2:$C$500,'Stock-AF'!$C82)</f>
        <v>0</v>
      </c>
      <c r="AM82" s="4">
        <f>SUMIFS(Stock!AM$2:AM$500,Stock!$C$2:$C$500,'Stock-AF'!$C82)*SUMIFS(AF!AM$2:AM$500,AF!$C$2:$C$500,'Stock-AF'!$C82)</f>
        <v>0</v>
      </c>
      <c r="AN82" s="4">
        <f>SUMIFS(Stock!AN$2:AN$500,Stock!$C$2:$C$500,'Stock-AF'!$C82)*SUMIFS(AF!AN$2:AN$500,AF!$C$2:$C$500,'Stock-AF'!$C82)</f>
        <v>0</v>
      </c>
      <c r="AO82" s="4">
        <f>SUMIFS(Stock!AO$2:AO$500,Stock!$C$2:$C$500,'Stock-AF'!$C82)*SUMIFS(AF!AO$2:AO$500,AF!$C$2:$C$500,'Stock-AF'!$C82)</f>
        <v>3.9236261153245352E-4</v>
      </c>
      <c r="AP82" s="4">
        <f>SUMIFS(Stock!AP$2:AP$500,Stock!$C$2:$C$500,'Stock-AF'!$C82)*SUMIFS(AF!AP$2:AP$500,AF!$C$2:$C$500,'Stock-AF'!$C82)</f>
        <v>1.5949281789490349E-3</v>
      </c>
      <c r="AQ82" s="4">
        <f>SUMIFS(Stock!AQ$2:AQ$500,Stock!$C$2:$C$500,'Stock-AF'!$C82)*SUMIFS(AF!AQ$2:AQ$500,AF!$C$2:$C$500,'Stock-AF'!$C82)</f>
        <v>5.648708267790315E-4</v>
      </c>
      <c r="AR82" s="4">
        <f>SUMIFS(Stock!AR$2:AR$500,Stock!$C$2:$C$500,'Stock-AF'!$C82)*SUMIFS(AF!AR$2:AR$500,AF!$C$2:$C$500,'Stock-AF'!$C82)</f>
        <v>4.7676755807415E-4</v>
      </c>
      <c r="AS82" s="4">
        <f>SUMIFS(Stock!AS$2:AS$500,Stock!$C$2:$C$500,'Stock-AF'!$C82)*SUMIFS(AF!AS$2:AS$500,AF!$C$2:$C$500,'Stock-AF'!$C82)</f>
        <v>0</v>
      </c>
      <c r="AT82" s="4">
        <f>SUMIFS(Stock!AT$2:AT$500,Stock!$C$2:$C$500,'Stock-AF'!$C82)*SUMIFS(AF!AT$2:AT$500,AF!$C$2:$C$500,'Stock-AF'!$C82)</f>
        <v>1.9156679345938201E-3</v>
      </c>
      <c r="AU82" s="4">
        <f>SUMIFS(Stock!AU$2:AU$500,Stock!$C$2:$C$500,'Stock-AF'!$C82)*SUMIFS(AF!AU$2:AU$500,AF!$C$2:$C$500,'Stock-AF'!$C82)</f>
        <v>1.5521479573887449E-4</v>
      </c>
      <c r="AV82" s="4">
        <f>SUMIFS(Stock!AV$2:AV$500,Stock!$C$2:$C$500,'Stock-AF'!$C82)*SUMIFS(AF!AV$2:AV$500,AF!$C$2:$C$500,'Stock-AF'!$C82)</f>
        <v>8.8380991190028293E-5</v>
      </c>
    </row>
    <row r="83" spans="1:48">
      <c r="A83" s="4" t="s">
        <v>52</v>
      </c>
      <c r="B83" s="4" t="s">
        <v>258</v>
      </c>
      <c r="C83" s="4" t="s">
        <v>196</v>
      </c>
      <c r="D83" s="4" t="s">
        <v>54</v>
      </c>
      <c r="E83" s="4" t="s">
        <v>260</v>
      </c>
      <c r="F83" s="4" t="s">
        <v>54</v>
      </c>
      <c r="G83" s="4">
        <v>2010</v>
      </c>
      <c r="H83" s="4" t="s">
        <v>54</v>
      </c>
      <c r="I83" s="4" t="s">
        <v>54</v>
      </c>
      <c r="J83" s="4" t="s">
        <v>54</v>
      </c>
      <c r="K83" s="4" t="s">
        <v>54</v>
      </c>
      <c r="L83" s="4">
        <f>SUMIFS(Stock!L$2:L$500,Stock!$C$2:$C$500,'Stock-AF'!$C83)*SUMIFS(AF!L$2:L$500,AF!$C$2:$C$500,'Stock-AF'!$C83)</f>
        <v>0</v>
      </c>
      <c r="M83" s="4">
        <f>SUMIFS(Stock!M$2:M$500,Stock!$C$2:$C$500,'Stock-AF'!$C83)*SUMIFS(AF!M$2:M$500,AF!$C$2:$C$500,'Stock-AF'!$C83)</f>
        <v>9.6444479994318905E-2</v>
      </c>
      <c r="N83" s="4">
        <f>SUMIFS(Stock!N$2:N$500,Stock!$C$2:$C$500,'Stock-AF'!$C83)*SUMIFS(AF!N$2:N$500,AF!$C$2:$C$500,'Stock-AF'!$C83)</f>
        <v>1.165151019846567E-2</v>
      </c>
      <c r="O83" s="4">
        <f>SUMIFS(Stock!O$2:O$500,Stock!$C$2:$C$500,'Stock-AF'!$C83)*SUMIFS(AF!O$2:O$500,AF!$C$2:$C$500,'Stock-AF'!$C83)</f>
        <v>1.7377748857686452E-2</v>
      </c>
      <c r="P83" s="4">
        <f>SUMIFS(Stock!P$2:P$500,Stock!$C$2:$C$500,'Stock-AF'!$C83)*SUMIFS(AF!P$2:P$500,AF!$C$2:$C$500,'Stock-AF'!$C83)</f>
        <v>1.207235573577147E-2</v>
      </c>
      <c r="Q83" s="4">
        <f>SUMIFS(Stock!Q$2:Q$500,Stock!$C$2:$C$500,'Stock-AF'!$C83)*SUMIFS(AF!Q$2:Q$500,AF!$C$2:$C$500,'Stock-AF'!$C83)</f>
        <v>1.46408371081605E-2</v>
      </c>
      <c r="R83" s="4">
        <f>SUMIFS(Stock!R$2:R$500,Stock!$C$2:$C$500,'Stock-AF'!$C83)*SUMIFS(AF!R$2:R$500,AF!$C$2:$C$500,'Stock-AF'!$C83)</f>
        <v>0</v>
      </c>
      <c r="S83" s="4">
        <f>SUMIFS(Stock!S$2:S$500,Stock!$C$2:$C$500,'Stock-AF'!$C83)*SUMIFS(AF!S$2:S$500,AF!$C$2:$C$500,'Stock-AF'!$C83)</f>
        <v>5.2665416217222295E-2</v>
      </c>
      <c r="T83" s="4">
        <f>SUMIFS(Stock!T$2:T$500,Stock!$C$2:$C$500,'Stock-AF'!$C83)*SUMIFS(AF!T$2:T$500,AF!$C$2:$C$500,'Stock-AF'!$C83)</f>
        <v>0.47452151039813095</v>
      </c>
      <c r="U83" s="4">
        <f>SUMIFS(Stock!U$2:U$500,Stock!$C$2:$C$500,'Stock-AF'!$C83)*SUMIFS(AF!U$2:U$500,AF!$C$2:$C$500,'Stock-AF'!$C83)</f>
        <v>6.5905500915737242E-2</v>
      </c>
      <c r="V83" s="4">
        <f>SUMIFS(Stock!V$2:V$500,Stock!$C$2:$C$500,'Stock-AF'!$C83)*SUMIFS(AF!V$2:V$500,AF!$C$2:$C$500,'Stock-AF'!$C83)</f>
        <v>9.7910331009048758E-3</v>
      </c>
      <c r="W83" s="4">
        <f>SUMIFS(Stock!W$2:W$500,Stock!$C$2:$C$500,'Stock-AF'!$C83)*SUMIFS(AF!W$2:W$500,AF!$C$2:$C$500,'Stock-AF'!$C83)</f>
        <v>0</v>
      </c>
      <c r="X83" s="4">
        <f>SUMIFS(Stock!X$2:X$500,Stock!$C$2:$C$500,'Stock-AF'!$C83)*SUMIFS(AF!X$2:X$500,AF!$C$2:$C$500,'Stock-AF'!$C83)</f>
        <v>0</v>
      </c>
      <c r="Y83" s="4">
        <f>SUMIFS(Stock!Y$2:Y$500,Stock!$C$2:$C$500,'Stock-AF'!$C83)*SUMIFS(AF!Y$2:Y$500,AF!$C$2:$C$500,'Stock-AF'!$C83)</f>
        <v>8.0703100106222406E-2</v>
      </c>
      <c r="Z83" s="4">
        <f>SUMIFS(Stock!Z$2:Z$500,Stock!$C$2:$C$500,'Stock-AF'!$C83)*SUMIFS(AF!Z$2:Z$500,AF!$C$2:$C$500,'Stock-AF'!$C83)</f>
        <v>0.17831669682632398</v>
      </c>
      <c r="AA83" s="4">
        <f>SUMIFS(Stock!AA$2:AA$500,Stock!$C$2:$C$500,'Stock-AF'!$C83)*SUMIFS(AF!AA$2:AA$500,AF!$C$2:$C$500,'Stock-AF'!$C83)</f>
        <v>7.5350502114189749E-3</v>
      </c>
      <c r="AB83" s="4">
        <f>SUMIFS(Stock!AB$2:AB$500,Stock!$C$2:$C$500,'Stock-AF'!$C83)*SUMIFS(AF!AB$2:AB$500,AF!$C$2:$C$500,'Stock-AF'!$C83)</f>
        <v>2.7844326189323101E-2</v>
      </c>
      <c r="AC83" s="4">
        <f>SUMIFS(Stock!AC$2:AC$500,Stock!$C$2:$C$500,'Stock-AF'!$C83)*SUMIFS(AF!AC$2:AC$500,AF!$C$2:$C$500,'Stock-AF'!$C83)</f>
        <v>0</v>
      </c>
      <c r="AD83" s="4">
        <f>SUMIFS(Stock!AD$2:AD$500,Stock!$C$2:$C$500,'Stock-AF'!$C83)*SUMIFS(AF!AD$2:AD$500,AF!$C$2:$C$500,'Stock-AF'!$C83)</f>
        <v>3.8089564357185295E-3</v>
      </c>
      <c r="AE83" s="4">
        <f>SUMIFS(Stock!AE$2:AE$500,Stock!$C$2:$C$500,'Stock-AF'!$C83)*SUMIFS(AF!AE$2:AE$500,AF!$C$2:$C$500,'Stock-AF'!$C83)</f>
        <v>1.335275969011851E-2</v>
      </c>
      <c r="AF83" s="4">
        <f>SUMIFS(Stock!AF$2:AF$500,Stock!$C$2:$C$500,'Stock-AF'!$C83)*SUMIFS(AF!AF$2:AF$500,AF!$C$2:$C$500,'Stock-AF'!$C83)</f>
        <v>3.7839461152284896E-4</v>
      </c>
      <c r="AG83" s="4">
        <f>SUMIFS(Stock!AG$2:AG$500,Stock!$C$2:$C$500,'Stock-AF'!$C83)*SUMIFS(AF!AG$2:AG$500,AF!$C$2:$C$500,'Stock-AF'!$C83)</f>
        <v>2.2838506749805049E-2</v>
      </c>
      <c r="AH83" s="4">
        <f>SUMIFS(Stock!AH$2:AH$500,Stock!$C$2:$C$500,'Stock-AF'!$C83)*SUMIFS(AF!AH$2:AH$500,AF!$C$2:$C$500,'Stock-AF'!$C83)</f>
        <v>3.3951689522079896E-3</v>
      </c>
      <c r="AI83" s="4">
        <f>SUMIFS(Stock!AI$2:AI$500,Stock!$C$2:$C$500,'Stock-AF'!$C83)*SUMIFS(AF!AI$2:AI$500,AF!$C$2:$C$500,'Stock-AF'!$C83)</f>
        <v>2.3805641133110698E-2</v>
      </c>
      <c r="AJ83" s="4">
        <f>SUMIFS(Stock!AJ$2:AJ$500,Stock!$C$2:$C$500,'Stock-AF'!$C83)*SUMIFS(AF!AJ$2:AJ$500,AF!$C$2:$C$500,'Stock-AF'!$C83)</f>
        <v>0</v>
      </c>
      <c r="AK83" s="4">
        <f>SUMIFS(Stock!AK$2:AK$500,Stock!$C$2:$C$500,'Stock-AF'!$C83)*SUMIFS(AF!AK$2:AK$500,AF!$C$2:$C$500,'Stock-AF'!$C83)</f>
        <v>2.4413216534268302E-3</v>
      </c>
      <c r="AL83" s="4">
        <f>SUMIFS(Stock!AL$2:AL$500,Stock!$C$2:$C$500,'Stock-AF'!$C83)*SUMIFS(AF!AL$2:AL$500,AF!$C$2:$C$500,'Stock-AF'!$C83)</f>
        <v>0</v>
      </c>
      <c r="AM83" s="4">
        <f>SUMIFS(Stock!AM$2:AM$500,Stock!$C$2:$C$500,'Stock-AF'!$C83)*SUMIFS(AF!AM$2:AM$500,AF!$C$2:$C$500,'Stock-AF'!$C83)</f>
        <v>8.6618860279219043E-2</v>
      </c>
      <c r="AN83" s="4">
        <f>SUMIFS(Stock!AN$2:AN$500,Stock!$C$2:$C$500,'Stock-AF'!$C83)*SUMIFS(AF!AN$2:AN$500,AF!$C$2:$C$500,'Stock-AF'!$C83)</f>
        <v>1.7013353863793847E-2</v>
      </c>
      <c r="AO83" s="4">
        <f>SUMIFS(Stock!AO$2:AO$500,Stock!$C$2:$C$500,'Stock-AF'!$C83)*SUMIFS(AF!AO$2:AO$500,AF!$C$2:$C$500,'Stock-AF'!$C83)</f>
        <v>0.1104783448762509</v>
      </c>
      <c r="AP83" s="4">
        <f>SUMIFS(Stock!AP$2:AP$500,Stock!$C$2:$C$500,'Stock-AF'!$C83)*SUMIFS(AF!AP$2:AP$500,AF!$C$2:$C$500,'Stock-AF'!$C83)</f>
        <v>1.7397459326564701E-3</v>
      </c>
      <c r="AQ83" s="4">
        <f>SUMIFS(Stock!AQ$2:AQ$500,Stock!$C$2:$C$500,'Stock-AF'!$C83)*SUMIFS(AF!AQ$2:AQ$500,AF!$C$2:$C$500,'Stock-AF'!$C83)</f>
        <v>2.3772644708824349E-2</v>
      </c>
      <c r="AR83" s="4">
        <f>SUMIFS(Stock!AR$2:AR$500,Stock!$C$2:$C$500,'Stock-AF'!$C83)*SUMIFS(AF!AR$2:AR$500,AF!$C$2:$C$500,'Stock-AF'!$C83)</f>
        <v>1.8138295098604051E-2</v>
      </c>
      <c r="AS83" s="4">
        <f>SUMIFS(Stock!AS$2:AS$500,Stock!$C$2:$C$500,'Stock-AF'!$C83)*SUMIFS(AF!AS$2:AS$500,AF!$C$2:$C$500,'Stock-AF'!$C83)</f>
        <v>0.1020333550637904</v>
      </c>
      <c r="AT83" s="4">
        <f>SUMIFS(Stock!AT$2:AT$500,Stock!$C$2:$C$500,'Stock-AF'!$C83)*SUMIFS(AF!AT$2:AT$500,AF!$C$2:$C$500,'Stock-AF'!$C83)</f>
        <v>6.782284897487445E-3</v>
      </c>
      <c r="AU83" s="4">
        <f>SUMIFS(Stock!AU$2:AU$500,Stock!$C$2:$C$500,'Stock-AF'!$C83)*SUMIFS(AF!AU$2:AU$500,AF!$C$2:$C$500,'Stock-AF'!$C83)</f>
        <v>3.1926105369823946E-2</v>
      </c>
      <c r="AV83" s="4">
        <f>SUMIFS(Stock!AV$2:AV$500,Stock!$C$2:$C$500,'Stock-AF'!$C83)*SUMIFS(AF!AV$2:AV$500,AF!$C$2:$C$500,'Stock-AF'!$C83)</f>
        <v>4.1478759734284498E-2</v>
      </c>
    </row>
    <row r="84" spans="1:48">
      <c r="A84" s="4" t="s">
        <v>52</v>
      </c>
      <c r="B84" s="4" t="s">
        <v>258</v>
      </c>
      <c r="C84" s="4" t="s">
        <v>197</v>
      </c>
      <c r="D84" s="4" t="s">
        <v>54</v>
      </c>
      <c r="E84" s="4" t="s">
        <v>260</v>
      </c>
      <c r="F84" s="4" t="s">
        <v>54</v>
      </c>
      <c r="G84" s="4">
        <v>2010</v>
      </c>
      <c r="H84" s="4" t="s">
        <v>54</v>
      </c>
      <c r="I84" s="4" t="s">
        <v>54</v>
      </c>
      <c r="J84" s="4" t="s">
        <v>54</v>
      </c>
      <c r="K84" s="4" t="s">
        <v>54</v>
      </c>
      <c r="L84" s="4">
        <f>SUMIFS(Stock!L$2:L$500,Stock!$C$2:$C$500,'Stock-AF'!$C84)*SUMIFS(AF!L$2:L$500,AF!$C$2:$C$500,'Stock-AF'!$C84)</f>
        <v>0</v>
      </c>
      <c r="M84" s="4">
        <f>SUMIFS(Stock!M$2:M$500,Stock!$C$2:$C$500,'Stock-AF'!$C84)*SUMIFS(AF!M$2:M$500,AF!$C$2:$C$500,'Stock-AF'!$C84)</f>
        <v>0</v>
      </c>
      <c r="N84" s="4">
        <f>SUMIFS(Stock!N$2:N$500,Stock!$C$2:$C$500,'Stock-AF'!$C84)*SUMIFS(AF!N$2:N$500,AF!$C$2:$C$500,'Stock-AF'!$C84)</f>
        <v>0</v>
      </c>
      <c r="O84" s="4">
        <f>SUMIFS(Stock!O$2:O$500,Stock!$C$2:$C$500,'Stock-AF'!$C84)*SUMIFS(AF!O$2:O$500,AF!$C$2:$C$500,'Stock-AF'!$C84)</f>
        <v>0</v>
      </c>
      <c r="P84" s="4">
        <f>SUMIFS(Stock!P$2:P$500,Stock!$C$2:$C$500,'Stock-AF'!$C84)*SUMIFS(AF!P$2:P$500,AF!$C$2:$C$500,'Stock-AF'!$C84)</f>
        <v>0</v>
      </c>
      <c r="Q84" s="4">
        <f>SUMIFS(Stock!Q$2:Q$500,Stock!$C$2:$C$500,'Stock-AF'!$C84)*SUMIFS(AF!Q$2:Q$500,AF!$C$2:$C$500,'Stock-AF'!$C84)</f>
        <v>0</v>
      </c>
      <c r="R84" s="4">
        <f>SUMIFS(Stock!R$2:R$500,Stock!$C$2:$C$500,'Stock-AF'!$C84)*SUMIFS(AF!R$2:R$500,AF!$C$2:$C$500,'Stock-AF'!$C84)</f>
        <v>0</v>
      </c>
      <c r="S84" s="4">
        <f>SUMIFS(Stock!S$2:S$500,Stock!$C$2:$C$500,'Stock-AF'!$C84)*SUMIFS(AF!S$2:S$500,AF!$C$2:$C$500,'Stock-AF'!$C84)</f>
        <v>0</v>
      </c>
      <c r="T84" s="4">
        <f>SUMIFS(Stock!T$2:T$500,Stock!$C$2:$C$500,'Stock-AF'!$C84)*SUMIFS(AF!T$2:T$500,AF!$C$2:$C$500,'Stock-AF'!$C84)</f>
        <v>0</v>
      </c>
      <c r="U84" s="4">
        <f>SUMIFS(Stock!U$2:U$500,Stock!$C$2:$C$500,'Stock-AF'!$C84)*SUMIFS(AF!U$2:U$500,AF!$C$2:$C$500,'Stock-AF'!$C84)</f>
        <v>0</v>
      </c>
      <c r="V84" s="4">
        <f>SUMIFS(Stock!V$2:V$500,Stock!$C$2:$C$500,'Stock-AF'!$C84)*SUMIFS(AF!V$2:V$500,AF!$C$2:$C$500,'Stock-AF'!$C84)</f>
        <v>0</v>
      </c>
      <c r="W84" s="4">
        <f>SUMIFS(Stock!W$2:W$500,Stock!$C$2:$C$500,'Stock-AF'!$C84)*SUMIFS(AF!W$2:W$500,AF!$C$2:$C$500,'Stock-AF'!$C84)</f>
        <v>0</v>
      </c>
      <c r="X84" s="4">
        <f>SUMIFS(Stock!X$2:X$500,Stock!$C$2:$C$500,'Stock-AF'!$C84)*SUMIFS(AF!X$2:X$500,AF!$C$2:$C$500,'Stock-AF'!$C84)</f>
        <v>0</v>
      </c>
      <c r="Y84" s="4">
        <f>SUMIFS(Stock!Y$2:Y$500,Stock!$C$2:$C$500,'Stock-AF'!$C84)*SUMIFS(AF!Y$2:Y$500,AF!$C$2:$C$500,'Stock-AF'!$C84)</f>
        <v>0</v>
      </c>
      <c r="Z84" s="4">
        <f>SUMIFS(Stock!Z$2:Z$500,Stock!$C$2:$C$500,'Stock-AF'!$C84)*SUMIFS(AF!Z$2:Z$500,AF!$C$2:$C$500,'Stock-AF'!$C84)</f>
        <v>0</v>
      </c>
      <c r="AA84" s="4">
        <f>SUMIFS(Stock!AA$2:AA$500,Stock!$C$2:$C$500,'Stock-AF'!$C84)*SUMIFS(AF!AA$2:AA$500,AF!$C$2:$C$500,'Stock-AF'!$C84)</f>
        <v>0</v>
      </c>
      <c r="AB84" s="4">
        <f>SUMIFS(Stock!AB$2:AB$500,Stock!$C$2:$C$500,'Stock-AF'!$C84)*SUMIFS(AF!AB$2:AB$500,AF!$C$2:$C$500,'Stock-AF'!$C84)</f>
        <v>0</v>
      </c>
      <c r="AC84" s="4">
        <f>SUMIFS(Stock!AC$2:AC$500,Stock!$C$2:$C$500,'Stock-AF'!$C84)*SUMIFS(AF!AC$2:AC$500,AF!$C$2:$C$500,'Stock-AF'!$C84)</f>
        <v>0</v>
      </c>
      <c r="AD84" s="4">
        <f>SUMIFS(Stock!AD$2:AD$500,Stock!$C$2:$C$500,'Stock-AF'!$C84)*SUMIFS(AF!AD$2:AD$500,AF!$C$2:$C$500,'Stock-AF'!$C84)</f>
        <v>0</v>
      </c>
      <c r="AE84" s="4">
        <f>SUMIFS(Stock!AE$2:AE$500,Stock!$C$2:$C$500,'Stock-AF'!$C84)*SUMIFS(AF!AE$2:AE$500,AF!$C$2:$C$500,'Stock-AF'!$C84)</f>
        <v>1.1511330324938158E-2</v>
      </c>
      <c r="AF84" s="4">
        <f>SUMIFS(Stock!AF$2:AF$500,Stock!$C$2:$C$500,'Stock-AF'!$C84)*SUMIFS(AF!AF$2:AF$500,AF!$C$2:$C$500,'Stock-AF'!$C84)</f>
        <v>0</v>
      </c>
      <c r="AG84" s="4">
        <f>SUMIFS(Stock!AG$2:AG$500,Stock!$C$2:$C$500,'Stock-AF'!$C84)*SUMIFS(AF!AG$2:AG$500,AF!$C$2:$C$500,'Stock-AF'!$C84)</f>
        <v>0</v>
      </c>
      <c r="AH84" s="4">
        <f>SUMIFS(Stock!AH$2:AH$500,Stock!$C$2:$C$500,'Stock-AF'!$C84)*SUMIFS(AF!AH$2:AH$500,AF!$C$2:$C$500,'Stock-AF'!$C84)</f>
        <v>9.9841350614723854E-5</v>
      </c>
      <c r="AI84" s="4">
        <f>SUMIFS(Stock!AI$2:AI$500,Stock!$C$2:$C$500,'Stock-AF'!$C84)*SUMIFS(AF!AI$2:AI$500,AF!$C$2:$C$500,'Stock-AF'!$C84)</f>
        <v>0</v>
      </c>
      <c r="AJ84" s="4">
        <f>SUMIFS(Stock!AJ$2:AJ$500,Stock!$C$2:$C$500,'Stock-AF'!$C84)*SUMIFS(AF!AJ$2:AJ$500,AF!$C$2:$C$500,'Stock-AF'!$C84)</f>
        <v>0</v>
      </c>
      <c r="AK84" s="4">
        <f>SUMIFS(Stock!AK$2:AK$500,Stock!$C$2:$C$500,'Stock-AF'!$C84)*SUMIFS(AF!AK$2:AK$500,AF!$C$2:$C$500,'Stock-AF'!$C84)</f>
        <v>0</v>
      </c>
      <c r="AL84" s="4">
        <f>SUMIFS(Stock!AL$2:AL$500,Stock!$C$2:$C$500,'Stock-AF'!$C84)*SUMIFS(AF!AL$2:AL$500,AF!$C$2:$C$500,'Stock-AF'!$C84)</f>
        <v>0</v>
      </c>
      <c r="AM84" s="4">
        <f>SUMIFS(Stock!AM$2:AM$500,Stock!$C$2:$C$500,'Stock-AF'!$C84)*SUMIFS(AF!AM$2:AM$500,AF!$C$2:$C$500,'Stock-AF'!$C84)</f>
        <v>0</v>
      </c>
      <c r="AN84" s="4">
        <f>SUMIFS(Stock!AN$2:AN$500,Stock!$C$2:$C$500,'Stock-AF'!$C84)*SUMIFS(AF!AN$2:AN$500,AF!$C$2:$C$500,'Stock-AF'!$C84)</f>
        <v>0</v>
      </c>
      <c r="AO84" s="4">
        <f>SUMIFS(Stock!AO$2:AO$500,Stock!$C$2:$C$500,'Stock-AF'!$C84)*SUMIFS(AF!AO$2:AO$500,AF!$C$2:$C$500,'Stock-AF'!$C84)</f>
        <v>0</v>
      </c>
      <c r="AP84" s="4">
        <f>SUMIFS(Stock!AP$2:AP$500,Stock!$C$2:$C$500,'Stock-AF'!$C84)*SUMIFS(AF!AP$2:AP$500,AF!$C$2:$C$500,'Stock-AF'!$C84)</f>
        <v>0</v>
      </c>
      <c r="AQ84" s="4">
        <f>SUMIFS(Stock!AQ$2:AQ$500,Stock!$C$2:$C$500,'Stock-AF'!$C84)*SUMIFS(AF!AQ$2:AQ$500,AF!$C$2:$C$500,'Stock-AF'!$C84)</f>
        <v>0</v>
      </c>
      <c r="AR84" s="4">
        <f>SUMIFS(Stock!AR$2:AR$500,Stock!$C$2:$C$500,'Stock-AF'!$C84)*SUMIFS(AF!AR$2:AR$500,AF!$C$2:$C$500,'Stock-AF'!$C84)</f>
        <v>0</v>
      </c>
      <c r="AS84" s="4">
        <f>SUMIFS(Stock!AS$2:AS$500,Stock!$C$2:$C$500,'Stock-AF'!$C84)*SUMIFS(AF!AS$2:AS$500,AF!$C$2:$C$500,'Stock-AF'!$C84)</f>
        <v>0</v>
      </c>
      <c r="AT84" s="4">
        <f>SUMIFS(Stock!AT$2:AT$500,Stock!$C$2:$C$500,'Stock-AF'!$C84)*SUMIFS(AF!AT$2:AT$500,AF!$C$2:$C$500,'Stock-AF'!$C84)</f>
        <v>8.3801886364041E-4</v>
      </c>
      <c r="AU84" s="4">
        <f>SUMIFS(Stock!AU$2:AU$500,Stock!$C$2:$C$500,'Stock-AF'!$C84)*SUMIFS(AF!AU$2:AU$500,AF!$C$2:$C$500,'Stock-AF'!$C84)</f>
        <v>0</v>
      </c>
      <c r="AV84" s="4">
        <f>SUMIFS(Stock!AV$2:AV$500,Stock!$C$2:$C$500,'Stock-AF'!$C84)*SUMIFS(AF!AV$2:AV$500,AF!$C$2:$C$500,'Stock-AF'!$C84)</f>
        <v>0</v>
      </c>
    </row>
    <row r="85" spans="1:48">
      <c r="A85" s="4" t="s">
        <v>52</v>
      </c>
      <c r="B85" s="4" t="s">
        <v>258</v>
      </c>
      <c r="C85" s="4" t="s">
        <v>198</v>
      </c>
      <c r="D85" s="4" t="s">
        <v>54</v>
      </c>
      <c r="E85" s="4" t="s">
        <v>260</v>
      </c>
      <c r="F85" s="4" t="s">
        <v>54</v>
      </c>
      <c r="G85" s="4">
        <v>2010</v>
      </c>
      <c r="H85" s="4" t="s">
        <v>54</v>
      </c>
      <c r="I85" s="4" t="s">
        <v>54</v>
      </c>
      <c r="J85" s="4" t="s">
        <v>54</v>
      </c>
      <c r="K85" s="4" t="s">
        <v>54</v>
      </c>
      <c r="L85" s="4">
        <f>SUMIFS(Stock!L$2:L$500,Stock!$C$2:$C$500,'Stock-AF'!$C85)*SUMIFS(AF!L$2:L$500,AF!$C$2:$C$500,'Stock-AF'!$C85)</f>
        <v>6.5771148314378849E-4</v>
      </c>
      <c r="M85" s="4">
        <f>SUMIFS(Stock!M$2:M$500,Stock!$C$2:$C$500,'Stock-AF'!$C85)*SUMIFS(AF!M$2:M$500,AF!$C$2:$C$500,'Stock-AF'!$C85)</f>
        <v>2.0695640847041553E-2</v>
      </c>
      <c r="N85" s="4">
        <f>SUMIFS(Stock!N$2:N$500,Stock!$C$2:$C$500,'Stock-AF'!$C85)*SUMIFS(AF!N$2:N$500,AF!$C$2:$C$500,'Stock-AF'!$C85)</f>
        <v>4.4439349999297649E-3</v>
      </c>
      <c r="O85" s="4">
        <f>SUMIFS(Stock!O$2:O$500,Stock!$C$2:$C$500,'Stock-AF'!$C85)*SUMIFS(AF!O$2:O$500,AF!$C$2:$C$500,'Stock-AF'!$C85)</f>
        <v>0.10127383096036965</v>
      </c>
      <c r="P85" s="4">
        <f>SUMIFS(Stock!P$2:P$500,Stock!$C$2:$C$500,'Stock-AF'!$C85)*SUMIFS(AF!P$2:P$500,AF!$C$2:$C$500,'Stock-AF'!$C85)</f>
        <v>2.6277483724312348E-3</v>
      </c>
      <c r="Q85" s="4">
        <f>SUMIFS(Stock!Q$2:Q$500,Stock!$C$2:$C$500,'Stock-AF'!$C85)*SUMIFS(AF!Q$2:Q$500,AF!$C$2:$C$500,'Stock-AF'!$C85)</f>
        <v>0.10427859347102865</v>
      </c>
      <c r="R85" s="4">
        <f>SUMIFS(Stock!R$2:R$500,Stock!$C$2:$C$500,'Stock-AF'!$C85)*SUMIFS(AF!R$2:R$500,AF!$C$2:$C$500,'Stock-AF'!$C85)</f>
        <v>2.1480983233767149E-3</v>
      </c>
      <c r="S85" s="4">
        <f>SUMIFS(Stock!S$2:S$500,Stock!$C$2:$C$500,'Stock-AF'!$C85)*SUMIFS(AF!S$2:S$500,AF!$C$2:$C$500,'Stock-AF'!$C85)</f>
        <v>1.734412349456175E-3</v>
      </c>
      <c r="T85" s="4">
        <f>SUMIFS(Stock!T$2:T$500,Stock!$C$2:$C$500,'Stock-AF'!$C85)*SUMIFS(AF!T$2:T$500,AF!$C$2:$C$500,'Stock-AF'!$C85)</f>
        <v>0.68847349935436353</v>
      </c>
      <c r="U85" s="4">
        <f>SUMIFS(Stock!U$2:U$500,Stock!$C$2:$C$500,'Stock-AF'!$C85)*SUMIFS(AF!U$2:U$500,AF!$C$2:$C$500,'Stock-AF'!$C85)</f>
        <v>2.7749747181829796E-3</v>
      </c>
      <c r="V85" s="4">
        <f>SUMIFS(Stock!V$2:V$500,Stock!$C$2:$C$500,'Stock-AF'!$C85)*SUMIFS(AF!V$2:V$500,AF!$C$2:$C$500,'Stock-AF'!$C85)</f>
        <v>1.270974448112706E-3</v>
      </c>
      <c r="W85" s="4">
        <f>SUMIFS(Stock!W$2:W$500,Stock!$C$2:$C$500,'Stock-AF'!$C85)*SUMIFS(AF!W$2:W$500,AF!$C$2:$C$500,'Stock-AF'!$C85)</f>
        <v>1.50424349963052E-2</v>
      </c>
      <c r="X85" s="4">
        <f>SUMIFS(Stock!X$2:X$500,Stock!$C$2:$C$500,'Stock-AF'!$C85)*SUMIFS(AF!X$2:X$500,AF!$C$2:$C$500,'Stock-AF'!$C85)</f>
        <v>0.1051052520766092</v>
      </c>
      <c r="Y85" s="4">
        <f>SUMIFS(Stock!Y$2:Y$500,Stock!$C$2:$C$500,'Stock-AF'!$C85)*SUMIFS(AF!Y$2:Y$500,AF!$C$2:$C$500,'Stock-AF'!$C85)</f>
        <v>1.3823328528381E-2</v>
      </c>
      <c r="Z85" s="4">
        <f>SUMIFS(Stock!Z$2:Z$500,Stock!$C$2:$C$500,'Stock-AF'!$C85)*SUMIFS(AF!Z$2:Z$500,AF!$C$2:$C$500,'Stock-AF'!$C85)</f>
        <v>0.291219077235705</v>
      </c>
      <c r="AA85" s="4">
        <f>SUMIFS(Stock!AA$2:AA$500,Stock!$C$2:$C$500,'Stock-AF'!$C85)*SUMIFS(AF!AA$2:AA$500,AF!$C$2:$C$500,'Stock-AF'!$C85)</f>
        <v>8.5761211372269597E-3</v>
      </c>
      <c r="AB85" s="4">
        <f>SUMIFS(Stock!AB$2:AB$500,Stock!$C$2:$C$500,'Stock-AF'!$C85)*SUMIFS(AF!AB$2:AB$500,AF!$C$2:$C$500,'Stock-AF'!$C85)</f>
        <v>0</v>
      </c>
      <c r="AC85" s="4">
        <f>SUMIFS(Stock!AC$2:AC$500,Stock!$C$2:$C$500,'Stock-AF'!$C85)*SUMIFS(AF!AC$2:AC$500,AF!$C$2:$C$500,'Stock-AF'!$C85)</f>
        <v>3.24839984532714E-2</v>
      </c>
      <c r="AD85" s="4">
        <f>SUMIFS(Stock!AD$2:AD$500,Stock!$C$2:$C$500,'Stock-AF'!$C85)*SUMIFS(AF!AD$2:AD$500,AF!$C$2:$C$500,'Stock-AF'!$C85)</f>
        <v>0</v>
      </c>
      <c r="AE85" s="4">
        <f>SUMIFS(Stock!AE$2:AE$500,Stock!$C$2:$C$500,'Stock-AF'!$C85)*SUMIFS(AF!AE$2:AE$500,AF!$C$2:$C$500,'Stock-AF'!$C85)</f>
        <v>2.5388551034332501E-2</v>
      </c>
      <c r="AF85" s="4">
        <f>SUMIFS(Stock!AF$2:AF$500,Stock!$C$2:$C$500,'Stock-AF'!$C85)*SUMIFS(AF!AF$2:AF$500,AF!$C$2:$C$500,'Stock-AF'!$C85)</f>
        <v>2.7955190467585651E-3</v>
      </c>
      <c r="AG85" s="4">
        <f>SUMIFS(Stock!AG$2:AG$500,Stock!$C$2:$C$500,'Stock-AF'!$C85)*SUMIFS(AF!AG$2:AG$500,AF!$C$2:$C$500,'Stock-AF'!$C85)</f>
        <v>2.1642486478456199E-4</v>
      </c>
      <c r="AH85" s="4">
        <f>SUMIFS(Stock!AH$2:AH$500,Stock!$C$2:$C$500,'Stock-AF'!$C85)*SUMIFS(AF!AH$2:AH$500,AF!$C$2:$C$500,'Stock-AF'!$C85)</f>
        <v>4.1270060827548593E-3</v>
      </c>
      <c r="AI85" s="4">
        <f>SUMIFS(Stock!AI$2:AI$500,Stock!$C$2:$C$500,'Stock-AF'!$C85)*SUMIFS(AF!AI$2:AI$500,AF!$C$2:$C$500,'Stock-AF'!$C85)</f>
        <v>3.1632649310810701E-3</v>
      </c>
      <c r="AJ85" s="4">
        <f>SUMIFS(Stock!AJ$2:AJ$500,Stock!$C$2:$C$500,'Stock-AF'!$C85)*SUMIFS(AF!AJ$2:AJ$500,AF!$C$2:$C$500,'Stock-AF'!$C85)</f>
        <v>0</v>
      </c>
      <c r="AK85" s="4">
        <f>SUMIFS(Stock!AK$2:AK$500,Stock!$C$2:$C$500,'Stock-AF'!$C85)*SUMIFS(AF!AK$2:AK$500,AF!$C$2:$C$500,'Stock-AF'!$C85)</f>
        <v>5.6943354929766743E-3</v>
      </c>
      <c r="AL85" s="4">
        <f>SUMIFS(Stock!AL$2:AL$500,Stock!$C$2:$C$500,'Stock-AF'!$C85)*SUMIFS(AF!AL$2:AL$500,AF!$C$2:$C$500,'Stock-AF'!$C85)</f>
        <v>0</v>
      </c>
      <c r="AM85" s="4">
        <f>SUMIFS(Stock!AM$2:AM$500,Stock!$C$2:$C$500,'Stock-AF'!$C85)*SUMIFS(AF!AM$2:AM$500,AF!$C$2:$C$500,'Stock-AF'!$C85)</f>
        <v>3.0468257651933249E-2</v>
      </c>
      <c r="AN85" s="4">
        <f>SUMIFS(Stock!AN$2:AN$500,Stock!$C$2:$C$500,'Stock-AF'!$C85)*SUMIFS(AF!AN$2:AN$500,AF!$C$2:$C$500,'Stock-AF'!$C85)</f>
        <v>9.0533311306144493E-3</v>
      </c>
      <c r="AO85" s="4">
        <f>SUMIFS(Stock!AO$2:AO$500,Stock!$C$2:$C$500,'Stock-AF'!$C85)*SUMIFS(AF!AO$2:AO$500,AF!$C$2:$C$500,'Stock-AF'!$C85)</f>
        <v>5.0536995062797643E-2</v>
      </c>
      <c r="AP85" s="4">
        <f>SUMIFS(Stock!AP$2:AP$500,Stock!$C$2:$C$500,'Stock-AF'!$C85)*SUMIFS(AF!AP$2:AP$500,AF!$C$2:$C$500,'Stock-AF'!$C85)</f>
        <v>1.7474097135419399E-2</v>
      </c>
      <c r="AQ85" s="4">
        <f>SUMIFS(Stock!AQ$2:AQ$500,Stock!$C$2:$C$500,'Stock-AF'!$C85)*SUMIFS(AF!AQ$2:AQ$500,AF!$C$2:$C$500,'Stock-AF'!$C85)</f>
        <v>4.08368189549679E-3</v>
      </c>
      <c r="AR85" s="4">
        <f>SUMIFS(Stock!AR$2:AR$500,Stock!$C$2:$C$500,'Stock-AF'!$C85)*SUMIFS(AF!AR$2:AR$500,AF!$C$2:$C$500,'Stock-AF'!$C85)</f>
        <v>8.2457789589901343E-3</v>
      </c>
      <c r="AS85" s="4">
        <f>SUMIFS(Stock!AS$2:AS$500,Stock!$C$2:$C$500,'Stock-AF'!$C85)*SUMIFS(AF!AS$2:AS$500,AF!$C$2:$C$500,'Stock-AF'!$C85)</f>
        <v>2.3906402091566852E-2</v>
      </c>
      <c r="AT85" s="4">
        <f>SUMIFS(Stock!AT$2:AT$500,Stock!$C$2:$C$500,'Stock-AF'!$C85)*SUMIFS(AF!AT$2:AT$500,AF!$C$2:$C$500,'Stock-AF'!$C85)</f>
        <v>1.9483721364237001E-2</v>
      </c>
      <c r="AU85" s="4">
        <f>SUMIFS(Stock!AU$2:AU$500,Stock!$C$2:$C$500,'Stock-AF'!$C85)*SUMIFS(AF!AU$2:AU$500,AF!$C$2:$C$500,'Stock-AF'!$C85)</f>
        <v>3.06035556328299E-3</v>
      </c>
      <c r="AV85" s="4">
        <f>SUMIFS(Stock!AV$2:AV$500,Stock!$C$2:$C$500,'Stock-AF'!$C85)*SUMIFS(AF!AV$2:AV$500,AF!$C$2:$C$500,'Stock-AF'!$C85)</f>
        <v>5.8091802128303997E-2</v>
      </c>
    </row>
    <row r="86" spans="1:48">
      <c r="A86" s="4" t="s">
        <v>52</v>
      </c>
      <c r="B86" s="4" t="s">
        <v>258</v>
      </c>
      <c r="C86" s="4" t="s">
        <v>199</v>
      </c>
      <c r="D86" s="4" t="s">
        <v>54</v>
      </c>
      <c r="E86" s="4" t="s">
        <v>260</v>
      </c>
      <c r="F86" s="4" t="s">
        <v>54</v>
      </c>
      <c r="G86" s="4">
        <v>2010</v>
      </c>
      <c r="H86" s="4" t="s">
        <v>54</v>
      </c>
      <c r="I86" s="4" t="s">
        <v>54</v>
      </c>
      <c r="J86" s="4" t="s">
        <v>54</v>
      </c>
      <c r="K86" s="4" t="s">
        <v>54</v>
      </c>
      <c r="L86" s="4">
        <f>SUMIFS(Stock!L$2:L$500,Stock!$C$2:$C$500,'Stock-AF'!$C86)*SUMIFS(AF!L$2:L$500,AF!$C$2:$C$500,'Stock-AF'!$C86)</f>
        <v>1.1414210344226801E-4</v>
      </c>
      <c r="M86" s="4">
        <f>SUMIFS(Stock!M$2:M$500,Stock!$C$2:$C$500,'Stock-AF'!$C86)*SUMIFS(AF!M$2:M$500,AF!$C$2:$C$500,'Stock-AF'!$C86)</f>
        <v>5.2476435434796605E-4</v>
      </c>
      <c r="N86" s="4">
        <f>SUMIFS(Stock!N$2:N$500,Stock!$C$2:$C$500,'Stock-AF'!$C86)*SUMIFS(AF!N$2:N$500,AF!$C$2:$C$500,'Stock-AF'!$C86)</f>
        <v>0</v>
      </c>
      <c r="O86" s="4">
        <f>SUMIFS(Stock!O$2:O$500,Stock!$C$2:$C$500,'Stock-AF'!$C86)*SUMIFS(AF!O$2:O$500,AF!$C$2:$C$500,'Stock-AF'!$C86)</f>
        <v>1.0916992791910801E-5</v>
      </c>
      <c r="P86" s="4">
        <f>SUMIFS(Stock!P$2:P$500,Stock!$C$2:$C$500,'Stock-AF'!$C86)*SUMIFS(AF!P$2:P$500,AF!$C$2:$C$500,'Stock-AF'!$C86)</f>
        <v>4.8195327361207601E-5</v>
      </c>
      <c r="Q86" s="4">
        <f>SUMIFS(Stock!Q$2:Q$500,Stock!$C$2:$C$500,'Stock-AF'!$C86)*SUMIFS(AF!Q$2:Q$500,AF!$C$2:$C$500,'Stock-AF'!$C86)</f>
        <v>2.1787273095962003E-3</v>
      </c>
      <c r="R86" s="4">
        <f>SUMIFS(Stock!R$2:R$500,Stock!$C$2:$C$500,'Stock-AF'!$C86)*SUMIFS(AF!R$2:R$500,AF!$C$2:$C$500,'Stock-AF'!$C86)</f>
        <v>3.67396754133768E-5</v>
      </c>
      <c r="S86" s="4">
        <f>SUMIFS(Stock!S$2:S$500,Stock!$C$2:$C$500,'Stock-AF'!$C86)*SUMIFS(AF!S$2:S$500,AF!$C$2:$C$500,'Stock-AF'!$C86)</f>
        <v>2.5710891704929699E-4</v>
      </c>
      <c r="T86" s="4">
        <f>SUMIFS(Stock!T$2:T$500,Stock!$C$2:$C$500,'Stock-AF'!$C86)*SUMIFS(AF!T$2:T$500,AF!$C$2:$C$500,'Stock-AF'!$C86)</f>
        <v>0</v>
      </c>
      <c r="U86" s="4">
        <f>SUMIFS(Stock!U$2:U$500,Stock!$C$2:$C$500,'Stock-AF'!$C86)*SUMIFS(AF!U$2:U$500,AF!$C$2:$C$500,'Stock-AF'!$C86)</f>
        <v>6.5011166293090698E-4</v>
      </c>
      <c r="V86" s="4">
        <f>SUMIFS(Stock!V$2:V$500,Stock!$C$2:$C$500,'Stock-AF'!$C86)*SUMIFS(AF!V$2:V$500,AF!$C$2:$C$500,'Stock-AF'!$C86)</f>
        <v>3.3624134256367104E-4</v>
      </c>
      <c r="W86" s="4">
        <f>SUMIFS(Stock!W$2:W$500,Stock!$C$2:$C$500,'Stock-AF'!$C86)*SUMIFS(AF!W$2:W$500,AF!$C$2:$C$500,'Stock-AF'!$C86)</f>
        <v>0</v>
      </c>
      <c r="X86" s="4">
        <f>SUMIFS(Stock!X$2:X$500,Stock!$C$2:$C$500,'Stock-AF'!$C86)*SUMIFS(AF!X$2:X$500,AF!$C$2:$C$500,'Stock-AF'!$C86)</f>
        <v>6.3708476334805404E-4</v>
      </c>
      <c r="Y86" s="4">
        <f>SUMIFS(Stock!Y$2:Y$500,Stock!$C$2:$C$500,'Stock-AF'!$C86)*SUMIFS(AF!Y$2:Y$500,AF!$C$2:$C$500,'Stock-AF'!$C86)</f>
        <v>1.6645298046650801E-3</v>
      </c>
      <c r="Z86" s="4">
        <f>SUMIFS(Stock!Z$2:Z$500,Stock!$C$2:$C$500,'Stock-AF'!$C86)*SUMIFS(AF!Z$2:Z$500,AF!$C$2:$C$500,'Stock-AF'!$C86)</f>
        <v>5.0990610978641909E-3</v>
      </c>
      <c r="AA86" s="4">
        <f>SUMIFS(Stock!AA$2:AA$500,Stock!$C$2:$C$500,'Stock-AF'!$C86)*SUMIFS(AF!AA$2:AA$500,AF!$C$2:$C$500,'Stock-AF'!$C86)</f>
        <v>2.2615661418268201E-5</v>
      </c>
      <c r="AB86" s="4">
        <f>SUMIFS(Stock!AB$2:AB$500,Stock!$C$2:$C$500,'Stock-AF'!$C86)*SUMIFS(AF!AB$2:AB$500,AF!$C$2:$C$500,'Stock-AF'!$C86)</f>
        <v>7.5782619626050803E-4</v>
      </c>
      <c r="AC86" s="4">
        <f>SUMIFS(Stock!AC$2:AC$500,Stock!$C$2:$C$500,'Stock-AF'!$C86)*SUMIFS(AF!AC$2:AC$500,AF!$C$2:$C$500,'Stock-AF'!$C86)</f>
        <v>8.5783563705858402E-5</v>
      </c>
      <c r="AD86" s="4">
        <f>SUMIFS(Stock!AD$2:AD$500,Stock!$C$2:$C$500,'Stock-AF'!$C86)*SUMIFS(AF!AD$2:AD$500,AF!$C$2:$C$500,'Stock-AF'!$C86)</f>
        <v>0</v>
      </c>
      <c r="AE86" s="4">
        <f>SUMIFS(Stock!AE$2:AE$500,Stock!$C$2:$C$500,'Stock-AF'!$C86)*SUMIFS(AF!AE$2:AE$500,AF!$C$2:$C$500,'Stock-AF'!$C86)</f>
        <v>0</v>
      </c>
      <c r="AF86" s="4">
        <f>SUMIFS(Stock!AF$2:AF$500,Stock!$C$2:$C$500,'Stock-AF'!$C86)*SUMIFS(AF!AF$2:AF$500,AF!$C$2:$C$500,'Stock-AF'!$C86)</f>
        <v>4.5986602602033102E-5</v>
      </c>
      <c r="AG86" s="4">
        <f>SUMIFS(Stock!AG$2:AG$500,Stock!$C$2:$C$500,'Stock-AF'!$C86)*SUMIFS(AF!AG$2:AG$500,AF!$C$2:$C$500,'Stock-AF'!$C86)</f>
        <v>1.8677542630840202E-4</v>
      </c>
      <c r="AH86" s="4">
        <f>SUMIFS(Stock!AH$2:AH$500,Stock!$C$2:$C$500,'Stock-AF'!$C86)*SUMIFS(AF!AH$2:AH$500,AF!$C$2:$C$500,'Stock-AF'!$C86)</f>
        <v>0</v>
      </c>
      <c r="AI86" s="4">
        <f>SUMIFS(Stock!AI$2:AI$500,Stock!$C$2:$C$500,'Stock-AF'!$C86)*SUMIFS(AF!AI$2:AI$500,AF!$C$2:$C$500,'Stock-AF'!$C86)</f>
        <v>7.1265359318922609E-4</v>
      </c>
      <c r="AJ86" s="4">
        <f>SUMIFS(Stock!AJ$2:AJ$500,Stock!$C$2:$C$500,'Stock-AF'!$C86)*SUMIFS(AF!AJ$2:AJ$500,AF!$C$2:$C$500,'Stock-AF'!$C86)</f>
        <v>0</v>
      </c>
      <c r="AK86" s="4">
        <f>SUMIFS(Stock!AK$2:AK$500,Stock!$C$2:$C$500,'Stock-AF'!$C86)*SUMIFS(AF!AK$2:AK$500,AF!$C$2:$C$500,'Stock-AF'!$C86)</f>
        <v>1.0380025333344199E-4</v>
      </c>
      <c r="AL86" s="4">
        <f>SUMIFS(Stock!AL$2:AL$500,Stock!$C$2:$C$500,'Stock-AF'!$C86)*SUMIFS(AF!AL$2:AL$500,AF!$C$2:$C$500,'Stock-AF'!$C86)</f>
        <v>0</v>
      </c>
      <c r="AM86" s="4">
        <f>SUMIFS(Stock!AM$2:AM$500,Stock!$C$2:$C$500,'Stock-AF'!$C86)*SUMIFS(AF!AM$2:AM$500,AF!$C$2:$C$500,'Stock-AF'!$C86)</f>
        <v>8.8859534669930709E-5</v>
      </c>
      <c r="AN86" s="4">
        <f>SUMIFS(Stock!AN$2:AN$500,Stock!$C$2:$C$500,'Stock-AF'!$C86)*SUMIFS(AF!AN$2:AN$500,AF!$C$2:$C$500,'Stock-AF'!$C86)</f>
        <v>6.4458798408720502E-4</v>
      </c>
      <c r="AO86" s="4">
        <f>SUMIFS(Stock!AO$2:AO$500,Stock!$C$2:$C$500,'Stock-AF'!$C86)*SUMIFS(AF!AO$2:AO$500,AF!$C$2:$C$500,'Stock-AF'!$C86)</f>
        <v>1.1513378028544701E-3</v>
      </c>
      <c r="AP86" s="4">
        <f>SUMIFS(Stock!AP$2:AP$500,Stock!$C$2:$C$500,'Stock-AF'!$C86)*SUMIFS(AF!AP$2:AP$500,AF!$C$2:$C$500,'Stock-AF'!$C86)</f>
        <v>0</v>
      </c>
      <c r="AQ86" s="4">
        <f>SUMIFS(Stock!AQ$2:AQ$500,Stock!$C$2:$C$500,'Stock-AF'!$C86)*SUMIFS(AF!AQ$2:AQ$500,AF!$C$2:$C$500,'Stock-AF'!$C86)</f>
        <v>0</v>
      </c>
      <c r="AR86" s="4">
        <f>SUMIFS(Stock!AR$2:AR$500,Stock!$C$2:$C$500,'Stock-AF'!$C86)*SUMIFS(AF!AR$2:AR$500,AF!$C$2:$C$500,'Stock-AF'!$C86)</f>
        <v>1.4452049281976702E-4</v>
      </c>
      <c r="AS86" s="4">
        <f>SUMIFS(Stock!AS$2:AS$500,Stock!$C$2:$C$500,'Stock-AF'!$C86)*SUMIFS(AF!AS$2:AS$500,AF!$C$2:$C$500,'Stock-AF'!$C86)</f>
        <v>7.9287681974854701E-4</v>
      </c>
      <c r="AT86" s="4">
        <f>SUMIFS(Stock!AT$2:AT$500,Stock!$C$2:$C$500,'Stock-AF'!$C86)*SUMIFS(AF!AT$2:AT$500,AF!$C$2:$C$500,'Stock-AF'!$C86)</f>
        <v>0</v>
      </c>
      <c r="AU86" s="4">
        <f>SUMIFS(Stock!AU$2:AU$500,Stock!$C$2:$C$500,'Stock-AF'!$C86)*SUMIFS(AF!AU$2:AU$500,AF!$C$2:$C$500,'Stock-AF'!$C86)</f>
        <v>9.6938580502046415E-5</v>
      </c>
      <c r="AV86" s="4">
        <f>SUMIFS(Stock!AV$2:AV$500,Stock!$C$2:$C$500,'Stock-AF'!$C86)*SUMIFS(AF!AV$2:AV$500,AF!$C$2:$C$500,'Stock-AF'!$C86)</f>
        <v>3.41279174688831E-4</v>
      </c>
    </row>
    <row r="87" spans="1:48">
      <c r="A87" s="4" t="s">
        <v>52</v>
      </c>
      <c r="B87" s="4" t="s">
        <v>258</v>
      </c>
      <c r="C87" s="4" t="s">
        <v>200</v>
      </c>
      <c r="D87" s="4" t="s">
        <v>54</v>
      </c>
      <c r="E87" s="4" t="s">
        <v>260</v>
      </c>
      <c r="F87" s="4" t="s">
        <v>54</v>
      </c>
      <c r="G87" s="4">
        <v>2010</v>
      </c>
      <c r="H87" s="4" t="s">
        <v>54</v>
      </c>
      <c r="I87" s="4" t="s">
        <v>54</v>
      </c>
      <c r="J87" s="4" t="s">
        <v>54</v>
      </c>
      <c r="K87" s="4" t="s">
        <v>54</v>
      </c>
      <c r="L87" s="4">
        <f>SUMIFS(Stock!L$2:L$500,Stock!$C$2:$C$500,'Stock-AF'!$C87)*SUMIFS(AF!L$2:L$500,AF!$C$2:$C$500,'Stock-AF'!$C87)</f>
        <v>8.9466365460689503E-5</v>
      </c>
      <c r="M87" s="4">
        <f>SUMIFS(Stock!M$2:M$500,Stock!$C$2:$C$500,'Stock-AF'!$C87)*SUMIFS(AF!M$2:M$500,AF!$C$2:$C$500,'Stock-AF'!$C87)</f>
        <v>0</v>
      </c>
      <c r="N87" s="4">
        <f>SUMIFS(Stock!N$2:N$500,Stock!$C$2:$C$500,'Stock-AF'!$C87)*SUMIFS(AF!N$2:N$500,AF!$C$2:$C$500,'Stock-AF'!$C87)</f>
        <v>0</v>
      </c>
      <c r="O87" s="4">
        <f>SUMIFS(Stock!O$2:O$500,Stock!$C$2:$C$500,'Stock-AF'!$C87)*SUMIFS(AF!O$2:O$500,AF!$C$2:$C$500,'Stock-AF'!$C87)</f>
        <v>0</v>
      </c>
      <c r="P87" s="4">
        <f>SUMIFS(Stock!P$2:P$500,Stock!$C$2:$C$500,'Stock-AF'!$C87)*SUMIFS(AF!P$2:P$500,AF!$C$2:$C$500,'Stock-AF'!$C87)</f>
        <v>0</v>
      </c>
      <c r="Q87" s="4">
        <f>SUMIFS(Stock!Q$2:Q$500,Stock!$C$2:$C$500,'Stock-AF'!$C87)*SUMIFS(AF!Q$2:Q$500,AF!$C$2:$C$500,'Stock-AF'!$C87)</f>
        <v>0</v>
      </c>
      <c r="R87" s="4">
        <f>SUMIFS(Stock!R$2:R$500,Stock!$C$2:$C$500,'Stock-AF'!$C87)*SUMIFS(AF!R$2:R$500,AF!$C$2:$C$500,'Stock-AF'!$C87)</f>
        <v>0</v>
      </c>
      <c r="S87" s="4">
        <f>SUMIFS(Stock!S$2:S$500,Stock!$C$2:$C$500,'Stock-AF'!$C87)*SUMIFS(AF!S$2:S$500,AF!$C$2:$C$500,'Stock-AF'!$C87)</f>
        <v>0</v>
      </c>
      <c r="T87" s="4">
        <f>SUMIFS(Stock!T$2:T$500,Stock!$C$2:$C$500,'Stock-AF'!$C87)*SUMIFS(AF!T$2:T$500,AF!$C$2:$C$500,'Stock-AF'!$C87)</f>
        <v>0</v>
      </c>
      <c r="U87" s="4">
        <f>SUMIFS(Stock!U$2:U$500,Stock!$C$2:$C$500,'Stock-AF'!$C87)*SUMIFS(AF!U$2:U$500,AF!$C$2:$C$500,'Stock-AF'!$C87)</f>
        <v>0</v>
      </c>
      <c r="V87" s="4">
        <f>SUMIFS(Stock!V$2:V$500,Stock!$C$2:$C$500,'Stock-AF'!$C87)*SUMIFS(AF!V$2:V$500,AF!$C$2:$C$500,'Stock-AF'!$C87)</f>
        <v>0</v>
      </c>
      <c r="W87" s="4">
        <f>SUMIFS(Stock!W$2:W$500,Stock!$C$2:$C$500,'Stock-AF'!$C87)*SUMIFS(AF!W$2:W$500,AF!$C$2:$C$500,'Stock-AF'!$C87)</f>
        <v>0</v>
      </c>
      <c r="X87" s="4">
        <f>SUMIFS(Stock!X$2:X$500,Stock!$C$2:$C$500,'Stock-AF'!$C87)*SUMIFS(AF!X$2:X$500,AF!$C$2:$C$500,'Stock-AF'!$C87)</f>
        <v>0</v>
      </c>
      <c r="Y87" s="4">
        <f>SUMIFS(Stock!Y$2:Y$500,Stock!$C$2:$C$500,'Stock-AF'!$C87)*SUMIFS(AF!Y$2:Y$500,AF!$C$2:$C$500,'Stock-AF'!$C87)</f>
        <v>0</v>
      </c>
      <c r="Z87" s="4">
        <f>SUMIFS(Stock!Z$2:Z$500,Stock!$C$2:$C$500,'Stock-AF'!$C87)*SUMIFS(AF!Z$2:Z$500,AF!$C$2:$C$500,'Stock-AF'!$C87)</f>
        <v>0</v>
      </c>
      <c r="AA87" s="4">
        <f>SUMIFS(Stock!AA$2:AA$500,Stock!$C$2:$C$500,'Stock-AF'!$C87)*SUMIFS(AF!AA$2:AA$500,AF!$C$2:$C$500,'Stock-AF'!$C87)</f>
        <v>0</v>
      </c>
      <c r="AB87" s="4">
        <f>SUMIFS(Stock!AB$2:AB$500,Stock!$C$2:$C$500,'Stock-AF'!$C87)*SUMIFS(AF!AB$2:AB$500,AF!$C$2:$C$500,'Stock-AF'!$C87)</f>
        <v>0</v>
      </c>
      <c r="AC87" s="4">
        <f>SUMIFS(Stock!AC$2:AC$500,Stock!$C$2:$C$500,'Stock-AF'!$C87)*SUMIFS(AF!AC$2:AC$500,AF!$C$2:$C$500,'Stock-AF'!$C87)</f>
        <v>0</v>
      </c>
      <c r="AD87" s="4">
        <f>SUMIFS(Stock!AD$2:AD$500,Stock!$C$2:$C$500,'Stock-AF'!$C87)*SUMIFS(AF!AD$2:AD$500,AF!$C$2:$C$500,'Stock-AF'!$C87)</f>
        <v>0</v>
      </c>
      <c r="AE87" s="4">
        <f>SUMIFS(Stock!AE$2:AE$500,Stock!$C$2:$C$500,'Stock-AF'!$C87)*SUMIFS(AF!AE$2:AE$500,AF!$C$2:$C$500,'Stock-AF'!$C87)</f>
        <v>0</v>
      </c>
      <c r="AF87" s="4">
        <f>SUMIFS(Stock!AF$2:AF$500,Stock!$C$2:$C$500,'Stock-AF'!$C87)*SUMIFS(AF!AF$2:AF$500,AF!$C$2:$C$500,'Stock-AF'!$C87)</f>
        <v>0</v>
      </c>
      <c r="AG87" s="4">
        <f>SUMIFS(Stock!AG$2:AG$500,Stock!$C$2:$C$500,'Stock-AF'!$C87)*SUMIFS(AF!AG$2:AG$500,AF!$C$2:$C$500,'Stock-AF'!$C87)</f>
        <v>0</v>
      </c>
      <c r="AH87" s="4">
        <f>SUMIFS(Stock!AH$2:AH$500,Stock!$C$2:$C$500,'Stock-AF'!$C87)*SUMIFS(AF!AH$2:AH$500,AF!$C$2:$C$500,'Stock-AF'!$C87)</f>
        <v>0</v>
      </c>
      <c r="AI87" s="4">
        <f>SUMIFS(Stock!AI$2:AI$500,Stock!$C$2:$C$500,'Stock-AF'!$C87)*SUMIFS(AF!AI$2:AI$500,AF!$C$2:$C$500,'Stock-AF'!$C87)</f>
        <v>0</v>
      </c>
      <c r="AJ87" s="4">
        <f>SUMIFS(Stock!AJ$2:AJ$500,Stock!$C$2:$C$500,'Stock-AF'!$C87)*SUMIFS(AF!AJ$2:AJ$500,AF!$C$2:$C$500,'Stock-AF'!$C87)</f>
        <v>0</v>
      </c>
      <c r="AK87" s="4">
        <f>SUMIFS(Stock!AK$2:AK$500,Stock!$C$2:$C$500,'Stock-AF'!$C87)*SUMIFS(AF!AK$2:AK$500,AF!$C$2:$C$500,'Stock-AF'!$C87)</f>
        <v>0</v>
      </c>
      <c r="AL87" s="4">
        <f>SUMIFS(Stock!AL$2:AL$500,Stock!$C$2:$C$500,'Stock-AF'!$C87)*SUMIFS(AF!AL$2:AL$500,AF!$C$2:$C$500,'Stock-AF'!$C87)</f>
        <v>0</v>
      </c>
      <c r="AM87" s="4">
        <f>SUMIFS(Stock!AM$2:AM$500,Stock!$C$2:$C$500,'Stock-AF'!$C87)*SUMIFS(AF!AM$2:AM$500,AF!$C$2:$C$500,'Stock-AF'!$C87)</f>
        <v>0</v>
      </c>
      <c r="AN87" s="4">
        <f>SUMIFS(Stock!AN$2:AN$500,Stock!$C$2:$C$500,'Stock-AF'!$C87)*SUMIFS(AF!AN$2:AN$500,AF!$C$2:$C$500,'Stock-AF'!$C87)</f>
        <v>0</v>
      </c>
      <c r="AO87" s="4">
        <f>SUMIFS(Stock!AO$2:AO$500,Stock!$C$2:$C$500,'Stock-AF'!$C87)*SUMIFS(AF!AO$2:AO$500,AF!$C$2:$C$500,'Stock-AF'!$C87)</f>
        <v>6.79479816496771E-3</v>
      </c>
      <c r="AP87" s="4">
        <f>SUMIFS(Stock!AP$2:AP$500,Stock!$C$2:$C$500,'Stock-AF'!$C87)*SUMIFS(AF!AP$2:AP$500,AF!$C$2:$C$500,'Stock-AF'!$C87)</f>
        <v>0</v>
      </c>
      <c r="AQ87" s="4">
        <f>SUMIFS(Stock!AQ$2:AQ$500,Stock!$C$2:$C$500,'Stock-AF'!$C87)*SUMIFS(AF!AQ$2:AQ$500,AF!$C$2:$C$500,'Stock-AF'!$C87)</f>
        <v>0</v>
      </c>
      <c r="AR87" s="4">
        <f>SUMIFS(Stock!AR$2:AR$500,Stock!$C$2:$C$500,'Stock-AF'!$C87)*SUMIFS(AF!AR$2:AR$500,AF!$C$2:$C$500,'Stock-AF'!$C87)</f>
        <v>0</v>
      </c>
      <c r="AS87" s="4">
        <f>SUMIFS(Stock!AS$2:AS$500,Stock!$C$2:$C$500,'Stock-AF'!$C87)*SUMIFS(AF!AS$2:AS$500,AF!$C$2:$C$500,'Stock-AF'!$C87)</f>
        <v>0</v>
      </c>
      <c r="AT87" s="4">
        <f>SUMIFS(Stock!AT$2:AT$500,Stock!$C$2:$C$500,'Stock-AF'!$C87)*SUMIFS(AF!AT$2:AT$500,AF!$C$2:$C$500,'Stock-AF'!$C87)</f>
        <v>0</v>
      </c>
      <c r="AU87" s="4">
        <f>SUMIFS(Stock!AU$2:AU$500,Stock!$C$2:$C$500,'Stock-AF'!$C87)*SUMIFS(AF!AU$2:AU$500,AF!$C$2:$C$500,'Stock-AF'!$C87)</f>
        <v>9.6266915984969097E-4</v>
      </c>
      <c r="AV87" s="4">
        <f>SUMIFS(Stock!AV$2:AV$500,Stock!$C$2:$C$500,'Stock-AF'!$C87)*SUMIFS(AF!AV$2:AV$500,AF!$C$2:$C$500,'Stock-AF'!$C87)</f>
        <v>0</v>
      </c>
    </row>
    <row r="88" spans="1:48">
      <c r="A88" s="4" t="s">
        <v>52</v>
      </c>
      <c r="B88" s="4" t="s">
        <v>258</v>
      </c>
      <c r="C88" s="4" t="s">
        <v>201</v>
      </c>
      <c r="D88" s="4" t="s">
        <v>54</v>
      </c>
      <c r="E88" s="4" t="s">
        <v>260</v>
      </c>
      <c r="F88" s="4" t="s">
        <v>54</v>
      </c>
      <c r="G88" s="4">
        <v>2010</v>
      </c>
      <c r="H88" s="4" t="s">
        <v>54</v>
      </c>
      <c r="I88" s="4" t="s">
        <v>54</v>
      </c>
      <c r="J88" s="4" t="s">
        <v>54</v>
      </c>
      <c r="K88" s="4" t="s">
        <v>54</v>
      </c>
      <c r="L88" s="4">
        <f>SUMIFS(Stock!L$2:L$500,Stock!$C$2:$C$500,'Stock-AF'!$C88)*SUMIFS(AF!L$2:L$500,AF!$C$2:$C$500,'Stock-AF'!$C88)</f>
        <v>1.0985034889014801E-3</v>
      </c>
      <c r="M88" s="4">
        <f>SUMIFS(Stock!M$2:M$500,Stock!$C$2:$C$500,'Stock-AF'!$C88)*SUMIFS(AF!M$2:M$500,AF!$C$2:$C$500,'Stock-AF'!$C88)</f>
        <v>2.6295392581359802E-3</v>
      </c>
      <c r="N88" s="4">
        <f>SUMIFS(Stock!N$2:N$500,Stock!$C$2:$C$500,'Stock-AF'!$C88)*SUMIFS(AF!N$2:N$500,AF!$C$2:$C$500,'Stock-AF'!$C88)</f>
        <v>2.1242593439675401E-4</v>
      </c>
      <c r="O88" s="4">
        <f>SUMIFS(Stock!O$2:O$500,Stock!$C$2:$C$500,'Stock-AF'!$C88)*SUMIFS(AF!O$2:O$500,AF!$C$2:$C$500,'Stock-AF'!$C88)</f>
        <v>6.3296636574111309E-3</v>
      </c>
      <c r="P88" s="4">
        <f>SUMIFS(Stock!P$2:P$500,Stock!$C$2:$C$500,'Stock-AF'!$C88)*SUMIFS(AF!P$2:P$500,AF!$C$2:$C$500,'Stock-AF'!$C88)</f>
        <v>5.7899359173970103E-3</v>
      </c>
      <c r="Q88" s="4">
        <f>SUMIFS(Stock!Q$2:Q$500,Stock!$C$2:$C$500,'Stock-AF'!$C88)*SUMIFS(AF!Q$2:Q$500,AF!$C$2:$C$500,'Stock-AF'!$C88)</f>
        <v>2.8986711637631699E-3</v>
      </c>
      <c r="R88" s="4">
        <f>SUMIFS(Stock!R$2:R$500,Stock!$C$2:$C$500,'Stock-AF'!$C88)*SUMIFS(AF!R$2:R$500,AF!$C$2:$C$500,'Stock-AF'!$C88)</f>
        <v>9.750248549027391E-4</v>
      </c>
      <c r="S88" s="4">
        <f>SUMIFS(Stock!S$2:S$500,Stock!$C$2:$C$500,'Stock-AF'!$C88)*SUMIFS(AF!S$2:S$500,AF!$C$2:$C$500,'Stock-AF'!$C88)</f>
        <v>5.4616569068179702E-3</v>
      </c>
      <c r="T88" s="4">
        <f>SUMIFS(Stock!T$2:T$500,Stock!$C$2:$C$500,'Stock-AF'!$C88)*SUMIFS(AF!T$2:T$500,AF!$C$2:$C$500,'Stock-AF'!$C88)</f>
        <v>1.5402459920927002E-2</v>
      </c>
      <c r="U88" s="4">
        <f>SUMIFS(Stock!U$2:U$500,Stock!$C$2:$C$500,'Stock-AF'!$C88)*SUMIFS(AF!U$2:U$500,AF!$C$2:$C$500,'Stock-AF'!$C88)</f>
        <v>1.5559344859281602E-2</v>
      </c>
      <c r="V88" s="4">
        <f>SUMIFS(Stock!V$2:V$500,Stock!$C$2:$C$500,'Stock-AF'!$C88)*SUMIFS(AF!V$2:V$500,AF!$C$2:$C$500,'Stock-AF'!$C88)</f>
        <v>3.56152273853542E-3</v>
      </c>
      <c r="W88" s="4">
        <f>SUMIFS(Stock!W$2:W$500,Stock!$C$2:$C$500,'Stock-AF'!$C88)*SUMIFS(AF!W$2:W$500,AF!$C$2:$C$500,'Stock-AF'!$C88)</f>
        <v>2.05446949722328E-2</v>
      </c>
      <c r="X88" s="4">
        <f>SUMIFS(Stock!X$2:X$500,Stock!$C$2:$C$500,'Stock-AF'!$C88)*SUMIFS(AF!X$2:X$500,AF!$C$2:$C$500,'Stock-AF'!$C88)</f>
        <v>7.0124210130048104E-2</v>
      </c>
      <c r="Y88" s="4">
        <f>SUMIFS(Stock!Y$2:Y$500,Stock!$C$2:$C$500,'Stock-AF'!$C88)*SUMIFS(AF!Y$2:Y$500,AF!$C$2:$C$500,'Stock-AF'!$C88)</f>
        <v>2.2090611345720702E-2</v>
      </c>
      <c r="Z88" s="4">
        <f>SUMIFS(Stock!Z$2:Z$500,Stock!$C$2:$C$500,'Stock-AF'!$C88)*SUMIFS(AF!Z$2:Z$500,AF!$C$2:$C$500,'Stock-AF'!$C88)</f>
        <v>8.3452505351209516E-2</v>
      </c>
      <c r="AA88" s="4">
        <f>SUMIFS(Stock!AA$2:AA$500,Stock!$C$2:$C$500,'Stock-AF'!$C88)*SUMIFS(AF!AA$2:AA$500,AF!$C$2:$C$500,'Stock-AF'!$C88)</f>
        <v>5.3426139346813206E-3</v>
      </c>
      <c r="AB88" s="4">
        <f>SUMIFS(Stock!AB$2:AB$500,Stock!$C$2:$C$500,'Stock-AF'!$C88)*SUMIFS(AF!AB$2:AB$500,AF!$C$2:$C$500,'Stock-AF'!$C88)</f>
        <v>4.2912117689116597E-3</v>
      </c>
      <c r="AC88" s="4">
        <f>SUMIFS(Stock!AC$2:AC$500,Stock!$C$2:$C$500,'Stock-AF'!$C88)*SUMIFS(AF!AC$2:AC$500,AF!$C$2:$C$500,'Stock-AF'!$C88)</f>
        <v>3.8298932057769402E-3</v>
      </c>
      <c r="AD88" s="4">
        <f>SUMIFS(Stock!AD$2:AD$500,Stock!$C$2:$C$500,'Stock-AF'!$C88)*SUMIFS(AF!AD$2:AD$500,AF!$C$2:$C$500,'Stock-AF'!$C88)</f>
        <v>4.9216722868939702E-4</v>
      </c>
      <c r="AE88" s="4">
        <f>SUMIFS(Stock!AE$2:AE$500,Stock!$C$2:$C$500,'Stock-AF'!$C88)*SUMIFS(AF!AE$2:AE$500,AF!$C$2:$C$500,'Stock-AF'!$C88)</f>
        <v>5.9836925960174508E-2</v>
      </c>
      <c r="AF88" s="4">
        <f>SUMIFS(Stock!AF$2:AF$500,Stock!$C$2:$C$500,'Stock-AF'!$C88)*SUMIFS(AF!AF$2:AF$500,AF!$C$2:$C$500,'Stock-AF'!$C88)</f>
        <v>3.9344392238057496E-4</v>
      </c>
      <c r="AG88" s="4">
        <f>SUMIFS(Stock!AG$2:AG$500,Stock!$C$2:$C$500,'Stock-AF'!$C88)*SUMIFS(AF!AG$2:AG$500,AF!$C$2:$C$500,'Stock-AF'!$C88)</f>
        <v>1.16438292071274E-3</v>
      </c>
      <c r="AH88" s="4">
        <f>SUMIFS(Stock!AH$2:AH$500,Stock!$C$2:$C$500,'Stock-AF'!$C88)*SUMIFS(AF!AH$2:AH$500,AF!$C$2:$C$500,'Stock-AF'!$C88)</f>
        <v>1.3161639670494099E-4</v>
      </c>
      <c r="AI88" s="4">
        <f>SUMIFS(Stock!AI$2:AI$500,Stock!$C$2:$C$500,'Stock-AF'!$C88)*SUMIFS(AF!AI$2:AI$500,AF!$C$2:$C$500,'Stock-AF'!$C88)</f>
        <v>1.10379579614649E-3</v>
      </c>
      <c r="AJ88" s="4">
        <f>SUMIFS(Stock!AJ$2:AJ$500,Stock!$C$2:$C$500,'Stock-AF'!$C88)*SUMIFS(AF!AJ$2:AJ$500,AF!$C$2:$C$500,'Stock-AF'!$C88)</f>
        <v>2.4391618966522802E-5</v>
      </c>
      <c r="AK88" s="4">
        <f>SUMIFS(Stock!AK$2:AK$500,Stock!$C$2:$C$500,'Stock-AF'!$C88)*SUMIFS(AF!AK$2:AK$500,AF!$C$2:$C$500,'Stock-AF'!$C88)</f>
        <v>1.16390215557311E-3</v>
      </c>
      <c r="AL88" s="4">
        <f>SUMIFS(Stock!AL$2:AL$500,Stock!$C$2:$C$500,'Stock-AF'!$C88)*SUMIFS(AF!AL$2:AL$500,AF!$C$2:$C$500,'Stock-AF'!$C88)</f>
        <v>9.738565588738291E-4</v>
      </c>
      <c r="AM88" s="4">
        <f>SUMIFS(Stock!AM$2:AM$500,Stock!$C$2:$C$500,'Stock-AF'!$C88)*SUMIFS(AF!AM$2:AM$500,AF!$C$2:$C$500,'Stock-AF'!$C88)</f>
        <v>1.2731603055627899E-2</v>
      </c>
      <c r="AN88" s="4">
        <f>SUMIFS(Stock!AN$2:AN$500,Stock!$C$2:$C$500,'Stock-AF'!$C88)*SUMIFS(AF!AN$2:AN$500,AF!$C$2:$C$500,'Stock-AF'!$C88)</f>
        <v>6.87989615862339E-2</v>
      </c>
      <c r="AO88" s="4">
        <f>SUMIFS(Stock!AO$2:AO$500,Stock!$C$2:$C$500,'Stock-AF'!$C88)*SUMIFS(AF!AO$2:AO$500,AF!$C$2:$C$500,'Stock-AF'!$C88)</f>
        <v>2.9805200529350401E-2</v>
      </c>
      <c r="AP88" s="4">
        <f>SUMIFS(Stock!AP$2:AP$500,Stock!$C$2:$C$500,'Stock-AF'!$C88)*SUMIFS(AF!AP$2:AP$500,AF!$C$2:$C$500,'Stock-AF'!$C88)</f>
        <v>1.17326984946314E-2</v>
      </c>
      <c r="AQ88" s="4">
        <f>SUMIFS(Stock!AQ$2:AQ$500,Stock!$C$2:$C$500,'Stock-AF'!$C88)*SUMIFS(AF!AQ$2:AQ$500,AF!$C$2:$C$500,'Stock-AF'!$C88)</f>
        <v>3.5626666702608502E-3</v>
      </c>
      <c r="AR88" s="4">
        <f>SUMIFS(Stock!AR$2:AR$500,Stock!$C$2:$C$500,'Stock-AF'!$C88)*SUMIFS(AF!AR$2:AR$500,AF!$C$2:$C$500,'Stock-AF'!$C88)</f>
        <v>2.5414680021430503E-3</v>
      </c>
      <c r="AS88" s="4">
        <f>SUMIFS(Stock!AS$2:AS$500,Stock!$C$2:$C$500,'Stock-AF'!$C88)*SUMIFS(AF!AS$2:AS$500,AF!$C$2:$C$500,'Stock-AF'!$C88)</f>
        <v>2.1094850038655102E-2</v>
      </c>
      <c r="AT88" s="4">
        <f>SUMIFS(Stock!AT$2:AT$500,Stock!$C$2:$C$500,'Stock-AF'!$C88)*SUMIFS(AF!AT$2:AT$500,AF!$C$2:$C$500,'Stock-AF'!$C88)</f>
        <v>1.8558496584972503E-3</v>
      </c>
      <c r="AU88" s="4">
        <f>SUMIFS(Stock!AU$2:AU$500,Stock!$C$2:$C$500,'Stock-AF'!$C88)*SUMIFS(AF!AU$2:AU$500,AF!$C$2:$C$500,'Stock-AF'!$C88)</f>
        <v>2.3115741445852898E-3</v>
      </c>
      <c r="AV88" s="4">
        <f>SUMIFS(Stock!AV$2:AV$500,Stock!$C$2:$C$500,'Stock-AF'!$C88)*SUMIFS(AF!AV$2:AV$500,AF!$C$2:$C$500,'Stock-AF'!$C88)</f>
        <v>8.4539068378872997E-2</v>
      </c>
    </row>
    <row r="89" spans="1:48">
      <c r="A89" s="4" t="s">
        <v>52</v>
      </c>
      <c r="B89" s="4" t="s">
        <v>258</v>
      </c>
      <c r="C89" s="4" t="s">
        <v>202</v>
      </c>
      <c r="D89" s="4" t="s">
        <v>54</v>
      </c>
      <c r="E89" s="4" t="s">
        <v>260</v>
      </c>
      <c r="F89" s="4" t="s">
        <v>54</v>
      </c>
      <c r="G89" s="4">
        <v>2010</v>
      </c>
      <c r="H89" s="4" t="s">
        <v>54</v>
      </c>
      <c r="I89" s="4" t="s">
        <v>54</v>
      </c>
      <c r="J89" s="4" t="s">
        <v>54</v>
      </c>
      <c r="K89" s="4" t="s">
        <v>54</v>
      </c>
      <c r="L89" s="4">
        <f>SUMIFS(Stock!L$2:L$500,Stock!$C$2:$C$500,'Stock-AF'!$C89)*SUMIFS(AF!L$2:L$500,AF!$C$2:$C$500,'Stock-AF'!$C89)</f>
        <v>0</v>
      </c>
      <c r="M89" s="4">
        <f>SUMIFS(Stock!M$2:M$500,Stock!$C$2:$C$500,'Stock-AF'!$C89)*SUMIFS(AF!M$2:M$500,AF!$C$2:$C$500,'Stock-AF'!$C89)</f>
        <v>3.4641661509506802E-3</v>
      </c>
      <c r="N89" s="4">
        <f>SUMIFS(Stock!N$2:N$500,Stock!$C$2:$C$500,'Stock-AF'!$C89)*SUMIFS(AF!N$2:N$500,AF!$C$2:$C$500,'Stock-AF'!$C89)</f>
        <v>0</v>
      </c>
      <c r="O89" s="4">
        <f>SUMIFS(Stock!O$2:O$500,Stock!$C$2:$C$500,'Stock-AF'!$C89)*SUMIFS(AF!O$2:O$500,AF!$C$2:$C$500,'Stock-AF'!$C89)</f>
        <v>9.5691222741049308E-3</v>
      </c>
      <c r="P89" s="4">
        <f>SUMIFS(Stock!P$2:P$500,Stock!$C$2:$C$500,'Stock-AF'!$C89)*SUMIFS(AF!P$2:P$500,AF!$C$2:$C$500,'Stock-AF'!$C89)</f>
        <v>1.2137480906336301E-3</v>
      </c>
      <c r="Q89" s="4">
        <f>SUMIFS(Stock!Q$2:Q$500,Stock!$C$2:$C$500,'Stock-AF'!$C89)*SUMIFS(AF!Q$2:Q$500,AF!$C$2:$C$500,'Stock-AF'!$C89)</f>
        <v>3.4835295819193703E-3</v>
      </c>
      <c r="R89" s="4">
        <f>SUMIFS(Stock!R$2:R$500,Stock!$C$2:$C$500,'Stock-AF'!$C89)*SUMIFS(AF!R$2:R$500,AF!$C$2:$C$500,'Stock-AF'!$C89)</f>
        <v>0</v>
      </c>
      <c r="S89" s="4">
        <f>SUMIFS(Stock!S$2:S$500,Stock!$C$2:$C$500,'Stock-AF'!$C89)*SUMIFS(AF!S$2:S$500,AF!$C$2:$C$500,'Stock-AF'!$C89)</f>
        <v>9.6446007838260298E-3</v>
      </c>
      <c r="T89" s="4">
        <f>SUMIFS(Stock!T$2:T$500,Stock!$C$2:$C$500,'Stock-AF'!$C89)*SUMIFS(AF!T$2:T$500,AF!$C$2:$C$500,'Stock-AF'!$C89)</f>
        <v>5.2921502513085299E-2</v>
      </c>
      <c r="U89" s="4">
        <f>SUMIFS(Stock!U$2:U$500,Stock!$C$2:$C$500,'Stock-AF'!$C89)*SUMIFS(AF!U$2:U$500,AF!$C$2:$C$500,'Stock-AF'!$C89)</f>
        <v>1.0564475579556301E-2</v>
      </c>
      <c r="V89" s="4">
        <f>SUMIFS(Stock!V$2:V$500,Stock!$C$2:$C$500,'Stock-AF'!$C89)*SUMIFS(AF!V$2:V$500,AF!$C$2:$C$500,'Stock-AF'!$C89)</f>
        <v>7.3670445772520499E-4</v>
      </c>
      <c r="W89" s="4">
        <f>SUMIFS(Stock!W$2:W$500,Stock!$C$2:$C$500,'Stock-AF'!$C89)*SUMIFS(AF!W$2:W$500,AF!$C$2:$C$500,'Stock-AF'!$C89)</f>
        <v>2.7750455658686404E-3</v>
      </c>
      <c r="X89" s="4">
        <f>SUMIFS(Stock!X$2:X$500,Stock!$C$2:$C$500,'Stock-AF'!$C89)*SUMIFS(AF!X$2:X$500,AF!$C$2:$C$500,'Stock-AF'!$C89)</f>
        <v>1.9648684223024702E-2</v>
      </c>
      <c r="Y89" s="4">
        <f>SUMIFS(Stock!Y$2:Y$500,Stock!$C$2:$C$500,'Stock-AF'!$C89)*SUMIFS(AF!Y$2:Y$500,AF!$C$2:$C$500,'Stock-AF'!$C89)</f>
        <v>5.7931533174405904E-4</v>
      </c>
      <c r="Z89" s="4">
        <f>SUMIFS(Stock!Z$2:Z$500,Stock!$C$2:$C$500,'Stock-AF'!$C89)*SUMIFS(AF!Z$2:Z$500,AF!$C$2:$C$500,'Stock-AF'!$C89)</f>
        <v>6.9023901271166102E-2</v>
      </c>
      <c r="AA89" s="4">
        <f>SUMIFS(Stock!AA$2:AA$500,Stock!$C$2:$C$500,'Stock-AF'!$C89)*SUMIFS(AF!AA$2:AA$500,AF!$C$2:$C$500,'Stock-AF'!$C89)</f>
        <v>3.48879071799317E-3</v>
      </c>
      <c r="AB89" s="4">
        <f>SUMIFS(Stock!AB$2:AB$500,Stock!$C$2:$C$500,'Stock-AF'!$C89)*SUMIFS(AF!AB$2:AB$500,AF!$C$2:$C$500,'Stock-AF'!$C89)</f>
        <v>1.2280572214157702E-2</v>
      </c>
      <c r="AC89" s="4">
        <f>SUMIFS(Stock!AC$2:AC$500,Stock!$C$2:$C$500,'Stock-AF'!$C89)*SUMIFS(AF!AC$2:AC$500,AF!$C$2:$C$500,'Stock-AF'!$C89)</f>
        <v>3.9898629951208402E-3</v>
      </c>
      <c r="AD89" s="4">
        <f>SUMIFS(Stock!AD$2:AD$500,Stock!$C$2:$C$500,'Stock-AF'!$C89)*SUMIFS(AF!AD$2:AD$500,AF!$C$2:$C$500,'Stock-AF'!$C89)</f>
        <v>0</v>
      </c>
      <c r="AE89" s="4">
        <f>SUMIFS(Stock!AE$2:AE$500,Stock!$C$2:$C$500,'Stock-AF'!$C89)*SUMIFS(AF!AE$2:AE$500,AF!$C$2:$C$500,'Stock-AF'!$C89)</f>
        <v>0.111299034100081</v>
      </c>
      <c r="AF89" s="4">
        <f>SUMIFS(Stock!AF$2:AF$500,Stock!$C$2:$C$500,'Stock-AF'!$C89)*SUMIFS(AF!AF$2:AF$500,AF!$C$2:$C$500,'Stock-AF'!$C89)</f>
        <v>0</v>
      </c>
      <c r="AG89" s="4">
        <f>SUMIFS(Stock!AG$2:AG$500,Stock!$C$2:$C$500,'Stock-AF'!$C89)*SUMIFS(AF!AG$2:AG$500,AF!$C$2:$C$500,'Stock-AF'!$C89)</f>
        <v>9.6441943938616005E-4</v>
      </c>
      <c r="AH89" s="4">
        <f>SUMIFS(Stock!AH$2:AH$500,Stock!$C$2:$C$500,'Stock-AF'!$C89)*SUMIFS(AF!AH$2:AH$500,AF!$C$2:$C$500,'Stock-AF'!$C89)</f>
        <v>1.8284185172163801E-4</v>
      </c>
      <c r="AI89" s="4">
        <f>SUMIFS(Stock!AI$2:AI$500,Stock!$C$2:$C$500,'Stock-AF'!$C89)*SUMIFS(AF!AI$2:AI$500,AF!$C$2:$C$500,'Stock-AF'!$C89)</f>
        <v>1.30689024860931E-3</v>
      </c>
      <c r="AJ89" s="4">
        <f>SUMIFS(Stock!AJ$2:AJ$500,Stock!$C$2:$C$500,'Stock-AF'!$C89)*SUMIFS(AF!AJ$2:AJ$500,AF!$C$2:$C$500,'Stock-AF'!$C89)</f>
        <v>0</v>
      </c>
      <c r="AK89" s="4">
        <f>SUMIFS(Stock!AK$2:AK$500,Stock!$C$2:$C$500,'Stock-AF'!$C89)*SUMIFS(AF!AK$2:AK$500,AF!$C$2:$C$500,'Stock-AF'!$C89)</f>
        <v>3.5742423301372203E-5</v>
      </c>
      <c r="AL89" s="4">
        <f>SUMIFS(Stock!AL$2:AL$500,Stock!$C$2:$C$500,'Stock-AF'!$C89)*SUMIFS(AF!AL$2:AL$500,AF!$C$2:$C$500,'Stock-AF'!$C89)</f>
        <v>0</v>
      </c>
      <c r="AM89" s="4">
        <f>SUMIFS(Stock!AM$2:AM$500,Stock!$C$2:$C$500,'Stock-AF'!$C89)*SUMIFS(AF!AM$2:AM$500,AF!$C$2:$C$500,'Stock-AF'!$C89)</f>
        <v>3.37420774835855E-2</v>
      </c>
      <c r="AN89" s="4">
        <f>SUMIFS(Stock!AN$2:AN$500,Stock!$C$2:$C$500,'Stock-AF'!$C89)*SUMIFS(AF!AN$2:AN$500,AF!$C$2:$C$500,'Stock-AF'!$C89)</f>
        <v>9.2310198795842997E-4</v>
      </c>
      <c r="AO89" s="4">
        <f>SUMIFS(Stock!AO$2:AO$500,Stock!$C$2:$C$500,'Stock-AF'!$C89)*SUMIFS(AF!AO$2:AO$500,AF!$C$2:$C$500,'Stock-AF'!$C89)</f>
        <v>3.0130732904307803E-2</v>
      </c>
      <c r="AP89" s="4">
        <f>SUMIFS(Stock!AP$2:AP$500,Stock!$C$2:$C$500,'Stock-AF'!$C89)*SUMIFS(AF!AP$2:AP$500,AF!$C$2:$C$500,'Stock-AF'!$C89)</f>
        <v>4.0890931840531801E-3</v>
      </c>
      <c r="AQ89" s="4">
        <f>SUMIFS(Stock!AQ$2:AQ$500,Stock!$C$2:$C$500,'Stock-AF'!$C89)*SUMIFS(AF!AQ$2:AQ$500,AF!$C$2:$C$500,'Stock-AF'!$C89)</f>
        <v>1.3515843558114499E-2</v>
      </c>
      <c r="AR89" s="4">
        <f>SUMIFS(Stock!AR$2:AR$500,Stock!$C$2:$C$500,'Stock-AF'!$C89)*SUMIFS(AF!AR$2:AR$500,AF!$C$2:$C$500,'Stock-AF'!$C89)</f>
        <v>1.6200253361346999E-3</v>
      </c>
      <c r="AS89" s="4">
        <f>SUMIFS(Stock!AS$2:AS$500,Stock!$C$2:$C$500,'Stock-AF'!$C89)*SUMIFS(AF!AS$2:AS$500,AF!$C$2:$C$500,'Stock-AF'!$C89)</f>
        <v>2.9293034267161602E-4</v>
      </c>
      <c r="AT89" s="4">
        <f>SUMIFS(Stock!AT$2:AT$500,Stock!$C$2:$C$500,'Stock-AF'!$C89)*SUMIFS(AF!AT$2:AT$500,AF!$C$2:$C$500,'Stock-AF'!$C89)</f>
        <v>3.8804933572626006E-4</v>
      </c>
      <c r="AU89" s="4">
        <f>SUMIFS(Stock!AU$2:AU$500,Stock!$C$2:$C$500,'Stock-AF'!$C89)*SUMIFS(AF!AU$2:AU$500,AF!$C$2:$C$500,'Stock-AF'!$C89)</f>
        <v>3.8558840363223201E-3</v>
      </c>
      <c r="AV89" s="4">
        <f>SUMIFS(Stock!AV$2:AV$500,Stock!$C$2:$C$500,'Stock-AF'!$C89)*SUMIFS(AF!AV$2:AV$500,AF!$C$2:$C$500,'Stock-AF'!$C89)</f>
        <v>9.7425838071317605E-2</v>
      </c>
    </row>
    <row r="90" spans="1:48">
      <c r="A90" s="4" t="s">
        <v>52</v>
      </c>
      <c r="B90" s="4" t="s">
        <v>258</v>
      </c>
      <c r="C90" s="4" t="s">
        <v>203</v>
      </c>
      <c r="D90" s="4" t="s">
        <v>54</v>
      </c>
      <c r="E90" s="4" t="s">
        <v>260</v>
      </c>
      <c r="F90" s="4" t="s">
        <v>54</v>
      </c>
      <c r="G90" s="4">
        <v>2010</v>
      </c>
      <c r="H90" s="4" t="s">
        <v>54</v>
      </c>
      <c r="I90" s="4" t="s">
        <v>54</v>
      </c>
      <c r="J90" s="4" t="s">
        <v>54</v>
      </c>
      <c r="K90" s="4" t="s">
        <v>54</v>
      </c>
      <c r="L90" s="4">
        <f>SUMIFS(Stock!L$2:L$500,Stock!$C$2:$C$500,'Stock-AF'!$C90)*SUMIFS(AF!L$2:L$500,AF!$C$2:$C$500,'Stock-AF'!$C90)</f>
        <v>0</v>
      </c>
      <c r="M90" s="4">
        <f>SUMIFS(Stock!M$2:M$500,Stock!$C$2:$C$500,'Stock-AF'!$C90)*SUMIFS(AF!M$2:M$500,AF!$C$2:$C$500,'Stock-AF'!$C90)</f>
        <v>8.2501506948351993E-3</v>
      </c>
      <c r="N90" s="4">
        <f>SUMIFS(Stock!N$2:N$500,Stock!$C$2:$C$500,'Stock-AF'!$C90)*SUMIFS(AF!N$2:N$500,AF!$C$2:$C$500,'Stock-AF'!$C90)</f>
        <v>1.0223541634094301E-3</v>
      </c>
      <c r="O90" s="4">
        <f>SUMIFS(Stock!O$2:O$500,Stock!$C$2:$C$500,'Stock-AF'!$C90)*SUMIFS(AF!O$2:O$500,AF!$C$2:$C$500,'Stock-AF'!$C90)</f>
        <v>2.5349597444176203E-3</v>
      </c>
      <c r="P90" s="4">
        <f>SUMIFS(Stock!P$2:P$500,Stock!$C$2:$C$500,'Stock-AF'!$C90)*SUMIFS(AF!P$2:P$500,AF!$C$2:$C$500,'Stock-AF'!$C90)</f>
        <v>1.64429583643443E-3</v>
      </c>
      <c r="Q90" s="4">
        <f>SUMIFS(Stock!Q$2:Q$500,Stock!$C$2:$C$500,'Stock-AF'!$C90)*SUMIFS(AF!Q$2:Q$500,AF!$C$2:$C$500,'Stock-AF'!$C90)</f>
        <v>1.7756144542678501E-3</v>
      </c>
      <c r="R90" s="4">
        <f>SUMIFS(Stock!R$2:R$500,Stock!$C$2:$C$500,'Stock-AF'!$C90)*SUMIFS(AF!R$2:R$500,AF!$C$2:$C$500,'Stock-AF'!$C90)</f>
        <v>0</v>
      </c>
      <c r="S90" s="4">
        <f>SUMIFS(Stock!S$2:S$500,Stock!$C$2:$C$500,'Stock-AF'!$C90)*SUMIFS(AF!S$2:S$500,AF!$C$2:$C$500,'Stock-AF'!$C90)</f>
        <v>6.8386322273382098E-3</v>
      </c>
      <c r="T90" s="4">
        <f>SUMIFS(Stock!T$2:T$500,Stock!$C$2:$C$500,'Stock-AF'!$C90)*SUMIFS(AF!T$2:T$500,AF!$C$2:$C$500,'Stock-AF'!$C90)</f>
        <v>6.0583354687339996E-2</v>
      </c>
      <c r="U90" s="4">
        <f>SUMIFS(Stock!U$2:U$500,Stock!$C$2:$C$500,'Stock-AF'!$C90)*SUMIFS(AF!U$2:U$500,AF!$C$2:$C$500,'Stock-AF'!$C90)</f>
        <v>2.24894741992346E-2</v>
      </c>
      <c r="V90" s="4">
        <f>SUMIFS(Stock!V$2:V$500,Stock!$C$2:$C$500,'Stock-AF'!$C90)*SUMIFS(AF!V$2:V$500,AF!$C$2:$C$500,'Stock-AF'!$C90)</f>
        <v>4.3492672108095499E-3</v>
      </c>
      <c r="W90" s="4">
        <f>SUMIFS(Stock!W$2:W$500,Stock!$C$2:$C$500,'Stock-AF'!$C90)*SUMIFS(AF!W$2:W$500,AF!$C$2:$C$500,'Stock-AF'!$C90)</f>
        <v>0</v>
      </c>
      <c r="X90" s="4">
        <f>SUMIFS(Stock!X$2:X$500,Stock!$C$2:$C$500,'Stock-AF'!$C90)*SUMIFS(AF!X$2:X$500,AF!$C$2:$C$500,'Stock-AF'!$C90)</f>
        <v>0</v>
      </c>
      <c r="Y90" s="4">
        <f>SUMIFS(Stock!Y$2:Y$500,Stock!$C$2:$C$500,'Stock-AF'!$C90)*SUMIFS(AF!Y$2:Y$500,AF!$C$2:$C$500,'Stock-AF'!$C90)</f>
        <v>2.0814568033483201E-2</v>
      </c>
      <c r="Z90" s="4">
        <f>SUMIFS(Stock!Z$2:Z$500,Stock!$C$2:$C$500,'Stock-AF'!$C90)*SUMIFS(AF!Z$2:Z$500,AF!$C$2:$C$500,'Stock-AF'!$C90)</f>
        <v>2.8580580914978101E-2</v>
      </c>
      <c r="AA90" s="4">
        <f>SUMIFS(Stock!AA$2:AA$500,Stock!$C$2:$C$500,'Stock-AF'!$C90)*SUMIFS(AF!AA$2:AA$500,AF!$C$2:$C$500,'Stock-AF'!$C90)</f>
        <v>9.8087204333407508E-4</v>
      </c>
      <c r="AB90" s="4">
        <f>SUMIFS(Stock!AB$2:AB$500,Stock!$C$2:$C$500,'Stock-AF'!$C90)*SUMIFS(AF!AB$2:AB$500,AF!$C$2:$C$500,'Stock-AF'!$C90)</f>
        <v>3.4843315012547602E-3</v>
      </c>
      <c r="AC90" s="4">
        <f>SUMIFS(Stock!AC$2:AC$500,Stock!$C$2:$C$500,'Stock-AF'!$C90)*SUMIFS(AF!AC$2:AC$500,AF!$C$2:$C$500,'Stock-AF'!$C90)</f>
        <v>0</v>
      </c>
      <c r="AD90" s="4">
        <f>SUMIFS(Stock!AD$2:AD$500,Stock!$C$2:$C$500,'Stock-AF'!$C90)*SUMIFS(AF!AD$2:AD$500,AF!$C$2:$C$500,'Stock-AF'!$C90)</f>
        <v>1.15081943947148E-3</v>
      </c>
      <c r="AE90" s="4">
        <f>SUMIFS(Stock!AE$2:AE$500,Stock!$C$2:$C$500,'Stock-AF'!$C90)*SUMIFS(AF!AE$2:AE$500,AF!$C$2:$C$500,'Stock-AF'!$C90)</f>
        <v>1.7676052530693001E-3</v>
      </c>
      <c r="AF90" s="4">
        <f>SUMIFS(Stock!AF$2:AF$500,Stock!$C$2:$C$500,'Stock-AF'!$C90)*SUMIFS(AF!AF$2:AF$500,AF!$C$2:$C$500,'Stock-AF'!$C90)</f>
        <v>3.2312600753098802E-5</v>
      </c>
      <c r="AG90" s="4">
        <f>SUMIFS(Stock!AG$2:AG$500,Stock!$C$2:$C$500,'Stock-AF'!$C90)*SUMIFS(AF!AG$2:AG$500,AF!$C$2:$C$500,'Stock-AF'!$C90)</f>
        <v>4.4779269373977498E-3</v>
      </c>
      <c r="AH90" s="4">
        <f>SUMIFS(Stock!AH$2:AH$500,Stock!$C$2:$C$500,'Stock-AF'!$C90)*SUMIFS(AF!AH$2:AH$500,AF!$C$2:$C$500,'Stock-AF'!$C90)</f>
        <v>4.6923607041475301E-4</v>
      </c>
      <c r="AI90" s="4">
        <f>SUMIFS(Stock!AI$2:AI$500,Stock!$C$2:$C$500,'Stock-AF'!$C90)*SUMIFS(AF!AI$2:AI$500,AF!$C$2:$C$500,'Stock-AF'!$C90)</f>
        <v>3.1169008022740902E-3</v>
      </c>
      <c r="AJ90" s="4">
        <f>SUMIFS(Stock!AJ$2:AJ$500,Stock!$C$2:$C$500,'Stock-AF'!$C90)*SUMIFS(AF!AJ$2:AJ$500,AF!$C$2:$C$500,'Stock-AF'!$C90)</f>
        <v>0</v>
      </c>
      <c r="AK90" s="4">
        <f>SUMIFS(Stock!AK$2:AK$500,Stock!$C$2:$C$500,'Stock-AF'!$C90)*SUMIFS(AF!AK$2:AK$500,AF!$C$2:$C$500,'Stock-AF'!$C90)</f>
        <v>2.2291604317011202E-4</v>
      </c>
      <c r="AL90" s="4">
        <f>SUMIFS(Stock!AL$2:AL$500,Stock!$C$2:$C$500,'Stock-AF'!$C90)*SUMIFS(AF!AL$2:AL$500,AF!$C$2:$C$500,'Stock-AF'!$C90)</f>
        <v>0</v>
      </c>
      <c r="AM90" s="4">
        <f>SUMIFS(Stock!AM$2:AM$500,Stock!$C$2:$C$500,'Stock-AF'!$C90)*SUMIFS(AF!AM$2:AM$500,AF!$C$2:$C$500,'Stock-AF'!$C90)</f>
        <v>1.3215748134713202E-2</v>
      </c>
      <c r="AN90" s="4">
        <f>SUMIFS(Stock!AN$2:AN$500,Stock!$C$2:$C$500,'Stock-AF'!$C90)*SUMIFS(AF!AN$2:AN$500,AF!$C$2:$C$500,'Stock-AF'!$C90)</f>
        <v>6.7033318569657803E-3</v>
      </c>
      <c r="AO90" s="4">
        <f>SUMIFS(Stock!AO$2:AO$500,Stock!$C$2:$C$500,'Stock-AF'!$C90)*SUMIFS(AF!AO$2:AO$500,AF!$C$2:$C$500,'Stock-AF'!$C90)</f>
        <v>1.4357617308924401E-2</v>
      </c>
      <c r="AP90" s="4">
        <f>SUMIFS(Stock!AP$2:AP$500,Stock!$C$2:$C$500,'Stock-AF'!$C90)*SUMIFS(AF!AP$2:AP$500,AF!$C$2:$C$500,'Stock-AF'!$C90)</f>
        <v>2.4995065626984904E-4</v>
      </c>
      <c r="AQ90" s="4">
        <f>SUMIFS(Stock!AQ$2:AQ$500,Stock!$C$2:$C$500,'Stock-AF'!$C90)*SUMIFS(AF!AQ$2:AQ$500,AF!$C$2:$C$500,'Stock-AF'!$C90)</f>
        <v>5.6806870841999502E-3</v>
      </c>
      <c r="AR90" s="4">
        <f>SUMIFS(Stock!AR$2:AR$500,Stock!$C$2:$C$500,'Stock-AF'!$C90)*SUMIFS(AF!AR$2:AR$500,AF!$C$2:$C$500,'Stock-AF'!$C90)</f>
        <v>1.5698197682328203E-3</v>
      </c>
      <c r="AS90" s="4">
        <f>SUMIFS(Stock!AS$2:AS$500,Stock!$C$2:$C$500,'Stock-AF'!$C90)*SUMIFS(AF!AS$2:AS$500,AF!$C$2:$C$500,'Stock-AF'!$C90)</f>
        <v>3.4838546450397301E-2</v>
      </c>
      <c r="AT90" s="4">
        <f>SUMIFS(Stock!AT$2:AT$500,Stock!$C$2:$C$500,'Stock-AF'!$C90)*SUMIFS(AF!AT$2:AT$500,AF!$C$2:$C$500,'Stock-AF'!$C90)</f>
        <v>8.7189323753636113E-4</v>
      </c>
      <c r="AU90" s="4">
        <f>SUMIFS(Stock!AU$2:AU$500,Stock!$C$2:$C$500,'Stock-AF'!$C90)*SUMIFS(AF!AU$2:AU$500,AF!$C$2:$C$500,'Stock-AF'!$C90)</f>
        <v>3.9682438547643407E-3</v>
      </c>
      <c r="AV90" s="4">
        <f>SUMIFS(Stock!AV$2:AV$500,Stock!$C$2:$C$500,'Stock-AF'!$C90)*SUMIFS(AF!AV$2:AV$500,AF!$C$2:$C$500,'Stock-AF'!$C90)</f>
        <v>7.9859347458696908E-3</v>
      </c>
    </row>
    <row r="91" spans="1:48">
      <c r="A91" s="4" t="s">
        <v>52</v>
      </c>
      <c r="B91" s="4" t="s">
        <v>258</v>
      </c>
      <c r="C91" s="4" t="s">
        <v>204</v>
      </c>
      <c r="D91" s="4" t="s">
        <v>54</v>
      </c>
      <c r="E91" s="4" t="s">
        <v>260</v>
      </c>
      <c r="F91" s="4" t="s">
        <v>54</v>
      </c>
      <c r="G91" s="4">
        <v>2010</v>
      </c>
      <c r="H91" s="4" t="s">
        <v>54</v>
      </c>
      <c r="I91" s="4" t="s">
        <v>54</v>
      </c>
      <c r="J91" s="4" t="s">
        <v>54</v>
      </c>
      <c r="K91" s="4" t="s">
        <v>54</v>
      </c>
      <c r="L91" s="4">
        <f>SUMIFS(Stock!L$2:L$500,Stock!$C$2:$C$500,'Stock-AF'!$C91)*SUMIFS(AF!L$2:L$500,AF!$C$2:$C$500,'Stock-AF'!$C91)</f>
        <v>2.2351051942576703E-4</v>
      </c>
      <c r="M91" s="4">
        <f>SUMIFS(Stock!M$2:M$500,Stock!$C$2:$C$500,'Stock-AF'!$C91)*SUMIFS(AF!M$2:M$500,AF!$C$2:$C$500,'Stock-AF'!$C91)</f>
        <v>3.3792867021725201E-4</v>
      </c>
      <c r="N91" s="4">
        <f>SUMIFS(Stock!N$2:N$500,Stock!$C$2:$C$500,'Stock-AF'!$C91)*SUMIFS(AF!N$2:N$500,AF!$C$2:$C$500,'Stock-AF'!$C91)</f>
        <v>0</v>
      </c>
      <c r="O91" s="4">
        <f>SUMIFS(Stock!O$2:O$500,Stock!$C$2:$C$500,'Stock-AF'!$C91)*SUMIFS(AF!O$2:O$500,AF!$C$2:$C$500,'Stock-AF'!$C91)</f>
        <v>4.0376770552875306E-3</v>
      </c>
      <c r="P91" s="4">
        <f>SUMIFS(Stock!P$2:P$500,Stock!$C$2:$C$500,'Stock-AF'!$C91)*SUMIFS(AF!P$2:P$500,AF!$C$2:$C$500,'Stock-AF'!$C91)</f>
        <v>1.1904829658422401E-4</v>
      </c>
      <c r="Q91" s="4">
        <f>SUMIFS(Stock!Q$2:Q$500,Stock!$C$2:$C$500,'Stock-AF'!$C91)*SUMIFS(AF!Q$2:Q$500,AF!$C$2:$C$500,'Stock-AF'!$C91)</f>
        <v>0</v>
      </c>
      <c r="R91" s="4">
        <f>SUMIFS(Stock!R$2:R$500,Stock!$C$2:$C$500,'Stock-AF'!$C91)*SUMIFS(AF!R$2:R$500,AF!$C$2:$C$500,'Stock-AF'!$C91)</f>
        <v>0</v>
      </c>
      <c r="S91" s="4">
        <f>SUMIFS(Stock!S$2:S$500,Stock!$C$2:$C$500,'Stock-AF'!$C91)*SUMIFS(AF!S$2:S$500,AF!$C$2:$C$500,'Stock-AF'!$C91)</f>
        <v>0</v>
      </c>
      <c r="T91" s="4">
        <f>SUMIFS(Stock!T$2:T$500,Stock!$C$2:$C$500,'Stock-AF'!$C91)*SUMIFS(AF!T$2:T$500,AF!$C$2:$C$500,'Stock-AF'!$C91)</f>
        <v>6.0545938783718098E-3</v>
      </c>
      <c r="U91" s="4">
        <f>SUMIFS(Stock!U$2:U$500,Stock!$C$2:$C$500,'Stock-AF'!$C91)*SUMIFS(AF!U$2:U$500,AF!$C$2:$C$500,'Stock-AF'!$C91)</f>
        <v>1.9880996175312504E-4</v>
      </c>
      <c r="V91" s="4">
        <f>SUMIFS(Stock!V$2:V$500,Stock!$C$2:$C$500,'Stock-AF'!$C91)*SUMIFS(AF!V$2:V$500,AF!$C$2:$C$500,'Stock-AF'!$C91)</f>
        <v>2.6152552994991802E-5</v>
      </c>
      <c r="W91" s="4">
        <f>SUMIFS(Stock!W$2:W$500,Stock!$C$2:$C$500,'Stock-AF'!$C91)*SUMIFS(AF!W$2:W$500,AF!$C$2:$C$500,'Stock-AF'!$C91)</f>
        <v>4.0639006117033899E-4</v>
      </c>
      <c r="X91" s="4">
        <f>SUMIFS(Stock!X$2:X$500,Stock!$C$2:$C$500,'Stock-AF'!$C91)*SUMIFS(AF!X$2:X$500,AF!$C$2:$C$500,'Stock-AF'!$C91)</f>
        <v>8.0580269312567204E-3</v>
      </c>
      <c r="Y91" s="4">
        <f>SUMIFS(Stock!Y$2:Y$500,Stock!$C$2:$C$500,'Stock-AF'!$C91)*SUMIFS(AF!Y$2:Y$500,AF!$C$2:$C$500,'Stock-AF'!$C91)</f>
        <v>0</v>
      </c>
      <c r="Z91" s="4">
        <f>SUMIFS(Stock!Z$2:Z$500,Stock!$C$2:$C$500,'Stock-AF'!$C91)*SUMIFS(AF!Z$2:Z$500,AF!$C$2:$C$500,'Stock-AF'!$C91)</f>
        <v>1.3641079114118802E-2</v>
      </c>
      <c r="AA91" s="4">
        <f>SUMIFS(Stock!AA$2:AA$500,Stock!$C$2:$C$500,'Stock-AF'!$C91)*SUMIFS(AF!AA$2:AA$500,AF!$C$2:$C$500,'Stock-AF'!$C91)</f>
        <v>1.5926957348909101E-4</v>
      </c>
      <c r="AB91" s="4">
        <f>SUMIFS(Stock!AB$2:AB$500,Stock!$C$2:$C$500,'Stock-AF'!$C91)*SUMIFS(AF!AB$2:AB$500,AF!$C$2:$C$500,'Stock-AF'!$C91)</f>
        <v>1.7079168860386601E-4</v>
      </c>
      <c r="AC91" s="4">
        <f>SUMIFS(Stock!AC$2:AC$500,Stock!$C$2:$C$500,'Stock-AF'!$C91)*SUMIFS(AF!AC$2:AC$500,AF!$C$2:$C$500,'Stock-AF'!$C91)</f>
        <v>1.03235140885585E-4</v>
      </c>
      <c r="AD91" s="4">
        <f>SUMIFS(Stock!AD$2:AD$500,Stock!$C$2:$C$500,'Stock-AF'!$C91)*SUMIFS(AF!AD$2:AD$500,AF!$C$2:$C$500,'Stock-AF'!$C91)</f>
        <v>2.84007837770165E-5</v>
      </c>
      <c r="AE91" s="4">
        <f>SUMIFS(Stock!AE$2:AE$500,Stock!$C$2:$C$500,'Stock-AF'!$C91)*SUMIFS(AF!AE$2:AE$500,AF!$C$2:$C$500,'Stock-AF'!$C91)</f>
        <v>2.33025585948749E-2</v>
      </c>
      <c r="AF91" s="4">
        <f>SUMIFS(Stock!AF$2:AF$500,Stock!$C$2:$C$500,'Stock-AF'!$C91)*SUMIFS(AF!AF$2:AF$500,AF!$C$2:$C$500,'Stock-AF'!$C91)</f>
        <v>1.21913824857784E-4</v>
      </c>
      <c r="AG91" s="4">
        <f>SUMIFS(Stock!AG$2:AG$500,Stock!$C$2:$C$500,'Stock-AF'!$C91)*SUMIFS(AF!AG$2:AG$500,AF!$C$2:$C$500,'Stock-AF'!$C91)</f>
        <v>0</v>
      </c>
      <c r="AH91" s="4">
        <f>SUMIFS(Stock!AH$2:AH$500,Stock!$C$2:$C$500,'Stock-AF'!$C91)*SUMIFS(AF!AH$2:AH$500,AF!$C$2:$C$500,'Stock-AF'!$C91)</f>
        <v>2.6276754696784104E-4</v>
      </c>
      <c r="AI91" s="4">
        <f>SUMIFS(Stock!AI$2:AI$500,Stock!$C$2:$C$500,'Stock-AF'!$C91)*SUMIFS(AF!AI$2:AI$500,AF!$C$2:$C$500,'Stock-AF'!$C91)</f>
        <v>2.4244415667795503E-5</v>
      </c>
      <c r="AJ91" s="4">
        <f>SUMIFS(Stock!AJ$2:AJ$500,Stock!$C$2:$C$500,'Stock-AF'!$C91)*SUMIFS(AF!AJ$2:AJ$500,AF!$C$2:$C$500,'Stock-AF'!$C91)</f>
        <v>0</v>
      </c>
      <c r="AK91" s="4">
        <f>SUMIFS(Stock!AK$2:AK$500,Stock!$C$2:$C$500,'Stock-AF'!$C91)*SUMIFS(AF!AK$2:AK$500,AF!$C$2:$C$500,'Stock-AF'!$C91)</f>
        <v>6.2062328638267603E-5</v>
      </c>
      <c r="AL91" s="4">
        <f>SUMIFS(Stock!AL$2:AL$500,Stock!$C$2:$C$500,'Stock-AF'!$C91)*SUMIFS(AF!AL$2:AL$500,AF!$C$2:$C$500,'Stock-AF'!$C91)</f>
        <v>1.00722910618825E-4</v>
      </c>
      <c r="AM91" s="4">
        <f>SUMIFS(Stock!AM$2:AM$500,Stock!$C$2:$C$500,'Stock-AF'!$C91)*SUMIFS(AF!AM$2:AM$500,AF!$C$2:$C$500,'Stock-AF'!$C91)</f>
        <v>9.7761281865174307E-4</v>
      </c>
      <c r="AN91" s="4">
        <f>SUMIFS(Stock!AN$2:AN$500,Stock!$C$2:$C$500,'Stock-AF'!$C91)*SUMIFS(AF!AN$2:AN$500,AF!$C$2:$C$500,'Stock-AF'!$C91)</f>
        <v>2.2782367855911099E-4</v>
      </c>
      <c r="AO91" s="4">
        <f>SUMIFS(Stock!AO$2:AO$500,Stock!$C$2:$C$500,'Stock-AF'!$C91)*SUMIFS(AF!AO$2:AO$500,AF!$C$2:$C$500,'Stock-AF'!$C91)</f>
        <v>8.0557701708130905E-4</v>
      </c>
      <c r="AP91" s="4">
        <f>SUMIFS(Stock!AP$2:AP$500,Stock!$C$2:$C$500,'Stock-AF'!$C91)*SUMIFS(AF!AP$2:AP$500,AF!$C$2:$C$500,'Stock-AF'!$C91)</f>
        <v>5.5854444545664998E-4</v>
      </c>
      <c r="AQ91" s="4">
        <f>SUMIFS(Stock!AQ$2:AQ$500,Stock!$C$2:$C$500,'Stock-AF'!$C91)*SUMIFS(AF!AQ$2:AQ$500,AF!$C$2:$C$500,'Stock-AF'!$C91)</f>
        <v>1.75284399727901E-4</v>
      </c>
      <c r="AR91" s="4">
        <f>SUMIFS(Stock!AR$2:AR$500,Stock!$C$2:$C$500,'Stock-AF'!$C91)*SUMIFS(AF!AR$2:AR$500,AF!$C$2:$C$500,'Stock-AF'!$C91)</f>
        <v>6.2724915776754401E-5</v>
      </c>
      <c r="AS91" s="4">
        <f>SUMIFS(Stock!AS$2:AS$500,Stock!$C$2:$C$500,'Stock-AF'!$C91)*SUMIFS(AF!AS$2:AS$500,AF!$C$2:$C$500,'Stock-AF'!$C91)</f>
        <v>1.8691537068166303E-4</v>
      </c>
      <c r="AT91" s="4">
        <f>SUMIFS(Stock!AT$2:AT$500,Stock!$C$2:$C$500,'Stock-AF'!$C91)*SUMIFS(AF!AT$2:AT$500,AF!$C$2:$C$500,'Stock-AF'!$C91)</f>
        <v>1.3053691195072503E-3</v>
      </c>
      <c r="AU91" s="4">
        <f>SUMIFS(Stock!AU$2:AU$500,Stock!$C$2:$C$500,'Stock-AF'!$C91)*SUMIFS(AF!AU$2:AU$500,AF!$C$2:$C$500,'Stock-AF'!$C91)</f>
        <v>1.5794135765957501E-4</v>
      </c>
      <c r="AV91" s="4">
        <f>SUMIFS(Stock!AV$2:AV$500,Stock!$C$2:$C$500,'Stock-AF'!$C91)*SUMIFS(AF!AV$2:AV$500,AF!$C$2:$C$500,'Stock-AF'!$C91)</f>
        <v>0</v>
      </c>
    </row>
    <row r="92" spans="1:48">
      <c r="A92" s="4" t="s">
        <v>52</v>
      </c>
      <c r="B92" s="4" t="s">
        <v>258</v>
      </c>
      <c r="C92" s="4" t="s">
        <v>205</v>
      </c>
      <c r="D92" s="4" t="s">
        <v>54</v>
      </c>
      <c r="E92" s="4" t="s">
        <v>260</v>
      </c>
      <c r="F92" s="4" t="s">
        <v>54</v>
      </c>
      <c r="G92" s="4">
        <v>2010</v>
      </c>
      <c r="H92" s="4" t="s">
        <v>54</v>
      </c>
      <c r="I92" s="4" t="s">
        <v>54</v>
      </c>
      <c r="J92" s="4" t="s">
        <v>54</v>
      </c>
      <c r="K92" s="4" t="s">
        <v>54</v>
      </c>
      <c r="L92" s="4">
        <f>SUMIFS(Stock!L$2:L$500,Stock!$C$2:$C$500,'Stock-AF'!$C92)*SUMIFS(AF!L$2:L$500,AF!$C$2:$C$500,'Stock-AF'!$C92)</f>
        <v>1.1594608401283001E-4</v>
      </c>
      <c r="M92" s="4">
        <f>SUMIFS(Stock!M$2:M$500,Stock!$C$2:$C$500,'Stock-AF'!$C92)*SUMIFS(AF!M$2:M$500,AF!$C$2:$C$500,'Stock-AF'!$C92)</f>
        <v>3.2496062631774503E-3</v>
      </c>
      <c r="N92" s="4">
        <f>SUMIFS(Stock!N$2:N$500,Stock!$C$2:$C$500,'Stock-AF'!$C92)*SUMIFS(AF!N$2:N$500,AF!$C$2:$C$500,'Stock-AF'!$C92)</f>
        <v>6.7561262168024713E-4</v>
      </c>
      <c r="O92" s="4">
        <f>SUMIFS(Stock!O$2:O$500,Stock!$C$2:$C$500,'Stock-AF'!$C92)*SUMIFS(AF!O$2:O$500,AF!$C$2:$C$500,'Stock-AF'!$C92)</f>
        <v>1.7487088943854201E-2</v>
      </c>
      <c r="P92" s="4">
        <f>SUMIFS(Stock!P$2:P$500,Stock!$C$2:$C$500,'Stock-AF'!$C92)*SUMIFS(AF!P$2:P$500,AF!$C$2:$C$500,'Stock-AF'!$C92)</f>
        <v>4.2418844352978E-4</v>
      </c>
      <c r="Q92" s="4">
        <f>SUMIFS(Stock!Q$2:Q$500,Stock!$C$2:$C$500,'Stock-AF'!$C92)*SUMIFS(AF!Q$2:Q$500,AF!$C$2:$C$500,'Stock-AF'!$C92)</f>
        <v>1.31891135818704E-2</v>
      </c>
      <c r="R92" s="4">
        <f>SUMIFS(Stock!R$2:R$500,Stock!$C$2:$C$500,'Stock-AF'!$C92)*SUMIFS(AF!R$2:R$500,AF!$C$2:$C$500,'Stock-AF'!$C92)</f>
        <v>4.0114224285155397E-4</v>
      </c>
      <c r="S92" s="4">
        <f>SUMIFS(Stock!S$2:S$500,Stock!$C$2:$C$500,'Stock-AF'!$C92)*SUMIFS(AF!S$2:S$500,AF!$C$2:$C$500,'Stock-AF'!$C92)</f>
        <v>2.6692113267328099E-4</v>
      </c>
      <c r="T92" s="4">
        <f>SUMIFS(Stock!T$2:T$500,Stock!$C$2:$C$500,'Stock-AF'!$C92)*SUMIFS(AF!T$2:T$500,AF!$C$2:$C$500,'Stock-AF'!$C92)</f>
        <v>9.1668963873593301E-2</v>
      </c>
      <c r="U92" s="4">
        <f>SUMIFS(Stock!U$2:U$500,Stock!$C$2:$C$500,'Stock-AF'!$C92)*SUMIFS(AF!U$2:U$500,AF!$C$2:$C$500,'Stock-AF'!$C92)</f>
        <v>2.3373912956897E-3</v>
      </c>
      <c r="V92" s="4">
        <f>SUMIFS(Stock!V$2:V$500,Stock!$C$2:$C$500,'Stock-AF'!$C92)*SUMIFS(AF!V$2:V$500,AF!$C$2:$C$500,'Stock-AF'!$C92)</f>
        <v>1.0053173515264101E-3</v>
      </c>
      <c r="W92" s="4">
        <f>SUMIFS(Stock!W$2:W$500,Stock!$C$2:$C$500,'Stock-AF'!$C92)*SUMIFS(AF!W$2:W$500,AF!$C$2:$C$500,'Stock-AF'!$C92)</f>
        <v>2.8402532285897201E-3</v>
      </c>
      <c r="X92" s="4">
        <f>SUMIFS(Stock!X$2:X$500,Stock!$C$2:$C$500,'Stock-AF'!$C92)*SUMIFS(AF!X$2:X$500,AF!$C$2:$C$500,'Stock-AF'!$C92)</f>
        <v>1.8153512665113801E-2</v>
      </c>
      <c r="Y92" s="4">
        <f>SUMIFS(Stock!Y$2:Y$500,Stock!$C$2:$C$500,'Stock-AF'!$C92)*SUMIFS(AF!Y$2:Y$500,AF!$C$2:$C$500,'Stock-AF'!$C92)</f>
        <v>3.6573623484865503E-3</v>
      </c>
      <c r="Z92" s="4">
        <f>SUMIFS(Stock!Z$2:Z$500,Stock!$C$2:$C$500,'Stock-AF'!$C92)*SUMIFS(AF!Z$2:Z$500,AF!$C$2:$C$500,'Stock-AF'!$C92)</f>
        <v>3.4830953610151698E-2</v>
      </c>
      <c r="AA92" s="4">
        <f>SUMIFS(Stock!AA$2:AA$500,Stock!$C$2:$C$500,'Stock-AF'!$C92)*SUMIFS(AF!AA$2:AA$500,AF!$C$2:$C$500,'Stock-AF'!$C92)</f>
        <v>1.32313521074818E-3</v>
      </c>
      <c r="AB92" s="4">
        <f>SUMIFS(Stock!AB$2:AB$500,Stock!$C$2:$C$500,'Stock-AF'!$C92)*SUMIFS(AF!AB$2:AB$500,AF!$C$2:$C$500,'Stock-AF'!$C92)</f>
        <v>0</v>
      </c>
      <c r="AC92" s="4">
        <f>SUMIFS(Stock!AC$2:AC$500,Stock!$C$2:$C$500,'Stock-AF'!$C92)*SUMIFS(AF!AC$2:AC$500,AF!$C$2:$C$500,'Stock-AF'!$C92)</f>
        <v>6.6056014504481397E-3</v>
      </c>
      <c r="AD92" s="4">
        <f>SUMIFS(Stock!AD$2:AD$500,Stock!$C$2:$C$500,'Stock-AF'!$C92)*SUMIFS(AF!AD$2:AD$500,AF!$C$2:$C$500,'Stock-AF'!$C92)</f>
        <v>0</v>
      </c>
      <c r="AE92" s="4">
        <f>SUMIFS(Stock!AE$2:AE$500,Stock!$C$2:$C$500,'Stock-AF'!$C92)*SUMIFS(AF!AE$2:AE$500,AF!$C$2:$C$500,'Stock-AF'!$C92)</f>
        <v>3.9832805746595401E-3</v>
      </c>
      <c r="AF92" s="4">
        <f>SUMIFS(Stock!AF$2:AF$500,Stock!$C$2:$C$500,'Stock-AF'!$C92)*SUMIFS(AF!AF$2:AF$500,AF!$C$2:$C$500,'Stock-AF'!$C92)</f>
        <v>4.1361885972162108E-4</v>
      </c>
      <c r="AG92" s="4">
        <f>SUMIFS(Stock!AG$2:AG$500,Stock!$C$2:$C$500,'Stock-AF'!$C92)*SUMIFS(AF!AG$2:AG$500,AF!$C$2:$C$500,'Stock-AF'!$C92)</f>
        <v>1.90212924869618E-4</v>
      </c>
      <c r="AH92" s="4">
        <f>SUMIFS(Stock!AH$2:AH$500,Stock!$C$2:$C$500,'Stock-AF'!$C92)*SUMIFS(AF!AH$2:AH$500,AF!$C$2:$C$500,'Stock-AF'!$C92)</f>
        <v>4.0619237482895205E-4</v>
      </c>
      <c r="AI92" s="4">
        <f>SUMIFS(Stock!AI$2:AI$500,Stock!$C$2:$C$500,'Stock-AF'!$C92)*SUMIFS(AF!AI$2:AI$500,AF!$C$2:$C$500,'Stock-AF'!$C92)</f>
        <v>5.4533866603449408E-4</v>
      </c>
      <c r="AJ92" s="4">
        <f>SUMIFS(Stock!AJ$2:AJ$500,Stock!$C$2:$C$500,'Stock-AF'!$C92)*SUMIFS(AF!AJ$2:AJ$500,AF!$C$2:$C$500,'Stock-AF'!$C92)</f>
        <v>0</v>
      </c>
      <c r="AK92" s="4">
        <f>SUMIFS(Stock!AK$2:AK$500,Stock!$C$2:$C$500,'Stock-AF'!$C92)*SUMIFS(AF!AK$2:AK$500,AF!$C$2:$C$500,'Stock-AF'!$C92)</f>
        <v>9.0088691578324703E-4</v>
      </c>
      <c r="AL92" s="4">
        <f>SUMIFS(Stock!AL$2:AL$500,Stock!$C$2:$C$500,'Stock-AF'!$C92)*SUMIFS(AF!AL$2:AL$500,AF!$C$2:$C$500,'Stock-AF'!$C92)</f>
        <v>0</v>
      </c>
      <c r="AM92" s="4">
        <f>SUMIFS(Stock!AM$2:AM$500,Stock!$C$2:$C$500,'Stock-AF'!$C92)*SUMIFS(AF!AM$2:AM$500,AF!$C$2:$C$500,'Stock-AF'!$C92)</f>
        <v>5.5094894717415905E-3</v>
      </c>
      <c r="AN92" s="4">
        <f>SUMIFS(Stock!AN$2:AN$500,Stock!$C$2:$C$500,'Stock-AF'!$C92)*SUMIFS(AF!AN$2:AN$500,AF!$C$2:$C$500,'Stock-AF'!$C92)</f>
        <v>8.804890218711529E-3</v>
      </c>
      <c r="AO92" s="4">
        <f>SUMIFS(Stock!AO$2:AO$500,Stock!$C$2:$C$500,'Stock-AF'!$C92)*SUMIFS(AF!AO$2:AO$500,AF!$C$2:$C$500,'Stock-AF'!$C92)</f>
        <v>7.7839092980549005E-3</v>
      </c>
      <c r="AP92" s="4">
        <f>SUMIFS(Stock!AP$2:AP$500,Stock!$C$2:$C$500,'Stock-AF'!$C92)*SUMIFS(AF!AP$2:AP$500,AF!$C$2:$C$500,'Stock-AF'!$C92)</f>
        <v>2.9295688891712202E-3</v>
      </c>
      <c r="AQ92" s="4">
        <f>SUMIFS(Stock!AQ$2:AQ$500,Stock!$C$2:$C$500,'Stock-AF'!$C92)*SUMIFS(AF!AQ$2:AQ$500,AF!$C$2:$C$500,'Stock-AF'!$C92)</f>
        <v>6.1228393655023508E-4</v>
      </c>
      <c r="AR92" s="4">
        <f>SUMIFS(Stock!AR$2:AR$500,Stock!$C$2:$C$500,'Stock-AF'!$C92)*SUMIFS(AF!AR$2:AR$500,AF!$C$2:$C$500,'Stock-AF'!$C92)</f>
        <v>1.23650513753732E-3</v>
      </c>
      <c r="AS92" s="4">
        <f>SUMIFS(Stock!AS$2:AS$500,Stock!$C$2:$C$500,'Stock-AF'!$C92)*SUMIFS(AF!AS$2:AS$500,AF!$C$2:$C$500,'Stock-AF'!$C92)</f>
        <v>2.11606042142478E-2</v>
      </c>
      <c r="AT92" s="4">
        <f>SUMIFS(Stock!AT$2:AT$500,Stock!$C$2:$C$500,'Stock-AF'!$C92)*SUMIFS(AF!AT$2:AT$500,AF!$C$2:$C$500,'Stock-AF'!$C92)</f>
        <v>2.66135552071004E-3</v>
      </c>
      <c r="AU92" s="4">
        <f>SUMIFS(Stock!AU$2:AU$500,Stock!$C$2:$C$500,'Stock-AF'!$C92)*SUMIFS(AF!AU$2:AU$500,AF!$C$2:$C$500,'Stock-AF'!$C92)</f>
        <v>4.5082800637067299E-4</v>
      </c>
      <c r="AV92" s="4">
        <f>SUMIFS(Stock!AV$2:AV$500,Stock!$C$2:$C$500,'Stock-AF'!$C92)*SUMIFS(AF!AV$2:AV$500,AF!$C$2:$C$500,'Stock-AF'!$C92)</f>
        <v>1.3255710417069501E-2</v>
      </c>
    </row>
    <row r="93" spans="1:48">
      <c r="A93" s="4" t="s">
        <v>52</v>
      </c>
      <c r="B93" s="4" t="s">
        <v>258</v>
      </c>
      <c r="C93" s="4" t="s">
        <v>206</v>
      </c>
      <c r="D93" s="4" t="s">
        <v>54</v>
      </c>
      <c r="E93" s="4" t="s">
        <v>260</v>
      </c>
      <c r="F93" s="4" t="s">
        <v>54</v>
      </c>
      <c r="G93" s="4">
        <v>2010</v>
      </c>
      <c r="H93" s="4" t="s">
        <v>54</v>
      </c>
      <c r="I93" s="4" t="s">
        <v>54</v>
      </c>
      <c r="J93" s="4" t="s">
        <v>54</v>
      </c>
      <c r="K93" s="4" t="s">
        <v>54</v>
      </c>
      <c r="L93" s="4">
        <f>SUMIFS(Stock!L$2:L$500,Stock!$C$2:$C$500,'Stock-AF'!$C93)*SUMIFS(AF!L$2:L$500,AF!$C$2:$C$500,'Stock-AF'!$C93)</f>
        <v>8.9507267486959208E-4</v>
      </c>
      <c r="M93" s="4">
        <f>SUMIFS(Stock!M$2:M$500,Stock!$C$2:$C$500,'Stock-AF'!$C93)*SUMIFS(AF!M$2:M$500,AF!$C$2:$C$500,'Stock-AF'!$C93)</f>
        <v>8.3341332830022003E-3</v>
      </c>
      <c r="N93" s="4">
        <f>SUMIFS(Stock!N$2:N$500,Stock!$C$2:$C$500,'Stock-AF'!$C93)*SUMIFS(AF!N$2:N$500,AF!$C$2:$C$500,'Stock-AF'!$C93)</f>
        <v>0</v>
      </c>
      <c r="O93" s="4">
        <f>SUMIFS(Stock!O$2:O$500,Stock!$C$2:$C$500,'Stock-AF'!$C93)*SUMIFS(AF!O$2:O$500,AF!$C$2:$C$500,'Stock-AF'!$C93)</f>
        <v>1.67574679948289E-4</v>
      </c>
      <c r="P93" s="4">
        <f>SUMIFS(Stock!P$2:P$500,Stock!$C$2:$C$500,'Stock-AF'!$C93)*SUMIFS(AF!P$2:P$500,AF!$C$2:$C$500,'Stock-AF'!$C93)</f>
        <v>5.2886609029932305E-4</v>
      </c>
      <c r="Q93" s="4">
        <f>SUMIFS(Stock!Q$2:Q$500,Stock!$C$2:$C$500,'Stock-AF'!$C93)*SUMIFS(AF!Q$2:Q$500,AF!$C$2:$C$500,'Stock-AF'!$C93)</f>
        <v>7.8307682995977599E-4</v>
      </c>
      <c r="R93" s="4">
        <f>SUMIFS(Stock!R$2:R$500,Stock!$C$2:$C$500,'Stock-AF'!$C93)*SUMIFS(AF!R$2:R$500,AF!$C$2:$C$500,'Stock-AF'!$C93)</f>
        <v>1.73609360724718E-3</v>
      </c>
      <c r="S93" s="4">
        <f>SUMIFS(Stock!S$2:S$500,Stock!$C$2:$C$500,'Stock-AF'!$C93)*SUMIFS(AF!S$2:S$500,AF!$C$2:$C$500,'Stock-AF'!$C93)</f>
        <v>2.6779697311386802E-4</v>
      </c>
      <c r="T93" s="4">
        <f>SUMIFS(Stock!T$2:T$500,Stock!$C$2:$C$500,'Stock-AF'!$C93)*SUMIFS(AF!T$2:T$500,AF!$C$2:$C$500,'Stock-AF'!$C93)</f>
        <v>1.9646852763246601E-3</v>
      </c>
      <c r="U93" s="4">
        <f>SUMIFS(Stock!U$2:U$500,Stock!$C$2:$C$500,'Stock-AF'!$C93)*SUMIFS(AF!U$2:U$500,AF!$C$2:$C$500,'Stock-AF'!$C93)</f>
        <v>7.5896037790296796E-4</v>
      </c>
      <c r="V93" s="4">
        <f>SUMIFS(Stock!V$2:V$500,Stock!$C$2:$C$500,'Stock-AF'!$C93)*SUMIFS(AF!V$2:V$500,AF!$C$2:$C$500,'Stock-AF'!$C93)</f>
        <v>0</v>
      </c>
      <c r="W93" s="4">
        <f>SUMIFS(Stock!W$2:W$500,Stock!$C$2:$C$500,'Stock-AF'!$C93)*SUMIFS(AF!W$2:W$500,AF!$C$2:$C$500,'Stock-AF'!$C93)</f>
        <v>6.9540632944271701E-4</v>
      </c>
      <c r="X93" s="4">
        <f>SUMIFS(Stock!X$2:X$500,Stock!$C$2:$C$500,'Stock-AF'!$C93)*SUMIFS(AF!X$2:X$500,AF!$C$2:$C$500,'Stock-AF'!$C93)</f>
        <v>5.4536591402956401E-3</v>
      </c>
      <c r="Y93" s="4">
        <f>SUMIFS(Stock!Y$2:Y$500,Stock!$C$2:$C$500,'Stock-AF'!$C93)*SUMIFS(AF!Y$2:Y$500,AF!$C$2:$C$500,'Stock-AF'!$C93)</f>
        <v>0</v>
      </c>
      <c r="Z93" s="4">
        <f>SUMIFS(Stock!Z$2:Z$500,Stock!$C$2:$C$500,'Stock-AF'!$C93)*SUMIFS(AF!Z$2:Z$500,AF!$C$2:$C$500,'Stock-AF'!$C93)</f>
        <v>3.1473696153577002E-3</v>
      </c>
      <c r="AA93" s="4">
        <f>SUMIFS(Stock!AA$2:AA$500,Stock!$C$2:$C$500,'Stock-AF'!$C93)*SUMIFS(AF!AA$2:AA$500,AF!$C$2:$C$500,'Stock-AF'!$C93)</f>
        <v>0</v>
      </c>
      <c r="AB93" s="4">
        <f>SUMIFS(Stock!AB$2:AB$500,Stock!$C$2:$C$500,'Stock-AF'!$C93)*SUMIFS(AF!AB$2:AB$500,AF!$C$2:$C$500,'Stock-AF'!$C93)</f>
        <v>2.34066606065983E-5</v>
      </c>
      <c r="AC93" s="4">
        <f>SUMIFS(Stock!AC$2:AC$500,Stock!$C$2:$C$500,'Stock-AF'!$C93)*SUMIFS(AF!AC$2:AC$500,AF!$C$2:$C$500,'Stock-AF'!$C93)</f>
        <v>3.2760619130028703E-5</v>
      </c>
      <c r="AD93" s="4">
        <f>SUMIFS(Stock!AD$2:AD$500,Stock!$C$2:$C$500,'Stock-AF'!$C93)*SUMIFS(AF!AD$2:AD$500,AF!$C$2:$C$500,'Stock-AF'!$C93)</f>
        <v>0</v>
      </c>
      <c r="AE93" s="4">
        <f>SUMIFS(Stock!AE$2:AE$500,Stock!$C$2:$C$500,'Stock-AF'!$C93)*SUMIFS(AF!AE$2:AE$500,AF!$C$2:$C$500,'Stock-AF'!$C93)</f>
        <v>5.1036269945655098E-3</v>
      </c>
      <c r="AF93" s="4">
        <f>SUMIFS(Stock!AF$2:AF$500,Stock!$C$2:$C$500,'Stock-AF'!$C93)*SUMIFS(AF!AF$2:AF$500,AF!$C$2:$C$500,'Stock-AF'!$C93)</f>
        <v>8.1804052539490504E-5</v>
      </c>
      <c r="AG93" s="4">
        <f>SUMIFS(Stock!AG$2:AG$500,Stock!$C$2:$C$500,'Stock-AF'!$C93)*SUMIFS(AF!AG$2:AG$500,AF!$C$2:$C$500,'Stock-AF'!$C93)</f>
        <v>0</v>
      </c>
      <c r="AH93" s="4">
        <f>SUMIFS(Stock!AH$2:AH$500,Stock!$C$2:$C$500,'Stock-AF'!$C93)*SUMIFS(AF!AH$2:AH$500,AF!$C$2:$C$500,'Stock-AF'!$C93)</f>
        <v>0</v>
      </c>
      <c r="AI93" s="4">
        <f>SUMIFS(Stock!AI$2:AI$500,Stock!$C$2:$C$500,'Stock-AF'!$C93)*SUMIFS(AF!AI$2:AI$500,AF!$C$2:$C$500,'Stock-AF'!$C93)</f>
        <v>0</v>
      </c>
      <c r="AJ93" s="4">
        <f>SUMIFS(Stock!AJ$2:AJ$500,Stock!$C$2:$C$500,'Stock-AF'!$C93)*SUMIFS(AF!AJ$2:AJ$500,AF!$C$2:$C$500,'Stock-AF'!$C93)</f>
        <v>0</v>
      </c>
      <c r="AK93" s="4">
        <f>SUMIFS(Stock!AK$2:AK$500,Stock!$C$2:$C$500,'Stock-AF'!$C93)*SUMIFS(AF!AK$2:AK$500,AF!$C$2:$C$500,'Stock-AF'!$C93)</f>
        <v>0</v>
      </c>
      <c r="AL93" s="4">
        <f>SUMIFS(Stock!AL$2:AL$500,Stock!$C$2:$C$500,'Stock-AF'!$C93)*SUMIFS(AF!AL$2:AL$500,AF!$C$2:$C$500,'Stock-AF'!$C93)</f>
        <v>0</v>
      </c>
      <c r="AM93" s="4">
        <f>SUMIFS(Stock!AM$2:AM$500,Stock!$C$2:$C$500,'Stock-AF'!$C93)*SUMIFS(AF!AM$2:AM$500,AF!$C$2:$C$500,'Stock-AF'!$C93)</f>
        <v>6.1582457737216706E-4</v>
      </c>
      <c r="AN93" s="4">
        <f>SUMIFS(Stock!AN$2:AN$500,Stock!$C$2:$C$500,'Stock-AF'!$C93)*SUMIFS(AF!AN$2:AN$500,AF!$C$2:$C$500,'Stock-AF'!$C93)</f>
        <v>0</v>
      </c>
      <c r="AO93" s="4">
        <f>SUMIFS(Stock!AO$2:AO$500,Stock!$C$2:$C$500,'Stock-AF'!$C93)*SUMIFS(AF!AO$2:AO$500,AF!$C$2:$C$500,'Stock-AF'!$C93)</f>
        <v>3.3464111553946504E-4</v>
      </c>
      <c r="AP93" s="4">
        <f>SUMIFS(Stock!AP$2:AP$500,Stock!$C$2:$C$500,'Stock-AF'!$C93)*SUMIFS(AF!AP$2:AP$500,AF!$C$2:$C$500,'Stock-AF'!$C93)</f>
        <v>4.43568133008896E-3</v>
      </c>
      <c r="AQ93" s="4">
        <f>SUMIFS(Stock!AQ$2:AQ$500,Stock!$C$2:$C$500,'Stock-AF'!$C93)*SUMIFS(AF!AQ$2:AQ$500,AF!$C$2:$C$500,'Stock-AF'!$C93)</f>
        <v>1.0089681875561702E-5</v>
      </c>
      <c r="AR93" s="4">
        <f>SUMIFS(Stock!AR$2:AR$500,Stock!$C$2:$C$500,'Stock-AF'!$C93)*SUMIFS(AF!AR$2:AR$500,AF!$C$2:$C$500,'Stock-AF'!$C93)</f>
        <v>0</v>
      </c>
      <c r="AS93" s="4">
        <f>SUMIFS(Stock!AS$2:AS$500,Stock!$C$2:$C$500,'Stock-AF'!$C93)*SUMIFS(AF!AS$2:AS$500,AF!$C$2:$C$500,'Stock-AF'!$C93)</f>
        <v>0</v>
      </c>
      <c r="AT93" s="4">
        <f>SUMIFS(Stock!AT$2:AT$500,Stock!$C$2:$C$500,'Stock-AF'!$C93)*SUMIFS(AF!AT$2:AT$500,AF!$C$2:$C$500,'Stock-AF'!$C93)</f>
        <v>0</v>
      </c>
      <c r="AU93" s="4">
        <f>SUMIFS(Stock!AU$2:AU$500,Stock!$C$2:$C$500,'Stock-AF'!$C93)*SUMIFS(AF!AU$2:AU$500,AF!$C$2:$C$500,'Stock-AF'!$C93)</f>
        <v>3.3632272918539204E-6</v>
      </c>
      <c r="AV93" s="4">
        <f>SUMIFS(Stock!AV$2:AV$500,Stock!$C$2:$C$500,'Stock-AF'!$C93)*SUMIFS(AF!AV$2:AV$500,AF!$C$2:$C$500,'Stock-AF'!$C93)</f>
        <v>0</v>
      </c>
    </row>
    <row r="94" spans="1:48">
      <c r="A94" s="4" t="s">
        <v>52</v>
      </c>
      <c r="B94" s="4" t="s">
        <v>258</v>
      </c>
      <c r="C94" s="4" t="s">
        <v>207</v>
      </c>
      <c r="D94" s="4" t="s">
        <v>54</v>
      </c>
      <c r="E94" s="4" t="s">
        <v>260</v>
      </c>
      <c r="F94" s="4" t="s">
        <v>54</v>
      </c>
      <c r="G94" s="4">
        <v>2010</v>
      </c>
      <c r="H94" s="4" t="s">
        <v>54</v>
      </c>
      <c r="I94" s="4" t="s">
        <v>54</v>
      </c>
      <c r="J94" s="4" t="s">
        <v>54</v>
      </c>
      <c r="K94" s="4" t="s">
        <v>54</v>
      </c>
      <c r="L94" s="4">
        <f>SUMIFS(Stock!L$2:L$500,Stock!$C$2:$C$500,'Stock-AF'!$C94)*SUMIFS(AF!L$2:L$500,AF!$C$2:$C$500,'Stock-AF'!$C94)</f>
        <v>3.6801157910049402E-4</v>
      </c>
      <c r="M94" s="4">
        <f>SUMIFS(Stock!M$2:M$500,Stock!$C$2:$C$500,'Stock-AF'!$C94)*SUMIFS(AF!M$2:M$500,AF!$C$2:$C$500,'Stock-AF'!$C94)</f>
        <v>2.1405141185415599E-3</v>
      </c>
      <c r="N94" s="4">
        <f>SUMIFS(Stock!N$2:N$500,Stock!$C$2:$C$500,'Stock-AF'!$C94)*SUMIFS(AF!N$2:N$500,AF!$C$2:$C$500,'Stock-AF'!$C94)</f>
        <v>0</v>
      </c>
      <c r="O94" s="4">
        <f>SUMIFS(Stock!O$2:O$500,Stock!$C$2:$C$500,'Stock-AF'!$C94)*SUMIFS(AF!O$2:O$500,AF!$C$2:$C$500,'Stock-AF'!$C94)</f>
        <v>1.9945751210104501E-5</v>
      </c>
      <c r="P94" s="4">
        <f>SUMIFS(Stock!P$2:P$500,Stock!$C$2:$C$500,'Stock-AF'!$C94)*SUMIFS(AF!P$2:P$500,AF!$C$2:$C$500,'Stock-AF'!$C94)</f>
        <v>1.9658876943457702E-4</v>
      </c>
      <c r="Q94" s="4">
        <f>SUMIFS(Stock!Q$2:Q$500,Stock!$C$2:$C$500,'Stock-AF'!$C94)*SUMIFS(AF!Q$2:Q$500,AF!$C$2:$C$500,'Stock-AF'!$C94)</f>
        <v>8.8870300126184399E-3</v>
      </c>
      <c r="R94" s="4">
        <f>SUMIFS(Stock!R$2:R$500,Stock!$C$2:$C$500,'Stock-AF'!$C94)*SUMIFS(AF!R$2:R$500,AF!$C$2:$C$500,'Stock-AF'!$C94)</f>
        <v>1.18454326289466E-4</v>
      </c>
      <c r="S94" s="4">
        <f>SUMIFS(Stock!S$2:S$500,Stock!$C$2:$C$500,'Stock-AF'!$C94)*SUMIFS(AF!S$2:S$500,AF!$C$2:$C$500,'Stock-AF'!$C94)</f>
        <v>1.0487474280351401E-3</v>
      </c>
      <c r="T94" s="4">
        <f>SUMIFS(Stock!T$2:T$500,Stock!$C$2:$C$500,'Stock-AF'!$C94)*SUMIFS(AF!T$2:T$500,AF!$C$2:$C$500,'Stock-AF'!$C94)</f>
        <v>0</v>
      </c>
      <c r="U94" s="4">
        <f>SUMIFS(Stock!U$2:U$500,Stock!$C$2:$C$500,'Stock-AF'!$C94)*SUMIFS(AF!U$2:U$500,AF!$C$2:$C$500,'Stock-AF'!$C94)</f>
        <v>2.2355140488050101E-4</v>
      </c>
      <c r="V94" s="4">
        <f>SUMIFS(Stock!V$2:V$500,Stock!$C$2:$C$500,'Stock-AF'!$C94)*SUMIFS(AF!V$2:V$500,AF!$C$2:$C$500,'Stock-AF'!$C94)</f>
        <v>1.1562202125422201E-4</v>
      </c>
      <c r="W94" s="4">
        <f>SUMIFS(Stock!W$2:W$500,Stock!$C$2:$C$500,'Stock-AF'!$C94)*SUMIFS(AF!W$2:W$500,AF!$C$2:$C$500,'Stock-AF'!$C94)</f>
        <v>0</v>
      </c>
      <c r="X94" s="4">
        <f>SUMIFS(Stock!X$2:X$500,Stock!$C$2:$C$500,'Stock-AF'!$C94)*SUMIFS(AF!X$2:X$500,AF!$C$2:$C$500,'Stock-AF'!$C94)</f>
        <v>2.0540586051068003E-3</v>
      </c>
      <c r="Y94" s="4">
        <f>SUMIFS(Stock!Y$2:Y$500,Stock!$C$2:$C$500,'Stock-AF'!$C94)*SUMIFS(AF!Y$2:Y$500,AF!$C$2:$C$500,'Stock-AF'!$C94)</f>
        <v>5.7237548180687507E-4</v>
      </c>
      <c r="Z94" s="4">
        <f>SUMIFS(Stock!Z$2:Z$500,Stock!$C$2:$C$500,'Stock-AF'!$C94)*SUMIFS(AF!Z$2:Z$500,AF!$C$2:$C$500,'Stock-AF'!$C94)</f>
        <v>9.3161739685750609E-3</v>
      </c>
      <c r="AA94" s="4">
        <f>SUMIFS(Stock!AA$2:AA$500,Stock!$C$2:$C$500,'Stock-AF'!$C94)*SUMIFS(AF!AA$2:AA$500,AF!$C$2:$C$500,'Stock-AF'!$C94)</f>
        <v>7.2916347429575511E-5</v>
      </c>
      <c r="AB94" s="4">
        <f>SUMIFS(Stock!AB$2:AB$500,Stock!$C$2:$C$500,'Stock-AF'!$C94)*SUMIFS(AF!AB$2:AB$500,AF!$C$2:$C$500,'Stock-AF'!$C94)</f>
        <v>3.0911735125603401E-3</v>
      </c>
      <c r="AC94" s="4">
        <f>SUMIFS(Stock!AC$2:AC$500,Stock!$C$2:$C$500,'Stock-AF'!$C94)*SUMIFS(AF!AC$2:AC$500,AF!$C$2:$C$500,'Stock-AF'!$C94)</f>
        <v>1.5534406339875702E-4</v>
      </c>
      <c r="AD94" s="4">
        <f>SUMIFS(Stock!AD$2:AD$500,Stock!$C$2:$C$500,'Stock-AF'!$C94)*SUMIFS(AF!AD$2:AD$500,AF!$C$2:$C$500,'Stock-AF'!$C94)</f>
        <v>0</v>
      </c>
      <c r="AE94" s="4">
        <f>SUMIFS(Stock!AE$2:AE$500,Stock!$C$2:$C$500,'Stock-AF'!$C94)*SUMIFS(AF!AE$2:AE$500,AF!$C$2:$C$500,'Stock-AF'!$C94)</f>
        <v>0</v>
      </c>
      <c r="AF94" s="4">
        <f>SUMIFS(Stock!AF$2:AF$500,Stock!$C$2:$C$500,'Stock-AF'!$C94)*SUMIFS(AF!AF$2:AF$500,AF!$C$2:$C$500,'Stock-AF'!$C94)</f>
        <v>1.4826783220795302E-4</v>
      </c>
      <c r="AG94" s="4">
        <f>SUMIFS(Stock!AG$2:AG$500,Stock!$C$2:$C$500,'Stock-AF'!$C94)*SUMIFS(AF!AG$2:AG$500,AF!$C$2:$C$500,'Stock-AF'!$C94)</f>
        <v>7.6185707679499106E-4</v>
      </c>
      <c r="AH94" s="4">
        <f>SUMIFS(Stock!AH$2:AH$500,Stock!$C$2:$C$500,'Stock-AF'!$C94)*SUMIFS(AF!AH$2:AH$500,AF!$C$2:$C$500,'Stock-AF'!$C94)</f>
        <v>0</v>
      </c>
      <c r="AI94" s="4">
        <f>SUMIFS(Stock!AI$2:AI$500,Stock!$C$2:$C$500,'Stock-AF'!$C94)*SUMIFS(AF!AI$2:AI$500,AF!$C$2:$C$500,'Stock-AF'!$C94)</f>
        <v>1.30204457763055E-3</v>
      </c>
      <c r="AJ94" s="4">
        <f>SUMIFS(Stock!AJ$2:AJ$500,Stock!$C$2:$C$500,'Stock-AF'!$C94)*SUMIFS(AF!AJ$2:AJ$500,AF!$C$2:$C$500,'Stock-AF'!$C94)</f>
        <v>0</v>
      </c>
      <c r="AK94" s="4">
        <f>SUMIFS(Stock!AK$2:AK$500,Stock!$C$2:$C$500,'Stock-AF'!$C94)*SUMIFS(AF!AK$2:AK$500,AF!$C$2:$C$500,'Stock-AF'!$C94)</f>
        <v>3.3466787441491599E-4</v>
      </c>
      <c r="AL94" s="4">
        <f>SUMIFS(Stock!AL$2:AL$500,Stock!$C$2:$C$500,'Stock-AF'!$C94)*SUMIFS(AF!AL$2:AL$500,AF!$C$2:$C$500,'Stock-AF'!$C94)</f>
        <v>0</v>
      </c>
      <c r="AM94" s="4">
        <f>SUMIFS(Stock!AM$2:AM$500,Stock!$C$2:$C$500,'Stock-AF'!$C94)*SUMIFS(AF!AM$2:AM$500,AF!$C$2:$C$500,'Stock-AF'!$C94)</f>
        <v>1.6234966945158802E-4</v>
      </c>
      <c r="AN94" s="4">
        <f>SUMIFS(Stock!AN$2:AN$500,Stock!$C$2:$C$500,'Stock-AF'!$C94)*SUMIFS(AF!AN$2:AN$500,AF!$C$2:$C$500,'Stock-AF'!$C94)</f>
        <v>2.2165199861535101E-4</v>
      </c>
      <c r="AO94" s="4">
        <f>SUMIFS(Stock!AO$2:AO$500,Stock!$C$2:$C$500,'Stock-AF'!$C94)*SUMIFS(AF!AO$2:AO$500,AF!$C$2:$C$500,'Stock-AF'!$C94)</f>
        <v>4.6963075936869705E-3</v>
      </c>
      <c r="AP94" s="4">
        <f>SUMIFS(Stock!AP$2:AP$500,Stock!$C$2:$C$500,'Stock-AF'!$C94)*SUMIFS(AF!AP$2:AP$500,AF!$C$2:$C$500,'Stock-AF'!$C94)</f>
        <v>0</v>
      </c>
      <c r="AQ94" s="4">
        <f>SUMIFS(Stock!AQ$2:AQ$500,Stock!$C$2:$C$500,'Stock-AF'!$C94)*SUMIFS(AF!AQ$2:AQ$500,AF!$C$2:$C$500,'Stock-AF'!$C94)</f>
        <v>0</v>
      </c>
      <c r="AR94" s="4">
        <f>SUMIFS(Stock!AR$2:AR$500,Stock!$C$2:$C$500,'Stock-AF'!$C94)*SUMIFS(AF!AR$2:AR$500,AF!$C$2:$C$500,'Stock-AF'!$C94)</f>
        <v>4.6595614739029507E-4</v>
      </c>
      <c r="AS94" s="4">
        <f>SUMIFS(Stock!AS$2:AS$500,Stock!$C$2:$C$500,'Stock-AF'!$C94)*SUMIFS(AF!AS$2:AS$500,AF!$C$2:$C$500,'Stock-AF'!$C94)</f>
        <v>2.7264351196666599E-4</v>
      </c>
      <c r="AT94" s="4">
        <f>SUMIFS(Stock!AT$2:AT$500,Stock!$C$2:$C$500,'Stock-AF'!$C94)*SUMIFS(AF!AT$2:AT$500,AF!$C$2:$C$500,'Stock-AF'!$C94)</f>
        <v>0</v>
      </c>
      <c r="AU94" s="4">
        <f>SUMIFS(Stock!AU$2:AU$500,Stock!$C$2:$C$500,'Stock-AF'!$C94)*SUMIFS(AF!AU$2:AU$500,AF!$C$2:$C$500,'Stock-AF'!$C94)</f>
        <v>3.9541252845542399E-4</v>
      </c>
      <c r="AV94" s="4">
        <f>SUMIFS(Stock!AV$2:AV$500,Stock!$C$2:$C$500,'Stock-AF'!$C94)*SUMIFS(AF!AV$2:AV$500,AF!$C$2:$C$500,'Stock-AF'!$C94)</f>
        <v>6.1801691908396007E-4</v>
      </c>
    </row>
    <row r="95" spans="1:48">
      <c r="A95" s="4" t="s">
        <v>52</v>
      </c>
      <c r="B95" s="4" t="s">
        <v>258</v>
      </c>
      <c r="C95" s="4" t="s">
        <v>208</v>
      </c>
      <c r="D95" s="4" t="s">
        <v>54</v>
      </c>
      <c r="E95" s="4" t="s">
        <v>260</v>
      </c>
      <c r="F95" s="4" t="s">
        <v>54</v>
      </c>
      <c r="G95" s="4">
        <v>2010</v>
      </c>
      <c r="H95" s="4" t="s">
        <v>54</v>
      </c>
      <c r="I95" s="4" t="s">
        <v>54</v>
      </c>
      <c r="J95" s="4" t="s">
        <v>54</v>
      </c>
      <c r="K95" s="4" t="s">
        <v>54</v>
      </c>
      <c r="L95" s="4">
        <f>SUMIFS(Stock!L$2:L$500,Stock!$C$2:$C$500,'Stock-AF'!$C95)*SUMIFS(AF!L$2:L$500,AF!$C$2:$C$500,'Stock-AF'!$C95)</f>
        <v>2.8845323011085998E-4</v>
      </c>
      <c r="M95" s="4">
        <f>SUMIFS(Stock!M$2:M$500,Stock!$C$2:$C$500,'Stock-AF'!$C95)*SUMIFS(AF!M$2:M$500,AF!$C$2:$C$500,'Stock-AF'!$C95)</f>
        <v>0</v>
      </c>
      <c r="N95" s="4">
        <f>SUMIFS(Stock!N$2:N$500,Stock!$C$2:$C$500,'Stock-AF'!$C95)*SUMIFS(AF!N$2:N$500,AF!$C$2:$C$500,'Stock-AF'!$C95)</f>
        <v>0</v>
      </c>
      <c r="O95" s="4">
        <f>SUMIFS(Stock!O$2:O$500,Stock!$C$2:$C$500,'Stock-AF'!$C95)*SUMIFS(AF!O$2:O$500,AF!$C$2:$C$500,'Stock-AF'!$C95)</f>
        <v>0</v>
      </c>
      <c r="P95" s="4">
        <f>SUMIFS(Stock!P$2:P$500,Stock!$C$2:$C$500,'Stock-AF'!$C95)*SUMIFS(AF!P$2:P$500,AF!$C$2:$C$500,'Stock-AF'!$C95)</f>
        <v>0</v>
      </c>
      <c r="Q95" s="4">
        <f>SUMIFS(Stock!Q$2:Q$500,Stock!$C$2:$C$500,'Stock-AF'!$C95)*SUMIFS(AF!Q$2:Q$500,AF!$C$2:$C$500,'Stock-AF'!$C95)</f>
        <v>0</v>
      </c>
      <c r="R95" s="4">
        <f>SUMIFS(Stock!R$2:R$500,Stock!$C$2:$C$500,'Stock-AF'!$C95)*SUMIFS(AF!R$2:R$500,AF!$C$2:$C$500,'Stock-AF'!$C95)</f>
        <v>0</v>
      </c>
      <c r="S95" s="4">
        <f>SUMIFS(Stock!S$2:S$500,Stock!$C$2:$C$500,'Stock-AF'!$C95)*SUMIFS(AF!S$2:S$500,AF!$C$2:$C$500,'Stock-AF'!$C95)</f>
        <v>0</v>
      </c>
      <c r="T95" s="4">
        <f>SUMIFS(Stock!T$2:T$500,Stock!$C$2:$C$500,'Stock-AF'!$C95)*SUMIFS(AF!T$2:T$500,AF!$C$2:$C$500,'Stock-AF'!$C95)</f>
        <v>0</v>
      </c>
      <c r="U95" s="4">
        <f>SUMIFS(Stock!U$2:U$500,Stock!$C$2:$C$500,'Stock-AF'!$C95)*SUMIFS(AF!U$2:U$500,AF!$C$2:$C$500,'Stock-AF'!$C95)</f>
        <v>0</v>
      </c>
      <c r="V95" s="4">
        <f>SUMIFS(Stock!V$2:V$500,Stock!$C$2:$C$500,'Stock-AF'!$C95)*SUMIFS(AF!V$2:V$500,AF!$C$2:$C$500,'Stock-AF'!$C95)</f>
        <v>0</v>
      </c>
      <c r="W95" s="4">
        <f>SUMIFS(Stock!W$2:W$500,Stock!$C$2:$C$500,'Stock-AF'!$C95)*SUMIFS(AF!W$2:W$500,AF!$C$2:$C$500,'Stock-AF'!$C95)</f>
        <v>0</v>
      </c>
      <c r="X95" s="4">
        <f>SUMIFS(Stock!X$2:X$500,Stock!$C$2:$C$500,'Stock-AF'!$C95)*SUMIFS(AF!X$2:X$500,AF!$C$2:$C$500,'Stock-AF'!$C95)</f>
        <v>0</v>
      </c>
      <c r="Y95" s="4">
        <f>SUMIFS(Stock!Y$2:Y$500,Stock!$C$2:$C$500,'Stock-AF'!$C95)*SUMIFS(AF!Y$2:Y$500,AF!$C$2:$C$500,'Stock-AF'!$C95)</f>
        <v>0</v>
      </c>
      <c r="Z95" s="4">
        <f>SUMIFS(Stock!Z$2:Z$500,Stock!$C$2:$C$500,'Stock-AF'!$C95)*SUMIFS(AF!Z$2:Z$500,AF!$C$2:$C$500,'Stock-AF'!$C95)</f>
        <v>0</v>
      </c>
      <c r="AA95" s="4">
        <f>SUMIFS(Stock!AA$2:AA$500,Stock!$C$2:$C$500,'Stock-AF'!$C95)*SUMIFS(AF!AA$2:AA$500,AF!$C$2:$C$500,'Stock-AF'!$C95)</f>
        <v>0</v>
      </c>
      <c r="AB95" s="4">
        <f>SUMIFS(Stock!AB$2:AB$500,Stock!$C$2:$C$500,'Stock-AF'!$C95)*SUMIFS(AF!AB$2:AB$500,AF!$C$2:$C$500,'Stock-AF'!$C95)</f>
        <v>0</v>
      </c>
      <c r="AC95" s="4">
        <f>SUMIFS(Stock!AC$2:AC$500,Stock!$C$2:$C$500,'Stock-AF'!$C95)*SUMIFS(AF!AC$2:AC$500,AF!$C$2:$C$500,'Stock-AF'!$C95)</f>
        <v>0</v>
      </c>
      <c r="AD95" s="4">
        <f>SUMIFS(Stock!AD$2:AD$500,Stock!$C$2:$C$500,'Stock-AF'!$C95)*SUMIFS(AF!AD$2:AD$500,AF!$C$2:$C$500,'Stock-AF'!$C95)</f>
        <v>0</v>
      </c>
      <c r="AE95" s="4">
        <f>SUMIFS(Stock!AE$2:AE$500,Stock!$C$2:$C$500,'Stock-AF'!$C95)*SUMIFS(AF!AE$2:AE$500,AF!$C$2:$C$500,'Stock-AF'!$C95)</f>
        <v>0</v>
      </c>
      <c r="AF95" s="4">
        <f>SUMIFS(Stock!AF$2:AF$500,Stock!$C$2:$C$500,'Stock-AF'!$C95)*SUMIFS(AF!AF$2:AF$500,AF!$C$2:$C$500,'Stock-AF'!$C95)</f>
        <v>0</v>
      </c>
      <c r="AG95" s="4">
        <f>SUMIFS(Stock!AG$2:AG$500,Stock!$C$2:$C$500,'Stock-AF'!$C95)*SUMIFS(AF!AG$2:AG$500,AF!$C$2:$C$500,'Stock-AF'!$C95)</f>
        <v>0</v>
      </c>
      <c r="AH95" s="4">
        <f>SUMIFS(Stock!AH$2:AH$500,Stock!$C$2:$C$500,'Stock-AF'!$C95)*SUMIFS(AF!AH$2:AH$500,AF!$C$2:$C$500,'Stock-AF'!$C95)</f>
        <v>0</v>
      </c>
      <c r="AI95" s="4">
        <f>SUMIFS(Stock!AI$2:AI$500,Stock!$C$2:$C$500,'Stock-AF'!$C95)*SUMIFS(AF!AI$2:AI$500,AF!$C$2:$C$500,'Stock-AF'!$C95)</f>
        <v>0</v>
      </c>
      <c r="AJ95" s="4">
        <f>SUMIFS(Stock!AJ$2:AJ$500,Stock!$C$2:$C$500,'Stock-AF'!$C95)*SUMIFS(AF!AJ$2:AJ$500,AF!$C$2:$C$500,'Stock-AF'!$C95)</f>
        <v>0</v>
      </c>
      <c r="AK95" s="4">
        <f>SUMIFS(Stock!AK$2:AK$500,Stock!$C$2:$C$500,'Stock-AF'!$C95)*SUMIFS(AF!AK$2:AK$500,AF!$C$2:$C$500,'Stock-AF'!$C95)</f>
        <v>0</v>
      </c>
      <c r="AL95" s="4">
        <f>SUMIFS(Stock!AL$2:AL$500,Stock!$C$2:$C$500,'Stock-AF'!$C95)*SUMIFS(AF!AL$2:AL$500,AF!$C$2:$C$500,'Stock-AF'!$C95)</f>
        <v>0</v>
      </c>
      <c r="AM95" s="4">
        <f>SUMIFS(Stock!AM$2:AM$500,Stock!$C$2:$C$500,'Stock-AF'!$C95)*SUMIFS(AF!AM$2:AM$500,AF!$C$2:$C$500,'Stock-AF'!$C95)</f>
        <v>0</v>
      </c>
      <c r="AN95" s="4">
        <f>SUMIFS(Stock!AN$2:AN$500,Stock!$C$2:$C$500,'Stock-AF'!$C95)*SUMIFS(AF!AN$2:AN$500,AF!$C$2:$C$500,'Stock-AF'!$C95)</f>
        <v>0</v>
      </c>
      <c r="AO95" s="4">
        <f>SUMIFS(Stock!AO$2:AO$500,Stock!$C$2:$C$500,'Stock-AF'!$C95)*SUMIFS(AF!AO$2:AO$500,AF!$C$2:$C$500,'Stock-AF'!$C95)</f>
        <v>2.7715985821532004E-2</v>
      </c>
      <c r="AP95" s="4">
        <f>SUMIFS(Stock!AP$2:AP$500,Stock!$C$2:$C$500,'Stock-AF'!$C95)*SUMIFS(AF!AP$2:AP$500,AF!$C$2:$C$500,'Stock-AF'!$C95)</f>
        <v>0</v>
      </c>
      <c r="AQ95" s="4">
        <f>SUMIFS(Stock!AQ$2:AQ$500,Stock!$C$2:$C$500,'Stock-AF'!$C95)*SUMIFS(AF!AQ$2:AQ$500,AF!$C$2:$C$500,'Stock-AF'!$C95)</f>
        <v>0</v>
      </c>
      <c r="AR95" s="4">
        <f>SUMIFS(Stock!AR$2:AR$500,Stock!$C$2:$C$500,'Stock-AF'!$C95)*SUMIFS(AF!AR$2:AR$500,AF!$C$2:$C$500,'Stock-AF'!$C95)</f>
        <v>0</v>
      </c>
      <c r="AS95" s="4">
        <f>SUMIFS(Stock!AS$2:AS$500,Stock!$C$2:$C$500,'Stock-AF'!$C95)*SUMIFS(AF!AS$2:AS$500,AF!$C$2:$C$500,'Stock-AF'!$C95)</f>
        <v>0</v>
      </c>
      <c r="AT95" s="4">
        <f>SUMIFS(Stock!AT$2:AT$500,Stock!$C$2:$C$500,'Stock-AF'!$C95)*SUMIFS(AF!AT$2:AT$500,AF!$C$2:$C$500,'Stock-AF'!$C95)</f>
        <v>0</v>
      </c>
      <c r="AU95" s="4">
        <f>SUMIFS(Stock!AU$2:AU$500,Stock!$C$2:$C$500,'Stock-AF'!$C95)*SUMIFS(AF!AU$2:AU$500,AF!$C$2:$C$500,'Stock-AF'!$C95)</f>
        <v>3.92672808484326E-3</v>
      </c>
      <c r="AV95" s="4">
        <f>SUMIFS(Stock!AV$2:AV$500,Stock!$C$2:$C$500,'Stock-AF'!$C95)*SUMIFS(AF!AV$2:AV$500,AF!$C$2:$C$500,'Stock-AF'!$C95)</f>
        <v>0</v>
      </c>
    </row>
    <row r="96" spans="1:48">
      <c r="A96" s="4" t="s">
        <v>52</v>
      </c>
      <c r="B96" s="4" t="s">
        <v>258</v>
      </c>
      <c r="C96" s="4" t="s">
        <v>209</v>
      </c>
      <c r="D96" s="4" t="s">
        <v>54</v>
      </c>
      <c r="E96" s="4" t="s">
        <v>260</v>
      </c>
      <c r="F96" s="4" t="s">
        <v>54</v>
      </c>
      <c r="G96" s="4">
        <v>2010</v>
      </c>
      <c r="H96" s="4" t="s">
        <v>54</v>
      </c>
      <c r="I96" s="4" t="s">
        <v>54</v>
      </c>
      <c r="J96" s="4" t="s">
        <v>54</v>
      </c>
      <c r="K96" s="4" t="s">
        <v>54</v>
      </c>
      <c r="L96" s="4">
        <f>SUMIFS(Stock!L$2:L$500,Stock!$C$2:$C$500,'Stock-AF'!$C96)*SUMIFS(AF!L$2:L$500,AF!$C$2:$C$500,'Stock-AF'!$C96)</f>
        <v>3.5417430676884703E-3</v>
      </c>
      <c r="M96" s="4">
        <f>SUMIFS(Stock!M$2:M$500,Stock!$C$2:$C$500,'Stock-AF'!$C96)*SUMIFS(AF!M$2:M$500,AF!$C$2:$C$500,'Stock-AF'!$C96)</f>
        <v>1.0725892223173201E-2</v>
      </c>
      <c r="N96" s="4">
        <f>SUMIFS(Stock!N$2:N$500,Stock!$C$2:$C$500,'Stock-AF'!$C96)*SUMIFS(AF!N$2:N$500,AF!$C$2:$C$500,'Stock-AF'!$C96)</f>
        <v>6.8489366501632099E-4</v>
      </c>
      <c r="O96" s="4">
        <f>SUMIFS(Stock!O$2:O$500,Stock!$C$2:$C$500,'Stock-AF'!$C96)*SUMIFS(AF!O$2:O$500,AF!$C$2:$C$500,'Stock-AF'!$C96)</f>
        <v>1.1564530540673201E-2</v>
      </c>
      <c r="P96" s="4">
        <f>SUMIFS(Stock!P$2:P$500,Stock!$C$2:$C$500,'Stock-AF'!$C96)*SUMIFS(AF!P$2:P$500,AF!$C$2:$C$500,'Stock-AF'!$C96)</f>
        <v>2.3617152106374203E-2</v>
      </c>
      <c r="Q96" s="4">
        <f>SUMIFS(Stock!Q$2:Q$500,Stock!$C$2:$C$500,'Stock-AF'!$C96)*SUMIFS(AF!Q$2:Q$500,AF!$C$2:$C$500,'Stock-AF'!$C96)</f>
        <v>1.1823681428884E-2</v>
      </c>
      <c r="R96" s="4">
        <f>SUMIFS(Stock!R$2:R$500,Stock!$C$2:$C$500,'Stock-AF'!$C96)*SUMIFS(AF!R$2:R$500,AF!$C$2:$C$500,'Stock-AF'!$C96)</f>
        <v>3.1436290877228604E-3</v>
      </c>
      <c r="S96" s="4">
        <f>SUMIFS(Stock!S$2:S$500,Stock!$C$2:$C$500,'Stock-AF'!$C96)*SUMIFS(AF!S$2:S$500,AF!$C$2:$C$500,'Stock-AF'!$C96)</f>
        <v>2.2278101823817502E-2</v>
      </c>
      <c r="T96" s="4">
        <f>SUMIFS(Stock!T$2:T$500,Stock!$C$2:$C$500,'Stock-AF'!$C96)*SUMIFS(AF!T$2:T$500,AF!$C$2:$C$500,'Stock-AF'!$C96)</f>
        <v>6.2826643326373999E-2</v>
      </c>
      <c r="U96" s="4">
        <f>SUMIFS(Stock!U$2:U$500,Stock!$C$2:$C$500,'Stock-AF'!$C96)*SUMIFS(AF!U$2:U$500,AF!$C$2:$C$500,'Stock-AF'!$C96)</f>
        <v>5.3503322592788E-3</v>
      </c>
      <c r="V96" s="4">
        <f>SUMIFS(Stock!V$2:V$500,Stock!$C$2:$C$500,'Stock-AF'!$C96)*SUMIFS(AF!V$2:V$500,AF!$C$2:$C$500,'Stock-AF'!$C96)</f>
        <v>1.2246871685457801E-3</v>
      </c>
      <c r="W96" s="4">
        <f>SUMIFS(Stock!W$2:W$500,Stock!$C$2:$C$500,'Stock-AF'!$C96)*SUMIFS(AF!W$2:W$500,AF!$C$2:$C$500,'Stock-AF'!$C96)</f>
        <v>6.6239235223954404E-2</v>
      </c>
      <c r="X96" s="4">
        <f>SUMIFS(Stock!X$2:X$500,Stock!$C$2:$C$500,'Stock-AF'!$C96)*SUMIFS(AF!X$2:X$500,AF!$C$2:$C$500,'Stock-AF'!$C96)</f>
        <v>0.22609116640457302</v>
      </c>
      <c r="Y96" s="4">
        <f>SUMIFS(Stock!Y$2:Y$500,Stock!$C$2:$C$500,'Stock-AF'!$C96)*SUMIFS(AF!Y$2:Y$500,AF!$C$2:$C$500,'Stock-AF'!$C96)</f>
        <v>7.5962138238548403E-3</v>
      </c>
      <c r="Z96" s="4">
        <f>SUMIFS(Stock!Z$2:Z$500,Stock!$C$2:$C$500,'Stock-AF'!$C96)*SUMIFS(AF!Z$2:Z$500,AF!$C$2:$C$500,'Stock-AF'!$C96)</f>
        <v>0.152470826107763</v>
      </c>
      <c r="AA96" s="4">
        <f>SUMIFS(Stock!AA$2:AA$500,Stock!$C$2:$C$500,'Stock-AF'!$C96)*SUMIFS(AF!AA$2:AA$500,AF!$C$2:$C$500,'Stock-AF'!$C96)</f>
        <v>1.7225403521854903E-2</v>
      </c>
      <c r="AB96" s="4">
        <f>SUMIFS(Stock!AB$2:AB$500,Stock!$C$2:$C$500,'Stock-AF'!$C96)*SUMIFS(AF!AB$2:AB$500,AF!$C$2:$C$500,'Stock-AF'!$C96)</f>
        <v>1.7503855398906001E-2</v>
      </c>
      <c r="AC96" s="4">
        <f>SUMIFS(Stock!AC$2:AC$500,Stock!$C$2:$C$500,'Stock-AF'!$C96)*SUMIFS(AF!AC$2:AC$500,AF!$C$2:$C$500,'Stock-AF'!$C96)</f>
        <v>6.9354914539188108E-3</v>
      </c>
      <c r="AD96" s="4">
        <f>SUMIFS(Stock!AD$2:AD$500,Stock!$C$2:$C$500,'Stock-AF'!$C96)*SUMIFS(AF!AD$2:AD$500,AF!$C$2:$C$500,'Stock-AF'!$C96)</f>
        <v>1.6923965786682201E-4</v>
      </c>
      <c r="AE96" s="4">
        <f>SUMIFS(Stock!AE$2:AE$500,Stock!$C$2:$C$500,'Stock-AF'!$C96)*SUMIFS(AF!AE$2:AE$500,AF!$C$2:$C$500,'Stock-AF'!$C96)</f>
        <v>0.19292339064227002</v>
      </c>
      <c r="AF96" s="4">
        <f>SUMIFS(Stock!AF$2:AF$500,Stock!$C$2:$C$500,'Stock-AF'!$C96)*SUMIFS(AF!AF$2:AF$500,AF!$C$2:$C$500,'Stock-AF'!$C96)</f>
        <v>1.2685233125741501E-3</v>
      </c>
      <c r="AG96" s="4">
        <f>SUMIFS(Stock!AG$2:AG$500,Stock!$C$2:$C$500,'Stock-AF'!$C96)*SUMIFS(AF!AG$2:AG$500,AF!$C$2:$C$500,'Stock-AF'!$C96)</f>
        <v>4.7495186373150804E-3</v>
      </c>
      <c r="AH96" s="4">
        <f>SUMIFS(Stock!AH$2:AH$500,Stock!$C$2:$C$500,'Stock-AF'!$C96)*SUMIFS(AF!AH$2:AH$500,AF!$C$2:$C$500,'Stock-AF'!$C96)</f>
        <v>5.3686336170555001E-4</v>
      </c>
      <c r="AI96" s="4">
        <f>SUMIFS(Stock!AI$2:AI$500,Stock!$C$2:$C$500,'Stock-AF'!$C96)*SUMIFS(AF!AI$2:AI$500,AF!$C$2:$C$500,'Stock-AF'!$C96)</f>
        <v>2.0166759066663899E-3</v>
      </c>
      <c r="AJ96" s="4">
        <f>SUMIFS(Stock!AJ$2:AJ$500,Stock!$C$2:$C$500,'Stock-AF'!$C96)*SUMIFS(AF!AJ$2:AJ$500,AF!$C$2:$C$500,'Stock-AF'!$C96)</f>
        <v>7.8642305879948713E-5</v>
      </c>
      <c r="AK96" s="4">
        <f>SUMIFS(Stock!AK$2:AK$500,Stock!$C$2:$C$500,'Stock-AF'!$C96)*SUMIFS(AF!AK$2:AK$500,AF!$C$2:$C$500,'Stock-AF'!$C96)</f>
        <v>3.7525983600571397E-3</v>
      </c>
      <c r="AL96" s="4">
        <f>SUMIFS(Stock!AL$2:AL$500,Stock!$C$2:$C$500,'Stock-AF'!$C96)*SUMIFS(AF!AL$2:AL$500,AF!$C$2:$C$500,'Stock-AF'!$C96)</f>
        <v>3.1398623228439102E-3</v>
      </c>
      <c r="AM96" s="4">
        <f>SUMIFS(Stock!AM$2:AM$500,Stock!$C$2:$C$500,'Stock-AF'!$C96)*SUMIFS(AF!AM$2:AM$500,AF!$C$2:$C$500,'Stock-AF'!$C96)</f>
        <v>2.3261111543604201E-2</v>
      </c>
      <c r="AN96" s="4">
        <f>SUMIFS(Stock!AN$2:AN$500,Stock!$C$2:$C$500,'Stock-AF'!$C96)*SUMIFS(AF!AN$2:AN$500,AF!$C$2:$C$500,'Stock-AF'!$C96)</f>
        <v>2.3657635132377001E-2</v>
      </c>
      <c r="AO96" s="4">
        <f>SUMIFS(Stock!AO$2:AO$500,Stock!$C$2:$C$500,'Stock-AF'!$C96)*SUMIFS(AF!AO$2:AO$500,AF!$C$2:$C$500,'Stock-AF'!$C96)</f>
        <v>0.12157543097283702</v>
      </c>
      <c r="AP96" s="4">
        <f>SUMIFS(Stock!AP$2:AP$500,Stock!$C$2:$C$500,'Stock-AF'!$C96)*SUMIFS(AF!AP$2:AP$500,AF!$C$2:$C$500,'Stock-AF'!$C96)</f>
        <v>3.7828012362704999E-2</v>
      </c>
      <c r="AQ96" s="4">
        <f>SUMIFS(Stock!AQ$2:AQ$500,Stock!$C$2:$C$500,'Stock-AF'!$C96)*SUMIFS(AF!AQ$2:AQ$500,AF!$C$2:$C$500,'Stock-AF'!$C96)</f>
        <v>1.45321195011925E-2</v>
      </c>
      <c r="AR96" s="4">
        <f>SUMIFS(Stock!AR$2:AR$500,Stock!$C$2:$C$500,'Stock-AF'!$C96)*SUMIFS(AF!AR$2:AR$500,AF!$C$2:$C$500,'Stock-AF'!$C96)</f>
        <v>8.1940811015025709E-3</v>
      </c>
      <c r="AS96" s="4">
        <f>SUMIFS(Stock!AS$2:AS$500,Stock!$C$2:$C$500,'Stock-AF'!$C96)*SUMIFS(AF!AS$2:AS$500,AF!$C$2:$C$500,'Stock-AF'!$C96)</f>
        <v>7.2538052011320801E-3</v>
      </c>
      <c r="AT96" s="4">
        <f>SUMIFS(Stock!AT$2:AT$500,Stock!$C$2:$C$500,'Stock-AF'!$C96)*SUMIFS(AF!AT$2:AT$500,AF!$C$2:$C$500,'Stock-AF'!$C96)</f>
        <v>5.9835428189925106E-3</v>
      </c>
      <c r="AU96" s="4">
        <f>SUMIFS(Stock!AU$2:AU$500,Stock!$C$2:$C$500,'Stock-AF'!$C96)*SUMIFS(AF!AU$2:AU$500,AF!$C$2:$C$500,'Stock-AF'!$C96)</f>
        <v>9.4289123328287205E-3</v>
      </c>
      <c r="AV96" s="4">
        <f>SUMIFS(Stock!AV$2:AV$500,Stock!$C$2:$C$500,'Stock-AF'!$C96)*SUMIFS(AF!AV$2:AV$500,AF!$C$2:$C$500,'Stock-AF'!$C96)</f>
        <v>0.153090427007087</v>
      </c>
    </row>
    <row r="97" spans="1:48">
      <c r="A97" s="4" t="s">
        <v>52</v>
      </c>
      <c r="B97" s="4" t="s">
        <v>258</v>
      </c>
      <c r="C97" s="4" t="s">
        <v>210</v>
      </c>
      <c r="D97" s="4" t="s">
        <v>54</v>
      </c>
      <c r="E97" s="4" t="s">
        <v>260</v>
      </c>
      <c r="F97" s="4" t="s">
        <v>54</v>
      </c>
      <c r="G97" s="4">
        <v>2010</v>
      </c>
      <c r="H97" s="4" t="s">
        <v>54</v>
      </c>
      <c r="I97" s="4" t="s">
        <v>54</v>
      </c>
      <c r="J97" s="4" t="s">
        <v>54</v>
      </c>
      <c r="K97" s="4" t="s">
        <v>54</v>
      </c>
      <c r="L97" s="4">
        <f>SUMIFS(Stock!L$2:L$500,Stock!$C$2:$C$500,'Stock-AF'!$C97)*SUMIFS(AF!L$2:L$500,AF!$C$2:$C$500,'Stock-AF'!$C97)</f>
        <v>0</v>
      </c>
      <c r="M97" s="4">
        <f>SUMIFS(Stock!M$2:M$500,Stock!$C$2:$C$500,'Stock-AF'!$C97)*SUMIFS(AF!M$2:M$500,AF!$C$2:$C$500,'Stock-AF'!$C97)</f>
        <v>1.4130335823394799E-2</v>
      </c>
      <c r="N97" s="4">
        <f>SUMIFS(Stock!N$2:N$500,Stock!$C$2:$C$500,'Stock-AF'!$C97)*SUMIFS(AF!N$2:N$500,AF!$C$2:$C$500,'Stock-AF'!$C97)</f>
        <v>0</v>
      </c>
      <c r="O97" s="4">
        <f>SUMIFS(Stock!O$2:O$500,Stock!$C$2:$C$500,'Stock-AF'!$C97)*SUMIFS(AF!O$2:O$500,AF!$C$2:$C$500,'Stock-AF'!$C97)</f>
        <v>1.74831417237712E-2</v>
      </c>
      <c r="P97" s="4">
        <f>SUMIFS(Stock!P$2:P$500,Stock!$C$2:$C$500,'Stock-AF'!$C97)*SUMIFS(AF!P$2:P$500,AF!$C$2:$C$500,'Stock-AF'!$C97)</f>
        <v>4.9508791952576304E-3</v>
      </c>
      <c r="Q97" s="4">
        <f>SUMIFS(Stock!Q$2:Q$500,Stock!$C$2:$C$500,'Stock-AF'!$C97)*SUMIFS(AF!Q$2:Q$500,AF!$C$2:$C$500,'Stock-AF'!$C97)</f>
        <v>1.4209319270018901E-2</v>
      </c>
      <c r="R97" s="4">
        <f>SUMIFS(Stock!R$2:R$500,Stock!$C$2:$C$500,'Stock-AF'!$C97)*SUMIFS(AF!R$2:R$500,AF!$C$2:$C$500,'Stock-AF'!$C97)</f>
        <v>0</v>
      </c>
      <c r="S97" s="4">
        <f>SUMIFS(Stock!S$2:S$500,Stock!$C$2:$C$500,'Stock-AF'!$C97)*SUMIFS(AF!S$2:S$500,AF!$C$2:$C$500,'Stock-AF'!$C97)</f>
        <v>3.9340332426214E-2</v>
      </c>
      <c r="T97" s="4">
        <f>SUMIFS(Stock!T$2:T$500,Stock!$C$2:$C$500,'Stock-AF'!$C97)*SUMIFS(AF!T$2:T$500,AF!$C$2:$C$500,'Stock-AF'!$C97)</f>
        <v>0.21586684073548401</v>
      </c>
      <c r="U97" s="4">
        <f>SUMIFS(Stock!U$2:U$500,Stock!$C$2:$C$500,'Stock-AF'!$C97)*SUMIFS(AF!U$2:U$500,AF!$C$2:$C$500,'Stock-AF'!$C97)</f>
        <v>3.6327657113368397E-3</v>
      </c>
      <c r="V97" s="4">
        <f>SUMIFS(Stock!V$2:V$500,Stock!$C$2:$C$500,'Stock-AF'!$C97)*SUMIFS(AF!V$2:V$500,AF!$C$2:$C$500,'Stock-AF'!$C97)</f>
        <v>2.5332773721320104E-4</v>
      </c>
      <c r="W97" s="4">
        <f>SUMIFS(Stock!W$2:W$500,Stock!$C$2:$C$500,'Stock-AF'!$C97)*SUMIFS(AF!W$2:W$500,AF!$C$2:$C$500,'Stock-AF'!$C97)</f>
        <v>8.9471708508304798E-3</v>
      </c>
      <c r="X97" s="4">
        <f>SUMIFS(Stock!X$2:X$500,Stock!$C$2:$C$500,'Stock-AF'!$C97)*SUMIFS(AF!X$2:X$500,AF!$C$2:$C$500,'Stock-AF'!$C97)</f>
        <v>6.33503596840546E-2</v>
      </c>
      <c r="Y97" s="4">
        <f>SUMIFS(Stock!Y$2:Y$500,Stock!$C$2:$C$500,'Stock-AF'!$C97)*SUMIFS(AF!Y$2:Y$500,AF!$C$2:$C$500,'Stock-AF'!$C97)</f>
        <v>1.99206941921856E-4</v>
      </c>
      <c r="Z97" s="4">
        <f>SUMIFS(Stock!Z$2:Z$500,Stock!$C$2:$C$500,'Stock-AF'!$C97)*SUMIFS(AF!Z$2:Z$500,AF!$C$2:$C$500,'Stock-AF'!$C97)</f>
        <v>0.12610923067803201</v>
      </c>
      <c r="AA97" s="4">
        <f>SUMIFS(Stock!AA$2:AA$500,Stock!$C$2:$C$500,'Stock-AF'!$C97)*SUMIFS(AF!AA$2:AA$500,AF!$C$2:$C$500,'Stock-AF'!$C97)</f>
        <v>1.1248394260836401E-2</v>
      </c>
      <c r="AB97" s="4">
        <f>SUMIFS(Stock!AB$2:AB$500,Stock!$C$2:$C$500,'Stock-AF'!$C97)*SUMIFS(AF!AB$2:AB$500,AF!$C$2:$C$500,'Stock-AF'!$C97)</f>
        <v>5.0092461483660804E-2</v>
      </c>
      <c r="AC97" s="4">
        <f>SUMIFS(Stock!AC$2:AC$500,Stock!$C$2:$C$500,'Stock-AF'!$C97)*SUMIFS(AF!AC$2:AC$500,AF!$C$2:$C$500,'Stock-AF'!$C97)</f>
        <v>7.2251781494136903E-3</v>
      </c>
      <c r="AD97" s="4">
        <f>SUMIFS(Stock!AD$2:AD$500,Stock!$C$2:$C$500,'Stock-AF'!$C97)*SUMIFS(AF!AD$2:AD$500,AF!$C$2:$C$500,'Stock-AF'!$C97)</f>
        <v>0</v>
      </c>
      <c r="AE97" s="4">
        <f>SUMIFS(Stock!AE$2:AE$500,Stock!$C$2:$C$500,'Stock-AF'!$C97)*SUMIFS(AF!AE$2:AE$500,AF!$C$2:$C$500,'Stock-AF'!$C97)</f>
        <v>0.35884508920274999</v>
      </c>
      <c r="AF97" s="4">
        <f>SUMIFS(Stock!AF$2:AF$500,Stock!$C$2:$C$500,'Stock-AF'!$C97)*SUMIFS(AF!AF$2:AF$500,AF!$C$2:$C$500,'Stock-AF'!$C97)</f>
        <v>0</v>
      </c>
      <c r="AG97" s="4">
        <f>SUMIFS(Stock!AG$2:AG$500,Stock!$C$2:$C$500,'Stock-AF'!$C97)*SUMIFS(AF!AG$2:AG$500,AF!$C$2:$C$500,'Stock-AF'!$C97)</f>
        <v>3.9338674761303502E-3</v>
      </c>
      <c r="AH97" s="4">
        <f>SUMIFS(Stock!AH$2:AH$500,Stock!$C$2:$C$500,'Stock-AF'!$C97)*SUMIFS(AF!AH$2:AH$500,AF!$C$2:$C$500,'Stock-AF'!$C97)</f>
        <v>7.4581202367821303E-4</v>
      </c>
      <c r="AI97" s="4">
        <f>SUMIFS(Stock!AI$2:AI$500,Stock!$C$2:$C$500,'Stock-AF'!$C97)*SUMIFS(AF!AI$2:AI$500,AF!$C$2:$C$500,'Stock-AF'!$C97)</f>
        <v>2.3877370127960203E-3</v>
      </c>
      <c r="AJ97" s="4">
        <f>SUMIFS(Stock!AJ$2:AJ$500,Stock!$C$2:$C$500,'Stock-AF'!$C97)*SUMIFS(AF!AJ$2:AJ$500,AF!$C$2:$C$500,'Stock-AF'!$C97)</f>
        <v>0</v>
      </c>
      <c r="AK97" s="4">
        <f>SUMIFS(Stock!AK$2:AK$500,Stock!$C$2:$C$500,'Stock-AF'!$C97)*SUMIFS(AF!AK$2:AK$500,AF!$C$2:$C$500,'Stock-AF'!$C97)</f>
        <v>1.1523903312916601E-4</v>
      </c>
      <c r="AL97" s="4">
        <f>SUMIFS(Stock!AL$2:AL$500,Stock!$C$2:$C$500,'Stock-AF'!$C97)*SUMIFS(AF!AL$2:AL$500,AF!$C$2:$C$500,'Stock-AF'!$C97)</f>
        <v>0</v>
      </c>
      <c r="AM97" s="4">
        <f>SUMIFS(Stock!AM$2:AM$500,Stock!$C$2:$C$500,'Stock-AF'!$C97)*SUMIFS(AF!AM$2:AM$500,AF!$C$2:$C$500,'Stock-AF'!$C97)</f>
        <v>6.1648028502716001E-2</v>
      </c>
      <c r="AN97" s="4">
        <f>SUMIFS(Stock!AN$2:AN$500,Stock!$C$2:$C$500,'Stock-AF'!$C97)*SUMIFS(AF!AN$2:AN$500,AF!$C$2:$C$500,'Stock-AF'!$C97)</f>
        <v>3.1742354125097801E-4</v>
      </c>
      <c r="AO97" s="4">
        <f>SUMIFS(Stock!AO$2:AO$500,Stock!$C$2:$C$500,'Stock-AF'!$C97)*SUMIFS(AF!AO$2:AO$500,AF!$C$2:$C$500,'Stock-AF'!$C97)</f>
        <v>0.12290327772703301</v>
      </c>
      <c r="AP97" s="4">
        <f>SUMIFS(Stock!AP$2:AP$500,Stock!$C$2:$C$500,'Stock-AF'!$C97)*SUMIFS(AF!AP$2:AP$500,AF!$C$2:$C$500,'Stock-AF'!$C97)</f>
        <v>1.3183861120218502E-2</v>
      </c>
      <c r="AQ97" s="4">
        <f>SUMIFS(Stock!AQ$2:AQ$500,Stock!$C$2:$C$500,'Stock-AF'!$C97)*SUMIFS(AF!AQ$2:AQ$500,AF!$C$2:$C$500,'Stock-AF'!$C97)</f>
        <v>5.51311340422318E-2</v>
      </c>
      <c r="AR97" s="4">
        <f>SUMIFS(Stock!AR$2:AR$500,Stock!$C$2:$C$500,'Stock-AF'!$C97)*SUMIFS(AF!AR$2:AR$500,AF!$C$2:$C$500,'Stock-AF'!$C97)</f>
        <v>5.2232091765794606E-3</v>
      </c>
      <c r="AS97" s="4">
        <f>SUMIFS(Stock!AS$2:AS$500,Stock!$C$2:$C$500,'Stock-AF'!$C97)*SUMIFS(AF!AS$2:AS$500,AF!$C$2:$C$500,'Stock-AF'!$C97)</f>
        <v>1.0072883378393701E-4</v>
      </c>
      <c r="AT97" s="4">
        <f>SUMIFS(Stock!AT$2:AT$500,Stock!$C$2:$C$500,'Stock-AF'!$C97)*SUMIFS(AF!AT$2:AT$500,AF!$C$2:$C$500,'Stock-AF'!$C97)</f>
        <v>1.2511303410642702E-3</v>
      </c>
      <c r="AU97" s="4">
        <f>SUMIFS(Stock!AU$2:AU$500,Stock!$C$2:$C$500,'Stock-AF'!$C97)*SUMIFS(AF!AU$2:AU$500,AF!$C$2:$C$500,'Stock-AF'!$C97)</f>
        <v>1.5728153314571499E-2</v>
      </c>
      <c r="AV97" s="4">
        <f>SUMIFS(Stock!AV$2:AV$500,Stock!$C$2:$C$500,'Stock-AF'!$C97)*SUMIFS(AF!AV$2:AV$500,AF!$C$2:$C$500,'Stock-AF'!$C97)</f>
        <v>0.17642686911355501</v>
      </c>
    </row>
    <row r="98" spans="1:48">
      <c r="A98" s="4" t="s">
        <v>52</v>
      </c>
      <c r="B98" s="4" t="s">
        <v>258</v>
      </c>
      <c r="C98" s="4" t="s">
        <v>211</v>
      </c>
      <c r="D98" s="4" t="s">
        <v>54</v>
      </c>
      <c r="E98" s="4" t="s">
        <v>260</v>
      </c>
      <c r="F98" s="4" t="s">
        <v>54</v>
      </c>
      <c r="G98" s="4">
        <v>2010</v>
      </c>
      <c r="H98" s="4" t="s">
        <v>54</v>
      </c>
      <c r="I98" s="4" t="s">
        <v>54</v>
      </c>
      <c r="J98" s="4" t="s">
        <v>54</v>
      </c>
      <c r="K98" s="4" t="s">
        <v>54</v>
      </c>
      <c r="L98" s="4">
        <f>SUMIFS(Stock!L$2:L$500,Stock!$C$2:$C$500,'Stock-AF'!$C98)*SUMIFS(AF!L$2:L$500,AF!$C$2:$C$500,'Stock-AF'!$C98)</f>
        <v>0</v>
      </c>
      <c r="M98" s="4">
        <f>SUMIFS(Stock!M$2:M$500,Stock!$C$2:$C$500,'Stock-AF'!$C98)*SUMIFS(AF!M$2:M$500,AF!$C$2:$C$500,'Stock-AF'!$C98)</f>
        <v>3.3652369670445E-2</v>
      </c>
      <c r="N98" s="4">
        <f>SUMIFS(Stock!N$2:N$500,Stock!$C$2:$C$500,'Stock-AF'!$C98)*SUMIFS(AF!N$2:N$500,AF!$C$2:$C$500,'Stock-AF'!$C98)</f>
        <v>3.29622600889396E-3</v>
      </c>
      <c r="O98" s="4">
        <f>SUMIFS(Stock!O$2:O$500,Stock!$C$2:$C$500,'Stock-AF'!$C98)*SUMIFS(AF!O$2:O$500,AF!$C$2:$C$500,'Stock-AF'!$C98)</f>
        <v>4.6314655833837896E-3</v>
      </c>
      <c r="P98" s="4">
        <f>SUMIFS(Stock!P$2:P$500,Stock!$C$2:$C$500,'Stock-AF'!$C98)*SUMIFS(AF!P$2:P$500,AF!$C$2:$C$500,'Stock-AF'!$C98)</f>
        <v>6.7070837105927903E-3</v>
      </c>
      <c r="Q98" s="4">
        <f>SUMIFS(Stock!Q$2:Q$500,Stock!$C$2:$C$500,'Stock-AF'!$C98)*SUMIFS(AF!Q$2:Q$500,AF!$C$2:$C$500,'Stock-AF'!$C98)</f>
        <v>7.2427324321014301E-3</v>
      </c>
      <c r="R98" s="4">
        <f>SUMIFS(Stock!R$2:R$500,Stock!$C$2:$C$500,'Stock-AF'!$C98)*SUMIFS(AF!R$2:R$500,AF!$C$2:$C$500,'Stock-AF'!$C98)</f>
        <v>0</v>
      </c>
      <c r="S98" s="4">
        <f>SUMIFS(Stock!S$2:S$500,Stock!$C$2:$C$500,'Stock-AF'!$C98)*SUMIFS(AF!S$2:S$500,AF!$C$2:$C$500,'Stock-AF'!$C98)</f>
        <v>2.7894784988433605E-2</v>
      </c>
      <c r="T98" s="4">
        <f>SUMIFS(Stock!T$2:T$500,Stock!$C$2:$C$500,'Stock-AF'!$C98)*SUMIFS(AF!T$2:T$500,AF!$C$2:$C$500,'Stock-AF'!$C98)</f>
        <v>0.24711954038492601</v>
      </c>
      <c r="U98" s="4">
        <f>SUMIFS(Stock!U$2:U$500,Stock!$C$2:$C$500,'Stock-AF'!$C98)*SUMIFS(AF!U$2:U$500,AF!$C$2:$C$500,'Stock-AF'!$C98)</f>
        <v>7.7333692639767401E-3</v>
      </c>
      <c r="V98" s="4">
        <f>SUMIFS(Stock!V$2:V$500,Stock!$C$2:$C$500,'Stock-AF'!$C98)*SUMIFS(AF!V$2:V$500,AF!$C$2:$C$500,'Stock-AF'!$C98)</f>
        <v>1.49556583986482E-3</v>
      </c>
      <c r="W98" s="4">
        <f>SUMIFS(Stock!W$2:W$500,Stock!$C$2:$C$500,'Stock-AF'!$C98)*SUMIFS(AF!W$2:W$500,AF!$C$2:$C$500,'Stock-AF'!$C98)</f>
        <v>0</v>
      </c>
      <c r="X98" s="4">
        <f>SUMIFS(Stock!X$2:X$500,Stock!$C$2:$C$500,'Stock-AF'!$C98)*SUMIFS(AF!X$2:X$500,AF!$C$2:$C$500,'Stock-AF'!$C98)</f>
        <v>0</v>
      </c>
      <c r="Y98" s="4">
        <f>SUMIFS(Stock!Y$2:Y$500,Stock!$C$2:$C$500,'Stock-AF'!$C98)*SUMIFS(AF!Y$2:Y$500,AF!$C$2:$C$500,'Stock-AF'!$C98)</f>
        <v>7.1574257026680403E-3</v>
      </c>
      <c r="Z98" s="4">
        <f>SUMIFS(Stock!Z$2:Z$500,Stock!$C$2:$C$500,'Stock-AF'!$C98)*SUMIFS(AF!Z$2:Z$500,AF!$C$2:$C$500,'Stock-AF'!$C98)</f>
        <v>5.2217782610684806E-2</v>
      </c>
      <c r="AA98" s="4">
        <f>SUMIFS(Stock!AA$2:AA$500,Stock!$C$2:$C$500,'Stock-AF'!$C98)*SUMIFS(AF!AA$2:AA$500,AF!$C$2:$C$500,'Stock-AF'!$C98)</f>
        <v>3.1624813165062799E-3</v>
      </c>
      <c r="AB98" s="4">
        <f>SUMIFS(Stock!AB$2:AB$500,Stock!$C$2:$C$500,'Stock-AF'!$C98)*SUMIFS(AF!AB$2:AB$500,AF!$C$2:$C$500,'Stock-AF'!$C98)</f>
        <v>1.42125902994726E-2</v>
      </c>
      <c r="AC98" s="4">
        <f>SUMIFS(Stock!AC$2:AC$500,Stock!$C$2:$C$500,'Stock-AF'!$C98)*SUMIFS(AF!AC$2:AC$500,AF!$C$2:$C$500,'Stock-AF'!$C98)</f>
        <v>0</v>
      </c>
      <c r="AD98" s="4">
        <f>SUMIFS(Stock!AD$2:AD$500,Stock!$C$2:$C$500,'Stock-AF'!$C98)*SUMIFS(AF!AD$2:AD$500,AF!$C$2:$C$500,'Stock-AF'!$C98)</f>
        <v>3.9572786819082502E-4</v>
      </c>
      <c r="AE98" s="4">
        <f>SUMIFS(Stock!AE$2:AE$500,Stock!$C$2:$C$500,'Stock-AF'!$C98)*SUMIFS(AF!AE$2:AE$500,AF!$C$2:$C$500,'Stock-AF'!$C98)</f>
        <v>5.6990293747072405E-3</v>
      </c>
      <c r="AF98" s="4">
        <f>SUMIFS(Stock!AF$2:AF$500,Stock!$C$2:$C$500,'Stock-AF'!$C98)*SUMIFS(AF!AF$2:AF$500,AF!$C$2:$C$500,'Stock-AF'!$C98)</f>
        <v>1.0418076125613202E-4</v>
      </c>
      <c r="AG98" s="4">
        <f>SUMIFS(Stock!AG$2:AG$500,Stock!$C$2:$C$500,'Stock-AF'!$C98)*SUMIFS(AF!AG$2:AG$500,AF!$C$2:$C$500,'Stock-AF'!$C98)</f>
        <v>1.82654666840074E-2</v>
      </c>
      <c r="AH98" s="4">
        <f>SUMIFS(Stock!AH$2:AH$500,Stock!$C$2:$C$500,'Stock-AF'!$C98)*SUMIFS(AF!AH$2:AH$500,AF!$C$2:$C$500,'Stock-AF'!$C98)</f>
        <v>1.9140142148178899E-3</v>
      </c>
      <c r="AI98" s="4">
        <f>SUMIFS(Stock!AI$2:AI$500,Stock!$C$2:$C$500,'Stock-AF'!$C98)*SUMIFS(AF!AI$2:AI$500,AF!$C$2:$C$500,'Stock-AF'!$C98)</f>
        <v>5.6946935052296999E-3</v>
      </c>
      <c r="AJ98" s="4">
        <f>SUMIFS(Stock!AJ$2:AJ$500,Stock!$C$2:$C$500,'Stock-AF'!$C98)*SUMIFS(AF!AJ$2:AJ$500,AF!$C$2:$C$500,'Stock-AF'!$C98)</f>
        <v>0</v>
      </c>
      <c r="AK98" s="4">
        <f>SUMIFS(Stock!AK$2:AK$500,Stock!$C$2:$C$500,'Stock-AF'!$C98)*SUMIFS(AF!AK$2:AK$500,AF!$C$2:$C$500,'Stock-AF'!$C98)</f>
        <v>7.1871537828597403E-4</v>
      </c>
      <c r="AL98" s="4">
        <f>SUMIFS(Stock!AL$2:AL$500,Stock!$C$2:$C$500,'Stock-AF'!$C98)*SUMIFS(AF!AL$2:AL$500,AF!$C$2:$C$500,'Stock-AF'!$C98)</f>
        <v>0</v>
      </c>
      <c r="AM98" s="4">
        <f>SUMIFS(Stock!AM$2:AM$500,Stock!$C$2:$C$500,'Stock-AF'!$C98)*SUMIFS(AF!AM$2:AM$500,AF!$C$2:$C$500,'Stock-AF'!$C98)</f>
        <v>2.4145662580789703E-2</v>
      </c>
      <c r="AN98" s="4">
        <f>SUMIFS(Stock!AN$2:AN$500,Stock!$C$2:$C$500,'Stock-AF'!$C98)*SUMIFS(AF!AN$2:AN$500,AF!$C$2:$C$500,'Stock-AF'!$C98)</f>
        <v>2.30504902380775E-3</v>
      </c>
      <c r="AO98" s="4">
        <f>SUMIFS(Stock!AO$2:AO$500,Stock!$C$2:$C$500,'Stock-AF'!$C98)*SUMIFS(AF!AO$2:AO$500,AF!$C$2:$C$500,'Stock-AF'!$C98)</f>
        <v>5.8564729680535103E-2</v>
      </c>
      <c r="AP98" s="4">
        <f>SUMIFS(Stock!AP$2:AP$500,Stock!$C$2:$C$500,'Stock-AF'!$C98)*SUMIFS(AF!AP$2:AP$500,AF!$C$2:$C$500,'Stock-AF'!$C98)</f>
        <v>8.0587910102424692E-4</v>
      </c>
      <c r="AQ98" s="4">
        <f>SUMIFS(Stock!AQ$2:AQ$500,Stock!$C$2:$C$500,'Stock-AF'!$C98)*SUMIFS(AF!AQ$2:AQ$500,AF!$C$2:$C$500,'Stock-AF'!$C98)</f>
        <v>2.31715260497357E-2</v>
      </c>
      <c r="AR98" s="4">
        <f>SUMIFS(Stock!AR$2:AR$500,Stock!$C$2:$C$500,'Stock-AF'!$C98)*SUMIFS(AF!AR$2:AR$500,AF!$C$2:$C$500,'Stock-AF'!$C98)</f>
        <v>5.0613387557093001E-3</v>
      </c>
      <c r="AS98" s="4">
        <f>SUMIFS(Stock!AS$2:AS$500,Stock!$C$2:$C$500,'Stock-AF'!$C98)*SUMIFS(AF!AS$2:AS$500,AF!$C$2:$C$500,'Stock-AF'!$C98)</f>
        <v>1.19797973902964E-2</v>
      </c>
      <c r="AT98" s="4">
        <f>SUMIFS(Stock!AT$2:AT$500,Stock!$C$2:$C$500,'Stock-AF'!$C98)*SUMIFS(AF!AT$2:AT$500,AF!$C$2:$C$500,'Stock-AF'!$C98)</f>
        <v>2.8111169978139502E-3</v>
      </c>
      <c r="AU98" s="4">
        <f>SUMIFS(Stock!AU$2:AU$500,Stock!$C$2:$C$500,'Stock-AF'!$C98)*SUMIFS(AF!AU$2:AU$500,AF!$C$2:$C$500,'Stock-AF'!$C98)</f>
        <v>1.6186469081904301E-2</v>
      </c>
      <c r="AV98" s="4">
        <f>SUMIFS(Stock!AV$2:AV$500,Stock!$C$2:$C$500,'Stock-AF'!$C98)*SUMIFS(AF!AV$2:AV$500,AF!$C$2:$C$500,'Stock-AF'!$C98)</f>
        <v>1.4461599633637003E-2</v>
      </c>
    </row>
    <row r="99" spans="1:48">
      <c r="A99" s="4" t="s">
        <v>52</v>
      </c>
      <c r="B99" s="4" t="s">
        <v>258</v>
      </c>
      <c r="C99" s="4" t="s">
        <v>212</v>
      </c>
      <c r="D99" s="4" t="s">
        <v>54</v>
      </c>
      <c r="E99" s="4" t="s">
        <v>260</v>
      </c>
      <c r="F99" s="4" t="s">
        <v>54</v>
      </c>
      <c r="G99" s="4">
        <v>2010</v>
      </c>
      <c r="H99" s="4" t="s">
        <v>54</v>
      </c>
      <c r="I99" s="4" t="s">
        <v>54</v>
      </c>
      <c r="J99" s="4" t="s">
        <v>54</v>
      </c>
      <c r="K99" s="4" t="s">
        <v>54</v>
      </c>
      <c r="L99" s="4">
        <f>SUMIFS(Stock!L$2:L$500,Stock!$C$2:$C$500,'Stock-AF'!$C99)*SUMIFS(AF!L$2:L$500,AF!$C$2:$C$500,'Stock-AF'!$C99)</f>
        <v>7.20632060552934E-4</v>
      </c>
      <c r="M99" s="4">
        <f>SUMIFS(Stock!M$2:M$500,Stock!$C$2:$C$500,'Stock-AF'!$C99)*SUMIFS(AF!M$2:M$500,AF!$C$2:$C$500,'Stock-AF'!$C99)</f>
        <v>1.3784112500529301E-3</v>
      </c>
      <c r="N99" s="4">
        <f>SUMIFS(Stock!N$2:N$500,Stock!$C$2:$C$500,'Stock-AF'!$C99)*SUMIFS(AF!N$2:N$500,AF!$C$2:$C$500,'Stock-AF'!$C99)</f>
        <v>0</v>
      </c>
      <c r="O99" s="4">
        <f>SUMIFS(Stock!O$2:O$500,Stock!$C$2:$C$500,'Stock-AF'!$C99)*SUMIFS(AF!O$2:O$500,AF!$C$2:$C$500,'Stock-AF'!$C99)</f>
        <v>7.3769859105509497E-3</v>
      </c>
      <c r="P99" s="4">
        <f>SUMIFS(Stock!P$2:P$500,Stock!$C$2:$C$500,'Stock-AF'!$C99)*SUMIFS(AF!P$2:P$500,AF!$C$2:$C$500,'Stock-AF'!$C99)</f>
        <v>4.8559807371725697E-4</v>
      </c>
      <c r="Q99" s="4">
        <f>SUMIFS(Stock!Q$2:Q$500,Stock!$C$2:$C$500,'Stock-AF'!$C99)*SUMIFS(AF!Q$2:Q$500,AF!$C$2:$C$500,'Stock-AF'!$C99)</f>
        <v>0</v>
      </c>
      <c r="R99" s="4">
        <f>SUMIFS(Stock!R$2:R$500,Stock!$C$2:$C$500,'Stock-AF'!$C99)*SUMIFS(AF!R$2:R$500,AF!$C$2:$C$500,'Stock-AF'!$C99)</f>
        <v>0</v>
      </c>
      <c r="S99" s="4">
        <f>SUMIFS(Stock!S$2:S$500,Stock!$C$2:$C$500,'Stock-AF'!$C99)*SUMIFS(AF!S$2:S$500,AF!$C$2:$C$500,'Stock-AF'!$C99)</f>
        <v>0</v>
      </c>
      <c r="T99" s="4">
        <f>SUMIFS(Stock!T$2:T$500,Stock!$C$2:$C$500,'Stock-AF'!$C99)*SUMIFS(AF!T$2:T$500,AF!$C$2:$C$500,'Stock-AF'!$C99)</f>
        <v>2.4696692089143903E-2</v>
      </c>
      <c r="U99" s="4">
        <f>SUMIFS(Stock!U$2:U$500,Stock!$C$2:$C$500,'Stock-AF'!$C99)*SUMIFS(AF!U$2:U$500,AF!$C$2:$C$500,'Stock-AF'!$C99)</f>
        <v>6.8364019272906606E-5</v>
      </c>
      <c r="V99" s="4">
        <f>SUMIFS(Stock!V$2:V$500,Stock!$C$2:$C$500,'Stock-AF'!$C99)*SUMIFS(AF!V$2:V$500,AF!$C$2:$C$500,'Stock-AF'!$C99)</f>
        <v>8.9929781245341804E-6</v>
      </c>
      <c r="W99" s="4">
        <f>SUMIFS(Stock!W$2:W$500,Stock!$C$2:$C$500,'Stock-AF'!$C99)*SUMIFS(AF!W$2:W$500,AF!$C$2:$C$500,'Stock-AF'!$C99)</f>
        <v>1.31026364182684E-3</v>
      </c>
      <c r="X99" s="4">
        <f>SUMIFS(Stock!X$2:X$500,Stock!$C$2:$C$500,'Stock-AF'!$C99)*SUMIFS(AF!X$2:X$500,AF!$C$2:$C$500,'Stock-AF'!$C99)</f>
        <v>2.5980309859157103E-2</v>
      </c>
      <c r="Y99" s="4">
        <f>SUMIFS(Stock!Y$2:Y$500,Stock!$C$2:$C$500,'Stock-AF'!$C99)*SUMIFS(AF!Y$2:Y$500,AF!$C$2:$C$500,'Stock-AF'!$C99)</f>
        <v>0</v>
      </c>
      <c r="Z99" s="4">
        <f>SUMIFS(Stock!Z$2:Z$500,Stock!$C$2:$C$500,'Stock-AF'!$C99)*SUMIFS(AF!Z$2:Z$500,AF!$C$2:$C$500,'Stock-AF'!$C99)</f>
        <v>2.4922758073924002E-2</v>
      </c>
      <c r="AA99" s="4">
        <f>SUMIFS(Stock!AA$2:AA$500,Stock!$C$2:$C$500,'Stock-AF'!$C99)*SUMIFS(AF!AA$2:AA$500,AF!$C$2:$C$500,'Stock-AF'!$C99)</f>
        <v>5.1350943669991299E-4</v>
      </c>
      <c r="AB99" s="4">
        <f>SUMIFS(Stock!AB$2:AB$500,Stock!$C$2:$C$500,'Stock-AF'!$C99)*SUMIFS(AF!AB$2:AB$500,AF!$C$2:$C$500,'Stock-AF'!$C99)</f>
        <v>6.9665940103796507E-4</v>
      </c>
      <c r="AC99" s="4">
        <f>SUMIFS(Stock!AC$2:AC$500,Stock!$C$2:$C$500,'Stock-AF'!$C99)*SUMIFS(AF!AC$2:AC$500,AF!$C$2:$C$500,'Stock-AF'!$C99)</f>
        <v>1.86946841305156E-4</v>
      </c>
      <c r="AD99" s="4">
        <f>SUMIFS(Stock!AD$2:AD$500,Stock!$C$2:$C$500,'Stock-AF'!$C99)*SUMIFS(AF!AD$2:AD$500,AF!$C$2:$C$500,'Stock-AF'!$C99)</f>
        <v>9.7660686234053313E-6</v>
      </c>
      <c r="AE99" s="4">
        <f>SUMIFS(Stock!AE$2:AE$500,Stock!$C$2:$C$500,'Stock-AF'!$C99)*SUMIFS(AF!AE$2:AE$500,AF!$C$2:$C$500,'Stock-AF'!$C99)</f>
        <v>7.5131008864920204E-2</v>
      </c>
      <c r="AF99" s="4">
        <f>SUMIFS(Stock!AF$2:AF$500,Stock!$C$2:$C$500,'Stock-AF'!$C99)*SUMIFS(AF!AF$2:AF$500,AF!$C$2:$C$500,'Stock-AF'!$C99)</f>
        <v>3.9306879623772403E-4</v>
      </c>
      <c r="AG99" s="4">
        <f>SUMIFS(Stock!AG$2:AG$500,Stock!$C$2:$C$500,'Stock-AF'!$C99)*SUMIFS(AF!AG$2:AG$500,AF!$C$2:$C$500,'Stock-AF'!$C99)</f>
        <v>0</v>
      </c>
      <c r="AH99" s="4">
        <f>SUMIFS(Stock!AH$2:AH$500,Stock!$C$2:$C$500,'Stock-AF'!$C99)*SUMIFS(AF!AH$2:AH$500,AF!$C$2:$C$500,'Stock-AF'!$C99)</f>
        <v>1.07182898289283E-3</v>
      </c>
      <c r="AI99" s="4">
        <f>SUMIFS(Stock!AI$2:AI$500,Stock!$C$2:$C$500,'Stock-AF'!$C99)*SUMIFS(AF!AI$2:AI$500,AF!$C$2:$C$500,'Stock-AF'!$C99)</f>
        <v>4.4295447689818202E-5</v>
      </c>
      <c r="AJ99" s="4">
        <f>SUMIFS(Stock!AJ$2:AJ$500,Stock!$C$2:$C$500,'Stock-AF'!$C99)*SUMIFS(AF!AJ$2:AJ$500,AF!$C$2:$C$500,'Stock-AF'!$C99)</f>
        <v>0</v>
      </c>
      <c r="AK99" s="4">
        <f>SUMIFS(Stock!AK$2:AK$500,Stock!$C$2:$C$500,'Stock-AF'!$C99)*SUMIFS(AF!AK$2:AK$500,AF!$C$2:$C$500,'Stock-AF'!$C99)</f>
        <v>2.0009842885342199E-4</v>
      </c>
      <c r="AL99" s="4">
        <f>SUMIFS(Stock!AL$2:AL$500,Stock!$C$2:$C$500,'Stock-AF'!$C99)*SUMIFS(AF!AL$2:AL$500,AF!$C$2:$C$500,'Stock-AF'!$C99)</f>
        <v>3.2474605137428303E-4</v>
      </c>
      <c r="AM99" s="4">
        <f>SUMIFS(Stock!AM$2:AM$500,Stock!$C$2:$C$500,'Stock-AF'!$C99)*SUMIFS(AF!AM$2:AM$500,AF!$C$2:$C$500,'Stock-AF'!$C99)</f>
        <v>1.7861349212472703E-3</v>
      </c>
      <c r="AN99" s="4">
        <f>SUMIFS(Stock!AN$2:AN$500,Stock!$C$2:$C$500,'Stock-AF'!$C99)*SUMIFS(AF!AN$2:AN$500,AF!$C$2:$C$500,'Stock-AF'!$C99)</f>
        <v>7.8340854826881899E-5</v>
      </c>
      <c r="AO99" s="4">
        <f>SUMIFS(Stock!AO$2:AO$500,Stock!$C$2:$C$500,'Stock-AF'!$C99)*SUMIFS(AF!AO$2:AO$500,AF!$C$2:$C$500,'Stock-AF'!$C99)</f>
        <v>3.2859491395479399E-3</v>
      </c>
      <c r="AP99" s="4">
        <f>SUMIFS(Stock!AP$2:AP$500,Stock!$C$2:$C$500,'Stock-AF'!$C99)*SUMIFS(AF!AP$2:AP$500,AF!$C$2:$C$500,'Stock-AF'!$C99)</f>
        <v>1.8008326215424701E-3</v>
      </c>
      <c r="AQ99" s="4">
        <f>SUMIFS(Stock!AQ$2:AQ$500,Stock!$C$2:$C$500,'Stock-AF'!$C99)*SUMIFS(AF!AQ$2:AQ$500,AF!$C$2:$C$500,'Stock-AF'!$C99)</f>
        <v>7.1498517242820107E-4</v>
      </c>
      <c r="AR99" s="4">
        <f>SUMIFS(Stock!AR$2:AR$500,Stock!$C$2:$C$500,'Stock-AF'!$C99)*SUMIFS(AF!AR$2:AR$500,AF!$C$2:$C$500,'Stock-AF'!$C99)</f>
        <v>2.0223471101199898E-4</v>
      </c>
      <c r="AS99" s="4">
        <f>SUMIFS(Stock!AS$2:AS$500,Stock!$C$2:$C$500,'Stock-AF'!$C99)*SUMIFS(AF!AS$2:AS$500,AF!$C$2:$C$500,'Stock-AF'!$C99)</f>
        <v>6.4273871847283603E-5</v>
      </c>
      <c r="AT99" s="4">
        <f>SUMIFS(Stock!AT$2:AT$500,Stock!$C$2:$C$500,'Stock-AF'!$C99)*SUMIFS(AF!AT$2:AT$500,AF!$C$2:$C$500,'Stock-AF'!$C99)</f>
        <v>4.2087094638295205E-3</v>
      </c>
      <c r="AU99" s="4">
        <f>SUMIFS(Stock!AU$2:AU$500,Stock!$C$2:$C$500,'Stock-AF'!$C99)*SUMIFS(AF!AU$2:AU$500,AF!$C$2:$C$500,'Stock-AF'!$C99)</f>
        <v>6.442428933497381E-4</v>
      </c>
      <c r="AV99" s="4">
        <f>SUMIFS(Stock!AV$2:AV$500,Stock!$C$2:$C$500,'Stock-AF'!$C99)*SUMIFS(AF!AV$2:AV$500,AF!$C$2:$C$500,'Stock-AF'!$C99)</f>
        <v>0</v>
      </c>
    </row>
    <row r="100" spans="1:48">
      <c r="A100" s="4" t="s">
        <v>52</v>
      </c>
      <c r="B100" s="4" t="s">
        <v>258</v>
      </c>
      <c r="C100" s="4" t="s">
        <v>213</v>
      </c>
      <c r="D100" s="4" t="s">
        <v>54</v>
      </c>
      <c r="E100" s="4" t="s">
        <v>260</v>
      </c>
      <c r="F100" s="4" t="s">
        <v>54</v>
      </c>
      <c r="G100" s="4">
        <v>2010</v>
      </c>
      <c r="H100" s="4" t="s">
        <v>54</v>
      </c>
      <c r="I100" s="4" t="s">
        <v>54</v>
      </c>
      <c r="J100" s="4" t="s">
        <v>54</v>
      </c>
      <c r="K100" s="4" t="s">
        <v>54</v>
      </c>
      <c r="L100" s="4">
        <f>SUMIFS(Stock!L$2:L$500,Stock!$C$2:$C$500,'Stock-AF'!$C100)*SUMIFS(AF!L$2:L$500,AF!$C$2:$C$500,'Stock-AF'!$C100)</f>
        <v>3.7382788805589003E-4</v>
      </c>
      <c r="M100" s="4">
        <f>SUMIFS(Stock!M$2:M$500,Stock!$C$2:$C$500,'Stock-AF'!$C100)*SUMIFS(AF!M$2:M$500,AF!$C$2:$C$500,'Stock-AF'!$C100)</f>
        <v>1.32551459114924E-2</v>
      </c>
      <c r="N100" s="4">
        <f>SUMIFS(Stock!N$2:N$500,Stock!$C$2:$C$500,'Stock-AF'!$C100)*SUMIFS(AF!N$2:N$500,AF!$C$2:$C$500,'Stock-AF'!$C100)</f>
        <v>2.1782783063090099E-3</v>
      </c>
      <c r="O100" s="4">
        <f>SUMIFS(Stock!O$2:O$500,Stock!$C$2:$C$500,'Stock-AF'!$C100)*SUMIFS(AF!O$2:O$500,AF!$C$2:$C$500,'Stock-AF'!$C100)</f>
        <v>3.1949560846236902E-2</v>
      </c>
      <c r="P100" s="4">
        <f>SUMIFS(Stock!P$2:P$500,Stock!$C$2:$C$500,'Stock-AF'!$C100)*SUMIFS(AF!P$2:P$500,AF!$C$2:$C$500,'Stock-AF'!$C100)</f>
        <v>1.7302649175282702E-3</v>
      </c>
      <c r="Q100" s="4">
        <f>SUMIFS(Stock!Q$2:Q$500,Stock!$C$2:$C$500,'Stock-AF'!$C100)*SUMIFS(AF!Q$2:Q$500,AF!$C$2:$C$500,'Stock-AF'!$C100)</f>
        <v>5.3798402271663603E-2</v>
      </c>
      <c r="R100" s="4">
        <f>SUMIFS(Stock!R$2:R$500,Stock!$C$2:$C$500,'Stock-AF'!$C100)*SUMIFS(AF!R$2:R$500,AF!$C$2:$C$500,'Stock-AF'!$C100)</f>
        <v>1.2933438738526601E-3</v>
      </c>
      <c r="S100" s="4">
        <f>SUMIFS(Stock!S$2:S$500,Stock!$C$2:$C$500,'Stock-AF'!$C100)*SUMIFS(AF!S$2:S$500,AF!$C$2:$C$500,'Stock-AF'!$C100)</f>
        <v>1.0887714614956599E-3</v>
      </c>
      <c r="T100" s="4">
        <f>SUMIFS(Stock!T$2:T$500,Stock!$C$2:$C$500,'Stock-AF'!$C100)*SUMIFS(AF!T$2:T$500,AF!$C$2:$C$500,'Stock-AF'!$C100)</f>
        <v>0.37391775904312202</v>
      </c>
      <c r="U100" s="4">
        <f>SUMIFS(Stock!U$2:U$500,Stock!$C$2:$C$500,'Stock-AF'!$C100)*SUMIFS(AF!U$2:U$500,AF!$C$2:$C$500,'Stock-AF'!$C100)</f>
        <v>8.0374978284680006E-4</v>
      </c>
      <c r="V100" s="4">
        <f>SUMIFS(Stock!V$2:V$500,Stock!$C$2:$C$500,'Stock-AF'!$C100)*SUMIFS(AF!V$2:V$500,AF!$C$2:$C$500,'Stock-AF'!$C100)</f>
        <v>3.4569462309178402E-4</v>
      </c>
      <c r="W100" s="4">
        <f>SUMIFS(Stock!W$2:W$500,Stock!$C$2:$C$500,'Stock-AF'!$C100)*SUMIFS(AF!W$2:W$500,AF!$C$2:$C$500,'Stock-AF'!$C100)</f>
        <v>9.1574103172827308E-3</v>
      </c>
      <c r="X100" s="4">
        <f>SUMIFS(Stock!X$2:X$500,Stock!$C$2:$C$500,'Stock-AF'!$C100)*SUMIFS(AF!X$2:X$500,AF!$C$2:$C$500,'Stock-AF'!$C100)</f>
        <v>5.8529698162504695E-2</v>
      </c>
      <c r="Y100" s="4">
        <f>SUMIFS(Stock!Y$2:Y$500,Stock!$C$2:$C$500,'Stock-AF'!$C100)*SUMIFS(AF!Y$2:Y$500,AF!$C$2:$C$500,'Stock-AF'!$C100)</f>
        <v>1.2576431677524202E-3</v>
      </c>
      <c r="Z100" s="4">
        <f>SUMIFS(Stock!Z$2:Z$500,Stock!$C$2:$C$500,'Stock-AF'!$C100)*SUMIFS(AF!Z$2:Z$500,AF!$C$2:$C$500,'Stock-AF'!$C100)</f>
        <v>6.3637445619049007E-2</v>
      </c>
      <c r="AA100" s="4">
        <f>SUMIFS(Stock!AA$2:AA$500,Stock!$C$2:$C$500,'Stock-AF'!$C100)*SUMIFS(AF!AA$2:AA$500,AF!$C$2:$C$500,'Stock-AF'!$C100)</f>
        <v>4.2659900561337104E-3</v>
      </c>
      <c r="AB100" s="4">
        <f>SUMIFS(Stock!AB$2:AB$500,Stock!$C$2:$C$500,'Stock-AF'!$C100)*SUMIFS(AF!AB$2:AB$500,AF!$C$2:$C$500,'Stock-AF'!$C100)</f>
        <v>0</v>
      </c>
      <c r="AC100" s="4">
        <f>SUMIFS(Stock!AC$2:AC$500,Stock!$C$2:$C$500,'Stock-AF'!$C100)*SUMIFS(AF!AC$2:AC$500,AF!$C$2:$C$500,'Stock-AF'!$C100)</f>
        <v>1.1961976469336801E-2</v>
      </c>
      <c r="AD100" s="4">
        <f>SUMIFS(Stock!AD$2:AD$500,Stock!$C$2:$C$500,'Stock-AF'!$C100)*SUMIFS(AF!AD$2:AD$500,AF!$C$2:$C$500,'Stock-AF'!$C100)</f>
        <v>0</v>
      </c>
      <c r="AE100" s="4">
        <f>SUMIFS(Stock!AE$2:AE$500,Stock!$C$2:$C$500,'Stock-AF'!$C100)*SUMIFS(AF!AE$2:AE$500,AF!$C$2:$C$500,'Stock-AF'!$C100)</f>
        <v>1.2842705102435901E-2</v>
      </c>
      <c r="AF100" s="4">
        <f>SUMIFS(Stock!AF$2:AF$500,Stock!$C$2:$C$500,'Stock-AF'!$C100)*SUMIFS(AF!AF$2:AF$500,AF!$C$2:$C$500,'Stock-AF'!$C100)</f>
        <v>1.33357039270692E-3</v>
      </c>
      <c r="AG100" s="4">
        <f>SUMIFS(Stock!AG$2:AG$500,Stock!$C$2:$C$500,'Stock-AF'!$C100)*SUMIFS(AF!AG$2:AG$500,AF!$C$2:$C$500,'Stock-AF'!$C100)</f>
        <v>7.7587863550374005E-4</v>
      </c>
      <c r="AH100" s="4">
        <f>SUMIFS(Stock!AH$2:AH$500,Stock!$C$2:$C$500,'Stock-AF'!$C100)*SUMIFS(AF!AH$2:AH$500,AF!$C$2:$C$500,'Stock-AF'!$C100)</f>
        <v>1.6568589424211602E-3</v>
      </c>
      <c r="AI100" s="4">
        <f>SUMIFS(Stock!AI$2:AI$500,Stock!$C$2:$C$500,'Stock-AF'!$C100)*SUMIFS(AF!AI$2:AI$500,AF!$C$2:$C$500,'Stock-AF'!$C100)</f>
        <v>9.9635399283527488E-4</v>
      </c>
      <c r="AJ100" s="4">
        <f>SUMIFS(Stock!AJ$2:AJ$500,Stock!$C$2:$C$500,'Stock-AF'!$C100)*SUMIFS(AF!AJ$2:AJ$500,AF!$C$2:$C$500,'Stock-AF'!$C100)</f>
        <v>0</v>
      </c>
      <c r="AK100" s="4">
        <f>SUMIFS(Stock!AK$2:AK$500,Stock!$C$2:$C$500,'Stock-AF'!$C100)*SUMIFS(AF!AK$2:AK$500,AF!$C$2:$C$500,'Stock-AF'!$C100)</f>
        <v>2.9045970458749602E-3</v>
      </c>
      <c r="AL100" s="4">
        <f>SUMIFS(Stock!AL$2:AL$500,Stock!$C$2:$C$500,'Stock-AF'!$C100)*SUMIFS(AF!AL$2:AL$500,AF!$C$2:$C$500,'Stock-AF'!$C100)</f>
        <v>0</v>
      </c>
      <c r="AM100" s="4">
        <f>SUMIFS(Stock!AM$2:AM$500,Stock!$C$2:$C$500,'Stock-AF'!$C100)*SUMIFS(AF!AM$2:AM$500,AF!$C$2:$C$500,'Stock-AF'!$C100)</f>
        <v>1.00660418480329E-2</v>
      </c>
      <c r="AN100" s="4">
        <f>SUMIFS(Stock!AN$2:AN$500,Stock!$C$2:$C$500,'Stock-AF'!$C100)*SUMIFS(AF!AN$2:AN$500,AF!$C$2:$C$500,'Stock-AF'!$C100)</f>
        <v>3.0277038398874904E-3</v>
      </c>
      <c r="AO100" s="4">
        <f>SUMIFS(Stock!AO$2:AO$500,Stock!$C$2:$C$500,'Stock-AF'!$C100)*SUMIFS(AF!AO$2:AO$500,AF!$C$2:$C$500,'Stock-AF'!$C100)</f>
        <v>3.1750570731192002E-2</v>
      </c>
      <c r="AP100" s="4">
        <f>SUMIFS(Stock!AP$2:AP$500,Stock!$C$2:$C$500,'Stock-AF'!$C100)*SUMIFS(AF!AP$2:AP$500,AF!$C$2:$C$500,'Stock-AF'!$C100)</f>
        <v>9.4453776518397398E-3</v>
      </c>
      <c r="AQ100" s="4">
        <f>SUMIFS(Stock!AQ$2:AQ$500,Stock!$C$2:$C$500,'Stock-AF'!$C100)*SUMIFS(AF!AQ$2:AQ$500,AF!$C$2:$C$500,'Stock-AF'!$C100)</f>
        <v>2.4975065472395501E-3</v>
      </c>
      <c r="AR100" s="4">
        <f>SUMIFS(Stock!AR$2:AR$500,Stock!$C$2:$C$500,'Stock-AF'!$C100)*SUMIFS(AF!AR$2:AR$500,AF!$C$2:$C$500,'Stock-AF'!$C100)</f>
        <v>3.9866814655394904E-3</v>
      </c>
      <c r="AS100" s="4">
        <f>SUMIFS(Stock!AS$2:AS$500,Stock!$C$2:$C$500,'Stock-AF'!$C100)*SUMIFS(AF!AS$2:AS$500,AF!$C$2:$C$500,'Stock-AF'!$C100)</f>
        <v>7.2764158373791604E-3</v>
      </c>
      <c r="AT100" s="4">
        <f>SUMIFS(Stock!AT$2:AT$500,Stock!$C$2:$C$500,'Stock-AF'!$C100)*SUMIFS(AF!AT$2:AT$500,AF!$C$2:$C$500,'Stock-AF'!$C100)</f>
        <v>8.5806167766979396E-3</v>
      </c>
      <c r="AU100" s="4">
        <f>SUMIFS(Stock!AU$2:AU$500,Stock!$C$2:$C$500,'Stock-AF'!$C100)*SUMIFS(AF!AU$2:AU$500,AF!$C$2:$C$500,'Stock-AF'!$C100)</f>
        <v>1.8389277104566501E-3</v>
      </c>
      <c r="AV100" s="4">
        <f>SUMIFS(Stock!AV$2:AV$500,Stock!$C$2:$C$500,'Stock-AF'!$C100)*SUMIFS(AF!AV$2:AV$500,AF!$C$2:$C$500,'Stock-AF'!$C100)</f>
        <v>2.4004550877433101E-2</v>
      </c>
    </row>
    <row r="101" spans="1:48">
      <c r="A101" s="4" t="s">
        <v>52</v>
      </c>
      <c r="B101" s="4" t="s">
        <v>258</v>
      </c>
      <c r="C101" s="4" t="s">
        <v>214</v>
      </c>
      <c r="D101" s="4" t="s">
        <v>54</v>
      </c>
      <c r="E101" s="4" t="s">
        <v>260</v>
      </c>
      <c r="F101" s="4" t="s">
        <v>54</v>
      </c>
      <c r="G101" s="4">
        <v>2010</v>
      </c>
      <c r="H101" s="4" t="s">
        <v>54</v>
      </c>
      <c r="I101" s="4" t="s">
        <v>54</v>
      </c>
      <c r="J101" s="4" t="s">
        <v>54</v>
      </c>
      <c r="K101" s="4" t="s">
        <v>54</v>
      </c>
      <c r="L101" s="4">
        <f>SUMIFS(Stock!L$2:L$500,Stock!$C$2:$C$500,'Stock-AF'!$C101)*SUMIFS(AF!L$2:L$500,AF!$C$2:$C$500,'Stock-AF'!$C101)</f>
        <v>2.8858510449219703E-3</v>
      </c>
      <c r="M101" s="4">
        <f>SUMIFS(Stock!M$2:M$500,Stock!$C$2:$C$500,'Stock-AF'!$C101)*SUMIFS(AF!M$2:M$500,AF!$C$2:$C$500,'Stock-AF'!$C101)</f>
        <v>3.3994934698335498E-2</v>
      </c>
      <c r="N101" s="4">
        <f>SUMIFS(Stock!N$2:N$500,Stock!$C$2:$C$500,'Stock-AF'!$C101)*SUMIFS(AF!N$2:N$500,AF!$C$2:$C$500,'Stock-AF'!$C101)</f>
        <v>0</v>
      </c>
      <c r="O101" s="4">
        <f>SUMIFS(Stock!O$2:O$500,Stock!$C$2:$C$500,'Stock-AF'!$C101)*SUMIFS(AF!O$2:O$500,AF!$C$2:$C$500,'Stock-AF'!$C101)</f>
        <v>3.0616516279447203E-4</v>
      </c>
      <c r="P101" s="4">
        <f>SUMIFS(Stock!P$2:P$500,Stock!$C$2:$C$500,'Stock-AF'!$C101)*SUMIFS(AF!P$2:P$500,AF!$C$2:$C$500,'Stock-AF'!$C101)</f>
        <v>2.1572451019661403E-3</v>
      </c>
      <c r="Q101" s="4">
        <f>SUMIFS(Stock!Q$2:Q$500,Stock!$C$2:$C$500,'Stock-AF'!$C101)*SUMIFS(AF!Q$2:Q$500,AF!$C$2:$C$500,'Stock-AF'!$C101)</f>
        <v>3.1941708626805898E-3</v>
      </c>
      <c r="R101" s="4">
        <f>SUMIFS(Stock!R$2:R$500,Stock!$C$2:$C$500,'Stock-AF'!$C101)*SUMIFS(AF!R$2:R$500,AF!$C$2:$C$500,'Stock-AF'!$C101)</f>
        <v>5.597431014511281E-3</v>
      </c>
      <c r="S101" s="4">
        <f>SUMIFS(Stock!S$2:S$500,Stock!$C$2:$C$500,'Stock-AF'!$C101)*SUMIFS(AF!S$2:S$500,AF!$C$2:$C$500,'Stock-AF'!$C101)</f>
        <v>1.0923440151821499E-3</v>
      </c>
      <c r="T101" s="4">
        <f>SUMIFS(Stock!T$2:T$500,Stock!$C$2:$C$500,'Stock-AF'!$C101)*SUMIFS(AF!T$2:T$500,AF!$C$2:$C$500,'Stock-AF'!$C101)</f>
        <v>8.01395242954148E-3</v>
      </c>
      <c r="U101" s="4">
        <f>SUMIFS(Stock!U$2:U$500,Stock!$C$2:$C$500,'Stock-AF'!$C101)*SUMIFS(AF!U$2:U$500,AF!$C$2:$C$500,'Stock-AF'!$C101)</f>
        <v>2.6098079515130397E-4</v>
      </c>
      <c r="V101" s="4">
        <f>SUMIFS(Stock!V$2:V$500,Stock!$C$2:$C$500,'Stock-AF'!$C101)*SUMIFS(AF!V$2:V$500,AF!$C$2:$C$500,'Stock-AF'!$C101)</f>
        <v>0</v>
      </c>
      <c r="W101" s="4">
        <f>SUMIFS(Stock!W$2:W$500,Stock!$C$2:$C$500,'Stock-AF'!$C101)*SUMIFS(AF!W$2:W$500,AF!$C$2:$C$500,'Stock-AF'!$C101)</f>
        <v>2.2420962440396299E-3</v>
      </c>
      <c r="X101" s="4">
        <f>SUMIFS(Stock!X$2:X$500,Stock!$C$2:$C$500,'Stock-AF'!$C101)*SUMIFS(AF!X$2:X$500,AF!$C$2:$C$500,'Stock-AF'!$C101)</f>
        <v>1.75834302292419E-2</v>
      </c>
      <c r="Y101" s="4">
        <f>SUMIFS(Stock!Y$2:Y$500,Stock!$C$2:$C$500,'Stock-AF'!$C101)*SUMIFS(AF!Y$2:Y$500,AF!$C$2:$C$500,'Stock-AF'!$C101)</f>
        <v>0</v>
      </c>
      <c r="Z101" s="4">
        <f>SUMIFS(Stock!Z$2:Z$500,Stock!$C$2:$C$500,'Stock-AF'!$C101)*SUMIFS(AF!Z$2:Z$500,AF!$C$2:$C$500,'Stock-AF'!$C101)</f>
        <v>5.7503611581279706E-3</v>
      </c>
      <c r="AA101" s="4">
        <f>SUMIFS(Stock!AA$2:AA$500,Stock!$C$2:$C$500,'Stock-AF'!$C101)*SUMIFS(AF!AA$2:AA$500,AF!$C$2:$C$500,'Stock-AF'!$C101)</f>
        <v>0</v>
      </c>
      <c r="AB101" s="4">
        <f>SUMIFS(Stock!AB$2:AB$500,Stock!$C$2:$C$500,'Stock-AF'!$C101)*SUMIFS(AF!AB$2:AB$500,AF!$C$2:$C$500,'Stock-AF'!$C101)</f>
        <v>9.5475782760792805E-5</v>
      </c>
      <c r="AC101" s="4">
        <f>SUMIFS(Stock!AC$2:AC$500,Stock!$C$2:$C$500,'Stock-AF'!$C101)*SUMIFS(AF!AC$2:AC$500,AF!$C$2:$C$500,'Stock-AF'!$C101)</f>
        <v>5.9325673535408801E-5</v>
      </c>
      <c r="AD101" s="4">
        <f>SUMIFS(Stock!AD$2:AD$500,Stock!$C$2:$C$500,'Stock-AF'!$C101)*SUMIFS(AF!AD$2:AD$500,AF!$C$2:$C$500,'Stock-AF'!$C101)</f>
        <v>0</v>
      </c>
      <c r="AE101" s="4">
        <f>SUMIFS(Stock!AE$2:AE$500,Stock!$C$2:$C$500,'Stock-AF'!$C101)*SUMIFS(AF!AE$2:AE$500,AF!$C$2:$C$500,'Stock-AF'!$C101)</f>
        <v>1.6454873116649098E-2</v>
      </c>
      <c r="AF101" s="4">
        <f>SUMIFS(Stock!AF$2:AF$500,Stock!$C$2:$C$500,'Stock-AF'!$C101)*SUMIFS(AF!AF$2:AF$500,AF!$C$2:$C$500,'Stock-AF'!$C101)</f>
        <v>2.6374876267375202E-4</v>
      </c>
      <c r="AG101" s="4">
        <f>SUMIFS(Stock!AG$2:AG$500,Stock!$C$2:$C$500,'Stock-AF'!$C101)*SUMIFS(AF!AG$2:AG$500,AF!$C$2:$C$500,'Stock-AF'!$C101)</f>
        <v>0</v>
      </c>
      <c r="AH101" s="4">
        <f>SUMIFS(Stock!AH$2:AH$500,Stock!$C$2:$C$500,'Stock-AF'!$C101)*SUMIFS(AF!AH$2:AH$500,AF!$C$2:$C$500,'Stock-AF'!$C101)</f>
        <v>0</v>
      </c>
      <c r="AI101" s="4">
        <f>SUMIFS(Stock!AI$2:AI$500,Stock!$C$2:$C$500,'Stock-AF'!$C101)*SUMIFS(AF!AI$2:AI$500,AF!$C$2:$C$500,'Stock-AF'!$C101)</f>
        <v>0</v>
      </c>
      <c r="AJ101" s="4">
        <f>SUMIFS(Stock!AJ$2:AJ$500,Stock!$C$2:$C$500,'Stock-AF'!$C101)*SUMIFS(AF!AJ$2:AJ$500,AF!$C$2:$C$500,'Stock-AF'!$C101)</f>
        <v>0</v>
      </c>
      <c r="AK101" s="4">
        <f>SUMIFS(Stock!AK$2:AK$500,Stock!$C$2:$C$500,'Stock-AF'!$C101)*SUMIFS(AF!AK$2:AK$500,AF!$C$2:$C$500,'Stock-AF'!$C101)</f>
        <v>0</v>
      </c>
      <c r="AL101" s="4">
        <f>SUMIFS(Stock!AL$2:AL$500,Stock!$C$2:$C$500,'Stock-AF'!$C101)*SUMIFS(AF!AL$2:AL$500,AF!$C$2:$C$500,'Stock-AF'!$C101)</f>
        <v>0</v>
      </c>
      <c r="AM101" s="4">
        <f>SUMIFS(Stock!AM$2:AM$500,Stock!$C$2:$C$500,'Stock-AF'!$C101)*SUMIFS(AF!AM$2:AM$500,AF!$C$2:$C$500,'Stock-AF'!$C101)</f>
        <v>1.1251343701934502E-3</v>
      </c>
      <c r="AN101" s="4">
        <f>SUMIFS(Stock!AN$2:AN$500,Stock!$C$2:$C$500,'Stock-AF'!$C101)*SUMIFS(AF!AN$2:AN$500,AF!$C$2:$C$500,'Stock-AF'!$C101)</f>
        <v>0</v>
      </c>
      <c r="AO101" s="4">
        <f>SUMIFS(Stock!AO$2:AO$500,Stock!$C$2:$C$500,'Stock-AF'!$C101)*SUMIFS(AF!AO$2:AO$500,AF!$C$2:$C$500,'Stock-AF'!$C101)</f>
        <v>1.3650013125353102E-3</v>
      </c>
      <c r="AP101" s="4">
        <f>SUMIFS(Stock!AP$2:AP$500,Stock!$C$2:$C$500,'Stock-AF'!$C101)*SUMIFS(AF!AP$2:AP$500,AF!$C$2:$C$500,'Stock-AF'!$C101)</f>
        <v>1.4301314251653499E-2</v>
      </c>
      <c r="AQ101" s="4">
        <f>SUMIFS(Stock!AQ$2:AQ$500,Stock!$C$2:$C$500,'Stock-AF'!$C101)*SUMIFS(AF!AQ$2:AQ$500,AF!$C$2:$C$500,'Stock-AF'!$C101)</f>
        <v>4.1155818468401399E-5</v>
      </c>
      <c r="AR101" s="4">
        <f>SUMIFS(Stock!AR$2:AR$500,Stock!$C$2:$C$500,'Stock-AF'!$C101)*SUMIFS(AF!AR$2:AR$500,AF!$C$2:$C$500,'Stock-AF'!$C101)</f>
        <v>0</v>
      </c>
      <c r="AS101" s="4">
        <f>SUMIFS(Stock!AS$2:AS$500,Stock!$C$2:$C$500,'Stock-AF'!$C101)*SUMIFS(AF!AS$2:AS$500,AF!$C$2:$C$500,'Stock-AF'!$C101)</f>
        <v>0</v>
      </c>
      <c r="AT101" s="4">
        <f>SUMIFS(Stock!AT$2:AT$500,Stock!$C$2:$C$500,'Stock-AF'!$C101)*SUMIFS(AF!AT$2:AT$500,AF!$C$2:$C$500,'Stock-AF'!$C101)</f>
        <v>0</v>
      </c>
      <c r="AU101" s="4">
        <f>SUMIFS(Stock!AU$2:AU$500,Stock!$C$2:$C$500,'Stock-AF'!$C101)*SUMIFS(AF!AU$2:AU$500,AF!$C$2:$C$500,'Stock-AF'!$C101)</f>
        <v>1.3718606156133801E-5</v>
      </c>
      <c r="AV101" s="4">
        <f>SUMIFS(Stock!AV$2:AV$500,Stock!$C$2:$C$500,'Stock-AF'!$C101)*SUMIFS(AF!AV$2:AV$500,AF!$C$2:$C$500,'Stock-AF'!$C101)</f>
        <v>0</v>
      </c>
    </row>
    <row r="102" spans="1:48">
      <c r="A102" s="4" t="s">
        <v>52</v>
      </c>
      <c r="B102" s="4" t="s">
        <v>258</v>
      </c>
      <c r="C102" s="4" t="s">
        <v>215</v>
      </c>
      <c r="D102" s="4" t="s">
        <v>54</v>
      </c>
      <c r="E102" s="4" t="s">
        <v>260</v>
      </c>
      <c r="F102" s="4" t="s">
        <v>54</v>
      </c>
      <c r="G102" s="4">
        <v>2010</v>
      </c>
      <c r="H102" s="4" t="s">
        <v>54</v>
      </c>
      <c r="I102" s="4" t="s">
        <v>54</v>
      </c>
      <c r="J102" s="4" t="s">
        <v>54</v>
      </c>
      <c r="K102" s="4" t="s">
        <v>54</v>
      </c>
      <c r="L102" s="4">
        <f>SUMIFS(Stock!L$2:L$500,Stock!$C$2:$C$500,'Stock-AF'!$C102)*SUMIFS(AF!L$2:L$500,AF!$C$2:$C$500,'Stock-AF'!$C102)</f>
        <v>1.7921878088460403E-4</v>
      </c>
      <c r="M102" s="4">
        <f>SUMIFS(Stock!M$2:M$500,Stock!$C$2:$C$500,'Stock-AF'!$C102)*SUMIFS(AF!M$2:M$500,AF!$C$2:$C$500,'Stock-AF'!$C102)</f>
        <v>1.09902875358657E-3</v>
      </c>
      <c r="N102" s="4">
        <f>SUMIFS(Stock!N$2:N$500,Stock!$C$2:$C$500,'Stock-AF'!$C102)*SUMIFS(AF!N$2:N$500,AF!$C$2:$C$500,'Stock-AF'!$C102)</f>
        <v>0</v>
      </c>
      <c r="O102" s="4">
        <f>SUMIFS(Stock!O$2:O$500,Stock!$C$2:$C$500,'Stock-AF'!$C102)*SUMIFS(AF!O$2:O$500,AF!$C$2:$C$500,'Stock-AF'!$C102)</f>
        <v>2.4251890271349702E-5</v>
      </c>
      <c r="P102" s="4">
        <f>SUMIFS(Stock!P$2:P$500,Stock!$C$2:$C$500,'Stock-AF'!$C102)*SUMIFS(AF!P$2:P$500,AF!$C$2:$C$500,'Stock-AF'!$C102)</f>
        <v>1.0093683025459901E-4</v>
      </c>
      <c r="Q102" s="4">
        <f>SUMIFS(Stock!Q$2:Q$500,Stock!$C$2:$C$500,'Stock-AF'!$C102)*SUMIFS(AF!Q$2:Q$500,AF!$C$2:$C$500,'Stock-AF'!$C102)</f>
        <v>4.56296991141052E-3</v>
      </c>
      <c r="R102" s="4">
        <f>SUMIFS(Stock!R$2:R$500,Stock!$C$2:$C$500,'Stock-AF'!$C102)*SUMIFS(AF!R$2:R$500,AF!$C$2:$C$500,'Stock-AF'!$C102)</f>
        <v>5.7686336935360508E-5</v>
      </c>
      <c r="S102" s="4">
        <f>SUMIFS(Stock!S$2:S$500,Stock!$C$2:$C$500,'Stock-AF'!$C102)*SUMIFS(AF!S$2:S$500,AF!$C$2:$C$500,'Stock-AF'!$C102)</f>
        <v>5.3847043973058006E-4</v>
      </c>
      <c r="T102" s="4">
        <f>SUMIFS(Stock!T$2:T$500,Stock!$C$2:$C$500,'Stock-AF'!$C102)*SUMIFS(AF!T$2:T$500,AF!$C$2:$C$500,'Stock-AF'!$C102)</f>
        <v>0</v>
      </c>
      <c r="U102" s="4">
        <f>SUMIFS(Stock!U$2:U$500,Stock!$C$2:$C$500,'Stock-AF'!$C102)*SUMIFS(AF!U$2:U$500,AF!$C$2:$C$500,'Stock-AF'!$C102)</f>
        <v>4.4949171585751606E-4</v>
      </c>
      <c r="V102" s="4">
        <f>SUMIFS(Stock!V$2:V$500,Stock!$C$2:$C$500,'Stock-AF'!$C102)*SUMIFS(AF!V$2:V$500,AF!$C$2:$C$500,'Stock-AF'!$C102)</f>
        <v>2.32479597935228E-4</v>
      </c>
      <c r="W102" s="4">
        <f>SUMIFS(Stock!W$2:W$500,Stock!$C$2:$C$500,'Stock-AF'!$C102)*SUMIFS(AF!W$2:W$500,AF!$C$2:$C$500,'Stock-AF'!$C102)</f>
        <v>0</v>
      </c>
      <c r="X102" s="4">
        <f>SUMIFS(Stock!X$2:X$500,Stock!$C$2:$C$500,'Stock-AF'!$C102)*SUMIFS(AF!X$2:X$500,AF!$C$2:$C$500,'Stock-AF'!$C102)</f>
        <v>1.0003105879781199E-3</v>
      </c>
      <c r="Y102" s="4">
        <f>SUMIFS(Stock!Y$2:Y$500,Stock!$C$2:$C$500,'Stock-AF'!$C102)*SUMIFS(AF!Y$2:Y$500,AF!$C$2:$C$500,'Stock-AF'!$C102)</f>
        <v>1.1508674596327E-3</v>
      </c>
      <c r="Z102" s="4">
        <f>SUMIFS(Stock!Z$2:Z$500,Stock!$C$2:$C$500,'Stock-AF'!$C102)*SUMIFS(AF!Z$2:Z$500,AF!$C$2:$C$500,'Stock-AF'!$C102)</f>
        <v>1.13274665092699E-2</v>
      </c>
      <c r="AA102" s="4">
        <f>SUMIFS(Stock!AA$2:AA$500,Stock!$C$2:$C$500,'Stock-AF'!$C102)*SUMIFS(AF!AA$2:AA$500,AF!$C$2:$C$500,'Stock-AF'!$C102)</f>
        <v>3.5509694898263702E-5</v>
      </c>
      <c r="AB102" s="4">
        <f>SUMIFS(Stock!AB$2:AB$500,Stock!$C$2:$C$500,'Stock-AF'!$C102)*SUMIFS(AF!AB$2:AB$500,AF!$C$2:$C$500,'Stock-AF'!$C102)</f>
        <v>1.58713672720074E-3</v>
      </c>
      <c r="AC102" s="4">
        <f>SUMIFS(Stock!AC$2:AC$500,Stock!$C$2:$C$500,'Stock-AF'!$C102)*SUMIFS(AF!AC$2:AC$500,AF!$C$2:$C$500,'Stock-AF'!$C102)</f>
        <v>2.3046736556012502E-4</v>
      </c>
      <c r="AD102" s="4">
        <f>SUMIFS(Stock!AD$2:AD$500,Stock!$C$2:$C$500,'Stock-AF'!$C102)*SUMIFS(AF!AD$2:AD$500,AF!$C$2:$C$500,'Stock-AF'!$C102)</f>
        <v>0</v>
      </c>
      <c r="AE102" s="4">
        <f>SUMIFS(Stock!AE$2:AE$500,Stock!$C$2:$C$500,'Stock-AF'!$C102)*SUMIFS(AF!AE$2:AE$500,AF!$C$2:$C$500,'Stock-AF'!$C102)</f>
        <v>0</v>
      </c>
      <c r="AF102" s="4">
        <f>SUMIFS(Stock!AF$2:AF$500,Stock!$C$2:$C$500,'Stock-AF'!$C102)*SUMIFS(AF!AF$2:AF$500,AF!$C$2:$C$500,'Stock-AF'!$C102)</f>
        <v>7.2205282773062701E-5</v>
      </c>
      <c r="AG102" s="4">
        <f>SUMIFS(Stock!AG$2:AG$500,Stock!$C$2:$C$500,'Stock-AF'!$C102)*SUMIFS(AF!AG$2:AG$500,AF!$C$2:$C$500,'Stock-AF'!$C102)</f>
        <v>3.9116903096701299E-4</v>
      </c>
      <c r="AH102" s="4">
        <f>SUMIFS(Stock!AH$2:AH$500,Stock!$C$2:$C$500,'Stock-AF'!$C102)*SUMIFS(AF!AH$2:AH$500,AF!$C$2:$C$500,'Stock-AF'!$C102)</f>
        <v>0</v>
      </c>
      <c r="AI102" s="4">
        <f>SUMIFS(Stock!AI$2:AI$500,Stock!$C$2:$C$500,'Stock-AF'!$C102)*SUMIFS(AF!AI$2:AI$500,AF!$C$2:$C$500,'Stock-AF'!$C102)</f>
        <v>1.5831462998047001E-3</v>
      </c>
      <c r="AJ102" s="4">
        <f>SUMIFS(Stock!AJ$2:AJ$500,Stock!$C$2:$C$500,'Stock-AF'!$C102)*SUMIFS(AF!AJ$2:AJ$500,AF!$C$2:$C$500,'Stock-AF'!$C102)</f>
        <v>0</v>
      </c>
      <c r="AK102" s="4">
        <f>SUMIFS(Stock!AK$2:AK$500,Stock!$C$2:$C$500,'Stock-AF'!$C102)*SUMIFS(AF!AK$2:AK$500,AF!$C$2:$C$500,'Stock-AF'!$C102)</f>
        <v>1.6298065566438201E-4</v>
      </c>
      <c r="AL102" s="4">
        <f>SUMIFS(Stock!AL$2:AL$500,Stock!$C$2:$C$500,'Stock-AF'!$C102)*SUMIFS(AF!AL$2:AL$500,AF!$C$2:$C$500,'Stock-AF'!$C102)</f>
        <v>0</v>
      </c>
      <c r="AM102" s="4">
        <f>SUMIFS(Stock!AM$2:AM$500,Stock!$C$2:$C$500,'Stock-AF'!$C102)*SUMIFS(AF!AM$2:AM$500,AF!$C$2:$C$500,'Stock-AF'!$C102)</f>
        <v>1.9739975334371902E-4</v>
      </c>
      <c r="AN102" s="4">
        <f>SUMIFS(Stock!AN$2:AN$500,Stock!$C$2:$C$500,'Stock-AF'!$C102)*SUMIFS(AF!AN$2:AN$500,AF!$C$2:$C$500,'Stock-AF'!$C102)</f>
        <v>4.4567260596782706E-4</v>
      </c>
      <c r="AO102" s="4">
        <f>SUMIFS(Stock!AO$2:AO$500,Stock!$C$2:$C$500,'Stock-AF'!$C102)*SUMIFS(AF!AO$2:AO$500,AF!$C$2:$C$500,'Stock-AF'!$C102)</f>
        <v>2.4112791578621701E-3</v>
      </c>
      <c r="AP102" s="4">
        <f>SUMIFS(Stock!AP$2:AP$500,Stock!$C$2:$C$500,'Stock-AF'!$C102)*SUMIFS(AF!AP$2:AP$500,AF!$C$2:$C$500,'Stock-AF'!$C102)</f>
        <v>0</v>
      </c>
      <c r="AQ102" s="4">
        <f>SUMIFS(Stock!AQ$2:AQ$500,Stock!$C$2:$C$500,'Stock-AF'!$C102)*SUMIFS(AF!AQ$2:AQ$500,AF!$C$2:$C$500,'Stock-AF'!$C102)</f>
        <v>0</v>
      </c>
      <c r="AR102" s="4">
        <f>SUMIFS(Stock!AR$2:AR$500,Stock!$C$2:$C$500,'Stock-AF'!$C102)*SUMIFS(AF!AR$2:AR$500,AF!$C$2:$C$500,'Stock-AF'!$C102)</f>
        <v>2.2691702496179303E-4</v>
      </c>
      <c r="AS102" s="4">
        <f>SUMIFS(Stock!AS$2:AS$500,Stock!$C$2:$C$500,'Stock-AF'!$C102)*SUMIFS(AF!AS$2:AS$500,AF!$C$2:$C$500,'Stock-AF'!$C102)</f>
        <v>5.4820053614436099E-4</v>
      </c>
      <c r="AT102" s="4">
        <f>SUMIFS(Stock!AT$2:AT$500,Stock!$C$2:$C$500,'Stock-AF'!$C102)*SUMIFS(AF!AT$2:AT$500,AF!$C$2:$C$500,'Stock-AF'!$C102)</f>
        <v>0</v>
      </c>
      <c r="AU102" s="4">
        <f>SUMIFS(Stock!AU$2:AU$500,Stock!$C$2:$C$500,'Stock-AF'!$C102)*SUMIFS(AF!AU$2:AU$500,AF!$C$2:$C$500,'Stock-AF'!$C102)</f>
        <v>2.0302119688749202E-4</v>
      </c>
      <c r="AV102" s="4">
        <f>SUMIFS(Stock!AV$2:AV$500,Stock!$C$2:$C$500,'Stock-AF'!$C102)*SUMIFS(AF!AV$2:AV$500,AF!$C$2:$C$500,'Stock-AF'!$C102)</f>
        <v>9.1688557706418906E-4</v>
      </c>
    </row>
    <row r="103" spans="1:48">
      <c r="A103" s="4" t="s">
        <v>52</v>
      </c>
      <c r="B103" s="4" t="s">
        <v>258</v>
      </c>
      <c r="C103" s="4" t="s">
        <v>216</v>
      </c>
      <c r="D103" s="4" t="s">
        <v>54</v>
      </c>
      <c r="E103" s="4" t="s">
        <v>260</v>
      </c>
      <c r="F103" s="4" t="s">
        <v>54</v>
      </c>
      <c r="G103" s="4">
        <v>2010</v>
      </c>
      <c r="H103" s="4" t="s">
        <v>54</v>
      </c>
      <c r="I103" s="4" t="s">
        <v>54</v>
      </c>
      <c r="J103" s="4" t="s">
        <v>54</v>
      </c>
      <c r="K103" s="4" t="s">
        <v>54</v>
      </c>
      <c r="L103" s="4">
        <f>SUMIFS(Stock!L$2:L$500,Stock!$C$2:$C$500,'Stock-AF'!$C103)*SUMIFS(AF!L$2:L$500,AF!$C$2:$C$500,'Stock-AF'!$C103)</f>
        <v>1.40474482811254E-4</v>
      </c>
      <c r="M103" s="4">
        <f>SUMIFS(Stock!M$2:M$500,Stock!$C$2:$C$500,'Stock-AF'!$C103)*SUMIFS(AF!M$2:M$500,AF!$C$2:$C$500,'Stock-AF'!$C103)</f>
        <v>0</v>
      </c>
      <c r="N103" s="4">
        <f>SUMIFS(Stock!N$2:N$500,Stock!$C$2:$C$500,'Stock-AF'!$C103)*SUMIFS(AF!N$2:N$500,AF!$C$2:$C$500,'Stock-AF'!$C103)</f>
        <v>0</v>
      </c>
      <c r="O103" s="4">
        <f>SUMIFS(Stock!O$2:O$500,Stock!$C$2:$C$500,'Stock-AF'!$C103)*SUMIFS(AF!O$2:O$500,AF!$C$2:$C$500,'Stock-AF'!$C103)</f>
        <v>0</v>
      </c>
      <c r="P103" s="4">
        <f>SUMIFS(Stock!P$2:P$500,Stock!$C$2:$C$500,'Stock-AF'!$C103)*SUMIFS(AF!P$2:P$500,AF!$C$2:$C$500,'Stock-AF'!$C103)</f>
        <v>0</v>
      </c>
      <c r="Q103" s="4">
        <f>SUMIFS(Stock!Q$2:Q$500,Stock!$C$2:$C$500,'Stock-AF'!$C103)*SUMIFS(AF!Q$2:Q$500,AF!$C$2:$C$500,'Stock-AF'!$C103)</f>
        <v>0</v>
      </c>
      <c r="R103" s="4">
        <f>SUMIFS(Stock!R$2:R$500,Stock!$C$2:$C$500,'Stock-AF'!$C103)*SUMIFS(AF!R$2:R$500,AF!$C$2:$C$500,'Stock-AF'!$C103)</f>
        <v>0</v>
      </c>
      <c r="S103" s="4">
        <f>SUMIFS(Stock!S$2:S$500,Stock!$C$2:$C$500,'Stock-AF'!$C103)*SUMIFS(AF!S$2:S$500,AF!$C$2:$C$500,'Stock-AF'!$C103)</f>
        <v>0</v>
      </c>
      <c r="T103" s="4">
        <f>SUMIFS(Stock!T$2:T$500,Stock!$C$2:$C$500,'Stock-AF'!$C103)*SUMIFS(AF!T$2:T$500,AF!$C$2:$C$500,'Stock-AF'!$C103)</f>
        <v>0</v>
      </c>
      <c r="U103" s="4">
        <f>SUMIFS(Stock!U$2:U$500,Stock!$C$2:$C$500,'Stock-AF'!$C103)*SUMIFS(AF!U$2:U$500,AF!$C$2:$C$500,'Stock-AF'!$C103)</f>
        <v>0</v>
      </c>
      <c r="V103" s="4">
        <f>SUMIFS(Stock!V$2:V$500,Stock!$C$2:$C$500,'Stock-AF'!$C103)*SUMIFS(AF!V$2:V$500,AF!$C$2:$C$500,'Stock-AF'!$C103)</f>
        <v>0</v>
      </c>
      <c r="W103" s="4">
        <f>SUMIFS(Stock!W$2:W$500,Stock!$C$2:$C$500,'Stock-AF'!$C103)*SUMIFS(AF!W$2:W$500,AF!$C$2:$C$500,'Stock-AF'!$C103)</f>
        <v>0</v>
      </c>
      <c r="X103" s="4">
        <f>SUMIFS(Stock!X$2:X$500,Stock!$C$2:$C$500,'Stock-AF'!$C103)*SUMIFS(AF!X$2:X$500,AF!$C$2:$C$500,'Stock-AF'!$C103)</f>
        <v>0</v>
      </c>
      <c r="Y103" s="4">
        <f>SUMIFS(Stock!Y$2:Y$500,Stock!$C$2:$C$500,'Stock-AF'!$C103)*SUMIFS(AF!Y$2:Y$500,AF!$C$2:$C$500,'Stock-AF'!$C103)</f>
        <v>0</v>
      </c>
      <c r="Z103" s="4">
        <f>SUMIFS(Stock!Z$2:Z$500,Stock!$C$2:$C$500,'Stock-AF'!$C103)*SUMIFS(AF!Z$2:Z$500,AF!$C$2:$C$500,'Stock-AF'!$C103)</f>
        <v>0</v>
      </c>
      <c r="AA103" s="4">
        <f>SUMIFS(Stock!AA$2:AA$500,Stock!$C$2:$C$500,'Stock-AF'!$C103)*SUMIFS(AF!AA$2:AA$500,AF!$C$2:$C$500,'Stock-AF'!$C103)</f>
        <v>0</v>
      </c>
      <c r="AB103" s="4">
        <f>SUMIFS(Stock!AB$2:AB$500,Stock!$C$2:$C$500,'Stock-AF'!$C103)*SUMIFS(AF!AB$2:AB$500,AF!$C$2:$C$500,'Stock-AF'!$C103)</f>
        <v>0</v>
      </c>
      <c r="AC103" s="4">
        <f>SUMIFS(Stock!AC$2:AC$500,Stock!$C$2:$C$500,'Stock-AF'!$C103)*SUMIFS(AF!AC$2:AC$500,AF!$C$2:$C$500,'Stock-AF'!$C103)</f>
        <v>0</v>
      </c>
      <c r="AD103" s="4">
        <f>SUMIFS(Stock!AD$2:AD$500,Stock!$C$2:$C$500,'Stock-AF'!$C103)*SUMIFS(AF!AD$2:AD$500,AF!$C$2:$C$500,'Stock-AF'!$C103)</f>
        <v>0</v>
      </c>
      <c r="AE103" s="4">
        <f>SUMIFS(Stock!AE$2:AE$500,Stock!$C$2:$C$500,'Stock-AF'!$C103)*SUMIFS(AF!AE$2:AE$500,AF!$C$2:$C$500,'Stock-AF'!$C103)</f>
        <v>0</v>
      </c>
      <c r="AF103" s="4">
        <f>SUMIFS(Stock!AF$2:AF$500,Stock!$C$2:$C$500,'Stock-AF'!$C103)*SUMIFS(AF!AF$2:AF$500,AF!$C$2:$C$500,'Stock-AF'!$C103)</f>
        <v>0</v>
      </c>
      <c r="AG103" s="4">
        <f>SUMIFS(Stock!AG$2:AG$500,Stock!$C$2:$C$500,'Stock-AF'!$C103)*SUMIFS(AF!AG$2:AG$500,AF!$C$2:$C$500,'Stock-AF'!$C103)</f>
        <v>0</v>
      </c>
      <c r="AH103" s="4">
        <f>SUMIFS(Stock!AH$2:AH$500,Stock!$C$2:$C$500,'Stock-AF'!$C103)*SUMIFS(AF!AH$2:AH$500,AF!$C$2:$C$500,'Stock-AF'!$C103)</f>
        <v>0</v>
      </c>
      <c r="AI103" s="4">
        <f>SUMIFS(Stock!AI$2:AI$500,Stock!$C$2:$C$500,'Stock-AF'!$C103)*SUMIFS(AF!AI$2:AI$500,AF!$C$2:$C$500,'Stock-AF'!$C103)</f>
        <v>0</v>
      </c>
      <c r="AJ103" s="4">
        <f>SUMIFS(Stock!AJ$2:AJ$500,Stock!$C$2:$C$500,'Stock-AF'!$C103)*SUMIFS(AF!AJ$2:AJ$500,AF!$C$2:$C$500,'Stock-AF'!$C103)</f>
        <v>0</v>
      </c>
      <c r="AK103" s="4">
        <f>SUMIFS(Stock!AK$2:AK$500,Stock!$C$2:$C$500,'Stock-AF'!$C103)*SUMIFS(AF!AK$2:AK$500,AF!$C$2:$C$500,'Stock-AF'!$C103)</f>
        <v>0</v>
      </c>
      <c r="AL103" s="4">
        <f>SUMIFS(Stock!AL$2:AL$500,Stock!$C$2:$C$500,'Stock-AF'!$C103)*SUMIFS(AF!AL$2:AL$500,AF!$C$2:$C$500,'Stock-AF'!$C103)</f>
        <v>0</v>
      </c>
      <c r="AM103" s="4">
        <f>SUMIFS(Stock!AM$2:AM$500,Stock!$C$2:$C$500,'Stock-AF'!$C103)*SUMIFS(AF!AM$2:AM$500,AF!$C$2:$C$500,'Stock-AF'!$C103)</f>
        <v>0</v>
      </c>
      <c r="AN103" s="4">
        <f>SUMIFS(Stock!AN$2:AN$500,Stock!$C$2:$C$500,'Stock-AF'!$C103)*SUMIFS(AF!AN$2:AN$500,AF!$C$2:$C$500,'Stock-AF'!$C103)</f>
        <v>0</v>
      </c>
      <c r="AO103" s="4">
        <f>SUMIFS(Stock!AO$2:AO$500,Stock!$C$2:$C$500,'Stock-AF'!$C103)*SUMIFS(AF!AO$2:AO$500,AF!$C$2:$C$500,'Stock-AF'!$C103)</f>
        <v>1.4230536994830002E-2</v>
      </c>
      <c r="AP103" s="4">
        <f>SUMIFS(Stock!AP$2:AP$500,Stock!$C$2:$C$500,'Stock-AF'!$C103)*SUMIFS(AF!AP$2:AP$500,AF!$C$2:$C$500,'Stock-AF'!$C103)</f>
        <v>0</v>
      </c>
      <c r="AQ103" s="4">
        <f>SUMIFS(Stock!AQ$2:AQ$500,Stock!$C$2:$C$500,'Stock-AF'!$C103)*SUMIFS(AF!AQ$2:AQ$500,AF!$C$2:$C$500,'Stock-AF'!$C103)</f>
        <v>0</v>
      </c>
      <c r="AR103" s="4">
        <f>SUMIFS(Stock!AR$2:AR$500,Stock!$C$2:$C$500,'Stock-AF'!$C103)*SUMIFS(AF!AR$2:AR$500,AF!$C$2:$C$500,'Stock-AF'!$C103)</f>
        <v>0</v>
      </c>
      <c r="AS103" s="4">
        <f>SUMIFS(Stock!AS$2:AS$500,Stock!$C$2:$C$500,'Stock-AF'!$C103)*SUMIFS(AF!AS$2:AS$500,AF!$C$2:$C$500,'Stock-AF'!$C103)</f>
        <v>0</v>
      </c>
      <c r="AT103" s="4">
        <f>SUMIFS(Stock!AT$2:AT$500,Stock!$C$2:$C$500,'Stock-AF'!$C103)*SUMIFS(AF!AT$2:AT$500,AF!$C$2:$C$500,'Stock-AF'!$C103)</f>
        <v>0</v>
      </c>
      <c r="AU103" s="4">
        <f>SUMIFS(Stock!AU$2:AU$500,Stock!$C$2:$C$500,'Stock-AF'!$C103)*SUMIFS(AF!AU$2:AU$500,AF!$C$2:$C$500,'Stock-AF'!$C103)</f>
        <v>2.0161451098949599E-3</v>
      </c>
      <c r="AV103" s="4">
        <f>SUMIFS(Stock!AV$2:AV$500,Stock!$C$2:$C$500,'Stock-AF'!$C103)*SUMIFS(AF!AV$2:AV$500,AF!$C$2:$C$500,'Stock-AF'!$C103)</f>
        <v>0</v>
      </c>
    </row>
    <row r="104" spans="1:48">
      <c r="A104" s="4" t="s">
        <v>52</v>
      </c>
      <c r="B104" s="4" t="s">
        <v>258</v>
      </c>
      <c r="C104" s="4" t="s">
        <v>217</v>
      </c>
      <c r="D104" s="4" t="s">
        <v>54</v>
      </c>
      <c r="E104" s="4" t="s">
        <v>260</v>
      </c>
      <c r="F104" s="4" t="s">
        <v>54</v>
      </c>
      <c r="G104" s="4">
        <v>2010</v>
      </c>
      <c r="H104" s="4" t="s">
        <v>54</v>
      </c>
      <c r="I104" s="4" t="s">
        <v>54</v>
      </c>
      <c r="J104" s="4" t="s">
        <v>54</v>
      </c>
      <c r="K104" s="4" t="s">
        <v>54</v>
      </c>
      <c r="L104" s="4">
        <f>SUMIFS(Stock!L$2:L$500,Stock!$C$2:$C$500,'Stock-AF'!$C104)*SUMIFS(AF!L$2:L$500,AF!$C$2:$C$500,'Stock-AF'!$C104)</f>
        <v>1.7248013672534299E-3</v>
      </c>
      <c r="M104" s="4">
        <f>SUMIFS(Stock!M$2:M$500,Stock!$C$2:$C$500,'Stock-AF'!$C104)*SUMIFS(AF!M$2:M$500,AF!$C$2:$C$500,'Stock-AF'!$C104)</f>
        <v>5.5071180605759402E-3</v>
      </c>
      <c r="N104" s="4">
        <f>SUMIFS(Stock!N$2:N$500,Stock!$C$2:$C$500,'Stock-AF'!$C104)*SUMIFS(AF!N$2:N$500,AF!$C$2:$C$500,'Stock-AF'!$C104)</f>
        <v>3.33537895682069E-4</v>
      </c>
      <c r="O104" s="4">
        <f>SUMIFS(Stock!O$2:O$500,Stock!$C$2:$C$500,'Stock-AF'!$C104)*SUMIFS(AF!O$2:O$500,AF!$C$2:$C$500,'Stock-AF'!$C104)</f>
        <v>1.40612265117394E-2</v>
      </c>
      <c r="P104" s="4">
        <f>SUMIFS(Stock!P$2:P$500,Stock!$C$2:$C$500,'Stock-AF'!$C104)*SUMIFS(AF!P$2:P$500,AF!$C$2:$C$500,'Stock-AF'!$C104)</f>
        <v>1.21260257140551E-2</v>
      </c>
      <c r="Q104" s="4">
        <f>SUMIFS(Stock!Q$2:Q$500,Stock!$C$2:$C$500,'Stock-AF'!$C104)*SUMIFS(AF!Q$2:Q$500,AF!$C$2:$C$500,'Stock-AF'!$C104)</f>
        <v>6.0707685835985001E-3</v>
      </c>
      <c r="R104" s="4">
        <f>SUMIFS(Stock!R$2:R$500,Stock!$C$2:$C$500,'Stock-AF'!$C104)*SUMIFS(AF!R$2:R$500,AF!$C$2:$C$500,'Stock-AF'!$C104)</f>
        <v>1.5309229509358003E-3</v>
      </c>
      <c r="S104" s="4">
        <f>SUMIFS(Stock!S$2:S$500,Stock!$C$2:$C$500,'Stock-AF'!$C104)*SUMIFS(AF!S$2:S$500,AF!$C$2:$C$500,'Stock-AF'!$C104)</f>
        <v>1.14385017447992E-2</v>
      </c>
      <c r="T104" s="4">
        <f>SUMIFS(Stock!T$2:T$500,Stock!$C$2:$C$500,'Stock-AF'!$C104)*SUMIFS(AF!T$2:T$500,AF!$C$2:$C$500,'Stock-AF'!$C104)</f>
        <v>3.2257805220205403E-2</v>
      </c>
      <c r="U104" s="4">
        <f>SUMIFS(Stock!U$2:U$500,Stock!$C$2:$C$500,'Stock-AF'!$C104)*SUMIFS(AF!U$2:U$500,AF!$C$2:$C$500,'Stock-AF'!$C104)</f>
        <v>1.0757839025510002E-2</v>
      </c>
      <c r="V104" s="4">
        <f>SUMIFS(Stock!V$2:V$500,Stock!$C$2:$C$500,'Stock-AF'!$C104)*SUMIFS(AF!V$2:V$500,AF!$C$2:$C$500,'Stock-AF'!$C104)</f>
        <v>2.4624615402108001E-3</v>
      </c>
      <c r="W104" s="4">
        <f>SUMIFS(Stock!W$2:W$500,Stock!$C$2:$C$500,'Stock-AF'!$C104)*SUMIFS(AF!W$2:W$500,AF!$C$2:$C$500,'Stock-AF'!$C104)</f>
        <v>3.2257993111472004E-2</v>
      </c>
      <c r="X104" s="4">
        <f>SUMIFS(Stock!X$2:X$500,Stock!$C$2:$C$500,'Stock-AF'!$C104)*SUMIFS(AF!X$2:X$500,AF!$C$2:$C$500,'Stock-AF'!$C104)</f>
        <v>0.11010464211709202</v>
      </c>
      <c r="Y104" s="4">
        <f>SUMIFS(Stock!Y$2:Y$500,Stock!$C$2:$C$500,'Stock-AF'!$C104)*SUMIFS(AF!Y$2:Y$500,AF!$C$2:$C$500,'Stock-AF'!$C104)</f>
        <v>1.5273602004560301E-2</v>
      </c>
      <c r="Z104" s="4">
        <f>SUMIFS(Stock!Z$2:Z$500,Stock!$C$2:$C$500,'Stock-AF'!$C104)*SUMIFS(AF!Z$2:Z$500,AF!$C$2:$C$500,'Stock-AF'!$C104)</f>
        <v>0.185388141333793</v>
      </c>
      <c r="AA104" s="4">
        <f>SUMIFS(Stock!AA$2:AA$500,Stock!$C$2:$C$500,'Stock-AF'!$C104)*SUMIFS(AF!AA$2:AA$500,AF!$C$2:$C$500,'Stock-AF'!$C104)</f>
        <v>8.3886377351980006E-3</v>
      </c>
      <c r="AB104" s="4">
        <f>SUMIFS(Stock!AB$2:AB$500,Stock!$C$2:$C$500,'Stock-AF'!$C104)*SUMIFS(AF!AB$2:AB$500,AF!$C$2:$C$500,'Stock-AF'!$C104)</f>
        <v>8.9872055574791807E-3</v>
      </c>
      <c r="AC104" s="4">
        <f>SUMIFS(Stock!AC$2:AC$500,Stock!$C$2:$C$500,'Stock-AF'!$C104)*SUMIFS(AF!AC$2:AC$500,AF!$C$2:$C$500,'Stock-AF'!$C104)</f>
        <v>1.0289446595371001E-2</v>
      </c>
      <c r="AD104" s="4">
        <f>SUMIFS(Stock!AD$2:AD$500,Stock!$C$2:$C$500,'Stock-AF'!$C104)*SUMIFS(AF!AD$2:AD$500,AF!$C$2:$C$500,'Stock-AF'!$C104)</f>
        <v>3.4028783780786702E-4</v>
      </c>
      <c r="AE104" s="4">
        <f>SUMIFS(Stock!AE$2:AE$500,Stock!$C$2:$C$500,'Stock-AF'!$C104)*SUMIFS(AF!AE$2:AE$500,AF!$C$2:$C$500,'Stock-AF'!$C104)</f>
        <v>9.3952192916164703E-2</v>
      </c>
      <c r="AF104" s="4">
        <f>SUMIFS(Stock!AF$2:AF$500,Stock!$C$2:$C$500,'Stock-AF'!$C104)*SUMIFS(AF!AF$2:AF$500,AF!$C$2:$C$500,'Stock-AF'!$C104)</f>
        <v>6.17761001322076E-4</v>
      </c>
      <c r="AG104" s="4">
        <f>SUMIFS(Stock!AG$2:AG$500,Stock!$C$2:$C$500,'Stock-AF'!$C104)*SUMIFS(AF!AG$2:AG$500,AF!$C$2:$C$500,'Stock-AF'!$C104)</f>
        <v>2.4385999152676304E-3</v>
      </c>
      <c r="AH104" s="4">
        <f>SUMIFS(Stock!AH$2:AH$500,Stock!$C$2:$C$500,'Stock-AF'!$C104)*SUMIFS(AF!AH$2:AH$500,AF!$C$2:$C$500,'Stock-AF'!$C104)</f>
        <v>2.75647923155754E-4</v>
      </c>
      <c r="AI104" s="4">
        <f>SUMIFS(Stock!AI$2:AI$500,Stock!$C$2:$C$500,'Stock-AF'!$C104)*SUMIFS(AF!AI$2:AI$500,AF!$C$2:$C$500,'Stock-AF'!$C104)</f>
        <v>2.4520612077308501E-3</v>
      </c>
      <c r="AJ104" s="4">
        <f>SUMIFS(Stock!AJ$2:AJ$500,Stock!$C$2:$C$500,'Stock-AF'!$C104)*SUMIFS(AF!AJ$2:AJ$500,AF!$C$2:$C$500,'Stock-AF'!$C104)</f>
        <v>3.8298192193321803E-5</v>
      </c>
      <c r="AK104" s="4">
        <f>SUMIFS(Stock!AK$2:AK$500,Stock!$C$2:$C$500,'Stock-AF'!$C104)*SUMIFS(AF!AK$2:AK$500,AF!$C$2:$C$500,'Stock-AF'!$C104)</f>
        <v>1.82748625704344E-3</v>
      </c>
      <c r="AL104" s="4">
        <f>SUMIFS(Stock!AL$2:AL$500,Stock!$C$2:$C$500,'Stock-AF'!$C104)*SUMIFS(AF!AL$2:AL$500,AF!$C$2:$C$500,'Stock-AF'!$C104)</f>
        <v>1.52908856569408E-3</v>
      </c>
      <c r="AM104" s="4">
        <f>SUMIFS(Stock!AM$2:AM$500,Stock!$C$2:$C$500,'Stock-AF'!$C104)*SUMIFS(AF!AM$2:AM$500,AF!$C$2:$C$500,'Stock-AF'!$C104)</f>
        <v>2.8283012196569004E-2</v>
      </c>
      <c r="AN104" s="4">
        <f>SUMIFS(Stock!AN$2:AN$500,Stock!$C$2:$C$500,'Stock-AF'!$C104)*SUMIFS(AF!AN$2:AN$500,AF!$C$2:$C$500,'Stock-AF'!$C104)</f>
        <v>4.7568079540665401E-2</v>
      </c>
      <c r="AO104" s="4">
        <f>SUMIFS(Stock!AO$2:AO$500,Stock!$C$2:$C$500,'Stock-AF'!$C104)*SUMIFS(AF!AO$2:AO$500,AF!$C$2:$C$500,'Stock-AF'!$C104)</f>
        <v>6.2421870153263406E-2</v>
      </c>
      <c r="AP104" s="4">
        <f>SUMIFS(Stock!AP$2:AP$500,Stock!$C$2:$C$500,'Stock-AF'!$C104)*SUMIFS(AF!AP$2:AP$500,AF!$C$2:$C$500,'Stock-AF'!$C104)</f>
        <v>1.8421948231907202E-2</v>
      </c>
      <c r="AQ104" s="4">
        <f>SUMIFS(Stock!AQ$2:AQ$500,Stock!$C$2:$C$500,'Stock-AF'!$C104)*SUMIFS(AF!AQ$2:AQ$500,AF!$C$2:$C$500,'Stock-AF'!$C104)</f>
        <v>7.4613930569394308E-3</v>
      </c>
      <c r="AR104" s="4">
        <f>SUMIFS(Stock!AR$2:AR$500,Stock!$C$2:$C$500,'Stock-AF'!$C104)*SUMIFS(AF!AR$2:AR$500,AF!$C$2:$C$500,'Stock-AF'!$C104)</f>
        <v>3.9904538576484598E-3</v>
      </c>
      <c r="AS104" s="4">
        <f>SUMIFS(Stock!AS$2:AS$500,Stock!$C$2:$C$500,'Stock-AF'!$C104)*SUMIFS(AF!AS$2:AS$500,AF!$C$2:$C$500,'Stock-AF'!$C104)</f>
        <v>1.4585125725762902E-2</v>
      </c>
      <c r="AT104" s="4">
        <f>SUMIFS(Stock!AT$2:AT$500,Stock!$C$2:$C$500,'Stock-AF'!$C104)*SUMIFS(AF!AT$2:AT$500,AF!$C$2:$C$500,'Stock-AF'!$C104)</f>
        <v>2.9139388820639102E-3</v>
      </c>
      <c r="AU104" s="4">
        <f>SUMIFS(Stock!AU$2:AU$500,Stock!$C$2:$C$500,'Stock-AF'!$C104)*SUMIFS(AF!AU$2:AU$500,AF!$C$2:$C$500,'Stock-AF'!$C104)</f>
        <v>4.8411947760879301E-3</v>
      </c>
      <c r="AV104" s="4">
        <f>SUMIFS(Stock!AV$2:AV$500,Stock!$C$2:$C$500,'Stock-AF'!$C104)*SUMIFS(AF!AV$2:AV$500,AF!$C$2:$C$500,'Stock-AF'!$C104)</f>
        <v>0.22712388637749703</v>
      </c>
    </row>
    <row r="105" spans="1:48">
      <c r="A105" s="4" t="s">
        <v>52</v>
      </c>
      <c r="B105" s="4" t="s">
        <v>258</v>
      </c>
      <c r="C105" s="4" t="s">
        <v>218</v>
      </c>
      <c r="D105" s="4" t="s">
        <v>54</v>
      </c>
      <c r="E105" s="4" t="s">
        <v>260</v>
      </c>
      <c r="F105" s="4" t="s">
        <v>54</v>
      </c>
      <c r="G105" s="4">
        <v>2010</v>
      </c>
      <c r="H105" s="4" t="s">
        <v>54</v>
      </c>
      <c r="I105" s="4" t="s">
        <v>54</v>
      </c>
      <c r="J105" s="4" t="s">
        <v>54</v>
      </c>
      <c r="K105" s="4" t="s">
        <v>54</v>
      </c>
      <c r="L105" s="4">
        <f>SUMIFS(Stock!L$2:L$500,Stock!$C$2:$C$500,'Stock-AF'!$C105)*SUMIFS(AF!L$2:L$500,AF!$C$2:$C$500,'Stock-AF'!$C105)</f>
        <v>0</v>
      </c>
      <c r="M105" s="4">
        <f>SUMIFS(Stock!M$2:M$500,Stock!$C$2:$C$500,'Stock-AF'!$C105)*SUMIFS(AF!M$2:M$500,AF!$C$2:$C$500,'Stock-AF'!$C105)</f>
        <v>7.2551006476548902E-3</v>
      </c>
      <c r="N105" s="4">
        <f>SUMIFS(Stock!N$2:N$500,Stock!$C$2:$C$500,'Stock-AF'!$C105)*SUMIFS(AF!N$2:N$500,AF!$C$2:$C$500,'Stock-AF'!$C105)</f>
        <v>0</v>
      </c>
      <c r="O105" s="4">
        <f>SUMIFS(Stock!O$2:O$500,Stock!$C$2:$C$500,'Stock-AF'!$C105)*SUMIFS(AF!O$2:O$500,AF!$C$2:$C$500,'Stock-AF'!$C105)</f>
        <v>2.1257621746959301E-2</v>
      </c>
      <c r="P105" s="4">
        <f>SUMIFS(Stock!P$2:P$500,Stock!$C$2:$C$500,'Stock-AF'!$C105)*SUMIFS(AF!P$2:P$500,AF!$C$2:$C$500,'Stock-AF'!$C105)</f>
        <v>2.5419867797130203E-3</v>
      </c>
      <c r="Q105" s="4">
        <f>SUMIFS(Stock!Q$2:Q$500,Stock!$C$2:$C$500,'Stock-AF'!$C105)*SUMIFS(AF!Q$2:Q$500,AF!$C$2:$C$500,'Stock-AF'!$C105)</f>
        <v>7.2956540259976697E-3</v>
      </c>
      <c r="R105" s="4">
        <f>SUMIFS(Stock!R$2:R$500,Stock!$C$2:$C$500,'Stock-AF'!$C105)*SUMIFS(AF!R$2:R$500,AF!$C$2:$C$500,'Stock-AF'!$C105)</f>
        <v>0</v>
      </c>
      <c r="S105" s="4">
        <f>SUMIFS(Stock!S$2:S$500,Stock!$C$2:$C$500,'Stock-AF'!$C105)*SUMIFS(AF!S$2:S$500,AF!$C$2:$C$500,'Stock-AF'!$C105)</f>
        <v>2.0198958809728704E-2</v>
      </c>
      <c r="T105" s="4">
        <f>SUMIFS(Stock!T$2:T$500,Stock!$C$2:$C$500,'Stock-AF'!$C105)*SUMIFS(AF!T$2:T$500,AF!$C$2:$C$500,'Stock-AF'!$C105)</f>
        <v>0.110834991864402</v>
      </c>
      <c r="U105" s="4">
        <f>SUMIFS(Stock!U$2:U$500,Stock!$C$2:$C$500,'Stock-AF'!$C105)*SUMIFS(AF!U$2:U$500,AF!$C$2:$C$500,'Stock-AF'!$C105)</f>
        <v>7.3043517385632407E-3</v>
      </c>
      <c r="V105" s="4">
        <f>SUMIFS(Stock!V$2:V$500,Stock!$C$2:$C$500,'Stock-AF'!$C105)*SUMIFS(AF!V$2:V$500,AF!$C$2:$C$500,'Stock-AF'!$C105)</f>
        <v>5.0936257517653007E-4</v>
      </c>
      <c r="W105" s="4">
        <f>SUMIFS(Stock!W$2:W$500,Stock!$C$2:$C$500,'Stock-AF'!$C105)*SUMIFS(AF!W$2:W$500,AF!$C$2:$C$500,'Stock-AF'!$C105)</f>
        <v>4.3572027167499408E-3</v>
      </c>
      <c r="X105" s="4">
        <f>SUMIFS(Stock!X$2:X$500,Stock!$C$2:$C$500,'Stock-AF'!$C105)*SUMIFS(AF!X$2:X$500,AF!$C$2:$C$500,'Stock-AF'!$C105)</f>
        <v>3.08511331597996E-2</v>
      </c>
      <c r="Y105" s="4">
        <f>SUMIFS(Stock!Y$2:Y$500,Stock!$C$2:$C$500,'Stock-AF'!$C105)*SUMIFS(AF!Y$2:Y$500,AF!$C$2:$C$500,'Stock-AF'!$C105)</f>
        <v>4.0054264111222108E-4</v>
      </c>
      <c r="Z105" s="4">
        <f>SUMIFS(Stock!Z$2:Z$500,Stock!$C$2:$C$500,'Stock-AF'!$C105)*SUMIFS(AF!Z$2:Z$500,AF!$C$2:$C$500,'Stock-AF'!$C105)</f>
        <v>0.15333527388322099</v>
      </c>
      <c r="AA105" s="4">
        <f>SUMIFS(Stock!AA$2:AA$500,Stock!$C$2:$C$500,'Stock-AF'!$C105)*SUMIFS(AF!AA$2:AA$500,AF!$C$2:$C$500,'Stock-AF'!$C105)</f>
        <v>5.4778806451250203E-3</v>
      </c>
      <c r="AB105" s="4">
        <f>SUMIFS(Stock!AB$2:AB$500,Stock!$C$2:$C$500,'Stock-AF'!$C105)*SUMIFS(AF!AB$2:AB$500,AF!$C$2:$C$500,'Stock-AF'!$C105)</f>
        <v>2.5719547949528E-2</v>
      </c>
      <c r="AC105" s="4">
        <f>SUMIFS(Stock!AC$2:AC$500,Stock!$C$2:$C$500,'Stock-AF'!$C105)*SUMIFS(AF!AC$2:AC$500,AF!$C$2:$C$500,'Stock-AF'!$C105)</f>
        <v>1.0719223749951701E-2</v>
      </c>
      <c r="AD105" s="4">
        <f>SUMIFS(Stock!AD$2:AD$500,Stock!$C$2:$C$500,'Stock-AF'!$C105)*SUMIFS(AF!AD$2:AD$500,AF!$C$2:$C$500,'Stock-AF'!$C105)</f>
        <v>0</v>
      </c>
      <c r="AE105" s="4">
        <f>SUMIFS(Stock!AE$2:AE$500,Stock!$C$2:$C$500,'Stock-AF'!$C105)*SUMIFS(AF!AE$2:AE$500,AF!$C$2:$C$500,'Stock-AF'!$C105)</f>
        <v>0.17475477149533503</v>
      </c>
      <c r="AF105" s="4">
        <f>SUMIFS(Stock!AF$2:AF$500,Stock!$C$2:$C$500,'Stock-AF'!$C105)*SUMIFS(AF!AF$2:AF$500,AF!$C$2:$C$500,'Stock-AF'!$C105)</f>
        <v>0</v>
      </c>
      <c r="AG105" s="4">
        <f>SUMIFS(Stock!AG$2:AG$500,Stock!$C$2:$C$500,'Stock-AF'!$C105)*SUMIFS(AF!AG$2:AG$500,AF!$C$2:$C$500,'Stock-AF'!$C105)</f>
        <v>2.0198107695790801E-3</v>
      </c>
      <c r="AH105" s="4">
        <f>SUMIFS(Stock!AH$2:AH$500,Stock!$C$2:$C$500,'Stock-AF'!$C105)*SUMIFS(AF!AH$2:AH$500,AF!$C$2:$C$500,'Stock-AF'!$C105)</f>
        <v>3.8293083502361202E-4</v>
      </c>
      <c r="AI105" s="4">
        <f>SUMIFS(Stock!AI$2:AI$500,Stock!$C$2:$C$500,'Stock-AF'!$C105)*SUMIFS(AF!AI$2:AI$500,AF!$C$2:$C$500,'Stock-AF'!$C105)</f>
        <v>2.9032316417259701E-3</v>
      </c>
      <c r="AJ105" s="4">
        <f>SUMIFS(Stock!AJ$2:AJ$500,Stock!$C$2:$C$500,'Stock-AF'!$C105)*SUMIFS(AF!AJ$2:AJ$500,AF!$C$2:$C$500,'Stock-AF'!$C105)</f>
        <v>0</v>
      </c>
      <c r="AK105" s="4">
        <f>SUMIFS(Stock!AK$2:AK$500,Stock!$C$2:$C$500,'Stock-AF'!$C105)*SUMIFS(AF!AK$2:AK$500,AF!$C$2:$C$500,'Stock-AF'!$C105)</f>
        <v>5.6120514137654303E-5</v>
      </c>
      <c r="AL105" s="4">
        <f>SUMIFS(Stock!AL$2:AL$500,Stock!$C$2:$C$500,'Stock-AF'!$C105)*SUMIFS(AF!AL$2:AL$500,AF!$C$2:$C$500,'Stock-AF'!$C105)</f>
        <v>0</v>
      </c>
      <c r="AM105" s="4">
        <f>SUMIFS(Stock!AM$2:AM$500,Stock!$C$2:$C$500,'Stock-AF'!$C105)*SUMIFS(AF!AM$2:AM$500,AF!$C$2:$C$500,'Stock-AF'!$C105)</f>
        <v>7.4957378488482496E-2</v>
      </c>
      <c r="AN105" s="4">
        <f>SUMIFS(Stock!AN$2:AN$500,Stock!$C$2:$C$500,'Stock-AF'!$C105)*SUMIFS(AF!AN$2:AN$500,AF!$C$2:$C$500,'Stock-AF'!$C105)</f>
        <v>6.3823912127387405E-4</v>
      </c>
      <c r="AO105" s="4">
        <f>SUMIFS(Stock!AO$2:AO$500,Stock!$C$2:$C$500,'Stock-AF'!$C105)*SUMIFS(AF!AO$2:AO$500,AF!$C$2:$C$500,'Stock-AF'!$C105)</f>
        <v>6.3103641766249594E-2</v>
      </c>
      <c r="AP105" s="4">
        <f>SUMIFS(Stock!AP$2:AP$500,Stock!$C$2:$C$500,'Stock-AF'!$C105)*SUMIFS(AF!AP$2:AP$500,AF!$C$2:$C$500,'Stock-AF'!$C105)</f>
        <v>6.4204379739700411E-3</v>
      </c>
      <c r="AQ105" s="4">
        <f>SUMIFS(Stock!AQ$2:AQ$500,Stock!$C$2:$C$500,'Stock-AF'!$C105)*SUMIFS(AF!AQ$2:AQ$500,AF!$C$2:$C$500,'Stock-AF'!$C105)</f>
        <v>2.8306611484315805E-2</v>
      </c>
      <c r="AR105" s="4">
        <f>SUMIFS(Stock!AR$2:AR$500,Stock!$C$2:$C$500,'Stock-AF'!$C105)*SUMIFS(AF!AR$2:AR$500,AF!$C$2:$C$500,'Stock-AF'!$C105)</f>
        <v>2.5436623032891801E-3</v>
      </c>
      <c r="AS105" s="4">
        <f>SUMIFS(Stock!AS$2:AS$500,Stock!$C$2:$C$500,'Stock-AF'!$C105)*SUMIFS(AF!AS$2:AS$500,AF!$C$2:$C$500,'Stock-AF'!$C105)</f>
        <v>2.0253407200939301E-4</v>
      </c>
      <c r="AT105" s="4">
        <f>SUMIFS(Stock!AT$2:AT$500,Stock!$C$2:$C$500,'Stock-AF'!$C105)*SUMIFS(AF!AT$2:AT$500,AF!$C$2:$C$500,'Stock-AF'!$C105)</f>
        <v>6.0929075927811604E-4</v>
      </c>
      <c r="AU105" s="4">
        <f>SUMIFS(Stock!AU$2:AU$500,Stock!$C$2:$C$500,'Stock-AF'!$C105)*SUMIFS(AF!AU$2:AU$500,AF!$C$2:$C$500,'Stock-AF'!$C105)</f>
        <v>8.075486437487121E-3</v>
      </c>
      <c r="AV105" s="4">
        <f>SUMIFS(Stock!AV$2:AV$500,Stock!$C$2:$C$500,'Stock-AF'!$C105)*SUMIFS(AF!AV$2:AV$500,AF!$C$2:$C$500,'Stock-AF'!$C105)</f>
        <v>0.26174566860819798</v>
      </c>
    </row>
    <row r="106" spans="1:48">
      <c r="A106" s="4" t="s">
        <v>52</v>
      </c>
      <c r="B106" s="4" t="s">
        <v>258</v>
      </c>
      <c r="C106" s="4" t="s">
        <v>219</v>
      </c>
      <c r="D106" s="4" t="s">
        <v>54</v>
      </c>
      <c r="E106" s="4" t="s">
        <v>260</v>
      </c>
      <c r="F106" s="4" t="s">
        <v>54</v>
      </c>
      <c r="G106" s="4">
        <v>2010</v>
      </c>
      <c r="H106" s="4" t="s">
        <v>54</v>
      </c>
      <c r="I106" s="4" t="s">
        <v>54</v>
      </c>
      <c r="J106" s="4" t="s">
        <v>54</v>
      </c>
      <c r="K106" s="4" t="s">
        <v>54</v>
      </c>
      <c r="L106" s="4">
        <f>SUMIFS(Stock!L$2:L$500,Stock!$C$2:$C$500,'Stock-AF'!$C106)*SUMIFS(AF!L$2:L$500,AF!$C$2:$C$500,'Stock-AF'!$C106)</f>
        <v>0</v>
      </c>
      <c r="M106" s="4">
        <f>SUMIFS(Stock!M$2:M$500,Stock!$C$2:$C$500,'Stock-AF'!$C106)*SUMIFS(AF!M$2:M$500,AF!$C$2:$C$500,'Stock-AF'!$C106)</f>
        <v>1.72785227501062E-2</v>
      </c>
      <c r="N106" s="4">
        <f>SUMIFS(Stock!N$2:N$500,Stock!$C$2:$C$500,'Stock-AF'!$C106)*SUMIFS(AF!N$2:N$500,AF!$C$2:$C$500,'Stock-AF'!$C106)</f>
        <v>1.6052364664123403E-3</v>
      </c>
      <c r="O106" s="4">
        <f>SUMIFS(Stock!O$2:O$500,Stock!$C$2:$C$500,'Stock-AF'!$C106)*SUMIFS(AF!O$2:O$500,AF!$C$2:$C$500,'Stock-AF'!$C106)</f>
        <v>5.6313644916444403E-3</v>
      </c>
      <c r="P106" s="4">
        <f>SUMIFS(Stock!P$2:P$500,Stock!$C$2:$C$500,'Stock-AF'!$C106)*SUMIFS(AF!P$2:P$500,AF!$C$2:$C$500,'Stock-AF'!$C106)</f>
        <v>3.44369503887041E-3</v>
      </c>
      <c r="Q106" s="4">
        <f>SUMIFS(Stock!Q$2:Q$500,Stock!$C$2:$C$500,'Stock-AF'!$C106)*SUMIFS(AF!Q$2:Q$500,AF!$C$2:$C$500,'Stock-AF'!$C106)</f>
        <v>3.71871931535637E-3</v>
      </c>
      <c r="R106" s="4">
        <f>SUMIFS(Stock!R$2:R$500,Stock!$C$2:$C$500,'Stock-AF'!$C106)*SUMIFS(AF!R$2:R$500,AF!$C$2:$C$500,'Stock-AF'!$C106)</f>
        <v>0</v>
      </c>
      <c r="S106" s="4">
        <f>SUMIFS(Stock!S$2:S$500,Stock!$C$2:$C$500,'Stock-AF'!$C106)*SUMIFS(AF!S$2:S$500,AF!$C$2:$C$500,'Stock-AF'!$C106)</f>
        <v>1.4322339905093502E-2</v>
      </c>
      <c r="T106" s="4">
        <f>SUMIFS(Stock!T$2:T$500,Stock!$C$2:$C$500,'Stock-AF'!$C106)*SUMIFS(AF!T$2:T$500,AF!$C$2:$C$500,'Stock-AF'!$C106)</f>
        <v>0.12688142446880099</v>
      </c>
      <c r="U106" s="4">
        <f>SUMIFS(Stock!U$2:U$500,Stock!$C$2:$C$500,'Stock-AF'!$C106)*SUMIFS(AF!U$2:U$500,AF!$C$2:$C$500,'Stock-AF'!$C106)</f>
        <v>1.5549378549791801E-2</v>
      </c>
      <c r="V106" s="4">
        <f>SUMIFS(Stock!V$2:V$500,Stock!$C$2:$C$500,'Stock-AF'!$C106)*SUMIFS(AF!V$2:V$500,AF!$C$2:$C$500,'Stock-AF'!$C106)</f>
        <v>3.0071135356902305E-3</v>
      </c>
      <c r="W106" s="4">
        <f>SUMIFS(Stock!W$2:W$500,Stock!$C$2:$C$500,'Stock-AF'!$C106)*SUMIFS(AF!W$2:W$500,AF!$C$2:$C$500,'Stock-AF'!$C106)</f>
        <v>0</v>
      </c>
      <c r="X106" s="4">
        <f>SUMIFS(Stock!X$2:X$500,Stock!$C$2:$C$500,'Stock-AF'!$C106)*SUMIFS(AF!X$2:X$500,AF!$C$2:$C$500,'Stock-AF'!$C106)</f>
        <v>0</v>
      </c>
      <c r="Y106" s="4">
        <f>SUMIFS(Stock!Y$2:Y$500,Stock!$C$2:$C$500,'Stock-AF'!$C106)*SUMIFS(AF!Y$2:Y$500,AF!$C$2:$C$500,'Stock-AF'!$C106)</f>
        <v>1.43913368020867E-2</v>
      </c>
      <c r="Z106" s="4">
        <f>SUMIFS(Stock!Z$2:Z$500,Stock!$C$2:$C$500,'Stock-AF'!$C106)*SUMIFS(AF!Z$2:Z$500,AF!$C$2:$C$500,'Stock-AF'!$C106)</f>
        <v>6.3491212777484998E-2</v>
      </c>
      <c r="AA106" s="4">
        <f>SUMIFS(Stock!AA$2:AA$500,Stock!$C$2:$C$500,'Stock-AF'!$C106)*SUMIFS(AF!AA$2:AA$500,AF!$C$2:$C$500,'Stock-AF'!$C106)</f>
        <v>1.54010383993875E-3</v>
      </c>
      <c r="AB106" s="4">
        <f>SUMIFS(Stock!AB$2:AB$500,Stock!$C$2:$C$500,'Stock-AF'!$C106)*SUMIFS(AF!AB$2:AB$500,AF!$C$2:$C$500,'Stock-AF'!$C106)</f>
        <v>7.2973335082268708E-3</v>
      </c>
      <c r="AC106" s="4">
        <f>SUMIFS(Stock!AC$2:AC$500,Stock!$C$2:$C$500,'Stock-AF'!$C106)*SUMIFS(AF!AC$2:AC$500,AF!$C$2:$C$500,'Stock-AF'!$C106)</f>
        <v>0</v>
      </c>
      <c r="AD106" s="4">
        <f>SUMIFS(Stock!AD$2:AD$500,Stock!$C$2:$C$500,'Stock-AF'!$C106)*SUMIFS(AF!AD$2:AD$500,AF!$C$2:$C$500,'Stock-AF'!$C106)</f>
        <v>7.9568454772545013E-4</v>
      </c>
      <c r="AE106" s="4">
        <f>SUMIFS(Stock!AE$2:AE$500,Stock!$C$2:$C$500,'Stock-AF'!$C106)*SUMIFS(AF!AE$2:AE$500,AF!$C$2:$C$500,'Stock-AF'!$C106)</f>
        <v>2.7753830443516402E-3</v>
      </c>
      <c r="AF106" s="4">
        <f>SUMIFS(Stock!AF$2:AF$500,Stock!$C$2:$C$500,'Stock-AF'!$C106)*SUMIFS(AF!AF$2:AF$500,AF!$C$2:$C$500,'Stock-AF'!$C106)</f>
        <v>5.07352216188161E-5</v>
      </c>
      <c r="AG106" s="4">
        <f>SUMIFS(Stock!AG$2:AG$500,Stock!$C$2:$C$500,'Stock-AF'!$C106)*SUMIFS(AF!AG$2:AG$500,AF!$C$2:$C$500,'Stock-AF'!$C106)</f>
        <v>9.37824838879334E-3</v>
      </c>
      <c r="AH106" s="4">
        <f>SUMIFS(Stock!AH$2:AH$500,Stock!$C$2:$C$500,'Stock-AF'!$C106)*SUMIFS(AF!AH$2:AH$500,AF!$C$2:$C$500,'Stock-AF'!$C106)</f>
        <v>9.8273430604211708E-4</v>
      </c>
      <c r="AI106" s="4">
        <f>SUMIFS(Stock!AI$2:AI$500,Stock!$C$2:$C$500,'Stock-AF'!$C106)*SUMIFS(AF!AI$2:AI$500,AF!$C$2:$C$500,'Stock-AF'!$C106)</f>
        <v>6.9241353992139411E-3</v>
      </c>
      <c r="AJ106" s="4">
        <f>SUMIFS(Stock!AJ$2:AJ$500,Stock!$C$2:$C$500,'Stock-AF'!$C106)*SUMIFS(AF!AJ$2:AJ$500,AF!$C$2:$C$500,'Stock-AF'!$C106)</f>
        <v>0</v>
      </c>
      <c r="AK106" s="4">
        <f>SUMIFS(Stock!AK$2:AK$500,Stock!$C$2:$C$500,'Stock-AF'!$C106)*SUMIFS(AF!AK$2:AK$500,AF!$C$2:$C$500,'Stock-AF'!$C106)</f>
        <v>3.5000880737031303E-4</v>
      </c>
      <c r="AL106" s="4">
        <f>SUMIFS(Stock!AL$2:AL$500,Stock!$C$2:$C$500,'Stock-AF'!$C106)*SUMIFS(AF!AL$2:AL$500,AF!$C$2:$C$500,'Stock-AF'!$C106)</f>
        <v>0</v>
      </c>
      <c r="AM106" s="4">
        <f>SUMIFS(Stock!AM$2:AM$500,Stock!$C$2:$C$500,'Stock-AF'!$C106)*SUMIFS(AF!AM$2:AM$500,AF!$C$2:$C$500,'Stock-AF'!$C106)</f>
        <v>2.9358531211484004E-2</v>
      </c>
      <c r="AN106" s="4">
        <f>SUMIFS(Stock!AN$2:AN$500,Stock!$C$2:$C$500,'Stock-AF'!$C106)*SUMIFS(AF!AN$2:AN$500,AF!$C$2:$C$500,'Stock-AF'!$C106)</f>
        <v>4.6347301704540104E-3</v>
      </c>
      <c r="AO106" s="4">
        <f>SUMIFS(Stock!AO$2:AO$500,Stock!$C$2:$C$500,'Stock-AF'!$C106)*SUMIFS(AF!AO$2:AO$500,AF!$C$2:$C$500,'Stock-AF'!$C106)</f>
        <v>3.0069561937198504E-2</v>
      </c>
      <c r="AP106" s="4">
        <f>SUMIFS(Stock!AP$2:AP$500,Stock!$C$2:$C$500,'Stock-AF'!$C106)*SUMIFS(AF!AP$2:AP$500,AF!$C$2:$C$500,'Stock-AF'!$C106)</f>
        <v>3.9245686339262498E-4</v>
      </c>
      <c r="AQ106" s="4">
        <f>SUMIFS(Stock!AQ$2:AQ$500,Stock!$C$2:$C$500,'Stock-AF'!$C106)*SUMIFS(AF!AQ$2:AQ$500,AF!$C$2:$C$500,'Stock-AF'!$C106)</f>
        <v>1.18972228085519E-2</v>
      </c>
      <c r="AR106" s="4">
        <f>SUMIFS(Stock!AR$2:AR$500,Stock!$C$2:$C$500,'Stock-AF'!$C106)*SUMIFS(AF!AR$2:AR$500,AF!$C$2:$C$500,'Stock-AF'!$C106)</f>
        <v>2.4648326654812202E-3</v>
      </c>
      <c r="AS106" s="4">
        <f>SUMIFS(Stock!AS$2:AS$500,Stock!$C$2:$C$500,'Stock-AF'!$C106)*SUMIFS(AF!AS$2:AS$500,AF!$C$2:$C$500,'Stock-AF'!$C106)</f>
        <v>2.4087612813116301E-2</v>
      </c>
      <c r="AT106" s="4">
        <f>SUMIFS(Stock!AT$2:AT$500,Stock!$C$2:$C$500,'Stock-AF'!$C106)*SUMIFS(AF!AT$2:AT$500,AF!$C$2:$C$500,'Stock-AF'!$C106)</f>
        <v>1.3689921455830902E-3</v>
      </c>
      <c r="AU106" s="4">
        <f>SUMIFS(Stock!AU$2:AU$500,Stock!$C$2:$C$500,'Stock-AF'!$C106)*SUMIFS(AF!AU$2:AU$500,AF!$C$2:$C$500,'Stock-AF'!$C106)</f>
        <v>8.3108047669285014E-3</v>
      </c>
      <c r="AV106" s="4">
        <f>SUMIFS(Stock!AV$2:AV$500,Stock!$C$2:$C$500,'Stock-AF'!$C106)*SUMIFS(AF!AV$2:AV$500,AF!$C$2:$C$500,'Stock-AF'!$C106)</f>
        <v>2.1455128032760402E-2</v>
      </c>
    </row>
    <row r="107" spans="1:48">
      <c r="A107" s="4" t="s">
        <v>52</v>
      </c>
      <c r="B107" s="4" t="s">
        <v>258</v>
      </c>
      <c r="C107" s="4" t="s">
        <v>220</v>
      </c>
      <c r="D107" s="4" t="s">
        <v>54</v>
      </c>
      <c r="E107" s="4" t="s">
        <v>260</v>
      </c>
      <c r="F107" s="4" t="s">
        <v>54</v>
      </c>
      <c r="G107" s="4">
        <v>2010</v>
      </c>
      <c r="H107" s="4" t="s">
        <v>54</v>
      </c>
      <c r="I107" s="4" t="s">
        <v>54</v>
      </c>
      <c r="J107" s="4" t="s">
        <v>54</v>
      </c>
      <c r="K107" s="4" t="s">
        <v>54</v>
      </c>
      <c r="L107" s="4">
        <f>SUMIFS(Stock!L$2:L$500,Stock!$C$2:$C$500,'Stock-AF'!$C107)*SUMIFS(AF!L$2:L$500,AF!$C$2:$C$500,'Stock-AF'!$C107)</f>
        <v>3.5094221674853804E-4</v>
      </c>
      <c r="M107" s="4">
        <f>SUMIFS(Stock!M$2:M$500,Stock!$C$2:$C$500,'Stock-AF'!$C107)*SUMIFS(AF!M$2:M$500,AF!$C$2:$C$500,'Stock-AF'!$C107)</f>
        <v>7.0773352296670607E-4</v>
      </c>
      <c r="N107" s="4">
        <f>SUMIFS(Stock!N$2:N$500,Stock!$C$2:$C$500,'Stock-AF'!$C107)*SUMIFS(AF!N$2:N$500,AF!$C$2:$C$500,'Stock-AF'!$C107)</f>
        <v>0</v>
      </c>
      <c r="O107" s="4">
        <f>SUMIFS(Stock!O$2:O$500,Stock!$C$2:$C$500,'Stock-AF'!$C107)*SUMIFS(AF!O$2:O$500,AF!$C$2:$C$500,'Stock-AF'!$C107)</f>
        <v>8.96962219930535E-3</v>
      </c>
      <c r="P107" s="4">
        <f>SUMIFS(Stock!P$2:P$500,Stock!$C$2:$C$500,'Stock-AF'!$C107)*SUMIFS(AF!P$2:P$500,AF!$C$2:$C$500,'Stock-AF'!$C107)</f>
        <v>2.4932619742080802E-4</v>
      </c>
      <c r="Q107" s="4">
        <f>SUMIFS(Stock!Q$2:Q$500,Stock!$C$2:$C$500,'Stock-AF'!$C107)*SUMIFS(AF!Q$2:Q$500,AF!$C$2:$C$500,'Stock-AF'!$C107)</f>
        <v>0</v>
      </c>
      <c r="R107" s="4">
        <f>SUMIFS(Stock!R$2:R$500,Stock!$C$2:$C$500,'Stock-AF'!$C107)*SUMIFS(AF!R$2:R$500,AF!$C$2:$C$500,'Stock-AF'!$C107)</f>
        <v>0</v>
      </c>
      <c r="S107" s="4">
        <f>SUMIFS(Stock!S$2:S$500,Stock!$C$2:$C$500,'Stock-AF'!$C107)*SUMIFS(AF!S$2:S$500,AF!$C$2:$C$500,'Stock-AF'!$C107)</f>
        <v>0</v>
      </c>
      <c r="T107" s="4">
        <f>SUMIFS(Stock!T$2:T$500,Stock!$C$2:$C$500,'Stock-AF'!$C107)*SUMIFS(AF!T$2:T$500,AF!$C$2:$C$500,'Stock-AF'!$C107)</f>
        <v>1.2680306328900501E-2</v>
      </c>
      <c r="U107" s="4">
        <f>SUMIFS(Stock!U$2:U$500,Stock!$C$2:$C$500,'Stock-AF'!$C107)*SUMIFS(AF!U$2:U$500,AF!$C$2:$C$500,'Stock-AF'!$C107)</f>
        <v>1.3745858739881901E-4</v>
      </c>
      <c r="V107" s="4">
        <f>SUMIFS(Stock!V$2:V$500,Stock!$C$2:$C$500,'Stock-AF'!$C107)*SUMIFS(AF!V$2:V$500,AF!$C$2:$C$500,'Stock-AF'!$C107)</f>
        <v>1.8082056652816601E-5</v>
      </c>
      <c r="W107" s="4">
        <f>SUMIFS(Stock!W$2:W$500,Stock!$C$2:$C$500,'Stock-AF'!$C107)*SUMIFS(AF!W$2:W$500,AF!$C$2:$C$500,'Stock-AF'!$C107)</f>
        <v>6.3808821749465909E-4</v>
      </c>
      <c r="X107" s="4">
        <f>SUMIFS(Stock!X$2:X$500,Stock!$C$2:$C$500,'Stock-AF'!$C107)*SUMIFS(AF!X$2:X$500,AF!$C$2:$C$500,'Stock-AF'!$C107)</f>
        <v>1.26522091270692E-2</v>
      </c>
      <c r="Y107" s="4">
        <f>SUMIFS(Stock!Y$2:Y$500,Stock!$C$2:$C$500,'Stock-AF'!$C107)*SUMIFS(AF!Y$2:Y$500,AF!$C$2:$C$500,'Stock-AF'!$C107)</f>
        <v>0</v>
      </c>
      <c r="Z107" s="4">
        <f>SUMIFS(Stock!Z$2:Z$500,Stock!$C$2:$C$500,'Stock-AF'!$C107)*SUMIFS(AF!Z$2:Z$500,AF!$C$2:$C$500,'Stock-AF'!$C107)</f>
        <v>3.0303395831088098E-2</v>
      </c>
      <c r="AA107" s="4">
        <f>SUMIFS(Stock!AA$2:AA$500,Stock!$C$2:$C$500,'Stock-AF'!$C107)*SUMIFS(AF!AA$2:AA$500,AF!$C$2:$C$500,'Stock-AF'!$C107)</f>
        <v>2.5007510753613402E-4</v>
      </c>
      <c r="AB107" s="4">
        <f>SUMIFS(Stock!AB$2:AB$500,Stock!$C$2:$C$500,'Stock-AF'!$C107)*SUMIFS(AF!AB$2:AB$500,AF!$C$2:$C$500,'Stock-AF'!$C107)</f>
        <v>3.5769383932809701E-4</v>
      </c>
      <c r="AC107" s="4">
        <f>SUMIFS(Stock!AC$2:AC$500,Stock!$C$2:$C$500,'Stock-AF'!$C107)*SUMIFS(AF!AC$2:AC$500,AF!$C$2:$C$500,'Stock-AF'!$C107)</f>
        <v>2.7735302574640201E-4</v>
      </c>
      <c r="AD107" s="4">
        <f>SUMIFS(Stock!AD$2:AD$500,Stock!$C$2:$C$500,'Stock-AF'!$C107)*SUMIFS(AF!AD$2:AD$500,AF!$C$2:$C$500,'Stock-AF'!$C107)</f>
        <v>1.9636499019378801E-5</v>
      </c>
      <c r="AE107" s="4">
        <f>SUMIFS(Stock!AE$2:AE$500,Stock!$C$2:$C$500,'Stock-AF'!$C107)*SUMIFS(AF!AE$2:AE$500,AF!$C$2:$C$500,'Stock-AF'!$C107)</f>
        <v>3.6588217817256602E-2</v>
      </c>
      <c r="AF107" s="4">
        <f>SUMIFS(Stock!AF$2:AF$500,Stock!$C$2:$C$500,'Stock-AF'!$C107)*SUMIFS(AF!AF$2:AF$500,AF!$C$2:$C$500,'Stock-AF'!$C107)</f>
        <v>1.91421451025233E-4</v>
      </c>
      <c r="AG107" s="4">
        <f>SUMIFS(Stock!AG$2:AG$500,Stock!$C$2:$C$500,'Stock-AF'!$C107)*SUMIFS(AF!AG$2:AG$500,AF!$C$2:$C$500,'Stock-AF'!$C107)</f>
        <v>0</v>
      </c>
      <c r="AH107" s="4">
        <f>SUMIFS(Stock!AH$2:AH$500,Stock!$C$2:$C$500,'Stock-AF'!$C107)*SUMIFS(AF!AH$2:AH$500,AF!$C$2:$C$500,'Stock-AF'!$C107)</f>
        <v>5.5032146759643498E-4</v>
      </c>
      <c r="AI107" s="4">
        <f>SUMIFS(Stock!AI$2:AI$500,Stock!$C$2:$C$500,'Stock-AF'!$C107)*SUMIFS(AF!AI$2:AI$500,AF!$C$2:$C$500,'Stock-AF'!$C107)</f>
        <v>5.3858504780184501E-5</v>
      </c>
      <c r="AJ107" s="4">
        <f>SUMIFS(Stock!AJ$2:AJ$500,Stock!$C$2:$C$500,'Stock-AF'!$C107)*SUMIFS(AF!AJ$2:AJ$500,AF!$C$2:$C$500,'Stock-AF'!$C107)</f>
        <v>0</v>
      </c>
      <c r="AK107" s="4">
        <f>SUMIFS(Stock!AK$2:AK$500,Stock!$C$2:$C$500,'Stock-AF'!$C107)*SUMIFS(AF!AK$2:AK$500,AF!$C$2:$C$500,'Stock-AF'!$C107)</f>
        <v>9.7446380800540706E-5</v>
      </c>
      <c r="AL107" s="4">
        <f>SUMIFS(Stock!AL$2:AL$500,Stock!$C$2:$C$500,'Stock-AF'!$C107)*SUMIFS(AF!AL$2:AL$500,AF!$C$2:$C$500,'Stock-AF'!$C107)</f>
        <v>1.5814880490077002E-4</v>
      </c>
      <c r="AM107" s="4">
        <f>SUMIFS(Stock!AM$2:AM$500,Stock!$C$2:$C$500,'Stock-AF'!$C107)*SUMIFS(AF!AM$2:AM$500,AF!$C$2:$C$500,'Stock-AF'!$C107)</f>
        <v>2.1717481414272499E-3</v>
      </c>
      <c r="AN107" s="4">
        <f>SUMIFS(Stock!AN$2:AN$500,Stock!$C$2:$C$500,'Stock-AF'!$C107)*SUMIFS(AF!AN$2:AN$500,AF!$C$2:$C$500,'Stock-AF'!$C107)</f>
        <v>1.5751887256849502E-4</v>
      </c>
      <c r="AO107" s="4">
        <f>SUMIFS(Stock!AO$2:AO$500,Stock!$C$2:$C$500,'Stock-AF'!$C107)*SUMIFS(AF!AO$2:AO$500,AF!$C$2:$C$500,'Stock-AF'!$C107)</f>
        <v>1.68714261489985E-3</v>
      </c>
      <c r="AP107" s="4">
        <f>SUMIFS(Stock!AP$2:AP$500,Stock!$C$2:$C$500,'Stock-AF'!$C107)*SUMIFS(AF!AP$2:AP$500,AF!$C$2:$C$500,'Stock-AF'!$C107)</f>
        <v>8.7699150064497007E-4</v>
      </c>
      <c r="AQ107" s="4">
        <f>SUMIFS(Stock!AQ$2:AQ$500,Stock!$C$2:$C$500,'Stock-AF'!$C107)*SUMIFS(AF!AQ$2:AQ$500,AF!$C$2:$C$500,'Stock-AF'!$C107)</f>
        <v>3.6710305065497406E-4</v>
      </c>
      <c r="AR107" s="4">
        <f>SUMIFS(Stock!AR$2:AR$500,Stock!$C$2:$C$500,'Stock-AF'!$C107)*SUMIFS(AF!AR$2:AR$500,AF!$C$2:$C$500,'Stock-AF'!$C107)</f>
        <v>9.84867336204753E-5</v>
      </c>
      <c r="AS107" s="4">
        <f>SUMIFS(Stock!AS$2:AS$500,Stock!$C$2:$C$500,'Stock-AF'!$C107)*SUMIFS(AF!AS$2:AS$500,AF!$C$2:$C$500,'Stock-AF'!$C107)</f>
        <v>1.29234584577471E-4</v>
      </c>
      <c r="AT107" s="4">
        <f>SUMIFS(Stock!AT$2:AT$500,Stock!$C$2:$C$500,'Stock-AF'!$C107)*SUMIFS(AF!AT$2:AT$500,AF!$C$2:$C$500,'Stock-AF'!$C107)</f>
        <v>2.0496088222241803E-3</v>
      </c>
      <c r="AU107" s="4">
        <f>SUMIFS(Stock!AU$2:AU$500,Stock!$C$2:$C$500,'Stock-AF'!$C107)*SUMIFS(AF!AU$2:AU$500,AF!$C$2:$C$500,'Stock-AF'!$C107)</f>
        <v>3.30781029637682E-4</v>
      </c>
      <c r="AV107" s="4">
        <f>SUMIFS(Stock!AV$2:AV$500,Stock!$C$2:$C$500,'Stock-AF'!$C107)*SUMIFS(AF!AV$2:AV$500,AF!$C$2:$C$500,'Stock-AF'!$C107)</f>
        <v>0</v>
      </c>
    </row>
    <row r="108" spans="1:48">
      <c r="A108" s="4" t="s">
        <v>52</v>
      </c>
      <c r="B108" s="4" t="s">
        <v>258</v>
      </c>
      <c r="C108" s="4" t="s">
        <v>221</v>
      </c>
      <c r="D108" s="4" t="s">
        <v>54</v>
      </c>
      <c r="E108" s="4" t="s">
        <v>260</v>
      </c>
      <c r="F108" s="4" t="s">
        <v>54</v>
      </c>
      <c r="G108" s="4">
        <v>2010</v>
      </c>
      <c r="H108" s="4" t="s">
        <v>54</v>
      </c>
      <c r="I108" s="4" t="s">
        <v>54</v>
      </c>
      <c r="J108" s="4" t="s">
        <v>54</v>
      </c>
      <c r="K108" s="4" t="s">
        <v>54</v>
      </c>
      <c r="L108" s="4">
        <f>SUMIFS(Stock!L$2:L$500,Stock!$C$2:$C$500,'Stock-AF'!$C108)*SUMIFS(AF!L$2:L$500,AF!$C$2:$C$500,'Stock-AF'!$C108)</f>
        <v>1.82051278173908E-4</v>
      </c>
      <c r="M108" s="4">
        <f>SUMIFS(Stock!M$2:M$500,Stock!$C$2:$C$500,'Stock-AF'!$C108)*SUMIFS(AF!M$2:M$500,AF!$C$2:$C$500,'Stock-AF'!$C108)</f>
        <v>6.8057418372187498E-3</v>
      </c>
      <c r="N108" s="4">
        <f>SUMIFS(Stock!N$2:N$500,Stock!$C$2:$C$500,'Stock-AF'!$C108)*SUMIFS(AF!N$2:N$500,AF!$C$2:$C$500,'Stock-AF'!$C108)</f>
        <v>1.0608046177195899E-3</v>
      </c>
      <c r="O108" s="4">
        <f>SUMIFS(Stock!O$2:O$500,Stock!$C$2:$C$500,'Stock-AF'!$C108)*SUMIFS(AF!O$2:O$500,AF!$C$2:$C$500,'Stock-AF'!$C108)</f>
        <v>3.8847232961986305E-2</v>
      </c>
      <c r="P108" s="4">
        <f>SUMIFS(Stock!P$2:P$500,Stock!$C$2:$C$500,'Stock-AF'!$C108)*SUMIFS(AF!P$2:P$500,AF!$C$2:$C$500,'Stock-AF'!$C108)</f>
        <v>8.8838979346762901E-4</v>
      </c>
      <c r="Q108" s="4">
        <f>SUMIFS(Stock!Q$2:Q$500,Stock!$C$2:$C$500,'Stock-AF'!$C108)*SUMIFS(AF!Q$2:Q$500,AF!$C$2:$C$500,'Stock-AF'!$C108)</f>
        <v>2.7622331701255599E-2</v>
      </c>
      <c r="R108" s="4">
        <f>SUMIFS(Stock!R$2:R$500,Stock!$C$2:$C$500,'Stock-AF'!$C108)*SUMIFS(AF!R$2:R$500,AF!$C$2:$C$500,'Stock-AF'!$C108)</f>
        <v>6.2984842189747802E-4</v>
      </c>
      <c r="S108" s="4">
        <f>SUMIFS(Stock!S$2:S$500,Stock!$C$2:$C$500,'Stock-AF'!$C108)*SUMIFS(AF!S$2:S$500,AF!$C$2:$C$500,'Stock-AF'!$C108)</f>
        <v>5.5902043901654298E-4</v>
      </c>
      <c r="T108" s="4">
        <f>SUMIFS(Stock!T$2:T$500,Stock!$C$2:$C$500,'Stock-AF'!$C108)*SUMIFS(AF!T$2:T$500,AF!$C$2:$C$500,'Stock-AF'!$C108)</f>
        <v>0.19198489050146803</v>
      </c>
      <c r="U108" s="4">
        <f>SUMIFS(Stock!U$2:U$500,Stock!$C$2:$C$500,'Stock-AF'!$C108)*SUMIFS(AF!U$2:U$500,AF!$C$2:$C$500,'Stock-AF'!$C108)</f>
        <v>1.6160885645296399E-3</v>
      </c>
      <c r="V108" s="4">
        <f>SUMIFS(Stock!V$2:V$500,Stock!$C$2:$C$500,'Stock-AF'!$C108)*SUMIFS(AF!V$2:V$500,AF!$C$2:$C$500,'Stock-AF'!$C108)</f>
        <v>6.9508339426139912E-4</v>
      </c>
      <c r="W108" s="4">
        <f>SUMIFS(Stock!W$2:W$500,Stock!$C$2:$C$500,'Stock-AF'!$C108)*SUMIFS(AF!W$2:W$500,AF!$C$2:$C$500,'Stock-AF'!$C108)</f>
        <v>4.4595877041014196E-3</v>
      </c>
      <c r="X108" s="4">
        <f>SUMIFS(Stock!X$2:X$500,Stock!$C$2:$C$500,'Stock-AF'!$C108)*SUMIFS(AF!X$2:X$500,AF!$C$2:$C$500,'Stock-AF'!$C108)</f>
        <v>2.8503508438150402E-2</v>
      </c>
      <c r="Y108" s="4">
        <f>SUMIFS(Stock!Y$2:Y$500,Stock!$C$2:$C$500,'Stock-AF'!$C108)*SUMIFS(AF!Y$2:Y$500,AF!$C$2:$C$500,'Stock-AF'!$C108)</f>
        <v>2.52872571170687E-3</v>
      </c>
      <c r="Z108" s="4">
        <f>SUMIFS(Stock!Z$2:Z$500,Stock!$C$2:$C$500,'Stock-AF'!$C108)*SUMIFS(AF!Z$2:Z$500,AF!$C$2:$C$500,'Stock-AF'!$C108)</f>
        <v>7.7376295936164907E-2</v>
      </c>
      <c r="AA108" s="4">
        <f>SUMIFS(Stock!AA$2:AA$500,Stock!$C$2:$C$500,'Stock-AF'!$C108)*SUMIFS(AF!AA$2:AA$500,AF!$C$2:$C$500,'Stock-AF'!$C108)</f>
        <v>2.0775040258104302E-3</v>
      </c>
      <c r="AB108" s="4">
        <f>SUMIFS(Stock!AB$2:AB$500,Stock!$C$2:$C$500,'Stock-AF'!$C108)*SUMIFS(AF!AB$2:AB$500,AF!$C$2:$C$500,'Stock-AF'!$C108)</f>
        <v>0</v>
      </c>
      <c r="AC108" s="4">
        <f>SUMIFS(Stock!AC$2:AC$500,Stock!$C$2:$C$500,'Stock-AF'!$C108)*SUMIFS(AF!AC$2:AC$500,AF!$C$2:$C$500,'Stock-AF'!$C108)</f>
        <v>1.7746704595357803E-2</v>
      </c>
      <c r="AD108" s="4">
        <f>SUMIFS(Stock!AD$2:AD$500,Stock!$C$2:$C$500,'Stock-AF'!$C108)*SUMIFS(AF!AD$2:AD$500,AF!$C$2:$C$500,'Stock-AF'!$C108)</f>
        <v>0</v>
      </c>
      <c r="AE108" s="4">
        <f>SUMIFS(Stock!AE$2:AE$500,Stock!$C$2:$C$500,'Stock-AF'!$C108)*SUMIFS(AF!AE$2:AE$500,AF!$C$2:$C$500,'Stock-AF'!$C108)</f>
        <v>6.2542976428753205E-3</v>
      </c>
      <c r="AF108" s="4">
        <f>SUMIFS(Stock!AF$2:AF$500,Stock!$C$2:$C$500,'Stock-AF'!$C108)*SUMIFS(AF!AF$2:AF$500,AF!$C$2:$C$500,'Stock-AF'!$C108)</f>
        <v>6.49438424162932E-4</v>
      </c>
      <c r="AG108" s="4">
        <f>SUMIFS(Stock!AG$2:AG$500,Stock!$C$2:$C$500,'Stock-AF'!$C108)*SUMIFS(AF!AG$2:AG$500,AF!$C$2:$C$500,'Stock-AF'!$C108)</f>
        <v>3.9836828093109096E-4</v>
      </c>
      <c r="AH108" s="4">
        <f>SUMIFS(Stock!AH$2:AH$500,Stock!$C$2:$C$500,'Stock-AF'!$C108)*SUMIFS(AF!AH$2:AH$500,AF!$C$2:$C$500,'Stock-AF'!$C108)</f>
        <v>8.5070012039845707E-4</v>
      </c>
      <c r="AI108" s="4">
        <f>SUMIFS(Stock!AI$2:AI$500,Stock!$C$2:$C$500,'Stock-AF'!$C108)*SUMIFS(AF!AI$2:AI$500,AF!$C$2:$C$500,'Stock-AF'!$C108)</f>
        <v>1.21145939559404E-3</v>
      </c>
      <c r="AJ108" s="4">
        <f>SUMIFS(Stock!AJ$2:AJ$500,Stock!$C$2:$C$500,'Stock-AF'!$C108)*SUMIFS(AF!AJ$2:AJ$500,AF!$C$2:$C$500,'Stock-AF'!$C108)</f>
        <v>0</v>
      </c>
      <c r="AK108" s="4">
        <f>SUMIFS(Stock!AK$2:AK$500,Stock!$C$2:$C$500,'Stock-AF'!$C108)*SUMIFS(AF!AK$2:AK$500,AF!$C$2:$C$500,'Stock-AF'!$C108)</f>
        <v>1.4145162029822501E-3</v>
      </c>
      <c r="AL108" s="4">
        <f>SUMIFS(Stock!AL$2:AL$500,Stock!$C$2:$C$500,'Stock-AF'!$C108)*SUMIFS(AF!AL$2:AL$500,AF!$C$2:$C$500,'Stock-AF'!$C108)</f>
        <v>0</v>
      </c>
      <c r="AM108" s="4">
        <f>SUMIFS(Stock!AM$2:AM$500,Stock!$C$2:$C$500,'Stock-AF'!$C108)*SUMIFS(AF!AM$2:AM$500,AF!$C$2:$C$500,'Stock-AF'!$C108)</f>
        <v>1.2239225276290301E-2</v>
      </c>
      <c r="AN108" s="4">
        <f>SUMIFS(Stock!AN$2:AN$500,Stock!$C$2:$C$500,'Stock-AF'!$C108)*SUMIFS(AF!AN$2:AN$500,AF!$C$2:$C$500,'Stock-AF'!$C108)</f>
        <v>6.0877622076537406E-3</v>
      </c>
      <c r="AO108" s="4">
        <f>SUMIFS(Stock!AO$2:AO$500,Stock!$C$2:$C$500,'Stock-AF'!$C108)*SUMIFS(AF!AO$2:AO$500,AF!$C$2:$C$500,'Stock-AF'!$C108)</f>
        <v>1.6302060273323499E-2</v>
      </c>
      <c r="AP108" s="4">
        <f>SUMIFS(Stock!AP$2:AP$500,Stock!$C$2:$C$500,'Stock-AF'!$C108)*SUMIFS(AF!AP$2:AP$500,AF!$C$2:$C$500,'Stock-AF'!$C108)</f>
        <v>4.5998255595516204E-3</v>
      </c>
      <c r="AQ108" s="4">
        <f>SUMIFS(Stock!AQ$2:AQ$500,Stock!$C$2:$C$500,'Stock-AF'!$C108)*SUMIFS(AF!AQ$2:AQ$500,AF!$C$2:$C$500,'Stock-AF'!$C108)</f>
        <v>1.28232347729488E-3</v>
      </c>
      <c r="AR108" s="4">
        <f>SUMIFS(Stock!AR$2:AR$500,Stock!$C$2:$C$500,'Stock-AF'!$C108)*SUMIFS(AF!AR$2:AR$500,AF!$C$2:$C$500,'Stock-AF'!$C108)</f>
        <v>1.9414829114225499E-3</v>
      </c>
      <c r="AS108" s="4">
        <f>SUMIFS(Stock!AS$2:AS$500,Stock!$C$2:$C$500,'Stock-AF'!$C108)*SUMIFS(AF!AS$2:AS$500,AF!$C$2:$C$500,'Stock-AF'!$C108)</f>
        <v>1.4630588619135302E-2</v>
      </c>
      <c r="AT108" s="4">
        <f>SUMIFS(Stock!AT$2:AT$500,Stock!$C$2:$C$500,'Stock-AF'!$C108)*SUMIFS(AF!AT$2:AT$500,AF!$C$2:$C$500,'Stock-AF'!$C108)</f>
        <v>4.1786937294651097E-3</v>
      </c>
      <c r="AU108" s="4">
        <f>SUMIFS(Stock!AU$2:AU$500,Stock!$C$2:$C$500,'Stock-AF'!$C108)*SUMIFS(AF!AU$2:AU$500,AF!$C$2:$C$500,'Stock-AF'!$C108)</f>
        <v>9.4418177953248998E-4</v>
      </c>
      <c r="AV108" s="4">
        <f>SUMIFS(Stock!AV$2:AV$500,Stock!$C$2:$C$500,'Stock-AF'!$C108)*SUMIFS(AF!AV$2:AV$500,AF!$C$2:$C$500,'Stock-AF'!$C108)</f>
        <v>3.5612983728738105E-2</v>
      </c>
    </row>
    <row r="109" spans="1:48">
      <c r="A109" s="4" t="s">
        <v>52</v>
      </c>
      <c r="B109" s="4" t="s">
        <v>258</v>
      </c>
      <c r="C109" s="4" t="s">
        <v>222</v>
      </c>
      <c r="D109" s="4" t="s">
        <v>54</v>
      </c>
      <c r="E109" s="4" t="s">
        <v>260</v>
      </c>
      <c r="F109" s="4" t="s">
        <v>54</v>
      </c>
      <c r="G109" s="4">
        <v>2010</v>
      </c>
      <c r="H109" s="4" t="s">
        <v>54</v>
      </c>
      <c r="I109" s="4" t="s">
        <v>54</v>
      </c>
      <c r="J109" s="4" t="s">
        <v>54</v>
      </c>
      <c r="K109" s="4" t="s">
        <v>54</v>
      </c>
      <c r="L109" s="4">
        <f>SUMIFS(Stock!L$2:L$500,Stock!$C$2:$C$500,'Stock-AF'!$C109)*SUMIFS(AF!L$2:L$500,AF!$C$2:$C$500,'Stock-AF'!$C109)</f>
        <v>1.40538704610771E-3</v>
      </c>
      <c r="M109" s="4">
        <f>SUMIFS(Stock!M$2:M$500,Stock!$C$2:$C$500,'Stock-AF'!$C109)*SUMIFS(AF!M$2:M$500,AF!$C$2:$C$500,'Stock-AF'!$C109)</f>
        <v>1.74544098476795E-2</v>
      </c>
      <c r="N109" s="4">
        <f>SUMIFS(Stock!N$2:N$500,Stock!$C$2:$C$500,'Stock-AF'!$C109)*SUMIFS(AF!N$2:N$500,AF!$C$2:$C$500,'Stock-AF'!$C109)</f>
        <v>0</v>
      </c>
      <c r="O109" s="4">
        <f>SUMIFS(Stock!O$2:O$500,Stock!$C$2:$C$500,'Stock-AF'!$C109)*SUMIFS(AF!O$2:O$500,AF!$C$2:$C$500,'Stock-AF'!$C109)</f>
        <v>3.7226394006358303E-4</v>
      </c>
      <c r="P109" s="4">
        <f>SUMIFS(Stock!P$2:P$500,Stock!$C$2:$C$500,'Stock-AF'!$C109)*SUMIFS(AF!P$2:P$500,AF!$C$2:$C$500,'Stock-AF'!$C109)</f>
        <v>1.10761913460771E-3</v>
      </c>
      <c r="Q109" s="4">
        <f>SUMIFS(Stock!Q$2:Q$500,Stock!$C$2:$C$500,'Stock-AF'!$C109)*SUMIFS(AF!Q$2:Q$500,AF!$C$2:$C$500,'Stock-AF'!$C109)</f>
        <v>1.6400198398814E-3</v>
      </c>
      <c r="R109" s="4">
        <f>SUMIFS(Stock!R$2:R$500,Stock!$C$2:$C$500,'Stock-AF'!$C109)*SUMIFS(AF!R$2:R$500,AF!$C$2:$C$500,'Stock-AF'!$C109)</f>
        <v>2.72590543199308E-3</v>
      </c>
      <c r="S109" s="4">
        <f>SUMIFS(Stock!S$2:S$500,Stock!$C$2:$C$500,'Stock-AF'!$C109)*SUMIFS(AF!S$2:S$500,AF!$C$2:$C$500,'Stock-AF'!$C109)</f>
        <v>5.6085473629642396E-4</v>
      </c>
      <c r="T109" s="4">
        <f>SUMIFS(Stock!T$2:T$500,Stock!$C$2:$C$500,'Stock-AF'!$C109)*SUMIFS(AF!T$2:T$500,AF!$C$2:$C$500,'Stock-AF'!$C109)</f>
        <v>4.1146956582291299E-3</v>
      </c>
      <c r="U109" s="4">
        <f>SUMIFS(Stock!U$2:U$500,Stock!$C$2:$C$500,'Stock-AF'!$C109)*SUMIFS(AF!U$2:U$500,AF!$C$2:$C$500,'Stock-AF'!$C109)</f>
        <v>5.24750472854892E-4</v>
      </c>
      <c r="V109" s="4">
        <f>SUMIFS(Stock!V$2:V$500,Stock!$C$2:$C$500,'Stock-AF'!$C109)*SUMIFS(AF!V$2:V$500,AF!$C$2:$C$500,'Stock-AF'!$C109)</f>
        <v>0</v>
      </c>
      <c r="W109" s="4">
        <f>SUMIFS(Stock!W$2:W$500,Stock!$C$2:$C$500,'Stock-AF'!$C109)*SUMIFS(AF!W$2:W$500,AF!$C$2:$C$500,'Stock-AF'!$C109)</f>
        <v>1.0918834577566502E-3</v>
      </c>
      <c r="X109" s="4">
        <f>SUMIFS(Stock!X$2:X$500,Stock!$C$2:$C$500,'Stock-AF'!$C109)*SUMIFS(AF!X$2:X$500,AF!$C$2:$C$500,'Stock-AF'!$C109)</f>
        <v>8.5629939611049904E-3</v>
      </c>
      <c r="Y109" s="4">
        <f>SUMIFS(Stock!Y$2:Y$500,Stock!$C$2:$C$500,'Stock-AF'!$C109)*SUMIFS(AF!Y$2:Y$500,AF!$C$2:$C$500,'Stock-AF'!$C109)</f>
        <v>0</v>
      </c>
      <c r="Z109" s="4">
        <f>SUMIFS(Stock!Z$2:Z$500,Stock!$C$2:$C$500,'Stock-AF'!$C109)*SUMIFS(AF!Z$2:Z$500,AF!$C$2:$C$500,'Stock-AF'!$C109)</f>
        <v>6.9918212835675207E-3</v>
      </c>
      <c r="AA109" s="4">
        <f>SUMIFS(Stock!AA$2:AA$500,Stock!$C$2:$C$500,'Stock-AF'!$C109)*SUMIFS(AF!AA$2:AA$500,AF!$C$2:$C$500,'Stock-AF'!$C109)</f>
        <v>0</v>
      </c>
      <c r="AB109" s="4">
        <f>SUMIFS(Stock!AB$2:AB$500,Stock!$C$2:$C$500,'Stock-AF'!$C109)*SUMIFS(AF!AB$2:AB$500,AF!$C$2:$C$500,'Stock-AF'!$C109)</f>
        <v>4.90212279453646E-5</v>
      </c>
      <c r="AC109" s="4">
        <f>SUMIFS(Stock!AC$2:AC$500,Stock!$C$2:$C$500,'Stock-AF'!$C109)*SUMIFS(AF!AC$2:AC$500,AF!$C$2:$C$500,'Stock-AF'!$C109)</f>
        <v>8.8015154172252212E-5</v>
      </c>
      <c r="AD109" s="4">
        <f>SUMIFS(Stock!AD$2:AD$500,Stock!$C$2:$C$500,'Stock-AF'!$C109)*SUMIFS(AF!AD$2:AD$500,AF!$C$2:$C$500,'Stock-AF'!$C109)</f>
        <v>0</v>
      </c>
      <c r="AE109" s="4">
        <f>SUMIFS(Stock!AE$2:AE$500,Stock!$C$2:$C$500,'Stock-AF'!$C109)*SUMIFS(AF!AE$2:AE$500,AF!$C$2:$C$500,'Stock-AF'!$C109)</f>
        <v>8.0133954121356706E-3</v>
      </c>
      <c r="AF109" s="4">
        <f>SUMIFS(Stock!AF$2:AF$500,Stock!$C$2:$C$500,'Stock-AF'!$C109)*SUMIFS(AF!AF$2:AF$500,AF!$C$2:$C$500,'Stock-AF'!$C109)</f>
        <v>1.2844359903497701E-4</v>
      </c>
      <c r="AG109" s="4">
        <f>SUMIFS(Stock!AG$2:AG$500,Stock!$C$2:$C$500,'Stock-AF'!$C109)*SUMIFS(AF!AG$2:AG$500,AF!$C$2:$C$500,'Stock-AF'!$C109)</f>
        <v>0</v>
      </c>
      <c r="AH109" s="4">
        <f>SUMIFS(Stock!AH$2:AH$500,Stock!$C$2:$C$500,'Stock-AF'!$C109)*SUMIFS(AF!AH$2:AH$500,AF!$C$2:$C$500,'Stock-AF'!$C109)</f>
        <v>0</v>
      </c>
      <c r="AI109" s="4">
        <f>SUMIFS(Stock!AI$2:AI$500,Stock!$C$2:$C$500,'Stock-AF'!$C109)*SUMIFS(AF!AI$2:AI$500,AF!$C$2:$C$500,'Stock-AF'!$C109)</f>
        <v>0</v>
      </c>
      <c r="AJ109" s="4">
        <f>SUMIFS(Stock!AJ$2:AJ$500,Stock!$C$2:$C$500,'Stock-AF'!$C109)*SUMIFS(AF!AJ$2:AJ$500,AF!$C$2:$C$500,'Stock-AF'!$C109)</f>
        <v>0</v>
      </c>
      <c r="AK109" s="4">
        <f>SUMIFS(Stock!AK$2:AK$500,Stock!$C$2:$C$500,'Stock-AF'!$C109)*SUMIFS(AF!AK$2:AK$500,AF!$C$2:$C$500,'Stock-AF'!$C109)</f>
        <v>0</v>
      </c>
      <c r="AL109" s="4">
        <f>SUMIFS(Stock!AL$2:AL$500,Stock!$C$2:$C$500,'Stock-AF'!$C109)*SUMIFS(AF!AL$2:AL$500,AF!$C$2:$C$500,'Stock-AF'!$C109)</f>
        <v>0</v>
      </c>
      <c r="AM109" s="4">
        <f>SUMIFS(Stock!AM$2:AM$500,Stock!$C$2:$C$500,'Stock-AF'!$C109)*SUMIFS(AF!AM$2:AM$500,AF!$C$2:$C$500,'Stock-AF'!$C109)</f>
        <v>1.3680424968216902E-3</v>
      </c>
      <c r="AN109" s="4">
        <f>SUMIFS(Stock!AN$2:AN$500,Stock!$C$2:$C$500,'Stock-AF'!$C109)*SUMIFS(AF!AN$2:AN$500,AF!$C$2:$C$500,'Stock-AF'!$C109)</f>
        <v>0</v>
      </c>
      <c r="AO109" s="4">
        <f>SUMIFS(Stock!AO$2:AO$500,Stock!$C$2:$C$500,'Stock-AF'!$C109)*SUMIFS(AF!AO$2:AO$500,AF!$C$2:$C$500,'Stock-AF'!$C109)</f>
        <v>7.0084830469694401E-4</v>
      </c>
      <c r="AP109" s="4">
        <f>SUMIFS(Stock!AP$2:AP$500,Stock!$C$2:$C$500,'Stock-AF'!$C109)*SUMIFS(AF!AP$2:AP$500,AF!$C$2:$C$500,'Stock-AF'!$C109)</f>
        <v>6.9646289703538204E-3</v>
      </c>
      <c r="AQ109" s="4">
        <f>SUMIFS(Stock!AQ$2:AQ$500,Stock!$C$2:$C$500,'Stock-AF'!$C109)*SUMIFS(AF!AQ$2:AQ$500,AF!$C$2:$C$500,'Stock-AF'!$C109)</f>
        <v>2.1131104664229501E-5</v>
      </c>
      <c r="AR109" s="4">
        <f>SUMIFS(Stock!AR$2:AR$500,Stock!$C$2:$C$500,'Stock-AF'!$C109)*SUMIFS(AF!AR$2:AR$500,AF!$C$2:$C$500,'Stock-AF'!$C109)</f>
        <v>0</v>
      </c>
      <c r="AS109" s="4">
        <f>SUMIFS(Stock!AS$2:AS$500,Stock!$C$2:$C$500,'Stock-AF'!$C109)*SUMIFS(AF!AS$2:AS$500,AF!$C$2:$C$500,'Stock-AF'!$C109)</f>
        <v>0</v>
      </c>
      <c r="AT109" s="4">
        <f>SUMIFS(Stock!AT$2:AT$500,Stock!$C$2:$C$500,'Stock-AF'!$C109)*SUMIFS(AF!AT$2:AT$500,AF!$C$2:$C$500,'Stock-AF'!$C109)</f>
        <v>0</v>
      </c>
      <c r="AU109" s="4">
        <f>SUMIFS(Stock!AU$2:AU$500,Stock!$C$2:$C$500,'Stock-AF'!$C109)*SUMIFS(AF!AU$2:AU$500,AF!$C$2:$C$500,'Stock-AF'!$C109)</f>
        <v>7.0437015547431608E-6</v>
      </c>
      <c r="AV109" s="4">
        <f>SUMIFS(Stock!AV$2:AV$500,Stock!$C$2:$C$500,'Stock-AF'!$C109)*SUMIFS(AF!AV$2:AV$500,AF!$C$2:$C$500,'Stock-AF'!$C109)</f>
        <v>0</v>
      </c>
    </row>
    <row r="110" spans="1:48">
      <c r="A110" s="4" t="s">
        <v>52</v>
      </c>
      <c r="B110" s="4" t="s">
        <v>258</v>
      </c>
      <c r="C110" s="4" t="s">
        <v>223</v>
      </c>
      <c r="D110" s="4" t="s">
        <v>54</v>
      </c>
      <c r="E110" s="4" t="s">
        <v>260</v>
      </c>
      <c r="F110" s="4" t="s">
        <v>54</v>
      </c>
      <c r="G110" s="4">
        <v>2010</v>
      </c>
      <c r="H110" s="4" t="s">
        <v>54</v>
      </c>
      <c r="I110" s="4" t="s">
        <v>54</v>
      </c>
      <c r="J110" s="4" t="s">
        <v>54</v>
      </c>
      <c r="K110" s="4" t="s">
        <v>54</v>
      </c>
      <c r="L110" s="4">
        <f>SUMIFS(Stock!L$2:L$500,Stock!$C$2:$C$500,'Stock-AF'!$C110)*SUMIFS(AF!L$2:L$500,AF!$C$2:$C$500,'Stock-AF'!$C110)</f>
        <v>4.17744985731315E-5</v>
      </c>
      <c r="M110" s="4">
        <f>SUMIFS(Stock!M$2:M$500,Stock!$C$2:$C$500,'Stock-AF'!$C110)*SUMIFS(AF!M$2:M$500,AF!$C$2:$C$500,'Stock-AF'!$C110)</f>
        <v>3.7079169176162501E-4</v>
      </c>
      <c r="N110" s="4">
        <f>SUMIFS(Stock!N$2:N$500,Stock!$C$2:$C$500,'Stock-AF'!$C110)*SUMIFS(AF!N$2:N$500,AF!$C$2:$C$500,'Stock-AF'!$C110)</f>
        <v>0</v>
      </c>
      <c r="O110" s="4">
        <f>SUMIFS(Stock!O$2:O$500,Stock!$C$2:$C$500,'Stock-AF'!$C110)*SUMIFS(AF!O$2:O$500,AF!$C$2:$C$500,'Stock-AF'!$C110)</f>
        <v>5.2536988907370002E-6</v>
      </c>
      <c r="P110" s="4">
        <f>SUMIFS(Stock!P$2:P$500,Stock!$C$2:$C$500,'Stock-AF'!$C110)*SUMIFS(AF!P$2:P$500,AF!$C$2:$C$500,'Stock-AF'!$C110)</f>
        <v>3.4054193695133801E-5</v>
      </c>
      <c r="Q110" s="4">
        <f>SUMIFS(Stock!Q$2:Q$500,Stock!$C$2:$C$500,'Stock-AF'!$C110)*SUMIFS(AF!Q$2:Q$500,AF!$C$2:$C$500,'Stock-AF'!$C110)</f>
        <v>1.5394604803449501E-3</v>
      </c>
      <c r="R110" s="4">
        <f>SUMIFS(Stock!R$2:R$500,Stock!$C$2:$C$500,'Stock-AF'!$C110)*SUMIFS(AF!R$2:R$500,AF!$C$2:$C$500,'Stock-AF'!$C110)</f>
        <v>1.3446234753415899E-5</v>
      </c>
      <c r="S110" s="4">
        <f>SUMIFS(Stock!S$2:S$500,Stock!$C$2:$C$500,'Stock-AF'!$C110)*SUMIFS(AF!S$2:S$500,AF!$C$2:$C$500,'Stock-AF'!$C110)</f>
        <v>1.8166982861891E-4</v>
      </c>
      <c r="T110" s="4">
        <f>SUMIFS(Stock!T$2:T$500,Stock!$C$2:$C$500,'Stock-AF'!$C110)*SUMIFS(AF!T$2:T$500,AF!$C$2:$C$500,'Stock-AF'!$C110)</f>
        <v>0</v>
      </c>
      <c r="U110" s="4">
        <f>SUMIFS(Stock!U$2:U$500,Stock!$C$2:$C$500,'Stock-AF'!$C110)*SUMIFS(AF!U$2:U$500,AF!$C$2:$C$500,'Stock-AF'!$C110)</f>
        <v>7.2268033395188802E-5</v>
      </c>
      <c r="V110" s="4">
        <f>SUMIFS(Stock!V$2:V$500,Stock!$C$2:$C$500,'Stock-AF'!$C110)*SUMIFS(AF!V$2:V$500,AF!$C$2:$C$500,'Stock-AF'!$C110)</f>
        <v>3.7377426000457801E-5</v>
      </c>
      <c r="W110" s="4">
        <f>SUMIFS(Stock!W$2:W$500,Stock!$C$2:$C$500,'Stock-AF'!$C110)*SUMIFS(AF!W$2:W$500,AF!$C$2:$C$500,'Stock-AF'!$C110)</f>
        <v>0</v>
      </c>
      <c r="X110" s="4">
        <f>SUMIFS(Stock!X$2:X$500,Stock!$C$2:$C$500,'Stock-AF'!$C110)*SUMIFS(AF!X$2:X$500,AF!$C$2:$C$500,'Stock-AF'!$C110)</f>
        <v>2.3316458813034001E-4</v>
      </c>
      <c r="Y110" s="4">
        <f>SUMIFS(Stock!Y$2:Y$500,Stock!$C$2:$C$500,'Stock-AF'!$C110)*SUMIFS(AF!Y$2:Y$500,AF!$C$2:$C$500,'Stock-AF'!$C110)</f>
        <v>1.8503328331091301E-4</v>
      </c>
      <c r="Z110" s="4">
        <f>SUMIFS(Stock!Z$2:Z$500,Stock!$C$2:$C$500,'Stock-AF'!$C110)*SUMIFS(AF!Z$2:Z$500,AF!$C$2:$C$500,'Stock-AF'!$C110)</f>
        <v>2.45387462868887E-3</v>
      </c>
      <c r="AA110" s="4">
        <f>SUMIFS(Stock!AA$2:AA$500,Stock!$C$2:$C$500,'Stock-AF'!$C110)*SUMIFS(AF!AA$2:AA$500,AF!$C$2:$C$500,'Stock-AF'!$C110)</f>
        <v>8.27703263875557E-6</v>
      </c>
      <c r="AB110" s="4">
        <f>SUMIFS(Stock!AB$2:AB$500,Stock!$C$2:$C$500,'Stock-AF'!$C110)*SUMIFS(AF!AB$2:AB$500,AF!$C$2:$C$500,'Stock-AF'!$C110)</f>
        <v>5.35470168742416E-4</v>
      </c>
      <c r="AC110" s="4">
        <f>SUMIFS(Stock!AC$2:AC$500,Stock!$C$2:$C$500,'Stock-AF'!$C110)*SUMIFS(AF!AC$2:AC$500,AF!$C$2:$C$500,'Stock-AF'!$C110)</f>
        <v>9.5118987038650906E-5</v>
      </c>
      <c r="AD110" s="4">
        <f>SUMIFS(Stock!AD$2:AD$500,Stock!$C$2:$C$500,'Stock-AF'!$C110)*SUMIFS(AF!AD$2:AD$500,AF!$C$2:$C$500,'Stock-AF'!$C110)</f>
        <v>0</v>
      </c>
      <c r="AE110" s="4">
        <f>SUMIFS(Stock!AE$2:AE$500,Stock!$C$2:$C$500,'Stock-AF'!$C110)*SUMIFS(AF!AE$2:AE$500,AF!$C$2:$C$500,'Stock-AF'!$C110)</f>
        <v>0</v>
      </c>
      <c r="AF110" s="4">
        <f>SUMIFS(Stock!AF$2:AF$500,Stock!$C$2:$C$500,'Stock-AF'!$C110)*SUMIFS(AF!AF$2:AF$500,AF!$C$2:$C$500,'Stock-AF'!$C110)</f>
        <v>1.6830487671479201E-5</v>
      </c>
      <c r="AG110" s="4">
        <f>SUMIFS(Stock!AG$2:AG$500,Stock!$C$2:$C$500,'Stock-AF'!$C110)*SUMIFS(AF!AG$2:AG$500,AF!$C$2:$C$500,'Stock-AF'!$C110)</f>
        <v>1.3197309559343501E-4</v>
      </c>
      <c r="AH110" s="4">
        <f>SUMIFS(Stock!AH$2:AH$500,Stock!$C$2:$C$500,'Stock-AF'!$C110)*SUMIFS(AF!AH$2:AH$500,AF!$C$2:$C$500,'Stock-AF'!$C110)</f>
        <v>0</v>
      </c>
      <c r="AI110" s="4">
        <f>SUMIFS(Stock!AI$2:AI$500,Stock!$C$2:$C$500,'Stock-AF'!$C110)*SUMIFS(AF!AI$2:AI$500,AF!$C$2:$C$500,'Stock-AF'!$C110)</f>
        <v>3.4295775983219604E-4</v>
      </c>
      <c r="AJ110" s="4">
        <f>SUMIFS(Stock!AJ$2:AJ$500,Stock!$C$2:$C$500,'Stock-AF'!$C110)*SUMIFS(AF!AJ$2:AJ$500,AF!$C$2:$C$500,'Stock-AF'!$C110)</f>
        <v>0</v>
      </c>
      <c r="AK110" s="4">
        <f>SUMIFS(Stock!AK$2:AK$500,Stock!$C$2:$C$500,'Stock-AF'!$C110)*SUMIFS(AF!AK$2:AK$500,AF!$C$2:$C$500,'Stock-AF'!$C110)</f>
        <v>3.7989518363500105E-5</v>
      </c>
      <c r="AL110" s="4">
        <f>SUMIFS(Stock!AL$2:AL$500,Stock!$C$2:$C$500,'Stock-AF'!$C110)*SUMIFS(AF!AL$2:AL$500,AF!$C$2:$C$500,'Stock-AF'!$C110)</f>
        <v>0</v>
      </c>
      <c r="AM110" s="4">
        <f>SUMIFS(Stock!AM$2:AM$500,Stock!$C$2:$C$500,'Stock-AF'!$C110)*SUMIFS(AF!AM$2:AM$500,AF!$C$2:$C$500,'Stock-AF'!$C110)</f>
        <v>4.2762805437843301E-5</v>
      </c>
      <c r="AN110" s="4">
        <f>SUMIFS(Stock!AN$2:AN$500,Stock!$C$2:$C$500,'Stock-AF'!$C110)*SUMIFS(AF!AN$2:AN$500,AF!$C$2:$C$500,'Stock-AF'!$C110)</f>
        <v>7.1654007482561312E-5</v>
      </c>
      <c r="AO110" s="4">
        <f>SUMIFS(Stock!AO$2:AO$500,Stock!$C$2:$C$500,'Stock-AF'!$C110)*SUMIFS(AF!AO$2:AO$500,AF!$C$2:$C$500,'Stock-AF'!$C110)</f>
        <v>8.1352036999533198E-4</v>
      </c>
      <c r="AP110" s="4">
        <f>SUMIFS(Stock!AP$2:AP$500,Stock!$C$2:$C$500,'Stock-AF'!$C110)*SUMIFS(AF!AP$2:AP$500,AF!$C$2:$C$500,'Stock-AF'!$C110)</f>
        <v>0</v>
      </c>
      <c r="AQ110" s="4">
        <f>SUMIFS(Stock!AQ$2:AQ$500,Stock!$C$2:$C$500,'Stock-AF'!$C110)*SUMIFS(AF!AQ$2:AQ$500,AF!$C$2:$C$500,'Stock-AF'!$C110)</f>
        <v>0</v>
      </c>
      <c r="AR110" s="4">
        <f>SUMIFS(Stock!AR$2:AR$500,Stock!$C$2:$C$500,'Stock-AF'!$C110)*SUMIFS(AF!AR$2:AR$500,AF!$C$2:$C$500,'Stock-AF'!$C110)</f>
        <v>5.2892586863366999E-5</v>
      </c>
      <c r="AS110" s="4">
        <f>SUMIFS(Stock!AS$2:AS$500,Stock!$C$2:$C$500,'Stock-AF'!$C110)*SUMIFS(AF!AS$2:AS$500,AF!$C$2:$C$500,'Stock-AF'!$C110)</f>
        <v>8.8138164187878708E-5</v>
      </c>
      <c r="AT110" s="4">
        <f>SUMIFS(Stock!AT$2:AT$500,Stock!$C$2:$C$500,'Stock-AF'!$C110)*SUMIFS(AF!AT$2:AT$500,AF!$C$2:$C$500,'Stock-AF'!$C110)</f>
        <v>0</v>
      </c>
      <c r="AU110" s="4">
        <f>SUMIFS(Stock!AU$2:AU$500,Stock!$C$2:$C$500,'Stock-AF'!$C110)*SUMIFS(AF!AU$2:AU$500,AF!$C$2:$C$500,'Stock-AF'!$C110)</f>
        <v>6.8495544644959003E-5</v>
      </c>
      <c r="AV110" s="4">
        <f>SUMIFS(Stock!AV$2:AV$500,Stock!$C$2:$C$500,'Stock-AF'!$C110)*SUMIFS(AF!AV$2:AV$500,AF!$C$2:$C$500,'Stock-AF'!$C110)</f>
        <v>3.7841898834020405E-4</v>
      </c>
    </row>
    <row r="111" spans="1:48">
      <c r="A111" s="4" t="s">
        <v>52</v>
      </c>
      <c r="B111" s="4" t="s">
        <v>258</v>
      </c>
      <c r="C111" s="4" t="s">
        <v>224</v>
      </c>
      <c r="D111" s="4" t="s">
        <v>54</v>
      </c>
      <c r="E111" s="4" t="s">
        <v>260</v>
      </c>
      <c r="F111" s="4" t="s">
        <v>54</v>
      </c>
      <c r="G111" s="4">
        <v>2010</v>
      </c>
      <c r="H111" s="4" t="s">
        <v>54</v>
      </c>
      <c r="I111" s="4" t="s">
        <v>54</v>
      </c>
      <c r="J111" s="4" t="s">
        <v>54</v>
      </c>
      <c r="K111" s="4" t="s">
        <v>54</v>
      </c>
      <c r="L111" s="4">
        <f>SUMIFS(Stock!L$2:L$500,Stock!$C$2:$C$500,'Stock-AF'!$C111)*SUMIFS(AF!L$2:L$500,AF!$C$2:$C$500,'Stock-AF'!$C111)</f>
        <v>3.2743505188435303E-5</v>
      </c>
      <c r="M111" s="4">
        <f>SUMIFS(Stock!M$2:M$500,Stock!$C$2:$C$500,'Stock-AF'!$C111)*SUMIFS(AF!M$2:M$500,AF!$C$2:$C$500,'Stock-AF'!$C111)</f>
        <v>0</v>
      </c>
      <c r="N111" s="4">
        <f>SUMIFS(Stock!N$2:N$500,Stock!$C$2:$C$500,'Stock-AF'!$C111)*SUMIFS(AF!N$2:N$500,AF!$C$2:$C$500,'Stock-AF'!$C111)</f>
        <v>0</v>
      </c>
      <c r="O111" s="4">
        <f>SUMIFS(Stock!O$2:O$500,Stock!$C$2:$C$500,'Stock-AF'!$C111)*SUMIFS(AF!O$2:O$500,AF!$C$2:$C$500,'Stock-AF'!$C111)</f>
        <v>0</v>
      </c>
      <c r="P111" s="4">
        <f>SUMIFS(Stock!P$2:P$500,Stock!$C$2:$C$500,'Stock-AF'!$C111)*SUMIFS(AF!P$2:P$500,AF!$C$2:$C$500,'Stock-AF'!$C111)</f>
        <v>0</v>
      </c>
      <c r="Q111" s="4">
        <f>SUMIFS(Stock!Q$2:Q$500,Stock!$C$2:$C$500,'Stock-AF'!$C111)*SUMIFS(AF!Q$2:Q$500,AF!$C$2:$C$500,'Stock-AF'!$C111)</f>
        <v>0</v>
      </c>
      <c r="R111" s="4">
        <f>SUMIFS(Stock!R$2:R$500,Stock!$C$2:$C$500,'Stock-AF'!$C111)*SUMIFS(AF!R$2:R$500,AF!$C$2:$C$500,'Stock-AF'!$C111)</f>
        <v>0</v>
      </c>
      <c r="S111" s="4">
        <f>SUMIFS(Stock!S$2:S$500,Stock!$C$2:$C$500,'Stock-AF'!$C111)*SUMIFS(AF!S$2:S$500,AF!$C$2:$C$500,'Stock-AF'!$C111)</f>
        <v>0</v>
      </c>
      <c r="T111" s="4">
        <f>SUMIFS(Stock!T$2:T$500,Stock!$C$2:$C$500,'Stock-AF'!$C111)*SUMIFS(AF!T$2:T$500,AF!$C$2:$C$500,'Stock-AF'!$C111)</f>
        <v>0</v>
      </c>
      <c r="U111" s="4">
        <f>SUMIFS(Stock!U$2:U$500,Stock!$C$2:$C$500,'Stock-AF'!$C111)*SUMIFS(AF!U$2:U$500,AF!$C$2:$C$500,'Stock-AF'!$C111)</f>
        <v>0</v>
      </c>
      <c r="V111" s="4">
        <f>SUMIFS(Stock!V$2:V$500,Stock!$C$2:$C$500,'Stock-AF'!$C111)*SUMIFS(AF!V$2:V$500,AF!$C$2:$C$500,'Stock-AF'!$C111)</f>
        <v>0</v>
      </c>
      <c r="W111" s="4">
        <f>SUMIFS(Stock!W$2:W$500,Stock!$C$2:$C$500,'Stock-AF'!$C111)*SUMIFS(AF!W$2:W$500,AF!$C$2:$C$500,'Stock-AF'!$C111)</f>
        <v>0</v>
      </c>
      <c r="X111" s="4">
        <f>SUMIFS(Stock!X$2:X$500,Stock!$C$2:$C$500,'Stock-AF'!$C111)*SUMIFS(AF!X$2:X$500,AF!$C$2:$C$500,'Stock-AF'!$C111)</f>
        <v>0</v>
      </c>
      <c r="Y111" s="4">
        <f>SUMIFS(Stock!Y$2:Y$500,Stock!$C$2:$C$500,'Stock-AF'!$C111)*SUMIFS(AF!Y$2:Y$500,AF!$C$2:$C$500,'Stock-AF'!$C111)</f>
        <v>0</v>
      </c>
      <c r="Z111" s="4">
        <f>SUMIFS(Stock!Z$2:Z$500,Stock!$C$2:$C$500,'Stock-AF'!$C111)*SUMIFS(AF!Z$2:Z$500,AF!$C$2:$C$500,'Stock-AF'!$C111)</f>
        <v>0</v>
      </c>
      <c r="AA111" s="4">
        <f>SUMIFS(Stock!AA$2:AA$500,Stock!$C$2:$C$500,'Stock-AF'!$C111)*SUMIFS(AF!AA$2:AA$500,AF!$C$2:$C$500,'Stock-AF'!$C111)</f>
        <v>0</v>
      </c>
      <c r="AB111" s="4">
        <f>SUMIFS(Stock!AB$2:AB$500,Stock!$C$2:$C$500,'Stock-AF'!$C111)*SUMIFS(AF!AB$2:AB$500,AF!$C$2:$C$500,'Stock-AF'!$C111)</f>
        <v>0</v>
      </c>
      <c r="AC111" s="4">
        <f>SUMIFS(Stock!AC$2:AC$500,Stock!$C$2:$C$500,'Stock-AF'!$C111)*SUMIFS(AF!AC$2:AC$500,AF!$C$2:$C$500,'Stock-AF'!$C111)</f>
        <v>0</v>
      </c>
      <c r="AD111" s="4">
        <f>SUMIFS(Stock!AD$2:AD$500,Stock!$C$2:$C$500,'Stock-AF'!$C111)*SUMIFS(AF!AD$2:AD$500,AF!$C$2:$C$500,'Stock-AF'!$C111)</f>
        <v>0</v>
      </c>
      <c r="AE111" s="4">
        <f>SUMIFS(Stock!AE$2:AE$500,Stock!$C$2:$C$500,'Stock-AF'!$C111)*SUMIFS(AF!AE$2:AE$500,AF!$C$2:$C$500,'Stock-AF'!$C111)</f>
        <v>0</v>
      </c>
      <c r="AF111" s="4">
        <f>SUMIFS(Stock!AF$2:AF$500,Stock!$C$2:$C$500,'Stock-AF'!$C111)*SUMIFS(AF!AF$2:AF$500,AF!$C$2:$C$500,'Stock-AF'!$C111)</f>
        <v>0</v>
      </c>
      <c r="AG111" s="4">
        <f>SUMIFS(Stock!AG$2:AG$500,Stock!$C$2:$C$500,'Stock-AF'!$C111)*SUMIFS(AF!AG$2:AG$500,AF!$C$2:$C$500,'Stock-AF'!$C111)</f>
        <v>0</v>
      </c>
      <c r="AH111" s="4">
        <f>SUMIFS(Stock!AH$2:AH$500,Stock!$C$2:$C$500,'Stock-AF'!$C111)*SUMIFS(AF!AH$2:AH$500,AF!$C$2:$C$500,'Stock-AF'!$C111)</f>
        <v>0</v>
      </c>
      <c r="AI111" s="4">
        <f>SUMIFS(Stock!AI$2:AI$500,Stock!$C$2:$C$500,'Stock-AF'!$C111)*SUMIFS(AF!AI$2:AI$500,AF!$C$2:$C$500,'Stock-AF'!$C111)</f>
        <v>0</v>
      </c>
      <c r="AJ111" s="4">
        <f>SUMIFS(Stock!AJ$2:AJ$500,Stock!$C$2:$C$500,'Stock-AF'!$C111)*SUMIFS(AF!AJ$2:AJ$500,AF!$C$2:$C$500,'Stock-AF'!$C111)</f>
        <v>0</v>
      </c>
      <c r="AK111" s="4">
        <f>SUMIFS(Stock!AK$2:AK$500,Stock!$C$2:$C$500,'Stock-AF'!$C111)*SUMIFS(AF!AK$2:AK$500,AF!$C$2:$C$500,'Stock-AF'!$C111)</f>
        <v>0</v>
      </c>
      <c r="AL111" s="4">
        <f>SUMIFS(Stock!AL$2:AL$500,Stock!$C$2:$C$500,'Stock-AF'!$C111)*SUMIFS(AF!AL$2:AL$500,AF!$C$2:$C$500,'Stock-AF'!$C111)</f>
        <v>0</v>
      </c>
      <c r="AM111" s="4">
        <f>SUMIFS(Stock!AM$2:AM$500,Stock!$C$2:$C$500,'Stock-AF'!$C111)*SUMIFS(AF!AM$2:AM$500,AF!$C$2:$C$500,'Stock-AF'!$C111)</f>
        <v>0</v>
      </c>
      <c r="AN111" s="4">
        <f>SUMIFS(Stock!AN$2:AN$500,Stock!$C$2:$C$500,'Stock-AF'!$C111)*SUMIFS(AF!AN$2:AN$500,AF!$C$2:$C$500,'Stock-AF'!$C111)</f>
        <v>0</v>
      </c>
      <c r="AO111" s="4">
        <f>SUMIFS(Stock!AO$2:AO$500,Stock!$C$2:$C$500,'Stock-AF'!$C111)*SUMIFS(AF!AO$2:AO$500,AF!$C$2:$C$500,'Stock-AF'!$C111)</f>
        <v>4.8011163218158208E-3</v>
      </c>
      <c r="AP111" s="4">
        <f>SUMIFS(Stock!AP$2:AP$500,Stock!$C$2:$C$500,'Stock-AF'!$C111)*SUMIFS(AF!AP$2:AP$500,AF!$C$2:$C$500,'Stock-AF'!$C111)</f>
        <v>0</v>
      </c>
      <c r="AQ111" s="4">
        <f>SUMIFS(Stock!AQ$2:AQ$500,Stock!$C$2:$C$500,'Stock-AF'!$C111)*SUMIFS(AF!AQ$2:AQ$500,AF!$C$2:$C$500,'Stock-AF'!$C111)</f>
        <v>0</v>
      </c>
      <c r="AR111" s="4">
        <f>SUMIFS(Stock!AR$2:AR$500,Stock!$C$2:$C$500,'Stock-AF'!$C111)*SUMIFS(AF!AR$2:AR$500,AF!$C$2:$C$500,'Stock-AF'!$C111)</f>
        <v>0</v>
      </c>
      <c r="AS111" s="4">
        <f>SUMIFS(Stock!AS$2:AS$500,Stock!$C$2:$C$500,'Stock-AF'!$C111)*SUMIFS(AF!AS$2:AS$500,AF!$C$2:$C$500,'Stock-AF'!$C111)</f>
        <v>0</v>
      </c>
      <c r="AT111" s="4">
        <f>SUMIFS(Stock!AT$2:AT$500,Stock!$C$2:$C$500,'Stock-AF'!$C111)*SUMIFS(AF!AT$2:AT$500,AF!$C$2:$C$500,'Stock-AF'!$C111)</f>
        <v>0</v>
      </c>
      <c r="AU111" s="4">
        <f>SUMIFS(Stock!AU$2:AU$500,Stock!$C$2:$C$500,'Stock-AF'!$C111)*SUMIFS(AF!AU$2:AU$500,AF!$C$2:$C$500,'Stock-AF'!$C111)</f>
        <v>6.8020955202059805E-4</v>
      </c>
      <c r="AV111" s="4">
        <f>SUMIFS(Stock!AV$2:AV$500,Stock!$C$2:$C$500,'Stock-AF'!$C111)*SUMIFS(AF!AV$2:AV$500,AF!$C$2:$C$500,'Stock-AF'!$C111)</f>
        <v>0</v>
      </c>
    </row>
    <row r="112" spans="1:48">
      <c r="A112" s="4" t="s">
        <v>52</v>
      </c>
      <c r="B112" s="4" t="s">
        <v>258</v>
      </c>
      <c r="C112" s="4" t="s">
        <v>225</v>
      </c>
      <c r="D112" s="4" t="s">
        <v>54</v>
      </c>
      <c r="E112" s="4" t="s">
        <v>260</v>
      </c>
      <c r="F112" s="4" t="s">
        <v>54</v>
      </c>
      <c r="G112" s="4">
        <v>2010</v>
      </c>
      <c r="H112" s="4" t="s">
        <v>54</v>
      </c>
      <c r="I112" s="4" t="s">
        <v>54</v>
      </c>
      <c r="J112" s="4" t="s">
        <v>54</v>
      </c>
      <c r="K112" s="4" t="s">
        <v>54</v>
      </c>
      <c r="L112" s="4">
        <f>SUMIFS(Stock!L$2:L$500,Stock!$C$2:$C$500,'Stock-AF'!$C112)*SUMIFS(AF!L$2:L$500,AF!$C$2:$C$500,'Stock-AF'!$C112)</f>
        <v>4.0203773231588502E-4</v>
      </c>
      <c r="M112" s="4">
        <f>SUMIFS(Stock!M$2:M$500,Stock!$C$2:$C$500,'Stock-AF'!$C112)*SUMIFS(AF!M$2:M$500,AF!$C$2:$C$500,'Stock-AF'!$C112)</f>
        <v>1.8579983605962103E-3</v>
      </c>
      <c r="N112" s="4">
        <f>SUMIFS(Stock!N$2:N$500,Stock!$C$2:$C$500,'Stock-AF'!$C112)*SUMIFS(AF!N$2:N$500,AF!$C$2:$C$500,'Stock-AF'!$C112)</f>
        <v>7.77450793855544E-5</v>
      </c>
      <c r="O112" s="4">
        <f>SUMIFS(Stock!O$2:O$500,Stock!$C$2:$C$500,'Stock-AF'!$C112)*SUMIFS(AF!O$2:O$500,AF!$C$2:$C$500,'Stock-AF'!$C112)</f>
        <v>3.0460903995759201E-3</v>
      </c>
      <c r="P112" s="4">
        <f>SUMIFS(Stock!P$2:P$500,Stock!$C$2:$C$500,'Stock-AF'!$C112)*SUMIFS(AF!P$2:P$500,AF!$C$2:$C$500,'Stock-AF'!$C112)</f>
        <v>4.0910936808399708E-3</v>
      </c>
      <c r="Q112" s="4">
        <f>SUMIFS(Stock!Q$2:Q$500,Stock!$C$2:$C$500,'Stock-AF'!$C112)*SUMIFS(AF!Q$2:Q$500,AF!$C$2:$C$500,'Stock-AF'!$C112)</f>
        <v>2.0481634771246202E-3</v>
      </c>
      <c r="R112" s="4">
        <f>SUMIFS(Stock!R$2:R$500,Stock!$C$2:$C$500,'Stock-AF'!$C112)*SUMIFS(AF!R$2:R$500,AF!$C$2:$C$500,'Stock-AF'!$C112)</f>
        <v>3.5684618717845505E-4</v>
      </c>
      <c r="S112" s="4">
        <f>SUMIFS(Stock!S$2:S$500,Stock!$C$2:$C$500,'Stock-AF'!$C112)*SUMIFS(AF!S$2:S$500,AF!$C$2:$C$500,'Stock-AF'!$C112)</f>
        <v>3.85913598650747E-3</v>
      </c>
      <c r="T112" s="4">
        <f>SUMIFS(Stock!T$2:T$500,Stock!$C$2:$C$500,'Stock-AF'!$C112)*SUMIFS(AF!T$2:T$500,AF!$C$2:$C$500,'Stock-AF'!$C112)</f>
        <v>1.0883178562056402E-2</v>
      </c>
      <c r="U112" s="4">
        <f>SUMIFS(Stock!U$2:U$500,Stock!$C$2:$C$500,'Stock-AF'!$C112)*SUMIFS(AF!U$2:U$500,AF!$C$2:$C$500,'Stock-AF'!$C112)</f>
        <v>1.7296155691600399E-3</v>
      </c>
      <c r="V112" s="4">
        <f>SUMIFS(Stock!V$2:V$500,Stock!$C$2:$C$500,'Stock-AF'!$C112)*SUMIFS(AF!V$2:V$500,AF!$C$2:$C$500,'Stock-AF'!$C112)</f>
        <v>3.9590774767188906E-4</v>
      </c>
      <c r="W112" s="4">
        <f>SUMIFS(Stock!W$2:W$500,Stock!$C$2:$C$500,'Stock-AF'!$C112)*SUMIFS(AF!W$2:W$500,AF!$C$2:$C$500,'Stock-AF'!$C112)</f>
        <v>7.519086339924071E-3</v>
      </c>
      <c r="X112" s="4">
        <f>SUMIFS(Stock!X$2:X$500,Stock!$C$2:$C$500,'Stock-AF'!$C112)*SUMIFS(AF!X$2:X$500,AF!$C$2:$C$500,'Stock-AF'!$C112)</f>
        <v>2.5664532435231702E-2</v>
      </c>
      <c r="Y112" s="4">
        <f>SUMIFS(Stock!Y$2:Y$500,Stock!$C$2:$C$500,'Stock-AF'!$C112)*SUMIFS(AF!Y$2:Y$500,AF!$C$2:$C$500,'Stock-AF'!$C112)</f>
        <v>2.45564743640409E-3</v>
      </c>
      <c r="Z112" s="4">
        <f>SUMIFS(Stock!Z$2:Z$500,Stock!$C$2:$C$500,'Stock-AF'!$C112)*SUMIFS(AF!Z$2:Z$500,AF!$C$2:$C$500,'Stock-AF'!$C112)</f>
        <v>4.0160724033613003E-2</v>
      </c>
      <c r="AA112" s="4">
        <f>SUMIFS(Stock!AA$2:AA$500,Stock!$C$2:$C$500,'Stock-AF'!$C112)*SUMIFS(AF!AA$2:AA$500,AF!$C$2:$C$500,'Stock-AF'!$C112)</f>
        <v>1.95532596176503E-3</v>
      </c>
      <c r="AB112" s="4">
        <f>SUMIFS(Stock!AB$2:AB$500,Stock!$C$2:$C$500,'Stock-AF'!$C112)*SUMIFS(AF!AB$2:AB$500,AF!$C$2:$C$500,'Stock-AF'!$C112)</f>
        <v>3.0321146211982901E-3</v>
      </c>
      <c r="AC112" s="4">
        <f>SUMIFS(Stock!AC$2:AC$500,Stock!$C$2:$C$500,'Stock-AF'!$C112)*SUMIFS(AF!AC$2:AC$500,AF!$C$2:$C$500,'Stock-AF'!$C112)</f>
        <v>4.2466825398958701E-3</v>
      </c>
      <c r="AD112" s="4">
        <f>SUMIFS(Stock!AD$2:AD$500,Stock!$C$2:$C$500,'Stock-AF'!$C112)*SUMIFS(AF!AD$2:AD$500,AF!$C$2:$C$500,'Stock-AF'!$C112)</f>
        <v>5.4710536277093299E-5</v>
      </c>
      <c r="AE112" s="4">
        <f>SUMIFS(Stock!AE$2:AE$500,Stock!$C$2:$C$500,'Stock-AF'!$C112)*SUMIFS(AF!AE$2:AE$500,AF!$C$2:$C$500,'Stock-AF'!$C112)</f>
        <v>2.1899522636782201E-2</v>
      </c>
      <c r="AF112" s="4">
        <f>SUMIFS(Stock!AF$2:AF$500,Stock!$C$2:$C$500,'Stock-AF'!$C112)*SUMIFS(AF!AF$2:AF$500,AF!$C$2:$C$500,'Stock-AF'!$C112)</f>
        <v>1.4399526623764801E-4</v>
      </c>
      <c r="AG112" s="4">
        <f>SUMIFS(Stock!AG$2:AG$500,Stock!$C$2:$C$500,'Stock-AF'!$C112)*SUMIFS(AF!AG$2:AG$500,AF!$C$2:$C$500,'Stock-AF'!$C112)</f>
        <v>8.2273788120740916E-4</v>
      </c>
      <c r="AH112" s="4">
        <f>SUMIFS(Stock!AH$2:AH$500,Stock!$C$2:$C$500,'Stock-AF'!$C112)*SUMIFS(AF!AH$2:AH$500,AF!$C$2:$C$500,'Stock-AF'!$C112)</f>
        <v>9.2998440144495306E-5</v>
      </c>
      <c r="AI112" s="4">
        <f>SUMIFS(Stock!AI$2:AI$500,Stock!$C$2:$C$500,'Stock-AF'!$C112)*SUMIFS(AF!AI$2:AI$500,AF!$C$2:$C$500,'Stock-AF'!$C112)</f>
        <v>5.3119122274330804E-4</v>
      </c>
      <c r="AJ112" s="4">
        <f>SUMIFS(Stock!AJ$2:AJ$500,Stock!$C$2:$C$500,'Stock-AF'!$C112)*SUMIFS(AF!AJ$2:AJ$500,AF!$C$2:$C$500,'Stock-AF'!$C112)</f>
        <v>8.9270095870341604E-6</v>
      </c>
      <c r="AK112" s="4">
        <f>SUMIFS(Stock!AK$2:AK$500,Stock!$C$2:$C$500,'Stock-AF'!$C112)*SUMIFS(AF!AK$2:AK$500,AF!$C$2:$C$500,'Stock-AF'!$C112)</f>
        <v>4.2597277841340702E-4</v>
      </c>
      <c r="AL112" s="4">
        <f>SUMIFS(Stock!AL$2:AL$500,Stock!$C$2:$C$500,'Stock-AF'!$C112)*SUMIFS(AF!AL$2:AL$500,AF!$C$2:$C$500,'Stock-AF'!$C112)</f>
        <v>3.5641860630057702E-4</v>
      </c>
      <c r="AM112" s="4">
        <f>SUMIFS(Stock!AM$2:AM$500,Stock!$C$2:$C$500,'Stock-AF'!$C112)*SUMIFS(AF!AM$2:AM$500,AF!$C$2:$C$500,'Stock-AF'!$C112)</f>
        <v>6.1269628116103802E-3</v>
      </c>
      <c r="AN112" s="4">
        <f>SUMIFS(Stock!AN$2:AN$500,Stock!$C$2:$C$500,'Stock-AF'!$C112)*SUMIFS(AF!AN$2:AN$500,AF!$C$2:$C$500,'Stock-AF'!$C112)</f>
        <v>7.6478641085334295E-3</v>
      </c>
      <c r="AO112" s="4">
        <f>SUMIFS(Stock!AO$2:AO$500,Stock!$C$2:$C$500,'Stock-AF'!$C112)*SUMIFS(AF!AO$2:AO$500,AF!$C$2:$C$500,'Stock-AF'!$C112)</f>
        <v>2.1059968414402101E-2</v>
      </c>
      <c r="AP112" s="4">
        <f>SUMIFS(Stock!AP$2:AP$500,Stock!$C$2:$C$500,'Stock-AF'!$C112)*SUMIFS(AF!AP$2:AP$500,AF!$C$2:$C$500,'Stock-AF'!$C112)</f>
        <v>4.2940123034517306E-3</v>
      </c>
      <c r="AQ112" s="4">
        <f>SUMIFS(Stock!AQ$2:AQ$500,Stock!$C$2:$C$500,'Stock-AF'!$C112)*SUMIFS(AF!AQ$2:AQ$500,AF!$C$2:$C$500,'Stock-AF'!$C112)</f>
        <v>2.5173340965397003E-3</v>
      </c>
      <c r="AR112" s="4">
        <f>SUMIFS(Stock!AR$2:AR$500,Stock!$C$2:$C$500,'Stock-AF'!$C112)*SUMIFS(AF!AR$2:AR$500,AF!$C$2:$C$500,'Stock-AF'!$C112)</f>
        <v>9.3014363873960908E-4</v>
      </c>
      <c r="AS112" s="4">
        <f>SUMIFS(Stock!AS$2:AS$500,Stock!$C$2:$C$500,'Stock-AF'!$C112)*SUMIFS(AF!AS$2:AS$500,AF!$C$2:$C$500,'Stock-AF'!$C112)</f>
        <v>2.3449561267477903E-3</v>
      </c>
      <c r="AT112" s="4">
        <f>SUMIFS(Stock!AT$2:AT$500,Stock!$C$2:$C$500,'Stock-AF'!$C112)*SUMIFS(AF!AT$2:AT$500,AF!$C$2:$C$500,'Stock-AF'!$C112)</f>
        <v>6.7921640282415409E-4</v>
      </c>
      <c r="AU112" s="4">
        <f>SUMIFS(Stock!AU$2:AU$500,Stock!$C$2:$C$500,'Stock-AF'!$C112)*SUMIFS(AF!AU$2:AU$500,AF!$C$2:$C$500,'Stock-AF'!$C112)</f>
        <v>1.6333283322343701E-3</v>
      </c>
      <c r="AV112" s="4">
        <f>SUMIFS(Stock!AV$2:AV$500,Stock!$C$2:$C$500,'Stock-AF'!$C112)*SUMIFS(AF!AV$2:AV$500,AF!$C$2:$C$500,'Stock-AF'!$C112)</f>
        <v>9.3739059115825502E-2</v>
      </c>
    </row>
    <row r="113" spans="1:48">
      <c r="A113" s="4" t="s">
        <v>52</v>
      </c>
      <c r="B113" s="4" t="s">
        <v>258</v>
      </c>
      <c r="C113" s="4" t="s">
        <v>226</v>
      </c>
      <c r="D113" s="4" t="s">
        <v>54</v>
      </c>
      <c r="E113" s="4" t="s">
        <v>260</v>
      </c>
      <c r="F113" s="4" t="s">
        <v>54</v>
      </c>
      <c r="G113" s="4">
        <v>2010</v>
      </c>
      <c r="H113" s="4" t="s">
        <v>54</v>
      </c>
      <c r="I113" s="4" t="s">
        <v>54</v>
      </c>
      <c r="J113" s="4" t="s">
        <v>54</v>
      </c>
      <c r="K113" s="4" t="s">
        <v>54</v>
      </c>
      <c r="L113" s="4">
        <f>SUMIFS(Stock!L$2:L$500,Stock!$C$2:$C$500,'Stock-AF'!$C113)*SUMIFS(AF!L$2:L$500,AF!$C$2:$C$500,'Stock-AF'!$C113)</f>
        <v>0</v>
      </c>
      <c r="M113" s="4">
        <f>SUMIFS(Stock!M$2:M$500,Stock!$C$2:$C$500,'Stock-AF'!$C113)*SUMIFS(AF!M$2:M$500,AF!$C$2:$C$500,'Stock-AF'!$C113)</f>
        <v>2.4477349061758705E-3</v>
      </c>
      <c r="N113" s="4">
        <f>SUMIFS(Stock!N$2:N$500,Stock!$C$2:$C$500,'Stock-AF'!$C113)*SUMIFS(AF!N$2:N$500,AF!$C$2:$C$500,'Stock-AF'!$C113)</f>
        <v>0</v>
      </c>
      <c r="O113" s="4">
        <f>SUMIFS(Stock!O$2:O$500,Stock!$C$2:$C$500,'Stock-AF'!$C113)*SUMIFS(AF!O$2:O$500,AF!$C$2:$C$500,'Stock-AF'!$C113)</f>
        <v>4.6050490309055402E-3</v>
      </c>
      <c r="P113" s="4">
        <f>SUMIFS(Stock!P$2:P$500,Stock!$C$2:$C$500,'Stock-AF'!$C113)*SUMIFS(AF!P$2:P$500,AF!$C$2:$C$500,'Stock-AF'!$C113)</f>
        <v>8.5761867049388902E-4</v>
      </c>
      <c r="Q113" s="4">
        <f>SUMIFS(Stock!Q$2:Q$500,Stock!$C$2:$C$500,'Stock-AF'!$C113)*SUMIFS(AF!Q$2:Q$500,AF!$C$2:$C$500,'Stock-AF'!$C113)</f>
        <v>2.4614168555455204E-3</v>
      </c>
      <c r="R113" s="4">
        <f>SUMIFS(Stock!R$2:R$500,Stock!$C$2:$C$500,'Stock-AF'!$C113)*SUMIFS(AF!R$2:R$500,AF!$C$2:$C$500,'Stock-AF'!$C113)</f>
        <v>0</v>
      </c>
      <c r="S113" s="4">
        <f>SUMIFS(Stock!S$2:S$500,Stock!$C$2:$C$500,'Stock-AF'!$C113)*SUMIFS(AF!S$2:S$500,AF!$C$2:$C$500,'Stock-AF'!$C113)</f>
        <v>6.8147499184539502E-3</v>
      </c>
      <c r="T113" s="4">
        <f>SUMIFS(Stock!T$2:T$500,Stock!$C$2:$C$500,'Stock-AF'!$C113)*SUMIFS(AF!T$2:T$500,AF!$C$2:$C$500,'Stock-AF'!$C113)</f>
        <v>3.7393647805548602E-2</v>
      </c>
      <c r="U113" s="4">
        <f>SUMIFS(Stock!U$2:U$500,Stock!$C$2:$C$500,'Stock-AF'!$C113)*SUMIFS(AF!U$2:U$500,AF!$C$2:$C$500,'Stock-AF'!$C113)</f>
        <v>1.17437344616163E-3</v>
      </c>
      <c r="V113" s="4">
        <f>SUMIFS(Stock!V$2:V$500,Stock!$C$2:$C$500,'Stock-AF'!$C113)*SUMIFS(AF!V$2:V$500,AF!$C$2:$C$500,'Stock-AF'!$C113)</f>
        <v>8.18939043690528E-5</v>
      </c>
      <c r="W113" s="4">
        <f>SUMIFS(Stock!W$2:W$500,Stock!$C$2:$C$500,'Stock-AF'!$C113)*SUMIFS(AF!W$2:W$500,AF!$C$2:$C$500,'Stock-AF'!$C113)</f>
        <v>1.0156299344035501E-3</v>
      </c>
      <c r="X113" s="4">
        <f>SUMIFS(Stock!X$2:X$500,Stock!$C$2:$C$500,'Stock-AF'!$C113)*SUMIFS(AF!X$2:X$500,AF!$C$2:$C$500,'Stock-AF'!$C113)</f>
        <v>7.1911582692517411E-3</v>
      </c>
      <c r="Y113" s="4">
        <f>SUMIFS(Stock!Y$2:Y$500,Stock!$C$2:$C$500,'Stock-AF'!$C113)*SUMIFS(AF!Y$2:Y$500,AF!$C$2:$C$500,'Stock-AF'!$C113)</f>
        <v>6.4398136701746903E-5</v>
      </c>
      <c r="Z113" s="4">
        <f>SUMIFS(Stock!Z$2:Z$500,Stock!$C$2:$C$500,'Stock-AF'!$C113)*SUMIFS(AF!Z$2:Z$500,AF!$C$2:$C$500,'Stock-AF'!$C113)</f>
        <v>3.32170956283276E-2</v>
      </c>
      <c r="AA113" s="4">
        <f>SUMIFS(Stock!AA$2:AA$500,Stock!$C$2:$C$500,'Stock-AF'!$C113)*SUMIFS(AF!AA$2:AA$500,AF!$C$2:$C$500,'Stock-AF'!$C113)</f>
        <v>1.27685120981212E-3</v>
      </c>
      <c r="AB113" s="4">
        <f>SUMIFS(Stock!AB$2:AB$500,Stock!$C$2:$C$500,'Stock-AF'!$C113)*SUMIFS(AF!AB$2:AB$500,AF!$C$2:$C$500,'Stock-AF'!$C113)</f>
        <v>8.6772931685617505E-3</v>
      </c>
      <c r="AC113" s="4">
        <f>SUMIFS(Stock!AC$2:AC$500,Stock!$C$2:$C$500,'Stock-AF'!$C113)*SUMIFS(AF!AC$2:AC$500,AF!$C$2:$C$500,'Stock-AF'!$C113)</f>
        <v>4.42406109193822E-3</v>
      </c>
      <c r="AD113" s="4">
        <f>SUMIFS(Stock!AD$2:AD$500,Stock!$C$2:$C$500,'Stock-AF'!$C113)*SUMIFS(AF!AD$2:AD$500,AF!$C$2:$C$500,'Stock-AF'!$C113)</f>
        <v>0</v>
      </c>
      <c r="AE113" s="4">
        <f>SUMIFS(Stock!AE$2:AE$500,Stock!$C$2:$C$500,'Stock-AF'!$C113)*SUMIFS(AF!AE$2:AE$500,AF!$C$2:$C$500,'Stock-AF'!$C113)</f>
        <v>4.0733972837256903E-2</v>
      </c>
      <c r="AF113" s="4">
        <f>SUMIFS(Stock!AF$2:AF$500,Stock!$C$2:$C$500,'Stock-AF'!$C113)*SUMIFS(AF!AF$2:AF$500,AF!$C$2:$C$500,'Stock-AF'!$C113)</f>
        <v>0</v>
      </c>
      <c r="AG113" s="4">
        <f>SUMIFS(Stock!AG$2:AG$500,Stock!$C$2:$C$500,'Stock-AF'!$C113)*SUMIFS(AF!AG$2:AG$500,AF!$C$2:$C$500,'Stock-AF'!$C113)</f>
        <v>6.8144627685719607E-4</v>
      </c>
      <c r="AH113" s="4">
        <f>SUMIFS(Stock!AH$2:AH$500,Stock!$C$2:$C$500,'Stock-AF'!$C113)*SUMIFS(AF!AH$2:AH$500,AF!$C$2:$C$500,'Stock-AF'!$C113)</f>
        <v>1.2919368277011298E-4</v>
      </c>
      <c r="AI113" s="4">
        <f>SUMIFS(Stock!AI$2:AI$500,Stock!$C$2:$C$500,'Stock-AF'!$C113)*SUMIFS(AF!AI$2:AI$500,AF!$C$2:$C$500,'Stock-AF'!$C113)</f>
        <v>6.2892849526485209E-4</v>
      </c>
      <c r="AJ113" s="4">
        <f>SUMIFS(Stock!AJ$2:AJ$500,Stock!$C$2:$C$500,'Stock-AF'!$C113)*SUMIFS(AF!AJ$2:AJ$500,AF!$C$2:$C$500,'Stock-AF'!$C113)</f>
        <v>0</v>
      </c>
      <c r="AK113" s="4">
        <f>SUMIFS(Stock!AK$2:AK$500,Stock!$C$2:$C$500,'Stock-AF'!$C113)*SUMIFS(AF!AK$2:AK$500,AF!$C$2:$C$500,'Stock-AF'!$C113)</f>
        <v>1.3081253684435902E-5</v>
      </c>
      <c r="AL113" s="4">
        <f>SUMIFS(Stock!AL$2:AL$500,Stock!$C$2:$C$500,'Stock-AF'!$C113)*SUMIFS(AF!AL$2:AL$500,AF!$C$2:$C$500,'Stock-AF'!$C113)</f>
        <v>0</v>
      </c>
      <c r="AM113" s="4">
        <f>SUMIFS(Stock!AM$2:AM$500,Stock!$C$2:$C$500,'Stock-AF'!$C113)*SUMIFS(AF!AM$2:AM$500,AF!$C$2:$C$500,'Stock-AF'!$C113)</f>
        <v>1.62380536861788E-2</v>
      </c>
      <c r="AN113" s="4">
        <f>SUMIFS(Stock!AN$2:AN$500,Stock!$C$2:$C$500,'Stock-AF'!$C113)*SUMIFS(AF!AN$2:AN$500,AF!$C$2:$C$500,'Stock-AF'!$C113)</f>
        <v>1.0261431858058401E-4</v>
      </c>
      <c r="AO113" s="4">
        <f>SUMIFS(Stock!AO$2:AO$500,Stock!$C$2:$C$500,'Stock-AF'!$C113)*SUMIFS(AF!AO$2:AO$500,AF!$C$2:$C$500,'Stock-AF'!$C113)</f>
        <v>2.1289985371601101E-2</v>
      </c>
      <c r="AP113" s="4">
        <f>SUMIFS(Stock!AP$2:AP$500,Stock!$C$2:$C$500,'Stock-AF'!$C113)*SUMIFS(AF!AP$2:AP$500,AF!$C$2:$C$500,'Stock-AF'!$C113)</f>
        <v>1.49655396414724E-3</v>
      </c>
      <c r="AQ113" s="4">
        <f>SUMIFS(Stock!AQ$2:AQ$500,Stock!$C$2:$C$500,'Stock-AF'!$C113)*SUMIFS(AF!AQ$2:AQ$500,AF!$C$2:$C$500,'Stock-AF'!$C113)</f>
        <v>9.5501198909093612E-3</v>
      </c>
      <c r="AR113" s="4">
        <f>SUMIFS(Stock!AR$2:AR$500,Stock!$C$2:$C$500,'Stock-AF'!$C113)*SUMIFS(AF!AR$2:AR$500,AF!$C$2:$C$500,'Stock-AF'!$C113)</f>
        <v>5.9290782324705803E-4</v>
      </c>
      <c r="AS113" s="4">
        <f>SUMIFS(Stock!AS$2:AS$500,Stock!$C$2:$C$500,'Stock-AF'!$C113)*SUMIFS(AF!AS$2:AS$500,AF!$C$2:$C$500,'Stock-AF'!$C113)</f>
        <v>3.2562867263783105E-5</v>
      </c>
      <c r="AT113" s="4">
        <f>SUMIFS(Stock!AT$2:AT$500,Stock!$C$2:$C$500,'Stock-AF'!$C113)*SUMIFS(AF!AT$2:AT$500,AF!$C$2:$C$500,'Stock-AF'!$C113)</f>
        <v>1.4202091894863699E-4</v>
      </c>
      <c r="AU113" s="4">
        <f>SUMIFS(Stock!AU$2:AU$500,Stock!$C$2:$C$500,'Stock-AF'!$C113)*SUMIFS(AF!AU$2:AU$500,AF!$C$2:$C$500,'Stock-AF'!$C113)</f>
        <v>2.7245176872599704E-3</v>
      </c>
      <c r="AV113" s="4">
        <f>SUMIFS(Stock!AV$2:AV$500,Stock!$C$2:$C$500,'Stock-AF'!$C113)*SUMIFS(AF!AV$2:AV$500,AF!$C$2:$C$500,'Stock-AF'!$C113)</f>
        <v>0.10802823557798301</v>
      </c>
    </row>
    <row r="114" spans="1:48">
      <c r="A114" s="4" t="s">
        <v>52</v>
      </c>
      <c r="B114" s="4" t="s">
        <v>258</v>
      </c>
      <c r="C114" s="4" t="s">
        <v>227</v>
      </c>
      <c r="D114" s="4" t="s">
        <v>54</v>
      </c>
      <c r="E114" s="4" t="s">
        <v>260</v>
      </c>
      <c r="F114" s="4" t="s">
        <v>54</v>
      </c>
      <c r="G114" s="4">
        <v>2010</v>
      </c>
      <c r="H114" s="4" t="s">
        <v>54</v>
      </c>
      <c r="I114" s="4" t="s">
        <v>54</v>
      </c>
      <c r="J114" s="4" t="s">
        <v>54</v>
      </c>
      <c r="K114" s="4" t="s">
        <v>54</v>
      </c>
      <c r="L114" s="4">
        <f>SUMIFS(Stock!L$2:L$500,Stock!$C$2:$C$500,'Stock-AF'!$C114)*SUMIFS(AF!L$2:L$500,AF!$C$2:$C$500,'Stock-AF'!$C114)</f>
        <v>0</v>
      </c>
      <c r="M114" s="4">
        <f>SUMIFS(Stock!M$2:M$500,Stock!$C$2:$C$500,'Stock-AF'!$C114)*SUMIFS(AF!M$2:M$500,AF!$C$2:$C$500,'Stock-AF'!$C114)</f>
        <v>5.8294495578444603E-3</v>
      </c>
      <c r="N114" s="4">
        <f>SUMIFS(Stock!N$2:N$500,Stock!$C$2:$C$500,'Stock-AF'!$C114)*SUMIFS(AF!N$2:N$500,AF!$C$2:$C$500,'Stock-AF'!$C114)</f>
        <v>3.7416808743308098E-4</v>
      </c>
      <c r="O114" s="4">
        <f>SUMIFS(Stock!O$2:O$500,Stock!$C$2:$C$500,'Stock-AF'!$C114)*SUMIFS(AF!O$2:O$500,AF!$C$2:$C$500,'Stock-AF'!$C114)</f>
        <v>1.21992525333332E-3</v>
      </c>
      <c r="P114" s="4">
        <f>SUMIFS(Stock!P$2:P$500,Stock!$C$2:$C$500,'Stock-AF'!$C114)*SUMIFS(AF!P$2:P$500,AF!$C$2:$C$500,'Stock-AF'!$C114)</f>
        <v>1.1618381277167301E-3</v>
      </c>
      <c r="Q114" s="4">
        <f>SUMIFS(Stock!Q$2:Q$500,Stock!$C$2:$C$500,'Stock-AF'!$C114)*SUMIFS(AF!Q$2:Q$500,AF!$C$2:$C$500,'Stock-AF'!$C114)</f>
        <v>1.25462616116986E-3</v>
      </c>
      <c r="R114" s="4">
        <f>SUMIFS(Stock!R$2:R$500,Stock!$C$2:$C$500,'Stock-AF'!$C114)*SUMIFS(AF!R$2:R$500,AF!$C$2:$C$500,'Stock-AF'!$C114)</f>
        <v>0</v>
      </c>
      <c r="S114" s="4">
        <f>SUMIFS(Stock!S$2:S$500,Stock!$C$2:$C$500,'Stock-AF'!$C114)*SUMIFS(AF!S$2:S$500,AF!$C$2:$C$500,'Stock-AF'!$C114)</f>
        <v>4.83208890219113E-3</v>
      </c>
      <c r="T114" s="4">
        <f>SUMIFS(Stock!T$2:T$500,Stock!$C$2:$C$500,'Stock-AF'!$C114)*SUMIFS(AF!T$2:T$500,AF!$C$2:$C$500,'Stock-AF'!$C114)</f>
        <v>4.2807413253183407E-2</v>
      </c>
      <c r="U114" s="4">
        <f>SUMIFS(Stock!U$2:U$500,Stock!$C$2:$C$500,'Stock-AF'!$C114)*SUMIFS(AF!U$2:U$500,AF!$C$2:$C$500,'Stock-AF'!$C114)</f>
        <v>2.4999860256979499E-3</v>
      </c>
      <c r="V114" s="4">
        <f>SUMIFS(Stock!V$2:V$500,Stock!$C$2:$C$500,'Stock-AF'!$C114)*SUMIFS(AF!V$2:V$500,AF!$C$2:$C$500,'Stock-AF'!$C114)</f>
        <v>4.83475387317869E-4</v>
      </c>
      <c r="W114" s="4">
        <f>SUMIFS(Stock!W$2:W$500,Stock!$C$2:$C$500,'Stock-AF'!$C114)*SUMIFS(AF!W$2:W$500,AF!$C$2:$C$500,'Stock-AF'!$C114)</f>
        <v>0</v>
      </c>
      <c r="X114" s="4">
        <f>SUMIFS(Stock!X$2:X$500,Stock!$C$2:$C$500,'Stock-AF'!$C114)*SUMIFS(AF!X$2:X$500,AF!$C$2:$C$500,'Stock-AF'!$C114)</f>
        <v>0</v>
      </c>
      <c r="Y114" s="4">
        <f>SUMIFS(Stock!Y$2:Y$500,Stock!$C$2:$C$500,'Stock-AF'!$C114)*SUMIFS(AF!Y$2:Y$500,AF!$C$2:$C$500,'Stock-AF'!$C114)</f>
        <v>2.3137992802169699E-3</v>
      </c>
      <c r="Z114" s="4">
        <f>SUMIFS(Stock!Z$2:Z$500,Stock!$C$2:$C$500,'Stock-AF'!$C114)*SUMIFS(AF!Z$2:Z$500,AF!$C$2:$C$500,'Stock-AF'!$C114)</f>
        <v>1.37541325813551E-2</v>
      </c>
      <c r="AA114" s="4">
        <f>SUMIFS(Stock!AA$2:AA$500,Stock!$C$2:$C$500,'Stock-AF'!$C114)*SUMIFS(AF!AA$2:AA$500,AF!$C$2:$C$500,'Stock-AF'!$C114)</f>
        <v>3.5898618072522899E-4</v>
      </c>
      <c r="AB114" s="4">
        <f>SUMIFS(Stock!AB$2:AB$500,Stock!$C$2:$C$500,'Stock-AF'!$C114)*SUMIFS(AF!AB$2:AB$500,AF!$C$2:$C$500,'Stock-AF'!$C114)</f>
        <v>2.4619834813549204E-3</v>
      </c>
      <c r="AC114" s="4">
        <f>SUMIFS(Stock!AC$2:AC$500,Stock!$C$2:$C$500,'Stock-AF'!$C114)*SUMIFS(AF!AC$2:AC$500,AF!$C$2:$C$500,'Stock-AF'!$C114)</f>
        <v>0</v>
      </c>
      <c r="AD114" s="4">
        <f>SUMIFS(Stock!AD$2:AD$500,Stock!$C$2:$C$500,'Stock-AF'!$C114)*SUMIFS(AF!AD$2:AD$500,AF!$C$2:$C$500,'Stock-AF'!$C114)</f>
        <v>1.2792795826583399E-4</v>
      </c>
      <c r="AE114" s="4">
        <f>SUMIFS(Stock!AE$2:AE$500,Stock!$C$2:$C$500,'Stock-AF'!$C114)*SUMIFS(AF!AE$2:AE$500,AF!$C$2:$C$500,'Stock-AF'!$C114)</f>
        <v>6.4692011882846404E-4</v>
      </c>
      <c r="AF114" s="4">
        <f>SUMIFS(Stock!AF$2:AF$500,Stock!$C$2:$C$500,'Stock-AF'!$C114)*SUMIFS(AF!AF$2:AF$500,AF!$C$2:$C$500,'Stock-AF'!$C114)</f>
        <v>1.18259840439792E-5</v>
      </c>
      <c r="AG114" s="4">
        <f>SUMIFS(Stock!AG$2:AG$500,Stock!$C$2:$C$500,'Stock-AF'!$C114)*SUMIFS(AF!AG$2:AG$500,AF!$C$2:$C$500,'Stock-AF'!$C114)</f>
        <v>3.16404513939543E-3</v>
      </c>
      <c r="AH114" s="4">
        <f>SUMIFS(Stock!AH$2:AH$500,Stock!$C$2:$C$500,'Stock-AF'!$C114)*SUMIFS(AF!AH$2:AH$500,AF!$C$2:$C$500,'Stock-AF'!$C114)</f>
        <v>3.3155612598887205E-4</v>
      </c>
      <c r="AI114" s="4">
        <f>SUMIFS(Stock!AI$2:AI$500,Stock!$C$2:$C$500,'Stock-AF'!$C114)*SUMIFS(AF!AI$2:AI$500,AF!$C$2:$C$500,'Stock-AF'!$C114)</f>
        <v>1.4999788494482E-3</v>
      </c>
      <c r="AJ114" s="4">
        <f>SUMIFS(Stock!AJ$2:AJ$500,Stock!$C$2:$C$500,'Stock-AF'!$C114)*SUMIFS(AF!AJ$2:AJ$500,AF!$C$2:$C$500,'Stock-AF'!$C114)</f>
        <v>0</v>
      </c>
      <c r="AK114" s="4">
        <f>SUMIFS(Stock!AK$2:AK$500,Stock!$C$2:$C$500,'Stock-AF'!$C114)*SUMIFS(AF!AK$2:AK$500,AF!$C$2:$C$500,'Stock-AF'!$C114)</f>
        <v>8.1584320303401095E-5</v>
      </c>
      <c r="AL114" s="4">
        <f>SUMIFS(Stock!AL$2:AL$500,Stock!$C$2:$C$500,'Stock-AF'!$C114)*SUMIFS(AF!AL$2:AL$500,AF!$C$2:$C$500,'Stock-AF'!$C114)</f>
        <v>0</v>
      </c>
      <c r="AM114" s="4">
        <f>SUMIFS(Stock!AM$2:AM$500,Stock!$C$2:$C$500,'Stock-AF'!$C114)*SUMIFS(AF!AM$2:AM$500,AF!$C$2:$C$500,'Stock-AF'!$C114)</f>
        <v>6.3599530236063909E-3</v>
      </c>
      <c r="AN114" s="4">
        <f>SUMIFS(Stock!AN$2:AN$500,Stock!$C$2:$C$500,'Stock-AF'!$C114)*SUMIFS(AF!AN$2:AN$500,AF!$C$2:$C$500,'Stock-AF'!$C114)</f>
        <v>7.4515908284777509E-4</v>
      </c>
      <c r="AO114" s="4">
        <f>SUMIFS(Stock!AO$2:AO$500,Stock!$C$2:$C$500,'Stock-AF'!$C114)*SUMIFS(AF!AO$2:AO$500,AF!$C$2:$C$500,'Stock-AF'!$C114)</f>
        <v>1.0144906313724101E-2</v>
      </c>
      <c r="AP114" s="4">
        <f>SUMIFS(Stock!AP$2:AP$500,Stock!$C$2:$C$500,'Stock-AF'!$C114)*SUMIFS(AF!AP$2:AP$500,AF!$C$2:$C$500,'Stock-AF'!$C114)</f>
        <v>9.1478630748900708E-5</v>
      </c>
      <c r="AQ114" s="4">
        <f>SUMIFS(Stock!AQ$2:AQ$500,Stock!$C$2:$C$500,'Stock-AF'!$C114)*SUMIFS(AF!AQ$2:AQ$500,AF!$C$2:$C$500,'Stock-AF'!$C114)</f>
        <v>4.0138998711833403E-3</v>
      </c>
      <c r="AR114" s="4">
        <f>SUMIFS(Stock!AR$2:AR$500,Stock!$C$2:$C$500,'Stock-AF'!$C114)*SUMIFS(AF!AR$2:AR$500,AF!$C$2:$C$500,'Stock-AF'!$C114)</f>
        <v>5.7453325013661206E-4</v>
      </c>
      <c r="AS114" s="4">
        <f>SUMIFS(Stock!AS$2:AS$500,Stock!$C$2:$C$500,'Stock-AF'!$C114)*SUMIFS(AF!AS$2:AS$500,AF!$C$2:$C$500,'Stock-AF'!$C114)</f>
        <v>3.87273968746616E-3</v>
      </c>
      <c r="AT114" s="4">
        <f>SUMIFS(Stock!AT$2:AT$500,Stock!$C$2:$C$500,'Stock-AF'!$C114)*SUMIFS(AF!AT$2:AT$500,AF!$C$2:$C$500,'Stock-AF'!$C114)</f>
        <v>3.1910138072589506E-4</v>
      </c>
      <c r="AU114" s="4">
        <f>SUMIFS(Stock!AU$2:AU$500,Stock!$C$2:$C$500,'Stock-AF'!$C114)*SUMIFS(AF!AU$2:AU$500,AF!$C$2:$C$500,'Stock-AF'!$C114)</f>
        <v>2.8039096787718801E-3</v>
      </c>
      <c r="AV114" s="4">
        <f>SUMIFS(Stock!AV$2:AV$500,Stock!$C$2:$C$500,'Stock-AF'!$C114)*SUMIFS(AF!AV$2:AV$500,AF!$C$2:$C$500,'Stock-AF'!$C114)</f>
        <v>8.8550066092907605E-3</v>
      </c>
    </row>
    <row r="115" spans="1:48">
      <c r="A115" s="4" t="s">
        <v>52</v>
      </c>
      <c r="B115" s="4" t="s">
        <v>258</v>
      </c>
      <c r="C115" s="4" t="s">
        <v>228</v>
      </c>
      <c r="D115" s="4" t="s">
        <v>54</v>
      </c>
      <c r="E115" s="4" t="s">
        <v>260</v>
      </c>
      <c r="F115" s="4" t="s">
        <v>54</v>
      </c>
      <c r="G115" s="4">
        <v>2010</v>
      </c>
      <c r="H115" s="4" t="s">
        <v>54</v>
      </c>
      <c r="I115" s="4" t="s">
        <v>54</v>
      </c>
      <c r="J115" s="4" t="s">
        <v>54</v>
      </c>
      <c r="K115" s="4" t="s">
        <v>54</v>
      </c>
      <c r="L115" s="4">
        <f>SUMIFS(Stock!L$2:L$500,Stock!$C$2:$C$500,'Stock-AF'!$C115)*SUMIFS(AF!L$2:L$500,AF!$C$2:$C$500,'Stock-AF'!$C115)</f>
        <v>8.1801890741869205E-5</v>
      </c>
      <c r="M115" s="4">
        <f>SUMIFS(Stock!M$2:M$500,Stock!$C$2:$C$500,'Stock-AF'!$C115)*SUMIFS(AF!M$2:M$500,AF!$C$2:$C$500,'Stock-AF'!$C115)</f>
        <v>2.3877601877189398E-4</v>
      </c>
      <c r="N115" s="4">
        <f>SUMIFS(Stock!N$2:N$500,Stock!$C$2:$C$500,'Stock-AF'!$C115)*SUMIFS(AF!N$2:N$500,AF!$C$2:$C$500,'Stock-AF'!$C115)</f>
        <v>0</v>
      </c>
      <c r="O115" s="4">
        <f>SUMIFS(Stock!O$2:O$500,Stock!$C$2:$C$500,'Stock-AF'!$C115)*SUMIFS(AF!O$2:O$500,AF!$C$2:$C$500,'Stock-AF'!$C115)</f>
        <v>1.9430936587442301E-3</v>
      </c>
      <c r="P115" s="4">
        <f>SUMIFS(Stock!P$2:P$500,Stock!$C$2:$C$500,'Stock-AF'!$C115)*SUMIFS(AF!P$2:P$500,AF!$C$2:$C$500,'Stock-AF'!$C115)</f>
        <v>8.4117983483561213E-5</v>
      </c>
      <c r="Q115" s="4">
        <f>SUMIFS(Stock!Q$2:Q$500,Stock!$C$2:$C$500,'Stock-AF'!$C115)*SUMIFS(AF!Q$2:Q$500,AF!$C$2:$C$500,'Stock-AF'!$C115)</f>
        <v>0</v>
      </c>
      <c r="R115" s="4">
        <f>SUMIFS(Stock!R$2:R$500,Stock!$C$2:$C$500,'Stock-AF'!$C115)*SUMIFS(AF!R$2:R$500,AF!$C$2:$C$500,'Stock-AF'!$C115)</f>
        <v>0</v>
      </c>
      <c r="S115" s="4">
        <f>SUMIFS(Stock!S$2:S$500,Stock!$C$2:$C$500,'Stock-AF'!$C115)*SUMIFS(AF!S$2:S$500,AF!$C$2:$C$500,'Stock-AF'!$C115)</f>
        <v>0</v>
      </c>
      <c r="T115" s="4">
        <f>SUMIFS(Stock!T$2:T$500,Stock!$C$2:$C$500,'Stock-AF'!$C115)*SUMIFS(AF!T$2:T$500,AF!$C$2:$C$500,'Stock-AF'!$C115)</f>
        <v>4.27809756605996E-3</v>
      </c>
      <c r="U115" s="4">
        <f>SUMIFS(Stock!U$2:U$500,Stock!$C$2:$C$500,'Stock-AF'!$C115)*SUMIFS(AF!U$2:U$500,AF!$C$2:$C$500,'Stock-AF'!$C115)</f>
        <v>2.2100211047587401E-5</v>
      </c>
      <c r="V115" s="4">
        <f>SUMIFS(Stock!V$2:V$500,Stock!$C$2:$C$500,'Stock-AF'!$C115)*SUMIFS(AF!V$2:V$500,AF!$C$2:$C$500,'Stock-AF'!$C115)</f>
        <v>2.9071829979035105E-6</v>
      </c>
      <c r="W115" s="4">
        <f>SUMIFS(Stock!W$2:W$500,Stock!$C$2:$C$500,'Stock-AF'!$C115)*SUMIFS(AF!W$2:W$500,AF!$C$2:$C$500,'Stock-AF'!$C115)</f>
        <v>1.48733381622687E-4</v>
      </c>
      <c r="X115" s="4">
        <f>SUMIFS(Stock!X$2:X$500,Stock!$C$2:$C$500,'Stock-AF'!$C115)*SUMIFS(AF!X$2:X$500,AF!$C$2:$C$500,'Stock-AF'!$C115)</f>
        <v>2.9491311653661399E-3</v>
      </c>
      <c r="Y115" s="4">
        <f>SUMIFS(Stock!Y$2:Y$500,Stock!$C$2:$C$500,'Stock-AF'!$C115)*SUMIFS(AF!Y$2:Y$500,AF!$C$2:$C$500,'Stock-AF'!$C115)</f>
        <v>0</v>
      </c>
      <c r="Z115" s="4">
        <f>SUMIFS(Stock!Z$2:Z$500,Stock!$C$2:$C$500,'Stock-AF'!$C115)*SUMIFS(AF!Z$2:Z$500,AF!$C$2:$C$500,'Stock-AF'!$C115)</f>
        <v>6.5646395098294709E-3</v>
      </c>
      <c r="AA115" s="4">
        <f>SUMIFS(Stock!AA$2:AA$500,Stock!$C$2:$C$500,'Stock-AF'!$C115)*SUMIFS(AF!AA$2:AA$500,AF!$C$2:$C$500,'Stock-AF'!$C115)</f>
        <v>5.8290555104659497E-5</v>
      </c>
      <c r="AB115" s="4">
        <f>SUMIFS(Stock!AB$2:AB$500,Stock!$C$2:$C$500,'Stock-AF'!$C115)*SUMIFS(AF!AB$2:AB$500,AF!$C$2:$C$500,'Stock-AF'!$C115)</f>
        <v>1.2067919368292301E-4</v>
      </c>
      <c r="AC115" s="4">
        <f>SUMIFS(Stock!AC$2:AC$500,Stock!$C$2:$C$500,'Stock-AF'!$C115)*SUMIFS(AF!AC$2:AC$500,AF!$C$2:$C$500,'Stock-AF'!$C115)</f>
        <v>1.1446973760031201E-4</v>
      </c>
      <c r="AD115" s="4">
        <f>SUMIFS(Stock!AD$2:AD$500,Stock!$C$2:$C$500,'Stock-AF'!$C115)*SUMIFS(AF!AD$2:AD$500,AF!$C$2:$C$500,'Stock-AF'!$C115)</f>
        <v>3.1571019372176599E-6</v>
      </c>
      <c r="AE115" s="4">
        <f>SUMIFS(Stock!AE$2:AE$500,Stock!$C$2:$C$500,'Stock-AF'!$C115)*SUMIFS(AF!AE$2:AE$500,AF!$C$2:$C$500,'Stock-AF'!$C115)</f>
        <v>8.52842791060247E-3</v>
      </c>
      <c r="AF115" s="4">
        <f>SUMIFS(Stock!AF$2:AF$500,Stock!$C$2:$C$500,'Stock-AF'!$C115)*SUMIFS(AF!AF$2:AF$500,AF!$C$2:$C$500,'Stock-AF'!$C115)</f>
        <v>4.4618845710535103E-5</v>
      </c>
      <c r="AG115" s="4">
        <f>SUMIFS(Stock!AG$2:AG$500,Stock!$C$2:$C$500,'Stock-AF'!$C115)*SUMIFS(AF!AG$2:AG$500,AF!$C$2:$C$500,'Stock-AF'!$C115)</f>
        <v>0</v>
      </c>
      <c r="AH115" s="4">
        <f>SUMIFS(Stock!AH$2:AH$500,Stock!$C$2:$C$500,'Stock-AF'!$C115)*SUMIFS(AF!AH$2:AH$500,AF!$C$2:$C$500,'Stock-AF'!$C115)</f>
        <v>1.85668143182705E-4</v>
      </c>
      <c r="AI115" s="4">
        <f>SUMIFS(Stock!AI$2:AI$500,Stock!$C$2:$C$500,'Stock-AF'!$C115)*SUMIFS(AF!AI$2:AI$500,AF!$C$2:$C$500,'Stock-AF'!$C115)</f>
        <v>1.1667394320791701E-5</v>
      </c>
      <c r="AJ115" s="4">
        <f>SUMIFS(Stock!AJ$2:AJ$500,Stock!$C$2:$C$500,'Stock-AF'!$C115)*SUMIFS(AF!AJ$2:AJ$500,AF!$C$2:$C$500,'Stock-AF'!$C115)</f>
        <v>0</v>
      </c>
      <c r="AK115" s="4">
        <f>SUMIFS(Stock!AK$2:AK$500,Stock!$C$2:$C$500,'Stock-AF'!$C115)*SUMIFS(AF!AK$2:AK$500,AF!$C$2:$C$500,'Stock-AF'!$C115)</f>
        <v>2.27139905517498E-5</v>
      </c>
      <c r="AL115" s="4">
        <f>SUMIFS(Stock!AL$2:AL$500,Stock!$C$2:$C$500,'Stock-AF'!$C115)*SUMIFS(AF!AL$2:AL$500,AF!$C$2:$C$500,'Stock-AF'!$C115)</f>
        <v>3.68632516751886E-5</v>
      </c>
      <c r="AM115" s="4">
        <f>SUMIFS(Stock!AM$2:AM$500,Stock!$C$2:$C$500,'Stock-AF'!$C115)*SUMIFS(AF!AM$2:AM$500,AF!$C$2:$C$500,'Stock-AF'!$C115)</f>
        <v>4.7046686563048906E-4</v>
      </c>
      <c r="AN115" s="4">
        <f>SUMIFS(Stock!AN$2:AN$500,Stock!$C$2:$C$500,'Stock-AF'!$C115)*SUMIFS(AF!AN$2:AN$500,AF!$C$2:$C$500,'Stock-AF'!$C115)</f>
        <v>2.53254481485504E-5</v>
      </c>
      <c r="AO115" s="4">
        <f>SUMIFS(Stock!AO$2:AO$500,Stock!$C$2:$C$500,'Stock-AF'!$C115)*SUMIFS(AF!AO$2:AO$500,AF!$C$2:$C$500,'Stock-AF'!$C115)</f>
        <v>5.6921027987696709E-4</v>
      </c>
      <c r="AP115" s="4">
        <f>SUMIFS(Stock!AP$2:AP$500,Stock!$C$2:$C$500,'Stock-AF'!$C115)*SUMIFS(AF!AP$2:AP$500,AF!$C$2:$C$500,'Stock-AF'!$C115)</f>
        <v>2.0441987168705799E-4</v>
      </c>
      <c r="AQ115" s="4">
        <f>SUMIFS(Stock!AQ$2:AQ$500,Stock!$C$2:$C$500,'Stock-AF'!$C115)*SUMIFS(AF!AQ$2:AQ$500,AF!$C$2:$C$500,'Stock-AF'!$C115)</f>
        <v>1.23853685136991E-4</v>
      </c>
      <c r="AR115" s="4">
        <f>SUMIFS(Stock!AR$2:AR$500,Stock!$C$2:$C$500,'Stock-AF'!$C115)*SUMIFS(AF!AR$2:AR$500,AF!$C$2:$C$500,'Stock-AF'!$C115)</f>
        <v>2.2956488671519301E-5</v>
      </c>
      <c r="AS115" s="4">
        <f>SUMIFS(Stock!AS$2:AS$500,Stock!$C$2:$C$500,'Stock-AF'!$C115)*SUMIFS(AF!AS$2:AS$500,AF!$C$2:$C$500,'Stock-AF'!$C115)</f>
        <v>2.0777978646926902E-5</v>
      </c>
      <c r="AT115" s="4">
        <f>SUMIFS(Stock!AT$2:AT$500,Stock!$C$2:$C$500,'Stock-AF'!$C115)*SUMIFS(AF!AT$2:AT$500,AF!$C$2:$C$500,'Stock-AF'!$C115)</f>
        <v>4.7774781413456705E-4</v>
      </c>
      <c r="AU115" s="4">
        <f>SUMIFS(Stock!AU$2:AU$500,Stock!$C$2:$C$500,'Stock-AF'!$C115)*SUMIFS(AF!AU$2:AU$500,AF!$C$2:$C$500,'Stock-AF'!$C115)</f>
        <v>1.1159931637980301E-4</v>
      </c>
      <c r="AV115" s="4">
        <f>SUMIFS(Stock!AV$2:AV$500,Stock!$C$2:$C$500,'Stock-AF'!$C115)*SUMIFS(AF!AV$2:AV$500,AF!$C$2:$C$500,'Stock-AF'!$C115)</f>
        <v>0</v>
      </c>
    </row>
    <row r="116" spans="1:48">
      <c r="A116" s="4" t="s">
        <v>52</v>
      </c>
      <c r="B116" s="4" t="s">
        <v>258</v>
      </c>
      <c r="C116" s="4" t="s">
        <v>229</v>
      </c>
      <c r="D116" s="4" t="s">
        <v>54</v>
      </c>
      <c r="E116" s="4" t="s">
        <v>260</v>
      </c>
      <c r="F116" s="4" t="s">
        <v>54</v>
      </c>
      <c r="G116" s="4">
        <v>2010</v>
      </c>
      <c r="H116" s="4" t="s">
        <v>54</v>
      </c>
      <c r="I116" s="4" t="s">
        <v>54</v>
      </c>
      <c r="J116" s="4" t="s">
        <v>54</v>
      </c>
      <c r="K116" s="4" t="s">
        <v>54</v>
      </c>
      <c r="L116" s="4">
        <f>SUMIFS(Stock!L$2:L$500,Stock!$C$2:$C$500,'Stock-AF'!$C116)*SUMIFS(AF!L$2:L$500,AF!$C$2:$C$500,'Stock-AF'!$C116)</f>
        <v>4.24347315765386E-5</v>
      </c>
      <c r="M116" s="4">
        <f>SUMIFS(Stock!M$2:M$500,Stock!$C$2:$C$500,'Stock-AF'!$C116)*SUMIFS(AF!M$2:M$500,AF!$C$2:$C$500,'Stock-AF'!$C116)</f>
        <v>2.29612967020195E-3</v>
      </c>
      <c r="N116" s="4">
        <f>SUMIFS(Stock!N$2:N$500,Stock!$C$2:$C$500,'Stock-AF'!$C116)*SUMIFS(AF!N$2:N$500,AF!$C$2:$C$500,'Stock-AF'!$C116)</f>
        <v>2.4726527415579099E-4</v>
      </c>
      <c r="O116" s="4">
        <f>SUMIFS(Stock!O$2:O$500,Stock!$C$2:$C$500,'Stock-AF'!$C116)*SUMIFS(AF!O$2:O$500,AF!$C$2:$C$500,'Stock-AF'!$C116)</f>
        <v>8.4154951402569712E-3</v>
      </c>
      <c r="P116" s="4">
        <f>SUMIFS(Stock!P$2:P$500,Stock!$C$2:$C$500,'Stock-AF'!$C116)*SUMIFS(AF!P$2:P$500,AF!$C$2:$C$500,'Stock-AF'!$C116)</f>
        <v>2.9972605665559899E-4</v>
      </c>
      <c r="Q116" s="4">
        <f>SUMIFS(Stock!Q$2:Q$500,Stock!$C$2:$C$500,'Stock-AF'!$C116)*SUMIFS(AF!Q$2:Q$500,AF!$C$2:$C$500,'Stock-AF'!$C116)</f>
        <v>9.3192567241622299E-3</v>
      </c>
      <c r="R116" s="4">
        <f>SUMIFS(Stock!R$2:R$500,Stock!$C$2:$C$500,'Stock-AF'!$C116)*SUMIFS(AF!R$2:R$500,AF!$C$2:$C$500,'Stock-AF'!$C116)</f>
        <v>1.46812749601209E-4</v>
      </c>
      <c r="S116" s="4">
        <f>SUMIFS(Stock!S$2:S$500,Stock!$C$2:$C$500,'Stock-AF'!$C116)*SUMIFS(AF!S$2:S$500,AF!$C$2:$C$500,'Stock-AF'!$C116)</f>
        <v>1.88603013011108E-4</v>
      </c>
      <c r="T116" s="4">
        <f>SUMIFS(Stock!T$2:T$500,Stock!$C$2:$C$500,'Stock-AF'!$C116)*SUMIFS(AF!T$2:T$500,AF!$C$2:$C$500,'Stock-AF'!$C116)</f>
        <v>6.4772101830274806E-2</v>
      </c>
      <c r="U116" s="4">
        <f>SUMIFS(Stock!U$2:U$500,Stock!$C$2:$C$500,'Stock-AF'!$C116)*SUMIFS(AF!U$2:U$500,AF!$C$2:$C$500,'Stock-AF'!$C116)</f>
        <v>2.5983024431985803E-4</v>
      </c>
      <c r="V116" s="4">
        <f>SUMIFS(Stock!V$2:V$500,Stock!$C$2:$C$500,'Stock-AF'!$C116)*SUMIFS(AF!V$2:V$500,AF!$C$2:$C$500,'Stock-AF'!$C116)</f>
        <v>1.1175358338494301E-4</v>
      </c>
      <c r="W116" s="4">
        <f>SUMIFS(Stock!W$2:W$500,Stock!$C$2:$C$500,'Stock-AF'!$C116)*SUMIFS(AF!W$2:W$500,AF!$C$2:$C$500,'Stock-AF'!$C116)</f>
        <v>1.0394950755841399E-3</v>
      </c>
      <c r="X116" s="4">
        <f>SUMIFS(Stock!X$2:X$500,Stock!$C$2:$C$500,'Stock-AF'!$C116)*SUMIFS(AF!X$2:X$500,AF!$C$2:$C$500,'Stock-AF'!$C116)</f>
        <v>6.6439452757210502E-3</v>
      </c>
      <c r="Y116" s="4">
        <f>SUMIFS(Stock!Y$2:Y$500,Stock!$C$2:$C$500,'Stock-AF'!$C116)*SUMIFS(AF!Y$2:Y$500,AF!$C$2:$C$500,'Stock-AF'!$C116)</f>
        <v>4.0656151767396099E-4</v>
      </c>
      <c r="Z116" s="4">
        <f>SUMIFS(Stock!Z$2:Z$500,Stock!$C$2:$C$500,'Stock-AF'!$C116)*SUMIFS(AF!Z$2:Z$500,AF!$C$2:$C$500,'Stock-AF'!$C116)</f>
        <v>1.6762064959917999E-2</v>
      </c>
      <c r="AA116" s="4">
        <f>SUMIFS(Stock!AA$2:AA$500,Stock!$C$2:$C$500,'Stock-AF'!$C116)*SUMIFS(AF!AA$2:AA$500,AF!$C$2:$C$500,'Stock-AF'!$C116)</f>
        <v>4.84249968298652E-4</v>
      </c>
      <c r="AB116" s="4">
        <f>SUMIFS(Stock!AB$2:AB$500,Stock!$C$2:$C$500,'Stock-AF'!$C116)*SUMIFS(AF!AB$2:AB$500,AF!$C$2:$C$500,'Stock-AF'!$C116)</f>
        <v>0</v>
      </c>
      <c r="AC116" s="4">
        <f>SUMIFS(Stock!AC$2:AC$500,Stock!$C$2:$C$500,'Stock-AF'!$C116)*SUMIFS(AF!AC$2:AC$500,AF!$C$2:$C$500,'Stock-AF'!$C116)</f>
        <v>7.3244581083399306E-3</v>
      </c>
      <c r="AD116" s="4">
        <f>SUMIFS(Stock!AD$2:AD$500,Stock!$C$2:$C$500,'Stock-AF'!$C116)*SUMIFS(AF!AD$2:AD$500,AF!$C$2:$C$500,'Stock-AF'!$C116)</f>
        <v>0</v>
      </c>
      <c r="AE116" s="4">
        <f>SUMIFS(Stock!AE$2:AE$500,Stock!$C$2:$C$500,'Stock-AF'!$C116)*SUMIFS(AF!AE$2:AE$500,AF!$C$2:$C$500,'Stock-AF'!$C116)</f>
        <v>1.4578279501101001E-3</v>
      </c>
      <c r="AF116" s="4">
        <f>SUMIFS(Stock!AF$2:AF$500,Stock!$C$2:$C$500,'Stock-AF'!$C116)*SUMIFS(AF!AF$2:AF$500,AF!$C$2:$C$500,'Stock-AF'!$C116)</f>
        <v>1.5137902618029501E-4</v>
      </c>
      <c r="AG116" s="4">
        <f>SUMIFS(Stock!AG$2:AG$500,Stock!$C$2:$C$500,'Stock-AF'!$C116)*SUMIFS(AF!AG$2:AG$500,AF!$C$2:$C$500,'Stock-AF'!$C116)</f>
        <v>1.34401987526319E-4</v>
      </c>
      <c r="AH116" s="4">
        <f>SUMIFS(Stock!AH$2:AH$500,Stock!$C$2:$C$500,'Stock-AF'!$C116)*SUMIFS(AF!AH$2:AH$500,AF!$C$2:$C$500,'Stock-AF'!$C116)</f>
        <v>2.8701026774320302E-4</v>
      </c>
      <c r="AI116" s="4">
        <f>SUMIFS(Stock!AI$2:AI$500,Stock!$C$2:$C$500,'Stock-AF'!$C116)*SUMIFS(AF!AI$2:AI$500,AF!$C$2:$C$500,'Stock-AF'!$C116)</f>
        <v>2.6243904337322005E-4</v>
      </c>
      <c r="AJ116" s="4">
        <f>SUMIFS(Stock!AJ$2:AJ$500,Stock!$C$2:$C$500,'Stock-AF'!$C116)*SUMIFS(AF!AJ$2:AJ$500,AF!$C$2:$C$500,'Stock-AF'!$C116)</f>
        <v>0</v>
      </c>
      <c r="AK116" s="4">
        <f>SUMIFS(Stock!AK$2:AK$500,Stock!$C$2:$C$500,'Stock-AF'!$C116)*SUMIFS(AF!AK$2:AK$500,AF!$C$2:$C$500,'Stock-AF'!$C116)</f>
        <v>3.2971268307645105E-4</v>
      </c>
      <c r="AL116" s="4">
        <f>SUMIFS(Stock!AL$2:AL$500,Stock!$C$2:$C$500,'Stock-AF'!$C116)*SUMIFS(AF!AL$2:AL$500,AF!$C$2:$C$500,'Stock-AF'!$C116)</f>
        <v>0</v>
      </c>
      <c r="AM116" s="4">
        <f>SUMIFS(Stock!AM$2:AM$500,Stock!$C$2:$C$500,'Stock-AF'!$C116)*SUMIFS(AF!AM$2:AM$500,AF!$C$2:$C$500,'Stock-AF'!$C116)</f>
        <v>2.6513893778205501E-3</v>
      </c>
      <c r="AN116" s="4">
        <f>SUMIFS(Stock!AN$2:AN$500,Stock!$C$2:$C$500,'Stock-AF'!$C116)*SUMIFS(AF!AN$2:AN$500,AF!$C$2:$C$500,'Stock-AF'!$C116)</f>
        <v>9.7877355022077612E-4</v>
      </c>
      <c r="AO116" s="4">
        <f>SUMIFS(Stock!AO$2:AO$500,Stock!$C$2:$C$500,'Stock-AF'!$C116)*SUMIFS(AF!AO$2:AO$500,AF!$C$2:$C$500,'Stock-AF'!$C116)</f>
        <v>5.5000094294343008E-3</v>
      </c>
      <c r="AP116" s="4">
        <f>SUMIFS(Stock!AP$2:AP$500,Stock!$C$2:$C$500,'Stock-AF'!$C116)*SUMIFS(AF!AP$2:AP$500,AF!$C$2:$C$500,'Stock-AF'!$C116)</f>
        <v>1.0721834247821901E-3</v>
      </c>
      <c r="AQ116" s="4">
        <f>SUMIFS(Stock!AQ$2:AQ$500,Stock!$C$2:$C$500,'Stock-AF'!$C116)*SUMIFS(AF!AQ$2:AQ$500,AF!$C$2:$C$500,'Stock-AF'!$C116)</f>
        <v>4.32631894279518E-4</v>
      </c>
      <c r="AR116" s="4">
        <f>SUMIFS(Stock!AR$2:AR$500,Stock!$C$2:$C$500,'Stock-AF'!$C116)*SUMIFS(AF!AR$2:AR$500,AF!$C$2:$C$500,'Stock-AF'!$C116)</f>
        <v>4.5254450852001997E-4</v>
      </c>
      <c r="AS116" s="4">
        <f>SUMIFS(Stock!AS$2:AS$500,Stock!$C$2:$C$500,'Stock-AF'!$C116)*SUMIFS(AF!AS$2:AS$500,AF!$C$2:$C$500,'Stock-AF'!$C116)</f>
        <v>2.3522655248536303E-3</v>
      </c>
      <c r="AT116" s="4">
        <f>SUMIFS(Stock!AT$2:AT$500,Stock!$C$2:$C$500,'Stock-AF'!$C116)*SUMIFS(AF!AT$2:AT$500,AF!$C$2:$C$500,'Stock-AF'!$C116)</f>
        <v>9.7402088317681199E-4</v>
      </c>
      <c r="AU116" s="4">
        <f>SUMIFS(Stock!AU$2:AU$500,Stock!$C$2:$C$500,'Stock-AF'!$C116)*SUMIFS(AF!AU$2:AU$500,AF!$C$2:$C$500,'Stock-AF'!$C116)</f>
        <v>3.1854922650645205E-4</v>
      </c>
      <c r="AV116" s="4">
        <f>SUMIFS(Stock!AV$2:AV$500,Stock!$C$2:$C$500,'Stock-AF'!$C116)*SUMIFS(AF!AV$2:AV$500,AF!$C$2:$C$500,'Stock-AF'!$C116)</f>
        <v>1.46982672773156E-2</v>
      </c>
    </row>
    <row r="117" spans="1:48">
      <c r="A117" s="4" t="s">
        <v>52</v>
      </c>
      <c r="B117" s="4" t="s">
        <v>258</v>
      </c>
      <c r="C117" s="4" t="s">
        <v>230</v>
      </c>
      <c r="D117" s="4" t="s">
        <v>54</v>
      </c>
      <c r="E117" s="4" t="s">
        <v>260</v>
      </c>
      <c r="F117" s="4" t="s">
        <v>54</v>
      </c>
      <c r="G117" s="4">
        <v>2010</v>
      </c>
      <c r="H117" s="4" t="s">
        <v>54</v>
      </c>
      <c r="I117" s="4" t="s">
        <v>54</v>
      </c>
      <c r="J117" s="4" t="s">
        <v>54</v>
      </c>
      <c r="K117" s="4" t="s">
        <v>54</v>
      </c>
      <c r="L117" s="4">
        <f>SUMIFS(Stock!L$2:L$500,Stock!$C$2:$C$500,'Stock-AF'!$C117)*SUMIFS(AF!L$2:L$500,AF!$C$2:$C$500,'Stock-AF'!$C117)</f>
        <v>3.2758474788490999E-4</v>
      </c>
      <c r="M117" s="4">
        <f>SUMIFS(Stock!M$2:M$500,Stock!$C$2:$C$500,'Stock-AF'!$C117)*SUMIFS(AF!M$2:M$500,AF!$C$2:$C$500,'Stock-AF'!$C117)</f>
        <v>5.8887905662169809E-3</v>
      </c>
      <c r="N117" s="4">
        <f>SUMIFS(Stock!N$2:N$500,Stock!$C$2:$C$500,'Stock-AF'!$C117)*SUMIFS(AF!N$2:N$500,AF!$C$2:$C$500,'Stock-AF'!$C117)</f>
        <v>0</v>
      </c>
      <c r="O117" s="4">
        <f>SUMIFS(Stock!O$2:O$500,Stock!$C$2:$C$500,'Stock-AF'!$C117)*SUMIFS(AF!O$2:O$500,AF!$C$2:$C$500,'Stock-AF'!$C117)</f>
        <v>8.0643720018966711E-5</v>
      </c>
      <c r="P117" s="4">
        <f>SUMIFS(Stock!P$2:P$500,Stock!$C$2:$C$500,'Stock-AF'!$C117)*SUMIFS(AF!P$2:P$500,AF!$C$2:$C$500,'Stock-AF'!$C117)</f>
        <v>3.7368992522577205E-4</v>
      </c>
      <c r="Q117" s="4">
        <f>SUMIFS(Stock!Q$2:Q$500,Stock!$C$2:$C$500,'Stock-AF'!$C117)*SUMIFS(AF!Q$2:Q$500,AF!$C$2:$C$500,'Stock-AF'!$C117)</f>
        <v>5.5331193926251609E-4</v>
      </c>
      <c r="R117" s="4">
        <f>SUMIFS(Stock!R$2:R$500,Stock!$C$2:$C$500,'Stock-AF'!$C117)*SUMIFS(AF!R$2:R$500,AF!$C$2:$C$500,'Stock-AF'!$C117)</f>
        <v>6.3538727368426303E-4</v>
      </c>
      <c r="S117" s="4">
        <f>SUMIFS(Stock!S$2:S$500,Stock!$C$2:$C$500,'Stock-AF'!$C117)*SUMIFS(AF!S$2:S$500,AF!$C$2:$C$500,'Stock-AF'!$C117)</f>
        <v>1.8922187051541002E-4</v>
      </c>
      <c r="T117" s="4">
        <f>SUMIFS(Stock!T$2:T$500,Stock!$C$2:$C$500,'Stock-AF'!$C117)*SUMIFS(AF!T$2:T$500,AF!$C$2:$C$500,'Stock-AF'!$C117)</f>
        <v>1.3882211536504702E-3</v>
      </c>
      <c r="U117" s="4">
        <f>SUMIFS(Stock!U$2:U$500,Stock!$C$2:$C$500,'Stock-AF'!$C117)*SUMIFS(AF!U$2:U$500,AF!$C$2:$C$500,'Stock-AF'!$C117)</f>
        <v>8.43679279473964E-5</v>
      </c>
      <c r="V117" s="4">
        <f>SUMIFS(Stock!V$2:V$500,Stock!$C$2:$C$500,'Stock-AF'!$C117)*SUMIFS(AF!V$2:V$500,AF!$C$2:$C$500,'Stock-AF'!$C117)</f>
        <v>0</v>
      </c>
      <c r="W117" s="4">
        <f>SUMIFS(Stock!W$2:W$500,Stock!$C$2:$C$500,'Stock-AF'!$C117)*SUMIFS(AF!W$2:W$500,AF!$C$2:$C$500,'Stock-AF'!$C117)</f>
        <v>2.5450950912031002E-4</v>
      </c>
      <c r="X117" s="4">
        <f>SUMIFS(Stock!X$2:X$500,Stock!$C$2:$C$500,'Stock-AF'!$C117)*SUMIFS(AF!X$2:X$500,AF!$C$2:$C$500,'Stock-AF'!$C117)</f>
        <v>1.9959670367372903E-3</v>
      </c>
      <c r="Y117" s="4">
        <f>SUMIFS(Stock!Y$2:Y$500,Stock!$C$2:$C$500,'Stock-AF'!$C117)*SUMIFS(AF!Y$2:Y$500,AF!$C$2:$C$500,'Stock-AF'!$C117)</f>
        <v>0</v>
      </c>
      <c r="Z117" s="4">
        <f>SUMIFS(Stock!Z$2:Z$500,Stock!$C$2:$C$500,'Stock-AF'!$C117)*SUMIFS(AF!Z$2:Z$500,AF!$C$2:$C$500,'Stock-AF'!$C117)</f>
        <v>1.5146416757915501E-3</v>
      </c>
      <c r="AA117" s="4">
        <f>SUMIFS(Stock!AA$2:AA$500,Stock!$C$2:$C$500,'Stock-AF'!$C117)*SUMIFS(AF!AA$2:AA$500,AF!$C$2:$C$500,'Stock-AF'!$C117)</f>
        <v>0</v>
      </c>
      <c r="AB117" s="4">
        <f>SUMIFS(Stock!AB$2:AB$500,Stock!$C$2:$C$500,'Stock-AF'!$C117)*SUMIFS(AF!AB$2:AB$500,AF!$C$2:$C$500,'Stock-AF'!$C117)</f>
        <v>1.6538843030972701E-5</v>
      </c>
      <c r="AC117" s="4">
        <f>SUMIFS(Stock!AC$2:AC$500,Stock!$C$2:$C$500,'Stock-AF'!$C117)*SUMIFS(AF!AC$2:AC$500,AF!$C$2:$C$500,'Stock-AF'!$C117)</f>
        <v>3.6325803822889701E-5</v>
      </c>
      <c r="AD117" s="4">
        <f>SUMIFS(Stock!AD$2:AD$500,Stock!$C$2:$C$500,'Stock-AF'!$C117)*SUMIFS(AF!AD$2:AD$500,AF!$C$2:$C$500,'Stock-AF'!$C117)</f>
        <v>0</v>
      </c>
      <c r="AE117" s="4">
        <f>SUMIFS(Stock!AE$2:AE$500,Stock!$C$2:$C$500,'Stock-AF'!$C117)*SUMIFS(AF!AE$2:AE$500,AF!$C$2:$C$500,'Stock-AF'!$C117)</f>
        <v>1.8678599059645602E-3</v>
      </c>
      <c r="AF117" s="4">
        <f>SUMIFS(Stock!AF$2:AF$500,Stock!$C$2:$C$500,'Stock-AF'!$C117)*SUMIFS(AF!AF$2:AF$500,AF!$C$2:$C$500,'Stock-AF'!$C117)</f>
        <v>2.99392001113398E-5</v>
      </c>
      <c r="AG117" s="4">
        <f>SUMIFS(Stock!AG$2:AG$500,Stock!$C$2:$C$500,'Stock-AF'!$C117)*SUMIFS(AF!AG$2:AG$500,AF!$C$2:$C$500,'Stock-AF'!$C117)</f>
        <v>0</v>
      </c>
      <c r="AH117" s="4">
        <f>SUMIFS(Stock!AH$2:AH$500,Stock!$C$2:$C$500,'Stock-AF'!$C117)*SUMIFS(AF!AH$2:AH$500,AF!$C$2:$C$500,'Stock-AF'!$C117)</f>
        <v>0</v>
      </c>
      <c r="AI117" s="4">
        <f>SUMIFS(Stock!AI$2:AI$500,Stock!$C$2:$C$500,'Stock-AF'!$C117)*SUMIFS(AF!AI$2:AI$500,AF!$C$2:$C$500,'Stock-AF'!$C117)</f>
        <v>0</v>
      </c>
      <c r="AJ117" s="4">
        <f>SUMIFS(Stock!AJ$2:AJ$500,Stock!$C$2:$C$500,'Stock-AF'!$C117)*SUMIFS(AF!AJ$2:AJ$500,AF!$C$2:$C$500,'Stock-AF'!$C117)</f>
        <v>0</v>
      </c>
      <c r="AK117" s="4">
        <f>SUMIFS(Stock!AK$2:AK$500,Stock!$C$2:$C$500,'Stock-AF'!$C117)*SUMIFS(AF!AK$2:AK$500,AF!$C$2:$C$500,'Stock-AF'!$C117)</f>
        <v>0</v>
      </c>
      <c r="AL117" s="4">
        <f>SUMIFS(Stock!AL$2:AL$500,Stock!$C$2:$C$500,'Stock-AF'!$C117)*SUMIFS(AF!AL$2:AL$500,AF!$C$2:$C$500,'Stock-AF'!$C117)</f>
        <v>0</v>
      </c>
      <c r="AM117" s="4">
        <f>SUMIFS(Stock!AM$2:AM$500,Stock!$C$2:$C$500,'Stock-AF'!$C117)*SUMIFS(AF!AM$2:AM$500,AF!$C$2:$C$500,'Stock-AF'!$C117)</f>
        <v>2.9635971743299501E-4</v>
      </c>
      <c r="AN117" s="4">
        <f>SUMIFS(Stock!AN$2:AN$500,Stock!$C$2:$C$500,'Stock-AF'!$C117)*SUMIFS(AF!AN$2:AN$500,AF!$C$2:$C$500,'Stock-AF'!$C117)</f>
        <v>0</v>
      </c>
      <c r="AO117" s="4">
        <f>SUMIFS(Stock!AO$2:AO$500,Stock!$C$2:$C$500,'Stock-AF'!$C117)*SUMIFS(AF!AO$2:AO$500,AF!$C$2:$C$500,'Stock-AF'!$C117)</f>
        <v>2.3645307524374602E-4</v>
      </c>
      <c r="AP117" s="4">
        <f>SUMIFS(Stock!AP$2:AP$500,Stock!$C$2:$C$500,'Stock-AF'!$C117)*SUMIFS(AF!AP$2:AP$500,AF!$C$2:$C$500,'Stock-AF'!$C117)</f>
        <v>1.6234006366317702E-3</v>
      </c>
      <c r="AQ117" s="4">
        <f>SUMIFS(Stock!AQ$2:AQ$500,Stock!$C$2:$C$500,'Stock-AF'!$C117)*SUMIFS(AF!AQ$2:AQ$500,AF!$C$2:$C$500,'Stock-AF'!$C117)</f>
        <v>7.1292384495601712E-6</v>
      </c>
      <c r="AR117" s="4">
        <f>SUMIFS(Stock!AR$2:AR$500,Stock!$C$2:$C$500,'Stock-AF'!$C117)*SUMIFS(AF!AR$2:AR$500,AF!$C$2:$C$500,'Stock-AF'!$C117)</f>
        <v>0</v>
      </c>
      <c r="AS117" s="4">
        <f>SUMIFS(Stock!AS$2:AS$500,Stock!$C$2:$C$500,'Stock-AF'!$C117)*SUMIFS(AF!AS$2:AS$500,AF!$C$2:$C$500,'Stock-AF'!$C117)</f>
        <v>0</v>
      </c>
      <c r="AT117" s="4">
        <f>SUMIFS(Stock!AT$2:AT$500,Stock!$C$2:$C$500,'Stock-AF'!$C117)*SUMIFS(AF!AT$2:AT$500,AF!$C$2:$C$500,'Stock-AF'!$C117)</f>
        <v>0</v>
      </c>
      <c r="AU117" s="4">
        <f>SUMIFS(Stock!AU$2:AU$500,Stock!$C$2:$C$500,'Stock-AF'!$C117)*SUMIFS(AF!AU$2:AU$500,AF!$C$2:$C$500,'Stock-AF'!$C117)</f>
        <v>2.3764128165200602E-6</v>
      </c>
      <c r="AV117" s="4">
        <f>SUMIFS(Stock!AV$2:AV$500,Stock!$C$2:$C$500,'Stock-AF'!$C117)*SUMIFS(AF!AV$2:AV$500,AF!$C$2:$C$500,'Stock-AF'!$C117)</f>
        <v>0</v>
      </c>
    </row>
    <row r="118" spans="1:48">
      <c r="A118" s="4" t="s">
        <v>52</v>
      </c>
      <c r="B118" s="4" t="s">
        <v>258</v>
      </c>
      <c r="C118" s="4" t="s">
        <v>231</v>
      </c>
      <c r="D118" s="4" t="s">
        <v>54</v>
      </c>
      <c r="E118" s="4" t="s">
        <v>260</v>
      </c>
      <c r="F118" s="4" t="s">
        <v>54</v>
      </c>
      <c r="G118" s="4">
        <v>2010</v>
      </c>
      <c r="H118" s="4" t="s">
        <v>54</v>
      </c>
      <c r="I118" s="4" t="s">
        <v>54</v>
      </c>
      <c r="J118" s="4" t="s">
        <v>54</v>
      </c>
      <c r="K118" s="4" t="s">
        <v>54</v>
      </c>
      <c r="L118" s="4">
        <f>SUMIFS(Stock!L$2:L$500,Stock!$C$2:$C$500,'Stock-AF'!$C118)*SUMIFS(AF!L$2:L$500,AF!$C$2:$C$500,'Stock-AF'!$C118)</f>
        <v>4.3317037637754003E-5</v>
      </c>
      <c r="M118" s="4">
        <f>SUMIFS(Stock!M$2:M$500,Stock!$C$2:$C$500,'Stock-AF'!$C118)*SUMIFS(AF!M$2:M$500,AF!$C$2:$C$500,'Stock-AF'!$C118)</f>
        <v>5.9421534326421506E-4</v>
      </c>
      <c r="N118" s="4">
        <f>SUMIFS(Stock!N$2:N$500,Stock!$C$2:$C$500,'Stock-AF'!$C118)*SUMIFS(AF!N$2:N$500,AF!$C$2:$C$500,'Stock-AF'!$C118)</f>
        <v>0</v>
      </c>
      <c r="O118" s="4">
        <f>SUMIFS(Stock!O$2:O$500,Stock!$C$2:$C$500,'Stock-AF'!$C118)*SUMIFS(AF!O$2:O$500,AF!$C$2:$C$500,'Stock-AF'!$C118)</f>
        <v>1.0821187922329901E-5</v>
      </c>
      <c r="P118" s="4">
        <f>SUMIFS(Stock!P$2:P$500,Stock!$C$2:$C$500,'Stock-AF'!$C118)*SUMIFS(AF!P$2:P$500,AF!$C$2:$C$500,'Stock-AF'!$C118)</f>
        <v>5.4573834435182207E-5</v>
      </c>
      <c r="Q118" s="4">
        <f>SUMIFS(Stock!Q$2:Q$500,Stock!$C$2:$C$500,'Stock-AF'!$C118)*SUMIFS(AF!Q$2:Q$500,AF!$C$2:$C$500,'Stock-AF'!$C118)</f>
        <v>2.46707533662312E-3</v>
      </c>
      <c r="R118" s="4">
        <f>SUMIFS(Stock!R$2:R$500,Stock!$C$2:$C$500,'Stock-AF'!$C118)*SUMIFS(AF!R$2:R$500,AF!$C$2:$C$500,'Stock-AF'!$C118)</f>
        <v>1.3942742026697001E-5</v>
      </c>
      <c r="S118" s="4">
        <f>SUMIFS(Stock!S$2:S$500,Stock!$C$2:$C$500,'Stock-AF'!$C118)*SUMIFS(AF!S$2:S$500,AF!$C$2:$C$500,'Stock-AF'!$C118)</f>
        <v>2.9113651134054201E-4</v>
      </c>
      <c r="T118" s="4">
        <f>SUMIFS(Stock!T$2:T$500,Stock!$C$2:$C$500,'Stock-AF'!$C118)*SUMIFS(AF!T$2:T$500,AF!$C$2:$C$500,'Stock-AF'!$C118)</f>
        <v>0</v>
      </c>
      <c r="U118" s="4">
        <f>SUMIFS(Stock!U$2:U$500,Stock!$C$2:$C$500,'Stock-AF'!$C118)*SUMIFS(AF!U$2:U$500,AF!$C$2:$C$500,'Stock-AF'!$C118)</f>
        <v>5.5318497136567395E-4</v>
      </c>
      <c r="V118" s="4">
        <f>SUMIFS(Stock!V$2:V$500,Stock!$C$2:$C$500,'Stock-AF'!$C118)*SUMIFS(AF!V$2:V$500,AF!$C$2:$C$500,'Stock-AF'!$C118)</f>
        <v>2.8611032237058699E-4</v>
      </c>
      <c r="W118" s="4">
        <f>SUMIFS(Stock!W$2:W$500,Stock!$C$2:$C$500,'Stock-AF'!$C118)*SUMIFS(AF!W$2:W$500,AF!$C$2:$C$500,'Stock-AF'!$C118)</f>
        <v>0</v>
      </c>
      <c r="X118" s="4">
        <f>SUMIFS(Stock!X$2:X$500,Stock!$C$2:$C$500,'Stock-AF'!$C118)*SUMIFS(AF!X$2:X$500,AF!$C$2:$C$500,'Stock-AF'!$C118)</f>
        <v>2.4177427820353198E-4</v>
      </c>
      <c r="Y118" s="4">
        <f>SUMIFS(Stock!Y$2:Y$500,Stock!$C$2:$C$500,'Stock-AF'!$C118)*SUMIFS(AF!Y$2:Y$500,AF!$C$2:$C$500,'Stock-AF'!$C118)</f>
        <v>1.4163611035368001E-3</v>
      </c>
      <c r="Z118" s="4">
        <f>SUMIFS(Stock!Z$2:Z$500,Stock!$C$2:$C$500,'Stock-AF'!$C118)*SUMIFS(AF!Z$2:Z$500,AF!$C$2:$C$500,'Stock-AF'!$C118)</f>
        <v>5.0543129796985402E-3</v>
      </c>
      <c r="AA118" s="4">
        <f>SUMIFS(Stock!AA$2:AA$500,Stock!$C$2:$C$500,'Stock-AF'!$C118)*SUMIFS(AF!AA$2:AA$500,AF!$C$2:$C$500,'Stock-AF'!$C118)</f>
        <v>8.5826651806300006E-6</v>
      </c>
      <c r="AB118" s="4">
        <f>SUMIFS(Stock!AB$2:AB$500,Stock!$C$2:$C$500,'Stock-AF'!$C118)*SUMIFS(AF!AB$2:AB$500,AF!$C$2:$C$500,'Stock-AF'!$C118)</f>
        <v>8.5812222117311412E-4</v>
      </c>
      <c r="AC118" s="4">
        <f>SUMIFS(Stock!AC$2:AC$500,Stock!$C$2:$C$500,'Stock-AF'!$C118)*SUMIFS(AF!AC$2:AC$500,AF!$C$2:$C$500,'Stock-AF'!$C118)</f>
        <v>5.8001078553600503E-5</v>
      </c>
      <c r="AD118" s="4">
        <f>SUMIFS(Stock!AD$2:AD$500,Stock!$C$2:$C$500,'Stock-AF'!$C118)*SUMIFS(AF!AD$2:AD$500,AF!$C$2:$C$500,'Stock-AF'!$C118)</f>
        <v>0</v>
      </c>
      <c r="AE118" s="4">
        <f>SUMIFS(Stock!AE$2:AE$500,Stock!$C$2:$C$500,'Stock-AF'!$C118)*SUMIFS(AF!AE$2:AE$500,AF!$C$2:$C$500,'Stock-AF'!$C118)</f>
        <v>0</v>
      </c>
      <c r="AF118" s="4">
        <f>SUMIFS(Stock!AF$2:AF$500,Stock!$C$2:$C$500,'Stock-AF'!$C118)*SUMIFS(AF!AF$2:AF$500,AF!$C$2:$C$500,'Stock-AF'!$C118)</f>
        <v>1.7451959756044302E-5</v>
      </c>
      <c r="AG118" s="4">
        <f>SUMIFS(Stock!AG$2:AG$500,Stock!$C$2:$C$500,'Stock-AF'!$C118)*SUMIFS(AF!AG$2:AG$500,AF!$C$2:$C$500,'Stock-AF'!$C118)</f>
        <v>2.1149459397841301E-4</v>
      </c>
      <c r="AH118" s="4">
        <f>SUMIFS(Stock!AH$2:AH$500,Stock!$C$2:$C$500,'Stock-AF'!$C118)*SUMIFS(AF!AH$2:AH$500,AF!$C$2:$C$500,'Stock-AF'!$C118)</f>
        <v>0</v>
      </c>
      <c r="AI118" s="4">
        <f>SUMIFS(Stock!AI$2:AI$500,Stock!$C$2:$C$500,'Stock-AF'!$C118)*SUMIFS(AF!AI$2:AI$500,AF!$C$2:$C$500,'Stock-AF'!$C118)</f>
        <v>7.0639951884354703E-4</v>
      </c>
      <c r="AJ118" s="4">
        <f>SUMIFS(Stock!AJ$2:AJ$500,Stock!$C$2:$C$500,'Stock-AF'!$C118)*SUMIFS(AF!AJ$2:AJ$500,AF!$C$2:$C$500,'Stock-AF'!$C118)</f>
        <v>0</v>
      </c>
      <c r="AK118" s="4">
        <f>SUMIFS(Stock!AK$2:AK$500,Stock!$C$2:$C$500,'Stock-AF'!$C118)*SUMIFS(AF!AK$2:AK$500,AF!$C$2:$C$500,'Stock-AF'!$C118)</f>
        <v>3.9392295610947008E-5</v>
      </c>
      <c r="AL118" s="4">
        <f>SUMIFS(Stock!AL$2:AL$500,Stock!$C$2:$C$500,'Stock-AF'!$C118)*SUMIFS(AF!AL$2:AL$500,AF!$C$2:$C$500,'Stock-AF'!$C118)</f>
        <v>0</v>
      </c>
      <c r="AM118" s="4">
        <f>SUMIFS(Stock!AM$2:AM$500,Stock!$C$2:$C$500,'Stock-AF'!$C118)*SUMIFS(AF!AM$2:AM$500,AF!$C$2:$C$500,'Stock-AF'!$C118)</f>
        <v>8.8079725038071215E-5</v>
      </c>
      <c r="AN118" s="4">
        <f>SUMIFS(Stock!AN$2:AN$500,Stock!$C$2:$C$500,'Stock-AF'!$C118)*SUMIFS(AF!AN$2:AN$500,AF!$C$2:$C$500,'Stock-AF'!$C118)</f>
        <v>5.4848483091716896E-4</v>
      </c>
      <c r="AO118" s="4">
        <f>SUMIFS(Stock!AO$2:AO$500,Stock!$C$2:$C$500,'Stock-AF'!$C118)*SUMIFS(AF!AO$2:AO$500,AF!$C$2:$C$500,'Stock-AF'!$C118)</f>
        <v>1.3037139090483702E-3</v>
      </c>
      <c r="AP118" s="4">
        <f>SUMIFS(Stock!AP$2:AP$500,Stock!$C$2:$C$500,'Stock-AF'!$C118)*SUMIFS(AF!AP$2:AP$500,AF!$C$2:$C$500,'Stock-AF'!$C118)</f>
        <v>0</v>
      </c>
      <c r="AQ118" s="4">
        <f>SUMIFS(Stock!AQ$2:AQ$500,Stock!$C$2:$C$500,'Stock-AF'!$C118)*SUMIFS(AF!AQ$2:AQ$500,AF!$C$2:$C$500,'Stock-AF'!$C118)</f>
        <v>0</v>
      </c>
      <c r="AR118" s="4">
        <f>SUMIFS(Stock!AR$2:AR$500,Stock!$C$2:$C$500,'Stock-AF'!$C118)*SUMIFS(AF!AR$2:AR$500,AF!$C$2:$C$500,'Stock-AF'!$C118)</f>
        <v>5.4845665517868497E-5</v>
      </c>
      <c r="AS118" s="4">
        <f>SUMIFS(Stock!AS$2:AS$500,Stock!$C$2:$C$500,'Stock-AF'!$C118)*SUMIFS(AF!AS$2:AS$500,AF!$C$2:$C$500,'Stock-AF'!$C118)</f>
        <v>6.7466493194680906E-4</v>
      </c>
      <c r="AT118" s="4">
        <f>SUMIFS(Stock!AT$2:AT$500,Stock!$C$2:$C$500,'Stock-AF'!$C118)*SUMIFS(AF!AT$2:AT$500,AF!$C$2:$C$500,'Stock-AF'!$C118)</f>
        <v>0</v>
      </c>
      <c r="AU118" s="4">
        <f>SUMIFS(Stock!AU$2:AU$500,Stock!$C$2:$C$500,'Stock-AF'!$C118)*SUMIFS(AF!AU$2:AU$500,AF!$C$2:$C$500,'Stock-AF'!$C118)</f>
        <v>1.0976811098410401E-4</v>
      </c>
      <c r="AV118" s="4">
        <f>SUMIFS(Stock!AV$2:AV$500,Stock!$C$2:$C$500,'Stock-AF'!$C118)*SUMIFS(AF!AV$2:AV$500,AF!$C$2:$C$500,'Stock-AF'!$C118)</f>
        <v>2.3075003374432003E-4</v>
      </c>
    </row>
    <row r="119" spans="1:48">
      <c r="A119" s="4" t="s">
        <v>52</v>
      </c>
      <c r="B119" s="4" t="s">
        <v>258</v>
      </c>
      <c r="C119" s="4" t="s">
        <v>232</v>
      </c>
      <c r="D119" s="4" t="s">
        <v>54</v>
      </c>
      <c r="E119" s="4" t="s">
        <v>260</v>
      </c>
      <c r="F119" s="4" t="s">
        <v>54</v>
      </c>
      <c r="G119" s="4">
        <v>2010</v>
      </c>
      <c r="H119" s="4" t="s">
        <v>54</v>
      </c>
      <c r="I119" s="4" t="s">
        <v>54</v>
      </c>
      <c r="J119" s="4" t="s">
        <v>54</v>
      </c>
      <c r="K119" s="4" t="s">
        <v>54</v>
      </c>
      <c r="L119" s="4">
        <f>SUMIFS(Stock!L$2:L$500,Stock!$C$2:$C$500,'Stock-AF'!$C119)*SUMIFS(AF!L$2:L$500,AF!$C$2:$C$500,'Stock-AF'!$C119)</f>
        <v>3.3952571427193699E-5</v>
      </c>
      <c r="M119" s="4">
        <f>SUMIFS(Stock!M$2:M$500,Stock!$C$2:$C$500,'Stock-AF'!$C119)*SUMIFS(AF!M$2:M$500,AF!$C$2:$C$500,'Stock-AF'!$C119)</f>
        <v>0</v>
      </c>
      <c r="N119" s="4">
        <f>SUMIFS(Stock!N$2:N$500,Stock!$C$2:$C$500,'Stock-AF'!$C119)*SUMIFS(AF!N$2:N$500,AF!$C$2:$C$500,'Stock-AF'!$C119)</f>
        <v>0</v>
      </c>
      <c r="O119" s="4">
        <f>SUMIFS(Stock!O$2:O$500,Stock!$C$2:$C$500,'Stock-AF'!$C119)*SUMIFS(AF!O$2:O$500,AF!$C$2:$C$500,'Stock-AF'!$C119)</f>
        <v>0</v>
      </c>
      <c r="P119" s="4">
        <f>SUMIFS(Stock!P$2:P$500,Stock!$C$2:$C$500,'Stock-AF'!$C119)*SUMIFS(AF!P$2:P$500,AF!$C$2:$C$500,'Stock-AF'!$C119)</f>
        <v>0</v>
      </c>
      <c r="Q119" s="4">
        <f>SUMIFS(Stock!Q$2:Q$500,Stock!$C$2:$C$500,'Stock-AF'!$C119)*SUMIFS(AF!Q$2:Q$500,AF!$C$2:$C$500,'Stock-AF'!$C119)</f>
        <v>0</v>
      </c>
      <c r="R119" s="4">
        <f>SUMIFS(Stock!R$2:R$500,Stock!$C$2:$C$500,'Stock-AF'!$C119)*SUMIFS(AF!R$2:R$500,AF!$C$2:$C$500,'Stock-AF'!$C119)</f>
        <v>0</v>
      </c>
      <c r="S119" s="4">
        <f>SUMIFS(Stock!S$2:S$500,Stock!$C$2:$C$500,'Stock-AF'!$C119)*SUMIFS(AF!S$2:S$500,AF!$C$2:$C$500,'Stock-AF'!$C119)</f>
        <v>0</v>
      </c>
      <c r="T119" s="4">
        <f>SUMIFS(Stock!T$2:T$500,Stock!$C$2:$C$500,'Stock-AF'!$C119)*SUMIFS(AF!T$2:T$500,AF!$C$2:$C$500,'Stock-AF'!$C119)</f>
        <v>0</v>
      </c>
      <c r="U119" s="4">
        <f>SUMIFS(Stock!U$2:U$500,Stock!$C$2:$C$500,'Stock-AF'!$C119)*SUMIFS(AF!U$2:U$500,AF!$C$2:$C$500,'Stock-AF'!$C119)</f>
        <v>0</v>
      </c>
      <c r="V119" s="4">
        <f>SUMIFS(Stock!V$2:V$500,Stock!$C$2:$C$500,'Stock-AF'!$C119)*SUMIFS(AF!V$2:V$500,AF!$C$2:$C$500,'Stock-AF'!$C119)</f>
        <v>0</v>
      </c>
      <c r="W119" s="4">
        <f>SUMIFS(Stock!W$2:W$500,Stock!$C$2:$C$500,'Stock-AF'!$C119)*SUMIFS(AF!W$2:W$500,AF!$C$2:$C$500,'Stock-AF'!$C119)</f>
        <v>0</v>
      </c>
      <c r="X119" s="4">
        <f>SUMIFS(Stock!X$2:X$500,Stock!$C$2:$C$500,'Stock-AF'!$C119)*SUMIFS(AF!X$2:X$500,AF!$C$2:$C$500,'Stock-AF'!$C119)</f>
        <v>0</v>
      </c>
      <c r="Y119" s="4">
        <f>SUMIFS(Stock!Y$2:Y$500,Stock!$C$2:$C$500,'Stock-AF'!$C119)*SUMIFS(AF!Y$2:Y$500,AF!$C$2:$C$500,'Stock-AF'!$C119)</f>
        <v>0</v>
      </c>
      <c r="Z119" s="4">
        <f>SUMIFS(Stock!Z$2:Z$500,Stock!$C$2:$C$500,'Stock-AF'!$C119)*SUMIFS(AF!Z$2:Z$500,AF!$C$2:$C$500,'Stock-AF'!$C119)</f>
        <v>0</v>
      </c>
      <c r="AA119" s="4">
        <f>SUMIFS(Stock!AA$2:AA$500,Stock!$C$2:$C$500,'Stock-AF'!$C119)*SUMIFS(AF!AA$2:AA$500,AF!$C$2:$C$500,'Stock-AF'!$C119)</f>
        <v>0</v>
      </c>
      <c r="AB119" s="4">
        <f>SUMIFS(Stock!AB$2:AB$500,Stock!$C$2:$C$500,'Stock-AF'!$C119)*SUMIFS(AF!AB$2:AB$500,AF!$C$2:$C$500,'Stock-AF'!$C119)</f>
        <v>0</v>
      </c>
      <c r="AC119" s="4">
        <f>SUMIFS(Stock!AC$2:AC$500,Stock!$C$2:$C$500,'Stock-AF'!$C119)*SUMIFS(AF!AC$2:AC$500,AF!$C$2:$C$500,'Stock-AF'!$C119)</f>
        <v>0</v>
      </c>
      <c r="AD119" s="4">
        <f>SUMIFS(Stock!AD$2:AD$500,Stock!$C$2:$C$500,'Stock-AF'!$C119)*SUMIFS(AF!AD$2:AD$500,AF!$C$2:$C$500,'Stock-AF'!$C119)</f>
        <v>0</v>
      </c>
      <c r="AE119" s="4">
        <f>SUMIFS(Stock!AE$2:AE$500,Stock!$C$2:$C$500,'Stock-AF'!$C119)*SUMIFS(AF!AE$2:AE$500,AF!$C$2:$C$500,'Stock-AF'!$C119)</f>
        <v>0</v>
      </c>
      <c r="AF119" s="4">
        <f>SUMIFS(Stock!AF$2:AF$500,Stock!$C$2:$C$500,'Stock-AF'!$C119)*SUMIFS(AF!AF$2:AF$500,AF!$C$2:$C$500,'Stock-AF'!$C119)</f>
        <v>0</v>
      </c>
      <c r="AG119" s="4">
        <f>SUMIFS(Stock!AG$2:AG$500,Stock!$C$2:$C$500,'Stock-AF'!$C119)*SUMIFS(AF!AG$2:AG$500,AF!$C$2:$C$500,'Stock-AF'!$C119)</f>
        <v>0</v>
      </c>
      <c r="AH119" s="4">
        <f>SUMIFS(Stock!AH$2:AH$500,Stock!$C$2:$C$500,'Stock-AF'!$C119)*SUMIFS(AF!AH$2:AH$500,AF!$C$2:$C$500,'Stock-AF'!$C119)</f>
        <v>0</v>
      </c>
      <c r="AI119" s="4">
        <f>SUMIFS(Stock!AI$2:AI$500,Stock!$C$2:$C$500,'Stock-AF'!$C119)*SUMIFS(AF!AI$2:AI$500,AF!$C$2:$C$500,'Stock-AF'!$C119)</f>
        <v>0</v>
      </c>
      <c r="AJ119" s="4">
        <f>SUMIFS(Stock!AJ$2:AJ$500,Stock!$C$2:$C$500,'Stock-AF'!$C119)*SUMIFS(AF!AJ$2:AJ$500,AF!$C$2:$C$500,'Stock-AF'!$C119)</f>
        <v>0</v>
      </c>
      <c r="AK119" s="4">
        <f>SUMIFS(Stock!AK$2:AK$500,Stock!$C$2:$C$500,'Stock-AF'!$C119)*SUMIFS(AF!AK$2:AK$500,AF!$C$2:$C$500,'Stock-AF'!$C119)</f>
        <v>0</v>
      </c>
      <c r="AL119" s="4">
        <f>SUMIFS(Stock!AL$2:AL$500,Stock!$C$2:$C$500,'Stock-AF'!$C119)*SUMIFS(AF!AL$2:AL$500,AF!$C$2:$C$500,'Stock-AF'!$C119)</f>
        <v>0</v>
      </c>
      <c r="AM119" s="4">
        <f>SUMIFS(Stock!AM$2:AM$500,Stock!$C$2:$C$500,'Stock-AF'!$C119)*SUMIFS(AF!AM$2:AM$500,AF!$C$2:$C$500,'Stock-AF'!$C119)</f>
        <v>0</v>
      </c>
      <c r="AN119" s="4">
        <f>SUMIFS(Stock!AN$2:AN$500,Stock!$C$2:$C$500,'Stock-AF'!$C119)*SUMIFS(AF!AN$2:AN$500,AF!$C$2:$C$500,'Stock-AF'!$C119)</f>
        <v>0</v>
      </c>
      <c r="AO119" s="4">
        <f>SUMIFS(Stock!AO$2:AO$500,Stock!$C$2:$C$500,'Stock-AF'!$C119)*SUMIFS(AF!AO$2:AO$500,AF!$C$2:$C$500,'Stock-AF'!$C119)</f>
        <v>7.6940693295072197E-3</v>
      </c>
      <c r="AP119" s="4">
        <f>SUMIFS(Stock!AP$2:AP$500,Stock!$C$2:$C$500,'Stock-AF'!$C119)*SUMIFS(AF!AP$2:AP$500,AF!$C$2:$C$500,'Stock-AF'!$C119)</f>
        <v>0</v>
      </c>
      <c r="AQ119" s="4">
        <f>SUMIFS(Stock!AQ$2:AQ$500,Stock!$C$2:$C$500,'Stock-AF'!$C119)*SUMIFS(AF!AQ$2:AQ$500,AF!$C$2:$C$500,'Stock-AF'!$C119)</f>
        <v>0</v>
      </c>
      <c r="AR119" s="4">
        <f>SUMIFS(Stock!AR$2:AR$500,Stock!$C$2:$C$500,'Stock-AF'!$C119)*SUMIFS(AF!AR$2:AR$500,AF!$C$2:$C$500,'Stock-AF'!$C119)</f>
        <v>0</v>
      </c>
      <c r="AS119" s="4">
        <f>SUMIFS(Stock!AS$2:AS$500,Stock!$C$2:$C$500,'Stock-AF'!$C119)*SUMIFS(AF!AS$2:AS$500,AF!$C$2:$C$500,'Stock-AF'!$C119)</f>
        <v>0</v>
      </c>
      <c r="AT119" s="4">
        <f>SUMIFS(Stock!AT$2:AT$500,Stock!$C$2:$C$500,'Stock-AF'!$C119)*SUMIFS(AF!AT$2:AT$500,AF!$C$2:$C$500,'Stock-AF'!$C119)</f>
        <v>0</v>
      </c>
      <c r="AU119" s="4">
        <f>SUMIFS(Stock!AU$2:AU$500,Stock!$C$2:$C$500,'Stock-AF'!$C119)*SUMIFS(AF!AU$2:AU$500,AF!$C$2:$C$500,'Stock-AF'!$C119)</f>
        <v>1.0900755368201899E-3</v>
      </c>
      <c r="AV119" s="4">
        <f>SUMIFS(Stock!AV$2:AV$500,Stock!$C$2:$C$500,'Stock-AF'!$C119)*SUMIFS(AF!AV$2:AV$500,AF!$C$2:$C$500,'Stock-AF'!$C119)</f>
        <v>0</v>
      </c>
    </row>
    <row r="120" spans="1:48">
      <c r="A120" s="4" t="s">
        <v>52</v>
      </c>
      <c r="B120" s="4" t="s">
        <v>258</v>
      </c>
      <c r="C120" s="4" t="s">
        <v>233</v>
      </c>
      <c r="D120" s="4" t="s">
        <v>54</v>
      </c>
      <c r="E120" s="4" t="s">
        <v>260</v>
      </c>
      <c r="F120" s="4" t="s">
        <v>54</v>
      </c>
      <c r="G120" s="4">
        <v>2010</v>
      </c>
      <c r="H120" s="4" t="s">
        <v>54</v>
      </c>
      <c r="I120" s="4" t="s">
        <v>54</v>
      </c>
      <c r="J120" s="4" t="s">
        <v>54</v>
      </c>
      <c r="K120" s="4" t="s">
        <v>54</v>
      </c>
      <c r="L120" s="4">
        <f>SUMIFS(Stock!L$2:L$500,Stock!$C$2:$C$500,'Stock-AF'!$C120)*SUMIFS(AF!L$2:L$500,AF!$C$2:$C$500,'Stock-AF'!$C120)</f>
        <v>4.1688312672472105E-4</v>
      </c>
      <c r="M120" s="4">
        <f>SUMIFS(Stock!M$2:M$500,Stock!$C$2:$C$500,'Stock-AF'!$C120)*SUMIFS(AF!M$2:M$500,AF!$C$2:$C$500,'Stock-AF'!$C120)</f>
        <v>2.9775508948992301E-3</v>
      </c>
      <c r="N120" s="4">
        <f>SUMIFS(Stock!N$2:N$500,Stock!$C$2:$C$500,'Stock-AF'!$C120)*SUMIFS(AF!N$2:N$500,AF!$C$2:$C$500,'Stock-AF'!$C120)</f>
        <v>8.0615845669545905E-5</v>
      </c>
      <c r="O120" s="4">
        <f>SUMIFS(Stock!O$2:O$500,Stock!$C$2:$C$500,'Stock-AF'!$C120)*SUMIFS(AF!O$2:O$500,AF!$C$2:$C$500,'Stock-AF'!$C120)</f>
        <v>6.2741160709330508E-3</v>
      </c>
      <c r="P120" s="4">
        <f>SUMIFS(Stock!P$2:P$500,Stock!$C$2:$C$500,'Stock-AF'!$C120)*SUMIFS(AF!P$2:P$500,AF!$C$2:$C$500,'Stock-AF'!$C120)</f>
        <v>6.5562165763121301E-3</v>
      </c>
      <c r="Q120" s="4">
        <f>SUMIFS(Stock!Q$2:Q$500,Stock!$C$2:$C$500,'Stock-AF'!$C120)*SUMIFS(AF!Q$2:Q$500,AF!$C$2:$C$500,'Stock-AF'!$C120)</f>
        <v>3.2823016013078599E-3</v>
      </c>
      <c r="R120" s="4">
        <f>SUMIFS(Stock!R$2:R$500,Stock!$C$2:$C$500,'Stock-AF'!$C120)*SUMIFS(AF!R$2:R$500,AF!$C$2:$C$500,'Stock-AF'!$C120)</f>
        <v>3.7002286679366805E-4</v>
      </c>
      <c r="S120" s="4">
        <f>SUMIFS(Stock!S$2:S$500,Stock!$C$2:$C$500,'Stock-AF'!$C120)*SUMIFS(AF!S$2:S$500,AF!$C$2:$C$500,'Stock-AF'!$C120)</f>
        <v>6.1844908229498705E-3</v>
      </c>
      <c r="T120" s="4">
        <f>SUMIFS(Stock!T$2:T$500,Stock!$C$2:$C$500,'Stock-AF'!$C120)*SUMIFS(AF!T$2:T$500,AF!$C$2:$C$500,'Stock-AF'!$C120)</f>
        <v>1.74409293108314E-2</v>
      </c>
      <c r="U120" s="4">
        <f>SUMIFS(Stock!U$2:U$500,Stock!$C$2:$C$500,'Stock-AF'!$C120)*SUMIFS(AF!U$2:U$500,AF!$C$2:$C$500,'Stock-AF'!$C120)</f>
        <v>1.3239565187380901E-2</v>
      </c>
      <c r="V120" s="4">
        <f>SUMIFS(Stock!V$2:V$500,Stock!$C$2:$C$500,'Stock-AF'!$C120)*SUMIFS(AF!V$2:V$500,AF!$C$2:$C$500,'Stock-AF'!$C120)</f>
        <v>3.0305268563445304E-3</v>
      </c>
      <c r="W120" s="4">
        <f>SUMIFS(Stock!W$2:W$500,Stock!$C$2:$C$500,'Stock-AF'!$C120)*SUMIFS(AF!W$2:W$500,AF!$C$2:$C$500,'Stock-AF'!$C120)</f>
        <v>7.7967314297699101E-3</v>
      </c>
      <c r="X120" s="4">
        <f>SUMIFS(Stock!X$2:X$500,Stock!$C$2:$C$500,'Stock-AF'!$C120)*SUMIFS(AF!X$2:X$500,AF!$C$2:$C$500,'Stock-AF'!$C120)</f>
        <v>2.6612204943791302E-2</v>
      </c>
      <c r="Y120" s="4">
        <f>SUMIFS(Stock!Y$2:Y$500,Stock!$C$2:$C$500,'Stock-AF'!$C120)*SUMIFS(AF!Y$2:Y$500,AF!$C$2:$C$500,'Stock-AF'!$C120)</f>
        <v>1.8797069644375101E-2</v>
      </c>
      <c r="Z120" s="4">
        <f>SUMIFS(Stock!Z$2:Z$500,Stock!$C$2:$C$500,'Stock-AF'!$C120)*SUMIFS(AF!Z$2:Z$500,AF!$C$2:$C$500,'Stock-AF'!$C120)</f>
        <v>8.2720146491607111E-2</v>
      </c>
      <c r="AA120" s="4">
        <f>SUMIFS(Stock!AA$2:AA$500,Stock!$C$2:$C$500,'Stock-AF'!$C120)*SUMIFS(AF!AA$2:AA$500,AF!$C$2:$C$500,'Stock-AF'!$C120)</f>
        <v>2.0275271079933498E-3</v>
      </c>
      <c r="AB120" s="4">
        <f>SUMIFS(Stock!AB$2:AB$500,Stock!$C$2:$C$500,'Stock-AF'!$C120)*SUMIFS(AF!AB$2:AB$500,AF!$C$2:$C$500,'Stock-AF'!$C120)</f>
        <v>4.85914078034436E-3</v>
      </c>
      <c r="AC120" s="4">
        <f>SUMIFS(Stock!AC$2:AC$500,Stock!$C$2:$C$500,'Stock-AF'!$C120)*SUMIFS(AF!AC$2:AC$500,AF!$C$2:$C$500,'Stock-AF'!$C120)</f>
        <v>2.5895163022353999E-3</v>
      </c>
      <c r="AD120" s="4">
        <f>SUMIFS(Stock!AD$2:AD$500,Stock!$C$2:$C$500,'Stock-AF'!$C120)*SUMIFS(AF!AD$2:AD$500,AF!$C$2:$C$500,'Stock-AF'!$C120)</f>
        <v>4.1878884787612599E-4</v>
      </c>
      <c r="AE120" s="4">
        <f>SUMIFS(Stock!AE$2:AE$500,Stock!$C$2:$C$500,'Stock-AF'!$C120)*SUMIFS(AF!AE$2:AE$500,AF!$C$2:$C$500,'Stock-AF'!$C120)</f>
        <v>2.2708170743106701E-2</v>
      </c>
      <c r="AF120" s="4">
        <f>SUMIFS(Stock!AF$2:AF$500,Stock!$C$2:$C$500,'Stock-AF'!$C120)*SUMIFS(AF!AF$2:AF$500,AF!$C$2:$C$500,'Stock-AF'!$C120)</f>
        <v>1.4931234557741401E-4</v>
      </c>
      <c r="AG120" s="4">
        <f>SUMIFS(Stock!AG$2:AG$500,Stock!$C$2:$C$500,'Stock-AF'!$C120)*SUMIFS(AF!AG$2:AG$500,AF!$C$2:$C$500,'Stock-AF'!$C120)</f>
        <v>1.3184855091425002E-3</v>
      </c>
      <c r="AH120" s="4">
        <f>SUMIFS(Stock!AH$2:AH$500,Stock!$C$2:$C$500,'Stock-AF'!$C120)*SUMIFS(AF!AH$2:AH$500,AF!$C$2:$C$500,'Stock-AF'!$C120)</f>
        <v>1.4903543218822802E-4</v>
      </c>
      <c r="AI120" s="4">
        <f>SUMIFS(Stock!AI$2:AI$500,Stock!$C$2:$C$500,'Stock-AF'!$C120)*SUMIFS(AF!AI$2:AI$500,AF!$C$2:$C$500,'Stock-AF'!$C120)</f>
        <v>1.0941091531020701E-3</v>
      </c>
      <c r="AJ120" s="4">
        <f>SUMIFS(Stock!AJ$2:AJ$500,Stock!$C$2:$C$500,'Stock-AF'!$C120)*SUMIFS(AF!AJ$2:AJ$500,AF!$C$2:$C$500,'Stock-AF'!$C120)</f>
        <v>9.25664277207774E-6</v>
      </c>
      <c r="AK120" s="4">
        <f>SUMIFS(Stock!AK$2:AK$500,Stock!$C$2:$C$500,'Stock-AF'!$C120)*SUMIFS(AF!AK$2:AK$500,AF!$C$2:$C$500,'Stock-AF'!$C120)</f>
        <v>4.4170198339759601E-4</v>
      </c>
      <c r="AL120" s="4">
        <f>SUMIFS(Stock!AL$2:AL$500,Stock!$C$2:$C$500,'Stock-AF'!$C120)*SUMIFS(AF!AL$2:AL$500,AF!$C$2:$C$500,'Stock-AF'!$C120)</f>
        <v>3.6957949733112906E-4</v>
      </c>
      <c r="AM120" s="4">
        <f>SUMIFS(Stock!AM$2:AM$500,Stock!$C$2:$C$500,'Stock-AF'!$C120)*SUMIFS(AF!AM$2:AM$500,AF!$C$2:$C$500,'Stock-AF'!$C120)</f>
        <v>1.2619873608375402E-2</v>
      </c>
      <c r="AN120" s="4">
        <f>SUMIFS(Stock!AN$2:AN$500,Stock!$C$2:$C$500,'Stock-AF'!$C120)*SUMIFS(AF!AN$2:AN$500,AF!$C$2:$C$500,'Stock-AF'!$C120)</f>
        <v>5.8541561035052203E-2</v>
      </c>
      <c r="AO120" s="4">
        <f>SUMIFS(Stock!AO$2:AO$500,Stock!$C$2:$C$500,'Stock-AF'!$C120)*SUMIFS(AF!AO$2:AO$500,AF!$C$2:$C$500,'Stock-AF'!$C120)</f>
        <v>3.3749829455571E-2</v>
      </c>
      <c r="AP120" s="4">
        <f>SUMIFS(Stock!AP$2:AP$500,Stock!$C$2:$C$500,'Stock-AF'!$C120)*SUMIFS(AF!AP$2:AP$500,AF!$C$2:$C$500,'Stock-AF'!$C120)</f>
        <v>4.4525703220584306E-3</v>
      </c>
      <c r="AQ120" s="4">
        <f>SUMIFS(Stock!AQ$2:AQ$500,Stock!$C$2:$C$500,'Stock-AF'!$C120)*SUMIFS(AF!AQ$2:AQ$500,AF!$C$2:$C$500,'Stock-AF'!$C120)</f>
        <v>4.0341749222571497E-3</v>
      </c>
      <c r="AR120" s="4">
        <f>SUMIFS(Stock!AR$2:AR$500,Stock!$C$2:$C$500,'Stock-AF'!$C120)*SUMIFS(AF!AR$2:AR$500,AF!$C$2:$C$500,'Stock-AF'!$C120)</f>
        <v>9.6448954228059913E-4</v>
      </c>
      <c r="AS120" s="4">
        <f>SUMIFS(Stock!AS$2:AS$500,Stock!$C$2:$C$500,'Stock-AF'!$C120)*SUMIFS(AF!AS$2:AS$500,AF!$C$2:$C$500,'Stock-AF'!$C120)</f>
        <v>1.79497687550897E-2</v>
      </c>
      <c r="AT120" s="4">
        <f>SUMIFS(Stock!AT$2:AT$500,Stock!$C$2:$C$500,'Stock-AF'!$C120)*SUMIFS(AF!AT$2:AT$500,AF!$C$2:$C$500,'Stock-AF'!$C120)</f>
        <v>7.0429672384475202E-4</v>
      </c>
      <c r="AU120" s="4">
        <f>SUMIFS(Stock!AU$2:AU$500,Stock!$C$2:$C$500,'Stock-AF'!$C120)*SUMIFS(AF!AU$2:AU$500,AF!$C$2:$C$500,'Stock-AF'!$C120)</f>
        <v>2.6175040519132403E-3</v>
      </c>
      <c r="AV120" s="4">
        <f>SUMIFS(Stock!AV$2:AV$500,Stock!$C$2:$C$500,'Stock-AF'!$C120)*SUMIFS(AF!AV$2:AV$500,AF!$C$2:$C$500,'Stock-AF'!$C120)</f>
        <v>5.7159634480845802E-2</v>
      </c>
    </row>
    <row r="121" spans="1:48">
      <c r="A121" s="4" t="s">
        <v>52</v>
      </c>
      <c r="B121" s="4" t="s">
        <v>258</v>
      </c>
      <c r="C121" s="4" t="s">
        <v>234</v>
      </c>
      <c r="D121" s="4" t="s">
        <v>54</v>
      </c>
      <c r="E121" s="4" t="s">
        <v>260</v>
      </c>
      <c r="F121" s="4" t="s">
        <v>54</v>
      </c>
      <c r="G121" s="4">
        <v>2010</v>
      </c>
      <c r="H121" s="4" t="s">
        <v>54</v>
      </c>
      <c r="I121" s="4" t="s">
        <v>54</v>
      </c>
      <c r="J121" s="4" t="s">
        <v>54</v>
      </c>
      <c r="K121" s="4" t="s">
        <v>54</v>
      </c>
      <c r="L121" s="4">
        <f>SUMIFS(Stock!L$2:L$500,Stock!$C$2:$C$500,'Stock-AF'!$C121)*SUMIFS(AF!L$2:L$500,AF!$C$2:$C$500,'Stock-AF'!$C121)</f>
        <v>0</v>
      </c>
      <c r="M121" s="4">
        <f>SUMIFS(Stock!M$2:M$500,Stock!$C$2:$C$500,'Stock-AF'!$C121)*SUMIFS(AF!M$2:M$500,AF!$C$2:$C$500,'Stock-AF'!$C121)</f>
        <v>3.9226381545467703E-3</v>
      </c>
      <c r="N121" s="4">
        <f>SUMIFS(Stock!N$2:N$500,Stock!$C$2:$C$500,'Stock-AF'!$C121)*SUMIFS(AF!N$2:N$500,AF!$C$2:$C$500,'Stock-AF'!$C121)</f>
        <v>0</v>
      </c>
      <c r="O121" s="4">
        <f>SUMIFS(Stock!O$2:O$500,Stock!$C$2:$C$500,'Stock-AF'!$C121)*SUMIFS(AF!O$2:O$500,AF!$C$2:$C$500,'Stock-AF'!$C121)</f>
        <v>9.4851459878740104E-3</v>
      </c>
      <c r="P121" s="4">
        <f>SUMIFS(Stock!P$2:P$500,Stock!$C$2:$C$500,'Stock-AF'!$C121)*SUMIFS(AF!P$2:P$500,AF!$C$2:$C$500,'Stock-AF'!$C121)</f>
        <v>1.37438401129264E-3</v>
      </c>
      <c r="Q121" s="4">
        <f>SUMIFS(Stock!Q$2:Q$500,Stock!$C$2:$C$500,'Stock-AF'!$C121)*SUMIFS(AF!Q$2:Q$500,AF!$C$2:$C$500,'Stock-AF'!$C121)</f>
        <v>3.9445642775475E-3</v>
      </c>
      <c r="R121" s="4">
        <f>SUMIFS(Stock!R$2:R$500,Stock!$C$2:$C$500,'Stock-AF'!$C121)*SUMIFS(AF!R$2:R$500,AF!$C$2:$C$500,'Stock-AF'!$C121)</f>
        <v>0</v>
      </c>
      <c r="S121" s="4">
        <f>SUMIFS(Stock!S$2:S$500,Stock!$C$2:$C$500,'Stock-AF'!$C121)*SUMIFS(AF!S$2:S$500,AF!$C$2:$C$500,'Stock-AF'!$C121)</f>
        <v>1.0921034780512802E-2</v>
      </c>
      <c r="T121" s="4">
        <f>SUMIFS(Stock!T$2:T$500,Stock!$C$2:$C$500,'Stock-AF'!$C121)*SUMIFS(AF!T$2:T$500,AF!$C$2:$C$500,'Stock-AF'!$C121)</f>
        <v>5.9925504698093407E-2</v>
      </c>
      <c r="U121" s="4">
        <f>SUMIFS(Stock!U$2:U$500,Stock!$C$2:$C$500,'Stock-AF'!$C121)*SUMIFS(AF!U$2:U$500,AF!$C$2:$C$500,'Stock-AF'!$C121)</f>
        <v>8.9893928292613199E-3</v>
      </c>
      <c r="V121" s="4">
        <f>SUMIFS(Stock!V$2:V$500,Stock!$C$2:$C$500,'Stock-AF'!$C121)*SUMIFS(AF!V$2:V$500,AF!$C$2:$C$500,'Stock-AF'!$C121)</f>
        <v>6.2686744076300999E-4</v>
      </c>
      <c r="W121" s="4">
        <f>SUMIFS(Stock!W$2:W$500,Stock!$C$2:$C$500,'Stock-AF'!$C121)*SUMIFS(AF!W$2:W$500,AF!$C$2:$C$500,'Stock-AF'!$C121)</f>
        <v>1.05313245154986E-3</v>
      </c>
      <c r="X121" s="4">
        <f>SUMIFS(Stock!X$2:X$500,Stock!$C$2:$C$500,'Stock-AF'!$C121)*SUMIFS(AF!X$2:X$500,AF!$C$2:$C$500,'Stock-AF'!$C121)</f>
        <v>7.4566944918059196E-3</v>
      </c>
      <c r="Y121" s="4">
        <f>SUMIFS(Stock!Y$2:Y$500,Stock!$C$2:$C$500,'Stock-AF'!$C121)*SUMIFS(AF!Y$2:Y$500,AF!$C$2:$C$500,'Stock-AF'!$C121)</f>
        <v>4.9294383330666795E-4</v>
      </c>
      <c r="Z121" s="4">
        <f>SUMIFS(Stock!Z$2:Z$500,Stock!$C$2:$C$500,'Stock-AF'!$C121)*SUMIFS(AF!Z$2:Z$500,AF!$C$2:$C$500,'Stock-AF'!$C121)</f>
        <v>6.8418164326451009E-2</v>
      </c>
      <c r="AA121" s="4">
        <f>SUMIFS(Stock!AA$2:AA$500,Stock!$C$2:$C$500,'Stock-AF'!$C121)*SUMIFS(AF!AA$2:AA$500,AF!$C$2:$C$500,'Stock-AF'!$C121)</f>
        <v>1.32399942075707E-3</v>
      </c>
      <c r="AB121" s="4">
        <f>SUMIFS(Stock!AB$2:AB$500,Stock!$C$2:$C$500,'Stock-AF'!$C121)*SUMIFS(AF!AB$2:AB$500,AF!$C$2:$C$500,'Stock-AF'!$C121)</f>
        <v>1.3905869126312502E-2</v>
      </c>
      <c r="AC121" s="4">
        <f>SUMIFS(Stock!AC$2:AC$500,Stock!$C$2:$C$500,'Stock-AF'!$C121)*SUMIFS(AF!AC$2:AC$500,AF!$C$2:$C$500,'Stock-AF'!$C121)</f>
        <v>2.6976771190295405E-3</v>
      </c>
      <c r="AD121" s="4">
        <f>SUMIFS(Stock!AD$2:AD$500,Stock!$C$2:$C$500,'Stock-AF'!$C121)*SUMIFS(AF!AD$2:AD$500,AF!$C$2:$C$500,'Stock-AF'!$C121)</f>
        <v>0</v>
      </c>
      <c r="AE121" s="4">
        <f>SUMIFS(Stock!AE$2:AE$500,Stock!$C$2:$C$500,'Stock-AF'!$C121)*SUMIFS(AF!AE$2:AE$500,AF!$C$2:$C$500,'Stock-AF'!$C121)</f>
        <v>4.2238090097904406E-2</v>
      </c>
      <c r="AF121" s="4">
        <f>SUMIFS(Stock!AF$2:AF$500,Stock!$C$2:$C$500,'Stock-AF'!$C121)*SUMIFS(AF!AF$2:AF$500,AF!$C$2:$C$500,'Stock-AF'!$C121)</f>
        <v>0</v>
      </c>
      <c r="AG121" s="4">
        <f>SUMIFS(Stock!AG$2:AG$500,Stock!$C$2:$C$500,'Stock-AF'!$C121)*SUMIFS(AF!AG$2:AG$500,AF!$C$2:$C$500,'Stock-AF'!$C121)</f>
        <v>1.0920574606055101E-3</v>
      </c>
      <c r="AH121" s="4">
        <f>SUMIFS(Stock!AH$2:AH$500,Stock!$C$2:$C$500,'Stock-AF'!$C121)*SUMIFS(AF!AH$2:AH$500,AF!$C$2:$C$500,'Stock-AF'!$C121)</f>
        <v>2.0704042258898301E-4</v>
      </c>
      <c r="AI121" s="4">
        <f>SUMIFS(Stock!AI$2:AI$500,Stock!$C$2:$C$500,'Stock-AF'!$C121)*SUMIFS(AF!AI$2:AI$500,AF!$C$2:$C$500,'Stock-AF'!$C121)</f>
        <v>1.2954212981198202E-3</v>
      </c>
      <c r="AJ121" s="4">
        <f>SUMIFS(Stock!AJ$2:AJ$500,Stock!$C$2:$C$500,'Stock-AF'!$C121)*SUMIFS(AF!AJ$2:AJ$500,AF!$C$2:$C$500,'Stock-AF'!$C121)</f>
        <v>0</v>
      </c>
      <c r="AK121" s="4">
        <f>SUMIFS(Stock!AK$2:AK$500,Stock!$C$2:$C$500,'Stock-AF'!$C121)*SUMIFS(AF!AK$2:AK$500,AF!$C$2:$C$500,'Stock-AF'!$C121)</f>
        <v>1.3564283894533002E-5</v>
      </c>
      <c r="AL121" s="4">
        <f>SUMIFS(Stock!AL$2:AL$500,Stock!$C$2:$C$500,'Stock-AF'!$C121)*SUMIFS(AF!AL$2:AL$500,AF!$C$2:$C$500,'Stock-AF'!$C121)</f>
        <v>0</v>
      </c>
      <c r="AM121" s="4">
        <f>SUMIFS(Stock!AM$2:AM$500,Stock!$C$2:$C$500,'Stock-AF'!$C121)*SUMIFS(AF!AM$2:AM$500,AF!$C$2:$C$500,'Stock-AF'!$C121)</f>
        <v>3.3445965230484098E-2</v>
      </c>
      <c r="AN121" s="4">
        <f>SUMIFS(Stock!AN$2:AN$500,Stock!$C$2:$C$500,'Stock-AF'!$C121)*SUMIFS(AF!AN$2:AN$500,AF!$C$2:$C$500,'Stock-AF'!$C121)</f>
        <v>7.8547452059885914E-4</v>
      </c>
      <c r="AO121" s="4">
        <f>SUMIFS(Stock!AO$2:AO$500,Stock!$C$2:$C$500,'Stock-AF'!$C121)*SUMIFS(AF!AO$2:AO$500,AF!$C$2:$C$500,'Stock-AF'!$C121)</f>
        <v>3.4118445064322205E-2</v>
      </c>
      <c r="AP121" s="4">
        <f>SUMIFS(Stock!AP$2:AP$500,Stock!$C$2:$C$500,'Stock-AF'!$C121)*SUMIFS(AF!AP$2:AP$500,AF!$C$2:$C$500,'Stock-AF'!$C121)</f>
        <v>1.5518147818916201E-3</v>
      </c>
      <c r="AQ121" s="4">
        <f>SUMIFS(Stock!AQ$2:AQ$500,Stock!$C$2:$C$500,'Stock-AF'!$C121)*SUMIFS(AF!AQ$2:AQ$500,AF!$C$2:$C$500,'Stock-AF'!$C121)</f>
        <v>1.5304624928973201E-2</v>
      </c>
      <c r="AR121" s="4">
        <f>SUMIFS(Stock!AR$2:AR$500,Stock!$C$2:$C$500,'Stock-AF'!$C121)*SUMIFS(AF!AR$2:AR$500,AF!$C$2:$C$500,'Stock-AF'!$C121)</f>
        <v>6.1480116751970806E-4</v>
      </c>
      <c r="AS121" s="4">
        <f>SUMIFS(Stock!AS$2:AS$500,Stock!$C$2:$C$500,'Stock-AF'!$C121)*SUMIFS(AF!AS$2:AS$500,AF!$C$2:$C$500,'Stock-AF'!$C121)</f>
        <v>2.4925666229765303E-4</v>
      </c>
      <c r="AT121" s="4">
        <f>SUMIFS(Stock!AT$2:AT$500,Stock!$C$2:$C$500,'Stock-AF'!$C121)*SUMIFS(AF!AT$2:AT$500,AF!$C$2:$C$500,'Stock-AF'!$C121)</f>
        <v>1.47265094772515E-4</v>
      </c>
      <c r="AU121" s="4">
        <f>SUMIFS(Stock!AU$2:AU$500,Stock!$C$2:$C$500,'Stock-AF'!$C121)*SUMIFS(AF!AU$2:AU$500,AF!$C$2:$C$500,'Stock-AF'!$C121)</f>
        <v>4.3661987275739802E-3</v>
      </c>
      <c r="AV121" s="4">
        <f>SUMIFS(Stock!AV$2:AV$500,Stock!$C$2:$C$500,'Stock-AF'!$C121)*SUMIFS(AF!AV$2:AV$500,AF!$C$2:$C$500,'Stock-AF'!$C121)</f>
        <v>6.5872801770054501E-2</v>
      </c>
    </row>
    <row r="122" spans="1:48">
      <c r="A122" s="4" t="s">
        <v>52</v>
      </c>
      <c r="B122" s="4" t="s">
        <v>258</v>
      </c>
      <c r="C122" s="4" t="s">
        <v>235</v>
      </c>
      <c r="D122" s="4" t="s">
        <v>54</v>
      </c>
      <c r="E122" s="4" t="s">
        <v>260</v>
      </c>
      <c r="F122" s="4" t="s">
        <v>54</v>
      </c>
      <c r="G122" s="4">
        <v>2010</v>
      </c>
      <c r="H122" s="4" t="s">
        <v>54</v>
      </c>
      <c r="I122" s="4" t="s">
        <v>54</v>
      </c>
      <c r="J122" s="4" t="s">
        <v>54</v>
      </c>
      <c r="K122" s="4" t="s">
        <v>54</v>
      </c>
      <c r="L122" s="4">
        <f>SUMIFS(Stock!L$2:L$500,Stock!$C$2:$C$500,'Stock-AF'!$C122)*SUMIFS(AF!L$2:L$500,AF!$C$2:$C$500,'Stock-AF'!$C122)</f>
        <v>0</v>
      </c>
      <c r="M122" s="4">
        <f>SUMIFS(Stock!M$2:M$500,Stock!$C$2:$C$500,'Stock-AF'!$C122)*SUMIFS(AF!M$2:M$500,AF!$C$2:$C$500,'Stock-AF'!$C122)</f>
        <v>9.3420334031725904E-3</v>
      </c>
      <c r="N122" s="4">
        <f>SUMIFS(Stock!N$2:N$500,Stock!$C$2:$C$500,'Stock-AF'!$C122)*SUMIFS(AF!N$2:N$500,AF!$C$2:$C$500,'Stock-AF'!$C122)</f>
        <v>3.8798438472723501E-4</v>
      </c>
      <c r="O122" s="4">
        <f>SUMIFS(Stock!O$2:O$500,Stock!$C$2:$C$500,'Stock-AF'!$C122)*SUMIFS(AF!O$2:O$500,AF!$C$2:$C$500,'Stock-AF'!$C122)</f>
        <v>2.5127135551660604E-3</v>
      </c>
      <c r="P122" s="4">
        <f>SUMIFS(Stock!P$2:P$500,Stock!$C$2:$C$500,'Stock-AF'!$C122)*SUMIFS(AF!P$2:P$500,AF!$C$2:$C$500,'Stock-AF'!$C122)</f>
        <v>1.8619134603546602E-3</v>
      </c>
      <c r="Q122" s="4">
        <f>SUMIFS(Stock!Q$2:Q$500,Stock!$C$2:$C$500,'Stock-AF'!$C122)*SUMIFS(AF!Q$2:Q$500,AF!$C$2:$C$500,'Stock-AF'!$C122)</f>
        <v>2.0106117035305401E-3</v>
      </c>
      <c r="R122" s="4">
        <f>SUMIFS(Stock!R$2:R$500,Stock!$C$2:$C$500,'Stock-AF'!$C122)*SUMIFS(AF!R$2:R$500,AF!$C$2:$C$500,'Stock-AF'!$C122)</f>
        <v>0</v>
      </c>
      <c r="S122" s="4">
        <f>SUMIFS(Stock!S$2:S$500,Stock!$C$2:$C$500,'Stock-AF'!$C122)*SUMIFS(AF!S$2:S$500,AF!$C$2:$C$500,'Stock-AF'!$C122)</f>
        <v>7.7437046986063912E-3</v>
      </c>
      <c r="T122" s="4">
        <f>SUMIFS(Stock!T$2:T$500,Stock!$C$2:$C$500,'Stock-AF'!$C122)*SUMIFS(AF!T$2:T$500,AF!$C$2:$C$500,'Stock-AF'!$C122)</f>
        <v>6.860138003536051E-2</v>
      </c>
      <c r="U122" s="4">
        <f>SUMIFS(Stock!U$2:U$500,Stock!$C$2:$C$500,'Stock-AF'!$C122)*SUMIFS(AF!U$2:U$500,AF!$C$2:$C$500,'Stock-AF'!$C122)</f>
        <v>1.9136465087928801E-2</v>
      </c>
      <c r="V122" s="4">
        <f>SUMIFS(Stock!V$2:V$500,Stock!$C$2:$C$500,'Stock-AF'!$C122)*SUMIFS(AF!V$2:V$500,AF!$C$2:$C$500,'Stock-AF'!$C122)</f>
        <v>3.7008246346890202E-3</v>
      </c>
      <c r="W122" s="4">
        <f>SUMIFS(Stock!W$2:W$500,Stock!$C$2:$C$500,'Stock-AF'!$C122)*SUMIFS(AF!W$2:W$500,AF!$C$2:$C$500,'Stock-AF'!$C122)</f>
        <v>0</v>
      </c>
      <c r="X122" s="4">
        <f>SUMIFS(Stock!X$2:X$500,Stock!$C$2:$C$500,'Stock-AF'!$C122)*SUMIFS(AF!X$2:X$500,AF!$C$2:$C$500,'Stock-AF'!$C122)</f>
        <v>0</v>
      </c>
      <c r="Y122" s="4">
        <f>SUMIFS(Stock!Y$2:Y$500,Stock!$C$2:$C$500,'Stock-AF'!$C122)*SUMIFS(AF!Y$2:Y$500,AF!$C$2:$C$500,'Stock-AF'!$C122)</f>
        <v>1.77112746596195E-2</v>
      </c>
      <c r="Z122" s="4">
        <f>SUMIFS(Stock!Z$2:Z$500,Stock!$C$2:$C$500,'Stock-AF'!$C122)*SUMIFS(AF!Z$2:Z$500,AF!$C$2:$C$500,'Stock-AF'!$C122)</f>
        <v>2.8329764698525602E-2</v>
      </c>
      <c r="AA122" s="4">
        <f>SUMIFS(Stock!AA$2:AA$500,Stock!$C$2:$C$500,'Stock-AF'!$C122)*SUMIFS(AF!AA$2:AA$500,AF!$C$2:$C$500,'Stock-AF'!$C122)</f>
        <v>3.7224188040667198E-4</v>
      </c>
      <c r="AB122" s="4">
        <f>SUMIFS(Stock!AB$2:AB$500,Stock!$C$2:$C$500,'Stock-AF'!$C122)*SUMIFS(AF!AB$2:AB$500,AF!$C$2:$C$500,'Stock-AF'!$C122)</f>
        <v>3.9454723285025596E-3</v>
      </c>
      <c r="AC122" s="4">
        <f>SUMIFS(Stock!AC$2:AC$500,Stock!$C$2:$C$500,'Stock-AF'!$C122)*SUMIFS(AF!AC$2:AC$500,AF!$C$2:$C$500,'Stock-AF'!$C122)</f>
        <v>0</v>
      </c>
      <c r="AD122" s="4">
        <f>SUMIFS(Stock!AD$2:AD$500,Stock!$C$2:$C$500,'Stock-AF'!$C122)*SUMIFS(AF!AD$2:AD$500,AF!$C$2:$C$500,'Stock-AF'!$C122)</f>
        <v>9.7924103653367219E-4</v>
      </c>
      <c r="AE122" s="4">
        <f>SUMIFS(Stock!AE$2:AE$500,Stock!$C$2:$C$500,'Stock-AF'!$C122)*SUMIFS(AF!AE$2:AE$500,AF!$C$2:$C$500,'Stock-AF'!$C122)</f>
        <v>6.7080788742097507E-4</v>
      </c>
      <c r="AF122" s="4">
        <f>SUMIFS(Stock!AF$2:AF$500,Stock!$C$2:$C$500,'Stock-AF'!$C122)*SUMIFS(AF!AF$2:AF$500,AF!$C$2:$C$500,'Stock-AF'!$C122)</f>
        <v>1.22626629506932E-5</v>
      </c>
      <c r="AG122" s="4">
        <f>SUMIFS(Stock!AG$2:AG$500,Stock!$C$2:$C$500,'Stock-AF'!$C122)*SUMIFS(AF!AG$2:AG$500,AF!$C$2:$C$500,'Stock-AF'!$C122)</f>
        <v>5.0705671415583404E-3</v>
      </c>
      <c r="AH122" s="4">
        <f>SUMIFS(Stock!AH$2:AH$500,Stock!$C$2:$C$500,'Stock-AF'!$C122)*SUMIFS(AF!AH$2:AH$500,AF!$C$2:$C$500,'Stock-AF'!$C122)</f>
        <v>5.3133805744085699E-4</v>
      </c>
      <c r="AI122" s="4">
        <f>SUMIFS(Stock!AI$2:AI$500,Stock!$C$2:$C$500,'Stock-AF'!$C122)*SUMIFS(AF!AI$2:AI$500,AF!$C$2:$C$500,'Stock-AF'!$C122)</f>
        <v>3.0895476400479701E-3</v>
      </c>
      <c r="AJ122" s="4">
        <f>SUMIFS(Stock!AJ$2:AJ$500,Stock!$C$2:$C$500,'Stock-AF'!$C122)*SUMIFS(AF!AJ$2:AJ$500,AF!$C$2:$C$500,'Stock-AF'!$C122)</f>
        <v>0</v>
      </c>
      <c r="AK122" s="4">
        <f>SUMIFS(Stock!AK$2:AK$500,Stock!$C$2:$C$500,'Stock-AF'!$C122)*SUMIFS(AF!AK$2:AK$500,AF!$C$2:$C$500,'Stock-AF'!$C122)</f>
        <v>8.4596852001617899E-5</v>
      </c>
      <c r="AL122" s="4">
        <f>SUMIFS(Stock!AL$2:AL$500,Stock!$C$2:$C$500,'Stock-AF'!$C122)*SUMIFS(AF!AL$2:AL$500,AF!$C$2:$C$500,'Stock-AF'!$C122)</f>
        <v>0</v>
      </c>
      <c r="AM122" s="4">
        <f>SUMIFS(Stock!AM$2:AM$500,Stock!$C$2:$C$500,'Stock-AF'!$C122)*SUMIFS(AF!AM$2:AM$500,AF!$C$2:$C$500,'Stock-AF'!$C122)</f>
        <v>1.3099769948174701E-2</v>
      </c>
      <c r="AN122" s="4">
        <f>SUMIFS(Stock!AN$2:AN$500,Stock!$C$2:$C$500,'Stock-AF'!$C122)*SUMIFS(AF!AN$2:AN$500,AF!$C$2:$C$500,'Stock-AF'!$C122)</f>
        <v>5.7039161928469102E-3</v>
      </c>
      <c r="AO122" s="4">
        <f>SUMIFS(Stock!AO$2:AO$500,Stock!$C$2:$C$500,'Stock-AF'!$C122)*SUMIFS(AF!AO$2:AO$500,AF!$C$2:$C$500,'Stock-AF'!$C122)</f>
        <v>1.6257804911843501E-2</v>
      </c>
      <c r="AP122" s="4">
        <f>SUMIFS(Stock!AP$2:AP$500,Stock!$C$2:$C$500,'Stock-AF'!$C122)*SUMIFS(AF!AP$2:AP$500,AF!$C$2:$C$500,'Stock-AF'!$C122)</f>
        <v>9.48565135800094E-5</v>
      </c>
      <c r="AQ122" s="4">
        <f>SUMIFS(Stock!AQ$2:AQ$500,Stock!$C$2:$C$500,'Stock-AF'!$C122)*SUMIFS(AF!AQ$2:AQ$500,AF!$C$2:$C$500,'Stock-AF'!$C122)</f>
        <v>6.4325089875982098E-3</v>
      </c>
      <c r="AR122" s="4">
        <f>SUMIFS(Stock!AR$2:AR$500,Stock!$C$2:$C$500,'Stock-AF'!$C122)*SUMIFS(AF!AR$2:AR$500,AF!$C$2:$C$500,'Stock-AF'!$C122)</f>
        <v>5.9574810638937507E-4</v>
      </c>
      <c r="AS122" s="4">
        <f>SUMIFS(Stock!AS$2:AS$500,Stock!$C$2:$C$500,'Stock-AF'!$C122)*SUMIFS(AF!AS$2:AS$500,AF!$C$2:$C$500,'Stock-AF'!$C122)</f>
        <v>2.96443848333682E-2</v>
      </c>
      <c r="AT122" s="4">
        <f>SUMIFS(Stock!AT$2:AT$500,Stock!$C$2:$C$500,'Stock-AF'!$C122)*SUMIFS(AF!AT$2:AT$500,AF!$C$2:$C$500,'Stock-AF'!$C122)</f>
        <v>3.3088431917297102E-4</v>
      </c>
      <c r="AU122" s="4">
        <f>SUMIFS(Stock!AU$2:AU$500,Stock!$C$2:$C$500,'Stock-AF'!$C122)*SUMIFS(AF!AU$2:AU$500,AF!$C$2:$C$500,'Stock-AF'!$C122)</f>
        <v>4.4934290311024801E-3</v>
      </c>
      <c r="AV122" s="4">
        <f>SUMIFS(Stock!AV$2:AV$500,Stock!$C$2:$C$500,'Stock-AF'!$C122)*SUMIFS(AF!AV$2:AV$500,AF!$C$2:$C$500,'Stock-AF'!$C122)</f>
        <v>5.3995521812004506E-3</v>
      </c>
    </row>
    <row r="123" spans="1:48">
      <c r="A123" s="4" t="s">
        <v>52</v>
      </c>
      <c r="B123" s="4" t="s">
        <v>258</v>
      </c>
      <c r="C123" s="4" t="s">
        <v>236</v>
      </c>
      <c r="D123" s="4" t="s">
        <v>54</v>
      </c>
      <c r="E123" s="4" t="s">
        <v>260</v>
      </c>
      <c r="F123" s="4" t="s">
        <v>54</v>
      </c>
      <c r="G123" s="4">
        <v>2010</v>
      </c>
      <c r="H123" s="4" t="s">
        <v>54</v>
      </c>
      <c r="I123" s="4" t="s">
        <v>54</v>
      </c>
      <c r="J123" s="4" t="s">
        <v>54</v>
      </c>
      <c r="K123" s="4" t="s">
        <v>54</v>
      </c>
      <c r="L123" s="4">
        <f>SUMIFS(Stock!L$2:L$500,Stock!$C$2:$C$500,'Stock-AF'!$C123)*SUMIFS(AF!L$2:L$500,AF!$C$2:$C$500,'Stock-AF'!$C123)</f>
        <v>8.4822456310320403E-5</v>
      </c>
      <c r="M123" s="4">
        <f>SUMIFS(Stock!M$2:M$500,Stock!$C$2:$C$500,'Stock-AF'!$C123)*SUMIFS(AF!M$2:M$500,AF!$C$2:$C$500,'Stock-AF'!$C123)</f>
        <v>3.8265251652137502E-4</v>
      </c>
      <c r="N123" s="4">
        <f>SUMIFS(Stock!N$2:N$500,Stock!$C$2:$C$500,'Stock-AF'!$C123)*SUMIFS(AF!N$2:N$500,AF!$C$2:$C$500,'Stock-AF'!$C123)</f>
        <v>0</v>
      </c>
      <c r="O123" s="4">
        <f>SUMIFS(Stock!O$2:O$500,Stock!$C$2:$C$500,'Stock-AF'!$C123)*SUMIFS(AF!O$2:O$500,AF!$C$2:$C$500,'Stock-AF'!$C123)</f>
        <v>4.0022433849476406E-3</v>
      </c>
      <c r="P123" s="4">
        <f>SUMIFS(Stock!P$2:P$500,Stock!$C$2:$C$500,'Stock-AF'!$C123)*SUMIFS(AF!P$2:P$500,AF!$C$2:$C$500,'Stock-AF'!$C123)</f>
        <v>1.3480398169900701E-4</v>
      </c>
      <c r="Q123" s="4">
        <f>SUMIFS(Stock!Q$2:Q$500,Stock!$C$2:$C$500,'Stock-AF'!$C123)*SUMIFS(AF!Q$2:Q$500,AF!$C$2:$C$500,'Stock-AF'!$C123)</f>
        <v>0</v>
      </c>
      <c r="R123" s="4">
        <f>SUMIFS(Stock!R$2:R$500,Stock!$C$2:$C$500,'Stock-AF'!$C123)*SUMIFS(AF!R$2:R$500,AF!$C$2:$C$500,'Stock-AF'!$C123)</f>
        <v>0</v>
      </c>
      <c r="S123" s="4">
        <f>SUMIFS(Stock!S$2:S$500,Stock!$C$2:$C$500,'Stock-AF'!$C123)*SUMIFS(AF!S$2:S$500,AF!$C$2:$C$500,'Stock-AF'!$C123)</f>
        <v>0</v>
      </c>
      <c r="T123" s="4">
        <f>SUMIFS(Stock!T$2:T$500,Stock!$C$2:$C$500,'Stock-AF'!$C123)*SUMIFS(AF!T$2:T$500,AF!$C$2:$C$500,'Stock-AF'!$C123)</f>
        <v>6.8559012249077003E-3</v>
      </c>
      <c r="U123" s="4">
        <f>SUMIFS(Stock!U$2:U$500,Stock!$C$2:$C$500,'Stock-AF'!$C123)*SUMIFS(AF!U$2:U$500,AF!$C$2:$C$500,'Stock-AF'!$C123)</f>
        <v>1.6916891246619801E-4</v>
      </c>
      <c r="V123" s="4">
        <f>SUMIFS(Stock!V$2:V$500,Stock!$C$2:$C$500,'Stock-AF'!$C123)*SUMIFS(AF!V$2:V$500,AF!$C$2:$C$500,'Stock-AF'!$C123)</f>
        <v>2.2253406767771503E-5</v>
      </c>
      <c r="W123" s="4">
        <f>SUMIFS(Stock!W$2:W$500,Stock!$C$2:$C$500,'Stock-AF'!$C123)*SUMIFS(AF!W$2:W$500,AF!$C$2:$C$500,'Stock-AF'!$C123)</f>
        <v>1.5422541765430502E-4</v>
      </c>
      <c r="X123" s="4">
        <f>SUMIFS(Stock!X$2:X$500,Stock!$C$2:$C$500,'Stock-AF'!$C123)*SUMIFS(AF!X$2:X$500,AF!$C$2:$C$500,'Stock-AF'!$C123)</f>
        <v>3.05802894235104E-3</v>
      </c>
      <c r="Y123" s="4">
        <f>SUMIFS(Stock!Y$2:Y$500,Stock!$C$2:$C$500,'Stock-AF'!$C123)*SUMIFS(AF!Y$2:Y$500,AF!$C$2:$C$500,'Stock-AF'!$C123)</f>
        <v>0</v>
      </c>
      <c r="Z123" s="4">
        <f>SUMIFS(Stock!Z$2:Z$500,Stock!$C$2:$C$500,'Stock-AF'!$C123)*SUMIFS(AF!Z$2:Z$500,AF!$C$2:$C$500,'Stock-AF'!$C123)</f>
        <v>1.35213683265071E-2</v>
      </c>
      <c r="AA123" s="4">
        <f>SUMIFS(Stock!AA$2:AA$500,Stock!$C$2:$C$500,'Stock-AF'!$C123)*SUMIFS(AF!AA$2:AA$500,AF!$C$2:$C$500,'Stock-AF'!$C123)</f>
        <v>6.0442955765796302E-5</v>
      </c>
      <c r="AB123" s="4">
        <f>SUMIFS(Stock!AB$2:AB$500,Stock!$C$2:$C$500,'Stock-AF'!$C123)*SUMIFS(AF!AB$2:AB$500,AF!$C$2:$C$500,'Stock-AF'!$C123)</f>
        <v>1.93395456512136E-4</v>
      </c>
      <c r="AC123" s="4">
        <f>SUMIFS(Stock!AC$2:AC$500,Stock!$C$2:$C$500,'Stock-AF'!$C123)*SUMIFS(AF!AC$2:AC$500,AF!$C$2:$C$500,'Stock-AF'!$C123)</f>
        <v>6.9800661773951206E-5</v>
      </c>
      <c r="AD123" s="4">
        <f>SUMIFS(Stock!AD$2:AD$500,Stock!$C$2:$C$500,'Stock-AF'!$C123)*SUMIFS(AF!AD$2:AD$500,AF!$C$2:$C$500,'Stock-AF'!$C123)</f>
        <v>2.41664434839116E-5</v>
      </c>
      <c r="AE123" s="4">
        <f>SUMIFS(Stock!AE$2:AE$500,Stock!$C$2:$C$500,'Stock-AF'!$C123)*SUMIFS(AF!AE$2:AE$500,AF!$C$2:$C$500,'Stock-AF'!$C123)</f>
        <v>8.8433433174000195E-3</v>
      </c>
      <c r="AF123" s="4">
        <f>SUMIFS(Stock!AF$2:AF$500,Stock!$C$2:$C$500,'Stock-AF'!$C123)*SUMIFS(AF!AF$2:AF$500,AF!$C$2:$C$500,'Stock-AF'!$C123)</f>
        <v>4.6266413362517203E-5</v>
      </c>
      <c r="AG123" s="4">
        <f>SUMIFS(Stock!AG$2:AG$500,Stock!$C$2:$C$500,'Stock-AF'!$C123)*SUMIFS(AF!AG$2:AG$500,AF!$C$2:$C$500,'Stock-AF'!$C123)</f>
        <v>0</v>
      </c>
      <c r="AH123" s="4">
        <f>SUMIFS(Stock!AH$2:AH$500,Stock!$C$2:$C$500,'Stock-AF'!$C123)*SUMIFS(AF!AH$2:AH$500,AF!$C$2:$C$500,'Stock-AF'!$C123)</f>
        <v>2.9754404396274301E-4</v>
      </c>
      <c r="AI123" s="4">
        <f>SUMIFS(Stock!AI$2:AI$500,Stock!$C$2:$C$500,'Stock-AF'!$C123)*SUMIFS(AF!AI$2:AI$500,AF!$C$2:$C$500,'Stock-AF'!$C123)</f>
        <v>2.4031652581349203E-5</v>
      </c>
      <c r="AJ123" s="4">
        <f>SUMIFS(Stock!AJ$2:AJ$500,Stock!$C$2:$C$500,'Stock-AF'!$C123)*SUMIFS(AF!AJ$2:AJ$500,AF!$C$2:$C$500,'Stock-AF'!$C123)</f>
        <v>0</v>
      </c>
      <c r="AK123" s="4">
        <f>SUMIFS(Stock!AK$2:AK$500,Stock!$C$2:$C$500,'Stock-AF'!$C123)*SUMIFS(AF!AK$2:AK$500,AF!$C$2:$C$500,'Stock-AF'!$C123)</f>
        <v>2.3552713192027602E-5</v>
      </c>
      <c r="AL123" s="4">
        <f>SUMIFS(Stock!AL$2:AL$500,Stock!$C$2:$C$500,'Stock-AF'!$C123)*SUMIFS(AF!AL$2:AL$500,AF!$C$2:$C$500,'Stock-AF'!$C123)</f>
        <v>3.8224441101758207E-5</v>
      </c>
      <c r="AM123" s="4">
        <f>SUMIFS(Stock!AM$2:AM$500,Stock!$C$2:$C$500,'Stock-AF'!$C123)*SUMIFS(AF!AM$2:AM$500,AF!$C$2:$C$500,'Stock-AF'!$C123)</f>
        <v>9.6903352668216815E-4</v>
      </c>
      <c r="AN123" s="4">
        <f>SUMIFS(Stock!AN$2:AN$500,Stock!$C$2:$C$500,'Stock-AF'!$C123)*SUMIFS(AF!AN$2:AN$500,AF!$C$2:$C$500,'Stock-AF'!$C123)</f>
        <v>1.9385690533833502E-4</v>
      </c>
      <c r="AO123" s="4">
        <f>SUMIFS(Stock!AO$2:AO$500,Stock!$C$2:$C$500,'Stock-AF'!$C123)*SUMIFS(AF!AO$2:AO$500,AF!$C$2:$C$500,'Stock-AF'!$C123)</f>
        <v>9.1219271996001515E-4</v>
      </c>
      <c r="AP123" s="4">
        <f>SUMIFS(Stock!AP$2:AP$500,Stock!$C$2:$C$500,'Stock-AF'!$C123)*SUMIFS(AF!AP$2:AP$500,AF!$C$2:$C$500,'Stock-AF'!$C123)</f>
        <v>2.1196815229922099E-4</v>
      </c>
      <c r="AQ123" s="4">
        <f>SUMIFS(Stock!AQ$2:AQ$500,Stock!$C$2:$C$500,'Stock-AF'!$C123)*SUMIFS(AF!AQ$2:AQ$500,AF!$C$2:$C$500,'Stock-AF'!$C123)</f>
        <v>1.9848276448310598E-4</v>
      </c>
      <c r="AR123" s="4">
        <f>SUMIFS(Stock!AR$2:AR$500,Stock!$C$2:$C$500,'Stock-AF'!$C123)*SUMIFS(AF!AR$2:AR$500,AF!$C$2:$C$500,'Stock-AF'!$C123)</f>
        <v>2.3804165646035003E-5</v>
      </c>
      <c r="AS123" s="4">
        <f>SUMIFS(Stock!AS$2:AS$500,Stock!$C$2:$C$500,'Stock-AF'!$C123)*SUMIFS(AF!AS$2:AS$500,AF!$C$2:$C$500,'Stock-AF'!$C123)</f>
        <v>1.5904771422217901E-4</v>
      </c>
      <c r="AT123" s="4">
        <f>SUMIFS(Stock!AT$2:AT$500,Stock!$C$2:$C$500,'Stock-AF'!$C123)*SUMIFS(AF!AT$2:AT$500,AF!$C$2:$C$500,'Stock-AF'!$C123)</f>
        <v>4.9538883177719598E-4</v>
      </c>
      <c r="AU123" s="4">
        <f>SUMIFS(Stock!AU$2:AU$500,Stock!$C$2:$C$500,'Stock-AF'!$C123)*SUMIFS(AF!AU$2:AU$500,AF!$C$2:$C$500,'Stock-AF'!$C123)</f>
        <v>1.7884442279604302E-4</v>
      </c>
      <c r="AV123" s="4">
        <f>SUMIFS(Stock!AV$2:AV$500,Stock!$C$2:$C$500,'Stock-AF'!$C123)*SUMIFS(AF!AV$2:AV$500,AF!$C$2:$C$500,'Stock-AF'!$C123)</f>
        <v>0</v>
      </c>
    </row>
    <row r="124" spans="1:48">
      <c r="A124" s="4" t="s">
        <v>52</v>
      </c>
      <c r="B124" s="4" t="s">
        <v>258</v>
      </c>
      <c r="C124" s="4" t="s">
        <v>237</v>
      </c>
      <c r="D124" s="4" t="s">
        <v>54</v>
      </c>
      <c r="E124" s="4" t="s">
        <v>260</v>
      </c>
      <c r="F124" s="4" t="s">
        <v>54</v>
      </c>
      <c r="G124" s="4">
        <v>2010</v>
      </c>
      <c r="H124" s="4" t="s">
        <v>54</v>
      </c>
      <c r="I124" s="4" t="s">
        <v>54</v>
      </c>
      <c r="J124" s="4" t="s">
        <v>54</v>
      </c>
      <c r="K124" s="4" t="s">
        <v>54</v>
      </c>
      <c r="L124" s="4">
        <f>SUMIFS(Stock!L$2:L$500,Stock!$C$2:$C$500,'Stock-AF'!$C124)*SUMIFS(AF!L$2:L$500,AF!$C$2:$C$500,'Stock-AF'!$C124)</f>
        <v>4.4001649993021505E-5</v>
      </c>
      <c r="M124" s="4">
        <f>SUMIFS(Stock!M$2:M$500,Stock!$C$2:$C$500,'Stock-AF'!$C124)*SUMIFS(AF!M$2:M$500,AF!$C$2:$C$500,'Stock-AF'!$C124)</f>
        <v>3.67968190893379E-3</v>
      </c>
      <c r="N124" s="4">
        <f>SUMIFS(Stock!N$2:N$500,Stock!$C$2:$C$500,'Stock-AF'!$C124)*SUMIFS(AF!N$2:N$500,AF!$C$2:$C$500,'Stock-AF'!$C124)</f>
        <v>2.5639563736152003E-4</v>
      </c>
      <c r="O124" s="4">
        <f>SUMIFS(Stock!O$2:O$500,Stock!$C$2:$C$500,'Stock-AF'!$C124)*SUMIFS(AF!O$2:O$500,AF!$C$2:$C$500,'Stock-AF'!$C124)</f>
        <v>1.7333626510787702E-2</v>
      </c>
      <c r="P124" s="4">
        <f>SUMIFS(Stock!P$2:P$500,Stock!$C$2:$C$500,'Stock-AF'!$C124)*SUMIFS(AF!P$2:P$500,AF!$C$2:$C$500,'Stock-AF'!$C124)</f>
        <v>4.8032851220230403E-4</v>
      </c>
      <c r="Q124" s="4">
        <f>SUMIFS(Stock!Q$2:Q$500,Stock!$C$2:$C$500,'Stock-AF'!$C124)*SUMIFS(AF!Q$2:Q$500,AF!$C$2:$C$500,'Stock-AF'!$C124)</f>
        <v>1.4934653219995701E-2</v>
      </c>
      <c r="R124" s="4">
        <f>SUMIFS(Stock!R$2:R$500,Stock!$C$2:$C$500,'Stock-AF'!$C124)*SUMIFS(AF!R$2:R$500,AF!$C$2:$C$500,'Stock-AF'!$C124)</f>
        <v>1.5223386557338601E-4</v>
      </c>
      <c r="S124" s="4">
        <f>SUMIFS(Stock!S$2:S$500,Stock!$C$2:$C$500,'Stock-AF'!$C124)*SUMIFS(AF!S$2:S$500,AF!$C$2:$C$500,'Stock-AF'!$C124)</f>
        <v>3.0224734428275406E-4</v>
      </c>
      <c r="T124" s="4">
        <f>SUMIFS(Stock!T$2:T$500,Stock!$C$2:$C$500,'Stock-AF'!$C124)*SUMIFS(AF!T$2:T$500,AF!$C$2:$C$500,'Stock-AF'!$C124)</f>
        <v>0.10380107639457302</v>
      </c>
      <c r="U124" s="4">
        <f>SUMIFS(Stock!U$2:U$500,Stock!$C$2:$C$500,'Stock-AF'!$C124)*SUMIFS(AF!U$2:U$500,AF!$C$2:$C$500,'Stock-AF'!$C124)</f>
        <v>1.9889040771045303E-3</v>
      </c>
      <c r="V124" s="4">
        <f>SUMIFS(Stock!V$2:V$500,Stock!$C$2:$C$500,'Stock-AF'!$C124)*SUMIFS(AF!V$2:V$500,AF!$C$2:$C$500,'Stock-AF'!$C124)</f>
        <v>8.5543220038594302E-4</v>
      </c>
      <c r="W124" s="4">
        <f>SUMIFS(Stock!W$2:W$500,Stock!$C$2:$C$500,'Stock-AF'!$C124)*SUMIFS(AF!W$2:W$500,AF!$C$2:$C$500,'Stock-AF'!$C124)</f>
        <v>1.0778788220404702E-3</v>
      </c>
      <c r="X124" s="4">
        <f>SUMIFS(Stock!X$2:X$500,Stock!$C$2:$C$500,'Stock-AF'!$C124)*SUMIFS(AF!X$2:X$500,AF!$C$2:$C$500,'Stock-AF'!$C124)</f>
        <v>6.8892754527684801E-3</v>
      </c>
      <c r="Y124" s="4">
        <f>SUMIFS(Stock!Y$2:Y$500,Stock!$C$2:$C$500,'Stock-AF'!$C124)*SUMIFS(AF!Y$2:Y$500,AF!$C$2:$C$500,'Stock-AF'!$C124)</f>
        <v>3.1120775112697101E-3</v>
      </c>
      <c r="Z124" s="4">
        <f>SUMIFS(Stock!Z$2:Z$500,Stock!$C$2:$C$500,'Stock-AF'!$C124)*SUMIFS(AF!Z$2:Z$500,AF!$C$2:$C$500,'Stock-AF'!$C124)</f>
        <v>3.4525285645392E-2</v>
      </c>
      <c r="AA124" s="4">
        <f>SUMIFS(Stock!AA$2:AA$500,Stock!$C$2:$C$500,'Stock-AF'!$C124)*SUMIFS(AF!AA$2:AA$500,AF!$C$2:$C$500,'Stock-AF'!$C124)</f>
        <v>5.0213108042822599E-4</v>
      </c>
      <c r="AB124" s="4">
        <f>SUMIFS(Stock!AB$2:AB$500,Stock!$C$2:$C$500,'Stock-AF'!$C124)*SUMIFS(AF!AB$2:AB$500,AF!$C$2:$C$500,'Stock-AF'!$C124)</f>
        <v>0</v>
      </c>
      <c r="AC124" s="4">
        <f>SUMIFS(Stock!AC$2:AC$500,Stock!$C$2:$C$500,'Stock-AF'!$C124)*SUMIFS(AF!AC$2:AC$500,AF!$C$2:$C$500,'Stock-AF'!$C124)</f>
        <v>4.4662636065684299E-3</v>
      </c>
      <c r="AD124" s="4">
        <f>SUMIFS(Stock!AD$2:AD$500,Stock!$C$2:$C$500,'Stock-AF'!$C124)*SUMIFS(AF!AD$2:AD$500,AF!$C$2:$C$500,'Stock-AF'!$C124)</f>
        <v>0</v>
      </c>
      <c r="AE124" s="4">
        <f>SUMIFS(Stock!AE$2:AE$500,Stock!$C$2:$C$500,'Stock-AF'!$C124)*SUMIFS(AF!AE$2:AE$500,AF!$C$2:$C$500,'Stock-AF'!$C124)</f>
        <v>1.5116587952274101E-3</v>
      </c>
      <c r="AF124" s="4">
        <f>SUMIFS(Stock!AF$2:AF$500,Stock!$C$2:$C$500,'Stock-AF'!$C124)*SUMIFS(AF!AF$2:AF$500,AF!$C$2:$C$500,'Stock-AF'!$C124)</f>
        <v>1.5696875363181302E-4</v>
      </c>
      <c r="AG124" s="4">
        <f>SUMIFS(Stock!AG$2:AG$500,Stock!$C$2:$C$500,'Stock-AF'!$C124)*SUMIFS(AF!AG$2:AG$500,AF!$C$2:$C$500,'Stock-AF'!$C124)</f>
        <v>2.1538703516768001E-4</v>
      </c>
      <c r="AH124" s="4">
        <f>SUMIFS(Stock!AH$2:AH$500,Stock!$C$2:$C$500,'Stock-AF'!$C124)*SUMIFS(AF!AH$2:AH$500,AF!$C$2:$C$500,'Stock-AF'!$C124)</f>
        <v>4.5995071776587298E-4</v>
      </c>
      <c r="AI124" s="4">
        <f>SUMIFS(Stock!AI$2:AI$500,Stock!$C$2:$C$500,'Stock-AF'!$C124)*SUMIFS(AF!AI$2:AI$500,AF!$C$2:$C$500,'Stock-AF'!$C124)</f>
        <v>5.4055290673495798E-4</v>
      </c>
      <c r="AJ124" s="4">
        <f>SUMIFS(Stock!AJ$2:AJ$500,Stock!$C$2:$C$500,'Stock-AF'!$C124)*SUMIFS(AF!AJ$2:AJ$500,AF!$C$2:$C$500,'Stock-AF'!$C124)</f>
        <v>0</v>
      </c>
      <c r="AK124" s="4">
        <f>SUMIFS(Stock!AK$2:AK$500,Stock!$C$2:$C$500,'Stock-AF'!$C124)*SUMIFS(AF!AK$2:AK$500,AF!$C$2:$C$500,'Stock-AF'!$C124)</f>
        <v>3.4188744785206102E-4</v>
      </c>
      <c r="AL124" s="4">
        <f>SUMIFS(Stock!AL$2:AL$500,Stock!$C$2:$C$500,'Stock-AF'!$C124)*SUMIFS(AF!AL$2:AL$500,AF!$C$2:$C$500,'Stock-AF'!$C124)</f>
        <v>0</v>
      </c>
      <c r="AM124" s="4">
        <f>SUMIFS(Stock!AM$2:AM$500,Stock!$C$2:$C$500,'Stock-AF'!$C124)*SUMIFS(AF!AM$2:AM$500,AF!$C$2:$C$500,'Stock-AF'!$C124)</f>
        <v>5.4611395341389304E-3</v>
      </c>
      <c r="AN124" s="4">
        <f>SUMIFS(Stock!AN$2:AN$500,Stock!$C$2:$C$500,'Stock-AF'!$C124)*SUMIFS(AF!AN$2:AN$500,AF!$C$2:$C$500,'Stock-AF'!$C124)</f>
        <v>7.4921482281321604E-3</v>
      </c>
      <c r="AO124" s="4">
        <f>SUMIFS(Stock!AO$2:AO$500,Stock!$C$2:$C$500,'Stock-AF'!$C124)*SUMIFS(AF!AO$2:AO$500,AF!$C$2:$C$500,'Stock-AF'!$C124)</f>
        <v>8.8140863554428909E-3</v>
      </c>
      <c r="AP124" s="4">
        <f>SUMIFS(Stock!AP$2:AP$500,Stock!$C$2:$C$500,'Stock-AF'!$C124)*SUMIFS(AF!AP$2:AP$500,AF!$C$2:$C$500,'Stock-AF'!$C124)</f>
        <v>1.1117742008215901E-3</v>
      </c>
      <c r="AQ124" s="4">
        <f>SUMIFS(Stock!AQ$2:AQ$500,Stock!$C$2:$C$500,'Stock-AF'!$C124)*SUMIFS(AF!AQ$2:AQ$500,AF!$C$2:$C$500,'Stock-AF'!$C124)</f>
        <v>6.9331787976420207E-4</v>
      </c>
      <c r="AR124" s="4">
        <f>SUMIFS(Stock!AR$2:AR$500,Stock!$C$2:$C$500,'Stock-AF'!$C124)*SUMIFS(AF!AR$2:AR$500,AF!$C$2:$C$500,'Stock-AF'!$C124)</f>
        <v>4.6925488462783805E-4</v>
      </c>
      <c r="AS124" s="4">
        <f>SUMIFS(Stock!AS$2:AS$500,Stock!$C$2:$C$500,'Stock-AF'!$C124)*SUMIFS(AF!AS$2:AS$500,AF!$C$2:$C$500,'Stock-AF'!$C124)</f>
        <v>1.8005719484505103E-2</v>
      </c>
      <c r="AT124" s="4">
        <f>SUMIFS(Stock!AT$2:AT$500,Stock!$C$2:$C$500,'Stock-AF'!$C124)*SUMIFS(AF!AT$2:AT$500,AF!$C$2:$C$500,'Stock-AF'!$C124)</f>
        <v>1.0099869704639701E-3</v>
      </c>
      <c r="AU124" s="4">
        <f>SUMIFS(Stock!AU$2:AU$500,Stock!$C$2:$C$500,'Stock-AF'!$C124)*SUMIFS(AF!AU$2:AU$500,AF!$C$2:$C$500,'Stock-AF'!$C124)</f>
        <v>5.1049374131276496E-4</v>
      </c>
      <c r="AV124" s="4">
        <f>SUMIFS(Stock!AV$2:AV$500,Stock!$C$2:$C$500,'Stock-AF'!$C124)*SUMIFS(AF!AV$2:AV$500,AF!$C$2:$C$500,'Stock-AF'!$C124)</f>
        <v>8.9626202033352906E-3</v>
      </c>
    </row>
    <row r="125" spans="1:48">
      <c r="A125" s="4" t="s">
        <v>52</v>
      </c>
      <c r="B125" s="4" t="s">
        <v>258</v>
      </c>
      <c r="C125" s="4" t="s">
        <v>238</v>
      </c>
      <c r="D125" s="4" t="s">
        <v>54</v>
      </c>
      <c r="E125" s="4" t="s">
        <v>260</v>
      </c>
      <c r="F125" s="4" t="s">
        <v>54</v>
      </c>
      <c r="G125" s="4">
        <v>2010</v>
      </c>
      <c r="H125" s="4" t="s">
        <v>54</v>
      </c>
      <c r="I125" s="4" t="s">
        <v>54</v>
      </c>
      <c r="J125" s="4" t="s">
        <v>54</v>
      </c>
      <c r="K125" s="4" t="s">
        <v>54</v>
      </c>
      <c r="L125" s="4">
        <f>SUMIFS(Stock!L$2:L$500,Stock!$C$2:$C$500,'Stock-AF'!$C125)*SUMIFS(AF!L$2:L$500,AF!$C$2:$C$500,'Stock-AF'!$C125)</f>
        <v>3.3968093785359098E-4</v>
      </c>
      <c r="M125" s="4">
        <f>SUMIFS(Stock!M$2:M$500,Stock!$C$2:$C$500,'Stock-AF'!$C125)*SUMIFS(AF!M$2:M$500,AF!$C$2:$C$500,'Stock-AF'!$C125)</f>
        <v>9.4371308350815804E-3</v>
      </c>
      <c r="N125" s="4">
        <f>SUMIFS(Stock!N$2:N$500,Stock!$C$2:$C$500,'Stock-AF'!$C125)*SUMIFS(AF!N$2:N$500,AF!$C$2:$C$500,'Stock-AF'!$C125)</f>
        <v>0</v>
      </c>
      <c r="O125" s="4">
        <f>SUMIFS(Stock!O$2:O$500,Stock!$C$2:$C$500,'Stock-AF'!$C125)*SUMIFS(AF!O$2:O$500,AF!$C$2:$C$500,'Stock-AF'!$C125)</f>
        <v>1.661040853749E-4</v>
      </c>
      <c r="P125" s="4">
        <f>SUMIFS(Stock!P$2:P$500,Stock!$C$2:$C$500,'Stock-AF'!$C125)*SUMIFS(AF!P$2:P$500,AF!$C$2:$C$500,'Stock-AF'!$C125)</f>
        <v>5.9885993167064903E-4</v>
      </c>
      <c r="Q125" s="4">
        <f>SUMIFS(Stock!Q$2:Q$500,Stock!$C$2:$C$500,'Stock-AF'!$C125)*SUMIFS(AF!Q$2:Q$500,AF!$C$2:$C$500,'Stock-AF'!$C125)</f>
        <v>8.8671470053443193E-4</v>
      </c>
      <c r="R125" s="4">
        <f>SUMIFS(Stock!R$2:R$500,Stock!$C$2:$C$500,'Stock-AF'!$C125)*SUMIFS(AF!R$2:R$500,AF!$C$2:$C$500,'Stock-AF'!$C125)</f>
        <v>6.5884918763413802E-4</v>
      </c>
      <c r="S125" s="4">
        <f>SUMIFS(Stock!S$2:S$500,Stock!$C$2:$C$500,'Stock-AF'!$C125)*SUMIFS(AF!S$2:S$500,AF!$C$2:$C$500,'Stock-AF'!$C125)</f>
        <v>3.0323909957965205E-4</v>
      </c>
      <c r="T125" s="4">
        <f>SUMIFS(Stock!T$2:T$500,Stock!$C$2:$C$500,'Stock-AF'!$C125)*SUMIFS(AF!T$2:T$500,AF!$C$2:$C$500,'Stock-AF'!$C125)</f>
        <v>2.2247054820024701E-3</v>
      </c>
      <c r="U125" s="4">
        <f>SUMIFS(Stock!U$2:U$500,Stock!$C$2:$C$500,'Stock-AF'!$C125)*SUMIFS(AF!U$2:U$500,AF!$C$2:$C$500,'Stock-AF'!$C125)</f>
        <v>6.4580517295311998E-4</v>
      </c>
      <c r="V125" s="4">
        <f>SUMIFS(Stock!V$2:V$500,Stock!$C$2:$C$500,'Stock-AF'!$C125)*SUMIFS(AF!V$2:V$500,AF!$C$2:$C$500,'Stock-AF'!$C125)</f>
        <v>0</v>
      </c>
      <c r="W125" s="4">
        <f>SUMIFS(Stock!W$2:W$500,Stock!$C$2:$C$500,'Stock-AF'!$C125)*SUMIFS(AF!W$2:W$500,AF!$C$2:$C$500,'Stock-AF'!$C125)</f>
        <v>2.6390736842551998E-4</v>
      </c>
      <c r="X125" s="4">
        <f>SUMIFS(Stock!X$2:X$500,Stock!$C$2:$C$500,'Stock-AF'!$C125)*SUMIFS(AF!X$2:X$500,AF!$C$2:$C$500,'Stock-AF'!$C125)</f>
        <v>2.0696688699376599E-3</v>
      </c>
      <c r="Y125" s="4">
        <f>SUMIFS(Stock!Y$2:Y$500,Stock!$C$2:$C$500,'Stock-AF'!$C125)*SUMIFS(AF!Y$2:Y$500,AF!$C$2:$C$500,'Stock-AF'!$C125)</f>
        <v>0</v>
      </c>
      <c r="Z125" s="4">
        <f>SUMIFS(Stock!Z$2:Z$500,Stock!$C$2:$C$500,'Stock-AF'!$C125)*SUMIFS(AF!Z$2:Z$500,AF!$C$2:$C$500,'Stock-AF'!$C125)</f>
        <v>3.1197490662495603E-3</v>
      </c>
      <c r="AA125" s="4">
        <f>SUMIFS(Stock!AA$2:AA$500,Stock!$C$2:$C$500,'Stock-AF'!$C125)*SUMIFS(AF!AA$2:AA$500,AF!$C$2:$C$500,'Stock-AF'!$C125)</f>
        <v>0</v>
      </c>
      <c r="AB125" s="4">
        <f>SUMIFS(Stock!AB$2:AB$500,Stock!$C$2:$C$500,'Stock-AF'!$C125)*SUMIFS(AF!AB$2:AB$500,AF!$C$2:$C$500,'Stock-AF'!$C125)</f>
        <v>2.65044619585501E-5</v>
      </c>
      <c r="AC125" s="4">
        <f>SUMIFS(Stock!AC$2:AC$500,Stock!$C$2:$C$500,'Stock-AF'!$C125)*SUMIFS(AF!AC$2:AC$500,AF!$C$2:$C$500,'Stock-AF'!$C125)</f>
        <v>2.2150528161091203E-5</v>
      </c>
      <c r="AD125" s="4">
        <f>SUMIFS(Stock!AD$2:AD$500,Stock!$C$2:$C$500,'Stock-AF'!$C125)*SUMIFS(AF!AD$2:AD$500,AF!$C$2:$C$500,'Stock-AF'!$C125)</f>
        <v>0</v>
      </c>
      <c r="AE125" s="4">
        <f>SUMIFS(Stock!AE$2:AE$500,Stock!$C$2:$C$500,'Stock-AF'!$C125)*SUMIFS(AF!AE$2:AE$500,AF!$C$2:$C$500,'Stock-AF'!$C125)</f>
        <v>1.9368313352002302E-3</v>
      </c>
      <c r="AF125" s="4">
        <f>SUMIFS(Stock!AF$2:AF$500,Stock!$C$2:$C$500,'Stock-AF'!$C125)*SUMIFS(AF!AF$2:AF$500,AF!$C$2:$C$500,'Stock-AF'!$C125)</f>
        <v>3.1044716330868899E-5</v>
      </c>
      <c r="AG125" s="4">
        <f>SUMIFS(Stock!AG$2:AG$500,Stock!$C$2:$C$500,'Stock-AF'!$C125)*SUMIFS(AF!AG$2:AG$500,AF!$C$2:$C$500,'Stock-AF'!$C125)</f>
        <v>0</v>
      </c>
      <c r="AH125" s="4">
        <f>SUMIFS(Stock!AH$2:AH$500,Stock!$C$2:$C$500,'Stock-AF'!$C125)*SUMIFS(AF!AH$2:AH$500,AF!$C$2:$C$500,'Stock-AF'!$C125)</f>
        <v>0</v>
      </c>
      <c r="AI125" s="4">
        <f>SUMIFS(Stock!AI$2:AI$500,Stock!$C$2:$C$500,'Stock-AF'!$C125)*SUMIFS(AF!AI$2:AI$500,AF!$C$2:$C$500,'Stock-AF'!$C125)</f>
        <v>0</v>
      </c>
      <c r="AJ125" s="4">
        <f>SUMIFS(Stock!AJ$2:AJ$500,Stock!$C$2:$C$500,'Stock-AF'!$C125)*SUMIFS(AF!AJ$2:AJ$500,AF!$C$2:$C$500,'Stock-AF'!$C125)</f>
        <v>0</v>
      </c>
      <c r="AK125" s="4">
        <f>SUMIFS(Stock!AK$2:AK$500,Stock!$C$2:$C$500,'Stock-AF'!$C125)*SUMIFS(AF!AK$2:AK$500,AF!$C$2:$C$500,'Stock-AF'!$C125)</f>
        <v>0</v>
      </c>
      <c r="AL125" s="4">
        <f>SUMIFS(Stock!AL$2:AL$500,Stock!$C$2:$C$500,'Stock-AF'!$C125)*SUMIFS(AF!AL$2:AL$500,AF!$C$2:$C$500,'Stock-AF'!$C125)</f>
        <v>0</v>
      </c>
      <c r="AM125" s="4">
        <f>SUMIFS(Stock!AM$2:AM$500,Stock!$C$2:$C$500,'Stock-AF'!$C125)*SUMIFS(AF!AM$2:AM$500,AF!$C$2:$C$500,'Stock-AF'!$C125)</f>
        <v>6.1042025088368901E-4</v>
      </c>
      <c r="AN125" s="4">
        <f>SUMIFS(Stock!AN$2:AN$500,Stock!$C$2:$C$500,'Stock-AF'!$C125)*SUMIFS(AF!AN$2:AN$500,AF!$C$2:$C$500,'Stock-AF'!$C125)</f>
        <v>0</v>
      </c>
      <c r="AO125" s="4">
        <f>SUMIFS(Stock!AO$2:AO$500,Stock!$C$2:$C$500,'Stock-AF'!$C125)*SUMIFS(AF!AO$2:AO$500,AF!$C$2:$C$500,'Stock-AF'!$C125)</f>
        <v>3.7892986383893703E-4</v>
      </c>
      <c r="AP125" s="4">
        <f>SUMIFS(Stock!AP$2:AP$500,Stock!$C$2:$C$500,'Stock-AF'!$C125)*SUMIFS(AF!AP$2:AP$500,AF!$C$2:$C$500,'Stock-AF'!$C125)</f>
        <v>1.6833453154447E-3</v>
      </c>
      <c r="AQ125" s="4">
        <f>SUMIFS(Stock!AQ$2:AQ$500,Stock!$C$2:$C$500,'Stock-AF'!$C125)*SUMIFS(AF!AQ$2:AQ$500,AF!$C$2:$C$500,'Stock-AF'!$C125)</f>
        <v>1.1425021020269501E-5</v>
      </c>
      <c r="AR125" s="4">
        <f>SUMIFS(Stock!AR$2:AR$500,Stock!$C$2:$C$500,'Stock-AF'!$C125)*SUMIFS(AF!AR$2:AR$500,AF!$C$2:$C$500,'Stock-AF'!$C125)</f>
        <v>0</v>
      </c>
      <c r="AS125" s="4">
        <f>SUMIFS(Stock!AS$2:AS$500,Stock!$C$2:$C$500,'Stock-AF'!$C125)*SUMIFS(AF!AS$2:AS$500,AF!$C$2:$C$500,'Stock-AF'!$C125)</f>
        <v>0</v>
      </c>
      <c r="AT125" s="4">
        <f>SUMIFS(Stock!AT$2:AT$500,Stock!$C$2:$C$500,'Stock-AF'!$C125)*SUMIFS(AF!AT$2:AT$500,AF!$C$2:$C$500,'Stock-AF'!$C125)</f>
        <v>0</v>
      </c>
      <c r="AU125" s="4">
        <f>SUMIFS(Stock!AU$2:AU$500,Stock!$C$2:$C$500,'Stock-AF'!$C125)*SUMIFS(AF!AU$2:AU$500,AF!$C$2:$C$500,'Stock-AF'!$C125)</f>
        <v>3.80834034008982E-6</v>
      </c>
      <c r="AV125" s="4">
        <f>SUMIFS(Stock!AV$2:AV$500,Stock!$C$2:$C$500,'Stock-AF'!$C125)*SUMIFS(AF!AV$2:AV$500,AF!$C$2:$C$500,'Stock-AF'!$C125)</f>
        <v>0</v>
      </c>
    </row>
    <row r="126" spans="1:48">
      <c r="A126" s="4" t="s">
        <v>52</v>
      </c>
      <c r="B126" s="4" t="s">
        <v>258</v>
      </c>
      <c r="C126" s="4" t="s">
        <v>239</v>
      </c>
      <c r="D126" s="4" t="s">
        <v>54</v>
      </c>
      <c r="E126" s="4" t="s">
        <v>260</v>
      </c>
      <c r="F126" s="4" t="s">
        <v>54</v>
      </c>
      <c r="G126" s="4">
        <v>2010</v>
      </c>
      <c r="H126" s="4" t="s">
        <v>54</v>
      </c>
      <c r="I126" s="4" t="s">
        <v>54</v>
      </c>
      <c r="J126" s="4" t="s">
        <v>54</v>
      </c>
      <c r="K126" s="4" t="s">
        <v>54</v>
      </c>
      <c r="L126" s="4">
        <f>SUMIFS(Stock!L$2:L$500,Stock!$C$2:$C$500,'Stock-AF'!$C126)*SUMIFS(AF!L$2:L$500,AF!$C$2:$C$500,'Stock-AF'!$C126)</f>
        <v>4.9946451909186198E-5</v>
      </c>
      <c r="M126" s="4">
        <f>SUMIFS(Stock!M$2:M$500,Stock!$C$2:$C$500,'Stock-AF'!$C126)*SUMIFS(AF!M$2:M$500,AF!$C$2:$C$500,'Stock-AF'!$C126)</f>
        <v>2.4227176589532401E-4</v>
      </c>
      <c r="N126" s="4">
        <f>SUMIFS(Stock!N$2:N$500,Stock!$C$2:$C$500,'Stock-AF'!$C126)*SUMIFS(AF!N$2:N$500,AF!$C$2:$C$500,'Stock-AF'!$C126)</f>
        <v>0</v>
      </c>
      <c r="O126" s="4">
        <f>SUMIFS(Stock!O$2:O$500,Stock!$C$2:$C$500,'Stock-AF'!$C126)*SUMIFS(AF!O$2:O$500,AF!$C$2:$C$500,'Stock-AF'!$C126)</f>
        <v>5.2536988907370002E-6</v>
      </c>
      <c r="P126" s="4">
        <f>SUMIFS(Stock!P$2:P$500,Stock!$C$2:$C$500,'Stock-AF'!$C126)*SUMIFS(AF!P$2:P$500,AF!$C$2:$C$500,'Stock-AF'!$C126)</f>
        <v>2.2250686371811901E-5</v>
      </c>
      <c r="Q126" s="4">
        <f>SUMIFS(Stock!Q$2:Q$500,Stock!$C$2:$C$500,'Stock-AF'!$C126)*SUMIFS(AF!Q$2:Q$500,AF!$C$2:$C$500,'Stock-AF'!$C126)</f>
        <v>1.0058688406077E-3</v>
      </c>
      <c r="R126" s="4">
        <f>SUMIFS(Stock!R$2:R$500,Stock!$C$2:$C$500,'Stock-AF'!$C126)*SUMIFS(AF!R$2:R$500,AF!$C$2:$C$500,'Stock-AF'!$C126)</f>
        <v>1.6076595540588303E-5</v>
      </c>
      <c r="S126" s="4">
        <f>SUMIFS(Stock!S$2:S$500,Stock!$C$2:$C$500,'Stock-AF'!$C126)*SUMIFS(AF!S$2:S$500,AF!$C$2:$C$500,'Stock-AF'!$C126)</f>
        <v>1.18701338695851E-4</v>
      </c>
      <c r="T126" s="4">
        <f>SUMIFS(Stock!T$2:T$500,Stock!$C$2:$C$500,'Stock-AF'!$C126)*SUMIFS(AF!T$2:T$500,AF!$C$2:$C$500,'Stock-AF'!$C126)</f>
        <v>0</v>
      </c>
      <c r="U126" s="4">
        <f>SUMIFS(Stock!U$2:U$500,Stock!$C$2:$C$500,'Stock-AF'!$C126)*SUMIFS(AF!U$2:U$500,AF!$C$2:$C$500,'Stock-AF'!$C126)</f>
        <v>6.1019038054231607E-5</v>
      </c>
      <c r="V126" s="4">
        <f>SUMIFS(Stock!V$2:V$500,Stock!$C$2:$C$500,'Stock-AF'!$C126)*SUMIFS(AF!V$2:V$500,AF!$C$2:$C$500,'Stock-AF'!$C126)</f>
        <v>3.1559383483140405E-5</v>
      </c>
      <c r="W126" s="4">
        <f>SUMIFS(Stock!W$2:W$500,Stock!$C$2:$C$500,'Stock-AF'!$C126)*SUMIFS(AF!W$2:W$500,AF!$C$2:$C$500,'Stock-AF'!$C126)</f>
        <v>0</v>
      </c>
      <c r="X126" s="4">
        <f>SUMIFS(Stock!X$2:X$500,Stock!$C$2:$C$500,'Stock-AF'!$C126)*SUMIFS(AF!X$2:X$500,AF!$C$2:$C$500,'Stock-AF'!$C126)</f>
        <v>2.7877638956192097E-4</v>
      </c>
      <c r="Y126" s="4">
        <f>SUMIFS(Stock!Y$2:Y$500,Stock!$C$2:$C$500,'Stock-AF'!$C126)*SUMIFS(AF!Y$2:Y$500,AF!$C$2:$C$500,'Stock-AF'!$C126)</f>
        <v>1.5623163417090701E-4</v>
      </c>
      <c r="Z126" s="4">
        <f>SUMIFS(Stock!Z$2:Z$500,Stock!$C$2:$C$500,'Stock-AF'!$C126)*SUMIFS(AF!Z$2:Z$500,AF!$C$2:$C$500,'Stock-AF'!$C126)</f>
        <v>2.45387462868887E-3</v>
      </c>
      <c r="AA126" s="4">
        <f>SUMIFS(Stock!AA$2:AA$500,Stock!$C$2:$C$500,'Stock-AF'!$C126)*SUMIFS(AF!AA$2:AA$500,AF!$C$2:$C$500,'Stock-AF'!$C126)</f>
        <v>9.8961909002605209E-6</v>
      </c>
      <c r="AB126" s="4">
        <f>SUMIFS(Stock!AB$2:AB$500,Stock!$C$2:$C$500,'Stock-AF'!$C126)*SUMIFS(AF!AB$2:AB$500,AF!$C$2:$C$500,'Stock-AF'!$C126)</f>
        <v>3.4987111698525598E-4</v>
      </c>
      <c r="AC126" s="4">
        <f>SUMIFS(Stock!AC$2:AC$500,Stock!$C$2:$C$500,'Stock-AF'!$C126)*SUMIFS(AF!AC$2:AC$500,AF!$C$2:$C$500,'Stock-AF'!$C126)</f>
        <v>3.9308819596889601E-5</v>
      </c>
      <c r="AD126" s="4">
        <f>SUMIFS(Stock!AD$2:AD$500,Stock!$C$2:$C$500,'Stock-AF'!$C126)*SUMIFS(AF!AD$2:AD$500,AF!$C$2:$C$500,'Stock-AF'!$C126)</f>
        <v>0</v>
      </c>
      <c r="AE126" s="4">
        <f>SUMIFS(Stock!AE$2:AE$500,Stock!$C$2:$C$500,'Stock-AF'!$C126)*SUMIFS(AF!AE$2:AE$500,AF!$C$2:$C$500,'Stock-AF'!$C126)</f>
        <v>0</v>
      </c>
      <c r="AF126" s="4">
        <f>SUMIFS(Stock!AF$2:AF$500,Stock!$C$2:$C$500,'Stock-AF'!$C126)*SUMIFS(AF!AF$2:AF$500,AF!$C$2:$C$500,'Stock-AF'!$C126)</f>
        <v>2.0122878114744402E-5</v>
      </c>
      <c r="AG126" s="4">
        <f>SUMIFS(Stock!AG$2:AG$500,Stock!$C$2:$C$500,'Stock-AF'!$C126)*SUMIFS(AF!AG$2:AG$500,AF!$C$2:$C$500,'Stock-AF'!$C126)</f>
        <v>8.62299658554616E-5</v>
      </c>
      <c r="AH126" s="4">
        <f>SUMIFS(Stock!AH$2:AH$500,Stock!$C$2:$C$500,'Stock-AF'!$C126)*SUMIFS(AF!AH$2:AH$500,AF!$C$2:$C$500,'Stock-AF'!$C126)</f>
        <v>0</v>
      </c>
      <c r="AI126" s="4">
        <f>SUMIFS(Stock!AI$2:AI$500,Stock!$C$2:$C$500,'Stock-AF'!$C126)*SUMIFS(AF!AI$2:AI$500,AF!$C$2:$C$500,'Stock-AF'!$C126)</f>
        <v>3.4295775983219604E-4</v>
      </c>
      <c r="AJ126" s="4">
        <f>SUMIFS(Stock!AJ$2:AJ$500,Stock!$C$2:$C$500,'Stock-AF'!$C126)*SUMIFS(AF!AJ$2:AJ$500,AF!$C$2:$C$500,'Stock-AF'!$C126)</f>
        <v>0</v>
      </c>
      <c r="AK126" s="4">
        <f>SUMIFS(Stock!AK$2:AK$500,Stock!$C$2:$C$500,'Stock-AF'!$C126)*SUMIFS(AF!AK$2:AK$500,AF!$C$2:$C$500,'Stock-AF'!$C126)</f>
        <v>4.5421051521994805E-5</v>
      </c>
      <c r="AL126" s="4">
        <f>SUMIFS(Stock!AL$2:AL$500,Stock!$C$2:$C$500,'Stock-AF'!$C126)*SUMIFS(AF!AL$2:AL$500,AF!$C$2:$C$500,'Stock-AF'!$C126)</f>
        <v>0</v>
      </c>
      <c r="AM126" s="4">
        <f>SUMIFS(Stock!AM$2:AM$500,Stock!$C$2:$C$500,'Stock-AF'!$C126)*SUMIFS(AF!AM$2:AM$500,AF!$C$2:$C$500,'Stock-AF'!$C126)</f>
        <v>4.2762805437843301E-5</v>
      </c>
      <c r="AN126" s="4">
        <f>SUMIFS(Stock!AN$2:AN$500,Stock!$C$2:$C$500,'Stock-AF'!$C126)*SUMIFS(AF!AN$2:AN$500,AF!$C$2:$C$500,'Stock-AF'!$C126)</f>
        <v>6.0500589318758005E-5</v>
      </c>
      <c r="AO126" s="4">
        <f>SUMIFS(Stock!AO$2:AO$500,Stock!$C$2:$C$500,'Stock-AF'!$C126)*SUMIFS(AF!AO$2:AO$500,AF!$C$2:$C$500,'Stock-AF'!$C126)</f>
        <v>5.3154647477186097E-4</v>
      </c>
      <c r="AP126" s="4">
        <f>SUMIFS(Stock!AP$2:AP$500,Stock!$C$2:$C$500,'Stock-AF'!$C126)*SUMIFS(AF!AP$2:AP$500,AF!$C$2:$C$500,'Stock-AF'!$C126)</f>
        <v>0</v>
      </c>
      <c r="AQ126" s="4">
        <f>SUMIFS(Stock!AQ$2:AQ$500,Stock!$C$2:$C$500,'Stock-AF'!$C126)*SUMIFS(AF!AQ$2:AQ$500,AF!$C$2:$C$500,'Stock-AF'!$C126)</f>
        <v>0</v>
      </c>
      <c r="AR126" s="4">
        <f>SUMIFS(Stock!AR$2:AR$500,Stock!$C$2:$C$500,'Stock-AF'!$C126)*SUMIFS(AF!AR$2:AR$500,AF!$C$2:$C$500,'Stock-AF'!$C126)</f>
        <v>6.3239467530623302E-5</v>
      </c>
      <c r="AS126" s="4">
        <f>SUMIFS(Stock!AS$2:AS$500,Stock!$C$2:$C$500,'Stock-AF'!$C126)*SUMIFS(AF!AS$2:AS$500,AF!$C$2:$C$500,'Stock-AF'!$C126)</f>
        <v>7.4418878471492101E-5</v>
      </c>
      <c r="AT126" s="4">
        <f>SUMIFS(Stock!AT$2:AT$500,Stock!$C$2:$C$500,'Stock-AF'!$C126)*SUMIFS(AF!AT$2:AT$500,AF!$C$2:$C$500,'Stock-AF'!$C126)</f>
        <v>0</v>
      </c>
      <c r="AU126" s="4">
        <f>SUMIFS(Stock!AU$2:AU$500,Stock!$C$2:$C$500,'Stock-AF'!$C126)*SUMIFS(AF!AU$2:AU$500,AF!$C$2:$C$500,'Stock-AF'!$C126)</f>
        <v>4.4754337612733104E-5</v>
      </c>
      <c r="AV126" s="4">
        <f>SUMIFS(Stock!AV$2:AV$500,Stock!$C$2:$C$500,'Stock-AF'!$C126)*SUMIFS(AF!AV$2:AV$500,AF!$C$2:$C$500,'Stock-AF'!$C126)</f>
        <v>1.5638522032050402E-4</v>
      </c>
    </row>
    <row r="127" spans="1:48">
      <c r="A127" s="4" t="s">
        <v>52</v>
      </c>
      <c r="B127" s="4" t="s">
        <v>258</v>
      </c>
      <c r="C127" s="4" t="s">
        <v>240</v>
      </c>
      <c r="D127" s="4" t="s">
        <v>54</v>
      </c>
      <c r="E127" s="4" t="s">
        <v>260</v>
      </c>
      <c r="F127" s="4" t="s">
        <v>54</v>
      </c>
      <c r="G127" s="4">
        <v>2010</v>
      </c>
      <c r="H127" s="4" t="s">
        <v>54</v>
      </c>
      <c r="I127" s="4" t="s">
        <v>54</v>
      </c>
      <c r="J127" s="4" t="s">
        <v>54</v>
      </c>
      <c r="K127" s="4" t="s">
        <v>54</v>
      </c>
      <c r="L127" s="4">
        <f>SUMIFS(Stock!L$2:L$500,Stock!$C$2:$C$500,'Stock-AF'!$C127)*SUMIFS(AF!L$2:L$500,AF!$C$2:$C$500,'Stock-AF'!$C127)</f>
        <v>3.91488099939576E-5</v>
      </c>
      <c r="M127" s="4">
        <f>SUMIFS(Stock!M$2:M$500,Stock!$C$2:$C$500,'Stock-AF'!$C127)*SUMIFS(AF!M$2:M$500,AF!$C$2:$C$500,'Stock-AF'!$C127)</f>
        <v>0</v>
      </c>
      <c r="N127" s="4">
        <f>SUMIFS(Stock!N$2:N$500,Stock!$C$2:$C$500,'Stock-AF'!$C127)*SUMIFS(AF!N$2:N$500,AF!$C$2:$C$500,'Stock-AF'!$C127)</f>
        <v>0</v>
      </c>
      <c r="O127" s="4">
        <f>SUMIFS(Stock!O$2:O$500,Stock!$C$2:$C$500,'Stock-AF'!$C127)*SUMIFS(AF!O$2:O$500,AF!$C$2:$C$500,'Stock-AF'!$C127)</f>
        <v>0</v>
      </c>
      <c r="P127" s="4">
        <f>SUMIFS(Stock!P$2:P$500,Stock!$C$2:$C$500,'Stock-AF'!$C127)*SUMIFS(AF!P$2:P$500,AF!$C$2:$C$500,'Stock-AF'!$C127)</f>
        <v>0</v>
      </c>
      <c r="Q127" s="4">
        <f>SUMIFS(Stock!Q$2:Q$500,Stock!$C$2:$C$500,'Stock-AF'!$C127)*SUMIFS(AF!Q$2:Q$500,AF!$C$2:$C$500,'Stock-AF'!$C127)</f>
        <v>0</v>
      </c>
      <c r="R127" s="4">
        <f>SUMIFS(Stock!R$2:R$500,Stock!$C$2:$C$500,'Stock-AF'!$C127)*SUMIFS(AF!R$2:R$500,AF!$C$2:$C$500,'Stock-AF'!$C127)</f>
        <v>0</v>
      </c>
      <c r="S127" s="4">
        <f>SUMIFS(Stock!S$2:S$500,Stock!$C$2:$C$500,'Stock-AF'!$C127)*SUMIFS(AF!S$2:S$500,AF!$C$2:$C$500,'Stock-AF'!$C127)</f>
        <v>0</v>
      </c>
      <c r="T127" s="4">
        <f>SUMIFS(Stock!T$2:T$500,Stock!$C$2:$C$500,'Stock-AF'!$C127)*SUMIFS(AF!T$2:T$500,AF!$C$2:$C$500,'Stock-AF'!$C127)</f>
        <v>0</v>
      </c>
      <c r="U127" s="4">
        <f>SUMIFS(Stock!U$2:U$500,Stock!$C$2:$C$500,'Stock-AF'!$C127)*SUMIFS(AF!U$2:U$500,AF!$C$2:$C$500,'Stock-AF'!$C127)</f>
        <v>0</v>
      </c>
      <c r="V127" s="4">
        <f>SUMIFS(Stock!V$2:V$500,Stock!$C$2:$C$500,'Stock-AF'!$C127)*SUMIFS(AF!V$2:V$500,AF!$C$2:$C$500,'Stock-AF'!$C127)</f>
        <v>0</v>
      </c>
      <c r="W127" s="4">
        <f>SUMIFS(Stock!W$2:W$500,Stock!$C$2:$C$500,'Stock-AF'!$C127)*SUMIFS(AF!W$2:W$500,AF!$C$2:$C$500,'Stock-AF'!$C127)</f>
        <v>0</v>
      </c>
      <c r="X127" s="4">
        <f>SUMIFS(Stock!X$2:X$500,Stock!$C$2:$C$500,'Stock-AF'!$C127)*SUMIFS(AF!X$2:X$500,AF!$C$2:$C$500,'Stock-AF'!$C127)</f>
        <v>0</v>
      </c>
      <c r="Y127" s="4">
        <f>SUMIFS(Stock!Y$2:Y$500,Stock!$C$2:$C$500,'Stock-AF'!$C127)*SUMIFS(AF!Y$2:Y$500,AF!$C$2:$C$500,'Stock-AF'!$C127)</f>
        <v>0</v>
      </c>
      <c r="Z127" s="4">
        <f>SUMIFS(Stock!Z$2:Z$500,Stock!$C$2:$C$500,'Stock-AF'!$C127)*SUMIFS(AF!Z$2:Z$500,AF!$C$2:$C$500,'Stock-AF'!$C127)</f>
        <v>0</v>
      </c>
      <c r="AA127" s="4">
        <f>SUMIFS(Stock!AA$2:AA$500,Stock!$C$2:$C$500,'Stock-AF'!$C127)*SUMIFS(AF!AA$2:AA$500,AF!$C$2:$C$500,'Stock-AF'!$C127)</f>
        <v>0</v>
      </c>
      <c r="AB127" s="4">
        <f>SUMIFS(Stock!AB$2:AB$500,Stock!$C$2:$C$500,'Stock-AF'!$C127)*SUMIFS(AF!AB$2:AB$500,AF!$C$2:$C$500,'Stock-AF'!$C127)</f>
        <v>0</v>
      </c>
      <c r="AC127" s="4">
        <f>SUMIFS(Stock!AC$2:AC$500,Stock!$C$2:$C$500,'Stock-AF'!$C127)*SUMIFS(AF!AC$2:AC$500,AF!$C$2:$C$500,'Stock-AF'!$C127)</f>
        <v>0</v>
      </c>
      <c r="AD127" s="4">
        <f>SUMIFS(Stock!AD$2:AD$500,Stock!$C$2:$C$500,'Stock-AF'!$C127)*SUMIFS(AF!AD$2:AD$500,AF!$C$2:$C$500,'Stock-AF'!$C127)</f>
        <v>0</v>
      </c>
      <c r="AE127" s="4">
        <f>SUMIFS(Stock!AE$2:AE$500,Stock!$C$2:$C$500,'Stock-AF'!$C127)*SUMIFS(AF!AE$2:AE$500,AF!$C$2:$C$500,'Stock-AF'!$C127)</f>
        <v>0</v>
      </c>
      <c r="AF127" s="4">
        <f>SUMIFS(Stock!AF$2:AF$500,Stock!$C$2:$C$500,'Stock-AF'!$C127)*SUMIFS(AF!AF$2:AF$500,AF!$C$2:$C$500,'Stock-AF'!$C127)</f>
        <v>0</v>
      </c>
      <c r="AG127" s="4">
        <f>SUMIFS(Stock!AG$2:AG$500,Stock!$C$2:$C$500,'Stock-AF'!$C127)*SUMIFS(AF!AG$2:AG$500,AF!$C$2:$C$500,'Stock-AF'!$C127)</f>
        <v>0</v>
      </c>
      <c r="AH127" s="4">
        <f>SUMIFS(Stock!AH$2:AH$500,Stock!$C$2:$C$500,'Stock-AF'!$C127)*SUMIFS(AF!AH$2:AH$500,AF!$C$2:$C$500,'Stock-AF'!$C127)</f>
        <v>0</v>
      </c>
      <c r="AI127" s="4">
        <f>SUMIFS(Stock!AI$2:AI$500,Stock!$C$2:$C$500,'Stock-AF'!$C127)*SUMIFS(AF!AI$2:AI$500,AF!$C$2:$C$500,'Stock-AF'!$C127)</f>
        <v>0</v>
      </c>
      <c r="AJ127" s="4">
        <f>SUMIFS(Stock!AJ$2:AJ$500,Stock!$C$2:$C$500,'Stock-AF'!$C127)*SUMIFS(AF!AJ$2:AJ$500,AF!$C$2:$C$500,'Stock-AF'!$C127)</f>
        <v>0</v>
      </c>
      <c r="AK127" s="4">
        <f>SUMIFS(Stock!AK$2:AK$500,Stock!$C$2:$C$500,'Stock-AF'!$C127)*SUMIFS(AF!AK$2:AK$500,AF!$C$2:$C$500,'Stock-AF'!$C127)</f>
        <v>0</v>
      </c>
      <c r="AL127" s="4">
        <f>SUMIFS(Stock!AL$2:AL$500,Stock!$C$2:$C$500,'Stock-AF'!$C127)*SUMIFS(AF!AL$2:AL$500,AF!$C$2:$C$500,'Stock-AF'!$C127)</f>
        <v>0</v>
      </c>
      <c r="AM127" s="4">
        <f>SUMIFS(Stock!AM$2:AM$500,Stock!$C$2:$C$500,'Stock-AF'!$C127)*SUMIFS(AF!AM$2:AM$500,AF!$C$2:$C$500,'Stock-AF'!$C127)</f>
        <v>0</v>
      </c>
      <c r="AN127" s="4">
        <f>SUMIFS(Stock!AN$2:AN$500,Stock!$C$2:$C$500,'Stock-AF'!$C127)*SUMIFS(AF!AN$2:AN$500,AF!$C$2:$C$500,'Stock-AF'!$C127)</f>
        <v>0</v>
      </c>
      <c r="AO127" s="4">
        <f>SUMIFS(Stock!AO$2:AO$500,Stock!$C$2:$C$500,'Stock-AF'!$C127)*SUMIFS(AF!AO$2:AO$500,AF!$C$2:$C$500,'Stock-AF'!$C127)</f>
        <v>3.1370037554750902E-3</v>
      </c>
      <c r="AP127" s="4">
        <f>SUMIFS(Stock!AP$2:AP$500,Stock!$C$2:$C$500,'Stock-AF'!$C127)*SUMIFS(AF!AP$2:AP$500,AF!$C$2:$C$500,'Stock-AF'!$C127)</f>
        <v>0</v>
      </c>
      <c r="AQ127" s="4">
        <f>SUMIFS(Stock!AQ$2:AQ$500,Stock!$C$2:$C$500,'Stock-AF'!$C127)*SUMIFS(AF!AQ$2:AQ$500,AF!$C$2:$C$500,'Stock-AF'!$C127)</f>
        <v>0</v>
      </c>
      <c r="AR127" s="4">
        <f>SUMIFS(Stock!AR$2:AR$500,Stock!$C$2:$C$500,'Stock-AF'!$C127)*SUMIFS(AF!AR$2:AR$500,AF!$C$2:$C$500,'Stock-AF'!$C127)</f>
        <v>0</v>
      </c>
      <c r="AS127" s="4">
        <f>SUMIFS(Stock!AS$2:AS$500,Stock!$C$2:$C$500,'Stock-AF'!$C127)*SUMIFS(AF!AS$2:AS$500,AF!$C$2:$C$500,'Stock-AF'!$C127)</f>
        <v>0</v>
      </c>
      <c r="AT127" s="4">
        <f>SUMIFS(Stock!AT$2:AT$500,Stock!$C$2:$C$500,'Stock-AF'!$C127)*SUMIFS(AF!AT$2:AT$500,AF!$C$2:$C$500,'Stock-AF'!$C127)</f>
        <v>0</v>
      </c>
      <c r="AU127" s="4">
        <f>SUMIFS(Stock!AU$2:AU$500,Stock!$C$2:$C$500,'Stock-AF'!$C127)*SUMIFS(AF!AU$2:AU$500,AF!$C$2:$C$500,'Stock-AF'!$C127)</f>
        <v>4.4444245383157505E-4</v>
      </c>
      <c r="AV127" s="4">
        <f>SUMIFS(Stock!AV$2:AV$500,Stock!$C$2:$C$500,'Stock-AF'!$C127)*SUMIFS(AF!AV$2:AV$500,AF!$C$2:$C$500,'Stock-AF'!$C127)</f>
        <v>0</v>
      </c>
    </row>
    <row r="128" spans="1:48">
      <c r="A128" s="4" t="s">
        <v>52</v>
      </c>
      <c r="B128" s="4" t="s">
        <v>258</v>
      </c>
      <c r="C128" s="4" t="s">
        <v>241</v>
      </c>
      <c r="D128" s="4" t="s">
        <v>54</v>
      </c>
      <c r="E128" s="4" t="s">
        <v>260</v>
      </c>
      <c r="F128" s="4" t="s">
        <v>54</v>
      </c>
      <c r="G128" s="4">
        <v>2010</v>
      </c>
      <c r="H128" s="4" t="s">
        <v>54</v>
      </c>
      <c r="I128" s="4" t="s">
        <v>54</v>
      </c>
      <c r="J128" s="4" t="s">
        <v>54</v>
      </c>
      <c r="K128" s="4" t="s">
        <v>54</v>
      </c>
      <c r="L128" s="4">
        <f>SUMIFS(Stock!L$2:L$500,Stock!$C$2:$C$500,'Stock-AF'!$C128)*SUMIFS(AF!L$2:L$500,AF!$C$2:$C$500,'Stock-AF'!$C128)</f>
        <v>4.8068460301541304E-4</v>
      </c>
      <c r="M128" s="4">
        <f>SUMIFS(Stock!M$2:M$500,Stock!$C$2:$C$500,'Stock-AF'!$C128)*SUMIFS(AF!M$2:M$500,AF!$C$2:$C$500,'Stock-AF'!$C128)</f>
        <v>1.2139984628934102E-3</v>
      </c>
      <c r="N128" s="4">
        <f>SUMIFS(Stock!N$2:N$500,Stock!$C$2:$C$500,'Stock-AF'!$C128)*SUMIFS(AF!N$2:N$500,AF!$C$2:$C$500,'Stock-AF'!$C128)</f>
        <v>9.2953620063413215E-5</v>
      </c>
      <c r="O128" s="4">
        <f>SUMIFS(Stock!O$2:O$500,Stock!$C$2:$C$500,'Stock-AF'!$C128)*SUMIFS(AF!O$2:O$500,AF!$C$2:$C$500,'Stock-AF'!$C128)</f>
        <v>3.0460903995759201E-3</v>
      </c>
      <c r="P128" s="4">
        <f>SUMIFS(Stock!P$2:P$500,Stock!$C$2:$C$500,'Stock-AF'!$C128)*SUMIFS(AF!P$2:P$500,AF!$C$2:$C$500,'Stock-AF'!$C128)</f>
        <v>2.6730817127841601E-3</v>
      </c>
      <c r="Q128" s="4">
        <f>SUMIFS(Stock!Q$2:Q$500,Stock!$C$2:$C$500,'Stock-AF'!$C128)*SUMIFS(AF!Q$2:Q$500,AF!$C$2:$C$500,'Stock-AF'!$C128)</f>
        <v>1.3382505419358001E-3</v>
      </c>
      <c r="R128" s="4">
        <f>SUMIFS(Stock!R$2:R$500,Stock!$C$2:$C$500,'Stock-AF'!$C128)*SUMIFS(AF!R$2:R$500,AF!$C$2:$C$500,'Stock-AF'!$C128)</f>
        <v>4.2665265977240708E-4</v>
      </c>
      <c r="S128" s="4">
        <f>SUMIFS(Stock!S$2:S$500,Stock!$C$2:$C$500,'Stock-AF'!$C128)*SUMIFS(AF!S$2:S$500,AF!$C$2:$C$500,'Stock-AF'!$C128)</f>
        <v>2.5215227607700199E-3</v>
      </c>
      <c r="T128" s="4">
        <f>SUMIFS(Stock!T$2:T$500,Stock!$C$2:$C$500,'Stock-AF'!$C128)*SUMIFS(AF!T$2:T$500,AF!$C$2:$C$500,'Stock-AF'!$C128)</f>
        <v>7.1109653947656511E-3</v>
      </c>
      <c r="U128" s="4">
        <f>SUMIFS(Stock!U$2:U$500,Stock!$C$2:$C$500,'Stock-AF'!$C128)*SUMIFS(AF!U$2:U$500,AF!$C$2:$C$500,'Stock-AF'!$C128)</f>
        <v>1.46038951491372E-3</v>
      </c>
      <c r="V128" s="4">
        <f>SUMIFS(Stock!V$2:V$500,Stock!$C$2:$C$500,'Stock-AF'!$C128)*SUMIFS(AF!V$2:V$500,AF!$C$2:$C$500,'Stock-AF'!$C128)</f>
        <v>3.3428209937652002E-4</v>
      </c>
      <c r="W128" s="4">
        <f>SUMIFS(Stock!W$2:W$500,Stock!$C$2:$C$500,'Stock-AF'!$C128)*SUMIFS(AF!W$2:W$500,AF!$C$2:$C$500,'Stock-AF'!$C128)</f>
        <v>8.98997467607149E-3</v>
      </c>
      <c r="X128" s="4">
        <f>SUMIFS(Stock!X$2:X$500,Stock!$C$2:$C$500,'Stock-AF'!$C128)*SUMIFS(AF!X$2:X$500,AF!$C$2:$C$500,'Stock-AF'!$C128)</f>
        <v>3.0685044197574503E-2</v>
      </c>
      <c r="Y128" s="4">
        <f>SUMIFS(Stock!Y$2:Y$500,Stock!$C$2:$C$500,'Stock-AF'!$C128)*SUMIFS(AF!Y$2:Y$500,AF!$C$2:$C$500,'Stock-AF'!$C128)</f>
        <v>2.0734097405187301E-3</v>
      </c>
      <c r="Z128" s="4">
        <f>SUMIFS(Stock!Z$2:Z$500,Stock!$C$2:$C$500,'Stock-AF'!$C128)*SUMIFS(AF!Z$2:Z$500,AF!$C$2:$C$500,'Stock-AF'!$C128)</f>
        <v>4.0160724033613003E-2</v>
      </c>
      <c r="AA128" s="4">
        <f>SUMIFS(Stock!AA$2:AA$500,Stock!$C$2:$C$500,'Stock-AF'!$C128)*SUMIFS(AF!AA$2:AA$500,AF!$C$2:$C$500,'Stock-AF'!$C128)</f>
        <v>2.3378280398772904E-3</v>
      </c>
      <c r="AB128" s="4">
        <f>SUMIFS(Stock!AB$2:AB$500,Stock!$C$2:$C$500,'Stock-AF'!$C128)*SUMIFS(AF!AB$2:AB$500,AF!$C$2:$C$500,'Stock-AF'!$C128)</f>
        <v>1.9811548640280702E-3</v>
      </c>
      <c r="AC128" s="4">
        <f>SUMIFS(Stock!AC$2:AC$500,Stock!$C$2:$C$500,'Stock-AF'!$C128)*SUMIFS(AF!AC$2:AC$500,AF!$C$2:$C$500,'Stock-AF'!$C128)</f>
        <v>1.7549816607928801E-3</v>
      </c>
      <c r="AD128" s="4">
        <f>SUMIFS(Stock!AD$2:AD$500,Stock!$C$2:$C$500,'Stock-AF'!$C128)*SUMIFS(AF!AD$2:AD$500,AF!$C$2:$C$500,'Stock-AF'!$C128)</f>
        <v>4.6194480992776402E-5</v>
      </c>
      <c r="AE128" s="4">
        <f>SUMIFS(Stock!AE$2:AE$500,Stock!$C$2:$C$500,'Stock-AF'!$C128)*SUMIFS(AF!AE$2:AE$500,AF!$C$2:$C$500,'Stock-AF'!$C128)</f>
        <v>2.6183520845793902E-2</v>
      </c>
      <c r="AF128" s="4">
        <f>SUMIFS(Stock!AF$2:AF$500,Stock!$C$2:$C$500,'Stock-AF'!$C128)*SUMIFS(AF!AF$2:AF$500,AF!$C$2:$C$500,'Stock-AF'!$C128)</f>
        <v>1.7216370958226103E-4</v>
      </c>
      <c r="AG128" s="4">
        <f>SUMIFS(Stock!AG$2:AG$500,Stock!$C$2:$C$500,'Stock-AF'!$C128)*SUMIFS(AF!AG$2:AG$500,AF!$C$2:$C$500,'Stock-AF'!$C128)</f>
        <v>5.3756910895738001E-4</v>
      </c>
      <c r="AH128" s="4">
        <f>SUMIFS(Stock!AH$2:AH$500,Stock!$C$2:$C$500,'Stock-AF'!$C128)*SUMIFS(AF!AH$2:AH$500,AF!$C$2:$C$500,'Stock-AF'!$C128)</f>
        <v>6.07642965576536E-5</v>
      </c>
      <c r="AI128" s="4">
        <f>SUMIFS(Stock!AI$2:AI$500,Stock!$C$2:$C$500,'Stock-AF'!$C128)*SUMIFS(AF!AI$2:AI$500,AF!$C$2:$C$500,'Stock-AF'!$C128)</f>
        <v>5.3119122274330804E-4</v>
      </c>
      <c r="AJ128" s="4">
        <f>SUMIFS(Stock!AJ$2:AJ$500,Stock!$C$2:$C$500,'Stock-AF'!$C128)*SUMIFS(AF!AJ$2:AJ$500,AF!$C$2:$C$500,'Stock-AF'!$C128)</f>
        <v>1.0673316742535901E-5</v>
      </c>
      <c r="AK128" s="4">
        <f>SUMIFS(Stock!AK$2:AK$500,Stock!$C$2:$C$500,'Stock-AF'!$C128)*SUMIFS(AF!AK$2:AK$500,AF!$C$2:$C$500,'Stock-AF'!$C128)</f>
        <v>5.0930183768457902E-4</v>
      </c>
      <c r="AL128" s="4">
        <f>SUMIFS(Stock!AL$2:AL$500,Stock!$C$2:$C$500,'Stock-AF'!$C128)*SUMIFS(AF!AL$2:AL$500,AF!$C$2:$C$500,'Stock-AF'!$C128)</f>
        <v>4.2614143525784203E-4</v>
      </c>
      <c r="AM128" s="4">
        <f>SUMIFS(Stock!AM$2:AM$500,Stock!$C$2:$C$500,'Stock-AF'!$C128)*SUMIFS(AF!AM$2:AM$500,AF!$C$2:$C$500,'Stock-AF'!$C128)</f>
        <v>6.1269628116103802E-3</v>
      </c>
      <c r="AN128" s="4">
        <f>SUMIFS(Stock!AN$2:AN$500,Stock!$C$2:$C$500,'Stock-AF'!$C128)*SUMIFS(AF!AN$2:AN$500,AF!$C$2:$C$500,'Stock-AF'!$C128)</f>
        <v>6.4574236927175304E-3</v>
      </c>
      <c r="AO128" s="4">
        <f>SUMIFS(Stock!AO$2:AO$500,Stock!$C$2:$C$500,'Stock-AF'!$C128)*SUMIFS(AF!AO$2:AO$500,AF!$C$2:$C$500,'Stock-AF'!$C128)</f>
        <v>1.3760383122977499E-2</v>
      </c>
      <c r="AP128" s="4">
        <f>SUMIFS(Stock!AP$2:AP$500,Stock!$C$2:$C$500,'Stock-AF'!$C128)*SUMIFS(AF!AP$2:AP$500,AF!$C$2:$C$500,'Stock-AF'!$C128)</f>
        <v>5.1340096551092803E-3</v>
      </c>
      <c r="AQ128" s="4">
        <f>SUMIFS(Stock!AQ$2:AQ$500,Stock!$C$2:$C$500,'Stock-AF'!$C128)*SUMIFS(AF!AQ$2:AQ$500,AF!$C$2:$C$500,'Stock-AF'!$C128)</f>
        <v>1.64480216376925E-3</v>
      </c>
      <c r="AR128" s="4">
        <f>SUMIFS(Stock!AR$2:AR$500,Stock!$C$2:$C$500,'Stock-AF'!$C128)*SUMIFS(AF!AR$2:AR$500,AF!$C$2:$C$500,'Stock-AF'!$C128)</f>
        <v>1.11209891459532E-3</v>
      </c>
      <c r="AS128" s="4">
        <f>SUMIFS(Stock!AS$2:AS$500,Stock!$C$2:$C$500,'Stock-AF'!$C128)*SUMIFS(AF!AS$2:AS$500,AF!$C$2:$C$500,'Stock-AF'!$C128)</f>
        <v>1.97994826220154E-3</v>
      </c>
      <c r="AT128" s="4">
        <f>SUMIFS(Stock!AT$2:AT$500,Stock!$C$2:$C$500,'Stock-AF'!$C128)*SUMIFS(AF!AT$2:AT$500,AF!$C$2:$C$500,'Stock-AF'!$C128)</f>
        <v>8.1208513706509413E-4</v>
      </c>
      <c r="AU128" s="4">
        <f>SUMIFS(Stock!AU$2:AU$500,Stock!$C$2:$C$500,'Stock-AF'!$C128)*SUMIFS(AF!AU$2:AU$500,AF!$C$2:$C$500,'Stock-AF'!$C128)</f>
        <v>1.0672012025330902E-3</v>
      </c>
      <c r="AV128" s="4">
        <f>SUMIFS(Stock!AV$2:AV$500,Stock!$C$2:$C$500,'Stock-AF'!$C128)*SUMIFS(AF!AV$2:AV$500,AF!$C$2:$C$500,'Stock-AF'!$C128)</f>
        <v>3.8738551352201403E-2</v>
      </c>
    </row>
    <row r="129" spans="1:48">
      <c r="A129" s="4" t="s">
        <v>52</v>
      </c>
      <c r="B129" s="4" t="s">
        <v>258</v>
      </c>
      <c r="C129" s="4" t="s">
        <v>242</v>
      </c>
      <c r="D129" s="4" t="s">
        <v>54</v>
      </c>
      <c r="E129" s="4" t="s">
        <v>260</v>
      </c>
      <c r="F129" s="4" t="s">
        <v>54</v>
      </c>
      <c r="G129" s="4">
        <v>2010</v>
      </c>
      <c r="H129" s="4" t="s">
        <v>54</v>
      </c>
      <c r="I129" s="4" t="s">
        <v>54</v>
      </c>
      <c r="J129" s="4" t="s">
        <v>54</v>
      </c>
      <c r="K129" s="4" t="s">
        <v>54</v>
      </c>
      <c r="L129" s="4">
        <f>SUMIFS(Stock!L$2:L$500,Stock!$C$2:$C$500,'Stock-AF'!$C129)*SUMIFS(AF!L$2:L$500,AF!$C$2:$C$500,'Stock-AF'!$C129)</f>
        <v>0</v>
      </c>
      <c r="M129" s="4">
        <f>SUMIFS(Stock!M$2:M$500,Stock!$C$2:$C$500,'Stock-AF'!$C129)*SUMIFS(AF!M$2:M$500,AF!$C$2:$C$500,'Stock-AF'!$C129)</f>
        <v>1.5993267145373103E-3</v>
      </c>
      <c r="N129" s="4">
        <f>SUMIFS(Stock!N$2:N$500,Stock!$C$2:$C$500,'Stock-AF'!$C129)*SUMIFS(AF!N$2:N$500,AF!$C$2:$C$500,'Stock-AF'!$C129)</f>
        <v>0</v>
      </c>
      <c r="O129" s="4">
        <f>SUMIFS(Stock!O$2:O$500,Stock!$C$2:$C$500,'Stock-AF'!$C129)*SUMIFS(AF!O$2:O$500,AF!$C$2:$C$500,'Stock-AF'!$C129)</f>
        <v>4.6050490309055402E-3</v>
      </c>
      <c r="P129" s="4">
        <f>SUMIFS(Stock!P$2:P$500,Stock!$C$2:$C$500,'Stock-AF'!$C129)*SUMIFS(AF!P$2:P$500,AF!$C$2:$C$500,'Stock-AF'!$C129)</f>
        <v>5.6035988502927498E-4</v>
      </c>
      <c r="Q129" s="4">
        <f>SUMIFS(Stock!Q$2:Q$500,Stock!$C$2:$C$500,'Stock-AF'!$C129)*SUMIFS(AF!Q$2:Q$500,AF!$C$2:$C$500,'Stock-AF'!$C129)</f>
        <v>1.6082663701669402E-3</v>
      </c>
      <c r="R129" s="4">
        <f>SUMIFS(Stock!R$2:R$500,Stock!$C$2:$C$500,'Stock-AF'!$C129)*SUMIFS(AF!R$2:R$500,AF!$C$2:$C$500,'Stock-AF'!$C129)</f>
        <v>0</v>
      </c>
      <c r="S129" s="4">
        <f>SUMIFS(Stock!S$2:S$500,Stock!$C$2:$C$500,'Stock-AF'!$C129)*SUMIFS(AF!S$2:S$500,AF!$C$2:$C$500,'Stock-AF'!$C129)</f>
        <v>4.4526928018124605E-3</v>
      </c>
      <c r="T129" s="4">
        <f>SUMIFS(Stock!T$2:T$500,Stock!$C$2:$C$500,'Stock-AF'!$C129)*SUMIFS(AF!T$2:T$500,AF!$C$2:$C$500,'Stock-AF'!$C129)</f>
        <v>2.4432653935898302E-2</v>
      </c>
      <c r="U129" s="4">
        <f>SUMIFS(Stock!U$2:U$500,Stock!$C$2:$C$500,'Stock-AF'!$C129)*SUMIFS(AF!U$2:U$500,AF!$C$2:$C$500,'Stock-AF'!$C129)</f>
        <v>9.9157448507497504E-4</v>
      </c>
      <c r="V129" s="4">
        <f>SUMIFS(Stock!V$2:V$500,Stock!$C$2:$C$500,'Stock-AF'!$C129)*SUMIFS(AF!V$2:V$500,AF!$C$2:$C$500,'Stock-AF'!$C129)</f>
        <v>6.9146578816928406E-5</v>
      </c>
      <c r="W129" s="4">
        <f>SUMIFS(Stock!W$2:W$500,Stock!$C$2:$C$500,'Stock-AF'!$C129)*SUMIFS(AF!W$2:W$500,AF!$C$2:$C$500,'Stock-AF'!$C129)</f>
        <v>1.21430809246969E-3</v>
      </c>
      <c r="X129" s="4">
        <f>SUMIFS(Stock!X$2:X$500,Stock!$C$2:$C$500,'Stock-AF'!$C129)*SUMIFS(AF!X$2:X$500,AF!$C$2:$C$500,'Stock-AF'!$C129)</f>
        <v>8.5978971127026703E-3</v>
      </c>
      <c r="Y129" s="4">
        <f>SUMIFS(Stock!Y$2:Y$500,Stock!$C$2:$C$500,'Stock-AF'!$C129)*SUMIFS(AF!Y$2:Y$500,AF!$C$2:$C$500,'Stock-AF'!$C129)</f>
        <v>5.43741426107094E-5</v>
      </c>
      <c r="Z129" s="4">
        <f>SUMIFS(Stock!Z$2:Z$500,Stock!$C$2:$C$500,'Stock-AF'!$C129)*SUMIFS(AF!Z$2:Z$500,AF!$C$2:$C$500,'Stock-AF'!$C129)</f>
        <v>3.32170956283276E-2</v>
      </c>
      <c r="AA129" s="4">
        <f>SUMIFS(Stock!AA$2:AA$500,Stock!$C$2:$C$500,'Stock-AF'!$C129)*SUMIFS(AF!AA$2:AA$500,AF!$C$2:$C$500,'Stock-AF'!$C129)</f>
        <v>1.5266296358871301E-3</v>
      </c>
      <c r="AB129" s="4">
        <f>SUMIFS(Stock!AB$2:AB$500,Stock!$C$2:$C$500,'Stock-AF'!$C129)*SUMIFS(AF!AB$2:AB$500,AF!$C$2:$C$500,'Stock-AF'!$C129)</f>
        <v>5.6696608522997603E-3</v>
      </c>
      <c r="AC129" s="4">
        <f>SUMIFS(Stock!AC$2:AC$500,Stock!$C$2:$C$500,'Stock-AF'!$C129)*SUMIFS(AF!AC$2:AC$500,AF!$C$2:$C$500,'Stock-AF'!$C129)</f>
        <v>1.8282850223999302E-3</v>
      </c>
      <c r="AD129" s="4">
        <f>SUMIFS(Stock!AD$2:AD$500,Stock!$C$2:$C$500,'Stock-AF'!$C129)*SUMIFS(AF!AD$2:AD$500,AF!$C$2:$C$500,'Stock-AF'!$C129)</f>
        <v>0</v>
      </c>
      <c r="AE129" s="4">
        <f>SUMIFS(Stock!AE$2:AE$500,Stock!$C$2:$C$500,'Stock-AF'!$C129)*SUMIFS(AF!AE$2:AE$500,AF!$C$2:$C$500,'Stock-AF'!$C129)</f>
        <v>4.8702377883111499E-2</v>
      </c>
      <c r="AF129" s="4">
        <f>SUMIFS(Stock!AF$2:AF$500,Stock!$C$2:$C$500,'Stock-AF'!$C129)*SUMIFS(AF!AF$2:AF$500,AF!$C$2:$C$500,'Stock-AF'!$C129)</f>
        <v>0</v>
      </c>
      <c r="AG129" s="4">
        <f>SUMIFS(Stock!AG$2:AG$500,Stock!$C$2:$C$500,'Stock-AF'!$C129)*SUMIFS(AF!AG$2:AG$500,AF!$C$2:$C$500,'Stock-AF'!$C129)</f>
        <v>4.4525051808098003E-4</v>
      </c>
      <c r="AH129" s="4">
        <f>SUMIFS(Stock!AH$2:AH$500,Stock!$C$2:$C$500,'Stock-AF'!$C129)*SUMIFS(AF!AH$2:AH$500,AF!$C$2:$C$500,'Stock-AF'!$C129)</f>
        <v>8.4413923943467707E-5</v>
      </c>
      <c r="AI129" s="4">
        <f>SUMIFS(Stock!AI$2:AI$500,Stock!$C$2:$C$500,'Stock-AF'!$C129)*SUMIFS(AF!AI$2:AI$500,AF!$C$2:$C$500,'Stock-AF'!$C129)</f>
        <v>6.2892849526485209E-4</v>
      </c>
      <c r="AJ129" s="4">
        <f>SUMIFS(Stock!AJ$2:AJ$500,Stock!$C$2:$C$500,'Stock-AF'!$C129)*SUMIFS(AF!AJ$2:AJ$500,AF!$C$2:$C$500,'Stock-AF'!$C129)</f>
        <v>0</v>
      </c>
      <c r="AK129" s="4">
        <f>SUMIFS(Stock!AK$2:AK$500,Stock!$C$2:$C$500,'Stock-AF'!$C129)*SUMIFS(AF!AK$2:AK$500,AF!$C$2:$C$500,'Stock-AF'!$C129)</f>
        <v>1.5640216648387801E-5</v>
      </c>
      <c r="AL129" s="4">
        <f>SUMIFS(Stock!AL$2:AL$500,Stock!$C$2:$C$500,'Stock-AF'!$C129)*SUMIFS(AF!AL$2:AL$500,AF!$C$2:$C$500,'Stock-AF'!$C129)</f>
        <v>0</v>
      </c>
      <c r="AM129" s="4">
        <f>SUMIFS(Stock!AM$2:AM$500,Stock!$C$2:$C$500,'Stock-AF'!$C129)*SUMIFS(AF!AM$2:AM$500,AF!$C$2:$C$500,'Stock-AF'!$C129)</f>
        <v>1.62380536861788E-2</v>
      </c>
      <c r="AN129" s="4">
        <f>SUMIFS(Stock!AN$2:AN$500,Stock!$C$2:$C$500,'Stock-AF'!$C129)*SUMIFS(AF!AN$2:AN$500,AF!$C$2:$C$500,'Stock-AF'!$C129)</f>
        <v>8.6641724095878404E-5</v>
      </c>
      <c r="AO129" s="4">
        <f>SUMIFS(Stock!AO$2:AO$500,Stock!$C$2:$C$500,'Stock-AF'!$C129)*SUMIFS(AF!AO$2:AO$500,AF!$C$2:$C$500,'Stock-AF'!$C129)</f>
        <v>1.39106740158012E-2</v>
      </c>
      <c r="AP129" s="4">
        <f>SUMIFS(Stock!AP$2:AP$500,Stock!$C$2:$C$500,'Stock-AF'!$C129)*SUMIFS(AF!AP$2:AP$500,AF!$C$2:$C$500,'Stock-AF'!$C129)</f>
        <v>1.78931077937243E-3</v>
      </c>
      <c r="AQ129" s="4">
        <f>SUMIFS(Stock!AQ$2:AQ$500,Stock!$C$2:$C$500,'Stock-AF'!$C129)*SUMIFS(AF!AQ$2:AQ$500,AF!$C$2:$C$500,'Stock-AF'!$C129)</f>
        <v>6.2399575338115201E-3</v>
      </c>
      <c r="AR129" s="4">
        <f>SUMIFS(Stock!AR$2:AR$500,Stock!$C$2:$C$500,'Stock-AF'!$C129)*SUMIFS(AF!AR$2:AR$500,AF!$C$2:$C$500,'Stock-AF'!$C129)</f>
        <v>7.0889281958817709E-4</v>
      </c>
      <c r="AS129" s="4">
        <f>SUMIFS(Stock!AS$2:AS$500,Stock!$C$2:$C$500,'Stock-AF'!$C129)*SUMIFS(AF!AS$2:AS$500,AF!$C$2:$C$500,'Stock-AF'!$C129)</f>
        <v>2.7494242521562204E-5</v>
      </c>
      <c r="AT129" s="4">
        <f>SUMIFS(Stock!AT$2:AT$500,Stock!$C$2:$C$500,'Stock-AF'!$C129)*SUMIFS(AF!AT$2:AT$500,AF!$C$2:$C$500,'Stock-AF'!$C129)</f>
        <v>1.6980313925129601E-4</v>
      </c>
      <c r="AU129" s="4">
        <f>SUMIFS(Stock!AU$2:AU$500,Stock!$C$2:$C$500,'Stock-AF'!$C129)*SUMIFS(AF!AU$2:AU$500,AF!$C$2:$C$500,'Stock-AF'!$C129)</f>
        <v>1.7801739520363E-3</v>
      </c>
      <c r="AV129" s="4">
        <f>SUMIFS(Stock!AV$2:AV$500,Stock!$C$2:$C$500,'Stock-AF'!$C129)*SUMIFS(AF!AV$2:AV$500,AF!$C$2:$C$500,'Stock-AF'!$C129)</f>
        <v>4.46436884570659E-2</v>
      </c>
    </row>
    <row r="130" spans="1:48">
      <c r="A130" s="4" t="s">
        <v>52</v>
      </c>
      <c r="B130" s="4" t="s">
        <v>258</v>
      </c>
      <c r="C130" s="4" t="s">
        <v>243</v>
      </c>
      <c r="D130" s="4" t="s">
        <v>54</v>
      </c>
      <c r="E130" s="4" t="s">
        <v>260</v>
      </c>
      <c r="F130" s="4" t="s">
        <v>54</v>
      </c>
      <c r="G130" s="4">
        <v>2010</v>
      </c>
      <c r="H130" s="4" t="s">
        <v>54</v>
      </c>
      <c r="I130" s="4" t="s">
        <v>54</v>
      </c>
      <c r="J130" s="4" t="s">
        <v>54</v>
      </c>
      <c r="K130" s="4" t="s">
        <v>54</v>
      </c>
      <c r="L130" s="4">
        <f>SUMIFS(Stock!L$2:L$500,Stock!$C$2:$C$500,'Stock-AF'!$C130)*SUMIFS(AF!L$2:L$500,AF!$C$2:$C$500,'Stock-AF'!$C130)</f>
        <v>0</v>
      </c>
      <c r="M130" s="4">
        <f>SUMIFS(Stock!M$2:M$500,Stock!$C$2:$C$500,'Stock-AF'!$C130)*SUMIFS(AF!M$2:M$500,AF!$C$2:$C$500,'Stock-AF'!$C130)</f>
        <v>3.8089069144640903E-3</v>
      </c>
      <c r="N130" s="4">
        <f>SUMIFS(Stock!N$2:N$500,Stock!$C$2:$C$500,'Stock-AF'!$C130)*SUMIFS(AF!N$2:N$500,AF!$C$2:$C$500,'Stock-AF'!$C130)</f>
        <v>4.4736308090478297E-4</v>
      </c>
      <c r="O130" s="4">
        <f>SUMIFS(Stock!O$2:O$500,Stock!$C$2:$C$500,'Stock-AF'!$C130)*SUMIFS(AF!O$2:O$500,AF!$C$2:$C$500,'Stock-AF'!$C130)</f>
        <v>1.21992525333332E-3</v>
      </c>
      <c r="P130" s="4">
        <f>SUMIFS(Stock!P$2:P$500,Stock!$C$2:$C$500,'Stock-AF'!$C130)*SUMIFS(AF!P$2:P$500,AF!$C$2:$C$500,'Stock-AF'!$C130)</f>
        <v>7.5913398584833E-4</v>
      </c>
      <c r="Q130" s="4">
        <f>SUMIFS(Stock!Q$2:Q$500,Stock!$C$2:$C$500,'Stock-AF'!$C130)*SUMIFS(AF!Q$2:Q$500,AF!$C$2:$C$500,'Stock-AF'!$C130)</f>
        <v>8.1976080467440317E-4</v>
      </c>
      <c r="R130" s="4">
        <f>SUMIFS(Stock!R$2:R$500,Stock!$C$2:$C$500,'Stock-AF'!$C130)*SUMIFS(AF!R$2:R$500,AF!$C$2:$C$500,'Stock-AF'!$C130)</f>
        <v>0</v>
      </c>
      <c r="S130" s="4">
        <f>SUMIFS(Stock!S$2:S$500,Stock!$C$2:$C$500,'Stock-AF'!$C130)*SUMIFS(AF!S$2:S$500,AF!$C$2:$C$500,'Stock-AF'!$C130)</f>
        <v>3.1572409450038304E-3</v>
      </c>
      <c r="T130" s="4">
        <f>SUMIFS(Stock!T$2:T$500,Stock!$C$2:$C$500,'Stock-AF'!$C130)*SUMIFS(AF!T$2:T$500,AF!$C$2:$C$500,'Stock-AF'!$C130)</f>
        <v>2.7969956805092001E-2</v>
      </c>
      <c r="U130" s="4">
        <f>SUMIFS(Stock!U$2:U$500,Stock!$C$2:$C$500,'Stock-AF'!$C130)*SUMIFS(AF!U$2:U$500,AF!$C$2:$C$500,'Stock-AF'!$C130)</f>
        <v>2.1108467363838103E-3</v>
      </c>
      <c r="V130" s="4">
        <f>SUMIFS(Stock!V$2:V$500,Stock!$C$2:$C$500,'Stock-AF'!$C130)*SUMIFS(AF!V$2:V$500,AF!$C$2:$C$500,'Stock-AF'!$C130)</f>
        <v>4.0821925920842103E-4</v>
      </c>
      <c r="W130" s="4">
        <f>SUMIFS(Stock!W$2:W$500,Stock!$C$2:$C$500,'Stock-AF'!$C130)*SUMIFS(AF!W$2:W$500,AF!$C$2:$C$500,'Stock-AF'!$C130)</f>
        <v>0</v>
      </c>
      <c r="X130" s="4">
        <f>SUMIFS(Stock!X$2:X$500,Stock!$C$2:$C$500,'Stock-AF'!$C130)*SUMIFS(AF!X$2:X$500,AF!$C$2:$C$500,'Stock-AF'!$C130)</f>
        <v>0</v>
      </c>
      <c r="Y130" s="4">
        <f>SUMIFS(Stock!Y$2:Y$500,Stock!$C$2:$C$500,'Stock-AF'!$C130)*SUMIFS(AF!Y$2:Y$500,AF!$C$2:$C$500,'Stock-AF'!$C130)</f>
        <v>1.9536411840260798E-3</v>
      </c>
      <c r="Z130" s="4">
        <f>SUMIFS(Stock!Z$2:Z$500,Stock!$C$2:$C$500,'Stock-AF'!$C130)*SUMIFS(AF!Z$2:Z$500,AF!$C$2:$C$500,'Stock-AF'!$C130)</f>
        <v>1.37541325813551E-2</v>
      </c>
      <c r="AA130" s="4">
        <f>SUMIFS(Stock!AA$2:AA$500,Stock!$C$2:$C$500,'Stock-AF'!$C130)*SUMIFS(AF!AA$2:AA$500,AF!$C$2:$C$500,'Stock-AF'!$C130)</f>
        <v>4.2921128018487707E-4</v>
      </c>
      <c r="AB130" s="4">
        <f>SUMIFS(Stock!AB$2:AB$500,Stock!$C$2:$C$500,'Stock-AF'!$C130)*SUMIFS(AF!AB$2:AB$500,AF!$C$2:$C$500,'Stock-AF'!$C130)</f>
        <v>1.6086365980833E-3</v>
      </c>
      <c r="AC130" s="4">
        <f>SUMIFS(Stock!AC$2:AC$500,Stock!$C$2:$C$500,'Stock-AF'!$C130)*SUMIFS(AF!AC$2:AC$500,AF!$C$2:$C$500,'Stock-AF'!$C130)</f>
        <v>0</v>
      </c>
      <c r="AD130" s="4">
        <f>SUMIFS(Stock!AD$2:AD$500,Stock!$C$2:$C$500,'Stock-AF'!$C130)*SUMIFS(AF!AD$2:AD$500,AF!$C$2:$C$500,'Stock-AF'!$C130)</f>
        <v>1.0801512905348799E-4</v>
      </c>
      <c r="AE130" s="4">
        <f>SUMIFS(Stock!AE$2:AE$500,Stock!$C$2:$C$500,'Stock-AF'!$C130)*SUMIFS(AF!AE$2:AE$500,AF!$C$2:$C$500,'Stock-AF'!$C130)</f>
        <v>7.7347103395115208E-4</v>
      </c>
      <c r="AF130" s="4">
        <f>SUMIFS(Stock!AF$2:AF$500,Stock!$C$2:$C$500,'Stock-AF'!$C130)*SUMIFS(AF!AF$2:AF$500,AF!$C$2:$C$500,'Stock-AF'!$C130)</f>
        <v>1.4139390381846901E-5</v>
      </c>
      <c r="AG130" s="4">
        <f>SUMIFS(Stock!AG$2:AG$500,Stock!$C$2:$C$500,'Stock-AF'!$C130)*SUMIFS(AF!AG$2:AG$500,AF!$C$2:$C$500,'Stock-AF'!$C130)</f>
        <v>2.0673570102176203E-3</v>
      </c>
      <c r="AH130" s="4">
        <f>SUMIFS(Stock!AH$2:AH$500,Stock!$C$2:$C$500,'Stock-AF'!$C130)*SUMIFS(AF!AH$2:AH$500,AF!$C$2:$C$500,'Stock-AF'!$C130)</f>
        <v>2.1663562027268103E-4</v>
      </c>
      <c r="AI130" s="4">
        <f>SUMIFS(Stock!AI$2:AI$500,Stock!$C$2:$C$500,'Stock-AF'!$C130)*SUMIFS(AF!AI$2:AI$500,AF!$C$2:$C$500,'Stock-AF'!$C130)</f>
        <v>1.4999788494482E-3</v>
      </c>
      <c r="AJ130" s="4">
        <f>SUMIFS(Stock!AJ$2:AJ$500,Stock!$C$2:$C$500,'Stock-AF'!$C130)*SUMIFS(AF!AJ$2:AJ$500,AF!$C$2:$C$500,'Stock-AF'!$C130)</f>
        <v>0</v>
      </c>
      <c r="AK130" s="4">
        <f>SUMIFS(Stock!AK$2:AK$500,Stock!$C$2:$C$500,'Stock-AF'!$C130)*SUMIFS(AF!AK$2:AK$500,AF!$C$2:$C$500,'Stock-AF'!$C130)</f>
        <v>9.7543895672235013E-5</v>
      </c>
      <c r="AL130" s="4">
        <f>SUMIFS(Stock!AL$2:AL$500,Stock!$C$2:$C$500,'Stock-AF'!$C130)*SUMIFS(AF!AL$2:AL$500,AF!$C$2:$C$500,'Stock-AF'!$C130)</f>
        <v>0</v>
      </c>
      <c r="AM130" s="4">
        <f>SUMIFS(Stock!AM$2:AM$500,Stock!$C$2:$C$500,'Stock-AF'!$C130)*SUMIFS(AF!AM$2:AM$500,AF!$C$2:$C$500,'Stock-AF'!$C130)</f>
        <v>6.3599530236063909E-3</v>
      </c>
      <c r="AN130" s="4">
        <f>SUMIFS(Stock!AN$2:AN$500,Stock!$C$2:$C$500,'Stock-AF'!$C130)*SUMIFS(AF!AN$2:AN$500,AF!$C$2:$C$500,'Stock-AF'!$C130)</f>
        <v>6.2917016413195702E-4</v>
      </c>
      <c r="AO130" s="4">
        <f>SUMIFS(Stock!AO$2:AO$500,Stock!$C$2:$C$500,'Stock-AF'!$C130)*SUMIFS(AF!AO$2:AO$500,AF!$C$2:$C$500,'Stock-AF'!$C130)</f>
        <v>6.6285853272264111E-3</v>
      </c>
      <c r="AP130" s="4">
        <f>SUMIFS(Stock!AP$2:AP$500,Stock!$C$2:$C$500,'Stock-AF'!$C130)*SUMIFS(AF!AP$2:AP$500,AF!$C$2:$C$500,'Stock-AF'!$C130)</f>
        <v>1.09373737267475E-4</v>
      </c>
      <c r="AQ130" s="4">
        <f>SUMIFS(Stock!AQ$2:AQ$500,Stock!$C$2:$C$500,'Stock-AF'!$C130)*SUMIFS(AF!AQ$2:AQ$500,AF!$C$2:$C$500,'Stock-AF'!$C130)</f>
        <v>2.6226440115162401E-3</v>
      </c>
      <c r="AR130" s="4">
        <f>SUMIFS(Stock!AR$2:AR$500,Stock!$C$2:$C$500,'Stock-AF'!$C130)*SUMIFS(AF!AR$2:AR$500,AF!$C$2:$C$500,'Stock-AF'!$C130)</f>
        <v>6.8692380108263803E-4</v>
      </c>
      <c r="AS130" s="4">
        <f>SUMIFS(Stock!AS$2:AS$500,Stock!$C$2:$C$500,'Stock-AF'!$C130)*SUMIFS(AF!AS$2:AS$500,AF!$C$2:$C$500,'Stock-AF'!$C130)</f>
        <v>3.2699222500132807E-3</v>
      </c>
      <c r="AT130" s="4">
        <f>SUMIFS(Stock!AT$2:AT$500,Stock!$C$2:$C$500,'Stock-AF'!$C130)*SUMIFS(AF!AT$2:AT$500,AF!$C$2:$C$500,'Stock-AF'!$C130)</f>
        <v>3.8152419085723806E-4</v>
      </c>
      <c r="AU130" s="4">
        <f>SUMIFS(Stock!AU$2:AU$500,Stock!$C$2:$C$500,'Stock-AF'!$C130)*SUMIFS(AF!AU$2:AU$500,AF!$C$2:$C$500,'Stock-AF'!$C130)</f>
        <v>1.83204792442806E-3</v>
      </c>
      <c r="AV130" s="4">
        <f>SUMIFS(Stock!AV$2:AV$500,Stock!$C$2:$C$500,'Stock-AF'!$C130)*SUMIFS(AF!AV$2:AV$500,AF!$C$2:$C$500,'Stock-AF'!$C130)</f>
        <v>3.6594150986115504E-3</v>
      </c>
    </row>
    <row r="131" spans="1:48">
      <c r="A131" s="4" t="s">
        <v>52</v>
      </c>
      <c r="B131" s="4" t="s">
        <v>258</v>
      </c>
      <c r="C131" s="4" t="s">
        <v>244</v>
      </c>
      <c r="D131" s="4" t="s">
        <v>54</v>
      </c>
      <c r="E131" s="4" t="s">
        <v>260</v>
      </c>
      <c r="F131" s="4" t="s">
        <v>54</v>
      </c>
      <c r="G131" s="4">
        <v>2010</v>
      </c>
      <c r="H131" s="4" t="s">
        <v>54</v>
      </c>
      <c r="I131" s="4" t="s">
        <v>54</v>
      </c>
      <c r="J131" s="4" t="s">
        <v>54</v>
      </c>
      <c r="K131" s="4" t="s">
        <v>54</v>
      </c>
      <c r="L131" s="4">
        <f>SUMIFS(Stock!L$2:L$500,Stock!$C$2:$C$500,'Stock-AF'!$C131)*SUMIFS(AF!L$2:L$500,AF!$C$2:$C$500,'Stock-AF'!$C131)</f>
        <v>9.7804027374900104E-5</v>
      </c>
      <c r="M131" s="4">
        <f>SUMIFS(Stock!M$2:M$500,Stock!$C$2:$C$500,'Stock-AF'!$C131)*SUMIFS(AF!M$2:M$500,AF!$C$2:$C$500,'Stock-AF'!$C131)</f>
        <v>1.5601398037395E-4</v>
      </c>
      <c r="N131" s="4">
        <f>SUMIFS(Stock!N$2:N$500,Stock!$C$2:$C$500,'Stock-AF'!$C131)*SUMIFS(AF!N$2:N$500,AF!$C$2:$C$500,'Stock-AF'!$C131)</f>
        <v>0</v>
      </c>
      <c r="O131" s="4">
        <f>SUMIFS(Stock!O$2:O$500,Stock!$C$2:$C$500,'Stock-AF'!$C131)*SUMIFS(AF!O$2:O$500,AF!$C$2:$C$500,'Stock-AF'!$C131)</f>
        <v>1.9430936587442301E-3</v>
      </c>
      <c r="P131" s="4">
        <f>SUMIFS(Stock!P$2:P$500,Stock!$C$2:$C$500,'Stock-AF'!$C131)*SUMIFS(AF!P$2:P$500,AF!$C$2:$C$500,'Stock-AF'!$C131)</f>
        <v>5.4961890611123998E-5</v>
      </c>
      <c r="Q131" s="4">
        <f>SUMIFS(Stock!Q$2:Q$500,Stock!$C$2:$C$500,'Stock-AF'!$C131)*SUMIFS(AF!Q$2:Q$500,AF!$C$2:$C$500,'Stock-AF'!$C131)</f>
        <v>0</v>
      </c>
      <c r="R131" s="4">
        <f>SUMIFS(Stock!R$2:R$500,Stock!$C$2:$C$500,'Stock-AF'!$C131)*SUMIFS(AF!R$2:R$500,AF!$C$2:$C$500,'Stock-AF'!$C131)</f>
        <v>0</v>
      </c>
      <c r="S131" s="4">
        <f>SUMIFS(Stock!S$2:S$500,Stock!$C$2:$C$500,'Stock-AF'!$C131)*SUMIFS(AF!S$2:S$500,AF!$C$2:$C$500,'Stock-AF'!$C131)</f>
        <v>0</v>
      </c>
      <c r="T131" s="4">
        <f>SUMIFS(Stock!T$2:T$500,Stock!$C$2:$C$500,'Stock-AF'!$C131)*SUMIFS(AF!T$2:T$500,AF!$C$2:$C$500,'Stock-AF'!$C131)</f>
        <v>2.7952682733467403E-3</v>
      </c>
      <c r="U131" s="4">
        <f>SUMIFS(Stock!U$2:U$500,Stock!$C$2:$C$500,'Stock-AF'!$C131)*SUMIFS(AF!U$2:U$500,AF!$C$2:$C$500,'Stock-AF'!$C131)</f>
        <v>1.8660167650405E-5</v>
      </c>
      <c r="V131" s="4">
        <f>SUMIFS(Stock!V$2:V$500,Stock!$C$2:$C$500,'Stock-AF'!$C131)*SUMIFS(AF!V$2:V$500,AF!$C$2:$C$500,'Stock-AF'!$C131)</f>
        <v>2.4546608181467399E-6</v>
      </c>
      <c r="W131" s="4">
        <f>SUMIFS(Stock!W$2:W$500,Stock!$C$2:$C$500,'Stock-AF'!$C131)*SUMIFS(AF!W$2:W$500,AF!$C$2:$C$500,'Stock-AF'!$C131)</f>
        <v>1.7782869803938703E-4</v>
      </c>
      <c r="X131" s="4">
        <f>SUMIFS(Stock!X$2:X$500,Stock!$C$2:$C$500,'Stock-AF'!$C131)*SUMIFS(AF!X$2:X$500,AF!$C$2:$C$500,'Stock-AF'!$C131)</f>
        <v>3.5260420341605703E-3</v>
      </c>
      <c r="Y131" s="4">
        <f>SUMIFS(Stock!Y$2:Y$500,Stock!$C$2:$C$500,'Stock-AF'!$C131)*SUMIFS(AF!Y$2:Y$500,AF!$C$2:$C$500,'Stock-AF'!$C131)</f>
        <v>0</v>
      </c>
      <c r="Z131" s="4">
        <f>SUMIFS(Stock!Z$2:Z$500,Stock!$C$2:$C$500,'Stock-AF'!$C131)*SUMIFS(AF!Z$2:Z$500,AF!$C$2:$C$500,'Stock-AF'!$C131)</f>
        <v>6.5646395098294709E-3</v>
      </c>
      <c r="AA131" s="4">
        <f>SUMIFS(Stock!AA$2:AA$500,Stock!$C$2:$C$500,'Stock-AF'!$C131)*SUMIFS(AF!AA$2:AA$500,AF!$C$2:$C$500,'Stock-AF'!$C131)</f>
        <v>6.9693389669246792E-5</v>
      </c>
      <c r="AB131" s="4">
        <f>SUMIFS(Stock!AB$2:AB$500,Stock!$C$2:$C$500,'Stock-AF'!$C131)*SUMIFS(AF!AB$2:AB$500,AF!$C$2:$C$500,'Stock-AF'!$C131)</f>
        <v>7.8850637729988804E-5</v>
      </c>
      <c r="AC131" s="4">
        <f>SUMIFS(Stock!AC$2:AC$500,Stock!$C$2:$C$500,'Stock-AF'!$C131)*SUMIFS(AF!AC$2:AC$500,AF!$C$2:$C$500,'Stock-AF'!$C131)</f>
        <v>4.7305699994529404E-5</v>
      </c>
      <c r="AD131" s="4">
        <f>SUMIFS(Stock!AD$2:AD$500,Stock!$C$2:$C$500,'Stock-AF'!$C131)*SUMIFS(AF!AD$2:AD$500,AF!$C$2:$C$500,'Stock-AF'!$C131)</f>
        <v>2.6656782286398601E-6</v>
      </c>
      <c r="AE131" s="4">
        <f>SUMIFS(Stock!AE$2:AE$500,Stock!$C$2:$C$500,'Stock-AF'!$C131)*SUMIFS(AF!AE$2:AE$500,AF!$C$2:$C$500,'Stock-AF'!$C131)</f>
        <v>1.01967642712016E-2</v>
      </c>
      <c r="AF131" s="4">
        <f>SUMIFS(Stock!AF$2:AF$500,Stock!$C$2:$C$500,'Stock-AF'!$C131)*SUMIFS(AF!AF$2:AF$500,AF!$C$2:$C$500,'Stock-AF'!$C131)</f>
        <v>5.3347211998805402E-5</v>
      </c>
      <c r="AG131" s="4">
        <f>SUMIFS(Stock!AG$2:AG$500,Stock!$C$2:$C$500,'Stock-AF'!$C131)*SUMIFS(AF!AG$2:AG$500,AF!$C$2:$C$500,'Stock-AF'!$C131)</f>
        <v>0</v>
      </c>
      <c r="AH131" s="4">
        <f>SUMIFS(Stock!AH$2:AH$500,Stock!$C$2:$C$500,'Stock-AF'!$C131)*SUMIFS(AF!AH$2:AH$500,AF!$C$2:$C$500,'Stock-AF'!$C131)</f>
        <v>1.2131379941570501E-4</v>
      </c>
      <c r="AI131" s="4">
        <f>SUMIFS(Stock!AI$2:AI$500,Stock!$C$2:$C$500,'Stock-AF'!$C131)*SUMIFS(AF!AI$2:AI$500,AF!$C$2:$C$500,'Stock-AF'!$C131)</f>
        <v>1.1667394320791701E-5</v>
      </c>
      <c r="AJ131" s="4">
        <f>SUMIFS(Stock!AJ$2:AJ$500,Stock!$C$2:$C$500,'Stock-AF'!$C131)*SUMIFS(AF!AJ$2:AJ$500,AF!$C$2:$C$500,'Stock-AF'!$C131)</f>
        <v>0</v>
      </c>
      <c r="AK131" s="4">
        <f>SUMIFS(Stock!AK$2:AK$500,Stock!$C$2:$C$500,'Stock-AF'!$C131)*SUMIFS(AF!AK$2:AK$500,AF!$C$2:$C$500,'Stock-AF'!$C131)</f>
        <v>2.7157315479744804E-5</v>
      </c>
      <c r="AL131" s="4">
        <f>SUMIFS(Stock!AL$2:AL$500,Stock!$C$2:$C$500,'Stock-AF'!$C131)*SUMIFS(AF!AL$2:AL$500,AF!$C$2:$C$500,'Stock-AF'!$C131)</f>
        <v>4.4074463845156802E-5</v>
      </c>
      <c r="AM131" s="4">
        <f>SUMIFS(Stock!AM$2:AM$500,Stock!$C$2:$C$500,'Stock-AF'!$C131)*SUMIFS(AF!AM$2:AM$500,AF!$C$2:$C$500,'Stock-AF'!$C131)</f>
        <v>4.7046686563048906E-4</v>
      </c>
      <c r="AN131" s="4">
        <f>SUMIFS(Stock!AN$2:AN$500,Stock!$C$2:$C$500,'Stock-AF'!$C131)*SUMIFS(AF!AN$2:AN$500,AF!$C$2:$C$500,'Stock-AF'!$C131)</f>
        <v>2.1383375355828401E-5</v>
      </c>
      <c r="AO131" s="4">
        <f>SUMIFS(Stock!AO$2:AO$500,Stock!$C$2:$C$500,'Stock-AF'!$C131)*SUMIFS(AF!AO$2:AO$500,AF!$C$2:$C$500,'Stock-AF'!$C131)</f>
        <v>3.7191658479829103E-4</v>
      </c>
      <c r="AP131" s="4">
        <f>SUMIFS(Stock!AP$2:AP$500,Stock!$C$2:$C$500,'Stock-AF'!$C131)*SUMIFS(AF!AP$2:AP$500,AF!$C$2:$C$500,'Stock-AF'!$C131)</f>
        <v>2.44408613849085E-4</v>
      </c>
      <c r="AQ131" s="4">
        <f>SUMIFS(Stock!AQ$2:AQ$500,Stock!$C$2:$C$500,'Stock-AF'!$C131)*SUMIFS(AF!AQ$2:AQ$500,AF!$C$2:$C$500,'Stock-AF'!$C131)</f>
        <v>8.0924820262889512E-5</v>
      </c>
      <c r="AR131" s="4">
        <f>SUMIFS(Stock!AR$2:AR$500,Stock!$C$2:$C$500,'Stock-AF'!$C131)*SUMIFS(AF!AR$2:AR$500,AF!$C$2:$C$500,'Stock-AF'!$C131)</f>
        <v>2.7447251232197603E-5</v>
      </c>
      <c r="AS131" s="4">
        <f>SUMIFS(Stock!AS$2:AS$500,Stock!$C$2:$C$500,'Stock-AF'!$C131)*SUMIFS(AF!AS$2:AS$500,AF!$C$2:$C$500,'Stock-AF'!$C131)</f>
        <v>1.7543749430868699E-5</v>
      </c>
      <c r="AT131" s="4">
        <f>SUMIFS(Stock!AT$2:AT$500,Stock!$C$2:$C$500,'Stock-AF'!$C131)*SUMIFS(AF!AT$2:AT$500,AF!$C$2:$C$500,'Stock-AF'!$C131)</f>
        <v>5.7120513802500709E-4</v>
      </c>
      <c r="AU131" s="4">
        <f>SUMIFS(Stock!AU$2:AU$500,Stock!$C$2:$C$500,'Stock-AF'!$C131)*SUMIFS(AF!AU$2:AU$500,AF!$C$2:$C$500,'Stock-AF'!$C131)</f>
        <v>7.2917932231953911E-5</v>
      </c>
      <c r="AV131" s="4">
        <f>SUMIFS(Stock!AV$2:AV$500,Stock!$C$2:$C$500,'Stock-AF'!$C131)*SUMIFS(AF!AV$2:AV$500,AF!$C$2:$C$500,'Stock-AF'!$C131)</f>
        <v>0</v>
      </c>
    </row>
    <row r="132" spans="1:48">
      <c r="A132" s="4" t="s">
        <v>52</v>
      </c>
      <c r="B132" s="4" t="s">
        <v>258</v>
      </c>
      <c r="C132" s="4" t="s">
        <v>245</v>
      </c>
      <c r="D132" s="4" t="s">
        <v>54</v>
      </c>
      <c r="E132" s="4" t="s">
        <v>260</v>
      </c>
      <c r="F132" s="4" t="s">
        <v>54</v>
      </c>
      <c r="G132" s="4">
        <v>2010</v>
      </c>
      <c r="H132" s="4" t="s">
        <v>54</v>
      </c>
      <c r="I132" s="4" t="s">
        <v>54</v>
      </c>
      <c r="J132" s="4" t="s">
        <v>54</v>
      </c>
      <c r="K132" s="4" t="s">
        <v>54</v>
      </c>
      <c r="L132" s="4">
        <f>SUMIFS(Stock!L$2:L$500,Stock!$C$2:$C$500,'Stock-AF'!$C132)*SUMIFS(AF!L$2:L$500,AF!$C$2:$C$500,'Stock-AF'!$C132)</f>
        <v>5.0735840102459198E-5</v>
      </c>
      <c r="M132" s="4">
        <f>SUMIFS(Stock!M$2:M$500,Stock!$C$2:$C$500,'Stock-AF'!$C132)*SUMIFS(AF!M$2:M$500,AF!$C$2:$C$500,'Stock-AF'!$C132)</f>
        <v>1.5002692948204001E-3</v>
      </c>
      <c r="N132" s="4">
        <f>SUMIFS(Stock!N$2:N$500,Stock!$C$2:$C$500,'Stock-AF'!$C132)*SUMIFS(AF!N$2:N$500,AF!$C$2:$C$500,'Stock-AF'!$C132)</f>
        <v>2.9563546053853204E-4</v>
      </c>
      <c r="O132" s="4">
        <f>SUMIFS(Stock!O$2:O$500,Stock!$C$2:$C$500,'Stock-AF'!$C132)*SUMIFS(AF!O$2:O$500,AF!$C$2:$C$500,'Stock-AF'!$C132)</f>
        <v>8.4154951402569712E-3</v>
      </c>
      <c r="P132" s="4">
        <f>SUMIFS(Stock!P$2:P$500,Stock!$C$2:$C$500,'Stock-AF'!$C132)*SUMIFS(AF!P$2:P$500,AF!$C$2:$C$500,'Stock-AF'!$C132)</f>
        <v>1.9583815561184903E-4</v>
      </c>
      <c r="Q132" s="4">
        <f>SUMIFS(Stock!Q$2:Q$500,Stock!$C$2:$C$500,'Stock-AF'!$C132)*SUMIFS(AF!Q$2:Q$500,AF!$C$2:$C$500,'Stock-AF'!$C132)</f>
        <v>6.0891137357148399E-3</v>
      </c>
      <c r="R132" s="4">
        <f>SUMIFS(Stock!R$2:R$500,Stock!$C$2:$C$500,'Stock-AF'!$C132)*SUMIFS(AF!R$2:R$500,AF!$C$2:$C$500,'Stock-AF'!$C132)</f>
        <v>1.7553235078992602E-4</v>
      </c>
      <c r="S132" s="4">
        <f>SUMIFS(Stock!S$2:S$500,Stock!$C$2:$C$500,'Stock-AF'!$C132)*SUMIFS(AF!S$2:S$500,AF!$C$2:$C$500,'Stock-AF'!$C132)</f>
        <v>1.2323141545672801E-4</v>
      </c>
      <c r="T132" s="4">
        <f>SUMIFS(Stock!T$2:T$500,Stock!$C$2:$C$500,'Stock-AF'!$C132)*SUMIFS(AF!T$2:T$500,AF!$C$2:$C$500,'Stock-AF'!$C132)</f>
        <v>4.2321475480256499E-2</v>
      </c>
      <c r="U132" s="4">
        <f>SUMIFS(Stock!U$2:U$500,Stock!$C$2:$C$500,'Stock-AF'!$C132)*SUMIFS(AF!U$2:U$500,AF!$C$2:$C$500,'Stock-AF'!$C132)</f>
        <v>2.19385955600796E-4</v>
      </c>
      <c r="V132" s="4">
        <f>SUMIFS(Stock!V$2:V$500,Stock!$C$2:$C$500,'Stock-AF'!$C132)*SUMIFS(AF!V$2:V$500,AF!$C$2:$C$500,'Stock-AF'!$C132)</f>
        <v>9.4358402144046098E-5</v>
      </c>
      <c r="W132" s="4">
        <f>SUMIFS(Stock!W$2:W$500,Stock!$C$2:$C$500,'Stock-AF'!$C132)*SUMIFS(AF!W$2:W$500,AF!$C$2:$C$500,'Stock-AF'!$C132)</f>
        <v>1.2428417473786899E-3</v>
      </c>
      <c r="X132" s="4">
        <f>SUMIFS(Stock!X$2:X$500,Stock!$C$2:$C$500,'Stock-AF'!$C132)*SUMIFS(AF!X$2:X$500,AF!$C$2:$C$500,'Stock-AF'!$C132)</f>
        <v>7.9436379737781102E-3</v>
      </c>
      <c r="Y132" s="4">
        <f>SUMIFS(Stock!Y$2:Y$500,Stock!$C$2:$C$500,'Stock-AF'!$C132)*SUMIFS(AF!Y$2:Y$500,AF!$C$2:$C$500,'Stock-AF'!$C132)</f>
        <v>3.4327753991414401E-4</v>
      </c>
      <c r="Z132" s="4">
        <f>SUMIFS(Stock!Z$2:Z$500,Stock!$C$2:$C$500,'Stock-AF'!$C132)*SUMIFS(AF!Z$2:Z$500,AF!$C$2:$C$500,'Stock-AF'!$C132)</f>
        <v>1.6762064959917999E-2</v>
      </c>
      <c r="AA132" s="4">
        <f>SUMIFS(Stock!AA$2:AA$500,Stock!$C$2:$C$500,'Stock-AF'!$C132)*SUMIFS(AF!AA$2:AA$500,AF!$C$2:$C$500,'Stock-AF'!$C132)</f>
        <v>5.7897924762189497E-4</v>
      </c>
      <c r="AB132" s="4">
        <f>SUMIFS(Stock!AB$2:AB$500,Stock!$C$2:$C$500,'Stock-AF'!$C132)*SUMIFS(AF!AB$2:AB$500,AF!$C$2:$C$500,'Stock-AF'!$C132)</f>
        <v>0</v>
      </c>
      <c r="AC132" s="4">
        <f>SUMIFS(Stock!AC$2:AC$500,Stock!$C$2:$C$500,'Stock-AF'!$C132)*SUMIFS(AF!AC$2:AC$500,AF!$C$2:$C$500,'Stock-AF'!$C132)</f>
        <v>3.02690147771146E-3</v>
      </c>
      <c r="AD132" s="4">
        <f>SUMIFS(Stock!AD$2:AD$500,Stock!$C$2:$C$500,'Stock-AF'!$C132)*SUMIFS(AF!AD$2:AD$500,AF!$C$2:$C$500,'Stock-AF'!$C132)</f>
        <v>0</v>
      </c>
      <c r="AE132" s="4">
        <f>SUMIFS(Stock!AE$2:AE$500,Stock!$C$2:$C$500,'Stock-AF'!$C132)*SUMIFS(AF!AE$2:AE$500,AF!$C$2:$C$500,'Stock-AF'!$C132)</f>
        <v>1.7430091584360501E-3</v>
      </c>
      <c r="AF132" s="4">
        <f>SUMIFS(Stock!AF$2:AF$500,Stock!$C$2:$C$500,'Stock-AF'!$C132)*SUMIFS(AF!AF$2:AF$500,AF!$C$2:$C$500,'Stock-AF'!$C132)</f>
        <v>1.8099188522723703E-4</v>
      </c>
      <c r="AG132" s="4">
        <f>SUMIFS(Stock!AG$2:AG$500,Stock!$C$2:$C$500,'Stock-AF'!$C132)*SUMIFS(AF!AG$2:AG$500,AF!$C$2:$C$500,'Stock-AF'!$C132)</f>
        <v>8.7816980750410301E-5</v>
      </c>
      <c r="AH132" s="4">
        <f>SUMIFS(Stock!AH$2:AH$500,Stock!$C$2:$C$500,'Stock-AF'!$C132)*SUMIFS(AF!AH$2:AH$500,AF!$C$2:$C$500,'Stock-AF'!$C132)</f>
        <v>1.8752978003870201E-4</v>
      </c>
      <c r="AI132" s="4">
        <f>SUMIFS(Stock!AI$2:AI$500,Stock!$C$2:$C$500,'Stock-AF'!$C132)*SUMIFS(AF!AI$2:AI$500,AF!$C$2:$C$500,'Stock-AF'!$C132)</f>
        <v>2.6243904337322005E-4</v>
      </c>
      <c r="AJ132" s="4">
        <f>SUMIFS(Stock!AJ$2:AJ$500,Stock!$C$2:$C$500,'Stock-AF'!$C132)*SUMIFS(AF!AJ$2:AJ$500,AF!$C$2:$C$500,'Stock-AF'!$C132)</f>
        <v>0</v>
      </c>
      <c r="AK132" s="4">
        <f>SUMIFS(Stock!AK$2:AK$500,Stock!$C$2:$C$500,'Stock-AF'!$C132)*SUMIFS(AF!AK$2:AK$500,AF!$C$2:$C$500,'Stock-AF'!$C132)</f>
        <v>3.94211282758965E-4</v>
      </c>
      <c r="AL132" s="4">
        <f>SUMIFS(Stock!AL$2:AL$500,Stock!$C$2:$C$500,'Stock-AF'!$C132)*SUMIFS(AF!AL$2:AL$500,AF!$C$2:$C$500,'Stock-AF'!$C132)</f>
        <v>0</v>
      </c>
      <c r="AM132" s="4">
        <f>SUMIFS(Stock!AM$2:AM$500,Stock!$C$2:$C$500,'Stock-AF'!$C132)*SUMIFS(AF!AM$2:AM$500,AF!$C$2:$C$500,'Stock-AF'!$C132)</f>
        <v>2.6513893778205501E-3</v>
      </c>
      <c r="AN132" s="4">
        <f>SUMIFS(Stock!AN$2:AN$500,Stock!$C$2:$C$500,'Stock-AF'!$C132)*SUMIFS(AF!AN$2:AN$500,AF!$C$2:$C$500,'Stock-AF'!$C132)</f>
        <v>8.2642100111960401E-4</v>
      </c>
      <c r="AO132" s="4">
        <f>SUMIFS(Stock!AO$2:AO$500,Stock!$C$2:$C$500,'Stock-AF'!$C132)*SUMIFS(AF!AO$2:AO$500,AF!$C$2:$C$500,'Stock-AF'!$C132)</f>
        <v>3.5936538668903499E-3</v>
      </c>
      <c r="AP132" s="4">
        <f>SUMIFS(Stock!AP$2:AP$500,Stock!$C$2:$C$500,'Stock-AF'!$C132)*SUMIFS(AF!AP$2:AP$500,AF!$C$2:$C$500,'Stock-AF'!$C132)</f>
        <v>1.28192461173318E-3</v>
      </c>
      <c r="AQ132" s="4">
        <f>SUMIFS(Stock!AQ$2:AQ$500,Stock!$C$2:$C$500,'Stock-AF'!$C132)*SUMIFS(AF!AQ$2:AQ$500,AF!$C$2:$C$500,'Stock-AF'!$C132)</f>
        <v>2.8267756624148204E-4</v>
      </c>
      <c r="AR132" s="4">
        <f>SUMIFS(Stock!AR$2:AR$500,Stock!$C$2:$C$500,'Stock-AF'!$C132)*SUMIFS(AF!AR$2:AR$500,AF!$C$2:$C$500,'Stock-AF'!$C132)</f>
        <v>5.4107154612501507E-4</v>
      </c>
      <c r="AS132" s="4">
        <f>SUMIFS(Stock!AS$2:AS$500,Stock!$C$2:$C$500,'Stock-AF'!$C132)*SUMIFS(AF!AS$2:AS$500,AF!$C$2:$C$500,'Stock-AF'!$C132)</f>
        <v>1.9861199043539504E-3</v>
      </c>
      <c r="AT132" s="4">
        <f>SUMIFS(Stock!AT$2:AT$500,Stock!$C$2:$C$500,'Stock-AF'!$C132)*SUMIFS(AF!AT$2:AT$500,AF!$C$2:$C$500,'Stock-AF'!$C132)</f>
        <v>1.16455945281947E-3</v>
      </c>
      <c r="AU132" s="4">
        <f>SUMIFS(Stock!AU$2:AU$500,Stock!$C$2:$C$500,'Stock-AF'!$C132)*SUMIFS(AF!AU$2:AU$500,AF!$C$2:$C$500,'Stock-AF'!$C132)</f>
        <v>2.0813703582097103E-4</v>
      </c>
      <c r="AV132" s="4">
        <f>SUMIFS(Stock!AV$2:AV$500,Stock!$C$2:$C$500,'Stock-AF'!$C132)*SUMIFS(AF!AV$2:AV$500,AF!$C$2:$C$500,'Stock-AF'!$C132)</f>
        <v>6.0741977472499103E-3</v>
      </c>
    </row>
    <row r="133" spans="1:48">
      <c r="A133" s="4" t="s">
        <v>52</v>
      </c>
      <c r="B133" s="4" t="s">
        <v>258</v>
      </c>
      <c r="C133" s="4" t="s">
        <v>246</v>
      </c>
      <c r="D133" s="4" t="s">
        <v>54</v>
      </c>
      <c r="E133" s="4" t="s">
        <v>260</v>
      </c>
      <c r="F133" s="4" t="s">
        <v>54</v>
      </c>
      <c r="G133" s="4">
        <v>2010</v>
      </c>
      <c r="H133" s="4" t="s">
        <v>54</v>
      </c>
      <c r="I133" s="4" t="s">
        <v>54</v>
      </c>
      <c r="J133" s="4" t="s">
        <v>54</v>
      </c>
      <c r="K133" s="4" t="s">
        <v>54</v>
      </c>
      <c r="L133" s="4">
        <f>SUMIFS(Stock!L$2:L$500,Stock!$C$2:$C$500,'Stock-AF'!$C133)*SUMIFS(AF!L$2:L$500,AF!$C$2:$C$500,'Stock-AF'!$C133)</f>
        <v>3.9166707956466204E-4</v>
      </c>
      <c r="M133" s="4">
        <f>SUMIFS(Stock!M$2:M$500,Stock!$C$2:$C$500,'Stock-AF'!$C133)*SUMIFS(AF!M$2:M$500,AF!$C$2:$C$500,'Stock-AF'!$C133)</f>
        <v>3.8476797651181001E-3</v>
      </c>
      <c r="N133" s="4">
        <f>SUMIFS(Stock!N$2:N$500,Stock!$C$2:$C$500,'Stock-AF'!$C133)*SUMIFS(AF!N$2:N$500,AF!$C$2:$C$500,'Stock-AF'!$C133)</f>
        <v>0</v>
      </c>
      <c r="O133" s="4">
        <f>SUMIFS(Stock!O$2:O$500,Stock!$C$2:$C$500,'Stock-AF'!$C133)*SUMIFS(AF!O$2:O$500,AF!$C$2:$C$500,'Stock-AF'!$C133)</f>
        <v>8.0643720018966711E-5</v>
      </c>
      <c r="P133" s="4">
        <f>SUMIFS(Stock!P$2:P$500,Stock!$C$2:$C$500,'Stock-AF'!$C133)*SUMIFS(AF!P$2:P$500,AF!$C$2:$C$500,'Stock-AF'!$C133)</f>
        <v>2.4416544408428201E-4</v>
      </c>
      <c r="Q133" s="4">
        <f>SUMIFS(Stock!Q$2:Q$500,Stock!$C$2:$C$500,'Stock-AF'!$C133)*SUMIFS(AF!Q$2:Q$500,AF!$C$2:$C$500,'Stock-AF'!$C133)</f>
        <v>3.6152876020284605E-4</v>
      </c>
      <c r="R133" s="4">
        <f>SUMIFS(Stock!R$2:R$500,Stock!$C$2:$C$500,'Stock-AF'!$C133)*SUMIFS(AF!R$2:R$500,AF!$C$2:$C$500,'Stock-AF'!$C133)</f>
        <v>7.5968212648258007E-4</v>
      </c>
      <c r="S133" s="4">
        <f>SUMIFS(Stock!S$2:S$500,Stock!$C$2:$C$500,'Stock-AF'!$C133)*SUMIFS(AF!S$2:S$500,AF!$C$2:$C$500,'Stock-AF'!$C133)</f>
        <v>1.2363577106591799E-4</v>
      </c>
      <c r="T133" s="4">
        <f>SUMIFS(Stock!T$2:T$500,Stock!$C$2:$C$500,'Stock-AF'!$C133)*SUMIFS(AF!T$2:T$500,AF!$C$2:$C$500,'Stock-AF'!$C133)</f>
        <v>9.0705050253488606E-4</v>
      </c>
      <c r="U133" s="4">
        <f>SUMIFS(Stock!U$2:U$500,Stock!$C$2:$C$500,'Stock-AF'!$C133)*SUMIFS(AF!U$2:U$500,AF!$C$2:$C$500,'Stock-AF'!$C133)</f>
        <v>7.12355043318721E-5</v>
      </c>
      <c r="V133" s="4">
        <f>SUMIFS(Stock!V$2:V$500,Stock!$C$2:$C$500,'Stock-AF'!$C133)*SUMIFS(AF!V$2:V$500,AF!$C$2:$C$500,'Stock-AF'!$C133)</f>
        <v>0</v>
      </c>
      <c r="W133" s="4">
        <f>SUMIFS(Stock!W$2:W$500,Stock!$C$2:$C$500,'Stock-AF'!$C133)*SUMIFS(AF!W$2:W$500,AF!$C$2:$C$500,'Stock-AF'!$C133)</f>
        <v>3.0429681724257002E-4</v>
      </c>
      <c r="X133" s="4">
        <f>SUMIFS(Stock!X$2:X$500,Stock!$C$2:$C$500,'Stock-AF'!$C133)*SUMIFS(AF!X$2:X$500,AF!$C$2:$C$500,'Stock-AF'!$C133)</f>
        <v>2.3864193471574003E-3</v>
      </c>
      <c r="Y133" s="4">
        <f>SUMIFS(Stock!Y$2:Y$500,Stock!$C$2:$C$500,'Stock-AF'!$C133)*SUMIFS(AF!Y$2:Y$500,AF!$C$2:$C$500,'Stock-AF'!$C133)</f>
        <v>0</v>
      </c>
      <c r="Z133" s="4">
        <f>SUMIFS(Stock!Z$2:Z$500,Stock!$C$2:$C$500,'Stock-AF'!$C133)*SUMIFS(AF!Z$2:Z$500,AF!$C$2:$C$500,'Stock-AF'!$C133)</f>
        <v>1.5146416757915501E-3</v>
      </c>
      <c r="AA133" s="4">
        <f>SUMIFS(Stock!AA$2:AA$500,Stock!$C$2:$C$500,'Stock-AF'!$C133)*SUMIFS(AF!AA$2:AA$500,AF!$C$2:$C$500,'Stock-AF'!$C133)</f>
        <v>0</v>
      </c>
      <c r="AB133" s="4">
        <f>SUMIFS(Stock!AB$2:AB$500,Stock!$C$2:$C$500,'Stock-AF'!$C133)*SUMIFS(AF!AB$2:AB$500,AF!$C$2:$C$500,'Stock-AF'!$C133)</f>
        <v>1.0806322784479502E-5</v>
      </c>
      <c r="AC133" s="4">
        <f>SUMIFS(Stock!AC$2:AC$500,Stock!$C$2:$C$500,'Stock-AF'!$C133)*SUMIFS(AF!AC$2:AC$500,AF!$C$2:$C$500,'Stock-AF'!$C133)</f>
        <v>1.5011981452301902E-5</v>
      </c>
      <c r="AD133" s="4">
        <f>SUMIFS(Stock!AD$2:AD$500,Stock!$C$2:$C$500,'Stock-AF'!$C133)*SUMIFS(AF!AD$2:AD$500,AF!$C$2:$C$500,'Stock-AF'!$C133)</f>
        <v>0</v>
      </c>
      <c r="AE133" s="4">
        <f>SUMIFS(Stock!AE$2:AE$500,Stock!$C$2:$C$500,'Stock-AF'!$C133)*SUMIFS(AF!AE$2:AE$500,AF!$C$2:$C$500,'Stock-AF'!$C133)</f>
        <v>2.2332518199598499E-3</v>
      </c>
      <c r="AF133" s="4">
        <f>SUMIFS(Stock!AF$2:AF$500,Stock!$C$2:$C$500,'Stock-AF'!$C133)*SUMIFS(AF!AF$2:AF$500,AF!$C$2:$C$500,'Stock-AF'!$C133)</f>
        <v>3.5795925017333901E-5</v>
      </c>
      <c r="AG133" s="4">
        <f>SUMIFS(Stock!AG$2:AG$500,Stock!$C$2:$C$500,'Stock-AF'!$C133)*SUMIFS(AF!AG$2:AG$500,AF!$C$2:$C$500,'Stock-AF'!$C133)</f>
        <v>0</v>
      </c>
      <c r="AH133" s="4">
        <f>SUMIFS(Stock!AH$2:AH$500,Stock!$C$2:$C$500,'Stock-AF'!$C133)*SUMIFS(AF!AH$2:AH$500,AF!$C$2:$C$500,'Stock-AF'!$C133)</f>
        <v>0</v>
      </c>
      <c r="AI133" s="4">
        <f>SUMIFS(Stock!AI$2:AI$500,Stock!$C$2:$C$500,'Stock-AF'!$C133)*SUMIFS(AF!AI$2:AI$500,AF!$C$2:$C$500,'Stock-AF'!$C133)</f>
        <v>0</v>
      </c>
      <c r="AJ133" s="4">
        <f>SUMIFS(Stock!AJ$2:AJ$500,Stock!$C$2:$C$500,'Stock-AF'!$C133)*SUMIFS(AF!AJ$2:AJ$500,AF!$C$2:$C$500,'Stock-AF'!$C133)</f>
        <v>0</v>
      </c>
      <c r="AK133" s="4">
        <f>SUMIFS(Stock!AK$2:AK$500,Stock!$C$2:$C$500,'Stock-AF'!$C133)*SUMIFS(AF!AK$2:AK$500,AF!$C$2:$C$500,'Stock-AF'!$C133)</f>
        <v>0</v>
      </c>
      <c r="AL133" s="4">
        <f>SUMIFS(Stock!AL$2:AL$500,Stock!$C$2:$C$500,'Stock-AF'!$C133)*SUMIFS(AF!AL$2:AL$500,AF!$C$2:$C$500,'Stock-AF'!$C133)</f>
        <v>0</v>
      </c>
      <c r="AM133" s="4">
        <f>SUMIFS(Stock!AM$2:AM$500,Stock!$C$2:$C$500,'Stock-AF'!$C133)*SUMIFS(AF!AM$2:AM$500,AF!$C$2:$C$500,'Stock-AF'!$C133)</f>
        <v>2.9635971743299501E-4</v>
      </c>
      <c r="AN133" s="4">
        <f>SUMIFS(Stock!AN$2:AN$500,Stock!$C$2:$C$500,'Stock-AF'!$C133)*SUMIFS(AF!AN$2:AN$500,AF!$C$2:$C$500,'Stock-AF'!$C133)</f>
        <v>0</v>
      </c>
      <c r="AO133" s="4">
        <f>SUMIFS(Stock!AO$2:AO$500,Stock!$C$2:$C$500,'Stock-AF'!$C133)*SUMIFS(AF!AO$2:AO$500,AF!$C$2:$C$500,'Stock-AF'!$C133)</f>
        <v>1.5449619115929402E-4</v>
      </c>
      <c r="AP133" s="4">
        <f>SUMIFS(Stock!AP$2:AP$500,Stock!$C$2:$C$500,'Stock-AF'!$C133)*SUMIFS(AF!AP$2:AP$500,AF!$C$2:$C$500,'Stock-AF'!$C133)</f>
        <v>1.9409712766491902E-3</v>
      </c>
      <c r="AQ133" s="4">
        <f>SUMIFS(Stock!AQ$2:AQ$500,Stock!$C$2:$C$500,'Stock-AF'!$C133)*SUMIFS(AF!AQ$2:AQ$500,AF!$C$2:$C$500,'Stock-AF'!$C133)</f>
        <v>4.6581766178681697E-6</v>
      </c>
      <c r="AR133" s="4">
        <f>SUMIFS(Stock!AR$2:AR$500,Stock!$C$2:$C$500,'Stock-AF'!$C133)*SUMIFS(AF!AR$2:AR$500,AF!$C$2:$C$500,'Stock-AF'!$C133)</f>
        <v>0</v>
      </c>
      <c r="AS133" s="4">
        <f>SUMIFS(Stock!AS$2:AS$500,Stock!$C$2:$C$500,'Stock-AF'!$C133)*SUMIFS(AF!AS$2:AS$500,AF!$C$2:$C$500,'Stock-AF'!$C133)</f>
        <v>0</v>
      </c>
      <c r="AT133" s="4">
        <f>SUMIFS(Stock!AT$2:AT$500,Stock!$C$2:$C$500,'Stock-AF'!$C133)*SUMIFS(AF!AT$2:AT$500,AF!$C$2:$C$500,'Stock-AF'!$C133)</f>
        <v>0</v>
      </c>
      <c r="AU133" s="4">
        <f>SUMIFS(Stock!AU$2:AU$500,Stock!$C$2:$C$500,'Stock-AF'!$C133)*SUMIFS(AF!AU$2:AU$500,AF!$C$2:$C$500,'Stock-AF'!$C133)</f>
        <v>1.5527255392893903E-6</v>
      </c>
      <c r="AV133" s="4">
        <f>SUMIFS(Stock!AV$2:AV$500,Stock!$C$2:$C$500,'Stock-AF'!$C133)*SUMIFS(AF!AV$2:AV$500,AF!$C$2:$C$500,'Stock-AF'!$C133)</f>
        <v>0</v>
      </c>
    </row>
    <row r="134" spans="1:48">
      <c r="A134" s="4" t="s">
        <v>52</v>
      </c>
      <c r="B134" s="4" t="s">
        <v>258</v>
      </c>
      <c r="C134" s="4" t="s">
        <v>53</v>
      </c>
      <c r="D134" s="4" t="s">
        <v>54</v>
      </c>
      <c r="E134" s="4" t="s">
        <v>260</v>
      </c>
      <c r="F134" s="4" t="s">
        <v>54</v>
      </c>
      <c r="G134" s="4">
        <v>2010</v>
      </c>
      <c r="H134" s="4" t="s">
        <v>54</v>
      </c>
      <c r="I134" s="4" t="s">
        <v>54</v>
      </c>
      <c r="J134" s="4" t="s">
        <v>54</v>
      </c>
      <c r="K134" s="4" t="s">
        <v>54</v>
      </c>
      <c r="L134" s="4">
        <f>SUMIFS(Stock!L$2:L$500,Stock!$C$2:$C$500,'Stock-AF'!$C134)*SUMIFS(AF!L$2:L$500,AF!$C$2:$C$500,'Stock-AF'!$C134)</f>
        <v>4.1553181748831403</v>
      </c>
      <c r="M134" s="4">
        <f>SUMIFS(Stock!M$2:M$500,Stock!$C$2:$C$500,'Stock-AF'!$C134)*SUMIFS(AF!M$2:M$500,AF!$C$2:$C$500,'Stock-AF'!$C134)</f>
        <v>33.021851801779199</v>
      </c>
      <c r="N134" s="4">
        <f>SUMIFS(Stock!N$2:N$500,Stock!$C$2:$C$500,'Stock-AF'!$C134)*SUMIFS(AF!N$2:N$500,AF!$C$2:$C$500,'Stock-AF'!$C134)</f>
        <v>0</v>
      </c>
      <c r="O134" s="4">
        <f>SUMIFS(Stock!O$2:O$500,Stock!$C$2:$C$500,'Stock-AF'!$C134)*SUMIFS(AF!O$2:O$500,AF!$C$2:$C$500,'Stock-AF'!$C134)</f>
        <v>0</v>
      </c>
      <c r="P134" s="4">
        <f>SUMIFS(Stock!P$2:P$500,Stock!$C$2:$C$500,'Stock-AF'!$C134)*SUMIFS(AF!P$2:P$500,AF!$C$2:$C$500,'Stock-AF'!$C134)</f>
        <v>23.012782598309698</v>
      </c>
      <c r="Q134" s="4">
        <f>SUMIFS(Stock!Q$2:Q$500,Stock!$C$2:$C$500,'Stock-AF'!$C134)*SUMIFS(AF!Q$2:Q$500,AF!$C$2:$C$500,'Stock-AF'!$C134)</f>
        <v>0</v>
      </c>
      <c r="R134" s="4">
        <f>SUMIFS(Stock!R$2:R$500,Stock!$C$2:$C$500,'Stock-AF'!$C134)*SUMIFS(AF!R$2:R$500,AF!$C$2:$C$500,'Stock-AF'!$C134)</f>
        <v>0</v>
      </c>
      <c r="S134" s="4">
        <f>SUMIFS(Stock!S$2:S$500,Stock!$C$2:$C$500,'Stock-AF'!$C134)*SUMIFS(AF!S$2:S$500,AF!$C$2:$C$500,'Stock-AF'!$C134)</f>
        <v>21.043522692768899</v>
      </c>
      <c r="T134" s="4">
        <f>SUMIFS(Stock!T$2:T$500,Stock!$C$2:$C$500,'Stock-AF'!$C134)*SUMIFS(AF!T$2:T$500,AF!$C$2:$C$500,'Stock-AF'!$C134)</f>
        <v>0</v>
      </c>
      <c r="U134" s="4">
        <f>SUMIFS(Stock!U$2:U$500,Stock!$C$2:$C$500,'Stock-AF'!$C134)*SUMIFS(AF!U$2:U$500,AF!$C$2:$C$500,'Stock-AF'!$C134)</f>
        <v>0</v>
      </c>
      <c r="V134" s="4">
        <f>SUMIFS(Stock!V$2:V$500,Stock!$C$2:$C$500,'Stock-AF'!$C134)*SUMIFS(AF!V$2:V$500,AF!$C$2:$C$500,'Stock-AF'!$C134)</f>
        <v>4.9284340845124603</v>
      </c>
      <c r="W134" s="4">
        <f>SUMIFS(Stock!W$2:W$500,Stock!$C$2:$C$500,'Stock-AF'!$C134)*SUMIFS(AF!W$2:W$500,AF!$C$2:$C$500,'Stock-AF'!$C134)</f>
        <v>23.653380800816599</v>
      </c>
      <c r="X134" s="4">
        <f>SUMIFS(Stock!X$2:X$500,Stock!$C$2:$C$500,'Stock-AF'!$C134)*SUMIFS(AF!X$2:X$500,AF!$C$2:$C$500,'Stock-AF'!$C134)</f>
        <v>9.1235977626909293</v>
      </c>
      <c r="Y134" s="4">
        <f>SUMIFS(Stock!Y$2:Y$500,Stock!$C$2:$C$500,'Stock-AF'!$C134)*SUMIFS(AF!Y$2:Y$500,AF!$C$2:$C$500,'Stock-AF'!$C134)</f>
        <v>0</v>
      </c>
      <c r="Z134" s="4">
        <f>SUMIFS(Stock!Z$2:Z$500,Stock!$C$2:$C$500,'Stock-AF'!$C134)*SUMIFS(AF!Z$2:Z$500,AF!$C$2:$C$500,'Stock-AF'!$C134)</f>
        <v>0</v>
      </c>
      <c r="AA134" s="4">
        <f>SUMIFS(Stock!AA$2:AA$500,Stock!$C$2:$C$500,'Stock-AF'!$C134)*SUMIFS(AF!AA$2:AA$500,AF!$C$2:$C$500,'Stock-AF'!$C134)</f>
        <v>0</v>
      </c>
      <c r="AB134" s="4">
        <f>SUMIFS(Stock!AB$2:AB$500,Stock!$C$2:$C$500,'Stock-AF'!$C134)*SUMIFS(AF!AB$2:AB$500,AF!$C$2:$C$500,'Stock-AF'!$C134)</f>
        <v>32.235267664391003</v>
      </c>
      <c r="AC134" s="4">
        <f>SUMIFS(Stock!AC$2:AC$500,Stock!$C$2:$C$500,'Stock-AF'!$C134)*SUMIFS(AF!AC$2:AC$500,AF!$C$2:$C$500,'Stock-AF'!$C134)</f>
        <v>0</v>
      </c>
      <c r="AD134" s="4">
        <f>SUMIFS(Stock!AD$2:AD$500,Stock!$C$2:$C$500,'Stock-AF'!$C134)*SUMIFS(AF!AD$2:AD$500,AF!$C$2:$C$500,'Stock-AF'!$C134)</f>
        <v>0</v>
      </c>
      <c r="AE134" s="4">
        <f>SUMIFS(Stock!AE$2:AE$500,Stock!$C$2:$C$500,'Stock-AF'!$C134)*SUMIFS(AF!AE$2:AE$500,AF!$C$2:$C$500,'Stock-AF'!$C134)</f>
        <v>0</v>
      </c>
      <c r="AF134" s="4">
        <f>SUMIFS(Stock!AF$2:AF$500,Stock!$C$2:$C$500,'Stock-AF'!$C134)*SUMIFS(AF!AF$2:AF$500,AF!$C$2:$C$500,'Stock-AF'!$C134)</f>
        <v>0</v>
      </c>
      <c r="AG134" s="4">
        <f>SUMIFS(Stock!AG$2:AG$500,Stock!$C$2:$C$500,'Stock-AF'!$C134)*SUMIFS(AF!AG$2:AG$500,AF!$C$2:$C$500,'Stock-AF'!$C134)</f>
        <v>23.0488371557643</v>
      </c>
      <c r="AH134" s="4">
        <f>SUMIFS(Stock!AH$2:AH$500,Stock!$C$2:$C$500,'Stock-AF'!$C134)*SUMIFS(AF!AH$2:AH$500,AF!$C$2:$C$500,'Stock-AF'!$C134)</f>
        <v>0</v>
      </c>
      <c r="AI134" s="4">
        <f>SUMIFS(Stock!AI$2:AI$500,Stock!$C$2:$C$500,'Stock-AF'!$C134)*SUMIFS(AF!AI$2:AI$500,AF!$C$2:$C$500,'Stock-AF'!$C134)</f>
        <v>36.846016401158998</v>
      </c>
      <c r="AJ134" s="4">
        <f>SUMIFS(Stock!AJ$2:AJ$500,Stock!$C$2:$C$500,'Stock-AF'!$C134)*SUMIFS(AF!AJ$2:AJ$500,AF!$C$2:$C$500,'Stock-AF'!$C134)</f>
        <v>6.3035414443031303</v>
      </c>
      <c r="AK134" s="4">
        <f>SUMIFS(Stock!AK$2:AK$500,Stock!$C$2:$C$500,'Stock-AF'!$C134)*SUMIFS(AF!AK$2:AK$500,AF!$C$2:$C$500,'Stock-AF'!$C134)</f>
        <v>0</v>
      </c>
      <c r="AL134" s="4">
        <f>SUMIFS(Stock!AL$2:AL$500,Stock!$C$2:$C$500,'Stock-AF'!$C134)*SUMIFS(AF!AL$2:AL$500,AF!$C$2:$C$500,'Stock-AF'!$C134)</f>
        <v>0</v>
      </c>
      <c r="AM134" s="4">
        <f>SUMIFS(Stock!AM$2:AM$500,Stock!$C$2:$C$500,'Stock-AF'!$C134)*SUMIFS(AF!AM$2:AM$500,AF!$C$2:$C$500,'Stock-AF'!$C134)</f>
        <v>0</v>
      </c>
      <c r="AN134" s="4">
        <f>SUMIFS(Stock!AN$2:AN$500,Stock!$C$2:$C$500,'Stock-AF'!$C134)*SUMIFS(AF!AN$2:AN$500,AF!$C$2:$C$500,'Stock-AF'!$C134)</f>
        <v>0</v>
      </c>
      <c r="AO134" s="4">
        <f>SUMIFS(Stock!AO$2:AO$500,Stock!$C$2:$C$500,'Stock-AF'!$C134)*SUMIFS(AF!AO$2:AO$500,AF!$C$2:$C$500,'Stock-AF'!$C134)</f>
        <v>70.950052220623704</v>
      </c>
      <c r="AP134" s="4">
        <f>SUMIFS(Stock!AP$2:AP$500,Stock!$C$2:$C$500,'Stock-AF'!$C134)*SUMIFS(AF!AP$2:AP$500,AF!$C$2:$C$500,'Stock-AF'!$C134)</f>
        <v>74.305907379296499</v>
      </c>
      <c r="AQ134" s="4">
        <f>SUMIFS(Stock!AQ$2:AQ$500,Stock!$C$2:$C$500,'Stock-AF'!$C134)*SUMIFS(AF!AQ$2:AQ$500,AF!$C$2:$C$500,'Stock-AF'!$C134)</f>
        <v>570.464560281947</v>
      </c>
      <c r="AR134" s="4">
        <f>SUMIFS(Stock!AR$2:AR$500,Stock!$C$2:$C$500,'Stock-AF'!$C134)*SUMIFS(AF!AR$2:AR$500,AF!$C$2:$C$500,'Stock-AF'!$C134)</f>
        <v>0</v>
      </c>
      <c r="AS134" s="4">
        <f>SUMIFS(Stock!AS$2:AS$500,Stock!$C$2:$C$500,'Stock-AF'!$C134)*SUMIFS(AF!AS$2:AS$500,AF!$C$2:$C$500,'Stock-AF'!$C134)</f>
        <v>0</v>
      </c>
      <c r="AT134" s="4">
        <f>SUMIFS(Stock!AT$2:AT$500,Stock!$C$2:$C$500,'Stock-AF'!$C134)*SUMIFS(AF!AT$2:AT$500,AF!$C$2:$C$500,'Stock-AF'!$C134)</f>
        <v>18.045425374139899</v>
      </c>
      <c r="AU134" s="4">
        <f>SUMIFS(Stock!AU$2:AU$500,Stock!$C$2:$C$500,'Stock-AF'!$C134)*SUMIFS(AF!AU$2:AU$500,AF!$C$2:$C$500,'Stock-AF'!$C134)</f>
        <v>0</v>
      </c>
      <c r="AV134" s="4">
        <f>SUMIFS(Stock!AV$2:AV$500,Stock!$C$2:$C$500,'Stock-AF'!$C134)*SUMIFS(AF!AV$2:AV$500,AF!$C$2:$C$500,'Stock-AF'!$C134)</f>
        <v>0</v>
      </c>
    </row>
    <row r="135" spans="1:48">
      <c r="A135" s="4" t="s">
        <v>52</v>
      </c>
      <c r="B135" s="4" t="s">
        <v>258</v>
      </c>
      <c r="C135" s="4" t="s">
        <v>55</v>
      </c>
      <c r="D135" s="4" t="s">
        <v>54</v>
      </c>
      <c r="E135" s="4" t="s">
        <v>260</v>
      </c>
      <c r="F135" s="4" t="s">
        <v>54</v>
      </c>
      <c r="G135" s="4">
        <v>2010</v>
      </c>
      <c r="H135" s="4" t="s">
        <v>54</v>
      </c>
      <c r="I135" s="4" t="s">
        <v>54</v>
      </c>
      <c r="J135" s="4" t="s">
        <v>54</v>
      </c>
      <c r="K135" s="4" t="s">
        <v>54</v>
      </c>
      <c r="L135" s="4">
        <f>SUMIFS(Stock!L$2:L$500,Stock!$C$2:$C$500,'Stock-AF'!$C135)*SUMIFS(AF!L$2:L$500,AF!$C$2:$C$500,'Stock-AF'!$C135)</f>
        <v>0</v>
      </c>
      <c r="M135" s="4">
        <f>SUMIFS(Stock!M$2:M$500,Stock!$C$2:$C$500,'Stock-AF'!$C135)*SUMIFS(AF!M$2:M$500,AF!$C$2:$C$500,'Stock-AF'!$C135)</f>
        <v>0.94618486538049296</v>
      </c>
      <c r="N135" s="4">
        <f>SUMIFS(Stock!N$2:N$500,Stock!$C$2:$C$500,'Stock-AF'!$C135)*SUMIFS(AF!N$2:N$500,AF!$C$2:$C$500,'Stock-AF'!$C135)</f>
        <v>0</v>
      </c>
      <c r="O135" s="4">
        <f>SUMIFS(Stock!O$2:O$500,Stock!$C$2:$C$500,'Stock-AF'!$C135)*SUMIFS(AF!O$2:O$500,AF!$C$2:$C$500,'Stock-AF'!$C135)</f>
        <v>0</v>
      </c>
      <c r="P135" s="4">
        <f>SUMIFS(Stock!P$2:P$500,Stock!$C$2:$C$500,'Stock-AF'!$C135)*SUMIFS(AF!P$2:P$500,AF!$C$2:$C$500,'Stock-AF'!$C135)</f>
        <v>12.589586217192499</v>
      </c>
      <c r="Q135" s="4">
        <f>SUMIFS(Stock!Q$2:Q$500,Stock!$C$2:$C$500,'Stock-AF'!$C135)*SUMIFS(AF!Q$2:Q$500,AF!$C$2:$C$500,'Stock-AF'!$C135)</f>
        <v>0</v>
      </c>
      <c r="R135" s="4">
        <f>SUMIFS(Stock!R$2:R$500,Stock!$C$2:$C$500,'Stock-AF'!$C135)*SUMIFS(AF!R$2:R$500,AF!$C$2:$C$500,'Stock-AF'!$C135)</f>
        <v>0</v>
      </c>
      <c r="S135" s="4">
        <f>SUMIFS(Stock!S$2:S$500,Stock!$C$2:$C$500,'Stock-AF'!$C135)*SUMIFS(AF!S$2:S$500,AF!$C$2:$C$500,'Stock-AF'!$C135)</f>
        <v>0</v>
      </c>
      <c r="T135" s="4">
        <f>SUMIFS(Stock!T$2:T$500,Stock!$C$2:$C$500,'Stock-AF'!$C135)*SUMIFS(AF!T$2:T$500,AF!$C$2:$C$500,'Stock-AF'!$C135)</f>
        <v>0</v>
      </c>
      <c r="U135" s="4">
        <f>SUMIFS(Stock!U$2:U$500,Stock!$C$2:$C$500,'Stock-AF'!$C135)*SUMIFS(AF!U$2:U$500,AF!$C$2:$C$500,'Stock-AF'!$C135)</f>
        <v>0</v>
      </c>
      <c r="V135" s="4">
        <f>SUMIFS(Stock!V$2:V$500,Stock!$C$2:$C$500,'Stock-AF'!$C135)*SUMIFS(AF!V$2:V$500,AF!$C$2:$C$500,'Stock-AF'!$C135)</f>
        <v>0</v>
      </c>
      <c r="W135" s="4">
        <f>SUMIFS(Stock!W$2:W$500,Stock!$C$2:$C$500,'Stock-AF'!$C135)*SUMIFS(AF!W$2:W$500,AF!$C$2:$C$500,'Stock-AF'!$C135)</f>
        <v>0</v>
      </c>
      <c r="X135" s="4">
        <f>SUMIFS(Stock!X$2:X$500,Stock!$C$2:$C$500,'Stock-AF'!$C135)*SUMIFS(AF!X$2:X$500,AF!$C$2:$C$500,'Stock-AF'!$C135)</f>
        <v>4.5972401601128601</v>
      </c>
      <c r="Y135" s="4">
        <f>SUMIFS(Stock!Y$2:Y$500,Stock!$C$2:$C$500,'Stock-AF'!$C135)*SUMIFS(AF!Y$2:Y$500,AF!$C$2:$C$500,'Stock-AF'!$C135)</f>
        <v>0</v>
      </c>
      <c r="Z135" s="4">
        <f>SUMIFS(Stock!Z$2:Z$500,Stock!$C$2:$C$500,'Stock-AF'!$C135)*SUMIFS(AF!Z$2:Z$500,AF!$C$2:$C$500,'Stock-AF'!$C135)</f>
        <v>0</v>
      </c>
      <c r="AA135" s="4">
        <f>SUMIFS(Stock!AA$2:AA$500,Stock!$C$2:$C$500,'Stock-AF'!$C135)*SUMIFS(AF!AA$2:AA$500,AF!$C$2:$C$500,'Stock-AF'!$C135)</f>
        <v>0</v>
      </c>
      <c r="AB135" s="4">
        <f>SUMIFS(Stock!AB$2:AB$500,Stock!$C$2:$C$500,'Stock-AF'!$C135)*SUMIFS(AF!AB$2:AB$500,AF!$C$2:$C$500,'Stock-AF'!$C135)</f>
        <v>1.50888486939703</v>
      </c>
      <c r="AC135" s="4">
        <f>SUMIFS(Stock!AC$2:AC$500,Stock!$C$2:$C$500,'Stock-AF'!$C135)*SUMIFS(AF!AC$2:AC$500,AF!$C$2:$C$500,'Stock-AF'!$C135)</f>
        <v>0</v>
      </c>
      <c r="AD135" s="4">
        <f>SUMIFS(Stock!AD$2:AD$500,Stock!$C$2:$C$500,'Stock-AF'!$C135)*SUMIFS(AF!AD$2:AD$500,AF!$C$2:$C$500,'Stock-AF'!$C135)</f>
        <v>0</v>
      </c>
      <c r="AE135" s="4">
        <f>SUMIFS(Stock!AE$2:AE$500,Stock!$C$2:$C$500,'Stock-AF'!$C135)*SUMIFS(AF!AE$2:AE$500,AF!$C$2:$C$500,'Stock-AF'!$C135)</f>
        <v>0</v>
      </c>
      <c r="AF135" s="4">
        <f>SUMIFS(Stock!AF$2:AF$500,Stock!$C$2:$C$500,'Stock-AF'!$C135)*SUMIFS(AF!AF$2:AF$500,AF!$C$2:$C$500,'Stock-AF'!$C135)</f>
        <v>0</v>
      </c>
      <c r="AG135" s="4">
        <f>SUMIFS(Stock!AG$2:AG$500,Stock!$C$2:$C$500,'Stock-AF'!$C135)*SUMIFS(AF!AG$2:AG$500,AF!$C$2:$C$500,'Stock-AF'!$C135)</f>
        <v>0</v>
      </c>
      <c r="AH135" s="4">
        <f>SUMIFS(Stock!AH$2:AH$500,Stock!$C$2:$C$500,'Stock-AF'!$C135)*SUMIFS(AF!AH$2:AH$500,AF!$C$2:$C$500,'Stock-AF'!$C135)</f>
        <v>0</v>
      </c>
      <c r="AI135" s="4">
        <f>SUMIFS(Stock!AI$2:AI$500,Stock!$C$2:$C$500,'Stock-AF'!$C135)*SUMIFS(AF!AI$2:AI$500,AF!$C$2:$C$500,'Stock-AF'!$C135)</f>
        <v>0</v>
      </c>
      <c r="AJ135" s="4">
        <f>SUMIFS(Stock!AJ$2:AJ$500,Stock!$C$2:$C$500,'Stock-AF'!$C135)*SUMIFS(AF!AJ$2:AJ$500,AF!$C$2:$C$500,'Stock-AF'!$C135)</f>
        <v>0</v>
      </c>
      <c r="AK135" s="4">
        <f>SUMIFS(Stock!AK$2:AK$500,Stock!$C$2:$C$500,'Stock-AF'!$C135)*SUMIFS(AF!AK$2:AK$500,AF!$C$2:$C$500,'Stock-AF'!$C135)</f>
        <v>0</v>
      </c>
      <c r="AL135" s="4">
        <f>SUMIFS(Stock!AL$2:AL$500,Stock!$C$2:$C$500,'Stock-AF'!$C135)*SUMIFS(AF!AL$2:AL$500,AF!$C$2:$C$500,'Stock-AF'!$C135)</f>
        <v>0</v>
      </c>
      <c r="AM135" s="4">
        <f>SUMIFS(Stock!AM$2:AM$500,Stock!$C$2:$C$500,'Stock-AF'!$C135)*SUMIFS(AF!AM$2:AM$500,AF!$C$2:$C$500,'Stock-AF'!$C135)</f>
        <v>0</v>
      </c>
      <c r="AN135" s="4">
        <f>SUMIFS(Stock!AN$2:AN$500,Stock!$C$2:$C$500,'Stock-AF'!$C135)*SUMIFS(AF!AN$2:AN$500,AF!$C$2:$C$500,'Stock-AF'!$C135)</f>
        <v>0</v>
      </c>
      <c r="AO135" s="4">
        <f>SUMIFS(Stock!AO$2:AO$500,Stock!$C$2:$C$500,'Stock-AF'!$C135)*SUMIFS(AF!AO$2:AO$500,AF!$C$2:$C$500,'Stock-AF'!$C135)</f>
        <v>216.59257699878299</v>
      </c>
      <c r="AP135" s="4">
        <f>SUMIFS(Stock!AP$2:AP$500,Stock!$C$2:$C$500,'Stock-AF'!$C135)*SUMIFS(AF!AP$2:AP$500,AF!$C$2:$C$500,'Stock-AF'!$C135)</f>
        <v>0</v>
      </c>
      <c r="AQ135" s="4">
        <f>SUMIFS(Stock!AQ$2:AQ$500,Stock!$C$2:$C$500,'Stock-AF'!$C135)*SUMIFS(AF!AQ$2:AQ$500,AF!$C$2:$C$500,'Stock-AF'!$C135)</f>
        <v>0</v>
      </c>
      <c r="AR135" s="4">
        <f>SUMIFS(Stock!AR$2:AR$500,Stock!$C$2:$C$500,'Stock-AF'!$C135)*SUMIFS(AF!AR$2:AR$500,AF!$C$2:$C$500,'Stock-AF'!$C135)</f>
        <v>0</v>
      </c>
      <c r="AS135" s="4">
        <f>SUMIFS(Stock!AS$2:AS$500,Stock!$C$2:$C$500,'Stock-AF'!$C135)*SUMIFS(AF!AS$2:AS$500,AF!$C$2:$C$500,'Stock-AF'!$C135)</f>
        <v>0</v>
      </c>
      <c r="AT135" s="4">
        <f>SUMIFS(Stock!AT$2:AT$500,Stock!$C$2:$C$500,'Stock-AF'!$C135)*SUMIFS(AF!AT$2:AT$500,AF!$C$2:$C$500,'Stock-AF'!$C135)</f>
        <v>0</v>
      </c>
      <c r="AU135" s="4">
        <f>SUMIFS(Stock!AU$2:AU$500,Stock!$C$2:$C$500,'Stock-AF'!$C135)*SUMIFS(AF!AU$2:AU$500,AF!$C$2:$C$500,'Stock-AF'!$C135)</f>
        <v>0</v>
      </c>
      <c r="AV135" s="4">
        <f>SUMIFS(Stock!AV$2:AV$500,Stock!$C$2:$C$500,'Stock-AF'!$C135)*SUMIFS(AF!AV$2:AV$500,AF!$C$2:$C$500,'Stock-AF'!$C135)</f>
        <v>0</v>
      </c>
    </row>
    <row r="136" spans="1:48">
      <c r="A136" s="4" t="s">
        <v>52</v>
      </c>
      <c r="B136" s="4" t="s">
        <v>258</v>
      </c>
      <c r="C136" s="4" t="s">
        <v>56</v>
      </c>
      <c r="D136" s="4" t="s">
        <v>54</v>
      </c>
      <c r="E136" s="4" t="s">
        <v>260</v>
      </c>
      <c r="F136" s="4" t="s">
        <v>54</v>
      </c>
      <c r="G136" s="4">
        <v>2010</v>
      </c>
      <c r="H136" s="4" t="s">
        <v>54</v>
      </c>
      <c r="I136" s="4" t="s">
        <v>54</v>
      </c>
      <c r="J136" s="4" t="s">
        <v>54</v>
      </c>
      <c r="K136" s="4" t="s">
        <v>54</v>
      </c>
      <c r="L136" s="4">
        <f>SUMIFS(Stock!L$2:L$500,Stock!$C$2:$C$500,'Stock-AF'!$C136)*SUMIFS(AF!L$2:L$500,AF!$C$2:$C$500,'Stock-AF'!$C136)</f>
        <v>60.866294224377697</v>
      </c>
      <c r="M136" s="4">
        <f>SUMIFS(Stock!M$2:M$500,Stock!$C$2:$C$500,'Stock-AF'!$C136)*SUMIFS(AF!M$2:M$500,AF!$C$2:$C$500,'Stock-AF'!$C136)</f>
        <v>882.74317015673103</v>
      </c>
      <c r="N136" s="4">
        <f>SUMIFS(Stock!N$2:N$500,Stock!$C$2:$C$500,'Stock-AF'!$C136)*SUMIFS(AF!N$2:N$500,AF!$C$2:$C$500,'Stock-AF'!$C136)</f>
        <v>219.141549279565</v>
      </c>
      <c r="O136" s="4">
        <f>SUMIFS(Stock!O$2:O$500,Stock!$C$2:$C$500,'Stock-AF'!$C136)*SUMIFS(AF!O$2:O$500,AF!$C$2:$C$500,'Stock-AF'!$C136)</f>
        <v>698.79717935732197</v>
      </c>
      <c r="P136" s="4">
        <f>SUMIFS(Stock!P$2:P$500,Stock!$C$2:$C$500,'Stock-AF'!$C136)*SUMIFS(AF!P$2:P$500,AF!$C$2:$C$500,'Stock-AF'!$C136)</f>
        <v>539.67632086231401</v>
      </c>
      <c r="Q136" s="4">
        <f>SUMIFS(Stock!Q$2:Q$500,Stock!$C$2:$C$500,'Stock-AF'!$C136)*SUMIFS(AF!Q$2:Q$500,AF!$C$2:$C$500,'Stock-AF'!$C136)</f>
        <v>835.852182191765</v>
      </c>
      <c r="R136" s="4">
        <f>SUMIFS(Stock!R$2:R$500,Stock!$C$2:$C$500,'Stock-AF'!$C136)*SUMIFS(AF!R$2:R$500,AF!$C$2:$C$500,'Stock-AF'!$C136)</f>
        <v>42.0469406508969</v>
      </c>
      <c r="S136" s="4">
        <f>SUMIFS(Stock!S$2:S$500,Stock!$C$2:$C$500,'Stock-AF'!$C136)*SUMIFS(AF!S$2:S$500,AF!$C$2:$C$500,'Stock-AF'!$C136)</f>
        <v>801.31519306412099</v>
      </c>
      <c r="T136" s="4">
        <f>SUMIFS(Stock!T$2:T$500,Stock!$C$2:$C$500,'Stock-AF'!$C136)*SUMIFS(AF!T$2:T$500,AF!$C$2:$C$500,'Stock-AF'!$C136)</f>
        <v>7054.3938695455699</v>
      </c>
      <c r="U136" s="4">
        <f>SUMIFS(Stock!U$2:U$500,Stock!$C$2:$C$500,'Stock-AF'!$C136)*SUMIFS(AF!U$2:U$500,AF!$C$2:$C$500,'Stock-AF'!$C136)</f>
        <v>937.97755743510402</v>
      </c>
      <c r="V136" s="4">
        <f>SUMIFS(Stock!V$2:V$500,Stock!$C$2:$C$500,'Stock-AF'!$C136)*SUMIFS(AF!V$2:V$500,AF!$C$2:$C$500,'Stock-AF'!$C136)</f>
        <v>100.436298817012</v>
      </c>
      <c r="W136" s="4">
        <f>SUMIFS(Stock!W$2:W$500,Stock!$C$2:$C$500,'Stock-AF'!$C136)*SUMIFS(AF!W$2:W$500,AF!$C$2:$C$500,'Stock-AF'!$C136)</f>
        <v>667.94839734598702</v>
      </c>
      <c r="X136" s="4">
        <f>SUMIFS(Stock!X$2:X$500,Stock!$C$2:$C$500,'Stock-AF'!$C136)*SUMIFS(AF!X$2:X$500,AF!$C$2:$C$500,'Stock-AF'!$C136)</f>
        <v>568.18445511914604</v>
      </c>
      <c r="Y136" s="4">
        <f>SUMIFS(Stock!Y$2:Y$500,Stock!$C$2:$C$500,'Stock-AF'!$C136)*SUMIFS(AF!Y$2:Y$500,AF!$C$2:$C$500,'Stock-AF'!$C136)</f>
        <v>782.02689158427097</v>
      </c>
      <c r="Z136" s="4">
        <f>SUMIFS(Stock!Z$2:Z$500,Stock!$C$2:$C$500,'Stock-AF'!$C136)*SUMIFS(AF!Z$2:Z$500,AF!$C$2:$C$500,'Stock-AF'!$C136)</f>
        <v>4783.3217921142696</v>
      </c>
      <c r="AA136" s="4">
        <f>SUMIFS(Stock!AA$2:AA$500,Stock!$C$2:$C$500,'Stock-AF'!$C136)*SUMIFS(AF!AA$2:AA$500,AF!$C$2:$C$500,'Stock-AF'!$C136)</f>
        <v>456.55116912281397</v>
      </c>
      <c r="AB136" s="4">
        <f>SUMIFS(Stock!AB$2:AB$500,Stock!$C$2:$C$500,'Stock-AF'!$C136)*SUMIFS(AF!AB$2:AB$500,AF!$C$2:$C$500,'Stock-AF'!$C136)</f>
        <v>749.91578009032298</v>
      </c>
      <c r="AC136" s="4">
        <f>SUMIFS(Stock!AC$2:AC$500,Stock!$C$2:$C$500,'Stock-AF'!$C136)*SUMIFS(AF!AC$2:AC$500,AF!$C$2:$C$500,'Stock-AF'!$C136)</f>
        <v>353.73934801824799</v>
      </c>
      <c r="AD136" s="4">
        <f>SUMIFS(Stock!AD$2:AD$500,Stock!$C$2:$C$500,'Stock-AF'!$C136)*SUMIFS(AF!AD$2:AD$500,AF!$C$2:$C$500,'Stock-AF'!$C136)</f>
        <v>42.686515494691399</v>
      </c>
      <c r="AE136" s="4">
        <f>SUMIFS(Stock!AE$2:AE$500,Stock!$C$2:$C$500,'Stock-AF'!$C136)*SUMIFS(AF!AE$2:AE$500,AF!$C$2:$C$500,'Stock-AF'!$C136)</f>
        <v>574.01122021938704</v>
      </c>
      <c r="AF136" s="4">
        <f>SUMIFS(Stock!AF$2:AF$500,Stock!$C$2:$C$500,'Stock-AF'!$C136)*SUMIFS(AF!AF$2:AF$500,AF!$C$2:$C$500,'Stock-AF'!$C136)</f>
        <v>122.58249235892001</v>
      </c>
      <c r="AG136" s="4">
        <f>SUMIFS(Stock!AG$2:AG$500,Stock!$C$2:$C$500,'Stock-AF'!$C136)*SUMIFS(AF!AG$2:AG$500,AF!$C$2:$C$500,'Stock-AF'!$C136)</f>
        <v>185.32237256172601</v>
      </c>
      <c r="AH136" s="4">
        <f>SUMIFS(Stock!AH$2:AH$500,Stock!$C$2:$C$500,'Stock-AF'!$C136)*SUMIFS(AF!AH$2:AH$500,AF!$C$2:$C$500,'Stock-AF'!$C136)</f>
        <v>37.020359084520301</v>
      </c>
      <c r="AI136" s="4">
        <f>SUMIFS(Stock!AI$2:AI$500,Stock!$C$2:$C$500,'Stock-AF'!$C136)*SUMIFS(AF!AI$2:AI$500,AF!$C$2:$C$500,'Stock-AF'!$C136)</f>
        <v>101.894546696503</v>
      </c>
      <c r="AJ136" s="4">
        <f>SUMIFS(Stock!AJ$2:AJ$500,Stock!$C$2:$C$500,'Stock-AF'!$C136)*SUMIFS(AF!AJ$2:AJ$500,AF!$C$2:$C$500,'Stock-AF'!$C136)</f>
        <v>36.473653080201302</v>
      </c>
      <c r="AK136" s="4">
        <f>SUMIFS(Stock!AK$2:AK$500,Stock!$C$2:$C$500,'Stock-AF'!$C136)*SUMIFS(AF!AK$2:AK$500,AF!$C$2:$C$500,'Stock-AF'!$C136)</f>
        <v>111.404710226462</v>
      </c>
      <c r="AL136" s="4">
        <f>SUMIFS(Stock!AL$2:AL$500,Stock!$C$2:$C$500,'Stock-AF'!$C136)*SUMIFS(AF!AL$2:AL$500,AF!$C$2:$C$500,'Stock-AF'!$C136)</f>
        <v>1.58959017048741</v>
      </c>
      <c r="AM136" s="4">
        <f>SUMIFS(Stock!AM$2:AM$500,Stock!$C$2:$C$500,'Stock-AF'!$C136)*SUMIFS(AF!AM$2:AM$500,AF!$C$2:$C$500,'Stock-AF'!$C136)</f>
        <v>411.28207928378202</v>
      </c>
      <c r="AN136" s="4">
        <f>SUMIFS(Stock!AN$2:AN$500,Stock!$C$2:$C$500,'Stock-AF'!$C136)*SUMIFS(AF!AN$2:AN$500,AF!$C$2:$C$500,'Stock-AF'!$C136)</f>
        <v>460.84379499672798</v>
      </c>
      <c r="AO136" s="4">
        <f>SUMIFS(Stock!AO$2:AO$500,Stock!$C$2:$C$500,'Stock-AF'!$C136)*SUMIFS(AF!AO$2:AO$500,AF!$C$2:$C$500,'Stock-AF'!$C136)</f>
        <v>2014.1238450718399</v>
      </c>
      <c r="AP136" s="4">
        <f>SUMIFS(Stock!AP$2:AP$500,Stock!$C$2:$C$500,'Stock-AF'!$C136)*SUMIFS(AF!AP$2:AP$500,AF!$C$2:$C$500,'Stock-AF'!$C136)</f>
        <v>176.72756349670499</v>
      </c>
      <c r="AQ136" s="4">
        <f>SUMIFS(Stock!AQ$2:AQ$500,Stock!$C$2:$C$500,'Stock-AF'!$C136)*SUMIFS(AF!AQ$2:AQ$500,AF!$C$2:$C$500,'Stock-AF'!$C136)</f>
        <v>325.93026789636502</v>
      </c>
      <c r="AR136" s="4">
        <f>SUMIFS(Stock!AR$2:AR$500,Stock!$C$2:$C$500,'Stock-AF'!$C136)*SUMIFS(AF!AR$2:AR$500,AF!$C$2:$C$500,'Stock-AF'!$C136)</f>
        <v>622.87609649074602</v>
      </c>
      <c r="AS136" s="4">
        <f>SUMIFS(Stock!AS$2:AS$500,Stock!$C$2:$C$500,'Stock-AF'!$C136)*SUMIFS(AF!AS$2:AS$500,AF!$C$2:$C$500,'Stock-AF'!$C136)</f>
        <v>1170.9209272896901</v>
      </c>
      <c r="AT136" s="4">
        <f>SUMIFS(Stock!AT$2:AT$500,Stock!$C$2:$C$500,'Stock-AF'!$C136)*SUMIFS(AF!AT$2:AT$500,AF!$C$2:$C$500,'Stock-AF'!$C136)</f>
        <v>116.40025053667701</v>
      </c>
      <c r="AU136" s="4">
        <f>SUMIFS(Stock!AU$2:AU$500,Stock!$C$2:$C$500,'Stock-AF'!$C136)*SUMIFS(AF!AU$2:AU$500,AF!$C$2:$C$500,'Stock-AF'!$C136)</f>
        <v>281.73735802656398</v>
      </c>
      <c r="AV136" s="4">
        <f>SUMIFS(Stock!AV$2:AV$500,Stock!$C$2:$C$500,'Stock-AF'!$C136)*SUMIFS(AF!AV$2:AV$500,AF!$C$2:$C$500,'Stock-AF'!$C136)</f>
        <v>2190.0555443240801</v>
      </c>
    </row>
    <row r="137" spans="1:48">
      <c r="A137" s="4" t="s">
        <v>52</v>
      </c>
      <c r="B137" s="4" t="s">
        <v>258</v>
      </c>
      <c r="C137" s="4" t="s">
        <v>57</v>
      </c>
      <c r="D137" s="4" t="s">
        <v>54</v>
      </c>
      <c r="E137" s="4" t="s">
        <v>260</v>
      </c>
      <c r="F137" s="4" t="s">
        <v>54</v>
      </c>
      <c r="G137" s="4">
        <v>2010</v>
      </c>
      <c r="H137" s="4" t="s">
        <v>54</v>
      </c>
      <c r="I137" s="4" t="s">
        <v>54</v>
      </c>
      <c r="J137" s="4" t="s">
        <v>54</v>
      </c>
      <c r="K137" s="4" t="s">
        <v>54</v>
      </c>
      <c r="L137" s="4">
        <f>SUMIFS(Stock!L$2:L$500,Stock!$C$2:$C$500,'Stock-AF'!$C137)*SUMIFS(AF!L$2:L$500,AF!$C$2:$C$500,'Stock-AF'!$C137)</f>
        <v>0</v>
      </c>
      <c r="M137" s="4">
        <f>SUMIFS(Stock!M$2:M$500,Stock!$C$2:$C$500,'Stock-AF'!$C137)*SUMIFS(AF!M$2:M$500,AF!$C$2:$C$500,'Stock-AF'!$C137)</f>
        <v>64.860972521832807</v>
      </c>
      <c r="N137" s="4">
        <f>SUMIFS(Stock!N$2:N$500,Stock!$C$2:$C$500,'Stock-AF'!$C137)*SUMIFS(AF!N$2:N$500,AF!$C$2:$C$500,'Stock-AF'!$C137)</f>
        <v>3.9594153931555298</v>
      </c>
      <c r="O137" s="4">
        <f>SUMIFS(Stock!O$2:O$500,Stock!$C$2:$C$500,'Stock-AF'!$C137)*SUMIFS(AF!O$2:O$500,AF!$C$2:$C$500,'Stock-AF'!$C137)</f>
        <v>214.09393497193301</v>
      </c>
      <c r="P137" s="4">
        <f>SUMIFS(Stock!P$2:P$500,Stock!$C$2:$C$500,'Stock-AF'!$C137)*SUMIFS(AF!P$2:P$500,AF!$C$2:$C$500,'Stock-AF'!$C137)</f>
        <v>7.7254279060044997</v>
      </c>
      <c r="Q137" s="4">
        <f>SUMIFS(Stock!Q$2:Q$500,Stock!$C$2:$C$500,'Stock-AF'!$C137)*SUMIFS(AF!Q$2:Q$500,AF!$C$2:$C$500,'Stock-AF'!$C137)</f>
        <v>5.6980561702338202</v>
      </c>
      <c r="R137" s="4">
        <f>SUMIFS(Stock!R$2:R$500,Stock!$C$2:$C$500,'Stock-AF'!$C137)*SUMIFS(AF!R$2:R$500,AF!$C$2:$C$500,'Stock-AF'!$C137)</f>
        <v>0</v>
      </c>
      <c r="S137" s="4">
        <f>SUMIFS(Stock!S$2:S$500,Stock!$C$2:$C$500,'Stock-AF'!$C137)*SUMIFS(AF!S$2:S$500,AF!$C$2:$C$500,'Stock-AF'!$C137)</f>
        <v>201.13968588859001</v>
      </c>
      <c r="T137" s="4">
        <f>SUMIFS(Stock!T$2:T$500,Stock!$C$2:$C$500,'Stock-AF'!$C137)*SUMIFS(AF!T$2:T$500,AF!$C$2:$C$500,'Stock-AF'!$C137)</f>
        <v>110.067939084855</v>
      </c>
      <c r="U137" s="4">
        <f>SUMIFS(Stock!U$2:U$500,Stock!$C$2:$C$500,'Stock-AF'!$C137)*SUMIFS(AF!U$2:U$500,AF!$C$2:$C$500,'Stock-AF'!$C137)</f>
        <v>28.084859117491899</v>
      </c>
      <c r="V137" s="4">
        <f>SUMIFS(Stock!V$2:V$500,Stock!$C$2:$C$500,'Stock-AF'!$C137)*SUMIFS(AF!V$2:V$500,AF!$C$2:$C$500,'Stock-AF'!$C137)</f>
        <v>2.8273648169045198</v>
      </c>
      <c r="W137" s="4">
        <f>SUMIFS(Stock!W$2:W$500,Stock!$C$2:$C$500,'Stock-AF'!$C137)*SUMIFS(AF!W$2:W$500,AF!$C$2:$C$500,'Stock-AF'!$C137)</f>
        <v>15.6343077976129</v>
      </c>
      <c r="X137" s="4">
        <f>SUMIFS(Stock!X$2:X$500,Stock!$C$2:$C$500,'Stock-AF'!$C137)*SUMIFS(AF!X$2:X$500,AF!$C$2:$C$500,'Stock-AF'!$C137)</f>
        <v>261.25285491390201</v>
      </c>
      <c r="Y137" s="4">
        <f>SUMIFS(Stock!Y$2:Y$500,Stock!$C$2:$C$500,'Stock-AF'!$C137)*SUMIFS(AF!Y$2:Y$500,AF!$C$2:$C$500,'Stock-AF'!$C137)</f>
        <v>2.2712798580929499</v>
      </c>
      <c r="Z137" s="4">
        <f>SUMIFS(Stock!Z$2:Z$500,Stock!$C$2:$C$500,'Stock-AF'!$C137)*SUMIFS(AF!Z$2:Z$500,AF!$C$2:$C$500,'Stock-AF'!$C137)</f>
        <v>801.902706515967</v>
      </c>
      <c r="AA137" s="4">
        <f>SUMIFS(Stock!AA$2:AA$500,Stock!$C$2:$C$500,'Stock-AF'!$C137)*SUMIFS(AF!AA$2:AA$500,AF!$C$2:$C$500,'Stock-AF'!$C137)</f>
        <v>82.992117285679299</v>
      </c>
      <c r="AB137" s="4">
        <f>SUMIFS(Stock!AB$2:AB$500,Stock!$C$2:$C$500,'Stock-AF'!$C137)*SUMIFS(AF!AB$2:AB$500,AF!$C$2:$C$500,'Stock-AF'!$C137)</f>
        <v>586.81904284367999</v>
      </c>
      <c r="AC137" s="4">
        <f>SUMIFS(Stock!AC$2:AC$500,Stock!$C$2:$C$500,'Stock-AF'!$C137)*SUMIFS(AF!AC$2:AC$500,AF!$C$2:$C$500,'Stock-AF'!$C137)</f>
        <v>73.0548653515947</v>
      </c>
      <c r="AD137" s="4">
        <f>SUMIFS(Stock!AD$2:AD$500,Stock!$C$2:$C$500,'Stock-AF'!$C137)*SUMIFS(AF!AD$2:AD$500,AF!$C$2:$C$500,'Stock-AF'!$C137)</f>
        <v>0</v>
      </c>
      <c r="AE137" s="4">
        <f>SUMIFS(Stock!AE$2:AE$500,Stock!$C$2:$C$500,'Stock-AF'!$C137)*SUMIFS(AF!AE$2:AE$500,AF!$C$2:$C$500,'Stock-AF'!$C137)</f>
        <v>1207.5708227788</v>
      </c>
      <c r="AF137" s="4">
        <f>SUMIFS(Stock!AF$2:AF$500,Stock!$C$2:$C$500,'Stock-AF'!$C137)*SUMIFS(AF!AF$2:AF$500,AF!$C$2:$C$500,'Stock-AF'!$C137)</f>
        <v>0</v>
      </c>
      <c r="AG137" s="4">
        <f>SUMIFS(Stock!AG$2:AG$500,Stock!$C$2:$C$500,'Stock-AF'!$C137)*SUMIFS(AF!AG$2:AG$500,AF!$C$2:$C$500,'Stock-AF'!$C137)</f>
        <v>12.3953324598662</v>
      </c>
      <c r="AH137" s="4">
        <f>SUMIFS(Stock!AH$2:AH$500,Stock!$C$2:$C$500,'Stock-AF'!$C137)*SUMIFS(AF!AH$2:AH$500,AF!$C$2:$C$500,'Stock-AF'!$C137)</f>
        <v>12.9571256795821</v>
      </c>
      <c r="AI137" s="4">
        <f>SUMIFS(Stock!AI$2:AI$500,Stock!$C$2:$C$500,'Stock-AF'!$C137)*SUMIFS(AF!AI$2:AI$500,AF!$C$2:$C$500,'Stock-AF'!$C137)</f>
        <v>13.582646796673901</v>
      </c>
      <c r="AJ137" s="4">
        <f>SUMIFS(Stock!AJ$2:AJ$500,Stock!$C$2:$C$500,'Stock-AF'!$C137)*SUMIFS(AF!AJ$2:AJ$500,AF!$C$2:$C$500,'Stock-AF'!$C137)</f>
        <v>0</v>
      </c>
      <c r="AK137" s="4">
        <f>SUMIFS(Stock!AK$2:AK$500,Stock!$C$2:$C$500,'Stock-AF'!$C137)*SUMIFS(AF!AK$2:AK$500,AF!$C$2:$C$500,'Stock-AF'!$C137)</f>
        <v>0</v>
      </c>
      <c r="AL137" s="4">
        <f>SUMIFS(Stock!AL$2:AL$500,Stock!$C$2:$C$500,'Stock-AF'!$C137)*SUMIFS(AF!AL$2:AL$500,AF!$C$2:$C$500,'Stock-AF'!$C137)</f>
        <v>0</v>
      </c>
      <c r="AM137" s="4">
        <f>SUMIFS(Stock!AM$2:AM$500,Stock!$C$2:$C$500,'Stock-AF'!$C137)*SUMIFS(AF!AM$2:AM$500,AF!$C$2:$C$500,'Stock-AF'!$C137)</f>
        <v>210.61752069489501</v>
      </c>
      <c r="AN137" s="4">
        <f>SUMIFS(Stock!AN$2:AN$500,Stock!$C$2:$C$500,'Stock-AF'!$C137)*SUMIFS(AF!AN$2:AN$500,AF!$C$2:$C$500,'Stock-AF'!$C137)</f>
        <v>5.15381390357387E-2</v>
      </c>
      <c r="AO137" s="4">
        <f>SUMIFS(Stock!AO$2:AO$500,Stock!$C$2:$C$500,'Stock-AF'!$C137)*SUMIFS(AF!AO$2:AO$500,AF!$C$2:$C$500,'Stock-AF'!$C137)</f>
        <v>368.16060064371999</v>
      </c>
      <c r="AP137" s="4">
        <f>SUMIFS(Stock!AP$2:AP$500,Stock!$C$2:$C$500,'Stock-AF'!$C137)*SUMIFS(AF!AP$2:AP$500,AF!$C$2:$C$500,'Stock-AF'!$C137)</f>
        <v>33.393888382171703</v>
      </c>
      <c r="AQ137" s="4">
        <f>SUMIFS(Stock!AQ$2:AQ$500,Stock!$C$2:$C$500,'Stock-AF'!$C137)*SUMIFS(AF!AQ$2:AQ$500,AF!$C$2:$C$500,'Stock-AF'!$C137)</f>
        <v>629.76239435618504</v>
      </c>
      <c r="AR137" s="4">
        <f>SUMIFS(Stock!AR$2:AR$500,Stock!$C$2:$C$500,'Stock-AF'!$C137)*SUMIFS(AF!AR$2:AR$500,AF!$C$2:$C$500,'Stock-AF'!$C137)</f>
        <v>17.430622624298501</v>
      </c>
      <c r="AS137" s="4">
        <f>SUMIFS(Stock!AS$2:AS$500,Stock!$C$2:$C$500,'Stock-AF'!$C137)*SUMIFS(AF!AS$2:AS$500,AF!$C$2:$C$500,'Stock-AF'!$C137)</f>
        <v>7.8097096682557998</v>
      </c>
      <c r="AT137" s="4">
        <f>SUMIFS(Stock!AT$2:AT$500,Stock!$C$2:$C$500,'Stock-AF'!$C137)*SUMIFS(AF!AT$2:AT$500,AF!$C$2:$C$500,'Stock-AF'!$C137)</f>
        <v>16.545671522669799</v>
      </c>
      <c r="AU137" s="4">
        <f>SUMIFS(Stock!AU$2:AU$500,Stock!$C$2:$C$500,'Stock-AF'!$C137)*SUMIFS(AF!AU$2:AU$500,AF!$C$2:$C$500,'Stock-AF'!$C137)</f>
        <v>134.10872692440901</v>
      </c>
      <c r="AV137" s="4">
        <f>SUMIFS(Stock!AV$2:AV$500,Stock!$C$2:$C$500,'Stock-AF'!$C137)*SUMIFS(AF!AV$2:AV$500,AF!$C$2:$C$500,'Stock-AF'!$C137)</f>
        <v>1502.04664566255</v>
      </c>
    </row>
    <row r="138" spans="1:48">
      <c r="A138" s="4" t="s">
        <v>52</v>
      </c>
      <c r="B138" s="4" t="s">
        <v>258</v>
      </c>
      <c r="C138" s="4" t="s">
        <v>58</v>
      </c>
      <c r="D138" s="4" t="s">
        <v>54</v>
      </c>
      <c r="E138" s="4" t="s">
        <v>260</v>
      </c>
      <c r="F138" s="4" t="s">
        <v>54</v>
      </c>
      <c r="G138" s="4">
        <v>2010</v>
      </c>
      <c r="H138" s="4" t="s">
        <v>54</v>
      </c>
      <c r="I138" s="4" t="s">
        <v>54</v>
      </c>
      <c r="J138" s="4" t="s">
        <v>54</v>
      </c>
      <c r="K138" s="4" t="s">
        <v>54</v>
      </c>
      <c r="L138" s="4">
        <f>SUMIFS(Stock!L$2:L$500,Stock!$C$2:$C$500,'Stock-AF'!$C138)*SUMIFS(AF!L$2:L$500,AF!$C$2:$C$500,'Stock-AF'!$C138)</f>
        <v>20.3440462555719</v>
      </c>
      <c r="M138" s="4">
        <f>SUMIFS(Stock!M$2:M$500,Stock!$C$2:$C$500,'Stock-AF'!$C138)*SUMIFS(AF!M$2:M$500,AF!$C$2:$C$500,'Stock-AF'!$C138)</f>
        <v>33.589562721007503</v>
      </c>
      <c r="N138" s="4">
        <f>SUMIFS(Stock!N$2:N$500,Stock!$C$2:$C$500,'Stock-AF'!$C138)*SUMIFS(AF!N$2:N$500,AF!$C$2:$C$500,'Stock-AF'!$C138)</f>
        <v>0</v>
      </c>
      <c r="O138" s="4">
        <f>SUMIFS(Stock!O$2:O$500,Stock!$C$2:$C$500,'Stock-AF'!$C138)*SUMIFS(AF!O$2:O$500,AF!$C$2:$C$500,'Stock-AF'!$C138)</f>
        <v>37.496103258742401</v>
      </c>
      <c r="P138" s="4">
        <f>SUMIFS(Stock!P$2:P$500,Stock!$C$2:$C$500,'Stock-AF'!$C138)*SUMIFS(AF!P$2:P$500,AF!$C$2:$C$500,'Stock-AF'!$C138)</f>
        <v>34.008232898390197</v>
      </c>
      <c r="Q138" s="4">
        <f>SUMIFS(Stock!Q$2:Q$500,Stock!$C$2:$C$500,'Stock-AF'!$C138)*SUMIFS(AF!Q$2:Q$500,AF!$C$2:$C$500,'Stock-AF'!$C138)</f>
        <v>0</v>
      </c>
      <c r="R138" s="4">
        <f>SUMIFS(Stock!R$2:R$500,Stock!$C$2:$C$500,'Stock-AF'!$C138)*SUMIFS(AF!R$2:R$500,AF!$C$2:$C$500,'Stock-AF'!$C138)</f>
        <v>63.852569398825501</v>
      </c>
      <c r="S138" s="4">
        <f>SUMIFS(Stock!S$2:S$500,Stock!$C$2:$C$500,'Stock-AF'!$C138)*SUMIFS(AF!S$2:S$500,AF!$C$2:$C$500,'Stock-AF'!$C138)</f>
        <v>3.5599944405060202</v>
      </c>
      <c r="T138" s="4">
        <f>SUMIFS(Stock!T$2:T$500,Stock!$C$2:$C$500,'Stock-AF'!$C138)*SUMIFS(AF!T$2:T$500,AF!$C$2:$C$500,'Stock-AF'!$C138)</f>
        <v>569.18276914257501</v>
      </c>
      <c r="U138" s="4">
        <f>SUMIFS(Stock!U$2:U$500,Stock!$C$2:$C$500,'Stock-AF'!$C138)*SUMIFS(AF!U$2:U$500,AF!$C$2:$C$500,'Stock-AF'!$C138)</f>
        <v>31.318873197687999</v>
      </c>
      <c r="V138" s="4">
        <f>SUMIFS(Stock!V$2:V$500,Stock!$C$2:$C$500,'Stock-AF'!$C138)*SUMIFS(AF!V$2:V$500,AF!$C$2:$C$500,'Stock-AF'!$C138)</f>
        <v>3.4499038591587299</v>
      </c>
      <c r="W138" s="4">
        <f>SUMIFS(Stock!W$2:W$500,Stock!$C$2:$C$500,'Stock-AF'!$C138)*SUMIFS(AF!W$2:W$500,AF!$C$2:$C$500,'Stock-AF'!$C138)</f>
        <v>21.557268193264601</v>
      </c>
      <c r="X138" s="4">
        <f>SUMIFS(Stock!X$2:X$500,Stock!$C$2:$C$500,'Stock-AF'!$C138)*SUMIFS(AF!X$2:X$500,AF!$C$2:$C$500,'Stock-AF'!$C138)</f>
        <v>129.82646716477299</v>
      </c>
      <c r="Y138" s="4">
        <f>SUMIFS(Stock!Y$2:Y$500,Stock!$C$2:$C$500,'Stock-AF'!$C138)*SUMIFS(AF!Y$2:Y$500,AF!$C$2:$C$500,'Stock-AF'!$C138)</f>
        <v>7.8232972889868302</v>
      </c>
      <c r="Z138" s="4">
        <f>SUMIFS(Stock!Z$2:Z$500,Stock!$C$2:$C$500,'Stock-AF'!$C138)*SUMIFS(AF!Z$2:Z$500,AF!$C$2:$C$500,'Stock-AF'!$C138)</f>
        <v>713.63662787667204</v>
      </c>
      <c r="AA138" s="4">
        <f>SUMIFS(Stock!AA$2:AA$500,Stock!$C$2:$C$500,'Stock-AF'!$C138)*SUMIFS(AF!AA$2:AA$500,AF!$C$2:$C$500,'Stock-AF'!$C138)</f>
        <v>96.540564678557899</v>
      </c>
      <c r="AB138" s="4">
        <f>SUMIFS(Stock!AB$2:AB$500,Stock!$C$2:$C$500,'Stock-AF'!$C138)*SUMIFS(AF!AB$2:AB$500,AF!$C$2:$C$500,'Stock-AF'!$C138)</f>
        <v>166.183092661318</v>
      </c>
      <c r="AC138" s="4">
        <f>SUMIFS(Stock!AC$2:AC$500,Stock!$C$2:$C$500,'Stock-AF'!$C138)*SUMIFS(AF!AC$2:AC$500,AF!$C$2:$C$500,'Stock-AF'!$C138)</f>
        <v>38.749538969813699</v>
      </c>
      <c r="AD138" s="4">
        <f>SUMIFS(Stock!AD$2:AD$500,Stock!$C$2:$C$500,'Stock-AF'!$C138)*SUMIFS(AF!AD$2:AD$500,AF!$C$2:$C$500,'Stock-AF'!$C138)</f>
        <v>0.89598820740234197</v>
      </c>
      <c r="AE138" s="4">
        <f>SUMIFS(Stock!AE$2:AE$500,Stock!$C$2:$C$500,'Stock-AF'!$C138)*SUMIFS(AF!AE$2:AE$500,AF!$C$2:$C$500,'Stock-AF'!$C138)</f>
        <v>330.209995661329</v>
      </c>
      <c r="AF138" s="4">
        <f>SUMIFS(Stock!AF$2:AF$500,Stock!$C$2:$C$500,'Stock-AF'!$C138)*SUMIFS(AF!AF$2:AF$500,AF!$C$2:$C$500,'Stock-AF'!$C138)</f>
        <v>8.7457412557265801</v>
      </c>
      <c r="AG138" s="4">
        <f>SUMIFS(Stock!AG$2:AG$500,Stock!$C$2:$C$500,'Stock-AF'!$C138)*SUMIFS(AF!AG$2:AG$500,AF!$C$2:$C$500,'Stock-AF'!$C138)</f>
        <v>39.859500459177703</v>
      </c>
      <c r="AH138" s="4">
        <f>SUMIFS(Stock!AH$2:AH$500,Stock!$C$2:$C$500,'Stock-AF'!$C138)*SUMIFS(AF!AH$2:AH$500,AF!$C$2:$C$500,'Stock-AF'!$C138)</f>
        <v>2.2936526824104999</v>
      </c>
      <c r="AI138" s="4">
        <f>SUMIFS(Stock!AI$2:AI$500,Stock!$C$2:$C$500,'Stock-AF'!$C138)*SUMIFS(AF!AI$2:AI$500,AF!$C$2:$C$500,'Stock-AF'!$C138)</f>
        <v>32.055046440150399</v>
      </c>
      <c r="AJ138" s="4">
        <f>SUMIFS(Stock!AJ$2:AJ$500,Stock!$C$2:$C$500,'Stock-AF'!$C138)*SUMIFS(AF!AJ$2:AJ$500,AF!$C$2:$C$500,'Stock-AF'!$C138)</f>
        <v>0</v>
      </c>
      <c r="AK138" s="4">
        <f>SUMIFS(Stock!AK$2:AK$500,Stock!$C$2:$C$500,'Stock-AF'!$C138)*SUMIFS(AF!AK$2:AK$500,AF!$C$2:$C$500,'Stock-AF'!$C138)</f>
        <v>5.0454098427557499</v>
      </c>
      <c r="AL138" s="4">
        <f>SUMIFS(Stock!AL$2:AL$500,Stock!$C$2:$C$500,'Stock-AF'!$C138)*SUMIFS(AF!AL$2:AL$500,AF!$C$2:$C$500,'Stock-AF'!$C138)</f>
        <v>1.9841692908211701</v>
      </c>
      <c r="AM138" s="4">
        <f>SUMIFS(Stock!AM$2:AM$500,Stock!$C$2:$C$500,'Stock-AF'!$C138)*SUMIFS(AF!AM$2:AM$500,AF!$C$2:$C$500,'Stock-AF'!$C138)</f>
        <v>13.8824976359407</v>
      </c>
      <c r="AN138" s="4">
        <f>SUMIFS(Stock!AN$2:AN$500,Stock!$C$2:$C$500,'Stock-AF'!$C138)*SUMIFS(AF!AN$2:AN$500,AF!$C$2:$C$500,'Stock-AF'!$C138)</f>
        <v>2.71716981504759</v>
      </c>
      <c r="AO138" s="4">
        <f>SUMIFS(Stock!AO$2:AO$500,Stock!$C$2:$C$500,'Stock-AF'!$C138)*SUMIFS(AF!AO$2:AO$500,AF!$C$2:$C$500,'Stock-AF'!$C138)</f>
        <v>655.04050959513199</v>
      </c>
      <c r="AP138" s="4">
        <f>SUMIFS(Stock!AP$2:AP$500,Stock!$C$2:$C$500,'Stock-AF'!$C138)*SUMIFS(AF!AP$2:AP$500,AF!$C$2:$C$500,'Stock-AF'!$C138)</f>
        <v>125.388000324731</v>
      </c>
      <c r="AQ138" s="4">
        <f>SUMIFS(Stock!AQ$2:AQ$500,Stock!$C$2:$C$500,'Stock-AF'!$C138)*SUMIFS(AF!AQ$2:AQ$500,AF!$C$2:$C$500,'Stock-AF'!$C138)</f>
        <v>577.32260417604698</v>
      </c>
      <c r="AR138" s="4">
        <f>SUMIFS(Stock!AR$2:AR$500,Stock!$C$2:$C$500,'Stock-AF'!$C138)*SUMIFS(AF!AR$2:AR$500,AF!$C$2:$C$500,'Stock-AF'!$C138)</f>
        <v>18.889791063431201</v>
      </c>
      <c r="AS138" s="4">
        <f>SUMIFS(Stock!AS$2:AS$500,Stock!$C$2:$C$500,'Stock-AF'!$C138)*SUMIFS(AF!AS$2:AS$500,AF!$C$2:$C$500,'Stock-AF'!$C138)</f>
        <v>0</v>
      </c>
      <c r="AT138" s="4">
        <f>SUMIFS(Stock!AT$2:AT$500,Stock!$C$2:$C$500,'Stock-AF'!$C138)*SUMIFS(AF!AT$2:AT$500,AF!$C$2:$C$500,'Stock-AF'!$C138)</f>
        <v>44.073411570620401</v>
      </c>
      <c r="AU138" s="4">
        <f>SUMIFS(Stock!AU$2:AU$500,Stock!$C$2:$C$500,'Stock-AF'!$C138)*SUMIFS(AF!AU$2:AU$500,AF!$C$2:$C$500,'Stock-AF'!$C138)</f>
        <v>15.6569212897115</v>
      </c>
      <c r="AV138" s="4">
        <f>SUMIFS(Stock!AV$2:AV$500,Stock!$C$2:$C$500,'Stock-AF'!$C138)*SUMIFS(AF!AV$2:AV$500,AF!$C$2:$C$500,'Stock-AF'!$C138)</f>
        <v>118.875353530306</v>
      </c>
    </row>
    <row r="139" spans="1:48">
      <c r="A139" s="4" t="s">
        <v>52</v>
      </c>
      <c r="B139" s="4" t="s">
        <v>258</v>
      </c>
      <c r="C139" s="4" t="s">
        <v>59</v>
      </c>
      <c r="D139" s="4" t="s">
        <v>54</v>
      </c>
      <c r="E139" s="4" t="s">
        <v>260</v>
      </c>
      <c r="F139" s="4" t="s">
        <v>54</v>
      </c>
      <c r="G139" s="4">
        <v>2010</v>
      </c>
      <c r="H139" s="4" t="s">
        <v>54</v>
      </c>
      <c r="I139" s="4" t="s">
        <v>54</v>
      </c>
      <c r="J139" s="4" t="s">
        <v>54</v>
      </c>
      <c r="K139" s="4" t="s">
        <v>54</v>
      </c>
      <c r="L139" s="4">
        <f>SUMIFS(Stock!L$2:L$500,Stock!$C$2:$C$500,'Stock-AF'!$C139)*SUMIFS(AF!L$2:L$500,AF!$C$2:$C$500,'Stock-AF'!$C139)</f>
        <v>9.5732322864979995</v>
      </c>
      <c r="M139" s="4">
        <f>SUMIFS(Stock!M$2:M$500,Stock!$C$2:$C$500,'Stock-AF'!$C139)*SUMIFS(AF!M$2:M$500,AF!$C$2:$C$500,'Stock-AF'!$C139)</f>
        <v>47.758356550210401</v>
      </c>
      <c r="N139" s="4">
        <f>SUMIFS(Stock!N$2:N$500,Stock!$C$2:$C$500,'Stock-AF'!$C139)*SUMIFS(AF!N$2:N$500,AF!$C$2:$C$500,'Stock-AF'!$C139)</f>
        <v>0</v>
      </c>
      <c r="O139" s="4">
        <f>SUMIFS(Stock!O$2:O$500,Stock!$C$2:$C$500,'Stock-AF'!$C139)*SUMIFS(AF!O$2:O$500,AF!$C$2:$C$500,'Stock-AF'!$C139)</f>
        <v>0</v>
      </c>
      <c r="P139" s="4">
        <f>SUMIFS(Stock!P$2:P$500,Stock!$C$2:$C$500,'Stock-AF'!$C139)*SUMIFS(AF!P$2:P$500,AF!$C$2:$C$500,'Stock-AF'!$C139)</f>
        <v>28.987980688027999</v>
      </c>
      <c r="Q139" s="4">
        <f>SUMIFS(Stock!Q$2:Q$500,Stock!$C$2:$C$500,'Stock-AF'!$C139)*SUMIFS(AF!Q$2:Q$500,AF!$C$2:$C$500,'Stock-AF'!$C139)</f>
        <v>0</v>
      </c>
      <c r="R139" s="4">
        <f>SUMIFS(Stock!R$2:R$500,Stock!$C$2:$C$500,'Stock-AF'!$C139)*SUMIFS(AF!R$2:R$500,AF!$C$2:$C$500,'Stock-AF'!$C139)</f>
        <v>0</v>
      </c>
      <c r="S139" s="4">
        <f>SUMIFS(Stock!S$2:S$500,Stock!$C$2:$C$500,'Stock-AF'!$C139)*SUMIFS(AF!S$2:S$500,AF!$C$2:$C$500,'Stock-AF'!$C139)</f>
        <v>45.240616439869697</v>
      </c>
      <c r="T139" s="4">
        <f>SUMIFS(Stock!T$2:T$500,Stock!$C$2:$C$500,'Stock-AF'!$C139)*SUMIFS(AF!T$2:T$500,AF!$C$2:$C$500,'Stock-AF'!$C139)</f>
        <v>0</v>
      </c>
      <c r="U139" s="4">
        <f>SUMIFS(Stock!U$2:U$500,Stock!$C$2:$C$500,'Stock-AF'!$C139)*SUMIFS(AF!U$2:U$500,AF!$C$2:$C$500,'Stock-AF'!$C139)</f>
        <v>0</v>
      </c>
      <c r="V139" s="4">
        <f>SUMIFS(Stock!V$2:V$500,Stock!$C$2:$C$500,'Stock-AF'!$C139)*SUMIFS(AF!V$2:V$500,AF!$C$2:$C$500,'Stock-AF'!$C139)</f>
        <v>21.544207192252099</v>
      </c>
      <c r="W139" s="4">
        <f>SUMIFS(Stock!W$2:W$500,Stock!$C$2:$C$500,'Stock-AF'!$C139)*SUMIFS(AF!W$2:W$500,AF!$C$2:$C$500,'Stock-AF'!$C139)</f>
        <v>54.493855641650804</v>
      </c>
      <c r="X139" s="4">
        <f>SUMIFS(Stock!X$2:X$500,Stock!$C$2:$C$500,'Stock-AF'!$C139)*SUMIFS(AF!X$2:X$500,AF!$C$2:$C$500,'Stock-AF'!$C139)</f>
        <v>69.699658012846498</v>
      </c>
      <c r="Y139" s="4">
        <f>SUMIFS(Stock!Y$2:Y$500,Stock!$C$2:$C$500,'Stock-AF'!$C139)*SUMIFS(AF!Y$2:Y$500,AF!$C$2:$C$500,'Stock-AF'!$C139)</f>
        <v>0</v>
      </c>
      <c r="Z139" s="4">
        <f>SUMIFS(Stock!Z$2:Z$500,Stock!$C$2:$C$500,'Stock-AF'!$C139)*SUMIFS(AF!Z$2:Z$500,AF!$C$2:$C$500,'Stock-AF'!$C139)</f>
        <v>0</v>
      </c>
      <c r="AA139" s="4">
        <f>SUMIFS(Stock!AA$2:AA$500,Stock!$C$2:$C$500,'Stock-AF'!$C139)*SUMIFS(AF!AA$2:AA$500,AF!$C$2:$C$500,'Stock-AF'!$C139)</f>
        <v>0</v>
      </c>
      <c r="AB139" s="4">
        <f>SUMIFS(Stock!AB$2:AB$500,Stock!$C$2:$C$500,'Stock-AF'!$C139)*SUMIFS(AF!AB$2:AB$500,AF!$C$2:$C$500,'Stock-AF'!$C139)</f>
        <v>27.581213277997801</v>
      </c>
      <c r="AC139" s="4">
        <f>SUMIFS(Stock!AC$2:AC$500,Stock!$C$2:$C$500,'Stock-AF'!$C139)*SUMIFS(AF!AC$2:AC$500,AF!$C$2:$C$500,'Stock-AF'!$C139)</f>
        <v>0</v>
      </c>
      <c r="AD139" s="4">
        <f>SUMIFS(Stock!AD$2:AD$500,Stock!$C$2:$C$500,'Stock-AF'!$C139)*SUMIFS(AF!AD$2:AD$500,AF!$C$2:$C$500,'Stock-AF'!$C139)</f>
        <v>0</v>
      </c>
      <c r="AE139" s="4">
        <f>SUMIFS(Stock!AE$2:AE$500,Stock!$C$2:$C$500,'Stock-AF'!$C139)*SUMIFS(AF!AE$2:AE$500,AF!$C$2:$C$500,'Stock-AF'!$C139)</f>
        <v>0</v>
      </c>
      <c r="AF139" s="4">
        <f>SUMIFS(Stock!AF$2:AF$500,Stock!$C$2:$C$500,'Stock-AF'!$C139)*SUMIFS(AF!AF$2:AF$500,AF!$C$2:$C$500,'Stock-AF'!$C139)</f>
        <v>0</v>
      </c>
      <c r="AG139" s="4">
        <f>SUMIFS(Stock!AG$2:AG$500,Stock!$C$2:$C$500,'Stock-AF'!$C139)*SUMIFS(AF!AG$2:AG$500,AF!$C$2:$C$500,'Stock-AF'!$C139)</f>
        <v>64.164475004901604</v>
      </c>
      <c r="AH139" s="4">
        <f>SUMIFS(Stock!AH$2:AH$500,Stock!$C$2:$C$500,'Stock-AF'!$C139)*SUMIFS(AF!AH$2:AH$500,AF!$C$2:$C$500,'Stock-AF'!$C139)</f>
        <v>0</v>
      </c>
      <c r="AI139" s="4">
        <f>SUMIFS(Stock!AI$2:AI$500,Stock!$C$2:$C$500,'Stock-AF'!$C139)*SUMIFS(AF!AI$2:AI$500,AF!$C$2:$C$500,'Stock-AF'!$C139)</f>
        <v>115.17028122295601</v>
      </c>
      <c r="AJ139" s="4">
        <f>SUMIFS(Stock!AJ$2:AJ$500,Stock!$C$2:$C$500,'Stock-AF'!$C139)*SUMIFS(AF!AJ$2:AJ$500,AF!$C$2:$C$500,'Stock-AF'!$C139)</f>
        <v>14.522417763010001</v>
      </c>
      <c r="AK139" s="4">
        <f>SUMIFS(Stock!AK$2:AK$500,Stock!$C$2:$C$500,'Stock-AF'!$C139)*SUMIFS(AF!AK$2:AK$500,AF!$C$2:$C$500,'Stock-AF'!$C139)</f>
        <v>0</v>
      </c>
      <c r="AL139" s="4">
        <f>SUMIFS(Stock!AL$2:AL$500,Stock!$C$2:$C$500,'Stock-AF'!$C139)*SUMIFS(AF!AL$2:AL$500,AF!$C$2:$C$500,'Stock-AF'!$C139)</f>
        <v>0</v>
      </c>
      <c r="AM139" s="4">
        <f>SUMIFS(Stock!AM$2:AM$500,Stock!$C$2:$C$500,'Stock-AF'!$C139)*SUMIFS(AF!AM$2:AM$500,AF!$C$2:$C$500,'Stock-AF'!$C139)</f>
        <v>0</v>
      </c>
      <c r="AN139" s="4">
        <f>SUMIFS(Stock!AN$2:AN$500,Stock!$C$2:$C$500,'Stock-AF'!$C139)*SUMIFS(AF!AN$2:AN$500,AF!$C$2:$C$500,'Stock-AF'!$C139)</f>
        <v>0</v>
      </c>
      <c r="AO139" s="4">
        <f>SUMIFS(Stock!AO$2:AO$500,Stock!$C$2:$C$500,'Stock-AF'!$C139)*SUMIFS(AF!AO$2:AO$500,AF!$C$2:$C$500,'Stock-AF'!$C139)</f>
        <v>143.701219566742</v>
      </c>
      <c r="AP139" s="4">
        <f>SUMIFS(Stock!AP$2:AP$500,Stock!$C$2:$C$500,'Stock-AF'!$C139)*SUMIFS(AF!AP$2:AP$500,AF!$C$2:$C$500,'Stock-AF'!$C139)</f>
        <v>93.320545269677595</v>
      </c>
      <c r="AQ139" s="4">
        <f>SUMIFS(Stock!AQ$2:AQ$500,Stock!$C$2:$C$500,'Stock-AF'!$C139)*SUMIFS(AF!AQ$2:AQ$500,AF!$C$2:$C$500,'Stock-AF'!$C139)</f>
        <v>556.20688199896301</v>
      </c>
      <c r="AR139" s="4">
        <f>SUMIFS(Stock!AR$2:AR$500,Stock!$C$2:$C$500,'Stock-AF'!$C139)*SUMIFS(AF!AR$2:AR$500,AF!$C$2:$C$500,'Stock-AF'!$C139)</f>
        <v>0</v>
      </c>
      <c r="AS139" s="4">
        <f>SUMIFS(Stock!AS$2:AS$500,Stock!$C$2:$C$500,'Stock-AF'!$C139)*SUMIFS(AF!AS$2:AS$500,AF!$C$2:$C$500,'Stock-AF'!$C139)</f>
        <v>0</v>
      </c>
      <c r="AT139" s="4">
        <f>SUMIFS(Stock!AT$2:AT$500,Stock!$C$2:$C$500,'Stock-AF'!$C139)*SUMIFS(AF!AT$2:AT$500,AF!$C$2:$C$500,'Stock-AF'!$C139)</f>
        <v>42.6858268720122</v>
      </c>
      <c r="AU139" s="4">
        <f>SUMIFS(Stock!AU$2:AU$500,Stock!$C$2:$C$500,'Stock-AF'!$C139)*SUMIFS(AF!AU$2:AU$500,AF!$C$2:$C$500,'Stock-AF'!$C139)</f>
        <v>0</v>
      </c>
      <c r="AV139" s="4">
        <f>SUMIFS(Stock!AV$2:AV$500,Stock!$C$2:$C$500,'Stock-AF'!$C139)*SUMIFS(AF!AV$2:AV$500,AF!$C$2:$C$500,'Stock-AF'!$C139)</f>
        <v>0</v>
      </c>
    </row>
    <row r="140" spans="1:48">
      <c r="A140" s="4" t="s">
        <v>52</v>
      </c>
      <c r="B140" s="4" t="s">
        <v>258</v>
      </c>
      <c r="C140" s="4" t="s">
        <v>60</v>
      </c>
      <c r="D140" s="4" t="s">
        <v>54</v>
      </c>
      <c r="E140" s="4" t="s">
        <v>260</v>
      </c>
      <c r="F140" s="4" t="s">
        <v>54</v>
      </c>
      <c r="G140" s="4">
        <v>2010</v>
      </c>
      <c r="H140" s="4" t="s">
        <v>54</v>
      </c>
      <c r="I140" s="4" t="s">
        <v>54</v>
      </c>
      <c r="J140" s="4" t="s">
        <v>54</v>
      </c>
      <c r="K140" s="4" t="s">
        <v>54</v>
      </c>
      <c r="L140" s="4">
        <f>SUMIFS(Stock!L$2:L$500,Stock!$C$2:$C$500,'Stock-AF'!$C140)*SUMIFS(AF!L$2:L$500,AF!$C$2:$C$500,'Stock-AF'!$C140)</f>
        <v>0</v>
      </c>
      <c r="M140" s="4">
        <f>SUMIFS(Stock!M$2:M$500,Stock!$C$2:$C$500,'Stock-AF'!$C140)*SUMIFS(AF!M$2:M$500,AF!$C$2:$C$500,'Stock-AF'!$C140)</f>
        <v>1.36843428510632</v>
      </c>
      <c r="N140" s="4">
        <f>SUMIFS(Stock!N$2:N$500,Stock!$C$2:$C$500,'Stock-AF'!$C140)*SUMIFS(AF!N$2:N$500,AF!$C$2:$C$500,'Stock-AF'!$C140)</f>
        <v>0</v>
      </c>
      <c r="O140" s="4">
        <f>SUMIFS(Stock!O$2:O$500,Stock!$C$2:$C$500,'Stock-AF'!$C140)*SUMIFS(AF!O$2:O$500,AF!$C$2:$C$500,'Stock-AF'!$C140)</f>
        <v>0</v>
      </c>
      <c r="P140" s="4">
        <f>SUMIFS(Stock!P$2:P$500,Stock!$C$2:$C$500,'Stock-AF'!$C140)*SUMIFS(AF!P$2:P$500,AF!$C$2:$C$500,'Stock-AF'!$C140)</f>
        <v>15.858433484747099</v>
      </c>
      <c r="Q140" s="4">
        <f>SUMIFS(Stock!Q$2:Q$500,Stock!$C$2:$C$500,'Stock-AF'!$C140)*SUMIFS(AF!Q$2:Q$500,AF!$C$2:$C$500,'Stock-AF'!$C140)</f>
        <v>0</v>
      </c>
      <c r="R140" s="4">
        <f>SUMIFS(Stock!R$2:R$500,Stock!$C$2:$C$500,'Stock-AF'!$C140)*SUMIFS(AF!R$2:R$500,AF!$C$2:$C$500,'Stock-AF'!$C140)</f>
        <v>0</v>
      </c>
      <c r="S140" s="4">
        <f>SUMIFS(Stock!S$2:S$500,Stock!$C$2:$C$500,'Stock-AF'!$C140)*SUMIFS(AF!S$2:S$500,AF!$C$2:$C$500,'Stock-AF'!$C140)</f>
        <v>0</v>
      </c>
      <c r="T140" s="4">
        <f>SUMIFS(Stock!T$2:T$500,Stock!$C$2:$C$500,'Stock-AF'!$C140)*SUMIFS(AF!T$2:T$500,AF!$C$2:$C$500,'Stock-AF'!$C140)</f>
        <v>0</v>
      </c>
      <c r="U140" s="4">
        <f>SUMIFS(Stock!U$2:U$500,Stock!$C$2:$C$500,'Stock-AF'!$C140)*SUMIFS(AF!U$2:U$500,AF!$C$2:$C$500,'Stock-AF'!$C140)</f>
        <v>0</v>
      </c>
      <c r="V140" s="4">
        <f>SUMIFS(Stock!V$2:V$500,Stock!$C$2:$C$500,'Stock-AF'!$C140)*SUMIFS(AF!V$2:V$500,AF!$C$2:$C$500,'Stock-AF'!$C140)</f>
        <v>0</v>
      </c>
      <c r="W140" s="4">
        <f>SUMIFS(Stock!W$2:W$500,Stock!$C$2:$C$500,'Stock-AF'!$C140)*SUMIFS(AF!W$2:W$500,AF!$C$2:$C$500,'Stock-AF'!$C140)</f>
        <v>0</v>
      </c>
      <c r="X140" s="4">
        <f>SUMIFS(Stock!X$2:X$500,Stock!$C$2:$C$500,'Stock-AF'!$C140)*SUMIFS(AF!X$2:X$500,AF!$C$2:$C$500,'Stock-AF'!$C140)</f>
        <v>35.120582394930402</v>
      </c>
      <c r="Y140" s="4">
        <f>SUMIFS(Stock!Y$2:Y$500,Stock!$C$2:$C$500,'Stock-AF'!$C140)*SUMIFS(AF!Y$2:Y$500,AF!$C$2:$C$500,'Stock-AF'!$C140)</f>
        <v>0</v>
      </c>
      <c r="Z140" s="4">
        <f>SUMIFS(Stock!Z$2:Z$500,Stock!$C$2:$C$500,'Stock-AF'!$C140)*SUMIFS(AF!Z$2:Z$500,AF!$C$2:$C$500,'Stock-AF'!$C140)</f>
        <v>0</v>
      </c>
      <c r="AA140" s="4">
        <f>SUMIFS(Stock!AA$2:AA$500,Stock!$C$2:$C$500,'Stock-AF'!$C140)*SUMIFS(AF!AA$2:AA$500,AF!$C$2:$C$500,'Stock-AF'!$C140)</f>
        <v>0</v>
      </c>
      <c r="AB140" s="4">
        <f>SUMIFS(Stock!AB$2:AB$500,Stock!$C$2:$C$500,'Stock-AF'!$C140)*SUMIFS(AF!AB$2:AB$500,AF!$C$2:$C$500,'Stock-AF'!$C140)</f>
        <v>1.2910355151403199</v>
      </c>
      <c r="AC140" s="4">
        <f>SUMIFS(Stock!AC$2:AC$500,Stock!$C$2:$C$500,'Stock-AF'!$C140)*SUMIFS(AF!AC$2:AC$500,AF!$C$2:$C$500,'Stock-AF'!$C140)</f>
        <v>0</v>
      </c>
      <c r="AD140" s="4">
        <f>SUMIFS(Stock!AD$2:AD$500,Stock!$C$2:$C$500,'Stock-AF'!$C140)*SUMIFS(AF!AD$2:AD$500,AF!$C$2:$C$500,'Stock-AF'!$C140)</f>
        <v>0</v>
      </c>
      <c r="AE140" s="4">
        <f>SUMIFS(Stock!AE$2:AE$500,Stock!$C$2:$C$500,'Stock-AF'!$C140)*SUMIFS(AF!AE$2:AE$500,AF!$C$2:$C$500,'Stock-AF'!$C140)</f>
        <v>0</v>
      </c>
      <c r="AF140" s="4">
        <f>SUMIFS(Stock!AF$2:AF$500,Stock!$C$2:$C$500,'Stock-AF'!$C140)*SUMIFS(AF!AF$2:AF$500,AF!$C$2:$C$500,'Stock-AF'!$C140)</f>
        <v>0</v>
      </c>
      <c r="AG140" s="4">
        <f>SUMIFS(Stock!AG$2:AG$500,Stock!$C$2:$C$500,'Stock-AF'!$C140)*SUMIFS(AF!AG$2:AG$500,AF!$C$2:$C$500,'Stock-AF'!$C140)</f>
        <v>0</v>
      </c>
      <c r="AH140" s="4">
        <f>SUMIFS(Stock!AH$2:AH$500,Stock!$C$2:$C$500,'Stock-AF'!$C140)*SUMIFS(AF!AH$2:AH$500,AF!$C$2:$C$500,'Stock-AF'!$C140)</f>
        <v>0</v>
      </c>
      <c r="AI140" s="4">
        <f>SUMIFS(Stock!AI$2:AI$500,Stock!$C$2:$C$500,'Stock-AF'!$C140)*SUMIFS(AF!AI$2:AI$500,AF!$C$2:$C$500,'Stock-AF'!$C140)</f>
        <v>0</v>
      </c>
      <c r="AJ140" s="4">
        <f>SUMIFS(Stock!AJ$2:AJ$500,Stock!$C$2:$C$500,'Stock-AF'!$C140)*SUMIFS(AF!AJ$2:AJ$500,AF!$C$2:$C$500,'Stock-AF'!$C140)</f>
        <v>0</v>
      </c>
      <c r="AK140" s="4">
        <f>SUMIFS(Stock!AK$2:AK$500,Stock!$C$2:$C$500,'Stock-AF'!$C140)*SUMIFS(AF!AK$2:AK$500,AF!$C$2:$C$500,'Stock-AF'!$C140)</f>
        <v>0</v>
      </c>
      <c r="AL140" s="4">
        <f>SUMIFS(Stock!AL$2:AL$500,Stock!$C$2:$C$500,'Stock-AF'!$C140)*SUMIFS(AF!AL$2:AL$500,AF!$C$2:$C$500,'Stock-AF'!$C140)</f>
        <v>0</v>
      </c>
      <c r="AM140" s="4">
        <f>SUMIFS(Stock!AM$2:AM$500,Stock!$C$2:$C$500,'Stock-AF'!$C140)*SUMIFS(AF!AM$2:AM$500,AF!$C$2:$C$500,'Stock-AF'!$C140)</f>
        <v>0</v>
      </c>
      <c r="AN140" s="4">
        <f>SUMIFS(Stock!AN$2:AN$500,Stock!$C$2:$C$500,'Stock-AF'!$C140)*SUMIFS(AF!AN$2:AN$500,AF!$C$2:$C$500,'Stock-AF'!$C140)</f>
        <v>0</v>
      </c>
      <c r="AO140" s="4">
        <f>SUMIFS(Stock!AO$2:AO$500,Stock!$C$2:$C$500,'Stock-AF'!$C140)*SUMIFS(AF!AO$2:AO$500,AF!$C$2:$C$500,'Stock-AF'!$C140)</f>
        <v>438.68350324879998</v>
      </c>
      <c r="AP140" s="4">
        <f>SUMIFS(Stock!AP$2:AP$500,Stock!$C$2:$C$500,'Stock-AF'!$C140)*SUMIFS(AF!AP$2:AP$500,AF!$C$2:$C$500,'Stock-AF'!$C140)</f>
        <v>0</v>
      </c>
      <c r="AQ140" s="4">
        <f>SUMIFS(Stock!AQ$2:AQ$500,Stock!$C$2:$C$500,'Stock-AF'!$C140)*SUMIFS(AF!AQ$2:AQ$500,AF!$C$2:$C$500,'Stock-AF'!$C140)</f>
        <v>0</v>
      </c>
      <c r="AR140" s="4">
        <f>SUMIFS(Stock!AR$2:AR$500,Stock!$C$2:$C$500,'Stock-AF'!$C140)*SUMIFS(AF!AR$2:AR$500,AF!$C$2:$C$500,'Stock-AF'!$C140)</f>
        <v>0</v>
      </c>
      <c r="AS140" s="4">
        <f>SUMIFS(Stock!AS$2:AS$500,Stock!$C$2:$C$500,'Stock-AF'!$C140)*SUMIFS(AF!AS$2:AS$500,AF!$C$2:$C$500,'Stock-AF'!$C140)</f>
        <v>0</v>
      </c>
      <c r="AT140" s="4">
        <f>SUMIFS(Stock!AT$2:AT$500,Stock!$C$2:$C$500,'Stock-AF'!$C140)*SUMIFS(AF!AT$2:AT$500,AF!$C$2:$C$500,'Stock-AF'!$C140)</f>
        <v>0</v>
      </c>
      <c r="AU140" s="4">
        <f>SUMIFS(Stock!AU$2:AU$500,Stock!$C$2:$C$500,'Stock-AF'!$C140)*SUMIFS(AF!AU$2:AU$500,AF!$C$2:$C$500,'Stock-AF'!$C140)</f>
        <v>0</v>
      </c>
      <c r="AV140" s="4">
        <f>SUMIFS(Stock!AV$2:AV$500,Stock!$C$2:$C$500,'Stock-AF'!$C140)*SUMIFS(AF!AV$2:AV$500,AF!$C$2:$C$500,'Stock-AF'!$C140)</f>
        <v>0</v>
      </c>
    </row>
    <row r="141" spans="1:48">
      <c r="A141" s="4" t="s">
        <v>52</v>
      </c>
      <c r="B141" s="4" t="s">
        <v>258</v>
      </c>
      <c r="C141" s="4" t="s">
        <v>61</v>
      </c>
      <c r="D141" s="4" t="s">
        <v>54</v>
      </c>
      <c r="E141" s="4" t="s">
        <v>260</v>
      </c>
      <c r="F141" s="4" t="s">
        <v>54</v>
      </c>
      <c r="G141" s="4">
        <v>2010</v>
      </c>
      <c r="H141" s="4" t="s">
        <v>54</v>
      </c>
      <c r="I141" s="4" t="s">
        <v>54</v>
      </c>
      <c r="J141" s="4" t="s">
        <v>54</v>
      </c>
      <c r="K141" s="4" t="s">
        <v>54</v>
      </c>
      <c r="L141" s="4">
        <f>SUMIFS(Stock!L$2:L$500,Stock!$C$2:$C$500,'Stock-AF'!$C141)*SUMIFS(AF!L$2:L$500,AF!$C$2:$C$500,'Stock-AF'!$C141)</f>
        <v>140.22684870447699</v>
      </c>
      <c r="M141" s="4">
        <f>SUMIFS(Stock!M$2:M$500,Stock!$C$2:$C$500,'Stock-AF'!$C141)*SUMIFS(AF!M$2:M$500,AF!$C$2:$C$500,'Stock-AF'!$C141)</f>
        <v>1276.68076628994</v>
      </c>
      <c r="N141" s="4">
        <f>SUMIFS(Stock!N$2:N$500,Stock!$C$2:$C$500,'Stock-AF'!$C141)*SUMIFS(AF!N$2:N$500,AF!$C$2:$C$500,'Stock-AF'!$C141)</f>
        <v>266.37458680377603</v>
      </c>
      <c r="O141" s="4">
        <f>SUMIFS(Stock!O$2:O$500,Stock!$C$2:$C$500,'Stock-AF'!$C141)*SUMIFS(AF!O$2:O$500,AF!$C$2:$C$500,'Stock-AF'!$C141)</f>
        <v>665.80959487247196</v>
      </c>
      <c r="P141" s="4">
        <f>SUMIFS(Stock!P$2:P$500,Stock!$C$2:$C$500,'Stock-AF'!$C141)*SUMIFS(AF!P$2:P$500,AF!$C$2:$C$500,'Stock-AF'!$C141)</f>
        <v>679.80161460751901</v>
      </c>
      <c r="Q141" s="4">
        <f>SUMIFS(Stock!Q$2:Q$500,Stock!$C$2:$C$500,'Stock-AF'!$C141)*SUMIFS(AF!Q$2:Q$500,AF!$C$2:$C$500,'Stock-AF'!$C141)</f>
        <v>1637.12483002007</v>
      </c>
      <c r="R141" s="4">
        <f>SUMIFS(Stock!R$2:R$500,Stock!$C$2:$C$500,'Stock-AF'!$C141)*SUMIFS(AF!R$2:R$500,AF!$C$2:$C$500,'Stock-AF'!$C141)</f>
        <v>33.185984310586399</v>
      </c>
      <c r="S141" s="4">
        <f>SUMIFS(Stock!S$2:S$500,Stock!$C$2:$C$500,'Stock-AF'!$C141)*SUMIFS(AF!S$2:S$500,AF!$C$2:$C$500,'Stock-AF'!$C141)</f>
        <v>1722.71505232872</v>
      </c>
      <c r="T141" s="4">
        <f>SUMIFS(Stock!T$2:T$500,Stock!$C$2:$C$500,'Stock-AF'!$C141)*SUMIFS(AF!T$2:T$500,AF!$C$2:$C$500,'Stock-AF'!$C141)</f>
        <v>16881.955800403</v>
      </c>
      <c r="U141" s="4">
        <f>SUMIFS(Stock!U$2:U$500,Stock!$C$2:$C$500,'Stock-AF'!$C141)*SUMIFS(AF!U$2:U$500,AF!$C$2:$C$500,'Stock-AF'!$C141)</f>
        <v>1003.14533213045</v>
      </c>
      <c r="V141" s="4">
        <f>SUMIFS(Stock!V$2:V$500,Stock!$C$2:$C$500,'Stock-AF'!$C141)*SUMIFS(AF!V$2:V$500,AF!$C$2:$C$500,'Stock-AF'!$C141)</f>
        <v>439.04826446526499</v>
      </c>
      <c r="W141" s="4">
        <f>SUMIFS(Stock!W$2:W$500,Stock!$C$2:$C$500,'Stock-AF'!$C141)*SUMIFS(AF!W$2:W$500,AF!$C$2:$C$500,'Stock-AF'!$C141)</f>
        <v>1538.8533185830099</v>
      </c>
      <c r="X141" s="4">
        <f>SUMIFS(Stock!X$2:X$500,Stock!$C$2:$C$500,'Stock-AF'!$C141)*SUMIFS(AF!X$2:X$500,AF!$C$2:$C$500,'Stock-AF'!$C141)</f>
        <v>4340.6409664359999</v>
      </c>
      <c r="Y141" s="4">
        <f>SUMIFS(Stock!Y$2:Y$500,Stock!$C$2:$C$500,'Stock-AF'!$C141)*SUMIFS(AF!Y$2:Y$500,AF!$C$2:$C$500,'Stock-AF'!$C141)</f>
        <v>1094.0500734156101</v>
      </c>
      <c r="Z141" s="4">
        <f>SUMIFS(Stock!Z$2:Z$500,Stock!$C$2:$C$500,'Stock-AF'!$C141)*SUMIFS(AF!Z$2:Z$500,AF!$C$2:$C$500,'Stock-AF'!$C141)</f>
        <v>6982.9021570696796</v>
      </c>
      <c r="AA141" s="4">
        <f>SUMIFS(Stock!AA$2:AA$500,Stock!$C$2:$C$500,'Stock-AF'!$C141)*SUMIFS(AF!AA$2:AA$500,AF!$C$2:$C$500,'Stock-AF'!$C141)</f>
        <v>362.48307371615698</v>
      </c>
      <c r="AB141" s="4">
        <f>SUMIFS(Stock!AB$2:AB$500,Stock!$C$2:$C$500,'Stock-AF'!$C141)*SUMIFS(AF!AB$2:AB$500,AF!$C$2:$C$500,'Stock-AF'!$C141)</f>
        <v>641.64465102474003</v>
      </c>
      <c r="AC141" s="4">
        <f>SUMIFS(Stock!AC$2:AC$500,Stock!$C$2:$C$500,'Stock-AF'!$C141)*SUMIFS(AF!AC$2:AC$500,AF!$C$2:$C$500,'Stock-AF'!$C141)</f>
        <v>112.558444897641</v>
      </c>
      <c r="AD141" s="4">
        <f>SUMIFS(Stock!AD$2:AD$500,Stock!$C$2:$C$500,'Stock-AF'!$C141)*SUMIFS(AF!AD$2:AD$500,AF!$C$2:$C$500,'Stock-AF'!$C141)</f>
        <v>65.781386044570397</v>
      </c>
      <c r="AE141" s="4">
        <f>SUMIFS(Stock!AE$2:AE$500,Stock!$C$2:$C$500,'Stock-AF'!$C141)*SUMIFS(AF!AE$2:AE$500,AF!$C$2:$C$500,'Stock-AF'!$C141)</f>
        <v>4633.7915002886903</v>
      </c>
      <c r="AF141" s="4">
        <f>SUMIFS(Stock!AF$2:AF$500,Stock!$C$2:$C$500,'Stock-AF'!$C141)*SUMIFS(AF!AF$2:AF$500,AF!$C$2:$C$500,'Stock-AF'!$C141)</f>
        <v>149.00351329463399</v>
      </c>
      <c r="AG141" s="4">
        <f>SUMIFS(Stock!AG$2:AG$500,Stock!$C$2:$C$500,'Stock-AF'!$C141)*SUMIFS(AF!AG$2:AG$500,AF!$C$2:$C$500,'Stock-AF'!$C141)</f>
        <v>515.90944314134401</v>
      </c>
      <c r="AH141" s="4">
        <f>SUMIFS(Stock!AH$2:AH$500,Stock!$C$2:$C$500,'Stock-AF'!$C141)*SUMIFS(AF!AH$2:AH$500,AF!$C$2:$C$500,'Stock-AF'!$C141)</f>
        <v>48.123076667103099</v>
      </c>
      <c r="AI141" s="4">
        <f>SUMIFS(Stock!AI$2:AI$500,Stock!$C$2:$C$500,'Stock-AF'!$C141)*SUMIFS(AF!AI$2:AI$500,AF!$C$2:$C$500,'Stock-AF'!$C141)</f>
        <v>318.49368654552097</v>
      </c>
      <c r="AJ141" s="4">
        <f>SUMIFS(Stock!AJ$2:AJ$500,Stock!$C$2:$C$500,'Stock-AF'!$C141)*SUMIFS(AF!AJ$2:AJ$500,AF!$C$2:$C$500,'Stock-AF'!$C141)</f>
        <v>84.029847674355494</v>
      </c>
      <c r="AK141" s="4">
        <f>SUMIFS(Stock!AK$2:AK$500,Stock!$C$2:$C$500,'Stock-AF'!$C141)*SUMIFS(AF!AK$2:AK$500,AF!$C$2:$C$500,'Stock-AF'!$C141)</f>
        <v>153.92593188305901</v>
      </c>
      <c r="AL141" s="4">
        <f>SUMIFS(Stock!AL$2:AL$500,Stock!$C$2:$C$500,'Stock-AF'!$C141)*SUMIFS(AF!AL$2:AL$500,AF!$C$2:$C$500,'Stock-AF'!$C141)</f>
        <v>7.2774098228008102</v>
      </c>
      <c r="AM141" s="4">
        <f>SUMIFS(Stock!AM$2:AM$500,Stock!$C$2:$C$500,'Stock-AF'!$C141)*SUMIFS(AF!AM$2:AM$500,AF!$C$2:$C$500,'Stock-AF'!$C141)</f>
        <v>1118.26954780295</v>
      </c>
      <c r="AN141" s="4">
        <f>SUMIFS(Stock!AN$2:AN$500,Stock!$C$2:$C$500,'Stock-AF'!$C141)*SUMIFS(AF!AN$2:AN$500,AF!$C$2:$C$500,'Stock-AF'!$C141)</f>
        <v>1144.78504594229</v>
      </c>
      <c r="AO141" s="4">
        <f>SUMIFS(Stock!AO$2:AO$500,Stock!$C$2:$C$500,'Stock-AF'!$C141)*SUMIFS(AF!AO$2:AO$500,AF!$C$2:$C$500,'Stock-AF'!$C141)</f>
        <v>4079.3775879864102</v>
      </c>
      <c r="AP141" s="4">
        <f>SUMIFS(Stock!AP$2:AP$500,Stock!$C$2:$C$500,'Stock-AF'!$C141)*SUMIFS(AF!AP$2:AP$500,AF!$C$2:$C$500,'Stock-AF'!$C141)</f>
        <v>221.95156712788199</v>
      </c>
      <c r="AQ141" s="4">
        <f>SUMIFS(Stock!AQ$2:AQ$500,Stock!$C$2:$C$500,'Stock-AF'!$C141)*SUMIFS(AF!AQ$2:AQ$500,AF!$C$2:$C$500,'Stock-AF'!$C141)</f>
        <v>317.78425984275901</v>
      </c>
      <c r="AR141" s="4">
        <f>SUMIFS(Stock!AR$2:AR$500,Stock!$C$2:$C$500,'Stock-AF'!$C141)*SUMIFS(AF!AR$2:AR$500,AF!$C$2:$C$500,'Stock-AF'!$C141)</f>
        <v>757.12872970978401</v>
      </c>
      <c r="AS141" s="4">
        <f>SUMIFS(Stock!AS$2:AS$500,Stock!$C$2:$C$500,'Stock-AF'!$C141)*SUMIFS(AF!AS$2:AS$500,AF!$C$2:$C$500,'Stock-AF'!$C141)</f>
        <v>2410.7027900391799</v>
      </c>
      <c r="AT141" s="4">
        <f>SUMIFS(Stock!AT$2:AT$500,Stock!$C$2:$C$500,'Stock-AF'!$C141)*SUMIFS(AF!AT$2:AT$500,AF!$C$2:$C$500,'Stock-AF'!$C141)</f>
        <v>275.34074920659901</v>
      </c>
      <c r="AU141" s="4">
        <f>SUMIFS(Stock!AU$2:AU$500,Stock!$C$2:$C$500,'Stock-AF'!$C141)*SUMIFS(AF!AU$2:AU$500,AF!$C$2:$C$500,'Stock-AF'!$C141)</f>
        <v>378.92970063457</v>
      </c>
      <c r="AV141" s="4">
        <f>SUMIFS(Stock!AV$2:AV$500,Stock!$C$2:$C$500,'Stock-AF'!$C141)*SUMIFS(AF!AV$2:AV$500,AF!$C$2:$C$500,'Stock-AF'!$C141)</f>
        <v>2257.4353696256599</v>
      </c>
    </row>
    <row r="142" spans="1:48">
      <c r="A142" s="4" t="s">
        <v>52</v>
      </c>
      <c r="B142" s="4" t="s">
        <v>258</v>
      </c>
      <c r="C142" s="4" t="s">
        <v>62</v>
      </c>
      <c r="D142" s="4" t="s">
        <v>54</v>
      </c>
      <c r="E142" s="4" t="s">
        <v>260</v>
      </c>
      <c r="F142" s="4" t="s">
        <v>54</v>
      </c>
      <c r="G142" s="4">
        <v>2010</v>
      </c>
      <c r="H142" s="4" t="s">
        <v>54</v>
      </c>
      <c r="I142" s="4" t="s">
        <v>54</v>
      </c>
      <c r="J142" s="4" t="s">
        <v>54</v>
      </c>
      <c r="K142" s="4" t="s">
        <v>54</v>
      </c>
      <c r="L142" s="4">
        <f>SUMIFS(Stock!L$2:L$500,Stock!$C$2:$C$500,'Stock-AF'!$C142)*SUMIFS(AF!L$2:L$500,AF!$C$2:$C$500,'Stock-AF'!$C142)</f>
        <v>0</v>
      </c>
      <c r="M142" s="4">
        <f>SUMIFS(Stock!M$2:M$500,Stock!$C$2:$C$500,'Stock-AF'!$C142)*SUMIFS(AF!M$2:M$500,AF!$C$2:$C$500,'Stock-AF'!$C142)</f>
        <v>93.806170244037901</v>
      </c>
      <c r="N142" s="4">
        <f>SUMIFS(Stock!N$2:N$500,Stock!$C$2:$C$500,'Stock-AF'!$C142)*SUMIFS(AF!N$2:N$500,AF!$C$2:$C$500,'Stock-AF'!$C142)</f>
        <v>4.8128145611986204</v>
      </c>
      <c r="O142" s="4">
        <f>SUMIFS(Stock!O$2:O$500,Stock!$C$2:$C$500,'Stock-AF'!$C142)*SUMIFS(AF!O$2:O$500,AF!$C$2:$C$500,'Stock-AF'!$C142)</f>
        <v>203.98736617599701</v>
      </c>
      <c r="P142" s="4">
        <f>SUMIFS(Stock!P$2:P$500,Stock!$C$2:$C$500,'Stock-AF'!$C142)*SUMIFS(AF!P$2:P$500,AF!$C$2:$C$500,'Stock-AF'!$C142)</f>
        <v>9.7313114565493493</v>
      </c>
      <c r="Q142" s="4">
        <f>SUMIFS(Stock!Q$2:Q$500,Stock!$C$2:$C$500,'Stock-AF'!$C142)*SUMIFS(AF!Q$2:Q$500,AF!$C$2:$C$500,'Stock-AF'!$C142)</f>
        <v>11.160381509895601</v>
      </c>
      <c r="R142" s="4">
        <f>SUMIFS(Stock!R$2:R$500,Stock!$C$2:$C$500,'Stock-AF'!$C142)*SUMIFS(AF!R$2:R$500,AF!$C$2:$C$500,'Stock-AF'!$C142)</f>
        <v>0</v>
      </c>
      <c r="S142" s="4">
        <f>SUMIFS(Stock!S$2:S$500,Stock!$C$2:$C$500,'Stock-AF'!$C142)*SUMIFS(AF!S$2:S$500,AF!$C$2:$C$500,'Stock-AF'!$C142)</f>
        <v>432.42205751266499</v>
      </c>
      <c r="T142" s="4">
        <f>SUMIFS(Stock!T$2:T$500,Stock!$C$2:$C$500,'Stock-AF'!$C142)*SUMIFS(AF!T$2:T$500,AF!$C$2:$C$500,'Stock-AF'!$C142)</f>
        <v>263.40492422656098</v>
      </c>
      <c r="U142" s="4">
        <f>SUMIFS(Stock!U$2:U$500,Stock!$C$2:$C$500,'Stock-AF'!$C142)*SUMIFS(AF!U$2:U$500,AF!$C$2:$C$500,'Stock-AF'!$C142)</f>
        <v>30.036108117866601</v>
      </c>
      <c r="V142" s="4">
        <f>SUMIFS(Stock!V$2:V$500,Stock!$C$2:$C$500,'Stock-AF'!$C142)*SUMIFS(AF!V$2:V$500,AF!$C$2:$C$500,'Stock-AF'!$C142)</f>
        <v>12.3595714945025</v>
      </c>
      <c r="W142" s="4">
        <f>SUMIFS(Stock!W$2:W$500,Stock!$C$2:$C$500,'Stock-AF'!$C142)*SUMIFS(AF!W$2:W$500,AF!$C$2:$C$500,'Stock-AF'!$C142)</f>
        <v>36.019109460700903</v>
      </c>
      <c r="X142" s="4">
        <f>SUMIFS(Stock!X$2:X$500,Stock!$C$2:$C$500,'Stock-AF'!$C142)*SUMIFS(AF!X$2:X$500,AF!$C$2:$C$500,'Stock-AF'!$C142)</f>
        <v>1995.8392638528801</v>
      </c>
      <c r="Y142" s="4">
        <f>SUMIFS(Stock!Y$2:Y$500,Stock!$C$2:$C$500,'Stock-AF'!$C142)*SUMIFS(AF!Y$2:Y$500,AF!$C$2:$C$500,'Stock-AF'!$C142)</f>
        <v>3.1775044083969499</v>
      </c>
      <c r="Z142" s="4">
        <f>SUMIFS(Stock!Z$2:Z$500,Stock!$C$2:$C$500,'Stock-AF'!$C142)*SUMIFS(AF!Z$2:Z$500,AF!$C$2:$C$500,'Stock-AF'!$C142)</f>
        <v>1170.65260972444</v>
      </c>
      <c r="AA142" s="4">
        <f>SUMIFS(Stock!AA$2:AA$500,Stock!$C$2:$C$500,'Stock-AF'!$C142)*SUMIFS(AF!AA$2:AA$500,AF!$C$2:$C$500,'Stock-AF'!$C142)</f>
        <v>65.892368265587095</v>
      </c>
      <c r="AB142" s="4">
        <f>SUMIFS(Stock!AB$2:AB$500,Stock!$C$2:$C$500,'Stock-AF'!$C142)*SUMIFS(AF!AB$2:AB$500,AF!$C$2:$C$500,'Stock-AF'!$C142)</f>
        <v>502.09544852457202</v>
      </c>
      <c r="AC142" s="4">
        <f>SUMIFS(Stock!AC$2:AC$500,Stock!$C$2:$C$500,'Stock-AF'!$C142)*SUMIFS(AF!AC$2:AC$500,AF!$C$2:$C$500,'Stock-AF'!$C142)</f>
        <v>23.2457657940781</v>
      </c>
      <c r="AD142" s="4">
        <f>SUMIFS(Stock!AD$2:AD$500,Stock!$C$2:$C$500,'Stock-AF'!$C142)*SUMIFS(AF!AD$2:AD$500,AF!$C$2:$C$500,'Stock-AF'!$C142)</f>
        <v>0</v>
      </c>
      <c r="AE142" s="4">
        <f>SUMIFS(Stock!AE$2:AE$500,Stock!$C$2:$C$500,'Stock-AF'!$C142)*SUMIFS(AF!AE$2:AE$500,AF!$C$2:$C$500,'Stock-AF'!$C142)</f>
        <v>9748.2962309523991</v>
      </c>
      <c r="AF142" s="4">
        <f>SUMIFS(Stock!AF$2:AF$500,Stock!$C$2:$C$500,'Stock-AF'!$C142)*SUMIFS(AF!AF$2:AF$500,AF!$C$2:$C$500,'Stock-AF'!$C142)</f>
        <v>0</v>
      </c>
      <c r="AG142" s="4">
        <f>SUMIFS(Stock!AG$2:AG$500,Stock!$C$2:$C$500,'Stock-AF'!$C142)*SUMIFS(AF!AG$2:AG$500,AF!$C$2:$C$500,'Stock-AF'!$C142)</f>
        <v>34.506729967486599</v>
      </c>
      <c r="AH142" s="4">
        <f>SUMIFS(Stock!AH$2:AH$500,Stock!$C$2:$C$500,'Stock-AF'!$C142)*SUMIFS(AF!AH$2:AH$500,AF!$C$2:$C$500,'Stock-AF'!$C142)</f>
        <v>16.843076833486101</v>
      </c>
      <c r="AI142" s="4">
        <f>SUMIFS(Stock!AI$2:AI$500,Stock!$C$2:$C$500,'Stock-AF'!$C142)*SUMIFS(AF!AI$2:AI$500,AF!$C$2:$C$500,'Stock-AF'!$C142)</f>
        <v>42.455532622403503</v>
      </c>
      <c r="AJ142" s="4">
        <f>SUMIFS(Stock!AJ$2:AJ$500,Stock!$C$2:$C$500,'Stock-AF'!$C142)*SUMIFS(AF!AJ$2:AJ$500,AF!$C$2:$C$500,'Stock-AF'!$C142)</f>
        <v>0</v>
      </c>
      <c r="AK142" s="4">
        <f>SUMIFS(Stock!AK$2:AK$500,Stock!$C$2:$C$500,'Stock-AF'!$C142)*SUMIFS(AF!AK$2:AK$500,AF!$C$2:$C$500,'Stock-AF'!$C142)</f>
        <v>0</v>
      </c>
      <c r="AL142" s="4">
        <f>SUMIFS(Stock!AL$2:AL$500,Stock!$C$2:$C$500,'Stock-AF'!$C142)*SUMIFS(AF!AL$2:AL$500,AF!$C$2:$C$500,'Stock-AF'!$C142)</f>
        <v>0</v>
      </c>
      <c r="AM142" s="4">
        <f>SUMIFS(Stock!AM$2:AM$500,Stock!$C$2:$C$500,'Stock-AF'!$C142)*SUMIFS(AF!AM$2:AM$500,AF!$C$2:$C$500,'Stock-AF'!$C142)</f>
        <v>572.66574813327998</v>
      </c>
      <c r="AN142" s="4">
        <f>SUMIFS(Stock!AN$2:AN$500,Stock!$C$2:$C$500,'Stock-AF'!$C142)*SUMIFS(AF!AN$2:AN$500,AF!$C$2:$C$500,'Stock-AF'!$C142)</f>
        <v>0.12802622386231099</v>
      </c>
      <c r="AO142" s="4">
        <f>SUMIFS(Stock!AO$2:AO$500,Stock!$C$2:$C$500,'Stock-AF'!$C142)*SUMIFS(AF!AO$2:AO$500,AF!$C$2:$C$500,'Stock-AF'!$C142)</f>
        <v>745.66720746610304</v>
      </c>
      <c r="AP142" s="4">
        <f>SUMIFS(Stock!AP$2:AP$500,Stock!$C$2:$C$500,'Stock-AF'!$C142)*SUMIFS(AF!AP$2:AP$500,AF!$C$2:$C$500,'Stock-AF'!$C142)</f>
        <v>41.939274849193303</v>
      </c>
      <c r="AQ142" s="4">
        <f>SUMIFS(Stock!AQ$2:AQ$500,Stock!$C$2:$C$500,'Stock-AF'!$C142)*SUMIFS(AF!AQ$2:AQ$500,AF!$C$2:$C$500,'Stock-AF'!$C142)</f>
        <v>614.02267932636005</v>
      </c>
      <c r="AR142" s="4">
        <f>SUMIFS(Stock!AR$2:AR$500,Stock!$C$2:$C$500,'Stock-AF'!$C142)*SUMIFS(AF!AR$2:AR$500,AF!$C$2:$C$500,'Stock-AF'!$C142)</f>
        <v>21.187560800516</v>
      </c>
      <c r="AS142" s="4">
        <f>SUMIFS(Stock!AS$2:AS$500,Stock!$C$2:$C$500,'Stock-AF'!$C142)*SUMIFS(AF!AS$2:AS$500,AF!$C$2:$C$500,'Stock-AF'!$C142)</f>
        <v>16.078702197456199</v>
      </c>
      <c r="AT142" s="4">
        <f>SUMIFS(Stock!AT$2:AT$500,Stock!$C$2:$C$500,'Stock-AF'!$C142)*SUMIFS(AF!AT$2:AT$500,AF!$C$2:$C$500,'Stock-AF'!$C142)</f>
        <v>39.138211233855699</v>
      </c>
      <c r="AU142" s="4">
        <f>SUMIFS(Stock!AU$2:AU$500,Stock!$C$2:$C$500,'Stock-AF'!$C142)*SUMIFS(AF!AU$2:AU$500,AF!$C$2:$C$500,'Stock-AF'!$C142)</f>
        <v>180.372883815991</v>
      </c>
      <c r="AV142" s="4">
        <f>SUMIFS(Stock!AV$2:AV$500,Stock!$C$2:$C$500,'Stock-AF'!$C142)*SUMIFS(AF!AV$2:AV$500,AF!$C$2:$C$500,'Stock-AF'!$C142)</f>
        <v>1548.2590081032399</v>
      </c>
    </row>
    <row r="143" spans="1:48">
      <c r="A143" s="4" t="s">
        <v>52</v>
      </c>
      <c r="B143" s="4" t="s">
        <v>258</v>
      </c>
      <c r="C143" s="4" t="s">
        <v>63</v>
      </c>
      <c r="D143" s="4" t="s">
        <v>54</v>
      </c>
      <c r="E143" s="4" t="s">
        <v>260</v>
      </c>
      <c r="F143" s="4" t="s">
        <v>54</v>
      </c>
      <c r="G143" s="4">
        <v>2010</v>
      </c>
      <c r="H143" s="4" t="s">
        <v>54</v>
      </c>
      <c r="I143" s="4" t="s">
        <v>54</v>
      </c>
      <c r="J143" s="4" t="s">
        <v>54</v>
      </c>
      <c r="K143" s="4" t="s">
        <v>54</v>
      </c>
      <c r="L143" s="4">
        <f>SUMIFS(Stock!L$2:L$500,Stock!$C$2:$C$500,'Stock-AF'!$C143)*SUMIFS(AF!L$2:L$500,AF!$C$2:$C$500,'Stock-AF'!$C143)</f>
        <v>46.8696432511639</v>
      </c>
      <c r="M143" s="4">
        <f>SUMIFS(Stock!M$2:M$500,Stock!$C$2:$C$500,'Stock-AF'!$C143)*SUMIFS(AF!M$2:M$500,AF!$C$2:$C$500,'Stock-AF'!$C143)</f>
        <v>48.579417121274197</v>
      </c>
      <c r="N143" s="4">
        <f>SUMIFS(Stock!N$2:N$500,Stock!$C$2:$C$500,'Stock-AF'!$C143)*SUMIFS(AF!N$2:N$500,AF!$C$2:$C$500,'Stock-AF'!$C143)</f>
        <v>0</v>
      </c>
      <c r="O143" s="4">
        <f>SUMIFS(Stock!O$2:O$500,Stock!$C$2:$C$500,'Stock-AF'!$C143)*SUMIFS(AF!O$2:O$500,AF!$C$2:$C$500,'Stock-AF'!$C143)</f>
        <v>35.726053363523803</v>
      </c>
      <c r="P143" s="4">
        <f>SUMIFS(Stock!P$2:P$500,Stock!$C$2:$C$500,'Stock-AF'!$C143)*SUMIFS(AF!P$2:P$500,AF!$C$2:$C$500,'Stock-AF'!$C143)</f>
        <v>42.838365776979103</v>
      </c>
      <c r="Q143" s="4">
        <f>SUMIFS(Stock!Q$2:Q$500,Stock!$C$2:$C$500,'Stock-AF'!$C143)*SUMIFS(AF!Q$2:Q$500,AF!$C$2:$C$500,'Stock-AF'!$C143)</f>
        <v>0</v>
      </c>
      <c r="R143" s="4">
        <f>SUMIFS(Stock!R$2:R$500,Stock!$C$2:$C$500,'Stock-AF'!$C143)*SUMIFS(AF!R$2:R$500,AF!$C$2:$C$500,'Stock-AF'!$C143)</f>
        <v>50.396303118782299</v>
      </c>
      <c r="S143" s="4">
        <f>SUMIFS(Stock!S$2:S$500,Stock!$C$2:$C$500,'Stock-AF'!$C143)*SUMIFS(AF!S$2:S$500,AF!$C$2:$C$500,'Stock-AF'!$C143)</f>
        <v>7.6534877435869797</v>
      </c>
      <c r="T143" s="4">
        <f>SUMIFS(Stock!T$2:T$500,Stock!$C$2:$C$500,'Stock-AF'!$C143)*SUMIFS(AF!T$2:T$500,AF!$C$2:$C$500,'Stock-AF'!$C143)</f>
        <v>1362.1182101127699</v>
      </c>
      <c r="U143" s="4">
        <f>SUMIFS(Stock!U$2:U$500,Stock!$C$2:$C$500,'Stock-AF'!$C143)*SUMIFS(AF!U$2:U$500,AF!$C$2:$C$500,'Stock-AF'!$C143)</f>
        <v>33.494811476893702</v>
      </c>
      <c r="V143" s="4">
        <f>SUMIFS(Stock!V$2:V$500,Stock!$C$2:$C$500,'Stock-AF'!$C143)*SUMIFS(AF!V$2:V$500,AF!$C$2:$C$500,'Stock-AF'!$C143)</f>
        <v>15.0809450345765</v>
      </c>
      <c r="W143" s="4">
        <f>SUMIFS(Stock!W$2:W$500,Stock!$C$2:$C$500,'Stock-AF'!$C143)*SUMIFS(AF!W$2:W$500,AF!$C$2:$C$500,'Stock-AF'!$C143)</f>
        <v>49.664725344951698</v>
      </c>
      <c r="X143" s="4">
        <f>SUMIFS(Stock!X$2:X$500,Stock!$C$2:$C$500,'Stock-AF'!$C143)*SUMIFS(AF!X$2:X$500,AF!$C$2:$C$500,'Stock-AF'!$C143)</f>
        <v>991.808341157276</v>
      </c>
      <c r="Y143" s="4">
        <f>SUMIFS(Stock!Y$2:Y$500,Stock!$C$2:$C$500,'Stock-AF'!$C143)*SUMIFS(AF!Y$2:Y$500,AF!$C$2:$C$500,'Stock-AF'!$C143)</f>
        <v>10.9447374067006</v>
      </c>
      <c r="Z143" s="4">
        <f>SUMIFS(Stock!Z$2:Z$500,Stock!$C$2:$C$500,'Stock-AF'!$C143)*SUMIFS(AF!Z$2:Z$500,AF!$C$2:$C$500,'Stock-AF'!$C143)</f>
        <v>1041.7979313830101</v>
      </c>
      <c r="AA143" s="4">
        <f>SUMIFS(Stock!AA$2:AA$500,Stock!$C$2:$C$500,'Stock-AF'!$C143)*SUMIFS(AF!AA$2:AA$500,AF!$C$2:$C$500,'Stock-AF'!$C143)</f>
        <v>76.649284876901604</v>
      </c>
      <c r="AB143" s="4">
        <f>SUMIFS(Stock!AB$2:AB$500,Stock!$C$2:$C$500,'Stock-AF'!$C143)*SUMIFS(AF!AB$2:AB$500,AF!$C$2:$C$500,'Stock-AF'!$C143)</f>
        <v>142.18995696295499</v>
      </c>
      <c r="AC143" s="4">
        <f>SUMIFS(Stock!AC$2:AC$500,Stock!$C$2:$C$500,'Stock-AF'!$C143)*SUMIFS(AF!AC$2:AC$500,AF!$C$2:$C$500,'Stock-AF'!$C143)</f>
        <v>12.329948227070799</v>
      </c>
      <c r="AD143" s="4">
        <f>SUMIFS(Stock!AD$2:AD$500,Stock!$C$2:$C$500,'Stock-AF'!$C143)*SUMIFS(AF!AD$2:AD$500,AF!$C$2:$C$500,'Stock-AF'!$C143)</f>
        <v>1.3807485919024201</v>
      </c>
      <c r="AE143" s="4">
        <f>SUMIFS(Stock!AE$2:AE$500,Stock!$C$2:$C$500,'Stock-AF'!$C143)*SUMIFS(AF!AE$2:AE$500,AF!$C$2:$C$500,'Stock-AF'!$C143)</f>
        <v>2665.6696198743598</v>
      </c>
      <c r="AF143" s="4">
        <f>SUMIFS(Stock!AF$2:AF$500,Stock!$C$2:$C$500,'Stock-AF'!$C143)*SUMIFS(AF!AF$2:AF$500,AF!$C$2:$C$500,'Stock-AF'!$C143)</f>
        <v>10.6307691122276</v>
      </c>
      <c r="AG143" s="4">
        <f>SUMIFS(Stock!AG$2:AG$500,Stock!$C$2:$C$500,'Stock-AF'!$C143)*SUMIFS(AF!AG$2:AG$500,AF!$C$2:$C$500,'Stock-AF'!$C143)</f>
        <v>110.96281793466299</v>
      </c>
      <c r="AH143" s="4">
        <f>SUMIFS(Stock!AH$2:AH$500,Stock!$C$2:$C$500,'Stock-AF'!$C143)*SUMIFS(AF!AH$2:AH$500,AF!$C$2:$C$500,'Stock-AF'!$C143)</f>
        <v>2.98153844567921</v>
      </c>
      <c r="AI143" s="4">
        <f>SUMIFS(Stock!AI$2:AI$500,Stock!$C$2:$C$500,'Stock-AF'!$C143)*SUMIFS(AF!AI$2:AI$500,AF!$C$2:$C$500,'Stock-AF'!$C143)</f>
        <v>100.195056988872</v>
      </c>
      <c r="AJ143" s="4">
        <f>SUMIFS(Stock!AJ$2:AJ$500,Stock!$C$2:$C$500,'Stock-AF'!$C143)*SUMIFS(AF!AJ$2:AJ$500,AF!$C$2:$C$500,'Stock-AF'!$C143)</f>
        <v>0</v>
      </c>
      <c r="AK143" s="4">
        <f>SUMIFS(Stock!AK$2:AK$500,Stock!$C$2:$C$500,'Stock-AF'!$C143)*SUMIFS(AF!AK$2:AK$500,AF!$C$2:$C$500,'Stock-AF'!$C143)</f>
        <v>6.9711541836914703</v>
      </c>
      <c r="AL143" s="4">
        <f>SUMIFS(Stock!AL$2:AL$500,Stock!$C$2:$C$500,'Stock-AF'!$C143)*SUMIFS(AF!AL$2:AL$500,AF!$C$2:$C$500,'Stock-AF'!$C143)</f>
        <v>9.0838590695953396</v>
      </c>
      <c r="AM143" s="4">
        <f>SUMIFS(Stock!AM$2:AM$500,Stock!$C$2:$C$500,'Stock-AF'!$C143)*SUMIFS(AF!AM$2:AM$500,AF!$C$2:$C$500,'Stock-AF'!$C143)</f>
        <v>37.7462941754074</v>
      </c>
      <c r="AN143" s="4">
        <f>SUMIFS(Stock!AN$2:AN$500,Stock!$C$2:$C$500,'Stock-AF'!$C143)*SUMIFS(AF!AN$2:AN$500,AF!$C$2:$C$500,'Stock-AF'!$C143)</f>
        <v>6.7497390771515997</v>
      </c>
      <c r="AO143" s="4">
        <f>SUMIFS(Stock!AO$2:AO$500,Stock!$C$2:$C$500,'Stock-AF'!$C143)*SUMIFS(AF!AO$2:AO$500,AF!$C$2:$C$500,'Stock-AF'!$C143)</f>
        <v>1326.70966614283</v>
      </c>
      <c r="AP143" s="4">
        <f>SUMIFS(Stock!AP$2:AP$500,Stock!$C$2:$C$500,'Stock-AF'!$C143)*SUMIFS(AF!AP$2:AP$500,AF!$C$2:$C$500,'Stock-AF'!$C143)</f>
        <v>157.47437819242199</v>
      </c>
      <c r="AQ143" s="4">
        <f>SUMIFS(Stock!AQ$2:AQ$500,Stock!$C$2:$C$500,'Stock-AF'!$C143)*SUMIFS(AF!AQ$2:AQ$500,AF!$C$2:$C$500,'Stock-AF'!$C143)</f>
        <v>562.89352211042603</v>
      </c>
      <c r="AR143" s="4">
        <f>SUMIFS(Stock!AR$2:AR$500,Stock!$C$2:$C$500,'Stock-AF'!$C143)*SUMIFS(AF!AR$2:AR$500,AF!$C$2:$C$500,'Stock-AF'!$C143)</f>
        <v>22.9612335308992</v>
      </c>
      <c r="AS143" s="4">
        <f>SUMIFS(Stock!AS$2:AS$500,Stock!$C$2:$C$500,'Stock-AF'!$C143)*SUMIFS(AF!AS$2:AS$500,AF!$C$2:$C$500,'Stock-AF'!$C143)</f>
        <v>0</v>
      </c>
      <c r="AT143" s="4">
        <f>SUMIFS(Stock!AT$2:AT$500,Stock!$C$2:$C$500,'Stock-AF'!$C143)*SUMIFS(AF!AT$2:AT$500,AF!$C$2:$C$500,'Stock-AF'!$C143)</f>
        <v>104.254124076148</v>
      </c>
      <c r="AU143" s="4">
        <f>SUMIFS(Stock!AU$2:AU$500,Stock!$C$2:$C$500,'Stock-AF'!$C143)*SUMIFS(AF!AU$2:AU$500,AF!$C$2:$C$500,'Stock-AF'!$C143)</f>
        <v>21.0581675739645</v>
      </c>
      <c r="AV143" s="4">
        <f>SUMIFS(Stock!AV$2:AV$500,Stock!$C$2:$C$500,'Stock-AF'!$C143)*SUMIFS(AF!AV$2:AV$500,AF!$C$2:$C$500,'Stock-AF'!$C143)</f>
        <v>122.53270394513601</v>
      </c>
    </row>
    <row r="144" spans="1:48">
      <c r="A144" s="4" t="s">
        <v>52</v>
      </c>
      <c r="B144" s="4" t="s">
        <v>258</v>
      </c>
      <c r="C144" s="4" t="s">
        <v>64</v>
      </c>
      <c r="D144" s="4" t="s">
        <v>54</v>
      </c>
      <c r="E144" s="4" t="s">
        <v>260</v>
      </c>
      <c r="F144" s="4" t="s">
        <v>54</v>
      </c>
      <c r="G144" s="4">
        <v>2010</v>
      </c>
      <c r="H144" s="4" t="s">
        <v>54</v>
      </c>
      <c r="I144" s="4" t="s">
        <v>54</v>
      </c>
      <c r="J144" s="4" t="s">
        <v>54</v>
      </c>
      <c r="K144" s="4" t="s">
        <v>54</v>
      </c>
      <c r="L144" s="4">
        <f>SUMIFS(Stock!L$2:L$500,Stock!$C$2:$C$500,'Stock-AF'!$C144)*SUMIFS(AF!L$2:L$500,AF!$C$2:$C$500,'Stock-AF'!$C144)</f>
        <v>2.3495023325273801</v>
      </c>
      <c r="M144" s="4">
        <f>SUMIFS(Stock!M$2:M$500,Stock!$C$2:$C$500,'Stock-AF'!$C144)*SUMIFS(AF!M$2:M$500,AF!$C$2:$C$500,'Stock-AF'!$C144)</f>
        <v>15.302809371556201</v>
      </c>
      <c r="N144" s="4">
        <f>SUMIFS(Stock!N$2:N$500,Stock!$C$2:$C$500,'Stock-AF'!$C144)*SUMIFS(AF!N$2:N$500,AF!$C$2:$C$500,'Stock-AF'!$C144)</f>
        <v>0</v>
      </c>
      <c r="O144" s="4">
        <f>SUMIFS(Stock!O$2:O$500,Stock!$C$2:$C$500,'Stock-AF'!$C144)*SUMIFS(AF!O$2:O$500,AF!$C$2:$C$500,'Stock-AF'!$C144)</f>
        <v>0</v>
      </c>
      <c r="P144" s="4">
        <f>SUMIFS(Stock!P$2:P$500,Stock!$C$2:$C$500,'Stock-AF'!$C144)*SUMIFS(AF!P$2:P$500,AF!$C$2:$C$500,'Stock-AF'!$C144)</f>
        <v>12.506947064298799</v>
      </c>
      <c r="Q144" s="4">
        <f>SUMIFS(Stock!Q$2:Q$500,Stock!$C$2:$C$500,'Stock-AF'!$C144)*SUMIFS(AF!Q$2:Q$500,AF!$C$2:$C$500,'Stock-AF'!$C144)</f>
        <v>0</v>
      </c>
      <c r="R144" s="4">
        <f>SUMIFS(Stock!R$2:R$500,Stock!$C$2:$C$500,'Stock-AF'!$C144)*SUMIFS(AF!R$2:R$500,AF!$C$2:$C$500,'Stock-AF'!$C144)</f>
        <v>0</v>
      </c>
      <c r="S144" s="4">
        <f>SUMIFS(Stock!S$2:S$500,Stock!$C$2:$C$500,'Stock-AF'!$C144)*SUMIFS(AF!S$2:S$500,AF!$C$2:$C$500,'Stock-AF'!$C144)</f>
        <v>12.4733783703106</v>
      </c>
      <c r="T144" s="4">
        <f>SUMIFS(Stock!T$2:T$500,Stock!$C$2:$C$500,'Stock-AF'!$C144)*SUMIFS(AF!T$2:T$500,AF!$C$2:$C$500,'Stock-AF'!$C144)</f>
        <v>0</v>
      </c>
      <c r="U144" s="4">
        <f>SUMIFS(Stock!U$2:U$500,Stock!$C$2:$C$500,'Stock-AF'!$C144)*SUMIFS(AF!U$2:U$500,AF!$C$2:$C$500,'Stock-AF'!$C144)</f>
        <v>0</v>
      </c>
      <c r="V144" s="4">
        <f>SUMIFS(Stock!V$2:V$500,Stock!$C$2:$C$500,'Stock-AF'!$C144)*SUMIFS(AF!V$2:V$500,AF!$C$2:$C$500,'Stock-AF'!$C144)</f>
        <v>2.2864295710867402</v>
      </c>
      <c r="W144" s="4">
        <f>SUMIFS(Stock!W$2:W$500,Stock!$C$2:$C$500,'Stock-AF'!$C144)*SUMIFS(AF!W$2:W$500,AF!$C$2:$C$500,'Stock-AF'!$C144)</f>
        <v>13.3741078359757</v>
      </c>
      <c r="X144" s="4">
        <f>SUMIFS(Stock!X$2:X$500,Stock!$C$2:$C$500,'Stock-AF'!$C144)*SUMIFS(AF!X$2:X$500,AF!$C$2:$C$500,'Stock-AF'!$C144)</f>
        <v>20.2262112165538</v>
      </c>
      <c r="Y144" s="4">
        <f>SUMIFS(Stock!Y$2:Y$500,Stock!$C$2:$C$500,'Stock-AF'!$C144)*SUMIFS(AF!Y$2:Y$500,AF!$C$2:$C$500,'Stock-AF'!$C144)</f>
        <v>0</v>
      </c>
      <c r="Z144" s="4">
        <f>SUMIFS(Stock!Z$2:Z$500,Stock!$C$2:$C$500,'Stock-AF'!$C144)*SUMIFS(AF!Z$2:Z$500,AF!$C$2:$C$500,'Stock-AF'!$C144)</f>
        <v>0</v>
      </c>
      <c r="AA144" s="4">
        <f>SUMIFS(Stock!AA$2:AA$500,Stock!$C$2:$C$500,'Stock-AF'!$C144)*SUMIFS(AF!AA$2:AA$500,AF!$C$2:$C$500,'Stock-AF'!$C144)</f>
        <v>0</v>
      </c>
      <c r="AB144" s="4">
        <f>SUMIFS(Stock!AB$2:AB$500,Stock!$C$2:$C$500,'Stock-AF'!$C144)*SUMIFS(AF!AB$2:AB$500,AF!$C$2:$C$500,'Stock-AF'!$C144)</f>
        <v>11.9053570716687</v>
      </c>
      <c r="AC144" s="4">
        <f>SUMIFS(Stock!AC$2:AC$500,Stock!$C$2:$C$500,'Stock-AF'!$C144)*SUMIFS(AF!AC$2:AC$500,AF!$C$2:$C$500,'Stock-AF'!$C144)</f>
        <v>0</v>
      </c>
      <c r="AD144" s="4">
        <f>SUMIFS(Stock!AD$2:AD$500,Stock!$C$2:$C$500,'Stock-AF'!$C144)*SUMIFS(AF!AD$2:AD$500,AF!$C$2:$C$500,'Stock-AF'!$C144)</f>
        <v>0</v>
      </c>
      <c r="AE144" s="4">
        <f>SUMIFS(Stock!AE$2:AE$500,Stock!$C$2:$C$500,'Stock-AF'!$C144)*SUMIFS(AF!AE$2:AE$500,AF!$C$2:$C$500,'Stock-AF'!$C144)</f>
        <v>0</v>
      </c>
      <c r="AF144" s="4">
        <f>SUMIFS(Stock!AF$2:AF$500,Stock!$C$2:$C$500,'Stock-AF'!$C144)*SUMIFS(AF!AF$2:AF$500,AF!$C$2:$C$500,'Stock-AF'!$C144)</f>
        <v>0</v>
      </c>
      <c r="AG144" s="4">
        <f>SUMIFS(Stock!AG$2:AG$500,Stock!$C$2:$C$500,'Stock-AF'!$C144)*SUMIFS(AF!AG$2:AG$500,AF!$C$2:$C$500,'Stock-AF'!$C144)</f>
        <v>11.6553778799036</v>
      </c>
      <c r="AH144" s="4">
        <f>SUMIFS(Stock!AH$2:AH$500,Stock!$C$2:$C$500,'Stock-AF'!$C144)*SUMIFS(AF!AH$2:AH$500,AF!$C$2:$C$500,'Stock-AF'!$C144)</f>
        <v>0</v>
      </c>
      <c r="AI144" s="4">
        <f>SUMIFS(Stock!AI$2:AI$500,Stock!$C$2:$C$500,'Stock-AF'!$C144)*SUMIFS(AF!AI$2:AI$500,AF!$C$2:$C$500,'Stock-AF'!$C144)</f>
        <v>14.7152329652427</v>
      </c>
      <c r="AJ144" s="4">
        <f>SUMIFS(Stock!AJ$2:AJ$500,Stock!$C$2:$C$500,'Stock-AF'!$C144)*SUMIFS(AF!AJ$2:AJ$500,AF!$C$2:$C$500,'Stock-AF'!$C144)</f>
        <v>3.5641519381340201</v>
      </c>
      <c r="AK144" s="4">
        <f>SUMIFS(Stock!AK$2:AK$500,Stock!$C$2:$C$500,'Stock-AF'!$C144)*SUMIFS(AF!AK$2:AK$500,AF!$C$2:$C$500,'Stock-AF'!$C144)</f>
        <v>0</v>
      </c>
      <c r="AL144" s="4">
        <f>SUMIFS(Stock!AL$2:AL$500,Stock!$C$2:$C$500,'Stock-AF'!$C144)*SUMIFS(AF!AL$2:AL$500,AF!$C$2:$C$500,'Stock-AF'!$C144)</f>
        <v>0</v>
      </c>
      <c r="AM144" s="4">
        <f>SUMIFS(Stock!AM$2:AM$500,Stock!$C$2:$C$500,'Stock-AF'!$C144)*SUMIFS(AF!AM$2:AM$500,AF!$C$2:$C$500,'Stock-AF'!$C144)</f>
        <v>0</v>
      </c>
      <c r="AN144" s="4">
        <f>SUMIFS(Stock!AN$2:AN$500,Stock!$C$2:$C$500,'Stock-AF'!$C144)*SUMIFS(AF!AN$2:AN$500,AF!$C$2:$C$500,'Stock-AF'!$C144)</f>
        <v>0</v>
      </c>
      <c r="AO144" s="4">
        <f>SUMIFS(Stock!AO$2:AO$500,Stock!$C$2:$C$500,'Stock-AF'!$C144)*SUMIFS(AF!AO$2:AO$500,AF!$C$2:$C$500,'Stock-AF'!$C144)</f>
        <v>26.6244060991502</v>
      </c>
      <c r="AP144" s="4">
        <f>SUMIFS(Stock!AP$2:AP$500,Stock!$C$2:$C$500,'Stock-AF'!$C144)*SUMIFS(AF!AP$2:AP$500,AF!$C$2:$C$500,'Stock-AF'!$C144)</f>
        <v>59.984633358533102</v>
      </c>
      <c r="AQ144" s="4">
        <f>SUMIFS(Stock!AQ$2:AQ$500,Stock!$C$2:$C$500,'Stock-AF'!$C144)*SUMIFS(AF!AQ$2:AQ$500,AF!$C$2:$C$500,'Stock-AF'!$C144)</f>
        <v>163.831764213204</v>
      </c>
      <c r="AR144" s="4">
        <f>SUMIFS(Stock!AR$2:AR$500,Stock!$C$2:$C$500,'Stock-AF'!$C144)*SUMIFS(AF!AR$2:AR$500,AF!$C$2:$C$500,'Stock-AF'!$C144)</f>
        <v>0</v>
      </c>
      <c r="AS144" s="4">
        <f>SUMIFS(Stock!AS$2:AS$500,Stock!$C$2:$C$500,'Stock-AF'!$C144)*SUMIFS(AF!AS$2:AS$500,AF!$C$2:$C$500,'Stock-AF'!$C144)</f>
        <v>0</v>
      </c>
      <c r="AT144" s="4">
        <f>SUMIFS(Stock!AT$2:AT$500,Stock!$C$2:$C$500,'Stock-AF'!$C144)*SUMIFS(AF!AT$2:AT$500,AF!$C$2:$C$500,'Stock-AF'!$C144)</f>
        <v>6.00159417473271</v>
      </c>
      <c r="AU144" s="4">
        <f>SUMIFS(Stock!AU$2:AU$500,Stock!$C$2:$C$500,'Stock-AF'!$C144)*SUMIFS(AF!AU$2:AU$500,AF!$C$2:$C$500,'Stock-AF'!$C144)</f>
        <v>0</v>
      </c>
      <c r="AV144" s="4">
        <f>SUMIFS(Stock!AV$2:AV$500,Stock!$C$2:$C$500,'Stock-AF'!$C144)*SUMIFS(AF!AV$2:AV$500,AF!$C$2:$C$500,'Stock-AF'!$C144)</f>
        <v>0</v>
      </c>
    </row>
    <row r="145" spans="1:48">
      <c r="A145" s="4" t="s">
        <v>52</v>
      </c>
      <c r="B145" s="4" t="s">
        <v>258</v>
      </c>
      <c r="C145" s="4" t="s">
        <v>65</v>
      </c>
      <c r="D145" s="4" t="s">
        <v>54</v>
      </c>
      <c r="E145" s="4" t="s">
        <v>260</v>
      </c>
      <c r="F145" s="4" t="s">
        <v>54</v>
      </c>
      <c r="G145" s="4">
        <v>2010</v>
      </c>
      <c r="H145" s="4" t="s">
        <v>54</v>
      </c>
      <c r="I145" s="4" t="s">
        <v>54</v>
      </c>
      <c r="J145" s="4" t="s">
        <v>54</v>
      </c>
      <c r="K145" s="4" t="s">
        <v>54</v>
      </c>
      <c r="L145" s="4">
        <f>SUMIFS(Stock!L$2:L$500,Stock!$C$2:$C$500,'Stock-AF'!$C145)*SUMIFS(AF!L$2:L$500,AF!$C$2:$C$500,'Stock-AF'!$C145)</f>
        <v>0</v>
      </c>
      <c r="M145" s="4">
        <f>SUMIFS(Stock!M$2:M$500,Stock!$C$2:$C$500,'Stock-AF'!$C145)*SUMIFS(AF!M$2:M$500,AF!$C$2:$C$500,'Stock-AF'!$C145)</f>
        <v>0.43847591322510698</v>
      </c>
      <c r="N145" s="4">
        <f>SUMIFS(Stock!N$2:N$500,Stock!$C$2:$C$500,'Stock-AF'!$C145)*SUMIFS(AF!N$2:N$500,AF!$C$2:$C$500,'Stock-AF'!$C145)</f>
        <v>0</v>
      </c>
      <c r="O145" s="4">
        <f>SUMIFS(Stock!O$2:O$500,Stock!$C$2:$C$500,'Stock-AF'!$C145)*SUMIFS(AF!O$2:O$500,AF!$C$2:$C$500,'Stock-AF'!$C145)</f>
        <v>0</v>
      </c>
      <c r="P145" s="4">
        <f>SUMIFS(Stock!P$2:P$500,Stock!$C$2:$C$500,'Stock-AF'!$C145)*SUMIFS(AF!P$2:P$500,AF!$C$2:$C$500,'Stock-AF'!$C145)</f>
        <v>6.8421664223872396</v>
      </c>
      <c r="Q145" s="4">
        <f>SUMIFS(Stock!Q$2:Q$500,Stock!$C$2:$C$500,'Stock-AF'!$C145)*SUMIFS(AF!Q$2:Q$500,AF!$C$2:$C$500,'Stock-AF'!$C145)</f>
        <v>0</v>
      </c>
      <c r="R145" s="4">
        <f>SUMIFS(Stock!R$2:R$500,Stock!$C$2:$C$500,'Stock-AF'!$C145)*SUMIFS(AF!R$2:R$500,AF!$C$2:$C$500,'Stock-AF'!$C145)</f>
        <v>0</v>
      </c>
      <c r="S145" s="4">
        <f>SUMIFS(Stock!S$2:S$500,Stock!$C$2:$C$500,'Stock-AF'!$C145)*SUMIFS(AF!S$2:S$500,AF!$C$2:$C$500,'Stock-AF'!$C145)</f>
        <v>0</v>
      </c>
      <c r="T145" s="4">
        <f>SUMIFS(Stock!T$2:T$500,Stock!$C$2:$C$500,'Stock-AF'!$C145)*SUMIFS(AF!T$2:T$500,AF!$C$2:$C$500,'Stock-AF'!$C145)</f>
        <v>0</v>
      </c>
      <c r="U145" s="4">
        <f>SUMIFS(Stock!U$2:U$500,Stock!$C$2:$C$500,'Stock-AF'!$C145)*SUMIFS(AF!U$2:U$500,AF!$C$2:$C$500,'Stock-AF'!$C145)</f>
        <v>0</v>
      </c>
      <c r="V145" s="4">
        <f>SUMIFS(Stock!V$2:V$500,Stock!$C$2:$C$500,'Stock-AF'!$C145)*SUMIFS(AF!V$2:V$500,AF!$C$2:$C$500,'Stock-AF'!$C145)</f>
        <v>0</v>
      </c>
      <c r="W145" s="4">
        <f>SUMIFS(Stock!W$2:W$500,Stock!$C$2:$C$500,'Stock-AF'!$C145)*SUMIFS(AF!W$2:W$500,AF!$C$2:$C$500,'Stock-AF'!$C145)</f>
        <v>0</v>
      </c>
      <c r="X145" s="4">
        <f>SUMIFS(Stock!X$2:X$500,Stock!$C$2:$C$500,'Stock-AF'!$C145)*SUMIFS(AF!X$2:X$500,AF!$C$2:$C$500,'Stock-AF'!$C145)</f>
        <v>10.1916757961325</v>
      </c>
      <c r="Y145" s="4">
        <f>SUMIFS(Stock!Y$2:Y$500,Stock!$C$2:$C$500,'Stock-AF'!$C145)*SUMIFS(AF!Y$2:Y$500,AF!$C$2:$C$500,'Stock-AF'!$C145)</f>
        <v>0</v>
      </c>
      <c r="Z145" s="4">
        <f>SUMIFS(Stock!Z$2:Z$500,Stock!$C$2:$C$500,'Stock-AF'!$C145)*SUMIFS(AF!Z$2:Z$500,AF!$C$2:$C$500,'Stock-AF'!$C145)</f>
        <v>0</v>
      </c>
      <c r="AA145" s="4">
        <f>SUMIFS(Stock!AA$2:AA$500,Stock!$C$2:$C$500,'Stock-AF'!$C145)*SUMIFS(AF!AA$2:AA$500,AF!$C$2:$C$500,'Stock-AF'!$C145)</f>
        <v>0</v>
      </c>
      <c r="AB145" s="4">
        <f>SUMIFS(Stock!AB$2:AB$500,Stock!$C$2:$C$500,'Stock-AF'!$C145)*SUMIFS(AF!AB$2:AB$500,AF!$C$2:$C$500,'Stock-AF'!$C145)</f>
        <v>0.55727203314193796</v>
      </c>
      <c r="AC145" s="4">
        <f>SUMIFS(Stock!AC$2:AC$500,Stock!$C$2:$C$500,'Stock-AF'!$C145)*SUMIFS(AF!AC$2:AC$500,AF!$C$2:$C$500,'Stock-AF'!$C145)</f>
        <v>0</v>
      </c>
      <c r="AD145" s="4">
        <f>SUMIFS(Stock!AD$2:AD$500,Stock!$C$2:$C$500,'Stock-AF'!$C145)*SUMIFS(AF!AD$2:AD$500,AF!$C$2:$C$500,'Stock-AF'!$C145)</f>
        <v>0</v>
      </c>
      <c r="AE145" s="4">
        <f>SUMIFS(Stock!AE$2:AE$500,Stock!$C$2:$C$500,'Stock-AF'!$C145)*SUMIFS(AF!AE$2:AE$500,AF!$C$2:$C$500,'Stock-AF'!$C145)</f>
        <v>0</v>
      </c>
      <c r="AF145" s="4">
        <f>SUMIFS(Stock!AF$2:AF$500,Stock!$C$2:$C$500,'Stock-AF'!$C145)*SUMIFS(AF!AF$2:AF$500,AF!$C$2:$C$500,'Stock-AF'!$C145)</f>
        <v>0</v>
      </c>
      <c r="AG145" s="4">
        <f>SUMIFS(Stock!AG$2:AG$500,Stock!$C$2:$C$500,'Stock-AF'!$C145)*SUMIFS(AF!AG$2:AG$500,AF!$C$2:$C$500,'Stock-AF'!$C145)</f>
        <v>0</v>
      </c>
      <c r="AH145" s="4">
        <f>SUMIFS(Stock!AH$2:AH$500,Stock!$C$2:$C$500,'Stock-AF'!$C145)*SUMIFS(AF!AH$2:AH$500,AF!$C$2:$C$500,'Stock-AF'!$C145)</f>
        <v>0</v>
      </c>
      <c r="AI145" s="4">
        <f>SUMIFS(Stock!AI$2:AI$500,Stock!$C$2:$C$500,'Stock-AF'!$C145)*SUMIFS(AF!AI$2:AI$500,AF!$C$2:$C$500,'Stock-AF'!$C145)</f>
        <v>0</v>
      </c>
      <c r="AJ145" s="4">
        <f>SUMIFS(Stock!AJ$2:AJ$500,Stock!$C$2:$C$500,'Stock-AF'!$C145)*SUMIFS(AF!AJ$2:AJ$500,AF!$C$2:$C$500,'Stock-AF'!$C145)</f>
        <v>0</v>
      </c>
      <c r="AK145" s="4">
        <f>SUMIFS(Stock!AK$2:AK$500,Stock!$C$2:$C$500,'Stock-AF'!$C145)*SUMIFS(AF!AK$2:AK$500,AF!$C$2:$C$500,'Stock-AF'!$C145)</f>
        <v>0</v>
      </c>
      <c r="AL145" s="4">
        <f>SUMIFS(Stock!AL$2:AL$500,Stock!$C$2:$C$500,'Stock-AF'!$C145)*SUMIFS(AF!AL$2:AL$500,AF!$C$2:$C$500,'Stock-AF'!$C145)</f>
        <v>0</v>
      </c>
      <c r="AM145" s="4">
        <f>SUMIFS(Stock!AM$2:AM$500,Stock!$C$2:$C$500,'Stock-AF'!$C145)*SUMIFS(AF!AM$2:AM$500,AF!$C$2:$C$500,'Stock-AF'!$C145)</f>
        <v>0</v>
      </c>
      <c r="AN145" s="4">
        <f>SUMIFS(Stock!AN$2:AN$500,Stock!$C$2:$C$500,'Stock-AF'!$C145)*SUMIFS(AF!AN$2:AN$500,AF!$C$2:$C$500,'Stock-AF'!$C145)</f>
        <v>0</v>
      </c>
      <c r="AO145" s="4">
        <f>SUMIFS(Stock!AO$2:AO$500,Stock!$C$2:$C$500,'Stock-AF'!$C145)*SUMIFS(AF!AO$2:AO$500,AF!$C$2:$C$500,'Stock-AF'!$C145)</f>
        <v>81.2775825752081</v>
      </c>
      <c r="AP145" s="4">
        <f>SUMIFS(Stock!AP$2:AP$500,Stock!$C$2:$C$500,'Stock-AF'!$C145)*SUMIFS(AF!AP$2:AP$500,AF!$C$2:$C$500,'Stock-AF'!$C145)</f>
        <v>0</v>
      </c>
      <c r="AQ145" s="4">
        <f>SUMIFS(Stock!AQ$2:AQ$500,Stock!$C$2:$C$500,'Stock-AF'!$C145)*SUMIFS(AF!AQ$2:AQ$500,AF!$C$2:$C$500,'Stock-AF'!$C145)</f>
        <v>0</v>
      </c>
      <c r="AR145" s="4">
        <f>SUMIFS(Stock!AR$2:AR$500,Stock!$C$2:$C$500,'Stock-AF'!$C145)*SUMIFS(AF!AR$2:AR$500,AF!$C$2:$C$500,'Stock-AF'!$C145)</f>
        <v>0</v>
      </c>
      <c r="AS145" s="4">
        <f>SUMIFS(Stock!AS$2:AS$500,Stock!$C$2:$C$500,'Stock-AF'!$C145)*SUMIFS(AF!AS$2:AS$500,AF!$C$2:$C$500,'Stock-AF'!$C145)</f>
        <v>0</v>
      </c>
      <c r="AT145" s="4">
        <f>SUMIFS(Stock!AT$2:AT$500,Stock!$C$2:$C$500,'Stock-AF'!$C145)*SUMIFS(AF!AT$2:AT$500,AF!$C$2:$C$500,'Stock-AF'!$C145)</f>
        <v>0</v>
      </c>
      <c r="AU145" s="4">
        <f>SUMIFS(Stock!AU$2:AU$500,Stock!$C$2:$C$500,'Stock-AF'!$C145)*SUMIFS(AF!AU$2:AU$500,AF!$C$2:$C$500,'Stock-AF'!$C145)</f>
        <v>0</v>
      </c>
      <c r="AV145" s="4">
        <f>SUMIFS(Stock!AV$2:AV$500,Stock!$C$2:$C$500,'Stock-AF'!$C145)*SUMIFS(AF!AV$2:AV$500,AF!$C$2:$C$500,'Stock-AF'!$C145)</f>
        <v>0</v>
      </c>
    </row>
    <row r="146" spans="1:48">
      <c r="A146" s="4" t="s">
        <v>52</v>
      </c>
      <c r="B146" s="4" t="s">
        <v>258</v>
      </c>
      <c r="C146" s="4" t="s">
        <v>66</v>
      </c>
      <c r="D146" s="4" t="s">
        <v>54</v>
      </c>
      <c r="E146" s="4" t="s">
        <v>260</v>
      </c>
      <c r="F146" s="4" t="s">
        <v>54</v>
      </c>
      <c r="G146" s="4">
        <v>2010</v>
      </c>
      <c r="H146" s="4" t="s">
        <v>54</v>
      </c>
      <c r="I146" s="4" t="s">
        <v>54</v>
      </c>
      <c r="J146" s="4" t="s">
        <v>54</v>
      </c>
      <c r="K146" s="4" t="s">
        <v>54</v>
      </c>
      <c r="L146" s="4">
        <f>SUMIFS(Stock!L$2:L$500,Stock!$C$2:$C$500,'Stock-AF'!$C146)*SUMIFS(AF!L$2:L$500,AF!$C$2:$C$500,'Stock-AF'!$C146)</f>
        <v>34.415054210979903</v>
      </c>
      <c r="M146" s="4">
        <f>SUMIFS(Stock!M$2:M$500,Stock!$C$2:$C$500,'Stock-AF'!$C146)*SUMIFS(AF!M$2:M$500,AF!$C$2:$C$500,'Stock-AF'!$C146)</f>
        <v>409.07610324336298</v>
      </c>
      <c r="N146" s="4">
        <f>SUMIFS(Stock!N$2:N$500,Stock!$C$2:$C$500,'Stock-AF'!$C146)*SUMIFS(AF!N$2:N$500,AF!$C$2:$C$500,'Stock-AF'!$C146)</f>
        <v>78.425657190803307</v>
      </c>
      <c r="O146" s="4">
        <f>SUMIFS(Stock!O$2:O$500,Stock!$C$2:$C$500,'Stock-AF'!$C146)*SUMIFS(AF!O$2:O$500,AF!$C$2:$C$500,'Stock-AF'!$C146)</f>
        <v>1165.91766582799</v>
      </c>
      <c r="P146" s="4">
        <f>SUMIFS(Stock!P$2:P$500,Stock!$C$2:$C$500,'Stock-AF'!$C146)*SUMIFS(AF!P$2:P$500,AF!$C$2:$C$500,'Stock-AF'!$C146)</f>
        <v>293.30234829473602</v>
      </c>
      <c r="Q146" s="4">
        <f>SUMIFS(Stock!Q$2:Q$500,Stock!$C$2:$C$500,'Stock-AF'!$C146)*SUMIFS(AF!Q$2:Q$500,AF!$C$2:$C$500,'Stock-AF'!$C146)</f>
        <v>937.69971699664495</v>
      </c>
      <c r="R146" s="4">
        <f>SUMIFS(Stock!R$2:R$500,Stock!$C$2:$C$500,'Stock-AF'!$C146)*SUMIFS(AF!R$2:R$500,AF!$C$2:$C$500,'Stock-AF'!$C146)</f>
        <v>42.941556409426703</v>
      </c>
      <c r="S146" s="4">
        <f>SUMIFS(Stock!S$2:S$500,Stock!$C$2:$C$500,'Stock-AF'!$C146)*SUMIFS(AF!S$2:S$500,AF!$C$2:$C$500,'Stock-AF'!$C146)</f>
        <v>474.97311846945797</v>
      </c>
      <c r="T146" s="4">
        <f>SUMIFS(Stock!T$2:T$500,Stock!$C$2:$C$500,'Stock-AF'!$C146)*SUMIFS(AF!T$2:T$500,AF!$C$2:$C$500,'Stock-AF'!$C146)</f>
        <v>7375.0481363430899</v>
      </c>
      <c r="U146" s="4">
        <f>SUMIFS(Stock!U$2:U$500,Stock!$C$2:$C$500,'Stock-AF'!$C146)*SUMIFS(AF!U$2:U$500,AF!$C$2:$C$500,'Stock-AF'!$C146)</f>
        <v>499.37859450135102</v>
      </c>
      <c r="V146" s="4">
        <f>SUMIFS(Stock!V$2:V$500,Stock!$C$2:$C$500,'Stock-AF'!$C146)*SUMIFS(AF!V$2:V$500,AF!$C$2:$C$500,'Stock-AF'!$C146)</f>
        <v>46.595027890778198</v>
      </c>
      <c r="W146" s="4">
        <f>SUMIFS(Stock!W$2:W$500,Stock!$C$2:$C$500,'Stock-AF'!$C146)*SUMIFS(AF!W$2:W$500,AF!$C$2:$C$500,'Stock-AF'!$C146)</f>
        <v>377.67175737787102</v>
      </c>
      <c r="X146" s="4">
        <f>SUMIFS(Stock!X$2:X$500,Stock!$C$2:$C$500,'Stock-AF'!$C146)*SUMIFS(AF!X$2:X$500,AF!$C$2:$C$500,'Stock-AF'!$C146)</f>
        <v>1259.6148030766401</v>
      </c>
      <c r="Y146" s="4">
        <f>SUMIFS(Stock!Y$2:Y$500,Stock!$C$2:$C$500,'Stock-AF'!$C146)*SUMIFS(AF!Y$2:Y$500,AF!$C$2:$C$500,'Stock-AF'!$C146)</f>
        <v>591.07646943366206</v>
      </c>
      <c r="Z146" s="4">
        <f>SUMIFS(Stock!Z$2:Z$500,Stock!$C$2:$C$500,'Stock-AF'!$C146)*SUMIFS(AF!Z$2:Z$500,AF!$C$2:$C$500,'Stock-AF'!$C146)</f>
        <v>4253.04403687988</v>
      </c>
      <c r="AA146" s="4">
        <f>SUMIFS(Stock!AA$2:AA$500,Stock!$C$2:$C$500,'Stock-AF'!$C146)*SUMIFS(AF!AA$2:AA$500,AF!$C$2:$C$500,'Stock-AF'!$C146)</f>
        <v>163.389031415528</v>
      </c>
      <c r="AB146" s="4">
        <f>SUMIFS(Stock!AB$2:AB$500,Stock!$C$2:$C$500,'Stock-AF'!$C146)*SUMIFS(AF!AB$2:AB$500,AF!$C$2:$C$500,'Stock-AF'!$C146)</f>
        <v>276.96420047154299</v>
      </c>
      <c r="AC146" s="4">
        <f>SUMIFS(Stock!AC$2:AC$500,Stock!$C$2:$C$500,'Stock-AF'!$C146)*SUMIFS(AF!AC$2:AC$500,AF!$C$2:$C$500,'Stock-AF'!$C146)</f>
        <v>532.08246629450696</v>
      </c>
      <c r="AD146" s="4">
        <f>SUMIFS(Stock!AD$2:AD$500,Stock!$C$2:$C$500,'Stock-AF'!$C146)*SUMIFS(AF!AD$2:AD$500,AF!$C$2:$C$500,'Stock-AF'!$C146)</f>
        <v>39.873364043751899</v>
      </c>
      <c r="AE146" s="4">
        <f>SUMIFS(Stock!AE$2:AE$500,Stock!$C$2:$C$500,'Stock-AF'!$C146)*SUMIFS(AF!AE$2:AE$500,AF!$C$2:$C$500,'Stock-AF'!$C146)</f>
        <v>1020.82677232198</v>
      </c>
      <c r="AF146" s="4">
        <f>SUMIFS(Stock!AF$2:AF$500,Stock!$C$2:$C$500,'Stock-AF'!$C146)*SUMIFS(AF!AF$2:AF$500,AF!$C$2:$C$500,'Stock-AF'!$C146)</f>
        <v>43.869419354476399</v>
      </c>
      <c r="AG146" s="4">
        <f>SUMIFS(Stock!AG$2:AG$500,Stock!$C$2:$C$500,'Stock-AF'!$C146)*SUMIFS(AF!AG$2:AG$500,AF!$C$2:$C$500,'Stock-AF'!$C146)</f>
        <v>93.714154306781694</v>
      </c>
      <c r="AH146" s="4">
        <f>SUMIFS(Stock!AH$2:AH$500,Stock!$C$2:$C$500,'Stock-AF'!$C146)*SUMIFS(AF!AH$2:AH$500,AF!$C$2:$C$500,'Stock-AF'!$C146)</f>
        <v>47.902717386838098</v>
      </c>
      <c r="AI146" s="4">
        <f>SUMIFS(Stock!AI$2:AI$500,Stock!$C$2:$C$500,'Stock-AF'!$C146)*SUMIFS(AF!AI$2:AI$500,AF!$C$2:$C$500,'Stock-AF'!$C146)</f>
        <v>40.6937340580373</v>
      </c>
      <c r="AJ146" s="4">
        <f>SUMIFS(Stock!AJ$2:AJ$500,Stock!$C$2:$C$500,'Stock-AF'!$C146)*SUMIFS(AF!AJ$2:AJ$500,AF!$C$2:$C$500,'Stock-AF'!$C146)</f>
        <v>20.622953377123199</v>
      </c>
      <c r="AK146" s="4">
        <f>SUMIFS(Stock!AK$2:AK$500,Stock!$C$2:$C$500,'Stock-AF'!$C146)*SUMIFS(AF!AK$2:AK$500,AF!$C$2:$C$500,'Stock-AF'!$C146)</f>
        <v>60.546038166555199</v>
      </c>
      <c r="AL146" s="4">
        <f>SUMIFS(Stock!AL$2:AL$500,Stock!$C$2:$C$500,'Stock-AF'!$C146)*SUMIFS(AF!AL$2:AL$500,AF!$C$2:$C$500,'Stock-AF'!$C146)</f>
        <v>20.311429956228</v>
      </c>
      <c r="AM146" s="4">
        <f>SUMIFS(Stock!AM$2:AM$500,Stock!$C$2:$C$500,'Stock-AF'!$C146)*SUMIFS(AF!AM$2:AM$500,AF!$C$2:$C$500,'Stock-AF'!$C146)</f>
        <v>2171.9248075757801</v>
      </c>
      <c r="AN146" s="4">
        <f>SUMIFS(Stock!AN$2:AN$500,Stock!$C$2:$C$500,'Stock-AF'!$C146)*SUMIFS(AF!AN$2:AN$500,AF!$C$2:$C$500,'Stock-AF'!$C146)</f>
        <v>361.95597901925902</v>
      </c>
      <c r="AO146" s="4">
        <f>SUMIFS(Stock!AO$2:AO$500,Stock!$C$2:$C$500,'Stock-AF'!$C146)*SUMIFS(AF!AO$2:AO$500,AF!$C$2:$C$500,'Stock-AF'!$C146)</f>
        <v>755.81129973554698</v>
      </c>
      <c r="AP146" s="4">
        <f>SUMIFS(Stock!AP$2:AP$500,Stock!$C$2:$C$500,'Stock-AF'!$C146)*SUMIFS(AF!AP$2:AP$500,AF!$C$2:$C$500,'Stock-AF'!$C146)</f>
        <v>142.66615501488999</v>
      </c>
      <c r="AQ146" s="4">
        <f>SUMIFS(Stock!AQ$2:AQ$500,Stock!$C$2:$C$500,'Stock-AF'!$C146)*SUMIFS(AF!AQ$2:AQ$500,AF!$C$2:$C$500,'Stock-AF'!$C146)</f>
        <v>93.603940573542701</v>
      </c>
      <c r="AR146" s="4">
        <f>SUMIFS(Stock!AR$2:AR$500,Stock!$C$2:$C$500,'Stock-AF'!$C146)*SUMIFS(AF!AR$2:AR$500,AF!$C$2:$C$500,'Stock-AF'!$C146)</f>
        <v>222.91284960028401</v>
      </c>
      <c r="AS146" s="4">
        <f>SUMIFS(Stock!AS$2:AS$500,Stock!$C$2:$C$500,'Stock-AF'!$C146)*SUMIFS(AF!AS$2:AS$500,AF!$C$2:$C$500,'Stock-AF'!$C146)</f>
        <v>561.74121561180198</v>
      </c>
      <c r="AT146" s="4">
        <f>SUMIFS(Stock!AT$2:AT$500,Stock!$C$2:$C$500,'Stock-AF'!$C146)*SUMIFS(AF!AT$2:AT$500,AF!$C$2:$C$500,'Stock-AF'!$C146)</f>
        <v>38.7126959367477</v>
      </c>
      <c r="AU146" s="4">
        <f>SUMIFS(Stock!AU$2:AU$500,Stock!$C$2:$C$500,'Stock-AF'!$C146)*SUMIFS(AF!AU$2:AU$500,AF!$C$2:$C$500,'Stock-AF'!$C146)</f>
        <v>83.843682699288095</v>
      </c>
      <c r="AV146" s="4">
        <f>SUMIFS(Stock!AV$2:AV$500,Stock!$C$2:$C$500,'Stock-AF'!$C146)*SUMIFS(AF!AV$2:AV$500,AF!$C$2:$C$500,'Stock-AF'!$C146)</f>
        <v>7603.3413719787004</v>
      </c>
    </row>
    <row r="147" spans="1:48">
      <c r="A147" s="4" t="s">
        <v>52</v>
      </c>
      <c r="B147" s="4" t="s">
        <v>258</v>
      </c>
      <c r="C147" s="4" t="s">
        <v>67</v>
      </c>
      <c r="D147" s="4" t="s">
        <v>54</v>
      </c>
      <c r="E147" s="4" t="s">
        <v>260</v>
      </c>
      <c r="F147" s="4" t="s">
        <v>54</v>
      </c>
      <c r="G147" s="4">
        <v>2010</v>
      </c>
      <c r="H147" s="4" t="s">
        <v>54</v>
      </c>
      <c r="I147" s="4" t="s">
        <v>54</v>
      </c>
      <c r="J147" s="4" t="s">
        <v>54</v>
      </c>
      <c r="K147" s="4" t="s">
        <v>54</v>
      </c>
      <c r="L147" s="4">
        <f>SUMIFS(Stock!L$2:L$500,Stock!$C$2:$C$500,'Stock-AF'!$C147)*SUMIFS(AF!L$2:L$500,AF!$C$2:$C$500,'Stock-AF'!$C147)</f>
        <v>0</v>
      </c>
      <c r="M147" s="4">
        <f>SUMIFS(Stock!M$2:M$500,Stock!$C$2:$C$500,'Stock-AF'!$C147)*SUMIFS(AF!M$2:M$500,AF!$C$2:$C$500,'Stock-AF'!$C147)</f>
        <v>30.057523851581099</v>
      </c>
      <c r="N147" s="4">
        <f>SUMIFS(Stock!N$2:N$500,Stock!$C$2:$C$500,'Stock-AF'!$C147)*SUMIFS(AF!N$2:N$500,AF!$C$2:$C$500,'Stock-AF'!$C147)</f>
        <v>1.41698256364641</v>
      </c>
      <c r="O147" s="4">
        <f>SUMIFS(Stock!O$2:O$500,Stock!$C$2:$C$500,'Stock-AF'!$C147)*SUMIFS(AF!O$2:O$500,AF!$C$2:$C$500,'Stock-AF'!$C147)</f>
        <v>357.20794002055698</v>
      </c>
      <c r="P147" s="4">
        <f>SUMIFS(Stock!P$2:P$500,Stock!$C$2:$C$500,'Stock-AF'!$C147)*SUMIFS(AF!P$2:P$500,AF!$C$2:$C$500,'Stock-AF'!$C147)</f>
        <v>4.1986021228285404</v>
      </c>
      <c r="Q147" s="4">
        <f>SUMIFS(Stock!Q$2:Q$500,Stock!$C$2:$C$500,'Stock-AF'!$C147)*SUMIFS(AF!Q$2:Q$500,AF!$C$2:$C$500,'Stock-AF'!$C147)</f>
        <v>6.3923571321530703</v>
      </c>
      <c r="R147" s="4">
        <f>SUMIFS(Stock!R$2:R$500,Stock!$C$2:$C$500,'Stock-AF'!$C147)*SUMIFS(AF!R$2:R$500,AF!$C$2:$C$500,'Stock-AF'!$C147)</f>
        <v>0</v>
      </c>
      <c r="S147" s="4">
        <f>SUMIFS(Stock!S$2:S$500,Stock!$C$2:$C$500,'Stock-AF'!$C147)*SUMIFS(AF!S$2:S$500,AF!$C$2:$C$500,'Stock-AF'!$C147)</f>
        <v>119.223926716221</v>
      </c>
      <c r="T147" s="4">
        <f>SUMIFS(Stock!T$2:T$500,Stock!$C$2:$C$500,'Stock-AF'!$C147)*SUMIFS(AF!T$2:T$500,AF!$C$2:$C$500,'Stock-AF'!$C147)</f>
        <v>115.07102722507599</v>
      </c>
      <c r="U147" s="4">
        <f>SUMIFS(Stock!U$2:U$500,Stock!$C$2:$C$500,'Stock-AF'!$C147)*SUMIFS(AF!U$2:U$500,AF!$C$2:$C$500,'Stock-AF'!$C147)</f>
        <v>14.952359319995701</v>
      </c>
      <c r="V147" s="4">
        <f>SUMIFS(Stock!V$2:V$500,Stock!$C$2:$C$500,'Stock-AF'!$C147)*SUMIFS(AF!V$2:V$500,AF!$C$2:$C$500,'Stock-AF'!$C147)</f>
        <v>1.31168854341292</v>
      </c>
      <c r="W147" s="4">
        <f>SUMIFS(Stock!W$2:W$500,Stock!$C$2:$C$500,'Stock-AF'!$C147)*SUMIFS(AF!W$2:W$500,AF!$C$2:$C$500,'Stock-AF'!$C147)</f>
        <v>8.8399590818278693</v>
      </c>
      <c r="X147" s="4">
        <f>SUMIFS(Stock!X$2:X$500,Stock!$C$2:$C$500,'Stock-AF'!$C147)*SUMIFS(AF!X$2:X$500,AF!$C$2:$C$500,'Stock-AF'!$C147)</f>
        <v>579.17452762162895</v>
      </c>
      <c r="Y147" s="4">
        <f>SUMIFS(Stock!Y$2:Y$500,Stock!$C$2:$C$500,'Stock-AF'!$C147)*SUMIFS(AF!Y$2:Y$500,AF!$C$2:$C$500,'Stock-AF'!$C147)</f>
        <v>1.71669298596326</v>
      </c>
      <c r="Z147" s="4">
        <f>SUMIFS(Stock!Z$2:Z$500,Stock!$C$2:$C$500,'Stock-AF'!$C147)*SUMIFS(AF!Z$2:Z$500,AF!$C$2:$C$500,'Stock-AF'!$C147)</f>
        <v>713.00399018274902</v>
      </c>
      <c r="AA147" s="4">
        <f>SUMIFS(Stock!AA$2:AA$500,Stock!$C$2:$C$500,'Stock-AF'!$C147)*SUMIFS(AF!AA$2:AA$500,AF!$C$2:$C$500,'Stock-AF'!$C147)</f>
        <v>29.7009460834023</v>
      </c>
      <c r="AB147" s="4">
        <f>SUMIFS(Stock!AB$2:AB$500,Stock!$C$2:$C$500,'Stock-AF'!$C147)*SUMIFS(AF!AB$2:AB$500,AF!$C$2:$C$500,'Stock-AF'!$C147)</f>
        <v>216.72815979829201</v>
      </c>
      <c r="AC147" s="4">
        <f>SUMIFS(Stock!AC$2:AC$500,Stock!$C$2:$C$500,'Stock-AF'!$C147)*SUMIFS(AF!AC$2:AC$500,AF!$C$2:$C$500,'Stock-AF'!$C147)</f>
        <v>109.886596299953</v>
      </c>
      <c r="AD147" s="4">
        <f>SUMIFS(Stock!AD$2:AD$500,Stock!$C$2:$C$500,'Stock-AF'!$C147)*SUMIFS(AF!AD$2:AD$500,AF!$C$2:$C$500,'Stock-AF'!$C147)</f>
        <v>0</v>
      </c>
      <c r="AE147" s="4">
        <f>SUMIFS(Stock!AE$2:AE$500,Stock!$C$2:$C$500,'Stock-AF'!$C147)*SUMIFS(AF!AE$2:AE$500,AF!$C$2:$C$500,'Stock-AF'!$C147)</f>
        <v>2147.5549291463899</v>
      </c>
      <c r="AF147" s="4">
        <f>SUMIFS(Stock!AF$2:AF$500,Stock!$C$2:$C$500,'Stock-AF'!$C147)*SUMIFS(AF!AF$2:AF$500,AF!$C$2:$C$500,'Stock-AF'!$C147)</f>
        <v>0</v>
      </c>
      <c r="AG147" s="4">
        <f>SUMIFS(Stock!AG$2:AG$500,Stock!$C$2:$C$500,'Stock-AF'!$C147)*SUMIFS(AF!AG$2:AG$500,AF!$C$2:$C$500,'Stock-AF'!$C147)</f>
        <v>6.2680942552732697</v>
      </c>
      <c r="AH147" s="4">
        <f>SUMIFS(Stock!AH$2:AH$500,Stock!$C$2:$C$500,'Stock-AF'!$C147)*SUMIFS(AF!AH$2:AH$500,AF!$C$2:$C$500,'Stock-AF'!$C147)</f>
        <v>16.765951085393301</v>
      </c>
      <c r="AI147" s="4">
        <f>SUMIFS(Stock!AI$2:AI$500,Stock!$C$2:$C$500,'Stock-AF'!$C147)*SUMIFS(AF!AI$2:AI$500,AF!$C$2:$C$500,'Stock-AF'!$C147)</f>
        <v>5.4245161735144203</v>
      </c>
      <c r="AJ147" s="4">
        <f>SUMIFS(Stock!AJ$2:AJ$500,Stock!$C$2:$C$500,'Stock-AF'!$C147)*SUMIFS(AF!AJ$2:AJ$500,AF!$C$2:$C$500,'Stock-AF'!$C147)</f>
        <v>0</v>
      </c>
      <c r="AK147" s="4">
        <f>SUMIFS(Stock!AK$2:AK$500,Stock!$C$2:$C$500,'Stock-AF'!$C147)*SUMIFS(AF!AK$2:AK$500,AF!$C$2:$C$500,'Stock-AF'!$C147)</f>
        <v>0</v>
      </c>
      <c r="AL147" s="4">
        <f>SUMIFS(Stock!AL$2:AL$500,Stock!$C$2:$C$500,'Stock-AF'!$C147)*SUMIFS(AF!AL$2:AL$500,AF!$C$2:$C$500,'Stock-AF'!$C147)</f>
        <v>0</v>
      </c>
      <c r="AM147" s="4">
        <f>SUMIFS(Stock!AM$2:AM$500,Stock!$C$2:$C$500,'Stock-AF'!$C147)*SUMIFS(AF!AM$2:AM$500,AF!$C$2:$C$500,'Stock-AF'!$C147)</f>
        <v>1112.2425244103899</v>
      </c>
      <c r="AN147" s="4">
        <f>SUMIFS(Stock!AN$2:AN$500,Stock!$C$2:$C$500,'Stock-AF'!$C147)*SUMIFS(AF!AN$2:AN$500,AF!$C$2:$C$500,'Stock-AF'!$C147)</f>
        <v>4.0479090255829402E-2</v>
      </c>
      <c r="AO147" s="4">
        <f>SUMIFS(Stock!AO$2:AO$500,Stock!$C$2:$C$500,'Stock-AF'!$C147)*SUMIFS(AF!AO$2:AO$500,AF!$C$2:$C$500,'Stock-AF'!$C147)</f>
        <v>138.154335824382</v>
      </c>
      <c r="AP147" s="4">
        <f>SUMIFS(Stock!AP$2:AP$500,Stock!$C$2:$C$500,'Stock-AF'!$C147)*SUMIFS(AF!AP$2:AP$500,AF!$C$2:$C$500,'Stock-AF'!$C147)</f>
        <v>26.957751027726101</v>
      </c>
      <c r="AQ147" s="4">
        <f>SUMIFS(Stock!AQ$2:AQ$500,Stock!$C$2:$C$500,'Stock-AF'!$C147)*SUMIFS(AF!AQ$2:AQ$500,AF!$C$2:$C$500,'Stock-AF'!$C147)</f>
        <v>180.86151408163201</v>
      </c>
      <c r="AR147" s="4">
        <f>SUMIFS(Stock!AR$2:AR$500,Stock!$C$2:$C$500,'Stock-AF'!$C147)*SUMIFS(AF!AR$2:AR$500,AF!$C$2:$C$500,'Stock-AF'!$C147)</f>
        <v>6.2380139186273702</v>
      </c>
      <c r="AS147" s="4">
        <f>SUMIFS(Stock!AS$2:AS$500,Stock!$C$2:$C$500,'Stock-AF'!$C147)*SUMIFS(AF!AS$2:AS$500,AF!$C$2:$C$500,'Stock-AF'!$C147)</f>
        <v>3.7466541936148099</v>
      </c>
      <c r="AT147" s="4">
        <f>SUMIFS(Stock!AT$2:AT$500,Stock!$C$2:$C$500,'Stock-AF'!$C147)*SUMIFS(AF!AT$2:AT$500,AF!$C$2:$C$500,'Stock-AF'!$C147)</f>
        <v>5.5028021655726196</v>
      </c>
      <c r="AU147" s="4">
        <f>SUMIFS(Stock!AU$2:AU$500,Stock!$C$2:$C$500,'Stock-AF'!$C147)*SUMIFS(AF!AU$2:AU$500,AF!$C$2:$C$500,'Stock-AF'!$C147)</f>
        <v>39.910112120791197</v>
      </c>
      <c r="AV147" s="4">
        <f>SUMIFS(Stock!AV$2:AV$500,Stock!$C$2:$C$500,'Stock-AF'!$C147)*SUMIFS(AF!AV$2:AV$500,AF!$C$2:$C$500,'Stock-AF'!$C147)</f>
        <v>5214.7414403284401</v>
      </c>
    </row>
    <row r="148" spans="1:48">
      <c r="A148" s="4" t="s">
        <v>52</v>
      </c>
      <c r="B148" s="4" t="s">
        <v>258</v>
      </c>
      <c r="C148" s="4" t="s">
        <v>68</v>
      </c>
      <c r="D148" s="4" t="s">
        <v>54</v>
      </c>
      <c r="E148" s="4" t="s">
        <v>260</v>
      </c>
      <c r="F148" s="4" t="s">
        <v>54</v>
      </c>
      <c r="G148" s="4">
        <v>2010</v>
      </c>
      <c r="H148" s="4" t="s">
        <v>54</v>
      </c>
      <c r="I148" s="4" t="s">
        <v>54</v>
      </c>
      <c r="J148" s="4" t="s">
        <v>54</v>
      </c>
      <c r="K148" s="4" t="s">
        <v>54</v>
      </c>
      <c r="L148" s="4">
        <f>SUMIFS(Stock!L$2:L$500,Stock!$C$2:$C$500,'Stock-AF'!$C148)*SUMIFS(AF!L$2:L$500,AF!$C$2:$C$500,'Stock-AF'!$C148)</f>
        <v>11.5029420417019</v>
      </c>
      <c r="M148" s="4">
        <f>SUMIFS(Stock!M$2:M$500,Stock!$C$2:$C$500,'Stock-AF'!$C148)*SUMIFS(AF!M$2:M$500,AF!$C$2:$C$500,'Stock-AF'!$C148)</f>
        <v>15.565894919491299</v>
      </c>
      <c r="N148" s="4">
        <f>SUMIFS(Stock!N$2:N$500,Stock!$C$2:$C$500,'Stock-AF'!$C148)*SUMIFS(AF!N$2:N$500,AF!$C$2:$C$500,'Stock-AF'!$C148)</f>
        <v>0</v>
      </c>
      <c r="O148" s="4">
        <f>SUMIFS(Stock!O$2:O$500,Stock!$C$2:$C$500,'Stock-AF'!$C148)*SUMIFS(AF!O$2:O$500,AF!$C$2:$C$500,'Stock-AF'!$C148)</f>
        <v>62.560883873750797</v>
      </c>
      <c r="P148" s="4">
        <f>SUMIFS(Stock!P$2:P$500,Stock!$C$2:$C$500,'Stock-AF'!$C148)*SUMIFS(AF!P$2:P$500,AF!$C$2:$C$500,'Stock-AF'!$C148)</f>
        <v>18.4827352708642</v>
      </c>
      <c r="Q148" s="4">
        <f>SUMIFS(Stock!Q$2:Q$500,Stock!$C$2:$C$500,'Stock-AF'!$C148)*SUMIFS(AF!Q$2:Q$500,AF!$C$2:$C$500,'Stock-AF'!$C148)</f>
        <v>0</v>
      </c>
      <c r="R148" s="4">
        <f>SUMIFS(Stock!R$2:R$500,Stock!$C$2:$C$500,'Stock-AF'!$C148)*SUMIFS(AF!R$2:R$500,AF!$C$2:$C$500,'Stock-AF'!$C148)</f>
        <v>65.211134705183497</v>
      </c>
      <c r="S148" s="4">
        <f>SUMIFS(Stock!S$2:S$500,Stock!$C$2:$C$500,'Stock-AF'!$C148)*SUMIFS(AF!S$2:S$500,AF!$C$2:$C$500,'Stock-AF'!$C148)</f>
        <v>2.1101579949773601</v>
      </c>
      <c r="T148" s="4">
        <f>SUMIFS(Stock!T$2:T$500,Stock!$C$2:$C$500,'Stock-AF'!$C148)*SUMIFS(AF!T$2:T$500,AF!$C$2:$C$500,'Stock-AF'!$C148)</f>
        <v>595.05471319450999</v>
      </c>
      <c r="U148" s="4">
        <f>SUMIFS(Stock!U$2:U$500,Stock!$C$2:$C$500,'Stock-AF'!$C148)*SUMIFS(AF!U$2:U$500,AF!$C$2:$C$500,'Stock-AF'!$C148)</f>
        <v>16.674146150783098</v>
      </c>
      <c r="V148" s="4">
        <f>SUMIFS(Stock!V$2:V$500,Stock!$C$2:$C$500,'Stock-AF'!$C148)*SUMIFS(AF!V$2:V$500,AF!$C$2:$C$500,'Stock-AF'!$C148)</f>
        <v>1.6005006997607201</v>
      </c>
      <c r="W148" s="4">
        <f>SUMIFS(Stock!W$2:W$500,Stock!$C$2:$C$500,'Stock-AF'!$C148)*SUMIFS(AF!W$2:W$500,AF!$C$2:$C$500,'Stock-AF'!$C148)</f>
        <v>12.1889226700234</v>
      </c>
      <c r="X148" s="4">
        <f>SUMIFS(Stock!X$2:X$500,Stock!$C$2:$C$500,'Stock-AF'!$C148)*SUMIFS(AF!X$2:X$500,AF!$C$2:$C$500,'Stock-AF'!$C148)</f>
        <v>287.81382242778699</v>
      </c>
      <c r="Y148" s="4">
        <f>SUMIFS(Stock!Y$2:Y$500,Stock!$C$2:$C$500,'Stock-AF'!$C148)*SUMIFS(AF!Y$2:Y$500,AF!$C$2:$C$500,'Stock-AF'!$C148)</f>
        <v>5.9130536183178997</v>
      </c>
      <c r="Z148" s="4">
        <f>SUMIFS(Stock!Z$2:Z$500,Stock!$C$2:$C$500,'Stock-AF'!$C148)*SUMIFS(AF!Z$2:Z$500,AF!$C$2:$C$500,'Stock-AF'!$C148)</f>
        <v>634.52306505776403</v>
      </c>
      <c r="AA148" s="4">
        <f>SUMIFS(Stock!AA$2:AA$500,Stock!$C$2:$C$500,'Stock-AF'!$C148)*SUMIFS(AF!AA$2:AA$500,AF!$C$2:$C$500,'Stock-AF'!$C148)</f>
        <v>34.549619893524998</v>
      </c>
      <c r="AB148" s="4">
        <f>SUMIFS(Stock!AB$2:AB$500,Stock!$C$2:$C$500,'Stock-AF'!$C148)*SUMIFS(AF!AB$2:AB$500,AF!$C$2:$C$500,'Stock-AF'!$C148)</f>
        <v>61.375915286496202</v>
      </c>
      <c r="AC148" s="4">
        <f>SUMIFS(Stock!AC$2:AC$500,Stock!$C$2:$C$500,'Stock-AF'!$C148)*SUMIFS(AF!AC$2:AC$500,AF!$C$2:$C$500,'Stock-AF'!$C148)</f>
        <v>58.285713416789598</v>
      </c>
      <c r="AD148" s="4">
        <f>SUMIFS(Stock!AD$2:AD$500,Stock!$C$2:$C$500,'Stock-AF'!$C148)*SUMIFS(AF!AD$2:AD$500,AF!$C$2:$C$500,'Stock-AF'!$C148)</f>
        <v>0.83694027396322002</v>
      </c>
      <c r="AE148" s="4">
        <f>SUMIFS(Stock!AE$2:AE$500,Stock!$C$2:$C$500,'Stock-AF'!$C148)*SUMIFS(AF!AE$2:AE$500,AF!$C$2:$C$500,'Stock-AF'!$C148)</f>
        <v>587.24845819315897</v>
      </c>
      <c r="AF148" s="4">
        <f>SUMIFS(Stock!AF$2:AF$500,Stock!$C$2:$C$500,'Stock-AF'!$C148)*SUMIFS(AF!AF$2:AF$500,AF!$C$2:$C$500,'Stock-AF'!$C148)</f>
        <v>3.12989712747749</v>
      </c>
      <c r="AG148" s="4">
        <f>SUMIFS(Stock!AG$2:AG$500,Stock!$C$2:$C$500,'Stock-AF'!$C148)*SUMIFS(AF!AG$2:AG$500,AF!$C$2:$C$500,'Stock-AF'!$C148)</f>
        <v>20.156224664016001</v>
      </c>
      <c r="AH148" s="4">
        <f>SUMIFS(Stock!AH$2:AH$500,Stock!$C$2:$C$500,'Stock-AF'!$C148)*SUMIFS(AF!AH$2:AH$500,AF!$C$2:$C$500,'Stock-AF'!$C148)</f>
        <v>2.9678857511410599</v>
      </c>
      <c r="AI148" s="4">
        <f>SUMIFS(Stock!AI$2:AI$500,Stock!$C$2:$C$500,'Stock-AF'!$C148)*SUMIFS(AF!AI$2:AI$500,AF!$C$2:$C$500,'Stock-AF'!$C148)</f>
        <v>12.801858169494</v>
      </c>
      <c r="AJ148" s="4">
        <f>SUMIFS(Stock!AJ$2:AJ$500,Stock!$C$2:$C$500,'Stock-AF'!$C148)*SUMIFS(AF!AJ$2:AJ$500,AF!$C$2:$C$500,'Stock-AF'!$C148)</f>
        <v>0</v>
      </c>
      <c r="AK148" s="4">
        <f>SUMIFS(Stock!AK$2:AK$500,Stock!$C$2:$C$500,'Stock-AF'!$C148)*SUMIFS(AF!AK$2:AK$500,AF!$C$2:$C$500,'Stock-AF'!$C148)</f>
        <v>2.7420705667150802</v>
      </c>
      <c r="AL148" s="4">
        <f>SUMIFS(Stock!AL$2:AL$500,Stock!$C$2:$C$500,'Stock-AF'!$C148)*SUMIFS(AF!AL$2:AL$500,AF!$C$2:$C$500,'Stock-AF'!$C148)</f>
        <v>25.353274271603802</v>
      </c>
      <c r="AM148" s="4">
        <f>SUMIFS(Stock!AM$2:AM$500,Stock!$C$2:$C$500,'Stock-AF'!$C148)*SUMIFS(AF!AM$2:AM$500,AF!$C$2:$C$500,'Stock-AF'!$C148)</f>
        <v>73.311584737946205</v>
      </c>
      <c r="AN148" s="4">
        <f>SUMIFS(Stock!AN$2:AN$500,Stock!$C$2:$C$500,'Stock-AF'!$C148)*SUMIFS(AF!AN$2:AN$500,AF!$C$2:$C$500,'Stock-AF'!$C148)</f>
        <v>2.1341197847181901</v>
      </c>
      <c r="AO148" s="4">
        <f>SUMIFS(Stock!AO$2:AO$500,Stock!$C$2:$C$500,'Stock-AF'!$C148)*SUMIFS(AF!AO$2:AO$500,AF!$C$2:$C$500,'Stock-AF'!$C148)</f>
        <v>245.80763499122099</v>
      </c>
      <c r="AP148" s="4">
        <f>SUMIFS(Stock!AP$2:AP$500,Stock!$C$2:$C$500,'Stock-AF'!$C148)*SUMIFS(AF!AP$2:AP$500,AF!$C$2:$C$500,'Stock-AF'!$C148)</f>
        <v>101.221470705494</v>
      </c>
      <c r="AQ148" s="4">
        <f>SUMIFS(Stock!AQ$2:AQ$500,Stock!$C$2:$C$500,'Stock-AF'!$C148)*SUMIFS(AF!AQ$2:AQ$500,AF!$C$2:$C$500,'Stock-AF'!$C148)</f>
        <v>165.80132640593101</v>
      </c>
      <c r="AR148" s="4">
        <f>SUMIFS(Stock!AR$2:AR$500,Stock!$C$2:$C$500,'Stock-AF'!$C148)*SUMIFS(AF!AR$2:AR$500,AF!$C$2:$C$500,'Stock-AF'!$C148)</f>
        <v>6.7602163223580698</v>
      </c>
      <c r="AS148" s="4">
        <f>SUMIFS(Stock!AS$2:AS$500,Stock!$C$2:$C$500,'Stock-AF'!$C148)*SUMIFS(AF!AS$2:AS$500,AF!$C$2:$C$500,'Stock-AF'!$C148)</f>
        <v>0</v>
      </c>
      <c r="AT148" s="4">
        <f>SUMIFS(Stock!AT$2:AT$500,Stock!$C$2:$C$500,'Stock-AF'!$C148)*SUMIFS(AF!AT$2:AT$500,AF!$C$2:$C$500,'Stock-AF'!$C148)</f>
        <v>14.658049043382</v>
      </c>
      <c r="AU148" s="4">
        <f>SUMIFS(Stock!AU$2:AU$500,Stock!$C$2:$C$500,'Stock-AF'!$C148)*SUMIFS(AF!AU$2:AU$500,AF!$C$2:$C$500,'Stock-AF'!$C148)</f>
        <v>4.6594244719882996</v>
      </c>
      <c r="AV148" s="4">
        <f>SUMIFS(Stock!AV$2:AV$500,Stock!$C$2:$C$500,'Stock-AF'!$C148)*SUMIFS(AF!AV$2:AV$500,AF!$C$2:$C$500,'Stock-AF'!$C148)</f>
        <v>412.70637904506901</v>
      </c>
    </row>
    <row r="149" spans="1:48">
      <c r="A149" s="4" t="s">
        <v>52</v>
      </c>
      <c r="B149" s="4" t="s">
        <v>258</v>
      </c>
      <c r="C149" s="4" t="s">
        <v>69</v>
      </c>
      <c r="D149" s="4" t="s">
        <v>54</v>
      </c>
      <c r="E149" s="4" t="s">
        <v>260</v>
      </c>
      <c r="F149" s="4" t="s">
        <v>54</v>
      </c>
      <c r="G149" s="4">
        <v>2010</v>
      </c>
      <c r="H149" s="4" t="s">
        <v>54</v>
      </c>
      <c r="I149" s="4" t="s">
        <v>54</v>
      </c>
      <c r="J149" s="4" t="s">
        <v>54</v>
      </c>
      <c r="K149" s="4" t="s">
        <v>54</v>
      </c>
      <c r="L149" s="4">
        <f>SUMIFS(Stock!L$2:L$500,Stock!$C$2:$C$500,'Stock-AF'!$C149)*SUMIFS(AF!L$2:L$500,AF!$C$2:$C$500,'Stock-AF'!$C149)</f>
        <v>9.7673637525904321E-3</v>
      </c>
      <c r="M149" s="4">
        <f>SUMIFS(Stock!M$2:M$500,Stock!$C$2:$C$500,'Stock-AF'!$C149)*SUMIFS(AF!M$2:M$500,AF!$C$2:$C$500,'Stock-AF'!$C149)</f>
        <v>1.0812571173391546E-2</v>
      </c>
      <c r="N149" s="4">
        <f>SUMIFS(Stock!N$2:N$500,Stock!$C$2:$C$500,'Stock-AF'!$C149)*SUMIFS(AF!N$2:N$500,AF!$C$2:$C$500,'Stock-AF'!$C149)</f>
        <v>6.1348368623869158E-2</v>
      </c>
      <c r="O149" s="4">
        <f>SUMIFS(Stock!O$2:O$500,Stock!$C$2:$C$500,'Stock-AF'!$C149)*SUMIFS(AF!O$2:O$500,AF!$C$2:$C$500,'Stock-AF'!$C149)</f>
        <v>3.3082008064702982E-2</v>
      </c>
      <c r="P149" s="4">
        <f>SUMIFS(Stock!P$2:P$500,Stock!$C$2:$C$500,'Stock-AF'!$C149)*SUMIFS(AF!P$2:P$500,AF!$C$2:$C$500,'Stock-AF'!$C149)</f>
        <v>1.1114683107138588E-2</v>
      </c>
      <c r="Q149" s="4">
        <f>SUMIFS(Stock!Q$2:Q$500,Stock!$C$2:$C$500,'Stock-AF'!$C149)*SUMIFS(AF!Q$2:Q$500,AF!$C$2:$C$500,'Stock-AF'!$C149)</f>
        <v>9.0867689679153922E-3</v>
      </c>
      <c r="R149" s="4">
        <f>SUMIFS(Stock!R$2:R$500,Stock!$C$2:$C$500,'Stock-AF'!$C149)*SUMIFS(AF!R$2:R$500,AF!$C$2:$C$500,'Stock-AF'!$C149)</f>
        <v>2.603008335559075E-2</v>
      </c>
      <c r="S149" s="4">
        <f>SUMIFS(Stock!S$2:S$500,Stock!$C$2:$C$500,'Stock-AF'!$C149)*SUMIFS(AF!S$2:S$500,AF!$C$2:$C$500,'Stock-AF'!$C149)</f>
        <v>2.0515065868792204E-3</v>
      </c>
      <c r="T149" s="4">
        <f>SUMIFS(Stock!T$2:T$500,Stock!$C$2:$C$500,'Stock-AF'!$C149)*SUMIFS(AF!T$2:T$500,AF!$C$2:$C$500,'Stock-AF'!$C149)</f>
        <v>7.3975114971028016E-2</v>
      </c>
      <c r="U149" s="4">
        <f>SUMIFS(Stock!U$2:U$500,Stock!$C$2:$C$500,'Stock-AF'!$C149)*SUMIFS(AF!U$2:U$500,AF!$C$2:$C$500,'Stock-AF'!$C149)</f>
        <v>7.1996384961807089E-3</v>
      </c>
      <c r="V149" s="4">
        <f>SUMIFS(Stock!V$2:V$500,Stock!$C$2:$C$500,'Stock-AF'!$C149)*SUMIFS(AF!V$2:V$500,AF!$C$2:$C$500,'Stock-AF'!$C149)</f>
        <v>4.5459690335714428E-5</v>
      </c>
      <c r="W149" s="4">
        <f>SUMIFS(Stock!W$2:W$500,Stock!$C$2:$C$500,'Stock-AF'!$C149)*SUMIFS(AF!W$2:W$500,AF!$C$2:$C$500,'Stock-AF'!$C149)</f>
        <v>6.2485332666194784E-2</v>
      </c>
      <c r="X149" s="4">
        <f>SUMIFS(Stock!X$2:X$500,Stock!$C$2:$C$500,'Stock-AF'!$C149)*SUMIFS(AF!X$2:X$500,AF!$C$2:$C$500,'Stock-AF'!$C149)</f>
        <v>6.1903706658771693E-2</v>
      </c>
      <c r="Y149" s="4">
        <f>SUMIFS(Stock!Y$2:Y$500,Stock!$C$2:$C$500,'Stock-AF'!$C149)*SUMIFS(AF!Y$2:Y$500,AF!$C$2:$C$500,'Stock-AF'!$C149)</f>
        <v>2.0527128967679424E-3</v>
      </c>
      <c r="Z149" s="4">
        <f>SUMIFS(Stock!Z$2:Z$500,Stock!$C$2:$C$500,'Stock-AF'!$C149)*SUMIFS(AF!Z$2:Z$500,AF!$C$2:$C$500,'Stock-AF'!$C149)</f>
        <v>0.46354310056694825</v>
      </c>
      <c r="AA149" s="4">
        <f>SUMIFS(Stock!AA$2:AA$500,Stock!$C$2:$C$500,'Stock-AF'!$C149)*SUMIFS(AF!AA$2:AA$500,AF!$C$2:$C$500,'Stock-AF'!$C149)</f>
        <v>8.5182403645406995E-2</v>
      </c>
      <c r="AB149" s="4">
        <f>SUMIFS(Stock!AB$2:AB$500,Stock!$C$2:$C$500,'Stock-AF'!$C149)*SUMIFS(AF!AB$2:AB$500,AF!$C$2:$C$500,'Stock-AF'!$C149)</f>
        <v>3.2578322211798687E-3</v>
      </c>
      <c r="AC149" s="4">
        <f>SUMIFS(Stock!AC$2:AC$500,Stock!$C$2:$C$500,'Stock-AF'!$C149)*SUMIFS(AF!AC$2:AC$500,AF!$C$2:$C$500,'Stock-AF'!$C149)</f>
        <v>2.7193824146044374E-3</v>
      </c>
      <c r="AD149" s="4">
        <f>SUMIFS(Stock!AD$2:AD$500,Stock!$C$2:$C$500,'Stock-AF'!$C149)*SUMIFS(AF!AD$2:AD$500,AF!$C$2:$C$500,'Stock-AF'!$C149)</f>
        <v>9.8127012611058063E-5</v>
      </c>
      <c r="AE149" s="4">
        <f>SUMIFS(Stock!AE$2:AE$500,Stock!$C$2:$C$500,'Stock-AF'!$C149)*SUMIFS(AF!AE$2:AE$500,AF!$C$2:$C$500,'Stock-AF'!$C149)</f>
        <v>0.13887598744138416</v>
      </c>
      <c r="AF149" s="4">
        <f>SUMIFS(Stock!AF$2:AF$500,Stock!$C$2:$C$500,'Stock-AF'!$C149)*SUMIFS(AF!AF$2:AF$500,AF!$C$2:$C$500,'Stock-AF'!$C149)</f>
        <v>3.0262476082815692E-2</v>
      </c>
      <c r="AG149" s="4">
        <f>SUMIFS(Stock!AG$2:AG$500,Stock!$C$2:$C$500,'Stock-AF'!$C149)*SUMIFS(AF!AG$2:AG$500,AF!$C$2:$C$500,'Stock-AF'!$C149)</f>
        <v>8.6169254850122675E-5</v>
      </c>
      <c r="AH149" s="4">
        <f>SUMIFS(Stock!AH$2:AH$500,Stock!$C$2:$C$500,'Stock-AF'!$C149)*SUMIFS(AF!AH$2:AH$500,AF!$C$2:$C$500,'Stock-AF'!$C149)</f>
        <v>5.166281567300186E-3</v>
      </c>
      <c r="AI149" s="4">
        <f>SUMIFS(Stock!AI$2:AI$500,Stock!$C$2:$C$500,'Stock-AF'!$C149)*SUMIFS(AF!AI$2:AI$500,AF!$C$2:$C$500,'Stock-AF'!$C149)</f>
        <v>1.0021106893596247E-5</v>
      </c>
      <c r="AJ149" s="4">
        <f>SUMIFS(Stock!AJ$2:AJ$500,Stock!$C$2:$C$500,'Stock-AF'!$C149)*SUMIFS(AF!AJ$2:AJ$500,AF!$C$2:$C$500,'Stock-AF'!$C149)</f>
        <v>4.8795117668973386E-3</v>
      </c>
      <c r="AK149" s="4">
        <f>SUMIFS(Stock!AK$2:AK$500,Stock!$C$2:$C$500,'Stock-AF'!$C149)*SUMIFS(AF!AK$2:AK$500,AF!$C$2:$C$500,'Stock-AF'!$C149)</f>
        <v>3.7995504226483817E-2</v>
      </c>
      <c r="AL149" s="4">
        <f>SUMIFS(Stock!AL$2:AL$500,Stock!$C$2:$C$500,'Stock-AF'!$C149)*SUMIFS(AF!AL$2:AL$500,AF!$C$2:$C$500,'Stock-AF'!$C149)</f>
        <v>1.0087509871989518E-3</v>
      </c>
      <c r="AM149" s="4">
        <f>SUMIFS(Stock!AM$2:AM$500,Stock!$C$2:$C$500,'Stock-AF'!$C149)*SUMIFS(AF!AM$2:AM$500,AF!$C$2:$C$500,'Stock-AF'!$C149)</f>
        <v>1.4379914705489598E-2</v>
      </c>
      <c r="AN149" s="4">
        <f>SUMIFS(Stock!AN$2:AN$500,Stock!$C$2:$C$500,'Stock-AF'!$C149)*SUMIFS(AF!AN$2:AN$500,AF!$C$2:$C$500,'Stock-AF'!$C149)</f>
        <v>3.8541917194494621E-3</v>
      </c>
      <c r="AO149" s="4">
        <f>SUMIFS(Stock!AO$2:AO$500,Stock!$C$2:$C$500,'Stock-AF'!$C149)*SUMIFS(AF!AO$2:AO$500,AF!$C$2:$C$500,'Stock-AF'!$C149)</f>
        <v>4.3435892069658239E-3</v>
      </c>
      <c r="AP149" s="4">
        <f>SUMIFS(Stock!AP$2:AP$500,Stock!$C$2:$C$500,'Stock-AF'!$C149)*SUMIFS(AF!AP$2:AP$500,AF!$C$2:$C$500,'Stock-AF'!$C149)</f>
        <v>1.8773721631234988E-2</v>
      </c>
      <c r="AQ149" s="4">
        <f>SUMIFS(Stock!AQ$2:AQ$500,Stock!$C$2:$C$500,'Stock-AF'!$C149)*SUMIFS(AF!AQ$2:AQ$500,AF!$C$2:$C$500,'Stock-AF'!$C149)</f>
        <v>5.7468416276909391E-3</v>
      </c>
      <c r="AR149" s="4">
        <f>SUMIFS(Stock!AR$2:AR$500,Stock!$C$2:$C$500,'Stock-AF'!$C149)*SUMIFS(AF!AR$2:AR$500,AF!$C$2:$C$500,'Stock-AF'!$C149)</f>
        <v>0.19764244257315894</v>
      </c>
      <c r="AS149" s="4">
        <f>SUMIFS(Stock!AS$2:AS$500,Stock!$C$2:$C$500,'Stock-AF'!$C149)*SUMIFS(AF!AS$2:AS$500,AF!$C$2:$C$500,'Stock-AF'!$C149)</f>
        <v>6.4673181221737005E-3</v>
      </c>
      <c r="AT149" s="4">
        <f>SUMIFS(Stock!AT$2:AT$500,Stock!$C$2:$C$500,'Stock-AF'!$C149)*SUMIFS(AF!AT$2:AT$500,AF!$C$2:$C$500,'Stock-AF'!$C149)</f>
        <v>4.1073762004685743E-3</v>
      </c>
      <c r="AU149" s="4">
        <f>SUMIFS(Stock!AU$2:AU$500,Stock!$C$2:$C$500,'Stock-AF'!$C149)*SUMIFS(AF!AU$2:AU$500,AF!$C$2:$C$500,'Stock-AF'!$C149)</f>
        <v>2.8496878196080191E-3</v>
      </c>
      <c r="AV149" s="4">
        <f>SUMIFS(Stock!AV$2:AV$500,Stock!$C$2:$C$500,'Stock-AF'!$C149)*SUMIFS(AF!AV$2:AV$500,AF!$C$2:$C$500,'Stock-AF'!$C149)</f>
        <v>1.4966852709010176E-2</v>
      </c>
    </row>
    <row r="150" spans="1:48">
      <c r="A150" s="4" t="s">
        <v>52</v>
      </c>
      <c r="B150" s="4" t="s">
        <v>258</v>
      </c>
      <c r="C150" s="4" t="s">
        <v>70</v>
      </c>
      <c r="D150" s="4" t="s">
        <v>54</v>
      </c>
      <c r="E150" s="4" t="s">
        <v>260</v>
      </c>
      <c r="F150" s="4" t="s">
        <v>54</v>
      </c>
      <c r="G150" s="4">
        <v>2010</v>
      </c>
      <c r="H150" s="4" t="s">
        <v>54</v>
      </c>
      <c r="I150" s="4" t="s">
        <v>54</v>
      </c>
      <c r="J150" s="4" t="s">
        <v>54</v>
      </c>
      <c r="K150" s="4" t="s">
        <v>54</v>
      </c>
      <c r="L150" s="4">
        <f>SUMIFS(Stock!L$2:L$500,Stock!$C$2:$C$500,'Stock-AF'!$C150)*SUMIFS(AF!L$2:L$500,AF!$C$2:$C$500,'Stock-AF'!$C150)</f>
        <v>9.00101875186958E-3</v>
      </c>
      <c r="M150" s="4">
        <f>SUMIFS(Stock!M$2:M$500,Stock!$C$2:$C$500,'Stock-AF'!$C150)*SUMIFS(AF!M$2:M$500,AF!$C$2:$C$500,'Stock-AF'!$C150)</f>
        <v>6.2551383541190452E-3</v>
      </c>
      <c r="N150" s="4">
        <f>SUMIFS(Stock!N$2:N$500,Stock!$C$2:$C$500,'Stock-AF'!$C150)*SUMIFS(AF!N$2:N$500,AF!$C$2:$C$500,'Stock-AF'!$C150)</f>
        <v>2.9828476429034096E-2</v>
      </c>
      <c r="O150" s="4">
        <f>SUMIFS(Stock!O$2:O$500,Stock!$C$2:$C$500,'Stock-AF'!$C150)*SUMIFS(AF!O$2:O$500,AF!$C$2:$C$500,'Stock-AF'!$C150)</f>
        <v>1.2608132395374118E-2</v>
      </c>
      <c r="P150" s="4">
        <f>SUMIFS(Stock!P$2:P$500,Stock!$C$2:$C$500,'Stock-AF'!$C150)*SUMIFS(AF!P$2:P$500,AF!$C$2:$C$500,'Stock-AF'!$C150)</f>
        <v>5.6002305307824487E-3</v>
      </c>
      <c r="Q150" s="4">
        <f>SUMIFS(Stock!Q$2:Q$500,Stock!$C$2:$C$500,'Stock-AF'!$C150)*SUMIFS(AF!Q$2:Q$500,AF!$C$2:$C$500,'Stock-AF'!$C150)</f>
        <v>7.1190458882439975E-3</v>
      </c>
      <c r="R150" s="4">
        <f>SUMIFS(Stock!R$2:R$500,Stock!$C$2:$C$500,'Stock-AF'!$C150)*SUMIFS(AF!R$2:R$500,AF!$C$2:$C$500,'Stock-AF'!$C150)</f>
        <v>8.2178053810291907E-3</v>
      </c>
      <c r="S150" s="4">
        <f>SUMIFS(Stock!S$2:S$500,Stock!$C$2:$C$500,'Stock-AF'!$C150)*SUMIFS(AF!S$2:S$500,AF!$C$2:$C$500,'Stock-AF'!$C150)</f>
        <v>1.764180341398097E-3</v>
      </c>
      <c r="T150" s="4">
        <f>SUMIFS(Stock!T$2:T$500,Stock!$C$2:$C$500,'Stock-AF'!$C150)*SUMIFS(AF!T$2:T$500,AF!$C$2:$C$500,'Stock-AF'!$C150)</f>
        <v>7.081229907856397E-2</v>
      </c>
      <c r="U150" s="4">
        <f>SUMIFS(Stock!U$2:U$500,Stock!$C$2:$C$500,'Stock-AF'!$C150)*SUMIFS(AF!U$2:U$500,AF!$C$2:$C$500,'Stock-AF'!$C150)</f>
        <v>3.0799388293338871E-3</v>
      </c>
      <c r="V150" s="4">
        <f>SUMIFS(Stock!V$2:V$500,Stock!$C$2:$C$500,'Stock-AF'!$C150)*SUMIFS(AF!V$2:V$500,AF!$C$2:$C$500,'Stock-AF'!$C150)</f>
        <v>7.9489182218423697E-5</v>
      </c>
      <c r="W150" s="4">
        <f>SUMIFS(Stock!W$2:W$500,Stock!$C$2:$C$500,'Stock-AF'!$C150)*SUMIFS(AF!W$2:W$500,AF!$C$2:$C$500,'Stock-AF'!$C150)</f>
        <v>5.7582748558541556E-2</v>
      </c>
      <c r="X150" s="4">
        <f>SUMIFS(Stock!X$2:X$500,Stock!$C$2:$C$500,'Stock-AF'!$C150)*SUMIFS(AF!X$2:X$500,AF!$C$2:$C$500,'Stock-AF'!$C150)</f>
        <v>0.18916516471113543</v>
      </c>
      <c r="Y150" s="4">
        <f>SUMIFS(Stock!Y$2:Y$500,Stock!$C$2:$C$500,'Stock-AF'!$C150)*SUMIFS(AF!Y$2:Y$500,AF!$C$2:$C$500,'Stock-AF'!$C150)</f>
        <v>1.1486923120306177E-3</v>
      </c>
      <c r="Z150" s="4">
        <f>SUMIFS(Stock!Z$2:Z$500,Stock!$C$2:$C$500,'Stock-AF'!$C150)*SUMIFS(AF!Z$2:Z$500,AF!$C$2:$C$500,'Stock-AF'!$C150)</f>
        <v>0.27068018900003649</v>
      </c>
      <c r="AA150" s="4">
        <f>SUMIFS(Stock!AA$2:AA$500,Stock!$C$2:$C$500,'Stock-AF'!$C150)*SUMIFS(AF!AA$2:AA$500,AF!$C$2:$C$500,'Stock-AF'!$C150)</f>
        <v>2.7052546648160113E-2</v>
      </c>
      <c r="AB150" s="4">
        <f>SUMIFS(Stock!AB$2:AB$500,Stock!$C$2:$C$500,'Stock-AF'!$C150)*SUMIFS(AF!AB$2:AB$500,AF!$C$2:$C$500,'Stock-AF'!$C150)</f>
        <v>1.1149895357072427E-3</v>
      </c>
      <c r="AC150" s="4">
        <f>SUMIFS(Stock!AC$2:AC$500,Stock!$C$2:$C$500,'Stock-AF'!$C150)*SUMIFS(AF!AC$2:AC$500,AF!$C$2:$C$500,'Stock-AF'!$C150)</f>
        <v>3.4611864061453236E-4</v>
      </c>
      <c r="AD150" s="4">
        <f>SUMIFS(Stock!AD$2:AD$500,Stock!$C$2:$C$500,'Stock-AF'!$C150)*SUMIFS(AF!AD$2:AD$500,AF!$C$2:$C$500,'Stock-AF'!$C150)</f>
        <v>6.0486838273517058E-5</v>
      </c>
      <c r="AE150" s="4">
        <f>SUMIFS(Stock!AE$2:AE$500,Stock!$C$2:$C$500,'Stock-AF'!$C150)*SUMIFS(AF!AE$2:AE$500,AF!$C$2:$C$500,'Stock-AF'!$C150)</f>
        <v>0.44843887891538625</v>
      </c>
      <c r="AF150" s="4">
        <f>SUMIFS(Stock!AF$2:AF$500,Stock!$C$2:$C$500,'Stock-AF'!$C150)*SUMIFS(AF!AF$2:AF$500,AF!$C$2:$C$500,'Stock-AF'!$C150)</f>
        <v>1.4714059636286227E-2</v>
      </c>
      <c r="AG150" s="4">
        <f>SUMIFS(Stock!AG$2:AG$500,Stock!$C$2:$C$500,'Stock-AF'!$C150)*SUMIFS(AF!AG$2:AG$500,AF!$C$2:$C$500,'Stock-AF'!$C150)</f>
        <v>9.5952866717858256E-5</v>
      </c>
      <c r="AH150" s="4">
        <f>SUMIFS(Stock!AH$2:AH$500,Stock!$C$2:$C$500,'Stock-AF'!$C150)*SUMIFS(AF!AH$2:AH$500,AF!$C$2:$C$500,'Stock-AF'!$C150)</f>
        <v>2.6862771739130493E-3</v>
      </c>
      <c r="AI150" s="4">
        <f>SUMIFS(Stock!AI$2:AI$500,Stock!$C$2:$C$500,'Stock-AF'!$C150)*SUMIFS(AF!AI$2:AI$500,AF!$C$2:$C$500,'Stock-AF'!$C150)</f>
        <v>1.2529264347442314E-5</v>
      </c>
      <c r="AJ150" s="4">
        <f>SUMIFS(Stock!AJ$2:AJ$500,Stock!$C$2:$C$500,'Stock-AF'!$C150)*SUMIFS(AF!AJ$2:AJ$500,AF!$C$2:$C$500,'Stock-AF'!$C150)</f>
        <v>4.4966664523129916E-3</v>
      </c>
      <c r="AK150" s="4">
        <f>SUMIFS(Stock!AK$2:AK$500,Stock!$C$2:$C$500,'Stock-AF'!$C150)*SUMIFS(AF!AK$2:AK$500,AF!$C$2:$C$500,'Stock-AF'!$C150)</f>
        <v>2.0999088399546086E-2</v>
      </c>
      <c r="AL150" s="4">
        <f>SUMIFS(Stock!AL$2:AL$500,Stock!$C$2:$C$500,'Stock-AF'!$C150)*SUMIFS(AF!AL$2:AL$500,AF!$C$2:$C$500,'Stock-AF'!$C150)</f>
        <v>1.8472923346652783E-3</v>
      </c>
      <c r="AM150" s="4">
        <f>SUMIFS(Stock!AM$2:AM$500,Stock!$C$2:$C$500,'Stock-AF'!$C150)*SUMIFS(AF!AM$2:AM$500,AF!$C$2:$C$500,'Stock-AF'!$C150)</f>
        <v>1.5639505366395762E-2</v>
      </c>
      <c r="AN150" s="4">
        <f>SUMIFS(Stock!AN$2:AN$500,Stock!$C$2:$C$500,'Stock-AF'!$C150)*SUMIFS(AF!AN$2:AN$500,AF!$C$2:$C$500,'Stock-AF'!$C150)</f>
        <v>3.8296890117846994E-3</v>
      </c>
      <c r="AO150" s="4">
        <f>SUMIFS(Stock!AO$2:AO$500,Stock!$C$2:$C$500,'Stock-AF'!$C150)*SUMIFS(AF!AO$2:AO$500,AF!$C$2:$C$500,'Stock-AF'!$C150)</f>
        <v>3.518977347032813E-3</v>
      </c>
      <c r="AP150" s="4">
        <f>SUMIFS(Stock!AP$2:AP$500,Stock!$C$2:$C$500,'Stock-AF'!$C150)*SUMIFS(AF!AP$2:AP$500,AF!$C$2:$C$500,'Stock-AF'!$C150)</f>
        <v>9.4311421589941442E-3</v>
      </c>
      <c r="AQ150" s="4">
        <f>SUMIFS(Stock!AQ$2:AQ$500,Stock!$C$2:$C$500,'Stock-AF'!$C150)*SUMIFS(AF!AQ$2:AQ$500,AF!$C$2:$C$500,'Stock-AF'!$C150)</f>
        <v>2.2412840941425159E-3</v>
      </c>
      <c r="AR150" s="4">
        <f>SUMIFS(Stock!AR$2:AR$500,Stock!$C$2:$C$500,'Stock-AF'!$C150)*SUMIFS(AF!AR$2:AR$500,AF!$C$2:$C$500,'Stock-AF'!$C150)</f>
        <v>9.6096653780887567E-2</v>
      </c>
      <c r="AS150" s="4">
        <f>SUMIFS(Stock!AS$2:AS$500,Stock!$C$2:$C$500,'Stock-AF'!$C150)*SUMIFS(AF!AS$2:AS$500,AF!$C$2:$C$500,'Stock-AF'!$C150)</f>
        <v>5.3259896472370068E-3</v>
      </c>
      <c r="AT150" s="4">
        <f>SUMIFS(Stock!AT$2:AT$500,Stock!$C$2:$C$500,'Stock-AF'!$C150)*SUMIFS(AF!AT$2:AT$500,AF!$C$2:$C$500,'Stock-AF'!$C150)</f>
        <v>3.8863422891139577E-3</v>
      </c>
      <c r="AU150" s="4">
        <f>SUMIFS(Stock!AU$2:AU$500,Stock!$C$2:$C$500,'Stock-AF'!$C150)*SUMIFS(AF!AU$2:AU$500,AF!$C$2:$C$500,'Stock-AF'!$C150)</f>
        <v>1.5331035400484372E-3</v>
      </c>
      <c r="AV150" s="4">
        <f>SUMIFS(Stock!AV$2:AV$500,Stock!$C$2:$C$500,'Stock-AF'!$C150)*SUMIFS(AF!AV$2:AV$500,AF!$C$2:$C$500,'Stock-AF'!$C150)</f>
        <v>6.1709307354987208E-3</v>
      </c>
    </row>
    <row r="151" spans="1:48">
      <c r="A151" s="4" t="s">
        <v>52</v>
      </c>
      <c r="B151" s="4" t="s">
        <v>258</v>
      </c>
      <c r="C151" s="4" t="s">
        <v>71</v>
      </c>
      <c r="D151" s="4" t="s">
        <v>54</v>
      </c>
      <c r="E151" s="4" t="s">
        <v>260</v>
      </c>
      <c r="F151" s="4" t="s">
        <v>54</v>
      </c>
      <c r="G151" s="4">
        <v>2010</v>
      </c>
      <c r="H151" s="4" t="s">
        <v>54</v>
      </c>
      <c r="I151" s="4" t="s">
        <v>54</v>
      </c>
      <c r="J151" s="4" t="s">
        <v>54</v>
      </c>
      <c r="K151" s="4" t="s">
        <v>54</v>
      </c>
      <c r="L151" s="4">
        <f>SUMIFS(Stock!L$2:L$500,Stock!$C$2:$C$500,'Stock-AF'!$C151)*SUMIFS(AF!L$2:L$500,AF!$C$2:$C$500,'Stock-AF'!$C151)</f>
        <v>5.5226682900160855E-3</v>
      </c>
      <c r="M151" s="4">
        <f>SUMIFS(Stock!M$2:M$500,Stock!$C$2:$C$500,'Stock-AF'!$C151)*SUMIFS(AF!M$2:M$500,AF!$C$2:$C$500,'Stock-AF'!$C151)</f>
        <v>5.0107037144985168E-3</v>
      </c>
      <c r="N151" s="4">
        <f>SUMIFS(Stock!N$2:N$500,Stock!$C$2:$C$500,'Stock-AF'!$C151)*SUMIFS(AF!N$2:N$500,AF!$C$2:$C$500,'Stock-AF'!$C151)</f>
        <v>2.1955152469843482E-2</v>
      </c>
      <c r="O151" s="4">
        <f>SUMIFS(Stock!O$2:O$500,Stock!$C$2:$C$500,'Stock-AF'!$C151)*SUMIFS(AF!O$2:O$500,AF!$C$2:$C$500,'Stock-AF'!$C151)</f>
        <v>5.5196126663210658E-2</v>
      </c>
      <c r="P151" s="4">
        <f>SUMIFS(Stock!P$2:P$500,Stock!$C$2:$C$500,'Stock-AF'!$C151)*SUMIFS(AF!P$2:P$500,AF!$C$2:$C$500,'Stock-AF'!$C151)</f>
        <v>6.040588645184029E-3</v>
      </c>
      <c r="Q151" s="4">
        <f>SUMIFS(Stock!Q$2:Q$500,Stock!$C$2:$C$500,'Stock-AF'!$C151)*SUMIFS(AF!Q$2:Q$500,AF!$C$2:$C$500,'Stock-AF'!$C151)</f>
        <v>1.0193980312745441E-2</v>
      </c>
      <c r="R151" s="4">
        <f>SUMIFS(Stock!R$2:R$500,Stock!$C$2:$C$500,'Stock-AF'!$C151)*SUMIFS(AF!R$2:R$500,AF!$C$2:$C$500,'Stock-AF'!$C151)</f>
        <v>2.6583914916348008E-2</v>
      </c>
      <c r="S151" s="4">
        <f>SUMIFS(Stock!S$2:S$500,Stock!$C$2:$C$500,'Stock-AF'!$C151)*SUMIFS(AF!S$2:S$500,AF!$C$2:$C$500,'Stock-AF'!$C151)</f>
        <v>1.2160139849646963E-3</v>
      </c>
      <c r="T151" s="4">
        <f>SUMIFS(Stock!T$2:T$500,Stock!$C$2:$C$500,'Stock-AF'!$C151)*SUMIFS(AF!T$2:T$500,AF!$C$2:$C$500,'Stock-AF'!$C151)</f>
        <v>7.7337620196983814E-2</v>
      </c>
      <c r="U151" s="4">
        <f>SUMIFS(Stock!U$2:U$500,Stock!$C$2:$C$500,'Stock-AF'!$C151)*SUMIFS(AF!U$2:U$500,AF!$C$2:$C$500,'Stock-AF'!$C151)</f>
        <v>3.8330824918370132E-3</v>
      </c>
      <c r="V151" s="4">
        <f>SUMIFS(Stock!V$2:V$500,Stock!$C$2:$C$500,'Stock-AF'!$C151)*SUMIFS(AF!V$2:V$500,AF!$C$2:$C$500,'Stock-AF'!$C151)</f>
        <v>2.1089940231250077E-5</v>
      </c>
      <c r="W151" s="4">
        <f>SUMIFS(Stock!W$2:W$500,Stock!$C$2:$C$500,'Stock-AF'!$C151)*SUMIFS(AF!W$2:W$500,AF!$C$2:$C$500,'Stock-AF'!$C151)</f>
        <v>3.5330491834624209E-2</v>
      </c>
      <c r="X151" s="4">
        <f>SUMIFS(Stock!X$2:X$500,Stock!$C$2:$C$500,'Stock-AF'!$C151)*SUMIFS(AF!X$2:X$500,AF!$C$2:$C$500,'Stock-AF'!$C151)</f>
        <v>0.13723505557073279</v>
      </c>
      <c r="Y151" s="4">
        <f>SUMIFS(Stock!Y$2:Y$500,Stock!$C$2:$C$500,'Stock-AF'!$C151)*SUMIFS(AF!Y$2:Y$500,AF!$C$2:$C$500,'Stock-AF'!$C151)</f>
        <v>1.5514943345804335E-3</v>
      </c>
      <c r="Z151" s="4">
        <f>SUMIFS(Stock!Z$2:Z$500,Stock!$C$2:$C$500,'Stock-AF'!$C151)*SUMIFS(AF!Z$2:Z$500,AF!$C$2:$C$500,'Stock-AF'!$C151)</f>
        <v>0.41215483828690147</v>
      </c>
      <c r="AA151" s="4">
        <f>SUMIFS(Stock!AA$2:AA$500,Stock!$C$2:$C$500,'Stock-AF'!$C151)*SUMIFS(AF!AA$2:AA$500,AF!$C$2:$C$500,'Stock-AF'!$C151)</f>
        <v>3.0484798564880074E-2</v>
      </c>
      <c r="AB151" s="4">
        <f>SUMIFS(Stock!AB$2:AB$500,Stock!$C$2:$C$500,'Stock-AF'!$C151)*SUMIFS(AF!AB$2:AB$500,AF!$C$2:$C$500,'Stock-AF'!$C151)</f>
        <v>1.203205640373159E-3</v>
      </c>
      <c r="AC151" s="4">
        <f>SUMIFS(Stock!AC$2:AC$500,Stock!$C$2:$C$500,'Stock-AF'!$C151)*SUMIFS(AF!AC$2:AC$500,AF!$C$2:$C$500,'Stock-AF'!$C151)</f>
        <v>4.0904007712650563E-3</v>
      </c>
      <c r="AD151" s="4">
        <f>SUMIFS(Stock!AD$2:AD$500,Stock!$C$2:$C$500,'Stock-AF'!$C151)*SUMIFS(AF!AD$2:AD$500,AF!$C$2:$C$500,'Stock-AF'!$C151)</f>
        <v>9.1660189430386335E-5</v>
      </c>
      <c r="AE151" s="4">
        <f>SUMIFS(Stock!AE$2:AE$500,Stock!$C$2:$C$500,'Stock-AF'!$C151)*SUMIFS(AF!AE$2:AE$500,AF!$C$2:$C$500,'Stock-AF'!$C151)</f>
        <v>0.24697831857473471</v>
      </c>
      <c r="AF151" s="4">
        <f>SUMIFS(Stock!AF$2:AF$500,Stock!$C$2:$C$500,'Stock-AF'!$C151)*SUMIFS(AF!AF$2:AF$500,AF!$C$2:$C$500,'Stock-AF'!$C151)</f>
        <v>1.0830235447446041E-2</v>
      </c>
      <c r="AG151" s="4">
        <f>SUMIFS(Stock!AG$2:AG$500,Stock!$C$2:$C$500,'Stock-AF'!$C151)*SUMIFS(AF!AG$2:AG$500,AF!$C$2:$C$500,'Stock-AF'!$C151)</f>
        <v>4.3574225463982485E-5</v>
      </c>
      <c r="AH151" s="4">
        <f>SUMIFS(Stock!AH$2:AH$500,Stock!$C$2:$C$500,'Stock-AF'!$C151)*SUMIFS(AF!AH$2:AH$500,AF!$C$2:$C$500,'Stock-AF'!$C151)</f>
        <v>6.6849412587867809E-3</v>
      </c>
      <c r="AI151" s="4">
        <f>SUMIFS(Stock!AI$2:AI$500,Stock!$C$2:$C$500,'Stock-AF'!$C151)*SUMIFS(AF!AI$2:AI$500,AF!$C$2:$C$500,'Stock-AF'!$C151)</f>
        <v>4.0021401744865523E-6</v>
      </c>
      <c r="AJ151" s="4">
        <f>SUMIFS(Stock!AJ$2:AJ$500,Stock!$C$2:$C$500,'Stock-AF'!$C151)*SUMIFS(AF!AJ$2:AJ$500,AF!$C$2:$C$500,'Stock-AF'!$C151)</f>
        <v>2.7589762794139202E-3</v>
      </c>
      <c r="AK151" s="4">
        <f>SUMIFS(Stock!AK$2:AK$500,Stock!$C$2:$C$500,'Stock-AF'!$C151)*SUMIFS(AF!AK$2:AK$500,AF!$C$2:$C$500,'Stock-AF'!$C151)</f>
        <v>2.0649730557871664E-2</v>
      </c>
      <c r="AL151" s="4">
        <f>SUMIFS(Stock!AL$2:AL$500,Stock!$C$2:$C$500,'Stock-AF'!$C151)*SUMIFS(AF!AL$2:AL$500,AF!$C$2:$C$500,'Stock-AF'!$C151)</f>
        <v>1.2889595947542191E-2</v>
      </c>
      <c r="AM151" s="4">
        <f>SUMIFS(Stock!AM$2:AM$500,Stock!$C$2:$C$500,'Stock-AF'!$C151)*SUMIFS(AF!AM$2:AM$500,AF!$C$2:$C$500,'Stock-AF'!$C151)</f>
        <v>7.593837673176751E-2</v>
      </c>
      <c r="AN151" s="4">
        <f>SUMIFS(Stock!AN$2:AN$500,Stock!$C$2:$C$500,'Stock-AF'!$C151)*SUMIFS(AF!AN$2:AN$500,AF!$C$2:$C$500,'Stock-AF'!$C151)</f>
        <v>3.0271596412644549E-3</v>
      </c>
      <c r="AO151" s="4">
        <f>SUMIFS(Stock!AO$2:AO$500,Stock!$C$2:$C$500,'Stock-AF'!$C151)*SUMIFS(AF!AO$2:AO$500,AF!$C$2:$C$500,'Stock-AF'!$C151)</f>
        <v>1.6299562770515925E-3</v>
      </c>
      <c r="AP151" s="4">
        <f>SUMIFS(Stock!AP$2:AP$500,Stock!$C$2:$C$500,'Stock-AF'!$C151)*SUMIFS(AF!AP$2:AP$500,AF!$C$2:$C$500,'Stock-AF'!$C151)</f>
        <v>1.5155387351323303E-2</v>
      </c>
      <c r="AQ151" s="4">
        <f>SUMIFS(Stock!AQ$2:AQ$500,Stock!$C$2:$C$500,'Stock-AF'!$C151)*SUMIFS(AF!AQ$2:AQ$500,AF!$C$2:$C$500,'Stock-AF'!$C151)</f>
        <v>1.6504359220021554E-3</v>
      </c>
      <c r="AR151" s="4">
        <f>SUMIFS(Stock!AR$2:AR$500,Stock!$C$2:$C$500,'Stock-AF'!$C151)*SUMIFS(AF!AR$2:AR$500,AF!$C$2:$C$500,'Stock-AF'!$C151)</f>
        <v>7.0731627564709382E-2</v>
      </c>
      <c r="AS151" s="4">
        <f>SUMIFS(Stock!AS$2:AS$500,Stock!$C$2:$C$500,'Stock-AF'!$C151)*SUMIFS(AF!AS$2:AS$500,AF!$C$2:$C$500,'Stock-AF'!$C151)</f>
        <v>3.1026511346989457E-3</v>
      </c>
      <c r="AT151" s="4">
        <f>SUMIFS(Stock!AT$2:AT$500,Stock!$C$2:$C$500,'Stock-AF'!$C151)*SUMIFS(AF!AT$2:AT$500,AF!$C$2:$C$500,'Stock-AF'!$C151)</f>
        <v>1.3660417843900728E-3</v>
      </c>
      <c r="AU151" s="4">
        <f>SUMIFS(Stock!AU$2:AU$500,Stock!$C$2:$C$500,'Stock-AF'!$C151)*SUMIFS(AF!AU$2:AU$500,AF!$C$2:$C$500,'Stock-AF'!$C151)</f>
        <v>8.4805338920198778E-4</v>
      </c>
      <c r="AV151" s="4">
        <f>SUMIFS(Stock!AV$2:AV$500,Stock!$C$2:$C$500,'Stock-AF'!$C151)*SUMIFS(AF!AV$2:AV$500,AF!$C$2:$C$500,'Stock-AF'!$C151)</f>
        <v>5.1961280482431697E-2</v>
      </c>
    </row>
    <row r="152" spans="1:48">
      <c r="A152" s="4" t="s">
        <v>52</v>
      </c>
      <c r="B152" s="4" t="s">
        <v>258</v>
      </c>
      <c r="C152" s="4" t="s">
        <v>72</v>
      </c>
      <c r="D152" s="4" t="s">
        <v>54</v>
      </c>
      <c r="E152" s="4" t="s">
        <v>260</v>
      </c>
      <c r="F152" s="4" t="s">
        <v>54</v>
      </c>
      <c r="G152" s="4">
        <v>2010</v>
      </c>
      <c r="H152" s="4" t="s">
        <v>54</v>
      </c>
      <c r="I152" s="4" t="s">
        <v>54</v>
      </c>
      <c r="J152" s="4" t="s">
        <v>54</v>
      </c>
      <c r="K152" s="4" t="s">
        <v>54</v>
      </c>
      <c r="L152" s="4">
        <f>SUMIFS(Stock!L$2:L$500,Stock!$C$2:$C$500,'Stock-AF'!$C152)*SUMIFS(AF!L$2:L$500,AF!$C$2:$C$500,'Stock-AF'!$C152)</f>
        <v>1.0794203900434176</v>
      </c>
      <c r="M152" s="4">
        <f>SUMIFS(Stock!M$2:M$500,Stock!$C$2:$C$500,'Stock-AF'!$C152)*SUMIFS(AF!M$2:M$500,AF!$C$2:$C$500,'Stock-AF'!$C152)</f>
        <v>19.921270914964573</v>
      </c>
      <c r="N152" s="4">
        <f>SUMIFS(Stock!N$2:N$500,Stock!$C$2:$C$500,'Stock-AF'!$C152)*SUMIFS(AF!N$2:N$500,AF!$C$2:$C$500,'Stock-AF'!$C152)</f>
        <v>1.5686031643170222</v>
      </c>
      <c r="O152" s="4">
        <f>SUMIFS(Stock!O$2:O$500,Stock!$C$2:$C$500,'Stock-AF'!$C152)*SUMIFS(AF!O$2:O$500,AF!$C$2:$C$500,'Stock-AF'!$C152)</f>
        <v>4.3375660489133665</v>
      </c>
      <c r="P152" s="4">
        <f>SUMIFS(Stock!P$2:P$500,Stock!$C$2:$C$500,'Stock-AF'!$C152)*SUMIFS(AF!P$2:P$500,AF!$C$2:$C$500,'Stock-AF'!$C152)</f>
        <v>6.5436617133874471</v>
      </c>
      <c r="Q152" s="4">
        <f>SUMIFS(Stock!Q$2:Q$500,Stock!$C$2:$C$500,'Stock-AF'!$C152)*SUMIFS(AF!Q$2:Q$500,AF!$C$2:$C$500,'Stock-AF'!$C152)</f>
        <v>4.9082252624681448</v>
      </c>
      <c r="R152" s="4">
        <f>SUMIFS(Stock!R$2:R$500,Stock!$C$2:$C$500,'Stock-AF'!$C152)*SUMIFS(AF!R$2:R$500,AF!$C$2:$C$500,'Stock-AF'!$C152)</f>
        <v>3.2619787743923399E-2</v>
      </c>
      <c r="S152" s="4">
        <f>SUMIFS(Stock!S$2:S$500,Stock!$C$2:$C$500,'Stock-AF'!$C152)*SUMIFS(AF!S$2:S$500,AF!$C$2:$C$500,'Stock-AF'!$C152)</f>
        <v>14.545982531740487</v>
      </c>
      <c r="T152" s="4">
        <f>SUMIFS(Stock!T$2:T$500,Stock!$C$2:$C$500,'Stock-AF'!$C152)*SUMIFS(AF!T$2:T$500,AF!$C$2:$C$500,'Stock-AF'!$C152)</f>
        <v>56.618053283527217</v>
      </c>
      <c r="U152" s="4">
        <f>SUMIFS(Stock!U$2:U$500,Stock!$C$2:$C$500,'Stock-AF'!$C152)*SUMIFS(AF!U$2:U$500,AF!$C$2:$C$500,'Stock-AF'!$C152)</f>
        <v>12.219035389851715</v>
      </c>
      <c r="V152" s="4">
        <f>SUMIFS(Stock!V$2:V$500,Stock!$C$2:$C$500,'Stock-AF'!$C152)*SUMIFS(AF!V$2:V$500,AF!$C$2:$C$500,'Stock-AF'!$C152)</f>
        <v>2.7816057569661767</v>
      </c>
      <c r="W152" s="4">
        <f>SUMIFS(Stock!W$2:W$500,Stock!$C$2:$C$500,'Stock-AF'!$C152)*SUMIFS(AF!W$2:W$500,AF!$C$2:$C$500,'Stock-AF'!$C152)</f>
        <v>4.1824321562217941</v>
      </c>
      <c r="X152" s="4">
        <f>SUMIFS(Stock!X$2:X$500,Stock!$C$2:$C$500,'Stock-AF'!$C152)*SUMIFS(AF!X$2:X$500,AF!$C$2:$C$500,'Stock-AF'!$C152)</f>
        <v>6.8022104603224447</v>
      </c>
      <c r="Y152" s="4">
        <f>SUMIFS(Stock!Y$2:Y$500,Stock!$C$2:$C$500,'Stock-AF'!$C152)*SUMIFS(AF!Y$2:Y$500,AF!$C$2:$C$500,'Stock-AF'!$C152)</f>
        <v>15.603065799861579</v>
      </c>
      <c r="Z152" s="4">
        <f>SUMIFS(Stock!Z$2:Z$500,Stock!$C$2:$C$500,'Stock-AF'!$C152)*SUMIFS(AF!Z$2:Z$500,AF!$C$2:$C$500,'Stock-AF'!$C152)</f>
        <v>78.628930222207742</v>
      </c>
      <c r="AA152" s="4">
        <f>SUMIFS(Stock!AA$2:AA$500,Stock!$C$2:$C$500,'Stock-AF'!$C152)*SUMIFS(AF!AA$2:AA$500,AF!$C$2:$C$500,'Stock-AF'!$C152)</f>
        <v>13.313470107888726</v>
      </c>
      <c r="AB152" s="4">
        <f>SUMIFS(Stock!AB$2:AB$500,Stock!$C$2:$C$500,'Stock-AF'!$C152)*SUMIFS(AF!AB$2:AB$500,AF!$C$2:$C$500,'Stock-AF'!$C152)</f>
        <v>18.257579868550732</v>
      </c>
      <c r="AC152" s="4">
        <f>SUMIFS(Stock!AC$2:AC$500,Stock!$C$2:$C$500,'Stock-AF'!$C152)*SUMIFS(AF!AC$2:AC$500,AF!$C$2:$C$500,'Stock-AF'!$C152)</f>
        <v>0.19033695855416052</v>
      </c>
      <c r="AD152" s="4">
        <f>SUMIFS(Stock!AD$2:AD$500,Stock!$C$2:$C$500,'Stock-AF'!$C152)*SUMIFS(AF!AD$2:AD$500,AF!$C$2:$C$500,'Stock-AF'!$C152)</f>
        <v>0</v>
      </c>
      <c r="AE152" s="4">
        <f>SUMIFS(Stock!AE$2:AE$500,Stock!$C$2:$C$500,'Stock-AF'!$C152)*SUMIFS(AF!AE$2:AE$500,AF!$C$2:$C$500,'Stock-AF'!$C152)</f>
        <v>32.296487157525597</v>
      </c>
      <c r="AF152" s="4">
        <f>SUMIFS(Stock!AF$2:AF$500,Stock!$C$2:$C$500,'Stock-AF'!$C152)*SUMIFS(AF!AF$2:AF$500,AF!$C$2:$C$500,'Stock-AF'!$C152)</f>
        <v>1.9410920659038795</v>
      </c>
      <c r="AG152" s="4">
        <f>SUMIFS(Stock!AG$2:AG$500,Stock!$C$2:$C$500,'Stock-AF'!$C152)*SUMIFS(AF!AG$2:AG$500,AF!$C$2:$C$500,'Stock-AF'!$C152)</f>
        <v>4.8276684006560853</v>
      </c>
      <c r="AH152" s="4">
        <f>SUMIFS(Stock!AH$2:AH$500,Stock!$C$2:$C$500,'Stock-AF'!$C152)*SUMIFS(AF!AH$2:AH$500,AF!$C$2:$C$500,'Stock-AF'!$C152)</f>
        <v>0.18040995271637755</v>
      </c>
      <c r="AI152" s="4">
        <f>SUMIFS(Stock!AI$2:AI$500,Stock!$C$2:$C$500,'Stock-AF'!$C152)*SUMIFS(AF!AI$2:AI$500,AF!$C$2:$C$500,'Stock-AF'!$C152)</f>
        <v>4.2372378483843898</v>
      </c>
      <c r="AJ152" s="4">
        <f>SUMIFS(Stock!AJ$2:AJ$500,Stock!$C$2:$C$500,'Stock-AF'!$C152)*SUMIFS(AF!AJ$2:AJ$500,AF!$C$2:$C$500,'Stock-AF'!$C152)</f>
        <v>1.5076629687376513</v>
      </c>
      <c r="AK152" s="4">
        <f>SUMIFS(Stock!AK$2:AK$500,Stock!$C$2:$C$500,'Stock-AF'!$C152)*SUMIFS(AF!AK$2:AK$500,AF!$C$2:$C$500,'Stock-AF'!$C152)</f>
        <v>1.6210585013742358</v>
      </c>
      <c r="AL152" s="4">
        <f>SUMIFS(Stock!AL$2:AL$500,Stock!$C$2:$C$500,'Stock-AF'!$C152)*SUMIFS(AF!AL$2:AL$500,AF!$C$2:$C$500,'Stock-AF'!$C152)</f>
        <v>3.7984173987829785E-3</v>
      </c>
      <c r="AM152" s="4">
        <f>SUMIFS(Stock!AM$2:AM$500,Stock!$C$2:$C$500,'Stock-AF'!$C152)*SUMIFS(AF!AM$2:AM$500,AF!$C$2:$C$500,'Stock-AF'!$C152)</f>
        <v>1.3253671573351893</v>
      </c>
      <c r="AN152" s="4">
        <f>SUMIFS(Stock!AN$2:AN$500,Stock!$C$2:$C$500,'Stock-AF'!$C152)*SUMIFS(AF!AN$2:AN$500,AF!$C$2:$C$500,'Stock-AF'!$C152)</f>
        <v>6.0595007254892765</v>
      </c>
      <c r="AO152" s="4">
        <f>SUMIFS(Stock!AO$2:AO$500,Stock!$C$2:$C$500,'Stock-AF'!$C152)*SUMIFS(AF!AO$2:AO$500,AF!$C$2:$C$500,'Stock-AF'!$C152)</f>
        <v>23.545234395916005</v>
      </c>
      <c r="AP152" s="4">
        <f>SUMIFS(Stock!AP$2:AP$500,Stock!$C$2:$C$500,'Stock-AF'!$C152)*SUMIFS(AF!AP$2:AP$500,AF!$C$2:$C$500,'Stock-AF'!$C152)</f>
        <v>2.4635957379798321</v>
      </c>
      <c r="AQ152" s="4">
        <f>SUMIFS(Stock!AQ$2:AQ$500,Stock!$C$2:$C$500,'Stock-AF'!$C152)*SUMIFS(AF!AQ$2:AQ$500,AF!$C$2:$C$500,'Stock-AF'!$C152)</f>
        <v>30.2858818139938</v>
      </c>
      <c r="AR152" s="4">
        <f>SUMIFS(Stock!AR$2:AR$500,Stock!$C$2:$C$500,'Stock-AF'!$C152)*SUMIFS(AF!AR$2:AR$500,AF!$C$2:$C$500,'Stock-AF'!$C152)</f>
        <v>8.6113747551362501</v>
      </c>
      <c r="AS152" s="4">
        <f>SUMIFS(Stock!AS$2:AS$500,Stock!$C$2:$C$500,'Stock-AF'!$C152)*SUMIFS(AF!AS$2:AS$500,AF!$C$2:$C$500,'Stock-AF'!$C152)</f>
        <v>7.7733198459533659</v>
      </c>
      <c r="AT152" s="4">
        <f>SUMIFS(Stock!AT$2:AT$500,Stock!$C$2:$C$500,'Stock-AF'!$C152)*SUMIFS(AF!AT$2:AT$500,AF!$C$2:$C$500,'Stock-AF'!$C152)</f>
        <v>5.2041576120969868</v>
      </c>
      <c r="AU152" s="4">
        <f>SUMIFS(Stock!AU$2:AU$500,Stock!$C$2:$C$500,'Stock-AF'!$C152)*SUMIFS(AF!AU$2:AU$500,AF!$C$2:$C$500,'Stock-AF'!$C152)</f>
        <v>0.51410612884978335</v>
      </c>
      <c r="AV152" s="4">
        <f>SUMIFS(Stock!AV$2:AV$500,Stock!$C$2:$C$500,'Stock-AF'!$C152)*SUMIFS(AF!AV$2:AV$500,AF!$C$2:$C$500,'Stock-AF'!$C152)</f>
        <v>7.5896232425923822</v>
      </c>
    </row>
    <row r="153" spans="1:48">
      <c r="A153" s="4" t="s">
        <v>52</v>
      </c>
      <c r="B153" s="4" t="s">
        <v>258</v>
      </c>
      <c r="C153" s="4" t="s">
        <v>73</v>
      </c>
      <c r="D153" s="4" t="s">
        <v>54</v>
      </c>
      <c r="E153" s="4" t="s">
        <v>260</v>
      </c>
      <c r="F153" s="4" t="s">
        <v>54</v>
      </c>
      <c r="G153" s="4">
        <v>2010</v>
      </c>
      <c r="H153" s="4" t="s">
        <v>54</v>
      </c>
      <c r="I153" s="4" t="s">
        <v>54</v>
      </c>
      <c r="J153" s="4" t="s">
        <v>54</v>
      </c>
      <c r="K153" s="4" t="s">
        <v>54</v>
      </c>
      <c r="L153" s="4">
        <f>SUMIFS(Stock!L$2:L$500,Stock!$C$2:$C$500,'Stock-AF'!$C153)*SUMIFS(AF!L$2:L$500,AF!$C$2:$C$500,'Stock-AF'!$C153)</f>
        <v>0</v>
      </c>
      <c r="M153" s="4">
        <f>SUMIFS(Stock!M$2:M$500,Stock!$C$2:$C$500,'Stock-AF'!$C153)*SUMIFS(AF!M$2:M$500,AF!$C$2:$C$500,'Stock-AF'!$C153)</f>
        <v>0.69493430422627844</v>
      </c>
      <c r="N153" s="4">
        <f>SUMIFS(Stock!N$2:N$500,Stock!$C$2:$C$500,'Stock-AF'!$C153)*SUMIFS(AF!N$2:N$500,AF!$C$2:$C$500,'Stock-AF'!$C153)</f>
        <v>0.95477503073293779</v>
      </c>
      <c r="O153" s="4">
        <f>SUMIFS(Stock!O$2:O$500,Stock!$C$2:$C$500,'Stock-AF'!$C153)*SUMIFS(AF!O$2:O$500,AF!$C$2:$C$500,'Stock-AF'!$C153)</f>
        <v>1.0473123193010694</v>
      </c>
      <c r="P153" s="4">
        <f>SUMIFS(Stock!P$2:P$500,Stock!$C$2:$C$500,'Stock-AF'!$C153)*SUMIFS(AF!P$2:P$500,AF!$C$2:$C$500,'Stock-AF'!$C153)</f>
        <v>1.6265209641297622</v>
      </c>
      <c r="Q153" s="4">
        <f>SUMIFS(Stock!Q$2:Q$500,Stock!$C$2:$C$500,'Stock-AF'!$C153)*SUMIFS(AF!Q$2:Q$500,AF!$C$2:$C$500,'Stock-AF'!$C153)</f>
        <v>9.4290632272949149E-2</v>
      </c>
      <c r="R153" s="4">
        <f>SUMIFS(Stock!R$2:R$500,Stock!$C$2:$C$500,'Stock-AF'!$C153)*SUMIFS(AF!R$2:R$500,AF!$C$2:$C$500,'Stock-AF'!$C153)</f>
        <v>0</v>
      </c>
      <c r="S153" s="4">
        <f>SUMIFS(Stock!S$2:S$500,Stock!$C$2:$C$500,'Stock-AF'!$C153)*SUMIFS(AF!S$2:S$500,AF!$C$2:$C$500,'Stock-AF'!$C153)</f>
        <v>8.3932360901252583</v>
      </c>
      <c r="T153" s="4">
        <f>SUMIFS(Stock!T$2:T$500,Stock!$C$2:$C$500,'Stock-AF'!$C153)*SUMIFS(AF!T$2:T$500,AF!$C$2:$C$500,'Stock-AF'!$C153)</f>
        <v>8.1520034614795645</v>
      </c>
      <c r="U153" s="4">
        <f>SUMIFS(Stock!U$2:U$500,Stock!$C$2:$C$500,'Stock-AF'!$C153)*SUMIFS(AF!U$2:U$500,AF!$C$2:$C$500,'Stock-AF'!$C153)</f>
        <v>0</v>
      </c>
      <c r="V153" s="4">
        <f>SUMIFS(Stock!V$2:V$500,Stock!$C$2:$C$500,'Stock-AF'!$C153)*SUMIFS(AF!V$2:V$500,AF!$C$2:$C$500,'Stock-AF'!$C153)</f>
        <v>6.1014367580390604E-2</v>
      </c>
      <c r="W153" s="4">
        <f>SUMIFS(Stock!W$2:W$500,Stock!$C$2:$C$500,'Stock-AF'!$C153)*SUMIFS(AF!W$2:W$500,AF!$C$2:$C$500,'Stock-AF'!$C153)</f>
        <v>0</v>
      </c>
      <c r="X153" s="4">
        <f>SUMIFS(Stock!X$2:X$500,Stock!$C$2:$C$500,'Stock-AF'!$C153)*SUMIFS(AF!X$2:X$500,AF!$C$2:$C$500,'Stock-AF'!$C153)</f>
        <v>0.52468364966546133</v>
      </c>
      <c r="Y153" s="4">
        <f>SUMIFS(Stock!Y$2:Y$500,Stock!$C$2:$C$500,'Stock-AF'!$C153)*SUMIFS(AF!Y$2:Y$500,AF!$C$2:$C$500,'Stock-AF'!$C153)</f>
        <v>8.9907741771825214E-2</v>
      </c>
      <c r="Z153" s="4">
        <f>SUMIFS(Stock!Z$2:Z$500,Stock!$C$2:$C$500,'Stock-AF'!$C153)*SUMIFS(AF!Z$2:Z$500,AF!$C$2:$C$500,'Stock-AF'!$C153)</f>
        <v>2.1752165594914068</v>
      </c>
      <c r="AA153" s="4">
        <f>SUMIFS(Stock!AA$2:AA$500,Stock!$C$2:$C$500,'Stock-AF'!$C153)*SUMIFS(AF!AA$2:AA$500,AF!$C$2:$C$500,'Stock-AF'!$C153)</f>
        <v>6.8895929842652678E-2</v>
      </c>
      <c r="AB153" s="4">
        <f>SUMIFS(Stock!AB$2:AB$500,Stock!$C$2:$C$500,'Stock-AF'!$C153)*SUMIFS(AF!AB$2:AB$500,AF!$C$2:$C$500,'Stock-AF'!$C153)</f>
        <v>1.614310855424943</v>
      </c>
      <c r="AC153" s="4">
        <f>SUMIFS(Stock!AC$2:AC$500,Stock!$C$2:$C$500,'Stock-AF'!$C153)*SUMIFS(AF!AC$2:AC$500,AF!$C$2:$C$500,'Stock-AF'!$C153)</f>
        <v>3.1814173688501599</v>
      </c>
      <c r="AD153" s="4">
        <f>SUMIFS(Stock!AD$2:AD$500,Stock!$C$2:$C$500,'Stock-AF'!$C153)*SUMIFS(AF!AD$2:AD$500,AF!$C$2:$C$500,'Stock-AF'!$C153)</f>
        <v>0</v>
      </c>
      <c r="AE153" s="4">
        <f>SUMIFS(Stock!AE$2:AE$500,Stock!$C$2:$C$500,'Stock-AF'!$C153)*SUMIFS(AF!AE$2:AE$500,AF!$C$2:$C$500,'Stock-AF'!$C153)</f>
        <v>1.7231498834234606E-2</v>
      </c>
      <c r="AF153" s="4">
        <f>SUMIFS(Stock!AF$2:AF$500,Stock!$C$2:$C$500,'Stock-AF'!$C153)*SUMIFS(AF!AF$2:AF$500,AF!$C$2:$C$500,'Stock-AF'!$C153)</f>
        <v>0.18576241424372814</v>
      </c>
      <c r="AG153" s="4">
        <f>SUMIFS(Stock!AG$2:AG$500,Stock!$C$2:$C$500,'Stock-AF'!$C153)*SUMIFS(AF!AG$2:AG$500,AF!$C$2:$C$500,'Stock-AF'!$C153)</f>
        <v>0.55357049232387923</v>
      </c>
      <c r="AH153" s="4">
        <f>SUMIFS(Stock!AH$2:AH$500,Stock!$C$2:$C$500,'Stock-AF'!$C153)*SUMIFS(AF!AH$2:AH$500,AF!$C$2:$C$500,'Stock-AF'!$C153)</f>
        <v>4.9382405678306115E-3</v>
      </c>
      <c r="AI153" s="4">
        <f>SUMIFS(Stock!AI$2:AI$500,Stock!$C$2:$C$500,'Stock-AF'!$C153)*SUMIFS(AF!AI$2:AI$500,AF!$C$2:$C$500,'Stock-AF'!$C153)</f>
        <v>0.17116884626474341</v>
      </c>
      <c r="AJ153" s="4">
        <f>SUMIFS(Stock!AJ$2:AJ$500,Stock!$C$2:$C$500,'Stock-AF'!$C153)*SUMIFS(AF!AJ$2:AJ$500,AF!$C$2:$C$500,'Stock-AF'!$C153)</f>
        <v>0</v>
      </c>
      <c r="AK153" s="4">
        <f>SUMIFS(Stock!AK$2:AK$500,Stock!$C$2:$C$500,'Stock-AF'!$C153)*SUMIFS(AF!AK$2:AK$500,AF!$C$2:$C$500,'Stock-AF'!$C153)</f>
        <v>0</v>
      </c>
      <c r="AL153" s="4">
        <f>SUMIFS(Stock!AL$2:AL$500,Stock!$C$2:$C$500,'Stock-AF'!$C153)*SUMIFS(AF!AL$2:AL$500,AF!$C$2:$C$500,'Stock-AF'!$C153)</f>
        <v>0</v>
      </c>
      <c r="AM153" s="4">
        <f>SUMIFS(Stock!AM$2:AM$500,Stock!$C$2:$C$500,'Stock-AF'!$C153)*SUMIFS(AF!AM$2:AM$500,AF!$C$2:$C$500,'Stock-AF'!$C153)</f>
        <v>6.7927228566632544E-3</v>
      </c>
      <c r="AN153" s="4">
        <f>SUMIFS(Stock!AN$2:AN$500,Stock!$C$2:$C$500,'Stock-AF'!$C153)*SUMIFS(AF!AN$2:AN$500,AF!$C$2:$C$500,'Stock-AF'!$C153)</f>
        <v>0</v>
      </c>
      <c r="AO153" s="4">
        <f>SUMIFS(Stock!AO$2:AO$500,Stock!$C$2:$C$500,'Stock-AF'!$C153)*SUMIFS(AF!AO$2:AO$500,AF!$C$2:$C$500,'Stock-AF'!$C153)</f>
        <v>60.973104290607154</v>
      </c>
      <c r="AP153" s="4">
        <f>SUMIFS(Stock!AP$2:AP$500,Stock!$C$2:$C$500,'Stock-AF'!$C153)*SUMIFS(AF!AP$2:AP$500,AF!$C$2:$C$500,'Stock-AF'!$C153)</f>
        <v>0</v>
      </c>
      <c r="AQ153" s="4">
        <f>SUMIFS(Stock!AQ$2:AQ$500,Stock!$C$2:$C$500,'Stock-AF'!$C153)*SUMIFS(AF!AQ$2:AQ$500,AF!$C$2:$C$500,'Stock-AF'!$C153)</f>
        <v>0.10039529119463711</v>
      </c>
      <c r="AR153" s="4">
        <f>SUMIFS(Stock!AR$2:AR$500,Stock!$C$2:$C$500,'Stock-AF'!$C153)*SUMIFS(AF!AR$2:AR$500,AF!$C$2:$C$500,'Stock-AF'!$C153)</f>
        <v>2.0420619975565861</v>
      </c>
      <c r="AS153" s="4">
        <f>SUMIFS(Stock!AS$2:AS$500,Stock!$C$2:$C$500,'Stock-AF'!$C153)*SUMIFS(AF!AS$2:AS$500,AF!$C$2:$C$500,'Stock-AF'!$C153)</f>
        <v>0</v>
      </c>
      <c r="AT153" s="4">
        <f>SUMIFS(Stock!AT$2:AT$500,Stock!$C$2:$C$500,'Stock-AF'!$C153)*SUMIFS(AF!AT$2:AT$500,AF!$C$2:$C$500,'Stock-AF'!$C153)</f>
        <v>1.556856258670735E-2</v>
      </c>
      <c r="AU153" s="4">
        <f>SUMIFS(Stock!AU$2:AU$500,Stock!$C$2:$C$500,'Stock-AF'!$C153)*SUMIFS(AF!AU$2:AU$500,AF!$C$2:$C$500,'Stock-AF'!$C153)</f>
        <v>0.64522932880602979</v>
      </c>
      <c r="AV153" s="4">
        <f>SUMIFS(Stock!AV$2:AV$500,Stock!$C$2:$C$500,'Stock-AF'!$C153)*SUMIFS(AF!AV$2:AV$500,AF!$C$2:$C$500,'Stock-AF'!$C153)</f>
        <v>4.8878305968331626</v>
      </c>
    </row>
    <row r="154" spans="1:48">
      <c r="A154" s="4" t="s">
        <v>52</v>
      </c>
      <c r="B154" s="4" t="s">
        <v>258</v>
      </c>
      <c r="C154" s="4" t="s">
        <v>594</v>
      </c>
      <c r="D154" s="4" t="s">
        <v>54</v>
      </c>
      <c r="E154" s="4" t="s">
        <v>260</v>
      </c>
      <c r="F154" s="4" t="s">
        <v>54</v>
      </c>
      <c r="G154" s="4">
        <v>2010</v>
      </c>
      <c r="H154" s="4" t="s">
        <v>54</v>
      </c>
      <c r="I154" s="4" t="s">
        <v>54</v>
      </c>
      <c r="J154" s="4" t="s">
        <v>54</v>
      </c>
      <c r="K154" s="4" t="s">
        <v>54</v>
      </c>
      <c r="L154" s="4">
        <f>SUMIFS(Stock!L$2:L$500,Stock!$C$2:$C$500,'Stock-AF'!$C154)*SUMIFS(AF!L$2:L$500,AF!$C$2:$C$500,'Stock-AF'!$C154)</f>
        <v>0</v>
      </c>
      <c r="M154" s="4">
        <f>SUMIFS(Stock!M$2:M$500,Stock!$C$2:$C$500,'Stock-AF'!$C154)*SUMIFS(AF!M$2:M$500,AF!$C$2:$C$500,'Stock-AF'!$C154)</f>
        <v>0.39674760726810054</v>
      </c>
      <c r="N154" s="4">
        <f>SUMIFS(Stock!N$2:N$500,Stock!$C$2:$C$500,'Stock-AF'!$C154)*SUMIFS(AF!N$2:N$500,AF!$C$2:$C$500,'Stock-AF'!$C154)</f>
        <v>0</v>
      </c>
      <c r="O154" s="4">
        <f>SUMIFS(Stock!O$2:O$500,Stock!$C$2:$C$500,'Stock-AF'!$C154)*SUMIFS(AF!O$2:O$500,AF!$C$2:$C$500,'Stock-AF'!$C154)</f>
        <v>5.5271958302884373E-3</v>
      </c>
      <c r="P154" s="4">
        <f>SUMIFS(Stock!P$2:P$500,Stock!$C$2:$C$500,'Stock-AF'!$C154)*SUMIFS(AF!P$2:P$500,AF!$C$2:$C$500,'Stock-AF'!$C154)</f>
        <v>0</v>
      </c>
      <c r="Q154" s="4">
        <f>SUMIFS(Stock!Q$2:Q$500,Stock!$C$2:$C$500,'Stock-AF'!$C154)*SUMIFS(AF!Q$2:Q$500,AF!$C$2:$C$500,'Stock-AF'!$C154)</f>
        <v>0.9975852765164458</v>
      </c>
      <c r="R154" s="4">
        <f>SUMIFS(Stock!R$2:R$500,Stock!$C$2:$C$500,'Stock-AF'!$C154)*SUMIFS(AF!R$2:R$500,AF!$C$2:$C$500,'Stock-AF'!$C154)</f>
        <v>0</v>
      </c>
      <c r="S154" s="4">
        <f>SUMIFS(Stock!S$2:S$500,Stock!$C$2:$C$500,'Stock-AF'!$C154)*SUMIFS(AF!S$2:S$500,AF!$C$2:$C$500,'Stock-AF'!$C154)</f>
        <v>0.18808180509042399</v>
      </c>
      <c r="T154" s="4">
        <f>SUMIFS(Stock!T$2:T$500,Stock!$C$2:$C$500,'Stock-AF'!$C154)*SUMIFS(AF!T$2:T$500,AF!$C$2:$C$500,'Stock-AF'!$C154)</f>
        <v>1.8754098974261006</v>
      </c>
      <c r="U154" s="4">
        <f>SUMIFS(Stock!U$2:U$500,Stock!$C$2:$C$500,'Stock-AF'!$C154)*SUMIFS(AF!U$2:U$500,AF!$C$2:$C$500,'Stock-AF'!$C154)</f>
        <v>0.35644704460831045</v>
      </c>
      <c r="V154" s="4">
        <f>SUMIFS(Stock!V$2:V$500,Stock!$C$2:$C$500,'Stock-AF'!$C154)*SUMIFS(AF!V$2:V$500,AF!$C$2:$C$500,'Stock-AF'!$C154)</f>
        <v>0.10091541929552676</v>
      </c>
      <c r="W154" s="4">
        <f>SUMIFS(Stock!W$2:W$500,Stock!$C$2:$C$500,'Stock-AF'!$C154)*SUMIFS(AF!W$2:W$500,AF!$C$2:$C$500,'Stock-AF'!$C154)</f>
        <v>0</v>
      </c>
      <c r="X154" s="4">
        <f>SUMIFS(Stock!X$2:X$500,Stock!$C$2:$C$500,'Stock-AF'!$C154)*SUMIFS(AF!X$2:X$500,AF!$C$2:$C$500,'Stock-AF'!$C154)</f>
        <v>0.21291063993997655</v>
      </c>
      <c r="Y154" s="4">
        <f>SUMIFS(Stock!Y$2:Y$500,Stock!$C$2:$C$500,'Stock-AF'!$C154)*SUMIFS(AF!Y$2:Y$500,AF!$C$2:$C$500,'Stock-AF'!$C154)</f>
        <v>3.7182935910002981</v>
      </c>
      <c r="Z154" s="4">
        <f>SUMIFS(Stock!Z$2:Z$500,Stock!$C$2:$C$500,'Stock-AF'!$C154)*SUMIFS(AF!Z$2:Z$500,AF!$C$2:$C$500,'Stock-AF'!$C154)</f>
        <v>10.461476089908359</v>
      </c>
      <c r="AA154" s="4">
        <f>SUMIFS(Stock!AA$2:AA$500,Stock!$C$2:$C$500,'Stock-AF'!$C154)*SUMIFS(AF!AA$2:AA$500,AF!$C$2:$C$500,'Stock-AF'!$C154)</f>
        <v>0</v>
      </c>
      <c r="AB154" s="4">
        <f>SUMIFS(Stock!AB$2:AB$500,Stock!$C$2:$C$500,'Stock-AF'!$C154)*SUMIFS(AF!AB$2:AB$500,AF!$C$2:$C$500,'Stock-AF'!$C154)</f>
        <v>1.1110804714124536E-2</v>
      </c>
      <c r="AC154" s="4">
        <f>SUMIFS(Stock!AC$2:AC$500,Stock!$C$2:$C$500,'Stock-AF'!$C154)*SUMIFS(AF!AC$2:AC$500,AF!$C$2:$C$500,'Stock-AF'!$C154)</f>
        <v>1.6114930032786808E-2</v>
      </c>
      <c r="AD154" s="4">
        <f>SUMIFS(Stock!AD$2:AD$500,Stock!$C$2:$C$500,'Stock-AF'!$C154)*SUMIFS(AF!AD$2:AD$500,AF!$C$2:$C$500,'Stock-AF'!$C154)</f>
        <v>0</v>
      </c>
      <c r="AE154" s="4">
        <f>SUMIFS(Stock!AE$2:AE$500,Stock!$C$2:$C$500,'Stock-AF'!$C154)*SUMIFS(AF!AE$2:AE$500,AF!$C$2:$C$500,'Stock-AF'!$C154)</f>
        <v>0.42196316051905963</v>
      </c>
      <c r="AF154" s="4">
        <f>SUMIFS(Stock!AF$2:AF$500,Stock!$C$2:$C$500,'Stock-AF'!$C154)*SUMIFS(AF!AF$2:AF$500,AF!$C$2:$C$500,'Stock-AF'!$C154)</f>
        <v>0</v>
      </c>
      <c r="AG154" s="4">
        <f>SUMIFS(Stock!AG$2:AG$500,Stock!$C$2:$C$500,'Stock-AF'!$C154)*SUMIFS(AF!AG$2:AG$500,AF!$C$2:$C$500,'Stock-AF'!$C154)</f>
        <v>3.2950548822412908E-3</v>
      </c>
      <c r="AH154" s="4">
        <f>SUMIFS(Stock!AH$2:AH$500,Stock!$C$2:$C$500,'Stock-AF'!$C154)*SUMIFS(AF!AH$2:AH$500,AF!$C$2:$C$500,'Stock-AF'!$C154)</f>
        <v>0</v>
      </c>
      <c r="AI154" s="4">
        <f>SUMIFS(Stock!AI$2:AI$500,Stock!$C$2:$C$500,'Stock-AF'!$C154)*SUMIFS(AF!AI$2:AI$500,AF!$C$2:$C$500,'Stock-AF'!$C154)</f>
        <v>0</v>
      </c>
      <c r="AJ154" s="4">
        <f>SUMIFS(Stock!AJ$2:AJ$500,Stock!$C$2:$C$500,'Stock-AF'!$C154)*SUMIFS(AF!AJ$2:AJ$500,AF!$C$2:$C$500,'Stock-AF'!$C154)</f>
        <v>0</v>
      </c>
      <c r="AK154" s="4">
        <f>SUMIFS(Stock!AK$2:AK$500,Stock!$C$2:$C$500,'Stock-AF'!$C154)*SUMIFS(AF!AK$2:AK$500,AF!$C$2:$C$500,'Stock-AF'!$C154)</f>
        <v>0</v>
      </c>
      <c r="AL154" s="4">
        <f>SUMIFS(Stock!AL$2:AL$500,Stock!$C$2:$C$500,'Stock-AF'!$C154)*SUMIFS(AF!AL$2:AL$500,AF!$C$2:$C$500,'Stock-AF'!$C154)</f>
        <v>0</v>
      </c>
      <c r="AM154" s="4">
        <f>SUMIFS(Stock!AM$2:AM$500,Stock!$C$2:$C$500,'Stock-AF'!$C154)*SUMIFS(AF!AM$2:AM$500,AF!$C$2:$C$500,'Stock-AF'!$C154)</f>
        <v>5.7711369967142996E-2</v>
      </c>
      <c r="AN154" s="4">
        <f>SUMIFS(Stock!AN$2:AN$500,Stock!$C$2:$C$500,'Stock-AF'!$C154)*SUMIFS(AF!AN$2:AN$500,AF!$C$2:$C$500,'Stock-AF'!$C154)</f>
        <v>6.0437953172335757</v>
      </c>
      <c r="AO154" s="4">
        <f>SUMIFS(Stock!AO$2:AO$500,Stock!$C$2:$C$500,'Stock-AF'!$C154)*SUMIFS(AF!AO$2:AO$500,AF!$C$2:$C$500,'Stock-AF'!$C154)</f>
        <v>2.5694326358449225E-2</v>
      </c>
      <c r="AP154" s="4">
        <f>SUMIFS(Stock!AP$2:AP$500,Stock!$C$2:$C$500,'Stock-AF'!$C154)*SUMIFS(AF!AP$2:AP$500,AF!$C$2:$C$500,'Stock-AF'!$C154)</f>
        <v>8.400607240425198E-2</v>
      </c>
      <c r="AQ154" s="4">
        <f>SUMIFS(Stock!AQ$2:AQ$500,Stock!$C$2:$C$500,'Stock-AF'!$C154)*SUMIFS(AF!AQ$2:AQ$500,AF!$C$2:$C$500,'Stock-AF'!$C154)</f>
        <v>0</v>
      </c>
      <c r="AR154" s="4">
        <f>SUMIFS(Stock!AR$2:AR$500,Stock!$C$2:$C$500,'Stock-AF'!$C154)*SUMIFS(AF!AR$2:AR$500,AF!$C$2:$C$500,'Stock-AF'!$C154)</f>
        <v>0</v>
      </c>
      <c r="AS154" s="4">
        <f>SUMIFS(Stock!AS$2:AS$500,Stock!$C$2:$C$500,'Stock-AF'!$C154)*SUMIFS(AF!AS$2:AS$500,AF!$C$2:$C$500,'Stock-AF'!$C154)</f>
        <v>15.182869456544147</v>
      </c>
      <c r="AT154" s="4">
        <f>SUMIFS(Stock!AT$2:AT$500,Stock!$C$2:$C$500,'Stock-AF'!$C154)*SUMIFS(AF!AT$2:AT$500,AF!$C$2:$C$500,'Stock-AF'!$C154)</f>
        <v>0</v>
      </c>
      <c r="AU154" s="4">
        <f>SUMIFS(Stock!AU$2:AU$500,Stock!$C$2:$C$500,'Stock-AF'!$C154)*SUMIFS(AF!AU$2:AU$500,AF!$C$2:$C$500,'Stock-AF'!$C154)</f>
        <v>1.9713263961710709E-2</v>
      </c>
      <c r="AV154" s="4">
        <f>SUMIFS(Stock!AV$2:AV$500,Stock!$C$2:$C$500,'Stock-AF'!$C154)*SUMIFS(AF!AV$2:AV$500,AF!$C$2:$C$500,'Stock-AF'!$C154)</f>
        <v>0.383466930325638</v>
      </c>
    </row>
    <row r="155" spans="1:48">
      <c r="A155" s="4" t="s">
        <v>52</v>
      </c>
      <c r="B155" s="4" t="s">
        <v>258</v>
      </c>
      <c r="C155" s="4" t="s">
        <v>595</v>
      </c>
      <c r="D155" s="4" t="s">
        <v>54</v>
      </c>
      <c r="E155" s="4" t="s">
        <v>260</v>
      </c>
      <c r="F155" s="4" t="s">
        <v>54</v>
      </c>
      <c r="G155" s="4">
        <v>2010</v>
      </c>
      <c r="H155" s="4" t="s">
        <v>54</v>
      </c>
      <c r="I155" s="4" t="s">
        <v>54</v>
      </c>
      <c r="J155" s="4" t="s">
        <v>54</v>
      </c>
      <c r="K155" s="4" t="s">
        <v>54</v>
      </c>
      <c r="L155" s="4">
        <f>SUMIFS(Stock!L$2:L$500,Stock!$C$2:$C$500,'Stock-AF'!$C155)*SUMIFS(AF!L$2:L$500,AF!$C$2:$C$500,'Stock-AF'!$C155)</f>
        <v>0</v>
      </c>
      <c r="M155" s="4">
        <f>SUMIFS(Stock!M$2:M$500,Stock!$C$2:$C$500,'Stock-AF'!$C155)*SUMIFS(AF!M$2:M$500,AF!$C$2:$C$500,'Stock-AF'!$C155)</f>
        <v>1.3037122984307543</v>
      </c>
      <c r="N155" s="4">
        <f>SUMIFS(Stock!N$2:N$500,Stock!$C$2:$C$500,'Stock-AF'!$C155)*SUMIFS(AF!N$2:N$500,AF!$C$2:$C$500,'Stock-AF'!$C155)</f>
        <v>0</v>
      </c>
      <c r="O155" s="4">
        <f>SUMIFS(Stock!O$2:O$500,Stock!$C$2:$C$500,'Stock-AF'!$C155)*SUMIFS(AF!O$2:O$500,AF!$C$2:$C$500,'Stock-AF'!$C155)</f>
        <v>3.7513513901992306E-3</v>
      </c>
      <c r="P155" s="4">
        <f>SUMIFS(Stock!P$2:P$500,Stock!$C$2:$C$500,'Stock-AF'!$C155)*SUMIFS(AF!P$2:P$500,AF!$C$2:$C$500,'Stock-AF'!$C155)</f>
        <v>0</v>
      </c>
      <c r="Q155" s="4">
        <f>SUMIFS(Stock!Q$2:Q$500,Stock!$C$2:$C$500,'Stock-AF'!$C155)*SUMIFS(AF!Q$2:Q$500,AF!$C$2:$C$500,'Stock-AF'!$C155)</f>
        <v>0.76574913058169225</v>
      </c>
      <c r="R155" s="4">
        <f>SUMIFS(Stock!R$2:R$500,Stock!$C$2:$C$500,'Stock-AF'!$C155)*SUMIFS(AF!R$2:R$500,AF!$C$2:$C$500,'Stock-AF'!$C155)</f>
        <v>0</v>
      </c>
      <c r="S155" s="4">
        <f>SUMIFS(Stock!S$2:S$500,Stock!$C$2:$C$500,'Stock-AF'!$C155)*SUMIFS(AF!S$2:S$500,AF!$C$2:$C$500,'Stock-AF'!$C155)</f>
        <v>0.1691846512881465</v>
      </c>
      <c r="T155" s="4">
        <f>SUMIFS(Stock!T$2:T$500,Stock!$C$2:$C$500,'Stock-AF'!$C155)*SUMIFS(AF!T$2:T$500,AF!$C$2:$C$500,'Stock-AF'!$C155)</f>
        <v>3.0769598885668787</v>
      </c>
      <c r="U155" s="4">
        <f>SUMIFS(Stock!U$2:U$500,Stock!$C$2:$C$500,'Stock-AF'!$C155)*SUMIFS(AF!U$2:U$500,AF!$C$2:$C$500,'Stock-AF'!$C155)</f>
        <v>0.10394739312037785</v>
      </c>
      <c r="V155" s="4">
        <f>SUMIFS(Stock!V$2:V$500,Stock!$C$2:$C$500,'Stock-AF'!$C155)*SUMIFS(AF!V$2:V$500,AF!$C$2:$C$500,'Stock-AF'!$C155)</f>
        <v>1.0516715710624788E-2</v>
      </c>
      <c r="W155" s="4">
        <f>SUMIFS(Stock!W$2:W$500,Stock!$C$2:$C$500,'Stock-AF'!$C155)*SUMIFS(AF!W$2:W$500,AF!$C$2:$C$500,'Stock-AF'!$C155)</f>
        <v>0</v>
      </c>
      <c r="X155" s="4">
        <f>SUMIFS(Stock!X$2:X$500,Stock!$C$2:$C$500,'Stock-AF'!$C155)*SUMIFS(AF!X$2:X$500,AF!$C$2:$C$500,'Stock-AF'!$C155)</f>
        <v>0</v>
      </c>
      <c r="Y155" s="4">
        <f>SUMIFS(Stock!Y$2:Y$500,Stock!$C$2:$C$500,'Stock-AF'!$C155)*SUMIFS(AF!Y$2:Y$500,AF!$C$2:$C$500,'Stock-AF'!$C155)</f>
        <v>0.42690097842077968</v>
      </c>
      <c r="Z155" s="4">
        <f>SUMIFS(Stock!Z$2:Z$500,Stock!$C$2:$C$500,'Stock-AF'!$C155)*SUMIFS(AF!Z$2:Z$500,AF!$C$2:$C$500,'Stock-AF'!$C155)</f>
        <v>1.5189658267178205</v>
      </c>
      <c r="AA155" s="4">
        <f>SUMIFS(Stock!AA$2:AA$500,Stock!$C$2:$C$500,'Stock-AF'!$C155)*SUMIFS(AF!AA$2:AA$500,AF!$C$2:$C$500,'Stock-AF'!$C155)</f>
        <v>0</v>
      </c>
      <c r="AB155" s="4">
        <f>SUMIFS(Stock!AB$2:AB$500,Stock!$C$2:$C$500,'Stock-AF'!$C155)*SUMIFS(AF!AB$2:AB$500,AF!$C$2:$C$500,'Stock-AF'!$C155)</f>
        <v>1.3373497642110882E-2</v>
      </c>
      <c r="AC155" s="4">
        <f>SUMIFS(Stock!AC$2:AC$500,Stock!$C$2:$C$500,'Stock-AF'!$C155)*SUMIFS(AF!AC$2:AC$500,AF!$C$2:$C$500,'Stock-AF'!$C155)</f>
        <v>2.2234083615894556E-2</v>
      </c>
      <c r="AD155" s="4">
        <f>SUMIFS(Stock!AD$2:AD$500,Stock!$C$2:$C$500,'Stock-AF'!$C155)*SUMIFS(AF!AD$2:AD$500,AF!$C$2:$C$500,'Stock-AF'!$C155)</f>
        <v>0</v>
      </c>
      <c r="AE155" s="4">
        <f>SUMIFS(Stock!AE$2:AE$500,Stock!$C$2:$C$500,'Stock-AF'!$C155)*SUMIFS(AF!AE$2:AE$500,AF!$C$2:$C$500,'Stock-AF'!$C155)</f>
        <v>2.1026282007348277E-4</v>
      </c>
      <c r="AF155" s="4">
        <f>SUMIFS(Stock!AF$2:AF$500,Stock!$C$2:$C$500,'Stock-AF'!$C155)*SUMIFS(AF!AF$2:AF$500,AF!$C$2:$C$500,'Stock-AF'!$C155)</f>
        <v>0</v>
      </c>
      <c r="AG155" s="4">
        <f>SUMIFS(Stock!AG$2:AG$500,Stock!$C$2:$C$500,'Stock-AF'!$C155)*SUMIFS(AF!AG$2:AG$500,AF!$C$2:$C$500,'Stock-AF'!$C155)</f>
        <v>8.3903880941839527E-3</v>
      </c>
      <c r="AH155" s="4">
        <f>SUMIFS(Stock!AH$2:AH$500,Stock!$C$2:$C$500,'Stock-AF'!$C155)*SUMIFS(AF!AH$2:AH$500,AF!$C$2:$C$500,'Stock-AF'!$C155)</f>
        <v>0</v>
      </c>
      <c r="AI155" s="4">
        <f>SUMIFS(Stock!AI$2:AI$500,Stock!$C$2:$C$500,'Stock-AF'!$C155)*SUMIFS(AF!AI$2:AI$500,AF!$C$2:$C$500,'Stock-AF'!$C155)</f>
        <v>0</v>
      </c>
      <c r="AJ155" s="4">
        <f>SUMIFS(Stock!AJ$2:AJ$500,Stock!$C$2:$C$500,'Stock-AF'!$C155)*SUMIFS(AF!AJ$2:AJ$500,AF!$C$2:$C$500,'Stock-AF'!$C155)</f>
        <v>0</v>
      </c>
      <c r="AK155" s="4">
        <f>SUMIFS(Stock!AK$2:AK$500,Stock!$C$2:$C$500,'Stock-AF'!$C155)*SUMIFS(AF!AK$2:AK$500,AF!$C$2:$C$500,'Stock-AF'!$C155)</f>
        <v>0</v>
      </c>
      <c r="AL155" s="4">
        <f>SUMIFS(Stock!AL$2:AL$500,Stock!$C$2:$C$500,'Stock-AF'!$C155)*SUMIFS(AF!AL$2:AL$500,AF!$C$2:$C$500,'Stock-AF'!$C155)</f>
        <v>0</v>
      </c>
      <c r="AM155" s="4">
        <f>SUMIFS(Stock!AM$2:AM$500,Stock!$C$2:$C$500,'Stock-AF'!$C155)*SUMIFS(AF!AM$2:AM$500,AF!$C$2:$C$500,'Stock-AF'!$C155)</f>
        <v>0.11699841180912297</v>
      </c>
      <c r="AN155" s="4">
        <f>SUMIFS(Stock!AN$2:AN$500,Stock!$C$2:$C$500,'Stock-AF'!$C155)*SUMIFS(AF!AN$2:AN$500,AF!$C$2:$C$500,'Stock-AF'!$C155)</f>
        <v>0.29058667049341486</v>
      </c>
      <c r="AO155" s="4">
        <f>SUMIFS(Stock!AO$2:AO$500,Stock!$C$2:$C$500,'Stock-AF'!$C155)*SUMIFS(AF!AO$2:AO$500,AF!$C$2:$C$500,'Stock-AF'!$C155)</f>
        <v>8.8217187164008837E-2</v>
      </c>
      <c r="AP155" s="4">
        <f>SUMIFS(Stock!AP$2:AP$500,Stock!$C$2:$C$500,'Stock-AF'!$C155)*SUMIFS(AF!AP$2:AP$500,AF!$C$2:$C$500,'Stock-AF'!$C155)</f>
        <v>0</v>
      </c>
      <c r="AQ155" s="4">
        <f>SUMIFS(Stock!AQ$2:AQ$500,Stock!$C$2:$C$500,'Stock-AF'!$C155)*SUMIFS(AF!AQ$2:AQ$500,AF!$C$2:$C$500,'Stock-AF'!$C155)</f>
        <v>0</v>
      </c>
      <c r="AR155" s="4">
        <f>SUMIFS(Stock!AR$2:AR$500,Stock!$C$2:$C$500,'Stock-AF'!$C155)*SUMIFS(AF!AR$2:AR$500,AF!$C$2:$C$500,'Stock-AF'!$C155)</f>
        <v>0</v>
      </c>
      <c r="AS155" s="4">
        <f>SUMIFS(Stock!AS$2:AS$500,Stock!$C$2:$C$500,'Stock-AF'!$C155)*SUMIFS(AF!AS$2:AS$500,AF!$C$2:$C$500,'Stock-AF'!$C155)</f>
        <v>11.337080758898191</v>
      </c>
      <c r="AT155" s="4">
        <f>SUMIFS(Stock!AT$2:AT$500,Stock!$C$2:$C$500,'Stock-AF'!$C155)*SUMIFS(AF!AT$2:AT$500,AF!$C$2:$C$500,'Stock-AF'!$C155)</f>
        <v>0</v>
      </c>
      <c r="AU155" s="4">
        <f>SUMIFS(Stock!AU$2:AU$500,Stock!$C$2:$C$500,'Stock-AF'!$C155)*SUMIFS(AF!AU$2:AU$500,AF!$C$2:$C$500,'Stock-AF'!$C155)</f>
        <v>1.3911971744326576E-2</v>
      </c>
      <c r="AV155" s="4">
        <f>SUMIFS(Stock!AV$2:AV$500,Stock!$C$2:$C$500,'Stock-AF'!$C155)*SUMIFS(AF!AV$2:AV$500,AF!$C$2:$C$500,'Stock-AF'!$C155)</f>
        <v>0.2454674428228277</v>
      </c>
    </row>
    <row r="156" spans="1:48">
      <c r="A156" s="4" t="s">
        <v>52</v>
      </c>
      <c r="B156" s="4" t="s">
        <v>258</v>
      </c>
      <c r="C156" s="4" t="s">
        <v>596</v>
      </c>
      <c r="D156" s="4" t="s">
        <v>54</v>
      </c>
      <c r="E156" s="4" t="s">
        <v>260</v>
      </c>
      <c r="F156" s="4" t="s">
        <v>54</v>
      </c>
      <c r="G156" s="4">
        <v>2010</v>
      </c>
      <c r="H156" s="4" t="s">
        <v>54</v>
      </c>
      <c r="I156" s="4" t="s">
        <v>54</v>
      </c>
      <c r="J156" s="4" t="s">
        <v>54</v>
      </c>
      <c r="K156" s="4" t="s">
        <v>54</v>
      </c>
      <c r="L156" s="4">
        <f>SUMIFS(Stock!L$2:L$500,Stock!$C$2:$C$500,'Stock-AF'!$C156)*SUMIFS(AF!L$2:L$500,AF!$C$2:$C$500,'Stock-AF'!$C156)</f>
        <v>6.1354608406043627E-2</v>
      </c>
      <c r="M156" s="4">
        <f>SUMIFS(Stock!M$2:M$500,Stock!$C$2:$C$500,'Stock-AF'!$C156)*SUMIFS(AF!M$2:M$500,AF!$C$2:$C$500,'Stock-AF'!$C156)</f>
        <v>4.184109496197479</v>
      </c>
      <c r="N156" s="4">
        <f>SUMIFS(Stock!N$2:N$500,Stock!$C$2:$C$500,'Stock-AF'!$C156)*SUMIFS(AF!N$2:N$500,AF!$C$2:$C$500,'Stock-AF'!$C156)</f>
        <v>8.3668460386763358E-2</v>
      </c>
      <c r="O156" s="4">
        <f>SUMIFS(Stock!O$2:O$500,Stock!$C$2:$C$500,'Stock-AF'!$C156)*SUMIFS(AF!O$2:O$500,AF!$C$2:$C$500,'Stock-AF'!$C156)</f>
        <v>3.0742969894023093</v>
      </c>
      <c r="P156" s="4">
        <f>SUMIFS(Stock!P$2:P$500,Stock!$C$2:$C$500,'Stock-AF'!$C156)*SUMIFS(AF!P$2:P$500,AF!$C$2:$C$500,'Stock-AF'!$C156)</f>
        <v>1.2279754112222767</v>
      </c>
      <c r="Q156" s="4">
        <f>SUMIFS(Stock!Q$2:Q$500,Stock!$C$2:$C$500,'Stock-AF'!$C156)*SUMIFS(AF!Q$2:Q$500,AF!$C$2:$C$500,'Stock-AF'!$C156)</f>
        <v>1.746959187662666</v>
      </c>
      <c r="R156" s="4">
        <f>SUMIFS(Stock!R$2:R$500,Stock!$C$2:$C$500,'Stock-AF'!$C156)*SUMIFS(AF!R$2:R$500,AF!$C$2:$C$500,'Stock-AF'!$C156)</f>
        <v>0.12563159812485156</v>
      </c>
      <c r="S156" s="4">
        <f>SUMIFS(Stock!S$2:S$500,Stock!$C$2:$C$500,'Stock-AF'!$C156)*SUMIFS(AF!S$2:S$500,AF!$C$2:$C$500,'Stock-AF'!$C156)</f>
        <v>3.6713366642727281</v>
      </c>
      <c r="T156" s="4">
        <f>SUMIFS(Stock!T$2:T$500,Stock!$C$2:$C$500,'Stock-AF'!$C156)*SUMIFS(AF!T$2:T$500,AF!$C$2:$C$500,'Stock-AF'!$C156)</f>
        <v>23.25982302219327</v>
      </c>
      <c r="U156" s="4">
        <f>SUMIFS(Stock!U$2:U$500,Stock!$C$2:$C$500,'Stock-AF'!$C156)*SUMIFS(AF!U$2:U$500,AF!$C$2:$C$500,'Stock-AF'!$C156)</f>
        <v>0.16302973908223847</v>
      </c>
      <c r="V156" s="4">
        <f>SUMIFS(Stock!V$2:V$500,Stock!$C$2:$C$500,'Stock-AF'!$C156)*SUMIFS(AF!V$2:V$500,AF!$C$2:$C$500,'Stock-AF'!$C156)</f>
        <v>3.1128621097686004E-2</v>
      </c>
      <c r="W156" s="4">
        <f>SUMIFS(Stock!W$2:W$500,Stock!$C$2:$C$500,'Stock-AF'!$C156)*SUMIFS(AF!W$2:W$500,AF!$C$2:$C$500,'Stock-AF'!$C156)</f>
        <v>0.45705861064833958</v>
      </c>
      <c r="X156" s="4">
        <f>SUMIFS(Stock!X$2:X$500,Stock!$C$2:$C$500,'Stock-AF'!$C156)*SUMIFS(AF!X$2:X$500,AF!$C$2:$C$500,'Stock-AF'!$C156)</f>
        <v>5.5429622760716333</v>
      </c>
      <c r="Y156" s="4">
        <f>SUMIFS(Stock!Y$2:Y$500,Stock!$C$2:$C$500,'Stock-AF'!$C156)*SUMIFS(AF!Y$2:Y$500,AF!$C$2:$C$500,'Stock-AF'!$C156)</f>
        <v>3.301315050779857</v>
      </c>
      <c r="Z156" s="4">
        <f>SUMIFS(Stock!Z$2:Z$500,Stock!$C$2:$C$500,'Stock-AF'!$C156)*SUMIFS(AF!Z$2:Z$500,AF!$C$2:$C$500,'Stock-AF'!$C156)</f>
        <v>36.389393044610337</v>
      </c>
      <c r="AA156" s="4">
        <f>SUMIFS(Stock!AA$2:AA$500,Stock!$C$2:$C$500,'Stock-AF'!$C156)*SUMIFS(AF!AA$2:AA$500,AF!$C$2:$C$500,'Stock-AF'!$C156)</f>
        <v>0.13447287818945139</v>
      </c>
      <c r="AB156" s="4">
        <f>SUMIFS(Stock!AB$2:AB$500,Stock!$C$2:$C$500,'Stock-AF'!$C156)*SUMIFS(AF!AB$2:AB$500,AF!$C$2:$C$500,'Stock-AF'!$C156)</f>
        <v>3.1846348166656906</v>
      </c>
      <c r="AC156" s="4">
        <f>SUMIFS(Stock!AC$2:AC$500,Stock!$C$2:$C$500,'Stock-AF'!$C156)*SUMIFS(AF!AC$2:AC$500,AF!$C$2:$C$500,'Stock-AF'!$C156)</f>
        <v>1.2818485630156797</v>
      </c>
      <c r="AD156" s="4">
        <f>SUMIFS(Stock!AD$2:AD$500,Stock!$C$2:$C$500,'Stock-AF'!$C156)*SUMIFS(AF!AD$2:AD$500,AF!$C$2:$C$500,'Stock-AF'!$C156)</f>
        <v>0.29398075083226488</v>
      </c>
      <c r="AE156" s="4">
        <f>SUMIFS(Stock!AE$2:AE$500,Stock!$C$2:$C$500,'Stock-AF'!$C156)*SUMIFS(AF!AE$2:AE$500,AF!$C$2:$C$500,'Stock-AF'!$C156)</f>
        <v>3.8047461746041941E-2</v>
      </c>
      <c r="AF156" s="4">
        <f>SUMIFS(Stock!AF$2:AF$500,Stock!$C$2:$C$500,'Stock-AF'!$C156)*SUMIFS(AF!AF$2:AF$500,AF!$C$2:$C$500,'Stock-AF'!$C156)</f>
        <v>4.1272732073193444E-2</v>
      </c>
      <c r="AG156" s="4">
        <f>SUMIFS(Stock!AG$2:AG$500,Stock!$C$2:$C$500,'Stock-AF'!$C156)*SUMIFS(AF!AG$2:AG$500,AF!$C$2:$C$500,'Stock-AF'!$C156)</f>
        <v>3.6797402837703913E-2</v>
      </c>
      <c r="AH156" s="4">
        <f>SUMIFS(Stock!AH$2:AH$500,Stock!$C$2:$C$500,'Stock-AF'!$C156)*SUMIFS(AF!AH$2:AH$500,AF!$C$2:$C$500,'Stock-AF'!$C156)</f>
        <v>0.10445505846371113</v>
      </c>
      <c r="AI156" s="4">
        <f>SUMIFS(Stock!AI$2:AI$500,Stock!$C$2:$C$500,'Stock-AF'!$C156)*SUMIFS(AF!AI$2:AI$500,AF!$C$2:$C$500,'Stock-AF'!$C156)</f>
        <v>5.6458237618530478E-2</v>
      </c>
      <c r="AJ156" s="4">
        <f>SUMIFS(Stock!AJ$2:AJ$500,Stock!$C$2:$C$500,'Stock-AF'!$C156)*SUMIFS(AF!AJ$2:AJ$500,AF!$C$2:$C$500,'Stock-AF'!$C156)</f>
        <v>3.3851889283061251E-2</v>
      </c>
      <c r="AK156" s="4">
        <f>SUMIFS(Stock!AK$2:AK$500,Stock!$C$2:$C$500,'Stock-AF'!$C156)*SUMIFS(AF!AK$2:AK$500,AF!$C$2:$C$500,'Stock-AF'!$C156)</f>
        <v>6.047401400331906E-2</v>
      </c>
      <c r="AL156" s="4">
        <f>SUMIFS(Stock!AL$2:AL$500,Stock!$C$2:$C$500,'Stock-AF'!$C156)*SUMIFS(AF!AL$2:AL$500,AF!$C$2:$C$500,'Stock-AF'!$C156)</f>
        <v>3.0515845363970583E-2</v>
      </c>
      <c r="AM156" s="4">
        <f>SUMIFS(Stock!AM$2:AM$500,Stock!$C$2:$C$500,'Stock-AF'!$C156)*SUMIFS(AF!AM$2:AM$500,AF!$C$2:$C$500,'Stock-AF'!$C156)</f>
        <v>0.44411154462208902</v>
      </c>
      <c r="AN156" s="4">
        <f>SUMIFS(Stock!AN$2:AN$500,Stock!$C$2:$C$500,'Stock-AF'!$C156)*SUMIFS(AF!AN$2:AN$500,AF!$C$2:$C$500,'Stock-AF'!$C156)</f>
        <v>6.9648420694477045</v>
      </c>
      <c r="AO156" s="4">
        <f>SUMIFS(Stock!AO$2:AO$500,Stock!$C$2:$C$500,'Stock-AF'!$C156)*SUMIFS(AF!AO$2:AO$500,AF!$C$2:$C$500,'Stock-AF'!$C156)</f>
        <v>0.82853879468357305</v>
      </c>
      <c r="AP156" s="4">
        <f>SUMIFS(Stock!AP$2:AP$500,Stock!$C$2:$C$500,'Stock-AF'!$C156)*SUMIFS(AF!AP$2:AP$500,AF!$C$2:$C$500,'Stock-AF'!$C156)</f>
        <v>6.8328073306775081E-2</v>
      </c>
      <c r="AQ156" s="4">
        <f>SUMIFS(Stock!AQ$2:AQ$500,Stock!$C$2:$C$500,'Stock-AF'!$C156)*SUMIFS(AF!AQ$2:AQ$500,AF!$C$2:$C$500,'Stock-AF'!$C156)</f>
        <v>1.1289068235654689</v>
      </c>
      <c r="AR156" s="4">
        <f>SUMIFS(Stock!AR$2:AR$500,Stock!$C$2:$C$500,'Stock-AF'!$C156)*SUMIFS(AF!AR$2:AR$500,AF!$C$2:$C$500,'Stock-AF'!$C156)</f>
        <v>0.26954977366328331</v>
      </c>
      <c r="AS156" s="4">
        <f>SUMIFS(Stock!AS$2:AS$500,Stock!$C$2:$C$500,'Stock-AF'!$C156)*SUMIFS(AF!AS$2:AS$500,AF!$C$2:$C$500,'Stock-AF'!$C156)</f>
        <v>25.78083269781596</v>
      </c>
      <c r="AT156" s="4">
        <f>SUMIFS(Stock!AT$2:AT$500,Stock!$C$2:$C$500,'Stock-AF'!$C156)*SUMIFS(AF!AT$2:AT$500,AF!$C$2:$C$500,'Stock-AF'!$C156)</f>
        <v>0.4165556152906883</v>
      </c>
      <c r="AU156" s="4">
        <f>SUMIFS(Stock!AU$2:AU$500,Stock!$C$2:$C$500,'Stock-AF'!$C156)*SUMIFS(AF!AU$2:AU$500,AF!$C$2:$C$500,'Stock-AF'!$C156)</f>
        <v>1.0993278665090256</v>
      </c>
      <c r="AV156" s="4">
        <f>SUMIFS(Stock!AV$2:AV$500,Stock!$C$2:$C$500,'Stock-AF'!$C156)*SUMIFS(AF!AV$2:AV$500,AF!$C$2:$C$500,'Stock-AF'!$C156)</f>
        <v>33.368792480428894</v>
      </c>
    </row>
    <row r="157" spans="1:48">
      <c r="A157" s="4" t="s">
        <v>52</v>
      </c>
      <c r="B157" s="4" t="s">
        <v>258</v>
      </c>
      <c r="C157" s="4" t="s">
        <v>74</v>
      </c>
      <c r="D157" s="4" t="s">
        <v>54</v>
      </c>
      <c r="E157" s="4" t="s">
        <v>260</v>
      </c>
      <c r="F157" s="4" t="s">
        <v>54</v>
      </c>
      <c r="G157" s="4">
        <v>2010</v>
      </c>
      <c r="H157" s="4" t="s">
        <v>54</v>
      </c>
      <c r="I157" s="4" t="s">
        <v>54</v>
      </c>
      <c r="J157" s="4" t="s">
        <v>54</v>
      </c>
      <c r="K157" s="4" t="s">
        <v>54</v>
      </c>
      <c r="L157" s="4">
        <f>SUMIFS(Stock!L$2:L$500,Stock!$C$2:$C$500,'Stock-AF'!$C157)*SUMIFS(AF!L$2:L$500,AF!$C$2:$C$500,'Stock-AF'!$C157)</f>
        <v>0</v>
      </c>
      <c r="M157" s="4">
        <f>SUMIFS(Stock!M$2:M$500,Stock!$C$2:$C$500,'Stock-AF'!$C157)*SUMIFS(AF!M$2:M$500,AF!$C$2:$C$500,'Stock-AF'!$C157)</f>
        <v>17.436298106918965</v>
      </c>
      <c r="N157" s="4">
        <f>SUMIFS(Stock!N$2:N$500,Stock!$C$2:$C$500,'Stock-AF'!$C157)*SUMIFS(AF!N$2:N$500,AF!$C$2:$C$500,'Stock-AF'!$C157)</f>
        <v>0.39501356932593373</v>
      </c>
      <c r="O157" s="4">
        <f>SUMIFS(Stock!O$2:O$500,Stock!$C$2:$C$500,'Stock-AF'!$C157)*SUMIFS(AF!O$2:O$500,AF!$C$2:$C$500,'Stock-AF'!$C157)</f>
        <v>38.248412660201879</v>
      </c>
      <c r="P157" s="4">
        <f>SUMIFS(Stock!P$2:P$500,Stock!$C$2:$C$500,'Stock-AF'!$C157)*SUMIFS(AF!P$2:P$500,AF!$C$2:$C$500,'Stock-AF'!$C157)</f>
        <v>0.39403782133297427</v>
      </c>
      <c r="Q157" s="4">
        <f>SUMIFS(Stock!Q$2:Q$500,Stock!$C$2:$C$500,'Stock-AF'!$C157)*SUMIFS(AF!Q$2:Q$500,AF!$C$2:$C$500,'Stock-AF'!$C157)</f>
        <v>13.78165783873302</v>
      </c>
      <c r="R157" s="4">
        <f>SUMIFS(Stock!R$2:R$500,Stock!$C$2:$C$500,'Stock-AF'!$C157)*SUMIFS(AF!R$2:R$500,AF!$C$2:$C$500,'Stock-AF'!$C157)</f>
        <v>0</v>
      </c>
      <c r="S157" s="4">
        <f>SUMIFS(Stock!S$2:S$500,Stock!$C$2:$C$500,'Stock-AF'!$C157)*SUMIFS(AF!S$2:S$500,AF!$C$2:$C$500,'Stock-AF'!$C157)</f>
        <v>24.961543788651294</v>
      </c>
      <c r="T157" s="4">
        <f>SUMIFS(Stock!T$2:T$500,Stock!$C$2:$C$500,'Stock-AF'!$C157)*SUMIFS(AF!T$2:T$500,AF!$C$2:$C$500,'Stock-AF'!$C157)</f>
        <v>251.97345215013411</v>
      </c>
      <c r="U157" s="4">
        <f>SUMIFS(Stock!U$2:U$500,Stock!$C$2:$C$500,'Stock-AF'!$C157)*SUMIFS(AF!U$2:U$500,AF!$C$2:$C$500,'Stock-AF'!$C157)</f>
        <v>11.476466020626873</v>
      </c>
      <c r="V157" s="4">
        <f>SUMIFS(Stock!V$2:V$500,Stock!$C$2:$C$500,'Stock-AF'!$C157)*SUMIFS(AF!V$2:V$500,AF!$C$2:$C$500,'Stock-AF'!$C157)</f>
        <v>0.38666681841196299</v>
      </c>
      <c r="W157" s="4">
        <f>SUMIFS(Stock!W$2:W$500,Stock!$C$2:$C$500,'Stock-AF'!$C157)*SUMIFS(AF!W$2:W$500,AF!$C$2:$C$500,'Stock-AF'!$C157)</f>
        <v>1.7481139570552668</v>
      </c>
      <c r="X157" s="4">
        <f>SUMIFS(Stock!X$2:X$500,Stock!$C$2:$C$500,'Stock-AF'!$C157)*SUMIFS(AF!X$2:X$500,AF!$C$2:$C$500,'Stock-AF'!$C157)</f>
        <v>11.368832791440788</v>
      </c>
      <c r="Y157" s="4">
        <f>SUMIFS(Stock!Y$2:Y$500,Stock!$C$2:$C$500,'Stock-AF'!$C157)*SUMIFS(AF!Y$2:Y$500,AF!$C$2:$C$500,'Stock-AF'!$C157)</f>
        <v>0.58879217772979175</v>
      </c>
      <c r="Z157" s="4">
        <f>SUMIFS(Stock!Z$2:Z$500,Stock!$C$2:$C$500,'Stock-AF'!$C157)*SUMIFS(AF!Z$2:Z$500,AF!$C$2:$C$500,'Stock-AF'!$C157)</f>
        <v>159.32251958308217</v>
      </c>
      <c r="AA157" s="4">
        <f>SUMIFS(Stock!AA$2:AA$500,Stock!$C$2:$C$500,'Stock-AF'!$C157)*SUMIFS(AF!AA$2:AA$500,AF!$C$2:$C$500,'Stock-AF'!$C157)</f>
        <v>6.3748511447893064</v>
      </c>
      <c r="AB157" s="4">
        <f>SUMIFS(Stock!AB$2:AB$500,Stock!$C$2:$C$500,'Stock-AF'!$C157)*SUMIFS(AF!AB$2:AB$500,AF!$C$2:$C$500,'Stock-AF'!$C157)</f>
        <v>41.819523369168728</v>
      </c>
      <c r="AC157" s="4">
        <f>SUMIFS(Stock!AC$2:AC$500,Stock!$C$2:$C$500,'Stock-AF'!$C157)*SUMIFS(AF!AC$2:AC$500,AF!$C$2:$C$500,'Stock-AF'!$C157)</f>
        <v>5.5853915001873817</v>
      </c>
      <c r="AD157" s="4">
        <f>SUMIFS(Stock!AD$2:AD$500,Stock!$C$2:$C$500,'Stock-AF'!$C157)*SUMIFS(AF!AD$2:AD$500,AF!$C$2:$C$500,'Stock-AF'!$C157)</f>
        <v>0</v>
      </c>
      <c r="AE157" s="4">
        <f>SUMIFS(Stock!AE$2:AE$500,Stock!$C$2:$C$500,'Stock-AF'!$C157)*SUMIFS(AF!AE$2:AE$500,AF!$C$2:$C$500,'Stock-AF'!$C157)</f>
        <v>88.528362538756838</v>
      </c>
      <c r="AF157" s="4">
        <f>SUMIFS(Stock!AF$2:AF$500,Stock!$C$2:$C$500,'Stock-AF'!$C157)*SUMIFS(AF!AF$2:AF$500,AF!$C$2:$C$500,'Stock-AF'!$C157)</f>
        <v>0</v>
      </c>
      <c r="AG157" s="4">
        <f>SUMIFS(Stock!AG$2:AG$500,Stock!$C$2:$C$500,'Stock-AF'!$C157)*SUMIFS(AF!AG$2:AG$500,AF!$C$2:$C$500,'Stock-AF'!$C157)</f>
        <v>1.5518392736481375</v>
      </c>
      <c r="AH157" s="4">
        <f>SUMIFS(Stock!AH$2:AH$500,Stock!$C$2:$C$500,'Stock-AF'!$C157)*SUMIFS(AF!AH$2:AH$500,AF!$C$2:$C$500,'Stock-AF'!$C157)</f>
        <v>2.7777822290767853</v>
      </c>
      <c r="AI157" s="4">
        <f>SUMIFS(Stock!AI$2:AI$500,Stock!$C$2:$C$500,'Stock-AF'!$C157)*SUMIFS(AF!AI$2:AI$500,AF!$C$2:$C$500,'Stock-AF'!$C157)</f>
        <v>1.073398899146</v>
      </c>
      <c r="AJ157" s="4">
        <f>SUMIFS(Stock!AJ$2:AJ$500,Stock!$C$2:$C$500,'Stock-AF'!$C157)*SUMIFS(AF!AJ$2:AJ$500,AF!$C$2:$C$500,'Stock-AF'!$C157)</f>
        <v>0</v>
      </c>
      <c r="AK157" s="4">
        <f>SUMIFS(Stock!AK$2:AK$500,Stock!$C$2:$C$500,'Stock-AF'!$C157)*SUMIFS(AF!AK$2:AK$500,AF!$C$2:$C$500,'Stock-AF'!$C157)</f>
        <v>0</v>
      </c>
      <c r="AL157" s="4">
        <f>SUMIFS(Stock!AL$2:AL$500,Stock!$C$2:$C$500,'Stock-AF'!$C157)*SUMIFS(AF!AL$2:AL$500,AF!$C$2:$C$500,'Stock-AF'!$C157)</f>
        <v>0</v>
      </c>
      <c r="AM157" s="4">
        <f>SUMIFS(Stock!AM$2:AM$500,Stock!$C$2:$C$500,'Stock-AF'!$C157)*SUMIFS(AF!AM$2:AM$500,AF!$C$2:$C$500,'Stock-AF'!$C157)</f>
        <v>36.831526708671333</v>
      </c>
      <c r="AN157" s="4">
        <f>SUMIFS(Stock!AN$2:AN$500,Stock!$C$2:$C$500,'Stock-AF'!$C157)*SUMIFS(AF!AN$2:AN$500,AF!$C$2:$C$500,'Stock-AF'!$C157)</f>
        <v>4.1609191916498194E-2</v>
      </c>
      <c r="AO157" s="4">
        <f>SUMIFS(Stock!AO$2:AO$500,Stock!$C$2:$C$500,'Stock-AF'!$C157)*SUMIFS(AF!AO$2:AO$500,AF!$C$2:$C$500,'Stock-AF'!$C157)</f>
        <v>36.563310882659387</v>
      </c>
      <c r="AP157" s="4">
        <f>SUMIFS(Stock!AP$2:AP$500,Stock!$C$2:$C$500,'Stock-AF'!$C157)*SUMIFS(AF!AP$2:AP$500,AF!$C$2:$C$500,'Stock-AF'!$C157)</f>
        <v>0.56156558238726528</v>
      </c>
      <c r="AQ157" s="4">
        <f>SUMIFS(Stock!AQ$2:AQ$500,Stock!$C$2:$C$500,'Stock-AF'!$C157)*SUMIFS(AF!AQ$2:AQ$500,AF!$C$2:$C$500,'Stock-AF'!$C157)</f>
        <v>23.796280909516081</v>
      </c>
      <c r="AR157" s="4">
        <f>SUMIFS(Stock!AR$2:AR$500,Stock!$C$2:$C$500,'Stock-AF'!$C157)*SUMIFS(AF!AR$2:AR$500,AF!$C$2:$C$500,'Stock-AF'!$C157)</f>
        <v>1.9710339501924965</v>
      </c>
      <c r="AS157" s="4">
        <f>SUMIFS(Stock!AS$2:AS$500,Stock!$C$2:$C$500,'Stock-AF'!$C157)*SUMIFS(AF!AS$2:AS$500,AF!$C$2:$C$500,'Stock-AF'!$C157)</f>
        <v>2.1222439427153175</v>
      </c>
      <c r="AT157" s="4">
        <f>SUMIFS(Stock!AT$2:AT$500,Stock!$C$2:$C$500,'Stock-AF'!$C157)*SUMIFS(AF!AT$2:AT$500,AF!$C$2:$C$500,'Stock-AF'!$C157)</f>
        <v>1.2196201288692243</v>
      </c>
      <c r="AU157" s="4">
        <f>SUMIFS(Stock!AU$2:AU$500,Stock!$C$2:$C$500,'Stock-AF'!$C157)*SUMIFS(AF!AU$2:AU$500,AF!$C$2:$C$500,'Stock-AF'!$C157)</f>
        <v>17.66222791864611</v>
      </c>
      <c r="AV157" s="4">
        <f>SUMIFS(Stock!AV$2:AV$500,Stock!$C$2:$C$500,'Stock-AF'!$C157)*SUMIFS(AF!AV$2:AV$500,AF!$C$2:$C$500,'Stock-AF'!$C157)</f>
        <v>240.93140037460364</v>
      </c>
    </row>
    <row r="158" spans="1:48">
      <c r="A158" s="4" t="s">
        <v>52</v>
      </c>
      <c r="B158" s="4" t="s">
        <v>258</v>
      </c>
      <c r="C158" s="4" t="s">
        <v>75</v>
      </c>
      <c r="D158" s="4" t="s">
        <v>54</v>
      </c>
      <c r="E158" s="4" t="s">
        <v>260</v>
      </c>
      <c r="F158" s="4" t="s">
        <v>54</v>
      </c>
      <c r="G158" s="4">
        <v>2010</v>
      </c>
      <c r="H158" s="4" t="s">
        <v>54</v>
      </c>
      <c r="I158" s="4" t="s">
        <v>54</v>
      </c>
      <c r="J158" s="4" t="s">
        <v>54</v>
      </c>
      <c r="K158" s="4" t="s">
        <v>54</v>
      </c>
      <c r="L158" s="4">
        <f>SUMIFS(Stock!L$2:L$500,Stock!$C$2:$C$500,'Stock-AF'!$C158)*SUMIFS(AF!L$2:L$500,AF!$C$2:$C$500,'Stock-AF'!$C158)</f>
        <v>0</v>
      </c>
      <c r="M158" s="4">
        <f>SUMIFS(Stock!M$2:M$500,Stock!$C$2:$C$500,'Stock-AF'!$C158)*SUMIFS(AF!M$2:M$500,AF!$C$2:$C$500,'Stock-AF'!$C158)</f>
        <v>0</v>
      </c>
      <c r="N158" s="4">
        <f>SUMIFS(Stock!N$2:N$500,Stock!$C$2:$C$500,'Stock-AF'!$C158)*SUMIFS(AF!N$2:N$500,AF!$C$2:$C$500,'Stock-AF'!$C158)</f>
        <v>0</v>
      </c>
      <c r="O158" s="4">
        <f>SUMIFS(Stock!O$2:O$500,Stock!$C$2:$C$500,'Stock-AF'!$C158)*SUMIFS(AF!O$2:O$500,AF!$C$2:$C$500,'Stock-AF'!$C158)</f>
        <v>0</v>
      </c>
      <c r="P158" s="4">
        <f>SUMIFS(Stock!P$2:P$500,Stock!$C$2:$C$500,'Stock-AF'!$C158)*SUMIFS(AF!P$2:P$500,AF!$C$2:$C$500,'Stock-AF'!$C158)</f>
        <v>0</v>
      </c>
      <c r="Q158" s="4">
        <f>SUMIFS(Stock!Q$2:Q$500,Stock!$C$2:$C$500,'Stock-AF'!$C158)*SUMIFS(AF!Q$2:Q$500,AF!$C$2:$C$500,'Stock-AF'!$C158)</f>
        <v>3.0038732044234266</v>
      </c>
      <c r="R158" s="4">
        <f>SUMIFS(Stock!R$2:R$500,Stock!$C$2:$C$500,'Stock-AF'!$C158)*SUMIFS(AF!R$2:R$500,AF!$C$2:$C$500,'Stock-AF'!$C158)</f>
        <v>6.0863319697064058E-3</v>
      </c>
      <c r="S158" s="4">
        <f>SUMIFS(Stock!S$2:S$500,Stock!$C$2:$C$500,'Stock-AF'!$C158)*SUMIFS(AF!S$2:S$500,AF!$C$2:$C$500,'Stock-AF'!$C158)</f>
        <v>0</v>
      </c>
      <c r="T158" s="4">
        <f>SUMIFS(Stock!T$2:T$500,Stock!$C$2:$C$500,'Stock-AF'!$C158)*SUMIFS(AF!T$2:T$500,AF!$C$2:$C$500,'Stock-AF'!$C158)</f>
        <v>0.19537103730188313</v>
      </c>
      <c r="U158" s="4">
        <f>SUMIFS(Stock!U$2:U$500,Stock!$C$2:$C$500,'Stock-AF'!$C158)*SUMIFS(AF!U$2:U$500,AF!$C$2:$C$500,'Stock-AF'!$C158)</f>
        <v>0</v>
      </c>
      <c r="V158" s="4">
        <f>SUMIFS(Stock!V$2:V$500,Stock!$C$2:$C$500,'Stock-AF'!$C158)*SUMIFS(AF!V$2:V$500,AF!$C$2:$C$500,'Stock-AF'!$C158)</f>
        <v>0</v>
      </c>
      <c r="W158" s="4">
        <f>SUMIFS(Stock!W$2:W$500,Stock!$C$2:$C$500,'Stock-AF'!$C158)*SUMIFS(AF!W$2:W$500,AF!$C$2:$C$500,'Stock-AF'!$C158)</f>
        <v>2.3312636364351525E-3</v>
      </c>
      <c r="X158" s="4">
        <f>SUMIFS(Stock!X$2:X$500,Stock!$C$2:$C$500,'Stock-AF'!$C158)*SUMIFS(AF!X$2:X$500,AF!$C$2:$C$500,'Stock-AF'!$C158)</f>
        <v>4.3441507591486614E-2</v>
      </c>
      <c r="Y158" s="4">
        <f>SUMIFS(Stock!Y$2:Y$500,Stock!$C$2:$C$500,'Stock-AF'!$C158)*SUMIFS(AF!Y$2:Y$500,AF!$C$2:$C$500,'Stock-AF'!$C158)</f>
        <v>0</v>
      </c>
      <c r="Z158" s="4">
        <f>SUMIFS(Stock!Z$2:Z$500,Stock!$C$2:$C$500,'Stock-AF'!$C158)*SUMIFS(AF!Z$2:Z$500,AF!$C$2:$C$500,'Stock-AF'!$C158)</f>
        <v>0.23030999293306093</v>
      </c>
      <c r="AA158" s="4">
        <f>SUMIFS(Stock!AA$2:AA$500,Stock!$C$2:$C$500,'Stock-AF'!$C158)*SUMIFS(AF!AA$2:AA$500,AF!$C$2:$C$500,'Stock-AF'!$C158)</f>
        <v>0</v>
      </c>
      <c r="AB158" s="4">
        <f>SUMIFS(Stock!AB$2:AB$500,Stock!$C$2:$C$500,'Stock-AF'!$C158)*SUMIFS(AF!AB$2:AB$500,AF!$C$2:$C$500,'Stock-AF'!$C158)</f>
        <v>0</v>
      </c>
      <c r="AC158" s="4">
        <f>SUMIFS(Stock!AC$2:AC$500,Stock!$C$2:$C$500,'Stock-AF'!$C158)*SUMIFS(AF!AC$2:AC$500,AF!$C$2:$C$500,'Stock-AF'!$C158)</f>
        <v>0</v>
      </c>
      <c r="AD158" s="4">
        <f>SUMIFS(Stock!AD$2:AD$500,Stock!$C$2:$C$500,'Stock-AF'!$C158)*SUMIFS(AF!AD$2:AD$500,AF!$C$2:$C$500,'Stock-AF'!$C158)</f>
        <v>2.0424135278464624</v>
      </c>
      <c r="AE158" s="4">
        <f>SUMIFS(Stock!AE$2:AE$500,Stock!$C$2:$C$500,'Stock-AF'!$C158)*SUMIFS(AF!AE$2:AE$500,AF!$C$2:$C$500,'Stock-AF'!$C158)</f>
        <v>9.1473389365233498E-3</v>
      </c>
      <c r="AF158" s="4">
        <f>SUMIFS(Stock!AF$2:AF$500,Stock!$C$2:$C$500,'Stock-AF'!$C158)*SUMIFS(AF!AF$2:AF$500,AF!$C$2:$C$500,'Stock-AF'!$C158)</f>
        <v>0</v>
      </c>
      <c r="AG158" s="4">
        <f>SUMIFS(Stock!AG$2:AG$500,Stock!$C$2:$C$500,'Stock-AF'!$C158)*SUMIFS(AF!AG$2:AG$500,AF!$C$2:$C$500,'Stock-AF'!$C158)</f>
        <v>0</v>
      </c>
      <c r="AH158" s="4">
        <f>SUMIFS(Stock!AH$2:AH$500,Stock!$C$2:$C$500,'Stock-AF'!$C158)*SUMIFS(AF!AH$2:AH$500,AF!$C$2:$C$500,'Stock-AF'!$C158)</f>
        <v>0</v>
      </c>
      <c r="AI158" s="4">
        <f>SUMIFS(Stock!AI$2:AI$500,Stock!$C$2:$C$500,'Stock-AF'!$C158)*SUMIFS(AF!AI$2:AI$500,AF!$C$2:$C$500,'Stock-AF'!$C158)</f>
        <v>0</v>
      </c>
      <c r="AJ158" s="4">
        <f>SUMIFS(Stock!AJ$2:AJ$500,Stock!$C$2:$C$500,'Stock-AF'!$C158)*SUMIFS(AF!AJ$2:AJ$500,AF!$C$2:$C$500,'Stock-AF'!$C158)</f>
        <v>0</v>
      </c>
      <c r="AK158" s="4">
        <f>SUMIFS(Stock!AK$2:AK$500,Stock!$C$2:$C$500,'Stock-AF'!$C158)*SUMIFS(AF!AK$2:AK$500,AF!$C$2:$C$500,'Stock-AF'!$C158)</f>
        <v>0</v>
      </c>
      <c r="AL158" s="4">
        <f>SUMIFS(Stock!AL$2:AL$500,Stock!$C$2:$C$500,'Stock-AF'!$C158)*SUMIFS(AF!AL$2:AL$500,AF!$C$2:$C$500,'Stock-AF'!$C158)</f>
        <v>0</v>
      </c>
      <c r="AM158" s="4">
        <f>SUMIFS(Stock!AM$2:AM$500,Stock!$C$2:$C$500,'Stock-AF'!$C158)*SUMIFS(AF!AM$2:AM$500,AF!$C$2:$C$500,'Stock-AF'!$C158)</f>
        <v>0</v>
      </c>
      <c r="AN158" s="4">
        <f>SUMIFS(Stock!AN$2:AN$500,Stock!$C$2:$C$500,'Stock-AF'!$C158)*SUMIFS(AF!AN$2:AN$500,AF!$C$2:$C$500,'Stock-AF'!$C158)</f>
        <v>0</v>
      </c>
      <c r="AO158" s="4">
        <f>SUMIFS(Stock!AO$2:AO$500,Stock!$C$2:$C$500,'Stock-AF'!$C158)*SUMIFS(AF!AO$2:AO$500,AF!$C$2:$C$500,'Stock-AF'!$C158)</f>
        <v>0.15230037329100193</v>
      </c>
      <c r="AP158" s="4">
        <f>SUMIFS(Stock!AP$2:AP$500,Stock!$C$2:$C$500,'Stock-AF'!$C158)*SUMIFS(AF!AP$2:AP$500,AF!$C$2:$C$500,'Stock-AF'!$C158)</f>
        <v>0</v>
      </c>
      <c r="AQ158" s="4">
        <f>SUMIFS(Stock!AQ$2:AQ$500,Stock!$C$2:$C$500,'Stock-AF'!$C158)*SUMIFS(AF!AQ$2:AQ$500,AF!$C$2:$C$500,'Stock-AF'!$C158)</f>
        <v>0.230039811925874</v>
      </c>
      <c r="AR158" s="4">
        <f>SUMIFS(Stock!AR$2:AR$500,Stock!$C$2:$C$500,'Stock-AF'!$C158)*SUMIFS(AF!AR$2:AR$500,AF!$C$2:$C$500,'Stock-AF'!$C158)</f>
        <v>0</v>
      </c>
      <c r="AS158" s="4">
        <f>SUMIFS(Stock!AS$2:AS$500,Stock!$C$2:$C$500,'Stock-AF'!$C158)*SUMIFS(AF!AS$2:AS$500,AF!$C$2:$C$500,'Stock-AF'!$C158)</f>
        <v>0</v>
      </c>
      <c r="AT158" s="4">
        <f>SUMIFS(Stock!AT$2:AT$500,Stock!$C$2:$C$500,'Stock-AF'!$C158)*SUMIFS(AF!AT$2:AT$500,AF!$C$2:$C$500,'Stock-AF'!$C158)</f>
        <v>0.14033034259002625</v>
      </c>
      <c r="AU158" s="4">
        <f>SUMIFS(Stock!AU$2:AU$500,Stock!$C$2:$C$500,'Stock-AF'!$C158)*SUMIFS(AF!AU$2:AU$500,AF!$C$2:$C$500,'Stock-AF'!$C158)</f>
        <v>0</v>
      </c>
      <c r="AV158" s="4">
        <f>SUMIFS(Stock!AV$2:AV$500,Stock!$C$2:$C$500,'Stock-AF'!$C158)*SUMIFS(AF!AV$2:AV$500,AF!$C$2:$C$500,'Stock-AF'!$C158)</f>
        <v>0</v>
      </c>
    </row>
    <row r="159" spans="1:48">
      <c r="A159" s="4" t="s">
        <v>52</v>
      </c>
      <c r="B159" s="4" t="s">
        <v>258</v>
      </c>
      <c r="C159" s="4" t="s">
        <v>76</v>
      </c>
      <c r="D159" s="4" t="s">
        <v>54</v>
      </c>
      <c r="E159" s="4" t="s">
        <v>260</v>
      </c>
      <c r="F159" s="4" t="s">
        <v>54</v>
      </c>
      <c r="G159" s="4">
        <v>2010</v>
      </c>
      <c r="H159" s="4" t="s">
        <v>54</v>
      </c>
      <c r="I159" s="4" t="s">
        <v>54</v>
      </c>
      <c r="J159" s="4" t="s">
        <v>54</v>
      </c>
      <c r="K159" s="4" t="s">
        <v>54</v>
      </c>
      <c r="L159" s="4">
        <f>SUMIFS(Stock!L$2:L$500,Stock!$C$2:$C$500,'Stock-AF'!$C159)*SUMIFS(AF!L$2:L$500,AF!$C$2:$C$500,'Stock-AF'!$C159)</f>
        <v>0</v>
      </c>
      <c r="M159" s="4">
        <f>SUMIFS(Stock!M$2:M$500,Stock!$C$2:$C$500,'Stock-AF'!$C159)*SUMIFS(AF!M$2:M$500,AF!$C$2:$C$500,'Stock-AF'!$C159)</f>
        <v>9.9348754412381375</v>
      </c>
      <c r="N159" s="4">
        <f>SUMIFS(Stock!N$2:N$500,Stock!$C$2:$C$500,'Stock-AF'!$C159)*SUMIFS(AF!N$2:N$500,AF!$C$2:$C$500,'Stock-AF'!$C159)</f>
        <v>0.98250546350238921</v>
      </c>
      <c r="O159" s="4">
        <f>SUMIFS(Stock!O$2:O$500,Stock!$C$2:$C$500,'Stock-AF'!$C159)*SUMIFS(AF!O$2:O$500,AF!$C$2:$C$500,'Stock-AF'!$C159)</f>
        <v>0.12283322201203244</v>
      </c>
      <c r="P159" s="4">
        <f>SUMIFS(Stock!P$2:P$500,Stock!$C$2:$C$500,'Stock-AF'!$C159)*SUMIFS(AF!P$2:P$500,AF!$C$2:$C$500,'Stock-AF'!$C159)</f>
        <v>3.6665069203314218</v>
      </c>
      <c r="Q159" s="4">
        <f>SUMIFS(Stock!Q$2:Q$500,Stock!$C$2:$C$500,'Stock-AF'!$C159)*SUMIFS(AF!Q$2:Q$500,AF!$C$2:$C$500,'Stock-AF'!$C159)</f>
        <v>2.1213864770430959</v>
      </c>
      <c r="R159" s="4">
        <f>SUMIFS(Stock!R$2:R$500,Stock!$C$2:$C$500,'Stock-AF'!$C159)*SUMIFS(AF!R$2:R$500,AF!$C$2:$C$500,'Stock-AF'!$C159)</f>
        <v>0</v>
      </c>
      <c r="S159" s="4">
        <f>SUMIFS(Stock!S$2:S$500,Stock!$C$2:$C$500,'Stock-AF'!$C159)*SUMIFS(AF!S$2:S$500,AF!$C$2:$C$500,'Stock-AF'!$C159)</f>
        <v>14.502860255520481</v>
      </c>
      <c r="T159" s="4">
        <f>SUMIFS(Stock!T$2:T$500,Stock!$C$2:$C$500,'Stock-AF'!$C159)*SUMIFS(AF!T$2:T$500,AF!$C$2:$C$500,'Stock-AF'!$C159)</f>
        <v>54.935189341502266</v>
      </c>
      <c r="U159" s="4">
        <f>SUMIFS(Stock!U$2:U$500,Stock!$C$2:$C$500,'Stock-AF'!$C159)*SUMIFS(AF!U$2:U$500,AF!$C$2:$C$500,'Stock-AF'!$C159)</f>
        <v>32.160569247729974</v>
      </c>
      <c r="V159" s="4">
        <f>SUMIFS(Stock!V$2:V$500,Stock!$C$2:$C$500,'Stock-AF'!$C159)*SUMIFS(AF!V$2:V$500,AF!$C$2:$C$500,'Stock-AF'!$C159)</f>
        <v>2.8773997791468942</v>
      </c>
      <c r="W159" s="4">
        <f>SUMIFS(Stock!W$2:W$500,Stock!$C$2:$C$500,'Stock-AF'!$C159)*SUMIFS(AF!W$2:W$500,AF!$C$2:$C$500,'Stock-AF'!$C159)</f>
        <v>0.44033989963682202</v>
      </c>
      <c r="X159" s="4">
        <f>SUMIFS(Stock!X$2:X$500,Stock!$C$2:$C$500,'Stock-AF'!$C159)*SUMIFS(AF!X$2:X$500,AF!$C$2:$C$500,'Stock-AF'!$C159)</f>
        <v>0</v>
      </c>
      <c r="Y159" s="4">
        <f>SUMIFS(Stock!Y$2:Y$500,Stock!$C$2:$C$500,'Stock-AF'!$C159)*SUMIFS(AF!Y$2:Y$500,AF!$C$2:$C$500,'Stock-AF'!$C159)</f>
        <v>24.865803497869596</v>
      </c>
      <c r="Z159" s="4">
        <f>SUMIFS(Stock!Z$2:Z$500,Stock!$C$2:$C$500,'Stock-AF'!$C159)*SUMIFS(AF!Z$2:Z$500,AF!$C$2:$C$500,'Stock-AF'!$C159)</f>
        <v>24.682863296337043</v>
      </c>
      <c r="AA159" s="4">
        <f>SUMIFS(Stock!AA$2:AA$500,Stock!$C$2:$C$500,'Stock-AF'!$C159)*SUMIFS(AF!AA$2:AA$500,AF!$C$2:$C$500,'Stock-AF'!$C159)</f>
        <v>2.0524280411349403</v>
      </c>
      <c r="AB159" s="4">
        <f>SUMIFS(Stock!AB$2:AB$500,Stock!$C$2:$C$500,'Stock-AF'!$C159)*SUMIFS(AF!AB$2:AB$500,AF!$C$2:$C$500,'Stock-AF'!$C159)</f>
        <v>8.6733170171665144</v>
      </c>
      <c r="AC159" s="4">
        <f>SUMIFS(Stock!AC$2:AC$500,Stock!$C$2:$C$500,'Stock-AF'!$C159)*SUMIFS(AF!AC$2:AC$500,AF!$C$2:$C$500,'Stock-AF'!$C159)</f>
        <v>0</v>
      </c>
      <c r="AD159" s="4">
        <f>SUMIFS(Stock!AD$2:AD$500,Stock!$C$2:$C$500,'Stock-AF'!$C159)*SUMIFS(AF!AD$2:AD$500,AF!$C$2:$C$500,'Stock-AF'!$C159)</f>
        <v>1.7320775155968819</v>
      </c>
      <c r="AE159" s="4">
        <f>SUMIFS(Stock!AE$2:AE$500,Stock!$C$2:$C$500,'Stock-AF'!$C159)*SUMIFS(AF!AE$2:AE$500,AF!$C$2:$C$500,'Stock-AF'!$C159)</f>
        <v>0.70145421712006284</v>
      </c>
      <c r="AF159" s="4">
        <f>SUMIFS(Stock!AF$2:AF$500,Stock!$C$2:$C$500,'Stock-AF'!$C159)*SUMIFS(AF!AF$2:AF$500,AF!$C$2:$C$500,'Stock-AF'!$C159)</f>
        <v>3.5606686564042325E-2</v>
      </c>
      <c r="AG159" s="4">
        <f>SUMIFS(Stock!AG$2:AG$500,Stock!$C$2:$C$500,'Stock-AF'!$C159)*SUMIFS(AF!AG$2:AG$500,AF!$C$2:$C$500,'Stock-AF'!$C159)</f>
        <v>5.8633669490910592</v>
      </c>
      <c r="AH159" s="4">
        <f>SUMIFS(Stock!AH$2:AH$500,Stock!$C$2:$C$500,'Stock-AF'!$C159)*SUMIFS(AF!AH$2:AH$500,AF!$C$2:$C$500,'Stock-AF'!$C159)</f>
        <v>0</v>
      </c>
      <c r="AI159" s="4">
        <f>SUMIFS(Stock!AI$2:AI$500,Stock!$C$2:$C$500,'Stock-AF'!$C159)*SUMIFS(AF!AI$2:AI$500,AF!$C$2:$C$500,'Stock-AF'!$C159)</f>
        <v>4.0033654967475583</v>
      </c>
      <c r="AJ159" s="4">
        <f>SUMIFS(Stock!AJ$2:AJ$500,Stock!$C$2:$C$500,'Stock-AF'!$C159)*SUMIFS(AF!AJ$2:AJ$500,AF!$C$2:$C$500,'Stock-AF'!$C159)</f>
        <v>0</v>
      </c>
      <c r="AK159" s="4">
        <f>SUMIFS(Stock!AK$2:AK$500,Stock!$C$2:$C$500,'Stock-AF'!$C159)*SUMIFS(AF!AK$2:AK$500,AF!$C$2:$C$500,'Stock-AF'!$C159)</f>
        <v>0.35280797670030845</v>
      </c>
      <c r="AL159" s="4">
        <f>SUMIFS(Stock!AL$2:AL$500,Stock!$C$2:$C$500,'Stock-AF'!$C159)*SUMIFS(AF!AL$2:AL$500,AF!$C$2:$C$500,'Stock-AF'!$C159)</f>
        <v>0</v>
      </c>
      <c r="AM159" s="4">
        <f>SUMIFS(Stock!AM$2:AM$500,Stock!$C$2:$C$500,'Stock-AF'!$C159)*SUMIFS(AF!AM$2:AM$500,AF!$C$2:$C$500,'Stock-AF'!$C159)</f>
        <v>1.2774995076476034</v>
      </c>
      <c r="AN159" s="4">
        <f>SUMIFS(Stock!AN$2:AN$500,Stock!$C$2:$C$500,'Stock-AF'!$C159)*SUMIFS(AF!AN$2:AN$500,AF!$C$2:$C$500,'Stock-AF'!$C159)</f>
        <v>1.0510633088004282</v>
      </c>
      <c r="AO159" s="4">
        <f>SUMIFS(Stock!AO$2:AO$500,Stock!$C$2:$C$500,'Stock-AF'!$C159)*SUMIFS(AF!AO$2:AO$500,AF!$C$2:$C$500,'Stock-AF'!$C159)</f>
        <v>53.743445343298703</v>
      </c>
      <c r="AP159" s="4">
        <f>SUMIFS(Stock!AP$2:AP$500,Stock!$C$2:$C$500,'Stock-AF'!$C159)*SUMIFS(AF!AP$2:AP$500,AF!$C$2:$C$500,'Stock-AF'!$C159)</f>
        <v>4.9077363974768138E-3</v>
      </c>
      <c r="AQ159" s="4">
        <f>SUMIFS(Stock!AQ$2:AQ$500,Stock!$C$2:$C$500,'Stock-AF'!$C159)*SUMIFS(AF!AQ$2:AQ$500,AF!$C$2:$C$500,'Stock-AF'!$C159)</f>
        <v>13.936374753895873</v>
      </c>
      <c r="AR159" s="4">
        <f>SUMIFS(Stock!AR$2:AR$500,Stock!$C$2:$C$500,'Stock-AF'!$C159)*SUMIFS(AF!AR$2:AR$500,AF!$C$2:$C$500,'Stock-AF'!$C159)</f>
        <v>3.8905092883643895</v>
      </c>
      <c r="AS159" s="4">
        <f>SUMIFS(Stock!AS$2:AS$500,Stock!$C$2:$C$500,'Stock-AF'!$C159)*SUMIFS(AF!AS$2:AS$500,AF!$C$2:$C$500,'Stock-AF'!$C159)</f>
        <v>53.271546891015362</v>
      </c>
      <c r="AT159" s="4">
        <f>SUMIFS(Stock!AT$2:AT$500,Stock!$C$2:$C$500,'Stock-AF'!$C159)*SUMIFS(AF!AT$2:AT$500,AF!$C$2:$C$500,'Stock-AF'!$C159)</f>
        <v>1.2948779123807712</v>
      </c>
      <c r="AU159" s="4">
        <f>SUMIFS(Stock!AU$2:AU$500,Stock!$C$2:$C$500,'Stock-AF'!$C159)*SUMIFS(AF!AU$2:AU$500,AF!$C$2:$C$500,'Stock-AF'!$C159)</f>
        <v>7.2526654549098222</v>
      </c>
      <c r="AV159" s="4">
        <f>SUMIFS(Stock!AV$2:AV$500,Stock!$C$2:$C$500,'Stock-AF'!$C159)*SUMIFS(AF!AV$2:AV$500,AF!$C$2:$C$500,'Stock-AF'!$C159)</f>
        <v>0.43954710948502501</v>
      </c>
    </row>
    <row r="160" spans="1:48">
      <c r="A160" s="4" t="s">
        <v>52</v>
      </c>
      <c r="B160" s="4" t="s">
        <v>258</v>
      </c>
      <c r="C160" s="4" t="s">
        <v>77</v>
      </c>
      <c r="D160" s="4" t="s">
        <v>54</v>
      </c>
      <c r="E160" s="4" t="s">
        <v>260</v>
      </c>
      <c r="F160" s="4" t="s">
        <v>54</v>
      </c>
      <c r="G160" s="4">
        <v>2010</v>
      </c>
      <c r="H160" s="4" t="s">
        <v>54</v>
      </c>
      <c r="I160" s="4" t="s">
        <v>54</v>
      </c>
      <c r="J160" s="4" t="s">
        <v>54</v>
      </c>
      <c r="K160" s="4" t="s">
        <v>54</v>
      </c>
      <c r="L160" s="4">
        <f>SUMIFS(Stock!L$2:L$500,Stock!$C$2:$C$500,'Stock-AF'!$C160)*SUMIFS(AF!L$2:L$500,AF!$C$2:$C$500,'Stock-AF'!$C160)</f>
        <v>0</v>
      </c>
      <c r="M160" s="4">
        <f>SUMIFS(Stock!M$2:M$500,Stock!$C$2:$C$500,'Stock-AF'!$C160)*SUMIFS(AF!M$2:M$500,AF!$C$2:$C$500,'Stock-AF'!$C160)</f>
        <v>0.15482913373845511</v>
      </c>
      <c r="N160" s="4">
        <f>SUMIFS(Stock!N$2:N$500,Stock!$C$2:$C$500,'Stock-AF'!$C160)*SUMIFS(AF!N$2:N$500,AF!$C$2:$C$500,'Stock-AF'!$C160)</f>
        <v>0</v>
      </c>
      <c r="O160" s="4">
        <f>SUMIFS(Stock!O$2:O$500,Stock!$C$2:$C$500,'Stock-AF'!$C160)*SUMIFS(AF!O$2:O$500,AF!$C$2:$C$500,'Stock-AF'!$C160)</f>
        <v>0.15769253878201908</v>
      </c>
      <c r="P160" s="4">
        <f>SUMIFS(Stock!P$2:P$500,Stock!$C$2:$C$500,'Stock-AF'!$C160)*SUMIFS(AF!P$2:P$500,AF!$C$2:$C$500,'Stock-AF'!$C160)</f>
        <v>4.1856847345082278E-2</v>
      </c>
      <c r="Q160" s="4">
        <f>SUMIFS(Stock!Q$2:Q$500,Stock!$C$2:$C$500,'Stock-AF'!$C160)*SUMIFS(AF!Q$2:Q$500,AF!$C$2:$C$500,'Stock-AF'!$C160)</f>
        <v>0</v>
      </c>
      <c r="R160" s="4">
        <f>SUMIFS(Stock!R$2:R$500,Stock!$C$2:$C$500,'Stock-AF'!$C160)*SUMIFS(AF!R$2:R$500,AF!$C$2:$C$500,'Stock-AF'!$C160)</f>
        <v>9.4008541703554493E-2</v>
      </c>
      <c r="S160" s="4">
        <f>SUMIFS(Stock!S$2:S$500,Stock!$C$2:$C$500,'Stock-AF'!$C160)*SUMIFS(AF!S$2:S$500,AF!$C$2:$C$500,'Stock-AF'!$C160)</f>
        <v>0</v>
      </c>
      <c r="T160" s="4">
        <f>SUMIFS(Stock!T$2:T$500,Stock!$C$2:$C$500,'Stock-AF'!$C160)*SUMIFS(AF!T$2:T$500,AF!$C$2:$C$500,'Stock-AF'!$C160)</f>
        <v>2.046286319117097</v>
      </c>
      <c r="U160" s="4">
        <f>SUMIFS(Stock!U$2:U$500,Stock!$C$2:$C$500,'Stock-AF'!$C160)*SUMIFS(AF!U$2:U$500,AF!$C$2:$C$500,'Stock-AF'!$C160)</f>
        <v>7.2239669656760763E-2</v>
      </c>
      <c r="V160" s="4">
        <f>SUMIFS(Stock!V$2:V$500,Stock!$C$2:$C$500,'Stock-AF'!$C160)*SUMIFS(AF!V$2:V$500,AF!$C$2:$C$500,'Stock-AF'!$C160)</f>
        <v>0</v>
      </c>
      <c r="W160" s="4">
        <f>SUMIFS(Stock!W$2:W$500,Stock!$C$2:$C$500,'Stock-AF'!$C160)*SUMIFS(AF!W$2:W$500,AF!$C$2:$C$500,'Stock-AF'!$C160)</f>
        <v>0</v>
      </c>
      <c r="X160" s="4">
        <f>SUMIFS(Stock!X$2:X$500,Stock!$C$2:$C$500,'Stock-AF'!$C160)*SUMIFS(AF!X$2:X$500,AF!$C$2:$C$500,'Stock-AF'!$C160)</f>
        <v>1.2727213471402556</v>
      </c>
      <c r="Y160" s="4">
        <f>SUMIFS(Stock!Y$2:Y$500,Stock!$C$2:$C$500,'Stock-AF'!$C160)*SUMIFS(AF!Y$2:Y$500,AF!$C$2:$C$500,'Stock-AF'!$C160)</f>
        <v>0</v>
      </c>
      <c r="Z160" s="4">
        <f>SUMIFS(Stock!Z$2:Z$500,Stock!$C$2:$C$500,'Stock-AF'!$C160)*SUMIFS(AF!Z$2:Z$500,AF!$C$2:$C$500,'Stock-AF'!$C160)</f>
        <v>3.7301758442376025</v>
      </c>
      <c r="AA160" s="4">
        <f>SUMIFS(Stock!AA$2:AA$500,Stock!$C$2:$C$500,'Stock-AF'!$C160)*SUMIFS(AF!AA$2:AA$500,AF!$C$2:$C$500,'Stock-AF'!$C160)</f>
        <v>0.23299538489210292</v>
      </c>
      <c r="AB160" s="4">
        <f>SUMIFS(Stock!AB$2:AB$500,Stock!$C$2:$C$500,'Stock-AF'!$C160)*SUMIFS(AF!AB$2:AB$500,AF!$C$2:$C$500,'Stock-AF'!$C160)</f>
        <v>0.6641482226240778</v>
      </c>
      <c r="AC160" s="4">
        <f>SUMIFS(Stock!AC$2:AC$500,Stock!$C$2:$C$500,'Stock-AF'!$C160)*SUMIFS(AF!AC$2:AC$500,AF!$C$2:$C$500,'Stock-AF'!$C160)</f>
        <v>0.21705211718335857</v>
      </c>
      <c r="AD160" s="4">
        <f>SUMIFS(Stock!AD$2:AD$500,Stock!$C$2:$C$500,'Stock-AF'!$C160)*SUMIFS(AF!AD$2:AD$500,AF!$C$2:$C$500,'Stock-AF'!$C160)</f>
        <v>0</v>
      </c>
      <c r="AE160" s="4">
        <f>SUMIFS(Stock!AE$2:AE$500,Stock!$C$2:$C$500,'Stock-AF'!$C160)*SUMIFS(AF!AE$2:AE$500,AF!$C$2:$C$500,'Stock-AF'!$C160)</f>
        <v>2.7951659555174677</v>
      </c>
      <c r="AF160" s="4">
        <f>SUMIFS(Stock!AF$2:AF$500,Stock!$C$2:$C$500,'Stock-AF'!$C160)*SUMIFS(AF!AF$2:AF$500,AF!$C$2:$C$500,'Stock-AF'!$C160)</f>
        <v>2.2506432124978066E-2</v>
      </c>
      <c r="AG160" s="4">
        <f>SUMIFS(Stock!AG$2:AG$500,Stock!$C$2:$C$500,'Stock-AF'!$C160)*SUMIFS(AF!AG$2:AG$500,AF!$C$2:$C$500,'Stock-AF'!$C160)</f>
        <v>0</v>
      </c>
      <c r="AH160" s="4">
        <f>SUMIFS(Stock!AH$2:AH$500,Stock!$C$2:$C$500,'Stock-AF'!$C160)*SUMIFS(AF!AH$2:AH$500,AF!$C$2:$C$500,'Stock-AF'!$C160)</f>
        <v>0</v>
      </c>
      <c r="AI160" s="4">
        <f>SUMIFS(Stock!AI$2:AI$500,Stock!$C$2:$C$500,'Stock-AF'!$C160)*SUMIFS(AF!AI$2:AI$500,AF!$C$2:$C$500,'Stock-AF'!$C160)</f>
        <v>0</v>
      </c>
      <c r="AJ160" s="4">
        <f>SUMIFS(Stock!AJ$2:AJ$500,Stock!$C$2:$C$500,'Stock-AF'!$C160)*SUMIFS(AF!AJ$2:AJ$500,AF!$C$2:$C$500,'Stock-AF'!$C160)</f>
        <v>0</v>
      </c>
      <c r="AK160" s="4">
        <f>SUMIFS(Stock!AK$2:AK$500,Stock!$C$2:$C$500,'Stock-AF'!$C160)*SUMIFS(AF!AK$2:AK$500,AF!$C$2:$C$500,'Stock-AF'!$C160)</f>
        <v>0</v>
      </c>
      <c r="AL160" s="4">
        <f>SUMIFS(Stock!AL$2:AL$500,Stock!$C$2:$C$500,'Stock-AF'!$C160)*SUMIFS(AF!AL$2:AL$500,AF!$C$2:$C$500,'Stock-AF'!$C160)</f>
        <v>3.1935827498665373E-2</v>
      </c>
      <c r="AM160" s="4">
        <f>SUMIFS(Stock!AM$2:AM$500,Stock!$C$2:$C$500,'Stock-AF'!$C160)*SUMIFS(AF!AM$2:AM$500,AF!$C$2:$C$500,'Stock-AF'!$C160)</f>
        <v>0</v>
      </c>
      <c r="AN160" s="4">
        <f>SUMIFS(Stock!AN$2:AN$500,Stock!$C$2:$C$500,'Stock-AF'!$C160)*SUMIFS(AF!AN$2:AN$500,AF!$C$2:$C$500,'Stock-AF'!$C160)</f>
        <v>0</v>
      </c>
      <c r="AO160" s="4">
        <f>SUMIFS(Stock!AO$2:AO$500,Stock!$C$2:$C$500,'Stock-AF'!$C160)*SUMIFS(AF!AO$2:AO$500,AF!$C$2:$C$500,'Stock-AF'!$C160)</f>
        <v>0</v>
      </c>
      <c r="AP160" s="4">
        <f>SUMIFS(Stock!AP$2:AP$500,Stock!$C$2:$C$500,'Stock-AF'!$C160)*SUMIFS(AF!AP$2:AP$500,AF!$C$2:$C$500,'Stock-AF'!$C160)</f>
        <v>0.19877890485742014</v>
      </c>
      <c r="AQ160" s="4">
        <f>SUMIFS(Stock!AQ$2:AQ$500,Stock!$C$2:$C$500,'Stock-AF'!$C160)*SUMIFS(AF!AQ$2:AQ$500,AF!$C$2:$C$500,'Stock-AF'!$C160)</f>
        <v>0</v>
      </c>
      <c r="AR160" s="4">
        <f>SUMIFS(Stock!AR$2:AR$500,Stock!$C$2:$C$500,'Stock-AF'!$C160)*SUMIFS(AF!AR$2:AR$500,AF!$C$2:$C$500,'Stock-AF'!$C160)</f>
        <v>6.2479812659993521E-2</v>
      </c>
      <c r="AS160" s="4">
        <f>SUMIFS(Stock!AS$2:AS$500,Stock!$C$2:$C$500,'Stock-AF'!$C160)*SUMIFS(AF!AS$2:AS$500,AF!$C$2:$C$500,'Stock-AF'!$C160)</f>
        <v>0</v>
      </c>
      <c r="AT160" s="4">
        <f>SUMIFS(Stock!AT$2:AT$500,Stock!$C$2:$C$500,'Stock-AF'!$C160)*SUMIFS(AF!AT$2:AT$500,AF!$C$2:$C$500,'Stock-AF'!$C160)</f>
        <v>0.10703345978525883</v>
      </c>
      <c r="AU160" s="4">
        <f>SUMIFS(Stock!AU$2:AU$500,Stock!$C$2:$C$500,'Stock-AF'!$C160)*SUMIFS(AF!AU$2:AU$500,AF!$C$2:$C$500,'Stock-AF'!$C160)</f>
        <v>0</v>
      </c>
      <c r="AV160" s="4">
        <f>SUMIFS(Stock!AV$2:AV$500,Stock!$C$2:$C$500,'Stock-AF'!$C160)*SUMIFS(AF!AV$2:AV$500,AF!$C$2:$C$500,'Stock-AF'!$C160)</f>
        <v>0.69186281941822703</v>
      </c>
    </row>
    <row r="161" spans="1:48">
      <c r="A161" s="4" t="s">
        <v>52</v>
      </c>
      <c r="B161" s="4" t="s">
        <v>258</v>
      </c>
      <c r="C161" s="4" t="s">
        <v>78</v>
      </c>
      <c r="D161" s="4" t="s">
        <v>54</v>
      </c>
      <c r="E161" s="4" t="s">
        <v>260</v>
      </c>
      <c r="F161" s="4" t="s">
        <v>54</v>
      </c>
      <c r="G161" s="4">
        <v>2010</v>
      </c>
      <c r="H161" s="4" t="s">
        <v>54</v>
      </c>
      <c r="I161" s="4" t="s">
        <v>54</v>
      </c>
      <c r="J161" s="4" t="s">
        <v>54</v>
      </c>
      <c r="K161" s="4" t="s">
        <v>54</v>
      </c>
      <c r="L161" s="4">
        <f>SUMIFS(Stock!L$2:L$500,Stock!$C$2:$C$500,'Stock-AF'!$C161)*SUMIFS(AF!L$2:L$500,AF!$C$2:$C$500,'Stock-AF'!$C161)</f>
        <v>2.755299123685986E-2</v>
      </c>
      <c r="M161" s="4">
        <f>SUMIFS(Stock!M$2:M$500,Stock!$C$2:$C$500,'Stock-AF'!$C161)*SUMIFS(AF!M$2:M$500,AF!$C$2:$C$500,'Stock-AF'!$C161)</f>
        <v>17.660585884685233</v>
      </c>
      <c r="N161" s="4">
        <f>SUMIFS(Stock!N$2:N$500,Stock!$C$2:$C$500,'Stock-AF'!$C161)*SUMIFS(AF!N$2:N$500,AF!$C$2:$C$500,'Stock-AF'!$C161)</f>
        <v>0</v>
      </c>
      <c r="O161" s="4">
        <f>SUMIFS(Stock!O$2:O$500,Stock!$C$2:$C$500,'Stock-AF'!$C161)*SUMIFS(AF!O$2:O$500,AF!$C$2:$C$500,'Stock-AF'!$C161)</f>
        <v>27.586786578600222</v>
      </c>
      <c r="P161" s="4">
        <f>SUMIFS(Stock!P$2:P$500,Stock!$C$2:$C$500,'Stock-AF'!$C161)*SUMIFS(AF!P$2:P$500,AF!$C$2:$C$500,'Stock-AF'!$C161)</f>
        <v>2.4276209068532582E-2</v>
      </c>
      <c r="Q161" s="4">
        <f>SUMIFS(Stock!Q$2:Q$500,Stock!$C$2:$C$500,'Stock-AF'!$C161)*SUMIFS(AF!Q$2:Q$500,AF!$C$2:$C$500,'Stock-AF'!$C161)</f>
        <v>30.427913043643631</v>
      </c>
      <c r="R161" s="4">
        <f>SUMIFS(Stock!R$2:R$500,Stock!$C$2:$C$500,'Stock-AF'!$C161)*SUMIFS(AF!R$2:R$500,AF!$C$2:$C$500,'Stock-AF'!$C161)</f>
        <v>0.61389117642436897</v>
      </c>
      <c r="S161" s="4">
        <f>SUMIFS(Stock!S$2:S$500,Stock!$C$2:$C$500,'Stock-AF'!$C161)*SUMIFS(AF!S$2:S$500,AF!$C$2:$C$500,'Stock-AF'!$C161)</f>
        <v>0</v>
      </c>
      <c r="T161" s="4">
        <f>SUMIFS(Stock!T$2:T$500,Stock!$C$2:$C$500,'Stock-AF'!$C161)*SUMIFS(AF!T$2:T$500,AF!$C$2:$C$500,'Stock-AF'!$C161)</f>
        <v>139.00378096761978</v>
      </c>
      <c r="U161" s="4">
        <f>SUMIFS(Stock!U$2:U$500,Stock!$C$2:$C$500,'Stock-AF'!$C161)*SUMIFS(AF!U$2:U$500,AF!$C$2:$C$500,'Stock-AF'!$C161)</f>
        <v>6.6927354401589838</v>
      </c>
      <c r="V161" s="4">
        <f>SUMIFS(Stock!V$2:V$500,Stock!$C$2:$C$500,'Stock-AF'!$C161)*SUMIFS(AF!V$2:V$500,AF!$C$2:$C$500,'Stock-AF'!$C161)</f>
        <v>3.098908391780128E-2</v>
      </c>
      <c r="W161" s="4">
        <f>SUMIFS(Stock!W$2:W$500,Stock!$C$2:$C$500,'Stock-AF'!$C161)*SUMIFS(AF!W$2:W$500,AF!$C$2:$C$500,'Stock-AF'!$C161)</f>
        <v>16.0177993262805</v>
      </c>
      <c r="X161" s="4">
        <f>SUMIFS(Stock!X$2:X$500,Stock!$C$2:$C$500,'Stock-AF'!$C161)*SUMIFS(AF!X$2:X$500,AF!$C$2:$C$500,'Stock-AF'!$C161)</f>
        <v>5.8170825183475889</v>
      </c>
      <c r="Y161" s="4">
        <f>SUMIFS(Stock!Y$2:Y$500,Stock!$C$2:$C$500,'Stock-AF'!$C161)*SUMIFS(AF!Y$2:Y$500,AF!$C$2:$C$500,'Stock-AF'!$C161)</f>
        <v>8.0700253696322868</v>
      </c>
      <c r="Z161" s="4">
        <f>SUMIFS(Stock!Z$2:Z$500,Stock!$C$2:$C$500,'Stock-AF'!$C161)*SUMIFS(AF!Z$2:Z$500,AF!$C$2:$C$500,'Stock-AF'!$C161)</f>
        <v>76.411308584450964</v>
      </c>
      <c r="AA161" s="4">
        <f>SUMIFS(Stock!AA$2:AA$500,Stock!$C$2:$C$500,'Stock-AF'!$C161)*SUMIFS(AF!AA$2:AA$500,AF!$C$2:$C$500,'Stock-AF'!$C161)</f>
        <v>1.8308271220281835</v>
      </c>
      <c r="AB161" s="4">
        <f>SUMIFS(Stock!AB$2:AB$500,Stock!$C$2:$C$500,'Stock-AF'!$C161)*SUMIFS(AF!AB$2:AB$500,AF!$C$2:$C$500,'Stock-AF'!$C161)</f>
        <v>0</v>
      </c>
      <c r="AC161" s="4">
        <f>SUMIFS(Stock!AC$2:AC$500,Stock!$C$2:$C$500,'Stock-AF'!$C161)*SUMIFS(AF!AC$2:AC$500,AF!$C$2:$C$500,'Stock-AF'!$C161)</f>
        <v>9.8220360200437451</v>
      </c>
      <c r="AD161" s="4">
        <f>SUMIFS(Stock!AD$2:AD$500,Stock!$C$2:$C$500,'Stock-AF'!$C161)*SUMIFS(AF!AD$2:AD$500,AF!$C$2:$C$500,'Stock-AF'!$C161)</f>
        <v>1.8824083376264539E-2</v>
      </c>
      <c r="AE161" s="4">
        <f>SUMIFS(Stock!AE$2:AE$500,Stock!$C$2:$C$500,'Stock-AF'!$C161)*SUMIFS(AF!AE$2:AE$500,AF!$C$2:$C$500,'Stock-AF'!$C161)</f>
        <v>9.2238539514815425</v>
      </c>
      <c r="AF161" s="4">
        <f>SUMIFS(Stock!AF$2:AF$500,Stock!$C$2:$C$500,'Stock-AF'!$C161)*SUMIFS(AF!AF$2:AF$500,AF!$C$2:$C$500,'Stock-AF'!$C161)</f>
        <v>0.12919583163036286</v>
      </c>
      <c r="AG161" s="4">
        <f>SUMIFS(Stock!AG$2:AG$500,Stock!$C$2:$C$500,'Stock-AF'!$C161)*SUMIFS(AF!AG$2:AG$500,AF!$C$2:$C$500,'Stock-AF'!$C161)</f>
        <v>6.9400776490989816E-2</v>
      </c>
      <c r="AH161" s="4">
        <f>SUMIFS(Stock!AH$2:AH$500,Stock!$C$2:$C$500,'Stock-AF'!$C161)*SUMIFS(AF!AH$2:AH$500,AF!$C$2:$C$500,'Stock-AF'!$C161)</f>
        <v>2.1282841240727755</v>
      </c>
      <c r="AI161" s="4">
        <f>SUMIFS(Stock!AI$2:AI$500,Stock!$C$2:$C$500,'Stock-AF'!$C161)*SUMIFS(AF!AI$2:AI$500,AF!$C$2:$C$500,'Stock-AF'!$C161)</f>
        <v>0.25935495704095074</v>
      </c>
      <c r="AJ161" s="4">
        <f>SUMIFS(Stock!AJ$2:AJ$500,Stock!$C$2:$C$500,'Stock-AF'!$C161)*SUMIFS(AF!AJ$2:AJ$500,AF!$C$2:$C$500,'Stock-AF'!$C161)</f>
        <v>0</v>
      </c>
      <c r="AK161" s="4">
        <f>SUMIFS(Stock!AK$2:AK$500,Stock!$C$2:$C$500,'Stock-AF'!$C161)*SUMIFS(AF!AK$2:AK$500,AF!$C$2:$C$500,'Stock-AF'!$C161)</f>
        <v>0.3086887535473149</v>
      </c>
      <c r="AL161" s="4">
        <f>SUMIFS(Stock!AL$2:AL$500,Stock!$C$2:$C$500,'Stock-AF'!$C161)*SUMIFS(AF!AL$2:AL$500,AF!$C$2:$C$500,'Stock-AF'!$C161)</f>
        <v>0</v>
      </c>
      <c r="AM161" s="4">
        <f>SUMIFS(Stock!AM$2:AM$500,Stock!$C$2:$C$500,'Stock-AF'!$C161)*SUMIFS(AF!AM$2:AM$500,AF!$C$2:$C$500,'Stock-AF'!$C161)</f>
        <v>5.2725767515540194E-2</v>
      </c>
      <c r="AN161" s="4">
        <f>SUMIFS(Stock!AN$2:AN$500,Stock!$C$2:$C$500,'Stock-AF'!$C161)*SUMIFS(AF!AN$2:AN$500,AF!$C$2:$C$500,'Stock-AF'!$C161)</f>
        <v>1.7732192571702434</v>
      </c>
      <c r="AO161" s="4">
        <f>SUMIFS(Stock!AO$2:AO$500,Stock!$C$2:$C$500,'Stock-AF'!$C161)*SUMIFS(AF!AO$2:AO$500,AF!$C$2:$C$500,'Stock-AF'!$C161)</f>
        <v>1.0929587649025276</v>
      </c>
      <c r="AP161" s="4">
        <f>SUMIFS(Stock!AP$2:AP$500,Stock!$C$2:$C$500,'Stock-AF'!$C161)*SUMIFS(AF!AP$2:AP$500,AF!$C$2:$C$500,'Stock-AF'!$C161)</f>
        <v>0.3092424750933398</v>
      </c>
      <c r="AQ161" s="4">
        <f>SUMIFS(Stock!AQ$2:AQ$500,Stock!$C$2:$C$500,'Stock-AF'!$C161)*SUMIFS(AF!AQ$2:AQ$500,AF!$C$2:$C$500,'Stock-AF'!$C161)</f>
        <v>0.23384924696288864</v>
      </c>
      <c r="AR161" s="4">
        <f>SUMIFS(Stock!AR$2:AR$500,Stock!$C$2:$C$500,'Stock-AF'!$C161)*SUMIFS(AF!AR$2:AR$500,AF!$C$2:$C$500,'Stock-AF'!$C161)</f>
        <v>9.3987014396375301E-3</v>
      </c>
      <c r="AS161" s="4">
        <f>SUMIFS(Stock!AS$2:AS$500,Stock!$C$2:$C$500,'Stock-AF'!$C161)*SUMIFS(AF!AS$2:AS$500,AF!$C$2:$C$500,'Stock-AF'!$C161)</f>
        <v>0.95680527070394605</v>
      </c>
      <c r="AT161" s="4">
        <f>SUMIFS(Stock!AT$2:AT$500,Stock!$C$2:$C$500,'Stock-AF'!$C161)*SUMIFS(AF!AT$2:AT$500,AF!$C$2:$C$500,'Stock-AF'!$C161)</f>
        <v>3.0452046482233435</v>
      </c>
      <c r="AU161" s="4">
        <f>SUMIFS(Stock!AU$2:AU$500,Stock!$C$2:$C$500,'Stock-AF'!$C161)*SUMIFS(AF!AU$2:AU$500,AF!$C$2:$C$500,'Stock-AF'!$C161)</f>
        <v>0</v>
      </c>
      <c r="AV161" s="4">
        <f>SUMIFS(Stock!AV$2:AV$500,Stock!$C$2:$C$500,'Stock-AF'!$C161)*SUMIFS(AF!AV$2:AV$500,AF!$C$2:$C$500,'Stock-AF'!$C161)</f>
        <v>21.231516900125222</v>
      </c>
    </row>
    <row r="162" spans="1:48">
      <c r="A162" s="4" t="s">
        <v>52</v>
      </c>
      <c r="B162" s="4" t="s">
        <v>258</v>
      </c>
      <c r="C162" s="4" t="s">
        <v>402</v>
      </c>
      <c r="D162" s="4" t="s">
        <v>54</v>
      </c>
      <c r="E162" s="4" t="s">
        <v>260</v>
      </c>
      <c r="F162" s="4" t="s">
        <v>54</v>
      </c>
      <c r="G162" s="4">
        <v>2010</v>
      </c>
      <c r="H162" s="4" t="s">
        <v>54</v>
      </c>
      <c r="I162" s="4" t="s">
        <v>54</v>
      </c>
      <c r="J162" s="4" t="s">
        <v>54</v>
      </c>
      <c r="K162" s="4" t="s">
        <v>54</v>
      </c>
      <c r="L162" s="4">
        <f>SUMIFS(Stock!L$2:L$500,Stock!$C$2:$C$500,'Stock-AF'!$C162)*SUMIFS(AF!L$2:L$500,AF!$C$2:$C$500,'Stock-AF'!$C162)</f>
        <v>1.5866448818826155</v>
      </c>
      <c r="M162" s="4">
        <f>SUMIFS(Stock!M$2:M$500,Stock!$C$2:$C$500,'Stock-AF'!$C162)*SUMIFS(AF!M$2:M$500,AF!$C$2:$C$500,'Stock-AF'!$C162)</f>
        <v>10.130652942302152</v>
      </c>
      <c r="N162" s="4">
        <f>SUMIFS(Stock!N$2:N$500,Stock!$C$2:$C$500,'Stock-AF'!$C162)*SUMIFS(AF!N$2:N$500,AF!$C$2:$C$500,'Stock-AF'!$C162)</f>
        <v>1.8897773708567509</v>
      </c>
      <c r="O162" s="4">
        <f>SUMIFS(Stock!O$2:O$500,Stock!$C$2:$C$500,'Stock-AF'!$C162)*SUMIFS(AF!O$2:O$500,AF!$C$2:$C$500,'Stock-AF'!$C162)</f>
        <v>2.2951715249335676</v>
      </c>
      <c r="P162" s="4">
        <f>SUMIFS(Stock!P$2:P$500,Stock!$C$2:$C$500,'Stock-AF'!$C162)*SUMIFS(AF!P$2:P$500,AF!$C$2:$C$500,'Stock-AF'!$C162)</f>
        <v>6.3967418491923329</v>
      </c>
      <c r="Q162" s="4">
        <f>SUMIFS(Stock!Q$2:Q$500,Stock!$C$2:$C$500,'Stock-AF'!$C162)*SUMIFS(AF!Q$2:Q$500,AF!$C$2:$C$500,'Stock-AF'!$C162)</f>
        <v>2.496001731463477</v>
      </c>
      <c r="R162" s="4">
        <f>SUMIFS(Stock!R$2:R$500,Stock!$C$2:$C$500,'Stock-AF'!$C162)*SUMIFS(AF!R$2:R$500,AF!$C$2:$C$500,'Stock-AF'!$C162)</f>
        <v>0.18931875908314458</v>
      </c>
      <c r="S162" s="4">
        <f>SUMIFS(Stock!S$2:S$500,Stock!$C$2:$C$500,'Stock-AF'!$C162)*SUMIFS(AF!S$2:S$500,AF!$C$2:$C$500,'Stock-AF'!$C162)</f>
        <v>8.7044982467044516</v>
      </c>
      <c r="T162" s="4">
        <f>SUMIFS(Stock!T$2:T$500,Stock!$C$2:$C$500,'Stock-AF'!$C162)*SUMIFS(AF!T$2:T$500,AF!$C$2:$C$500,'Stock-AF'!$C162)</f>
        <v>22.713242056833241</v>
      </c>
      <c r="U162" s="4">
        <f>SUMIFS(Stock!U$2:U$500,Stock!$C$2:$C$500,'Stock-AF'!$C162)*SUMIFS(AF!U$2:U$500,AF!$C$2:$C$500,'Stock-AF'!$C162)</f>
        <v>4.4959340978612978</v>
      </c>
      <c r="V162" s="4">
        <f>SUMIFS(Stock!V$2:V$500,Stock!$C$2:$C$500,'Stock-AF'!$C162)*SUMIFS(AF!V$2:V$500,AF!$C$2:$C$500,'Stock-AF'!$C162)</f>
        <v>2.2174268538139272</v>
      </c>
      <c r="W162" s="4">
        <f>SUMIFS(Stock!W$2:W$500,Stock!$C$2:$C$500,'Stock-AF'!$C162)*SUMIFS(AF!W$2:W$500,AF!$C$2:$C$500,'Stock-AF'!$C162)</f>
        <v>6.1477758208955633</v>
      </c>
      <c r="X162" s="4">
        <f>SUMIFS(Stock!X$2:X$500,Stock!$C$2:$C$500,'Stock-AF'!$C162)*SUMIFS(AF!X$2:X$500,AF!$C$2:$C$500,'Stock-AF'!$C162)</f>
        <v>8.0906775194472882</v>
      </c>
      <c r="Y162" s="4">
        <f>SUMIFS(Stock!Y$2:Y$500,Stock!$C$2:$C$500,'Stock-AF'!$C162)*SUMIFS(AF!Y$2:Y$500,AF!$C$2:$C$500,'Stock-AF'!$C162)</f>
        <v>16.513882183966299</v>
      </c>
      <c r="Z162" s="4">
        <f>SUMIFS(Stock!Z$2:Z$500,Stock!$C$2:$C$500,'Stock-AF'!$C162)*SUMIFS(AF!Z$2:Z$500,AF!$C$2:$C$500,'Stock-AF'!$C162)</f>
        <v>37.411269418224983</v>
      </c>
      <c r="AA162" s="4">
        <f>SUMIFS(Stock!AA$2:AA$500,Stock!$C$2:$C$500,'Stock-AF'!$C162)*SUMIFS(AF!AA$2:AA$500,AF!$C$2:$C$500,'Stock-AF'!$C162)</f>
        <v>13.885727580090274</v>
      </c>
      <c r="AB162" s="4">
        <f>SUMIFS(Stock!AB$2:AB$500,Stock!$C$2:$C$500,'Stock-AF'!$C162)*SUMIFS(AF!AB$2:AB$500,AF!$C$2:$C$500,'Stock-AF'!$C162)</f>
        <v>15.364764200063666</v>
      </c>
      <c r="AC162" s="4">
        <f>SUMIFS(Stock!AC$2:AC$500,Stock!$C$2:$C$500,'Stock-AF'!$C162)*SUMIFS(AF!AC$2:AC$500,AF!$C$2:$C$500,'Stock-AF'!$C162)</f>
        <v>0.20900630653169233</v>
      </c>
      <c r="AD162" s="4">
        <f>SUMIFS(Stock!AD$2:AD$500,Stock!$C$2:$C$500,'Stock-AF'!$C162)*SUMIFS(AF!AD$2:AD$500,AF!$C$2:$C$500,'Stock-AF'!$C162)</f>
        <v>0</v>
      </c>
      <c r="AE162" s="4">
        <f>SUMIFS(Stock!AE$2:AE$500,Stock!$C$2:$C$500,'Stock-AF'!$C162)*SUMIFS(AF!AE$2:AE$500,AF!$C$2:$C$500,'Stock-AF'!$C162)</f>
        <v>18.63534651448898</v>
      </c>
      <c r="AF162" s="4">
        <f>SUMIFS(Stock!AF$2:AF$500,Stock!$C$2:$C$500,'Stock-AF'!$C162)*SUMIFS(AF!AF$2:AF$500,AF!$C$2:$C$500,'Stock-AF'!$C162)</f>
        <v>2.3385340182530512</v>
      </c>
      <c r="AG162" s="4">
        <f>SUMIFS(Stock!AG$2:AG$500,Stock!$C$2:$C$500,'Stock-AF'!$C162)*SUMIFS(AF!AG$2:AG$500,AF!$C$2:$C$500,'Stock-AF'!$C162)</f>
        <v>2.6960207955314526</v>
      </c>
      <c r="AH162" s="4">
        <f>SUMIFS(Stock!AH$2:AH$500,Stock!$C$2:$C$500,'Stock-AF'!$C162)*SUMIFS(AF!AH$2:AH$500,AF!$C$2:$C$500,'Stock-AF'!$C162)</f>
        <v>7.0109512685158151E-2</v>
      </c>
      <c r="AI162" s="4">
        <f>SUMIFS(Stock!AI$2:AI$500,Stock!$C$2:$C$500,'Stock-AF'!$C162)*SUMIFS(AF!AI$2:AI$500,AF!$C$2:$C$500,'Stock-AF'!$C162)</f>
        <v>3.2986086588162253</v>
      </c>
      <c r="AJ162" s="4">
        <f>SUMIFS(Stock!AJ$2:AJ$500,Stock!$C$2:$C$500,'Stock-AF'!$C162)*SUMIFS(AF!AJ$2:AJ$500,AF!$C$2:$C$500,'Stock-AF'!$C162)</f>
        <v>1.8069444458362476</v>
      </c>
      <c r="AK162" s="4">
        <f>SUMIFS(Stock!AK$2:AK$500,Stock!$C$2:$C$500,'Stock-AF'!$C162)*SUMIFS(AF!AK$2:AK$500,AF!$C$2:$C$500,'Stock-AF'!$C162)</f>
        <v>1.5787918638117637</v>
      </c>
      <c r="AL162" s="4">
        <f>SUMIFS(Stock!AL$2:AL$500,Stock!$C$2:$C$500,'Stock-AF'!$C162)*SUMIFS(AF!AL$2:AL$500,AF!$C$2:$C$500,'Stock-AF'!$C162)</f>
        <v>3.7490156199330676E-3</v>
      </c>
      <c r="AM162" s="4">
        <f>SUMIFS(Stock!AM$2:AM$500,Stock!$C$2:$C$500,'Stock-AF'!$C162)*SUMIFS(AF!AM$2:AM$500,AF!$C$2:$C$500,'Stock-AF'!$C162)</f>
        <v>0.88804728576862457</v>
      </c>
      <c r="AN162" s="4">
        <f>SUMIFS(Stock!AN$2:AN$500,Stock!$C$2:$C$500,'Stock-AF'!$C162)*SUMIFS(AF!AN$2:AN$500,AF!$C$2:$C$500,'Stock-AF'!$C162)</f>
        <v>5.1493891649684338</v>
      </c>
      <c r="AO162" s="4">
        <f>SUMIFS(Stock!AO$2:AO$500,Stock!$C$2:$C$500,'Stock-AF'!$C162)*SUMIFS(AF!AO$2:AO$500,AF!$C$2:$C$500,'Stock-AF'!$C162)</f>
        <v>18.184660300417022</v>
      </c>
      <c r="AP162" s="4">
        <f>SUMIFS(Stock!AP$2:AP$500,Stock!$C$2:$C$500,'Stock-AF'!$C162)*SUMIFS(AF!AP$2:AP$500,AF!$C$2:$C$500,'Stock-AF'!$C162)</f>
        <v>4.5156339937466834</v>
      </c>
      <c r="AQ162" s="4">
        <f>SUMIFS(Stock!AQ$2:AQ$500,Stock!$C$2:$C$500,'Stock-AF'!$C162)*SUMIFS(AF!AQ$2:AQ$500,AF!$C$2:$C$500,'Stock-AF'!$C162)</f>
        <v>39.07232683420105</v>
      </c>
      <c r="AR162" s="4">
        <f>SUMIFS(Stock!AR$2:AR$500,Stock!$C$2:$C$500,'Stock-AF'!$C162)*SUMIFS(AF!AR$2:AR$500,AF!$C$2:$C$500,'Stock-AF'!$C162)</f>
        <v>10.374568606272826</v>
      </c>
      <c r="AS162" s="4">
        <f>SUMIFS(Stock!AS$2:AS$500,Stock!$C$2:$C$500,'Stock-AF'!$C162)*SUMIFS(AF!AS$2:AS$500,AF!$C$2:$C$500,'Stock-AF'!$C162)</f>
        <v>3.3930363270194253</v>
      </c>
      <c r="AT162" s="4">
        <f>SUMIFS(Stock!AT$2:AT$500,Stock!$C$2:$C$500,'Stock-AF'!$C162)*SUMIFS(AF!AT$2:AT$500,AF!$C$2:$C$500,'Stock-AF'!$C162)</f>
        <v>3.1201246506436955</v>
      </c>
      <c r="AU162" s="4">
        <f>SUMIFS(Stock!AU$2:AU$500,Stock!$C$2:$C$500,'Stock-AF'!$C162)*SUMIFS(AF!AU$2:AU$500,AF!$C$2:$C$500,'Stock-AF'!$C162)</f>
        <v>0.31326280732051631</v>
      </c>
      <c r="AV162" s="4">
        <f>SUMIFS(Stock!AV$2:AV$500,Stock!$C$2:$C$500,'Stock-AF'!$C162)*SUMIFS(AF!AV$2:AV$500,AF!$C$2:$C$500,'Stock-AF'!$C162)</f>
        <v>2.1215521215392394</v>
      </c>
    </row>
    <row r="163" spans="1:48">
      <c r="A163" s="4" t="s">
        <v>52</v>
      </c>
      <c r="B163" s="4" t="s">
        <v>258</v>
      </c>
      <c r="C163" s="4" t="s">
        <v>403</v>
      </c>
      <c r="D163" s="4" t="s">
        <v>54</v>
      </c>
      <c r="E163" s="4" t="s">
        <v>260</v>
      </c>
      <c r="F163" s="4" t="s">
        <v>54</v>
      </c>
      <c r="G163" s="4">
        <v>2010</v>
      </c>
      <c r="H163" s="4" t="s">
        <v>54</v>
      </c>
      <c r="I163" s="4" t="s">
        <v>54</v>
      </c>
      <c r="J163" s="4" t="s">
        <v>54</v>
      </c>
      <c r="K163" s="4" t="s">
        <v>54</v>
      </c>
      <c r="L163" s="4">
        <f>SUMIFS(Stock!L$2:L$500,Stock!$C$2:$C$500,'Stock-AF'!$C163)*SUMIFS(AF!L$2:L$500,AF!$C$2:$C$500,'Stock-AF'!$C163)</f>
        <v>0</v>
      </c>
      <c r="M163" s="4">
        <f>SUMIFS(Stock!M$2:M$500,Stock!$C$2:$C$500,'Stock-AF'!$C163)*SUMIFS(AF!M$2:M$500,AF!$C$2:$C$500,'Stock-AF'!$C163)</f>
        <v>0.3533980479392102</v>
      </c>
      <c r="N163" s="4">
        <f>SUMIFS(Stock!N$2:N$500,Stock!$C$2:$C$500,'Stock-AF'!$C163)*SUMIFS(AF!N$2:N$500,AF!$C$2:$C$500,'Stock-AF'!$C163)</f>
        <v>1.1502668669699978</v>
      </c>
      <c r="O163" s="4">
        <f>SUMIFS(Stock!O$2:O$500,Stock!$C$2:$C$500,'Stock-AF'!$C163)*SUMIFS(AF!O$2:O$500,AF!$C$2:$C$500,'Stock-AF'!$C163)</f>
        <v>0.55417286696398727</v>
      </c>
      <c r="P163" s="4">
        <f>SUMIFS(Stock!P$2:P$500,Stock!$C$2:$C$500,'Stock-AF'!$C163)*SUMIFS(AF!P$2:P$500,AF!$C$2:$C$500,'Stock-AF'!$C163)</f>
        <v>1.5900019248475952</v>
      </c>
      <c r="Q163" s="4">
        <f>SUMIFS(Stock!Q$2:Q$500,Stock!$C$2:$C$500,'Stock-AF'!$C163)*SUMIFS(AF!Q$2:Q$500,AF!$C$2:$C$500,'Stock-AF'!$C163)</f>
        <v>4.795003668917143E-2</v>
      </c>
      <c r="R163" s="4">
        <f>SUMIFS(Stock!R$2:R$500,Stock!$C$2:$C$500,'Stock-AF'!$C163)*SUMIFS(AF!R$2:R$500,AF!$C$2:$C$500,'Stock-AF'!$C163)</f>
        <v>0</v>
      </c>
      <c r="S163" s="4">
        <f>SUMIFS(Stock!S$2:S$500,Stock!$C$2:$C$500,'Stock-AF'!$C163)*SUMIFS(AF!S$2:S$500,AF!$C$2:$C$500,'Stock-AF'!$C163)</f>
        <v>5.0226176658229447</v>
      </c>
      <c r="T163" s="4">
        <f>SUMIFS(Stock!T$2:T$500,Stock!$C$2:$C$500,'Stock-AF'!$C163)*SUMIFS(AF!T$2:T$500,AF!$C$2:$C$500,'Stock-AF'!$C163)</f>
        <v>3.270307209990202</v>
      </c>
      <c r="U163" s="4">
        <f>SUMIFS(Stock!U$2:U$500,Stock!$C$2:$C$500,'Stock-AF'!$C163)*SUMIFS(AF!U$2:U$500,AF!$C$2:$C$500,'Stock-AF'!$C163)</f>
        <v>0</v>
      </c>
      <c r="V163" s="4">
        <f>SUMIFS(Stock!V$2:V$500,Stock!$C$2:$C$500,'Stock-AF'!$C163)*SUMIFS(AF!V$2:V$500,AF!$C$2:$C$500,'Stock-AF'!$C163)</f>
        <v>4.8639134716486718E-2</v>
      </c>
      <c r="W163" s="4">
        <f>SUMIFS(Stock!W$2:W$500,Stock!$C$2:$C$500,'Stock-AF'!$C163)*SUMIFS(AF!W$2:W$500,AF!$C$2:$C$500,'Stock-AF'!$C163)</f>
        <v>0</v>
      </c>
      <c r="X163" s="4">
        <f>SUMIFS(Stock!X$2:X$500,Stock!$C$2:$C$500,'Stock-AF'!$C163)*SUMIFS(AF!X$2:X$500,AF!$C$2:$C$500,'Stock-AF'!$C163)</f>
        <v>0.6240686367955548</v>
      </c>
      <c r="Y163" s="4">
        <f>SUMIFS(Stock!Y$2:Y$500,Stock!$C$2:$C$500,'Stock-AF'!$C163)*SUMIFS(AF!Y$2:Y$500,AF!$C$2:$C$500,'Stock-AF'!$C163)</f>
        <v>9.5156033698169801E-2</v>
      </c>
      <c r="Z163" s="4">
        <f>SUMIFS(Stock!Z$2:Z$500,Stock!$C$2:$C$500,'Stock-AF'!$C163)*SUMIFS(AF!Z$2:Z$500,AF!$C$2:$C$500,'Stock-AF'!$C163)</f>
        <v>1.0349576487959606</v>
      </c>
      <c r="AA163" s="4">
        <f>SUMIFS(Stock!AA$2:AA$500,Stock!$C$2:$C$500,'Stock-AF'!$C163)*SUMIFS(AF!AA$2:AA$500,AF!$C$2:$C$500,'Stock-AF'!$C163)</f>
        <v>7.1857307330057157E-2</v>
      </c>
      <c r="AB163" s="4">
        <f>SUMIFS(Stock!AB$2:AB$500,Stock!$C$2:$C$500,'Stock-AF'!$C163)*SUMIFS(AF!AB$2:AB$500,AF!$C$2:$C$500,'Stock-AF'!$C163)</f>
        <v>1.3585319531824727</v>
      </c>
      <c r="AC163" s="4">
        <f>SUMIFS(Stock!AC$2:AC$500,Stock!$C$2:$C$500,'Stock-AF'!$C163)*SUMIFS(AF!AC$2:AC$500,AF!$C$2:$C$500,'Stock-AF'!$C163)</f>
        <v>3.4934691551769115</v>
      </c>
      <c r="AD163" s="4">
        <f>SUMIFS(Stock!AD$2:AD$500,Stock!$C$2:$C$500,'Stock-AF'!$C163)*SUMIFS(AF!AD$2:AD$500,AF!$C$2:$C$500,'Stock-AF'!$C163)</f>
        <v>0</v>
      </c>
      <c r="AE163" s="4">
        <f>SUMIFS(Stock!AE$2:AE$500,Stock!$C$2:$C$500,'Stock-AF'!$C163)*SUMIFS(AF!AE$2:AE$500,AF!$C$2:$C$500,'Stock-AF'!$C163)</f>
        <v>9.9427207105758451E-3</v>
      </c>
      <c r="AF163" s="4">
        <f>SUMIFS(Stock!AF$2:AF$500,Stock!$C$2:$C$500,'Stock-AF'!$C163)*SUMIFS(AF!AF$2:AF$500,AF!$C$2:$C$500,'Stock-AF'!$C163)</f>
        <v>0.22379758933252186</v>
      </c>
      <c r="AG163" s="4">
        <f>SUMIFS(Stock!AG$2:AG$500,Stock!$C$2:$C$500,'Stock-AF'!$C163)*SUMIFS(AF!AG$2:AG$500,AF!$C$2:$C$500,'Stock-AF'!$C163)</f>
        <v>0.3091425166846451</v>
      </c>
      <c r="AH163" s="4">
        <f>SUMIFS(Stock!AH$2:AH$500,Stock!$C$2:$C$500,'Stock-AF'!$C163)*SUMIFS(AF!AH$2:AH$500,AF!$C$2:$C$500,'Stock-AF'!$C163)</f>
        <v>1.9190606422749338E-3</v>
      </c>
      <c r="AI163" s="4">
        <f>SUMIFS(Stock!AI$2:AI$500,Stock!$C$2:$C$500,'Stock-AF'!$C163)*SUMIFS(AF!AI$2:AI$500,AF!$C$2:$C$500,'Stock-AF'!$C163)</f>
        <v>0.1332516744661261</v>
      </c>
      <c r="AJ163" s="4">
        <f>SUMIFS(Stock!AJ$2:AJ$500,Stock!$C$2:$C$500,'Stock-AF'!$C163)*SUMIFS(AF!AJ$2:AJ$500,AF!$C$2:$C$500,'Stock-AF'!$C163)</f>
        <v>0</v>
      </c>
      <c r="AK163" s="4">
        <f>SUMIFS(Stock!AK$2:AK$500,Stock!$C$2:$C$500,'Stock-AF'!$C163)*SUMIFS(AF!AK$2:AK$500,AF!$C$2:$C$500,'Stock-AF'!$C163)</f>
        <v>0</v>
      </c>
      <c r="AL163" s="4">
        <f>SUMIFS(Stock!AL$2:AL$500,Stock!$C$2:$C$500,'Stock-AF'!$C163)*SUMIFS(AF!AL$2:AL$500,AF!$C$2:$C$500,'Stock-AF'!$C163)</f>
        <v>0</v>
      </c>
      <c r="AM163" s="4">
        <f>SUMIFS(Stock!AM$2:AM$500,Stock!$C$2:$C$500,'Stock-AF'!$C163)*SUMIFS(AF!AM$2:AM$500,AF!$C$2:$C$500,'Stock-AF'!$C163)</f>
        <v>4.5513871853946593E-3</v>
      </c>
      <c r="AN163" s="4">
        <f>SUMIFS(Stock!AN$2:AN$500,Stock!$C$2:$C$500,'Stock-AF'!$C163)*SUMIFS(AF!AN$2:AN$500,AF!$C$2:$C$500,'Stock-AF'!$C163)</f>
        <v>0</v>
      </c>
      <c r="AO163" s="4">
        <f>SUMIFS(Stock!AO$2:AO$500,Stock!$C$2:$C$500,'Stock-AF'!$C163)*SUMIFS(AF!AO$2:AO$500,AF!$C$2:$C$500,'Stock-AF'!$C163)</f>
        <v>47.091278444818158</v>
      </c>
      <c r="AP163" s="4">
        <f>SUMIFS(Stock!AP$2:AP$500,Stock!$C$2:$C$500,'Stock-AF'!$C163)*SUMIFS(AF!AP$2:AP$500,AF!$C$2:$C$500,'Stock-AF'!$C163)</f>
        <v>0</v>
      </c>
      <c r="AQ163" s="4">
        <f>SUMIFS(Stock!AQ$2:AQ$500,Stock!$C$2:$C$500,'Stock-AF'!$C163)*SUMIFS(AF!AQ$2:AQ$500,AF!$C$2:$C$500,'Stock-AF'!$C163)</f>
        <v>0.12952165811989466</v>
      </c>
      <c r="AR163" s="4">
        <f>SUMIFS(Stock!AR$2:AR$500,Stock!$C$2:$C$500,'Stock-AF'!$C163)*SUMIFS(AF!AR$2:AR$500,AF!$C$2:$C$500,'Stock-AF'!$C163)</f>
        <v>2.460177717765363</v>
      </c>
      <c r="AS163" s="4">
        <f>SUMIFS(Stock!AS$2:AS$500,Stock!$C$2:$C$500,'Stock-AF'!$C163)*SUMIFS(AF!AS$2:AS$500,AF!$C$2:$C$500,'Stock-AF'!$C163)</f>
        <v>0</v>
      </c>
      <c r="AT163" s="4">
        <f>SUMIFS(Stock!AT$2:AT$500,Stock!$C$2:$C$500,'Stock-AF'!$C163)*SUMIFS(AF!AT$2:AT$500,AF!$C$2:$C$500,'Stock-AF'!$C163)</f>
        <v>9.3340477984296538E-3</v>
      </c>
      <c r="AU163" s="4">
        <f>SUMIFS(Stock!AU$2:AU$500,Stock!$C$2:$C$500,'Stock-AF'!$C163)*SUMIFS(AF!AU$2:AU$500,AF!$C$2:$C$500,'Stock-AF'!$C163)</f>
        <v>0.39316074943422669</v>
      </c>
      <c r="AV163" s="4">
        <f>SUMIFS(Stock!AV$2:AV$500,Stock!$C$2:$C$500,'Stock-AF'!$C163)*SUMIFS(AF!AV$2:AV$500,AF!$C$2:$C$500,'Stock-AF'!$C163)</f>
        <v>1.3663112174318937</v>
      </c>
    </row>
    <row r="164" spans="1:48">
      <c r="A164" s="4" t="s">
        <v>52</v>
      </c>
      <c r="B164" s="4" t="s">
        <v>258</v>
      </c>
      <c r="C164" s="4" t="s">
        <v>597</v>
      </c>
      <c r="D164" s="4" t="s">
        <v>54</v>
      </c>
      <c r="E164" s="4" t="s">
        <v>260</v>
      </c>
      <c r="F164" s="4" t="s">
        <v>54</v>
      </c>
      <c r="G164" s="4">
        <v>2010</v>
      </c>
      <c r="H164" s="4" t="s">
        <v>54</v>
      </c>
      <c r="I164" s="4" t="s">
        <v>54</v>
      </c>
      <c r="J164" s="4" t="s">
        <v>54</v>
      </c>
      <c r="K164" s="4" t="s">
        <v>54</v>
      </c>
      <c r="L164" s="4">
        <f>SUMIFS(Stock!L$2:L$500,Stock!$C$2:$C$500,'Stock-AF'!$C164)*SUMIFS(AF!L$2:L$500,AF!$C$2:$C$500,'Stock-AF'!$C164)</f>
        <v>0</v>
      </c>
      <c r="M164" s="4">
        <f>SUMIFS(Stock!M$2:M$500,Stock!$C$2:$C$500,'Stock-AF'!$C164)*SUMIFS(AF!M$2:M$500,AF!$C$2:$C$500,'Stock-AF'!$C164)</f>
        <v>0.20175983410288639</v>
      </c>
      <c r="N164" s="4">
        <f>SUMIFS(Stock!N$2:N$500,Stock!$C$2:$C$500,'Stock-AF'!$C164)*SUMIFS(AF!N$2:N$500,AF!$C$2:$C$500,'Stock-AF'!$C164)</f>
        <v>0</v>
      </c>
      <c r="O164" s="4">
        <f>SUMIFS(Stock!O$2:O$500,Stock!$C$2:$C$500,'Stock-AF'!$C164)*SUMIFS(AF!O$2:O$500,AF!$C$2:$C$500,'Stock-AF'!$C164)</f>
        <v>2.9246499855806714E-3</v>
      </c>
      <c r="P164" s="4">
        <f>SUMIFS(Stock!P$2:P$500,Stock!$C$2:$C$500,'Stock-AF'!$C164)*SUMIFS(AF!P$2:P$500,AF!$C$2:$C$500,'Stock-AF'!$C164)</f>
        <v>0</v>
      </c>
      <c r="Q164" s="4">
        <f>SUMIFS(Stock!Q$2:Q$500,Stock!$C$2:$C$500,'Stock-AF'!$C164)*SUMIFS(AF!Q$2:Q$500,AF!$C$2:$C$500,'Stock-AF'!$C164)</f>
        <v>0.50730649966448471</v>
      </c>
      <c r="R164" s="4">
        <f>SUMIFS(Stock!R$2:R$500,Stock!$C$2:$C$500,'Stock-AF'!$C164)*SUMIFS(AF!R$2:R$500,AF!$C$2:$C$500,'Stock-AF'!$C164)</f>
        <v>0</v>
      </c>
      <c r="S164" s="4">
        <f>SUMIFS(Stock!S$2:S$500,Stock!$C$2:$C$500,'Stock-AF'!$C164)*SUMIFS(AF!S$2:S$500,AF!$C$2:$C$500,'Stock-AF'!$C164)</f>
        <v>0.11255050932958305</v>
      </c>
      <c r="T164" s="4">
        <f>SUMIFS(Stock!T$2:T$500,Stock!$C$2:$C$500,'Stock-AF'!$C164)*SUMIFS(AF!T$2:T$500,AF!$C$2:$C$500,'Stock-AF'!$C164)</f>
        <v>0.75235082249663432</v>
      </c>
      <c r="U164" s="4">
        <f>SUMIFS(Stock!U$2:U$500,Stock!$C$2:$C$500,'Stock-AF'!$C164)*SUMIFS(AF!U$2:U$500,AF!$C$2:$C$500,'Stock-AF'!$C164)</f>
        <v>0.13115294053959148</v>
      </c>
      <c r="V164" s="4">
        <f>SUMIFS(Stock!V$2:V$500,Stock!$C$2:$C$500,'Stock-AF'!$C164)*SUMIFS(AF!V$2:V$500,AF!$C$2:$C$500,'Stock-AF'!$C164)</f>
        <v>8.0447259698605417E-2</v>
      </c>
      <c r="W164" s="4">
        <f>SUMIFS(Stock!W$2:W$500,Stock!$C$2:$C$500,'Stock-AF'!$C164)*SUMIFS(AF!W$2:W$500,AF!$C$2:$C$500,'Stock-AF'!$C164)</f>
        <v>0</v>
      </c>
      <c r="X164" s="4">
        <f>SUMIFS(Stock!X$2:X$500,Stock!$C$2:$C$500,'Stock-AF'!$C164)*SUMIFS(AF!X$2:X$500,AF!$C$2:$C$500,'Stock-AF'!$C164)</f>
        <v>0.2532399340275408</v>
      </c>
      <c r="Y164" s="4">
        <f>SUMIFS(Stock!Y$2:Y$500,Stock!$C$2:$C$500,'Stock-AF'!$C164)*SUMIFS(AF!Y$2:Y$500,AF!$C$2:$C$500,'Stock-AF'!$C164)</f>
        <v>3.9353459810264071</v>
      </c>
      <c r="Z164" s="4">
        <f>SUMIFS(Stock!Z$2:Z$500,Stock!$C$2:$C$500,'Stock-AF'!$C164)*SUMIFS(AF!Z$2:Z$500,AF!$C$2:$C$500,'Stock-AF'!$C164)</f>
        <v>4.9775203529519834</v>
      </c>
      <c r="AA164" s="4">
        <f>SUMIFS(Stock!AA$2:AA$500,Stock!$C$2:$C$500,'Stock-AF'!$C164)*SUMIFS(AF!AA$2:AA$500,AF!$C$2:$C$500,'Stock-AF'!$C164)</f>
        <v>0</v>
      </c>
      <c r="AB164" s="4">
        <f>SUMIFS(Stock!AB$2:AB$500,Stock!$C$2:$C$500,'Stock-AF'!$C164)*SUMIFS(AF!AB$2:AB$500,AF!$C$2:$C$500,'Stock-AF'!$C164)</f>
        <v>9.3503572617277333E-3</v>
      </c>
      <c r="AC164" s="4">
        <f>SUMIFS(Stock!AC$2:AC$500,Stock!$C$2:$C$500,'Stock-AF'!$C164)*SUMIFS(AF!AC$2:AC$500,AF!$C$2:$C$500,'Stock-AF'!$C164)</f>
        <v>1.7695575424522724E-2</v>
      </c>
      <c r="AD164" s="4">
        <f>SUMIFS(Stock!AD$2:AD$500,Stock!$C$2:$C$500,'Stock-AF'!$C164)*SUMIFS(AF!AD$2:AD$500,AF!$C$2:$C$500,'Stock-AF'!$C164)</f>
        <v>0</v>
      </c>
      <c r="AE164" s="4">
        <f>SUMIFS(Stock!AE$2:AE$500,Stock!$C$2:$C$500,'Stock-AF'!$C164)*SUMIFS(AF!AE$2:AE$500,AF!$C$2:$C$500,'Stock-AF'!$C164)</f>
        <v>0.2434763159927559</v>
      </c>
      <c r="AF164" s="4">
        <f>SUMIFS(Stock!AF$2:AF$500,Stock!$C$2:$C$500,'Stock-AF'!$C164)*SUMIFS(AF!AF$2:AF$500,AF!$C$2:$C$500,'Stock-AF'!$C164)</f>
        <v>0</v>
      </c>
      <c r="AG164" s="4">
        <f>SUMIFS(Stock!AG$2:AG$500,Stock!$C$2:$C$500,'Stock-AF'!$C164)*SUMIFS(AF!AG$2:AG$500,AF!$C$2:$C$500,'Stock-AF'!$C164)</f>
        <v>1.8401297992489819E-3</v>
      </c>
      <c r="AH164" s="4">
        <f>SUMIFS(Stock!AH$2:AH$500,Stock!$C$2:$C$500,'Stock-AF'!$C164)*SUMIFS(AF!AH$2:AH$500,AF!$C$2:$C$500,'Stock-AF'!$C164)</f>
        <v>0</v>
      </c>
      <c r="AI164" s="4">
        <f>SUMIFS(Stock!AI$2:AI$500,Stock!$C$2:$C$500,'Stock-AF'!$C164)*SUMIFS(AF!AI$2:AI$500,AF!$C$2:$C$500,'Stock-AF'!$C164)</f>
        <v>0</v>
      </c>
      <c r="AJ164" s="4">
        <f>SUMIFS(Stock!AJ$2:AJ$500,Stock!$C$2:$C$500,'Stock-AF'!$C164)*SUMIFS(AF!AJ$2:AJ$500,AF!$C$2:$C$500,'Stock-AF'!$C164)</f>
        <v>0</v>
      </c>
      <c r="AK164" s="4">
        <f>SUMIFS(Stock!AK$2:AK$500,Stock!$C$2:$C$500,'Stock-AF'!$C164)*SUMIFS(AF!AK$2:AK$500,AF!$C$2:$C$500,'Stock-AF'!$C164)</f>
        <v>0</v>
      </c>
      <c r="AL164" s="4">
        <f>SUMIFS(Stock!AL$2:AL$500,Stock!$C$2:$C$500,'Stock-AF'!$C164)*SUMIFS(AF!AL$2:AL$500,AF!$C$2:$C$500,'Stock-AF'!$C164)</f>
        <v>0</v>
      </c>
      <c r="AM164" s="4">
        <f>SUMIFS(Stock!AM$2:AM$500,Stock!$C$2:$C$500,'Stock-AF'!$C164)*SUMIFS(AF!AM$2:AM$500,AF!$C$2:$C$500,'Stock-AF'!$C164)</f>
        <v>3.8668851249004418E-2</v>
      </c>
      <c r="AN164" s="4">
        <f>SUMIFS(Stock!AN$2:AN$500,Stock!$C$2:$C$500,'Stock-AF'!$C164)*SUMIFS(AF!AN$2:AN$500,AF!$C$2:$C$500,'Stock-AF'!$C164)</f>
        <v>5.1360426430737895</v>
      </c>
      <c r="AO164" s="4">
        <f>SUMIFS(Stock!AO$2:AO$500,Stock!$C$2:$C$500,'Stock-AF'!$C164)*SUMIFS(AF!AO$2:AO$500,AF!$C$2:$C$500,'Stock-AF'!$C164)</f>
        <v>1.9844465704596841E-2</v>
      </c>
      <c r="AP164" s="4">
        <f>SUMIFS(Stock!AP$2:AP$500,Stock!$C$2:$C$500,'Stock-AF'!$C164)*SUMIFS(AF!AP$2:AP$500,AF!$C$2:$C$500,'Stock-AF'!$C164)</f>
        <v>0.153978459363974</v>
      </c>
      <c r="AQ164" s="4">
        <f>SUMIFS(Stock!AQ$2:AQ$500,Stock!$C$2:$C$500,'Stock-AF'!$C164)*SUMIFS(AF!AQ$2:AQ$500,AF!$C$2:$C$500,'Stock-AF'!$C164)</f>
        <v>0</v>
      </c>
      <c r="AR164" s="4">
        <f>SUMIFS(Stock!AR$2:AR$500,Stock!$C$2:$C$500,'Stock-AF'!$C164)*SUMIFS(AF!AR$2:AR$500,AF!$C$2:$C$500,'Stock-AF'!$C164)</f>
        <v>0</v>
      </c>
      <c r="AS164" s="4">
        <f>SUMIFS(Stock!AS$2:AS$500,Stock!$C$2:$C$500,'Stock-AF'!$C164)*SUMIFS(AF!AS$2:AS$500,AF!$C$2:$C$500,'Stock-AF'!$C164)</f>
        <v>6.6272877786273181</v>
      </c>
      <c r="AT164" s="4">
        <f>SUMIFS(Stock!AT$2:AT$500,Stock!$C$2:$C$500,'Stock-AF'!$C164)*SUMIFS(AF!AT$2:AT$500,AF!$C$2:$C$500,'Stock-AF'!$C164)</f>
        <v>0</v>
      </c>
      <c r="AU164" s="4">
        <f>SUMIFS(Stock!AU$2:AU$500,Stock!$C$2:$C$500,'Stock-AF'!$C164)*SUMIFS(AF!AU$2:AU$500,AF!$C$2:$C$500,'Stock-AF'!$C164)</f>
        <v>1.2011979751947829E-2</v>
      </c>
      <c r="AV164" s="4">
        <f>SUMIFS(Stock!AV$2:AV$500,Stock!$C$2:$C$500,'Stock-AF'!$C164)*SUMIFS(AF!AV$2:AV$500,AF!$C$2:$C$500,'Stock-AF'!$C164)</f>
        <v>0.10719176085143983</v>
      </c>
    </row>
    <row r="165" spans="1:48">
      <c r="A165" s="4" t="s">
        <v>52</v>
      </c>
      <c r="B165" s="4" t="s">
        <v>258</v>
      </c>
      <c r="C165" s="4" t="s">
        <v>598</v>
      </c>
      <c r="D165" s="4" t="s">
        <v>54</v>
      </c>
      <c r="E165" s="4" t="s">
        <v>260</v>
      </c>
      <c r="F165" s="4" t="s">
        <v>54</v>
      </c>
      <c r="G165" s="4">
        <v>2010</v>
      </c>
      <c r="H165" s="4" t="s">
        <v>54</v>
      </c>
      <c r="I165" s="4" t="s">
        <v>54</v>
      </c>
      <c r="J165" s="4" t="s">
        <v>54</v>
      </c>
      <c r="K165" s="4" t="s">
        <v>54</v>
      </c>
      <c r="L165" s="4">
        <f>SUMIFS(Stock!L$2:L$500,Stock!$C$2:$C$500,'Stock-AF'!$C165)*SUMIFS(AF!L$2:L$500,AF!$C$2:$C$500,'Stock-AF'!$C165)</f>
        <v>0</v>
      </c>
      <c r="M165" s="4">
        <f>SUMIFS(Stock!M$2:M$500,Stock!$C$2:$C$500,'Stock-AF'!$C165)*SUMIFS(AF!M$2:M$500,AF!$C$2:$C$500,'Stock-AF'!$C165)</f>
        <v>0.66298264244234073</v>
      </c>
      <c r="N165" s="4">
        <f>SUMIFS(Stock!N$2:N$500,Stock!$C$2:$C$500,'Stock-AF'!$C165)*SUMIFS(AF!N$2:N$500,AF!$C$2:$C$500,'Stock-AF'!$C165)</f>
        <v>0</v>
      </c>
      <c r="O165" s="4">
        <f>SUMIFS(Stock!O$2:O$500,Stock!$C$2:$C$500,'Stock-AF'!$C165)*SUMIFS(AF!O$2:O$500,AF!$C$2:$C$500,'Stock-AF'!$C165)</f>
        <v>1.9849830051492266E-3</v>
      </c>
      <c r="P165" s="4">
        <f>SUMIFS(Stock!P$2:P$500,Stock!$C$2:$C$500,'Stock-AF'!$C165)*SUMIFS(AF!P$2:P$500,AF!$C$2:$C$500,'Stock-AF'!$C165)</f>
        <v>0</v>
      </c>
      <c r="Q165" s="4">
        <f>SUMIFS(Stock!Q$2:Q$500,Stock!$C$2:$C$500,'Stock-AF'!$C165)*SUMIFS(AF!Q$2:Q$500,AF!$C$2:$C$500,'Stock-AF'!$C165)</f>
        <v>0.38940982811319236</v>
      </c>
      <c r="R165" s="4">
        <f>SUMIFS(Stock!R$2:R$500,Stock!$C$2:$C$500,'Stock-AF'!$C165)*SUMIFS(AF!R$2:R$500,AF!$C$2:$C$500,'Stock-AF'!$C165)</f>
        <v>0</v>
      </c>
      <c r="S165" s="4">
        <f>SUMIFS(Stock!S$2:S$500,Stock!$C$2:$C$500,'Stock-AF'!$C165)*SUMIFS(AF!S$2:S$500,AF!$C$2:$C$500,'Stock-AF'!$C165)</f>
        <v>0.10124221566288227</v>
      </c>
      <c r="T165" s="4">
        <f>SUMIFS(Stock!T$2:T$500,Stock!$C$2:$C$500,'Stock-AF'!$C165)*SUMIFS(AF!T$2:T$500,AF!$C$2:$C$500,'Stock-AF'!$C165)</f>
        <v>1.234371913110619</v>
      </c>
      <c r="U165" s="4">
        <f>SUMIFS(Stock!U$2:U$500,Stock!$C$2:$C$500,'Stock-AF'!$C165)*SUMIFS(AF!U$2:U$500,AF!$C$2:$C$500,'Stock-AF'!$C165)</f>
        <v>3.8246933100941793E-2</v>
      </c>
      <c r="V165" s="4">
        <f>SUMIFS(Stock!V$2:V$500,Stock!$C$2:$C$500,'Stock-AF'!$C165)*SUMIFS(AF!V$2:V$500,AF!$C$2:$C$500,'Stock-AF'!$C165)</f>
        <v>8.3836639222737552E-3</v>
      </c>
      <c r="W165" s="4">
        <f>SUMIFS(Stock!W$2:W$500,Stock!$C$2:$C$500,'Stock-AF'!$C165)*SUMIFS(AF!W$2:W$500,AF!$C$2:$C$500,'Stock-AF'!$C165)</f>
        <v>0</v>
      </c>
      <c r="X165" s="4">
        <f>SUMIFS(Stock!X$2:X$500,Stock!$C$2:$C$500,'Stock-AF'!$C165)*SUMIFS(AF!X$2:X$500,AF!$C$2:$C$500,'Stock-AF'!$C165)</f>
        <v>0</v>
      </c>
      <c r="Y165" s="4">
        <f>SUMIFS(Stock!Y$2:Y$500,Stock!$C$2:$C$500,'Stock-AF'!$C165)*SUMIFS(AF!Y$2:Y$500,AF!$C$2:$C$500,'Stock-AF'!$C165)</f>
        <v>0.45182097879272115</v>
      </c>
      <c r="Z165" s="4">
        <f>SUMIFS(Stock!Z$2:Z$500,Stock!$C$2:$C$500,'Stock-AF'!$C165)*SUMIFS(AF!Z$2:Z$500,AF!$C$2:$C$500,'Stock-AF'!$C165)</f>
        <v>0.72271668481084372</v>
      </c>
      <c r="AA165" s="4">
        <f>SUMIFS(Stock!AA$2:AA$500,Stock!$C$2:$C$500,'Stock-AF'!$C165)*SUMIFS(AF!AA$2:AA$500,AF!$C$2:$C$500,'Stock-AF'!$C165)</f>
        <v>0</v>
      </c>
      <c r="AB165" s="4">
        <f>SUMIFS(Stock!AB$2:AB$500,Stock!$C$2:$C$500,'Stock-AF'!$C165)*SUMIFS(AF!AB$2:AB$500,AF!$C$2:$C$500,'Stock-AF'!$C165)</f>
        <v>1.1254538623439714E-2</v>
      </c>
      <c r="AC165" s="4">
        <f>SUMIFS(Stock!AC$2:AC$500,Stock!$C$2:$C$500,'Stock-AF'!$C165)*SUMIFS(AF!AC$2:AC$500,AF!$C$2:$C$500,'Stock-AF'!$C165)</f>
        <v>2.441493092552811E-2</v>
      </c>
      <c r="AD165" s="4">
        <f>SUMIFS(Stock!AD$2:AD$500,Stock!$C$2:$C$500,'Stock-AF'!$C165)*SUMIFS(AF!AD$2:AD$500,AF!$C$2:$C$500,'Stock-AF'!$C165)</f>
        <v>0</v>
      </c>
      <c r="AE165" s="4">
        <f>SUMIFS(Stock!AE$2:AE$500,Stock!$C$2:$C$500,'Stock-AF'!$C165)*SUMIFS(AF!AE$2:AE$500,AF!$C$2:$C$500,'Stock-AF'!$C165)</f>
        <v>1.2132342728394811E-4</v>
      </c>
      <c r="AF165" s="4">
        <f>SUMIFS(Stock!AF$2:AF$500,Stock!$C$2:$C$500,'Stock-AF'!$C165)*SUMIFS(AF!AF$2:AF$500,AF!$C$2:$C$500,'Stock-AF'!$C165)</f>
        <v>0</v>
      </c>
      <c r="AG165" s="4">
        <f>SUMIFS(Stock!AG$2:AG$500,Stock!$C$2:$C$500,'Stock-AF'!$C165)*SUMIFS(AF!AG$2:AG$500,AF!$C$2:$C$500,'Stock-AF'!$C165)</f>
        <v>4.6856285285512191E-3</v>
      </c>
      <c r="AH165" s="4">
        <f>SUMIFS(Stock!AH$2:AH$500,Stock!$C$2:$C$500,'Stock-AF'!$C165)*SUMIFS(AF!AH$2:AH$500,AF!$C$2:$C$500,'Stock-AF'!$C165)</f>
        <v>0</v>
      </c>
      <c r="AI165" s="4">
        <f>SUMIFS(Stock!AI$2:AI$500,Stock!$C$2:$C$500,'Stock-AF'!$C165)*SUMIFS(AF!AI$2:AI$500,AF!$C$2:$C$500,'Stock-AF'!$C165)</f>
        <v>0</v>
      </c>
      <c r="AJ165" s="4">
        <f>SUMIFS(Stock!AJ$2:AJ$500,Stock!$C$2:$C$500,'Stock-AF'!$C165)*SUMIFS(AF!AJ$2:AJ$500,AF!$C$2:$C$500,'Stock-AF'!$C165)</f>
        <v>0</v>
      </c>
      <c r="AK165" s="4">
        <f>SUMIFS(Stock!AK$2:AK$500,Stock!$C$2:$C$500,'Stock-AF'!$C165)*SUMIFS(AF!AK$2:AK$500,AF!$C$2:$C$500,'Stock-AF'!$C165)</f>
        <v>0</v>
      </c>
      <c r="AL165" s="4">
        <f>SUMIFS(Stock!AL$2:AL$500,Stock!$C$2:$C$500,'Stock-AF'!$C165)*SUMIFS(AF!AL$2:AL$500,AF!$C$2:$C$500,'Stock-AF'!$C165)</f>
        <v>0</v>
      </c>
      <c r="AM165" s="4">
        <f>SUMIFS(Stock!AM$2:AM$500,Stock!$C$2:$C$500,'Stock-AF'!$C165)*SUMIFS(AF!AM$2:AM$500,AF!$C$2:$C$500,'Stock-AF'!$C165)</f>
        <v>7.8393463631040453E-2</v>
      </c>
      <c r="AN165" s="4">
        <f>SUMIFS(Stock!AN$2:AN$500,Stock!$C$2:$C$500,'Stock-AF'!$C165)*SUMIFS(AF!AN$2:AN$500,AF!$C$2:$C$500,'Stock-AF'!$C165)</f>
        <v>0.24694177297952452</v>
      </c>
      <c r="AO165" s="4">
        <f>SUMIFS(Stock!AO$2:AO$500,Stock!$C$2:$C$500,'Stock-AF'!$C165)*SUMIFS(AF!AO$2:AO$500,AF!$C$2:$C$500,'Stock-AF'!$C165)</f>
        <v>6.8132665585782459E-2</v>
      </c>
      <c r="AP165" s="4">
        <f>SUMIFS(Stock!AP$2:AP$500,Stock!$C$2:$C$500,'Stock-AF'!$C165)*SUMIFS(AF!AP$2:AP$500,AF!$C$2:$C$500,'Stock-AF'!$C165)</f>
        <v>0</v>
      </c>
      <c r="AQ165" s="4">
        <f>SUMIFS(Stock!AQ$2:AQ$500,Stock!$C$2:$C$500,'Stock-AF'!$C165)*SUMIFS(AF!AQ$2:AQ$500,AF!$C$2:$C$500,'Stock-AF'!$C165)</f>
        <v>0</v>
      </c>
      <c r="AR165" s="4">
        <f>SUMIFS(Stock!AR$2:AR$500,Stock!$C$2:$C$500,'Stock-AF'!$C165)*SUMIFS(AF!AR$2:AR$500,AF!$C$2:$C$500,'Stock-AF'!$C165)</f>
        <v>0</v>
      </c>
      <c r="AS165" s="4">
        <f>SUMIFS(Stock!AS$2:AS$500,Stock!$C$2:$C$500,'Stock-AF'!$C165)*SUMIFS(AF!AS$2:AS$500,AF!$C$2:$C$500,'Stock-AF'!$C165)</f>
        <v>4.9486098114590913</v>
      </c>
      <c r="AT165" s="4">
        <f>SUMIFS(Stock!AT$2:AT$500,Stock!$C$2:$C$500,'Stock-AF'!$C165)*SUMIFS(AF!AT$2:AT$500,AF!$C$2:$C$500,'Stock-AF'!$C165)</f>
        <v>0</v>
      </c>
      <c r="AU165" s="4">
        <f>SUMIFS(Stock!AU$2:AU$500,Stock!$C$2:$C$500,'Stock-AF'!$C165)*SUMIFS(AF!AU$2:AU$500,AF!$C$2:$C$500,'Stock-AF'!$C165)</f>
        <v>8.4770499308029715E-3</v>
      </c>
      <c r="AV165" s="4">
        <f>SUMIFS(Stock!AV$2:AV$500,Stock!$C$2:$C$500,'Stock-AF'!$C165)*SUMIFS(AF!AV$2:AV$500,AF!$C$2:$C$500,'Stock-AF'!$C165)</f>
        <v>6.8616314333898712E-2</v>
      </c>
    </row>
    <row r="166" spans="1:48">
      <c r="A166" s="4" t="s">
        <v>52</v>
      </c>
      <c r="B166" s="4" t="s">
        <v>258</v>
      </c>
      <c r="C166" s="4" t="s">
        <v>599</v>
      </c>
      <c r="D166" s="4" t="s">
        <v>54</v>
      </c>
      <c r="E166" s="4" t="s">
        <v>260</v>
      </c>
      <c r="F166" s="4" t="s">
        <v>54</v>
      </c>
      <c r="G166" s="4">
        <v>2010</v>
      </c>
      <c r="H166" s="4" t="s">
        <v>54</v>
      </c>
      <c r="I166" s="4" t="s">
        <v>54</v>
      </c>
      <c r="J166" s="4" t="s">
        <v>54</v>
      </c>
      <c r="K166" s="4" t="s">
        <v>54</v>
      </c>
      <c r="L166" s="4">
        <f>SUMIFS(Stock!L$2:L$500,Stock!$C$2:$C$500,'Stock-AF'!$C166)*SUMIFS(AF!L$2:L$500,AF!$C$2:$C$500,'Stock-AF'!$C166)</f>
        <v>9.0185414603337122E-2</v>
      </c>
      <c r="M166" s="4">
        <f>SUMIFS(Stock!M$2:M$500,Stock!$C$2:$C$500,'Stock-AF'!$C166)*SUMIFS(AF!M$2:M$500,AF!$C$2:$C$500,'Stock-AF'!$C166)</f>
        <v>2.1277639041958043</v>
      </c>
      <c r="N166" s="4">
        <f>SUMIFS(Stock!N$2:N$500,Stock!$C$2:$C$500,'Stock-AF'!$C166)*SUMIFS(AF!N$2:N$500,AF!$C$2:$C$500,'Stock-AF'!$C166)</f>
        <v>0.10079972212868415</v>
      </c>
      <c r="O166" s="4">
        <f>SUMIFS(Stock!O$2:O$500,Stock!$C$2:$C$500,'Stock-AF'!$C166)*SUMIFS(AF!O$2:O$500,AF!$C$2:$C$500,'Stock-AF'!$C166)</f>
        <v>1.626727715427615</v>
      </c>
      <c r="P166" s="4">
        <f>SUMIFS(Stock!P$2:P$500,Stock!$C$2:$C$500,'Stock-AF'!$C166)*SUMIFS(AF!P$2:P$500,AF!$C$2:$C$500,'Stock-AF'!$C166)</f>
        <v>1.2004046124014005</v>
      </c>
      <c r="Q166" s="4">
        <f>SUMIFS(Stock!Q$2:Q$500,Stock!$C$2:$C$500,'Stock-AF'!$C166)*SUMIFS(AF!Q$2:Q$500,AF!$C$2:$C$500,'Stock-AF'!$C166)</f>
        <v>0.88838896424435299</v>
      </c>
      <c r="R166" s="4">
        <f>SUMIFS(Stock!R$2:R$500,Stock!$C$2:$C$500,'Stock-AF'!$C166)*SUMIFS(AF!R$2:R$500,AF!$C$2:$C$500,'Stock-AF'!$C166)</f>
        <v>0.72914080389930869</v>
      </c>
      <c r="S166" s="4">
        <f>SUMIFS(Stock!S$2:S$500,Stock!$C$2:$C$500,'Stock-AF'!$C166)*SUMIFS(AF!S$2:S$500,AF!$C$2:$C$500,'Stock-AF'!$C166)</f>
        <v>2.1969738714790021</v>
      </c>
      <c r="T166" s="4">
        <f>SUMIFS(Stock!T$2:T$500,Stock!$C$2:$C$500,'Stock-AF'!$C166)*SUMIFS(AF!T$2:T$500,AF!$C$2:$C$500,'Stock-AF'!$C166)</f>
        <v>9.3310518441277903</v>
      </c>
      <c r="U166" s="4">
        <f>SUMIFS(Stock!U$2:U$500,Stock!$C$2:$C$500,'Stock-AF'!$C166)*SUMIFS(AF!U$2:U$500,AF!$C$2:$C$500,'Stock-AF'!$C166)</f>
        <v>5.9985992307872417E-2</v>
      </c>
      <c r="V166" s="4">
        <f>SUMIFS(Stock!V$2:V$500,Stock!$C$2:$C$500,'Stock-AF'!$C166)*SUMIFS(AF!V$2:V$500,AF!$C$2:$C$500,'Stock-AF'!$C166)</f>
        <v>2.4814961707403105E-2</v>
      </c>
      <c r="W166" s="4">
        <f>SUMIFS(Stock!W$2:W$500,Stock!$C$2:$C$500,'Stock-AF'!$C166)*SUMIFS(AF!W$2:W$500,AF!$C$2:$C$500,'Stock-AF'!$C166)</f>
        <v>0.67183250566204489</v>
      </c>
      <c r="X166" s="4">
        <f>SUMIFS(Stock!X$2:X$500,Stock!$C$2:$C$500,'Stock-AF'!$C166)*SUMIFS(AF!X$2:X$500,AF!$C$2:$C$500,'Stock-AF'!$C166)</f>
        <v>6.5929039596389272</v>
      </c>
      <c r="Y166" s="4">
        <f>SUMIFS(Stock!Y$2:Y$500,Stock!$C$2:$C$500,'Stock-AF'!$C166)*SUMIFS(AF!Y$2:Y$500,AF!$C$2:$C$500,'Stock-AF'!$C166)</f>
        <v>3.4940266547627337</v>
      </c>
      <c r="Z166" s="4">
        <f>SUMIFS(Stock!Z$2:Z$500,Stock!$C$2:$C$500,'Stock-AF'!$C166)*SUMIFS(AF!Z$2:Z$500,AF!$C$2:$C$500,'Stock-AF'!$C166)</f>
        <v>17.31389939186905</v>
      </c>
      <c r="AA166" s="4">
        <f>SUMIFS(Stock!AA$2:AA$500,Stock!$C$2:$C$500,'Stock-AF'!$C166)*SUMIFS(AF!AA$2:AA$500,AF!$C$2:$C$500,'Stock-AF'!$C166)</f>
        <v>0.14025297223921912</v>
      </c>
      <c r="AB166" s="4">
        <f>SUMIFS(Stock!AB$2:AB$500,Stock!$C$2:$C$500,'Stock-AF'!$C166)*SUMIFS(AF!AB$2:AB$500,AF!$C$2:$C$500,'Stock-AF'!$C166)</f>
        <v>2.6800464997919216</v>
      </c>
      <c r="AC166" s="4">
        <f>SUMIFS(Stock!AC$2:AC$500,Stock!$C$2:$C$500,'Stock-AF'!$C166)*SUMIFS(AF!AC$2:AC$500,AF!$C$2:$C$500,'Stock-AF'!$C166)</f>
        <v>1.4075796719880316</v>
      </c>
      <c r="AD166" s="4">
        <f>SUMIFS(Stock!AD$2:AD$500,Stock!$C$2:$C$500,'Stock-AF'!$C166)*SUMIFS(AF!AD$2:AD$500,AF!$C$2:$C$500,'Stock-AF'!$C166)</f>
        <v>0.31114164010261575</v>
      </c>
      <c r="AE166" s="4">
        <f>SUMIFS(Stock!AE$2:AE$500,Stock!$C$2:$C$500,'Stock-AF'!$C166)*SUMIFS(AF!AE$2:AE$500,AF!$C$2:$C$500,'Stock-AF'!$C166)</f>
        <v>2.1953707540265672E-2</v>
      </c>
      <c r="AF166" s="4">
        <f>SUMIFS(Stock!AF$2:AF$500,Stock!$C$2:$C$500,'Stock-AF'!$C166)*SUMIFS(AF!AF$2:AF$500,AF!$C$2:$C$500,'Stock-AF'!$C166)</f>
        <v>4.972339523445659E-2</v>
      </c>
      <c r="AG166" s="4">
        <f>SUMIFS(Stock!AG$2:AG$500,Stock!$C$2:$C$500,'Stock-AF'!$C166)*SUMIFS(AF!AG$2:AG$500,AF!$C$2:$C$500,'Stock-AF'!$C166)</f>
        <v>2.0549581089396123E-2</v>
      </c>
      <c r="AH166" s="4">
        <f>SUMIFS(Stock!AH$2:AH$500,Stock!$C$2:$C$500,'Stock-AF'!$C166)*SUMIFS(AF!AH$2:AH$500,AF!$C$2:$C$500,'Stock-AF'!$C166)</f>
        <v>4.0592512420328949E-2</v>
      </c>
      <c r="AI166" s="4">
        <f>SUMIFS(Stock!AI$2:AI$500,Stock!$C$2:$C$500,'Stock-AF'!$C166)*SUMIFS(AF!AI$2:AI$500,AF!$C$2:$C$500,'Stock-AF'!$C166)</f>
        <v>4.3951658635589044E-2</v>
      </c>
      <c r="AJ166" s="4">
        <f>SUMIFS(Stock!AJ$2:AJ$500,Stock!$C$2:$C$500,'Stock-AF'!$C166)*SUMIFS(AF!AJ$2:AJ$500,AF!$C$2:$C$500,'Stock-AF'!$C166)</f>
        <v>4.0571722320875657E-2</v>
      </c>
      <c r="AK166" s="4">
        <f>SUMIFS(Stock!AK$2:AK$500,Stock!$C$2:$C$500,'Stock-AF'!$C166)*SUMIFS(AF!AK$2:AK$500,AF!$C$2:$C$500,'Stock-AF'!$C166)</f>
        <v>5.8897245965854904E-2</v>
      </c>
      <c r="AL166" s="4">
        <f>SUMIFS(Stock!AL$2:AL$500,Stock!$C$2:$C$500,'Stock-AF'!$C166)*SUMIFS(AF!AL$2:AL$500,AF!$C$2:$C$500,'Stock-AF'!$C166)</f>
        <v>3.0118959796688775E-2</v>
      </c>
      <c r="AM166" s="4">
        <f>SUMIFS(Stock!AM$2:AM$500,Stock!$C$2:$C$500,'Stock-AF'!$C166)*SUMIFS(AF!AM$2:AM$500,AF!$C$2:$C$500,'Stock-AF'!$C166)</f>
        <v>0.29757192155955481</v>
      </c>
      <c r="AN166" s="4">
        <f>SUMIFS(Stock!AN$2:AN$500,Stock!$C$2:$C$500,'Stock-AF'!$C166)*SUMIFS(AF!AN$2:AN$500,AF!$C$2:$C$500,'Stock-AF'!$C166)</f>
        <v>5.9187520412804835</v>
      </c>
      <c r="AO166" s="4">
        <f>SUMIFS(Stock!AO$2:AO$500,Stock!$C$2:$C$500,'Stock-AF'!$C166)*SUMIFS(AF!AO$2:AO$500,AF!$C$2:$C$500,'Stock-AF'!$C166)</f>
        <v>0.63990429119070857</v>
      </c>
      <c r="AP166" s="4">
        <f>SUMIFS(Stock!AP$2:AP$500,Stock!$C$2:$C$500,'Stock-AF'!$C166)*SUMIFS(AF!AP$2:AP$500,AF!$C$2:$C$500,'Stock-AF'!$C166)</f>
        <v>0.12524155882989932</v>
      </c>
      <c r="AQ166" s="4">
        <f>SUMIFS(Stock!AQ$2:AQ$500,Stock!$C$2:$C$500,'Stock-AF'!$C166)*SUMIFS(AF!AQ$2:AQ$500,AF!$C$2:$C$500,'Stock-AF'!$C166)</f>
        <v>1.4564217296565092</v>
      </c>
      <c r="AR166" s="4">
        <f>SUMIFS(Stock!AR$2:AR$500,Stock!$C$2:$C$500,'Stock-AF'!$C166)*SUMIFS(AF!AR$2:AR$500,AF!$C$2:$C$500,'Stock-AF'!$C166)</f>
        <v>0.32474055527627521</v>
      </c>
      <c r="AS166" s="4">
        <f>SUMIFS(Stock!AS$2:AS$500,Stock!$C$2:$C$500,'Stock-AF'!$C166)*SUMIFS(AF!AS$2:AS$500,AF!$C$2:$C$500,'Stock-AF'!$C166)</f>
        <v>11.253274484779842</v>
      </c>
      <c r="AT166" s="4">
        <f>SUMIFS(Stock!AT$2:AT$500,Stock!$C$2:$C$500,'Stock-AF'!$C166)*SUMIFS(AF!AT$2:AT$500,AF!$C$2:$C$500,'Stock-AF'!$C166)</f>
        <v>0.24974367429060651</v>
      </c>
      <c r="AU166" s="4">
        <f>SUMIFS(Stock!AU$2:AU$500,Stock!$C$2:$C$500,'Stock-AF'!$C166)*SUMIFS(AF!AU$2:AU$500,AF!$C$2:$C$500,'Stock-AF'!$C166)</f>
        <v>0.66985883712138217</v>
      </c>
      <c r="AV166" s="4">
        <f>SUMIFS(Stock!AV$2:AV$500,Stock!$C$2:$C$500,'Stock-AF'!$C166)*SUMIFS(AF!AV$2:AV$500,AF!$C$2:$C$500,'Stock-AF'!$C166)</f>
        <v>9.3276873195454488</v>
      </c>
    </row>
    <row r="167" spans="1:48">
      <c r="A167" s="4" t="s">
        <v>52</v>
      </c>
      <c r="B167" s="4" t="s">
        <v>258</v>
      </c>
      <c r="C167" s="4" t="s">
        <v>404</v>
      </c>
      <c r="D167" s="4" t="s">
        <v>54</v>
      </c>
      <c r="E167" s="4" t="s">
        <v>260</v>
      </c>
      <c r="F167" s="4" t="s">
        <v>54</v>
      </c>
      <c r="G167" s="4">
        <v>2010</v>
      </c>
      <c r="H167" s="4" t="s">
        <v>54</v>
      </c>
      <c r="I167" s="4" t="s">
        <v>54</v>
      </c>
      <c r="J167" s="4" t="s">
        <v>54</v>
      </c>
      <c r="K167" s="4" t="s">
        <v>54</v>
      </c>
      <c r="L167" s="4">
        <f>SUMIFS(Stock!L$2:L$500,Stock!$C$2:$C$500,'Stock-AF'!$C167)*SUMIFS(AF!L$2:L$500,AF!$C$2:$C$500,'Stock-AF'!$C167)</f>
        <v>0</v>
      </c>
      <c r="M167" s="4">
        <f>SUMIFS(Stock!M$2:M$500,Stock!$C$2:$C$500,'Stock-AF'!$C167)*SUMIFS(AF!M$2:M$500,AF!$C$2:$C$500,'Stock-AF'!$C167)</f>
        <v>8.8669586129178608</v>
      </c>
      <c r="N167" s="4">
        <f>SUMIFS(Stock!N$2:N$500,Stock!$C$2:$C$500,'Stock-AF'!$C167)*SUMIFS(AF!N$2:N$500,AF!$C$2:$C$500,'Stock-AF'!$C167)</f>
        <v>0.47589327975028434</v>
      </c>
      <c r="O167" s="4">
        <f>SUMIFS(Stock!O$2:O$500,Stock!$C$2:$C$500,'Stock-AF'!$C167)*SUMIFS(AF!O$2:O$500,AF!$C$2:$C$500,'Stock-AF'!$C167)</f>
        <v>20.238692995486943</v>
      </c>
      <c r="P167" s="4">
        <f>SUMIFS(Stock!P$2:P$500,Stock!$C$2:$C$500,'Stock-AF'!$C167)*SUMIFS(AF!P$2:P$500,AF!$C$2:$C$500,'Stock-AF'!$C167)</f>
        <v>0.38519078954349062</v>
      </c>
      <c r="Q167" s="4">
        <f>SUMIFS(Stock!Q$2:Q$500,Stock!$C$2:$C$500,'Stock-AF'!$C167)*SUMIFS(AF!Q$2:Q$500,AF!$C$2:$C$500,'Stock-AF'!$C167)</f>
        <v>7.0084480618594807</v>
      </c>
      <c r="R167" s="4">
        <f>SUMIFS(Stock!R$2:R$500,Stock!$C$2:$C$500,'Stock-AF'!$C167)*SUMIFS(AF!R$2:R$500,AF!$C$2:$C$500,'Stock-AF'!$C167)</f>
        <v>0</v>
      </c>
      <c r="S167" s="4">
        <f>SUMIFS(Stock!S$2:S$500,Stock!$C$2:$C$500,'Stock-AF'!$C167)*SUMIFS(AF!S$2:S$500,AF!$C$2:$C$500,'Stock-AF'!$C167)</f>
        <v>14.937300637425748</v>
      </c>
      <c r="T167" s="4">
        <f>SUMIFS(Stock!T$2:T$500,Stock!$C$2:$C$500,'Stock-AF'!$C167)*SUMIFS(AF!T$2:T$500,AF!$C$2:$C$500,'Stock-AF'!$C167)</f>
        <v>101.08320012208894</v>
      </c>
      <c r="U167" s="4">
        <f>SUMIFS(Stock!U$2:U$500,Stock!$C$2:$C$500,'Stock-AF'!$C167)*SUMIFS(AF!U$2:U$500,AF!$C$2:$C$500,'Stock-AF'!$C167)</f>
        <v>4.2227093431561888</v>
      </c>
      <c r="V167" s="4">
        <f>SUMIFS(Stock!V$2:V$500,Stock!$C$2:$C$500,'Stock-AF'!$C167)*SUMIFS(AF!V$2:V$500,AF!$C$2:$C$500,'Stock-AF'!$C167)</f>
        <v>0.30824116051608652</v>
      </c>
      <c r="W167" s="4">
        <f>SUMIFS(Stock!W$2:W$500,Stock!$C$2:$C$500,'Stock-AF'!$C167)*SUMIFS(AF!W$2:W$500,AF!$C$2:$C$500,'Stock-AF'!$C167)</f>
        <v>2.5695605609207899</v>
      </c>
      <c r="X167" s="4">
        <f>SUMIFS(Stock!X$2:X$500,Stock!$C$2:$C$500,'Stock-AF'!$C167)*SUMIFS(AF!X$2:X$500,AF!$C$2:$C$500,'Stock-AF'!$C167)</f>
        <v>13.522304319249926</v>
      </c>
      <c r="Y167" s="4">
        <f>SUMIFS(Stock!Y$2:Y$500,Stock!$C$2:$C$500,'Stock-AF'!$C167)*SUMIFS(AF!Y$2:Y$500,AF!$C$2:$C$500,'Stock-AF'!$C167)</f>
        <v>0.62316244631596729</v>
      </c>
      <c r="Z167" s="4">
        <f>SUMIFS(Stock!Z$2:Z$500,Stock!$C$2:$C$500,'Stock-AF'!$C167)*SUMIFS(AF!Z$2:Z$500,AF!$C$2:$C$500,'Stock-AF'!$C167)</f>
        <v>75.8048937925102</v>
      </c>
      <c r="AA167" s="4">
        <f>SUMIFS(Stock!AA$2:AA$500,Stock!$C$2:$C$500,'Stock-AF'!$C167)*SUMIFS(AF!AA$2:AA$500,AF!$C$2:$C$500,'Stock-AF'!$C167)</f>
        <v>6.6488635677125547</v>
      </c>
      <c r="AB167" s="4">
        <f>SUMIFS(Stock!AB$2:AB$500,Stock!$C$2:$C$500,'Stock-AF'!$C167)*SUMIFS(AF!AB$2:AB$500,AF!$C$2:$C$500,'Stock-AF'!$C167)</f>
        <v>35.193444046389459</v>
      </c>
      <c r="AC167" s="4">
        <f>SUMIFS(Stock!AC$2:AC$500,Stock!$C$2:$C$500,'Stock-AF'!$C167)*SUMIFS(AF!AC$2:AC$500,AF!$C$2:$C$500,'Stock-AF'!$C167)</f>
        <v>6.1332389508340821</v>
      </c>
      <c r="AD167" s="4">
        <f>SUMIFS(Stock!AD$2:AD$500,Stock!$C$2:$C$500,'Stock-AF'!$C167)*SUMIFS(AF!AD$2:AD$500,AF!$C$2:$C$500,'Stock-AF'!$C167)</f>
        <v>0</v>
      </c>
      <c r="AE167" s="4">
        <f>SUMIFS(Stock!AE$2:AE$500,Stock!$C$2:$C$500,'Stock-AF'!$C167)*SUMIFS(AF!AE$2:AE$500,AF!$C$2:$C$500,'Stock-AF'!$C167)</f>
        <v>51.081614672932858</v>
      </c>
      <c r="AF167" s="4">
        <f>SUMIFS(Stock!AF$2:AF$500,Stock!$C$2:$C$500,'Stock-AF'!$C167)*SUMIFS(AF!AF$2:AF$500,AF!$C$2:$C$500,'Stock-AF'!$C167)</f>
        <v>0</v>
      </c>
      <c r="AG167" s="4">
        <f>SUMIFS(Stock!AG$2:AG$500,Stock!$C$2:$C$500,'Stock-AF'!$C167)*SUMIFS(AF!AG$2:AG$500,AF!$C$2:$C$500,'Stock-AF'!$C167)</f>
        <v>0.86662765663631747</v>
      </c>
      <c r="AH167" s="4">
        <f>SUMIFS(Stock!AH$2:AH$500,Stock!$C$2:$C$500,'Stock-AF'!$C167)*SUMIFS(AF!AH$2:AH$500,AF!$C$2:$C$500,'Stock-AF'!$C167)</f>
        <v>1.0794801256460103</v>
      </c>
      <c r="AI167" s="4">
        <f>SUMIFS(Stock!AI$2:AI$500,Stock!$C$2:$C$500,'Stock-AF'!$C167)*SUMIFS(AF!AI$2:AI$500,AF!$C$2:$C$500,'Stock-AF'!$C167)</f>
        <v>0.83562052209007109</v>
      </c>
      <c r="AJ167" s="4">
        <f>SUMIFS(Stock!AJ$2:AJ$500,Stock!$C$2:$C$500,'Stock-AF'!$C167)*SUMIFS(AF!AJ$2:AJ$500,AF!$C$2:$C$500,'Stock-AF'!$C167)</f>
        <v>0</v>
      </c>
      <c r="AK167" s="4">
        <f>SUMIFS(Stock!AK$2:AK$500,Stock!$C$2:$C$500,'Stock-AF'!$C167)*SUMIFS(AF!AK$2:AK$500,AF!$C$2:$C$500,'Stock-AF'!$C167)</f>
        <v>0</v>
      </c>
      <c r="AL167" s="4">
        <f>SUMIFS(Stock!AL$2:AL$500,Stock!$C$2:$C$500,'Stock-AF'!$C167)*SUMIFS(AF!AL$2:AL$500,AF!$C$2:$C$500,'Stock-AF'!$C167)</f>
        <v>0</v>
      </c>
      <c r="AM167" s="4">
        <f>SUMIFS(Stock!AM$2:AM$500,Stock!$C$2:$C$500,'Stock-AF'!$C167)*SUMIFS(AF!AM$2:AM$500,AF!$C$2:$C$500,'Stock-AF'!$C167)</f>
        <v>24.678548237240129</v>
      </c>
      <c r="AN167" s="4">
        <f>SUMIFS(Stock!AN$2:AN$500,Stock!$C$2:$C$500,'Stock-AF'!$C167)*SUMIFS(AF!AN$2:AN$500,AF!$C$2:$C$500,'Stock-AF'!$C167)</f>
        <v>3.5359666039252377E-2</v>
      </c>
      <c r="AO167" s="4">
        <f>SUMIFS(Stock!AO$2:AO$500,Stock!$C$2:$C$500,'Stock-AF'!$C167)*SUMIFS(AF!AO$2:AO$500,AF!$C$2:$C$500,'Stock-AF'!$C167)</f>
        <v>28.238894405528946</v>
      </c>
      <c r="AP167" s="4">
        <f>SUMIFS(Stock!AP$2:AP$500,Stock!$C$2:$C$500,'Stock-AF'!$C167)*SUMIFS(AF!AP$2:AP$500,AF!$C$2:$C$500,'Stock-AF'!$C167)</f>
        <v>1.0293184853556763</v>
      </c>
      <c r="AQ167" s="4">
        <f>SUMIFS(Stock!AQ$2:AQ$500,Stock!$C$2:$C$500,'Stock-AF'!$C167)*SUMIFS(AF!AQ$2:AQ$500,AF!$C$2:$C$500,'Stock-AF'!$C167)</f>
        <v>30.699983274235155</v>
      </c>
      <c r="AR167" s="4">
        <f>SUMIFS(Stock!AR$2:AR$500,Stock!$C$2:$C$500,'Stock-AF'!$C167)*SUMIFS(AF!AR$2:AR$500,AF!$C$2:$C$500,'Stock-AF'!$C167)</f>
        <v>2.3746065550530706</v>
      </c>
      <c r="AS167" s="4">
        <f>SUMIFS(Stock!AS$2:AS$500,Stock!$C$2:$C$500,'Stock-AF'!$C167)*SUMIFS(AF!AS$2:AS$500,AF!$C$2:$C$500,'Stock-AF'!$C167)</f>
        <v>0.9263546251964232</v>
      </c>
      <c r="AT167" s="4">
        <f>SUMIFS(Stock!AT$2:AT$500,Stock!$C$2:$C$500,'Stock-AF'!$C167)*SUMIFS(AF!AT$2:AT$500,AF!$C$2:$C$500,'Stock-AF'!$C167)</f>
        <v>0.73121667561731418</v>
      </c>
      <c r="AU167" s="4">
        <f>SUMIFS(Stock!AU$2:AU$500,Stock!$C$2:$C$500,'Stock-AF'!$C167)*SUMIFS(AF!AU$2:AU$500,AF!$C$2:$C$500,'Stock-AF'!$C167)</f>
        <v>10.762211906924236</v>
      </c>
      <c r="AV167" s="4">
        <f>SUMIFS(Stock!AV$2:AV$500,Stock!$C$2:$C$500,'Stock-AF'!$C167)*SUMIFS(AF!AV$2:AV$500,AF!$C$2:$C$500,'Stock-AF'!$C167)</f>
        <v>67.348339604215468</v>
      </c>
    </row>
    <row r="168" spans="1:48">
      <c r="A168" s="4" t="s">
        <v>52</v>
      </c>
      <c r="B168" s="4" t="s">
        <v>258</v>
      </c>
      <c r="C168" s="4" t="s">
        <v>405</v>
      </c>
      <c r="D168" s="4" t="s">
        <v>54</v>
      </c>
      <c r="E168" s="4" t="s">
        <v>260</v>
      </c>
      <c r="F168" s="4" t="s">
        <v>54</v>
      </c>
      <c r="G168" s="4">
        <v>2010</v>
      </c>
      <c r="H168" s="4" t="s">
        <v>54</v>
      </c>
      <c r="I168" s="4" t="s">
        <v>54</v>
      </c>
      <c r="J168" s="4" t="s">
        <v>54</v>
      </c>
      <c r="K168" s="4" t="s">
        <v>54</v>
      </c>
      <c r="L168" s="4">
        <f>SUMIFS(Stock!L$2:L$500,Stock!$C$2:$C$500,'Stock-AF'!$C168)*SUMIFS(AF!L$2:L$500,AF!$C$2:$C$500,'Stock-AF'!$C168)</f>
        <v>0</v>
      </c>
      <c r="M168" s="4">
        <f>SUMIFS(Stock!M$2:M$500,Stock!$C$2:$C$500,'Stock-AF'!$C168)*SUMIFS(AF!M$2:M$500,AF!$C$2:$C$500,'Stock-AF'!$C168)</f>
        <v>0</v>
      </c>
      <c r="N168" s="4">
        <f>SUMIFS(Stock!N$2:N$500,Stock!$C$2:$C$500,'Stock-AF'!$C168)*SUMIFS(AF!N$2:N$500,AF!$C$2:$C$500,'Stock-AF'!$C168)</f>
        <v>0</v>
      </c>
      <c r="O168" s="4">
        <f>SUMIFS(Stock!O$2:O$500,Stock!$C$2:$C$500,'Stock-AF'!$C168)*SUMIFS(AF!O$2:O$500,AF!$C$2:$C$500,'Stock-AF'!$C168)</f>
        <v>0</v>
      </c>
      <c r="P168" s="4">
        <f>SUMIFS(Stock!P$2:P$500,Stock!$C$2:$C$500,'Stock-AF'!$C168)*SUMIFS(AF!P$2:P$500,AF!$C$2:$C$500,'Stock-AF'!$C168)</f>
        <v>0</v>
      </c>
      <c r="Q168" s="4">
        <f>SUMIFS(Stock!Q$2:Q$500,Stock!$C$2:$C$500,'Stock-AF'!$C168)*SUMIFS(AF!Q$2:Q$500,AF!$C$2:$C$500,'Stock-AF'!$C168)</f>
        <v>1.5275730673305195</v>
      </c>
      <c r="R168" s="4">
        <f>SUMIFS(Stock!R$2:R$500,Stock!$C$2:$C$500,'Stock-AF'!$C168)*SUMIFS(AF!R$2:R$500,AF!$C$2:$C$500,'Stock-AF'!$C168)</f>
        <v>3.5323860011552015E-2</v>
      </c>
      <c r="S168" s="4">
        <f>SUMIFS(Stock!S$2:S$500,Stock!$C$2:$C$500,'Stock-AF'!$C168)*SUMIFS(AF!S$2:S$500,AF!$C$2:$C$500,'Stock-AF'!$C168)</f>
        <v>0</v>
      </c>
      <c r="T168" s="4">
        <f>SUMIFS(Stock!T$2:T$500,Stock!$C$2:$C$500,'Stock-AF'!$C168)*SUMIFS(AF!T$2:T$500,AF!$C$2:$C$500,'Stock-AF'!$C168)</f>
        <v>7.83762316749127E-2</v>
      </c>
      <c r="U168" s="4">
        <f>SUMIFS(Stock!U$2:U$500,Stock!$C$2:$C$500,'Stock-AF'!$C168)*SUMIFS(AF!U$2:U$500,AF!$C$2:$C$500,'Stock-AF'!$C168)</f>
        <v>0</v>
      </c>
      <c r="V168" s="4">
        <f>SUMIFS(Stock!V$2:V$500,Stock!$C$2:$C$500,'Stock-AF'!$C168)*SUMIFS(AF!V$2:V$500,AF!$C$2:$C$500,'Stock-AF'!$C168)</f>
        <v>0</v>
      </c>
      <c r="W168" s="4">
        <f>SUMIFS(Stock!W$2:W$500,Stock!$C$2:$C$500,'Stock-AF'!$C168)*SUMIFS(AF!W$2:W$500,AF!$C$2:$C$500,'Stock-AF'!$C168)</f>
        <v>3.4267348951228511E-3</v>
      </c>
      <c r="X168" s="4">
        <f>SUMIFS(Stock!X$2:X$500,Stock!$C$2:$C$500,'Stock-AF'!$C168)*SUMIFS(AF!X$2:X$500,AF!$C$2:$C$500,'Stock-AF'!$C168)</f>
        <v>5.1670149127476167E-2</v>
      </c>
      <c r="Y168" s="4">
        <f>SUMIFS(Stock!Y$2:Y$500,Stock!$C$2:$C$500,'Stock-AF'!$C168)*SUMIFS(AF!Y$2:Y$500,AF!$C$2:$C$500,'Stock-AF'!$C168)</f>
        <v>0</v>
      </c>
      <c r="Z168" s="4">
        <f>SUMIFS(Stock!Z$2:Z$500,Stock!$C$2:$C$500,'Stock-AF'!$C168)*SUMIFS(AF!Z$2:Z$500,AF!$C$2:$C$500,'Stock-AF'!$C168)</f>
        <v>0.10958039453135965</v>
      </c>
      <c r="AA168" s="4">
        <f>SUMIFS(Stock!AA$2:AA$500,Stock!$C$2:$C$500,'Stock-AF'!$C168)*SUMIFS(AF!AA$2:AA$500,AF!$C$2:$C$500,'Stock-AF'!$C168)</f>
        <v>0</v>
      </c>
      <c r="AB168" s="4">
        <f>SUMIFS(Stock!AB$2:AB$500,Stock!$C$2:$C$500,'Stock-AF'!$C168)*SUMIFS(AF!AB$2:AB$500,AF!$C$2:$C$500,'Stock-AF'!$C168)</f>
        <v>0</v>
      </c>
      <c r="AC168" s="4">
        <f>SUMIFS(Stock!AC$2:AC$500,Stock!$C$2:$C$500,'Stock-AF'!$C168)*SUMIFS(AF!AC$2:AC$500,AF!$C$2:$C$500,'Stock-AF'!$C168)</f>
        <v>0</v>
      </c>
      <c r="AD168" s="4">
        <f>SUMIFS(Stock!AD$2:AD$500,Stock!$C$2:$C$500,'Stock-AF'!$C168)*SUMIFS(AF!AD$2:AD$500,AF!$C$2:$C$500,'Stock-AF'!$C168)</f>
        <v>2.1616377705780438</v>
      </c>
      <c r="AE168" s="4">
        <f>SUMIFS(Stock!AE$2:AE$500,Stock!$C$2:$C$500,'Stock-AF'!$C168)*SUMIFS(AF!AE$2:AE$500,AF!$C$2:$C$500,'Stock-AF'!$C168)</f>
        <v>5.278092008463838E-3</v>
      </c>
      <c r="AF168" s="4">
        <f>SUMIFS(Stock!AF$2:AF$500,Stock!$C$2:$C$500,'Stock-AF'!$C168)*SUMIFS(AF!AF$2:AF$500,AF!$C$2:$C$500,'Stock-AF'!$C168)</f>
        <v>0</v>
      </c>
      <c r="AG168" s="4">
        <f>SUMIFS(Stock!AG$2:AG$500,Stock!$C$2:$C$500,'Stock-AF'!$C168)*SUMIFS(AF!AG$2:AG$500,AF!$C$2:$C$500,'Stock-AF'!$C168)</f>
        <v>0</v>
      </c>
      <c r="AH168" s="4">
        <f>SUMIFS(Stock!AH$2:AH$500,Stock!$C$2:$C$500,'Stock-AF'!$C168)*SUMIFS(AF!AH$2:AH$500,AF!$C$2:$C$500,'Stock-AF'!$C168)</f>
        <v>0</v>
      </c>
      <c r="AI168" s="4">
        <f>SUMIFS(Stock!AI$2:AI$500,Stock!$C$2:$C$500,'Stock-AF'!$C168)*SUMIFS(AF!AI$2:AI$500,AF!$C$2:$C$500,'Stock-AF'!$C168)</f>
        <v>0</v>
      </c>
      <c r="AJ168" s="4">
        <f>SUMIFS(Stock!AJ$2:AJ$500,Stock!$C$2:$C$500,'Stock-AF'!$C168)*SUMIFS(AF!AJ$2:AJ$500,AF!$C$2:$C$500,'Stock-AF'!$C168)</f>
        <v>0</v>
      </c>
      <c r="AK168" s="4">
        <f>SUMIFS(Stock!AK$2:AK$500,Stock!$C$2:$C$500,'Stock-AF'!$C168)*SUMIFS(AF!AK$2:AK$500,AF!$C$2:$C$500,'Stock-AF'!$C168)</f>
        <v>0</v>
      </c>
      <c r="AL168" s="4">
        <f>SUMIFS(Stock!AL$2:AL$500,Stock!$C$2:$C$500,'Stock-AF'!$C168)*SUMIFS(AF!AL$2:AL$500,AF!$C$2:$C$500,'Stock-AF'!$C168)</f>
        <v>0</v>
      </c>
      <c r="AM168" s="4">
        <f>SUMIFS(Stock!AM$2:AM$500,Stock!$C$2:$C$500,'Stock-AF'!$C168)*SUMIFS(AF!AM$2:AM$500,AF!$C$2:$C$500,'Stock-AF'!$C168)</f>
        <v>0</v>
      </c>
      <c r="AN168" s="4">
        <f>SUMIFS(Stock!AN$2:AN$500,Stock!$C$2:$C$500,'Stock-AF'!$C168)*SUMIFS(AF!AN$2:AN$500,AF!$C$2:$C$500,'Stock-AF'!$C168)</f>
        <v>0</v>
      </c>
      <c r="AO168" s="4">
        <f>SUMIFS(Stock!AO$2:AO$500,Stock!$C$2:$C$500,'Stock-AF'!$C168)*SUMIFS(AF!AO$2:AO$500,AF!$C$2:$C$500,'Stock-AF'!$C168)</f>
        <v>0.11762594949591851</v>
      </c>
      <c r="AP168" s="4">
        <f>SUMIFS(Stock!AP$2:AP$500,Stock!$C$2:$C$500,'Stock-AF'!$C168)*SUMIFS(AF!AP$2:AP$500,AF!$C$2:$C$500,'Stock-AF'!$C168)</f>
        <v>0</v>
      </c>
      <c r="AQ168" s="4">
        <f>SUMIFS(Stock!AQ$2:AQ$500,Stock!$C$2:$C$500,'Stock-AF'!$C168)*SUMIFS(AF!AQ$2:AQ$500,AF!$C$2:$C$500,'Stock-AF'!$C168)</f>
        <v>0.29677824049002349</v>
      </c>
      <c r="AR168" s="4">
        <f>SUMIFS(Stock!AR$2:AR$500,Stock!$C$2:$C$500,'Stock-AF'!$C168)*SUMIFS(AF!AR$2:AR$500,AF!$C$2:$C$500,'Stock-AF'!$C168)</f>
        <v>0</v>
      </c>
      <c r="AS168" s="4">
        <f>SUMIFS(Stock!AS$2:AS$500,Stock!$C$2:$C$500,'Stock-AF'!$C168)*SUMIFS(AF!AS$2:AS$500,AF!$C$2:$C$500,'Stock-AF'!$C168)</f>
        <v>0</v>
      </c>
      <c r="AT168" s="4">
        <f>SUMIFS(Stock!AT$2:AT$500,Stock!$C$2:$C$500,'Stock-AF'!$C168)*SUMIFS(AF!AT$2:AT$500,AF!$C$2:$C$500,'Stock-AF'!$C168)</f>
        <v>8.4134300646592358E-2</v>
      </c>
      <c r="AU168" s="4">
        <f>SUMIFS(Stock!AU$2:AU$500,Stock!$C$2:$C$500,'Stock-AF'!$C168)*SUMIFS(AF!AU$2:AU$500,AF!$C$2:$C$500,'Stock-AF'!$C168)</f>
        <v>0</v>
      </c>
      <c r="AV168" s="4">
        <f>SUMIFS(Stock!AV$2:AV$500,Stock!$C$2:$C$500,'Stock-AF'!$C168)*SUMIFS(AF!AV$2:AV$500,AF!$C$2:$C$500,'Stock-AF'!$C168)</f>
        <v>0</v>
      </c>
    </row>
    <row r="169" spans="1:48">
      <c r="A169" s="4" t="s">
        <v>52</v>
      </c>
      <c r="B169" s="4" t="s">
        <v>258</v>
      </c>
      <c r="C169" s="4" t="s">
        <v>393</v>
      </c>
      <c r="D169" s="4" t="s">
        <v>54</v>
      </c>
      <c r="E169" s="4" t="s">
        <v>260</v>
      </c>
      <c r="F169" s="4" t="s">
        <v>54</v>
      </c>
      <c r="G169" s="4">
        <v>2010</v>
      </c>
      <c r="H169" s="4" t="s">
        <v>54</v>
      </c>
      <c r="I169" s="4" t="s">
        <v>54</v>
      </c>
      <c r="J169" s="4" t="s">
        <v>54</v>
      </c>
      <c r="K169" s="4" t="s">
        <v>54</v>
      </c>
      <c r="L169" s="4">
        <f>SUMIFS(Stock!L$2:L$500,Stock!$C$2:$C$500,'Stock-AF'!$C169)*SUMIFS(AF!L$2:L$500,AF!$C$2:$C$500,'Stock-AF'!$C169)</f>
        <v>0</v>
      </c>
      <c r="M169" s="4">
        <f>SUMIFS(Stock!M$2:M$500,Stock!$C$2:$C$500,'Stock-AF'!$C169)*SUMIFS(AF!M$2:M$500,AF!$C$2:$C$500,'Stock-AF'!$C169)</f>
        <v>5.052226614948534</v>
      </c>
      <c r="N169" s="4">
        <f>SUMIFS(Stock!N$2:N$500,Stock!$C$2:$C$500,'Stock-AF'!$C169)*SUMIFS(AF!N$2:N$500,AF!$C$2:$C$500,'Stock-AF'!$C169)</f>
        <v>1.183675153733587</v>
      </c>
      <c r="O169" s="4">
        <f>SUMIFS(Stock!O$2:O$500,Stock!$C$2:$C$500,'Stock-AF'!$C169)*SUMIFS(AF!O$2:O$500,AF!$C$2:$C$500,'Stock-AF'!$C169)</f>
        <v>6.4995739614959747E-2</v>
      </c>
      <c r="P169" s="4">
        <f>SUMIFS(Stock!P$2:P$500,Stock!$C$2:$C$500,'Stock-AF'!$C169)*SUMIFS(AF!P$2:P$500,AF!$C$2:$C$500,'Stock-AF'!$C169)</f>
        <v>3.5841856264749032</v>
      </c>
      <c r="Q169" s="4">
        <f>SUMIFS(Stock!Q$2:Q$500,Stock!$C$2:$C$500,'Stock-AF'!$C169)*SUMIFS(AF!Q$2:Q$500,AF!$C$2:$C$500,'Stock-AF'!$C169)</f>
        <v>1.0787981473246719</v>
      </c>
      <c r="R169" s="4">
        <f>SUMIFS(Stock!R$2:R$500,Stock!$C$2:$C$500,'Stock-AF'!$C169)*SUMIFS(AF!R$2:R$500,AF!$C$2:$C$500,'Stock-AF'!$C169)</f>
        <v>0</v>
      </c>
      <c r="S169" s="4">
        <f>SUMIFS(Stock!S$2:S$500,Stock!$C$2:$C$500,'Stock-AF'!$C169)*SUMIFS(AF!S$2:S$500,AF!$C$2:$C$500,'Stock-AF'!$C169)</f>
        <v>8.6786933361779539</v>
      </c>
      <c r="T169" s="4">
        <f>SUMIFS(Stock!T$2:T$500,Stock!$C$2:$C$500,'Stock-AF'!$C169)*SUMIFS(AF!T$2:T$500,AF!$C$2:$C$500,'Stock-AF'!$C169)</f>
        <v>22.038134139001478</v>
      </c>
      <c r="U169" s="4">
        <f>SUMIFS(Stock!U$2:U$500,Stock!$C$2:$C$500,'Stock-AF'!$C169)*SUMIFS(AF!U$2:U$500,AF!$C$2:$C$500,'Stock-AF'!$C169)</f>
        <v>11.833323603235238</v>
      </c>
      <c r="V169" s="4">
        <f>SUMIFS(Stock!V$2:V$500,Stock!$C$2:$C$500,'Stock-AF'!$C169)*SUMIFS(AF!V$2:V$500,AF!$C$2:$C$500,'Stock-AF'!$C169)</f>
        <v>2.2937914632437177</v>
      </c>
      <c r="W169" s="4">
        <f>SUMIFS(Stock!W$2:W$500,Stock!$C$2:$C$500,'Stock-AF'!$C169)*SUMIFS(AF!W$2:W$500,AF!$C$2:$C$500,'Stock-AF'!$C169)</f>
        <v>0.64725759721786069</v>
      </c>
      <c r="X169" s="4">
        <f>SUMIFS(Stock!X$2:X$500,Stock!$C$2:$C$500,'Stock-AF'!$C169)*SUMIFS(AF!X$2:X$500,AF!$C$2:$C$500,'Stock-AF'!$C169)</f>
        <v>0</v>
      </c>
      <c r="Y169" s="4">
        <f>SUMIFS(Stock!Y$2:Y$500,Stock!$C$2:$C$500,'Stock-AF'!$C169)*SUMIFS(AF!Y$2:Y$500,AF!$C$2:$C$500,'Stock-AF'!$C169)</f>
        <v>26.317324725831597</v>
      </c>
      <c r="Z169" s="4">
        <f>SUMIFS(Stock!Z$2:Z$500,Stock!$C$2:$C$500,'Stock-AF'!$C169)*SUMIFS(AF!Z$2:Z$500,AF!$C$2:$C$500,'Stock-AF'!$C169)</f>
        <v>11.743988455430832</v>
      </c>
      <c r="AA169" s="4">
        <f>SUMIFS(Stock!AA$2:AA$500,Stock!$C$2:$C$500,'Stock-AF'!$C169)*SUMIFS(AF!AA$2:AA$500,AF!$C$2:$C$500,'Stock-AF'!$C169)</f>
        <v>2.140648262698337</v>
      </c>
      <c r="AB169" s="4">
        <f>SUMIFS(Stock!AB$2:AB$500,Stock!$C$2:$C$500,'Stock-AF'!$C169)*SUMIFS(AF!AB$2:AB$500,AF!$C$2:$C$500,'Stock-AF'!$C169)</f>
        <v>7.2990764252776383</v>
      </c>
      <c r="AC169" s="4">
        <f>SUMIFS(Stock!AC$2:AC$500,Stock!$C$2:$C$500,'Stock-AF'!$C169)*SUMIFS(AF!AC$2:AC$500,AF!$C$2:$C$500,'Stock-AF'!$C169)</f>
        <v>0</v>
      </c>
      <c r="AD169" s="4">
        <f>SUMIFS(Stock!AD$2:AD$500,Stock!$C$2:$C$500,'Stock-AF'!$C169)*SUMIFS(AF!AD$2:AD$500,AF!$C$2:$C$500,'Stock-AF'!$C169)</f>
        <v>1.8331861438614028</v>
      </c>
      <c r="AE169" s="4">
        <f>SUMIFS(Stock!AE$2:AE$500,Stock!$C$2:$C$500,'Stock-AF'!$C169)*SUMIFS(AF!AE$2:AE$500,AF!$C$2:$C$500,'Stock-AF'!$C169)</f>
        <v>0.40474502184476913</v>
      </c>
      <c r="AF169" s="4">
        <f>SUMIFS(Stock!AF$2:AF$500,Stock!$C$2:$C$500,'Stock-AF'!$C169)*SUMIFS(AF!AF$2:AF$500,AF!$C$2:$C$500,'Stock-AF'!$C169)</f>
        <v>4.289721712324486E-2</v>
      </c>
      <c r="AG169" s="4">
        <f>SUMIFS(Stock!AG$2:AG$500,Stock!$C$2:$C$500,'Stock-AF'!$C169)*SUMIFS(AF!AG$2:AG$500,AF!$C$2:$C$500,'Stock-AF'!$C169)</f>
        <v>3.2744086616290704</v>
      </c>
      <c r="AH169" s="4">
        <f>SUMIFS(Stock!AH$2:AH$500,Stock!$C$2:$C$500,'Stock-AF'!$C169)*SUMIFS(AF!AH$2:AH$500,AF!$C$2:$C$500,'Stock-AF'!$C169)</f>
        <v>0</v>
      </c>
      <c r="AI169" s="4">
        <f>SUMIFS(Stock!AI$2:AI$500,Stock!$C$2:$C$500,'Stock-AF'!$C169)*SUMIFS(AF!AI$2:AI$500,AF!$C$2:$C$500,'Stock-AF'!$C169)</f>
        <v>3.1165435041633747</v>
      </c>
      <c r="AJ169" s="4">
        <f>SUMIFS(Stock!AJ$2:AJ$500,Stock!$C$2:$C$500,'Stock-AF'!$C169)*SUMIFS(AF!AJ$2:AJ$500,AF!$C$2:$C$500,'Stock-AF'!$C169)</f>
        <v>0</v>
      </c>
      <c r="AK169" s="4">
        <f>SUMIFS(Stock!AK$2:AK$500,Stock!$C$2:$C$500,'Stock-AF'!$C169)*SUMIFS(AF!AK$2:AK$500,AF!$C$2:$C$500,'Stock-AF'!$C169)</f>
        <v>0.34360904472610787</v>
      </c>
      <c r="AL169" s="4">
        <f>SUMIFS(Stock!AL$2:AL$500,Stock!$C$2:$C$500,'Stock-AF'!$C169)*SUMIFS(AF!AL$2:AL$500,AF!$C$2:$C$500,'Stock-AF'!$C169)</f>
        <v>0</v>
      </c>
      <c r="AM169" s="4">
        <f>SUMIFS(Stock!AM$2:AM$500,Stock!$C$2:$C$500,'Stock-AF'!$C169)*SUMIFS(AF!AM$2:AM$500,AF!$C$2:$C$500,'Stock-AF'!$C169)</f>
        <v>0.855974108048841</v>
      </c>
      <c r="AN169" s="4">
        <f>SUMIFS(Stock!AN$2:AN$500,Stock!$C$2:$C$500,'Stock-AF'!$C169)*SUMIFS(AF!AN$2:AN$500,AF!$C$2:$C$500,'Stock-AF'!$C169)</f>
        <v>0.89319801403205168</v>
      </c>
      <c r="AO169" s="4">
        <f>SUMIFS(Stock!AO$2:AO$500,Stock!$C$2:$C$500,'Stock-AF'!$C169)*SUMIFS(AF!AO$2:AO$500,AF!$C$2:$C$500,'Stock-AF'!$C169)</f>
        <v>41.507605339933647</v>
      </c>
      <c r="AP169" s="4">
        <f>SUMIFS(Stock!AP$2:AP$500,Stock!$C$2:$C$500,'Stock-AF'!$C169)*SUMIFS(AF!AP$2:AP$500,AF!$C$2:$C$500,'Stock-AF'!$C169)</f>
        <v>8.9956079104792069E-3</v>
      </c>
      <c r="AQ169" s="4">
        <f>SUMIFS(Stock!AQ$2:AQ$500,Stock!$C$2:$C$500,'Stock-AF'!$C169)*SUMIFS(AF!AQ$2:AQ$500,AF!$C$2:$C$500,'Stock-AF'!$C169)</f>
        <v>17.979552076853384</v>
      </c>
      <c r="AR169" s="4">
        <f>SUMIFS(Stock!AR$2:AR$500,Stock!$C$2:$C$500,'Stock-AF'!$C169)*SUMIFS(AF!AR$2:AR$500,AF!$C$2:$C$500,'Stock-AF'!$C169)</f>
        <v>4.6870977832434919</v>
      </c>
      <c r="AS169" s="4">
        <f>SUMIFS(Stock!AS$2:AS$500,Stock!$C$2:$C$500,'Stock-AF'!$C169)*SUMIFS(AF!AS$2:AS$500,AF!$C$2:$C$500,'Stock-AF'!$C169)</f>
        <v>23.252908330001361</v>
      </c>
      <c r="AT169" s="4">
        <f>SUMIFS(Stock!AT$2:AT$500,Stock!$C$2:$C$500,'Stock-AF'!$C169)*SUMIFS(AF!AT$2:AT$500,AF!$C$2:$C$500,'Stock-AF'!$C169)</f>
        <v>0.77633707415047293</v>
      </c>
      <c r="AU169" s="4">
        <f>SUMIFS(Stock!AU$2:AU$500,Stock!$C$2:$C$500,'Stock-AF'!$C169)*SUMIFS(AF!AU$2:AU$500,AF!$C$2:$C$500,'Stock-AF'!$C169)</f>
        <v>4.4193021896952178</v>
      </c>
      <c r="AV169" s="4">
        <f>SUMIFS(Stock!AV$2:AV$500,Stock!$C$2:$C$500,'Stock-AF'!$C169)*SUMIFS(AF!AV$2:AV$500,AF!$C$2:$C$500,'Stock-AF'!$C169)</f>
        <v>0.12286803611161501</v>
      </c>
    </row>
    <row r="170" spans="1:48">
      <c r="A170" s="4" t="s">
        <v>52</v>
      </c>
      <c r="B170" s="4" t="s">
        <v>258</v>
      </c>
      <c r="C170" s="4" t="s">
        <v>406</v>
      </c>
      <c r="D170" s="4" t="s">
        <v>54</v>
      </c>
      <c r="E170" s="4" t="s">
        <v>260</v>
      </c>
      <c r="F170" s="4" t="s">
        <v>54</v>
      </c>
      <c r="G170" s="4">
        <v>2010</v>
      </c>
      <c r="H170" s="4" t="s">
        <v>54</v>
      </c>
      <c r="I170" s="4" t="s">
        <v>54</v>
      </c>
      <c r="J170" s="4" t="s">
        <v>54</v>
      </c>
      <c r="K170" s="4" t="s">
        <v>54</v>
      </c>
      <c r="L170" s="4">
        <f>SUMIFS(Stock!L$2:L$500,Stock!$C$2:$C$500,'Stock-AF'!$C170)*SUMIFS(AF!L$2:L$500,AF!$C$2:$C$500,'Stock-AF'!$C170)</f>
        <v>0</v>
      </c>
      <c r="M170" s="4">
        <f>SUMIFS(Stock!M$2:M$500,Stock!$C$2:$C$500,'Stock-AF'!$C170)*SUMIFS(AF!M$2:M$500,AF!$C$2:$C$500,'Stock-AF'!$C170)</f>
        <v>7.8735951433867274E-2</v>
      </c>
      <c r="N170" s="4">
        <f>SUMIFS(Stock!N$2:N$500,Stock!$C$2:$C$500,'Stock-AF'!$C170)*SUMIFS(AF!N$2:N$500,AF!$C$2:$C$500,'Stock-AF'!$C170)</f>
        <v>0</v>
      </c>
      <c r="O170" s="4">
        <f>SUMIFS(Stock!O$2:O$500,Stock!$C$2:$C$500,'Stock-AF'!$C170)*SUMIFS(AF!O$2:O$500,AF!$C$2:$C$500,'Stock-AF'!$C170)</f>
        <v>8.3441132797884968E-2</v>
      </c>
      <c r="P170" s="4">
        <f>SUMIFS(Stock!P$2:P$500,Stock!$C$2:$C$500,'Stock-AF'!$C170)*SUMIFS(AF!P$2:P$500,AF!$C$2:$C$500,'Stock-AF'!$C170)</f>
        <v>4.0917067356915492E-2</v>
      </c>
      <c r="Q170" s="4">
        <f>SUMIFS(Stock!Q$2:Q$500,Stock!$C$2:$C$500,'Stock-AF'!$C170)*SUMIFS(AF!Q$2:Q$500,AF!$C$2:$C$500,'Stock-AF'!$C170)</f>
        <v>0</v>
      </c>
      <c r="R170" s="4">
        <f>SUMIFS(Stock!R$2:R$500,Stock!$C$2:$C$500,'Stock-AF'!$C170)*SUMIFS(AF!R$2:R$500,AF!$C$2:$C$500,'Stock-AF'!$C170)</f>
        <v>0.54560687513511996</v>
      </c>
      <c r="S170" s="4">
        <f>SUMIFS(Stock!S$2:S$500,Stock!$C$2:$C$500,'Stock-AF'!$C170)*SUMIFS(AF!S$2:S$500,AF!$C$2:$C$500,'Stock-AF'!$C170)</f>
        <v>0</v>
      </c>
      <c r="T170" s="4">
        <f>SUMIFS(Stock!T$2:T$500,Stock!$C$2:$C$500,'Stock-AF'!$C170)*SUMIFS(AF!T$2:T$500,AF!$C$2:$C$500,'Stock-AF'!$C170)</f>
        <v>0.82090064543450669</v>
      </c>
      <c r="U170" s="4">
        <f>SUMIFS(Stock!U$2:U$500,Stock!$C$2:$C$500,'Stock-AF'!$C170)*SUMIFS(AF!U$2:U$500,AF!$C$2:$C$500,'Stock-AF'!$C170)</f>
        <v>2.6580231881299654E-2</v>
      </c>
      <c r="V170" s="4">
        <f>SUMIFS(Stock!V$2:V$500,Stock!$C$2:$C$500,'Stock-AF'!$C170)*SUMIFS(AF!V$2:V$500,AF!$C$2:$C$500,'Stock-AF'!$C170)</f>
        <v>0</v>
      </c>
      <c r="W170" s="4">
        <f>SUMIFS(Stock!W$2:W$500,Stock!$C$2:$C$500,'Stock-AF'!$C170)*SUMIFS(AF!W$2:W$500,AF!$C$2:$C$500,'Stock-AF'!$C170)</f>
        <v>0</v>
      </c>
      <c r="X170" s="4">
        <f>SUMIFS(Stock!X$2:X$500,Stock!$C$2:$C$500,'Stock-AF'!$C170)*SUMIFS(AF!X$2:X$500,AF!$C$2:$C$500,'Stock-AF'!$C170)</f>
        <v>1.5137987940673383</v>
      </c>
      <c r="Y170" s="4">
        <f>SUMIFS(Stock!Y$2:Y$500,Stock!$C$2:$C$500,'Stock-AF'!$C170)*SUMIFS(AF!Y$2:Y$500,AF!$C$2:$C$500,'Stock-AF'!$C170)</f>
        <v>0</v>
      </c>
      <c r="Z170" s="4">
        <f>SUMIFS(Stock!Z$2:Z$500,Stock!$C$2:$C$500,'Stock-AF'!$C170)*SUMIFS(AF!Z$2:Z$500,AF!$C$2:$C$500,'Stock-AF'!$C170)</f>
        <v>1.7747998490091828</v>
      </c>
      <c r="AA170" s="4">
        <f>SUMIFS(Stock!AA$2:AA$500,Stock!$C$2:$C$500,'Stock-AF'!$C170)*SUMIFS(AF!AA$2:AA$500,AF!$C$2:$C$500,'Stock-AF'!$C170)</f>
        <v>0.24301030578894636</v>
      </c>
      <c r="AB170" s="4">
        <f>SUMIFS(Stock!AB$2:AB$500,Stock!$C$2:$C$500,'Stock-AF'!$C170)*SUMIFS(AF!AB$2:AB$500,AF!$C$2:$C$500,'Stock-AF'!$C170)</f>
        <v>0.55891749662220236</v>
      </c>
      <c r="AC170" s="4">
        <f>SUMIFS(Stock!AC$2:AC$500,Stock!$C$2:$C$500,'Stock-AF'!$C170)*SUMIFS(AF!AC$2:AC$500,AF!$C$2:$C$500,'Stock-AF'!$C170)</f>
        <v>0.2383418421833659</v>
      </c>
      <c r="AD170" s="4">
        <f>SUMIFS(Stock!AD$2:AD$500,Stock!$C$2:$C$500,'Stock-AF'!$C170)*SUMIFS(AF!AD$2:AD$500,AF!$C$2:$C$500,'Stock-AF'!$C170)</f>
        <v>0</v>
      </c>
      <c r="AE170" s="4">
        <f>SUMIFS(Stock!AE$2:AE$500,Stock!$C$2:$C$500,'Stock-AF'!$C170)*SUMIFS(AF!AE$2:AE$500,AF!$C$2:$C$500,'Stock-AF'!$C170)</f>
        <v>1.6128344204280793</v>
      </c>
      <c r="AF170" s="4">
        <f>SUMIFS(Stock!AF$2:AF$500,Stock!$C$2:$C$500,'Stock-AF'!$C170)*SUMIFS(AF!AF$2:AF$500,AF!$C$2:$C$500,'Stock-AF'!$C170)</f>
        <v>2.711466296641429E-2</v>
      </c>
      <c r="AG170" s="4">
        <f>SUMIFS(Stock!AG$2:AG$500,Stock!$C$2:$C$500,'Stock-AF'!$C170)*SUMIFS(AF!AG$2:AG$500,AF!$C$2:$C$500,'Stock-AF'!$C170)</f>
        <v>0</v>
      </c>
      <c r="AH170" s="4">
        <f>SUMIFS(Stock!AH$2:AH$500,Stock!$C$2:$C$500,'Stock-AF'!$C170)*SUMIFS(AF!AH$2:AH$500,AF!$C$2:$C$500,'Stock-AF'!$C170)</f>
        <v>0</v>
      </c>
      <c r="AI170" s="4">
        <f>SUMIFS(Stock!AI$2:AI$500,Stock!$C$2:$C$500,'Stock-AF'!$C170)*SUMIFS(AF!AI$2:AI$500,AF!$C$2:$C$500,'Stock-AF'!$C170)</f>
        <v>0</v>
      </c>
      <c r="AJ170" s="4">
        <f>SUMIFS(Stock!AJ$2:AJ$500,Stock!$C$2:$C$500,'Stock-AF'!$C170)*SUMIFS(AF!AJ$2:AJ$500,AF!$C$2:$C$500,'Stock-AF'!$C170)</f>
        <v>0</v>
      </c>
      <c r="AK170" s="4">
        <f>SUMIFS(Stock!AK$2:AK$500,Stock!$C$2:$C$500,'Stock-AF'!$C170)*SUMIFS(AF!AK$2:AK$500,AF!$C$2:$C$500,'Stock-AF'!$C170)</f>
        <v>0</v>
      </c>
      <c r="AL170" s="4">
        <f>SUMIFS(Stock!AL$2:AL$500,Stock!$C$2:$C$500,'Stock-AF'!$C170)*SUMIFS(AF!AL$2:AL$500,AF!$C$2:$C$500,'Stock-AF'!$C170)</f>
        <v>3.1520473807419166E-2</v>
      </c>
      <c r="AM170" s="4">
        <f>SUMIFS(Stock!AM$2:AM$500,Stock!$C$2:$C$500,'Stock-AF'!$C170)*SUMIFS(AF!AM$2:AM$500,AF!$C$2:$C$500,'Stock-AF'!$C170)</f>
        <v>0</v>
      </c>
      <c r="AN170" s="4">
        <f>SUMIFS(Stock!AN$2:AN$500,Stock!$C$2:$C$500,'Stock-AF'!$C170)*SUMIFS(AF!AN$2:AN$500,AF!$C$2:$C$500,'Stock-AF'!$C170)</f>
        <v>0</v>
      </c>
      <c r="AO170" s="4">
        <f>SUMIFS(Stock!AO$2:AO$500,Stock!$C$2:$C$500,'Stock-AF'!$C170)*SUMIFS(AF!AO$2:AO$500,AF!$C$2:$C$500,'Stock-AF'!$C170)</f>
        <v>0</v>
      </c>
      <c r="AP170" s="4">
        <f>SUMIFS(Stock!AP$2:AP$500,Stock!$C$2:$C$500,'Stock-AF'!$C170)*SUMIFS(AF!AP$2:AP$500,AF!$C$2:$C$500,'Stock-AF'!$C170)</f>
        <v>0.3643506790403665</v>
      </c>
      <c r="AQ170" s="4">
        <f>SUMIFS(Stock!AQ$2:AQ$500,Stock!$C$2:$C$500,'Stock-AF'!$C170)*SUMIFS(AF!AQ$2:AQ$500,AF!$C$2:$C$500,'Stock-AF'!$C170)</f>
        <v>0</v>
      </c>
      <c r="AR170" s="4">
        <f>SUMIFS(Stock!AR$2:AR$500,Stock!$C$2:$C$500,'Stock-AF'!$C170)*SUMIFS(AF!AR$2:AR$500,AF!$C$2:$C$500,'Stock-AF'!$C170)</f>
        <v>7.5272662191545672E-2</v>
      </c>
      <c r="AS170" s="4">
        <f>SUMIFS(Stock!AS$2:AS$500,Stock!$C$2:$C$500,'Stock-AF'!$C170)*SUMIFS(AF!AS$2:AS$500,AF!$C$2:$C$500,'Stock-AF'!$C170)</f>
        <v>0</v>
      </c>
      <c r="AT170" s="4">
        <f>SUMIFS(Stock!AT$2:AT$500,Stock!$C$2:$C$500,'Stock-AF'!$C170)*SUMIFS(AF!AT$2:AT$500,AF!$C$2:$C$500,'Stock-AF'!$C170)</f>
        <v>6.41713340009894E-2</v>
      </c>
      <c r="AU170" s="4">
        <f>SUMIFS(Stock!AU$2:AU$500,Stock!$C$2:$C$500,'Stock-AF'!$C170)*SUMIFS(AF!AU$2:AU$500,AF!$C$2:$C$500,'Stock-AF'!$C170)</f>
        <v>0</v>
      </c>
      <c r="AV170" s="4">
        <f>SUMIFS(Stock!AV$2:AV$500,Stock!$C$2:$C$500,'Stock-AF'!$C170)*SUMIFS(AF!AV$2:AV$500,AF!$C$2:$C$500,'Stock-AF'!$C170)</f>
        <v>0.19339866887114357</v>
      </c>
    </row>
    <row r="171" spans="1:48">
      <c r="A171" s="4" t="s">
        <v>52</v>
      </c>
      <c r="B171" s="4" t="s">
        <v>258</v>
      </c>
      <c r="C171" s="4" t="s">
        <v>407</v>
      </c>
      <c r="D171" s="4" t="s">
        <v>54</v>
      </c>
      <c r="E171" s="4" t="s">
        <v>260</v>
      </c>
      <c r="F171" s="4" t="s">
        <v>54</v>
      </c>
      <c r="G171" s="4">
        <v>2010</v>
      </c>
      <c r="H171" s="4" t="s">
        <v>54</v>
      </c>
      <c r="I171" s="4" t="s">
        <v>54</v>
      </c>
      <c r="J171" s="4" t="s">
        <v>54</v>
      </c>
      <c r="K171" s="4" t="s">
        <v>54</v>
      </c>
      <c r="L171" s="4">
        <f>SUMIFS(Stock!L$2:L$500,Stock!$C$2:$C$500,'Stock-AF'!$C171)*SUMIFS(AF!L$2:L$500,AF!$C$2:$C$500,'Stock-AF'!$C171)</f>
        <v>4.0500265633078902E-2</v>
      </c>
      <c r="M171" s="4">
        <f>SUMIFS(Stock!M$2:M$500,Stock!$C$2:$C$500,'Stock-AF'!$C171)*SUMIFS(AF!M$2:M$500,AF!$C$2:$C$500,'Stock-AF'!$C171)</f>
        <v>8.9810166790647852</v>
      </c>
      <c r="N171" s="4">
        <f>SUMIFS(Stock!N$2:N$500,Stock!$C$2:$C$500,'Stock-AF'!$C171)*SUMIFS(AF!N$2:N$500,AF!$C$2:$C$500,'Stock-AF'!$C171)</f>
        <v>0</v>
      </c>
      <c r="O171" s="4">
        <f>SUMIFS(Stock!O$2:O$500,Stock!$C$2:$C$500,'Stock-AF'!$C171)*SUMIFS(AF!O$2:O$500,AF!$C$2:$C$500,'Stock-AF'!$C171)</f>
        <v>14.597220262613682</v>
      </c>
      <c r="P171" s="4">
        <f>SUMIFS(Stock!P$2:P$500,Stock!$C$2:$C$500,'Stock-AF'!$C171)*SUMIFS(AF!P$2:P$500,AF!$C$2:$C$500,'Stock-AF'!$C171)</f>
        <v>2.3731153792795584E-2</v>
      </c>
      <c r="Q171" s="4">
        <f>SUMIFS(Stock!Q$2:Q$500,Stock!$C$2:$C$500,'Stock-AF'!$C171)*SUMIFS(AF!Q$2:Q$500,AF!$C$2:$C$500,'Stock-AF'!$C171)</f>
        <v>15.473642626492524</v>
      </c>
      <c r="R171" s="4">
        <f>SUMIFS(Stock!R$2:R$500,Stock!$C$2:$C$500,'Stock-AF'!$C171)*SUMIFS(AF!R$2:R$500,AF!$C$2:$C$500,'Stock-AF'!$C171)</f>
        <v>3.5629022679463569</v>
      </c>
      <c r="S171" s="4">
        <f>SUMIFS(Stock!S$2:S$500,Stock!$C$2:$C$500,'Stock-AF'!$C171)*SUMIFS(AF!S$2:S$500,AF!$C$2:$C$500,'Stock-AF'!$C171)</f>
        <v>0</v>
      </c>
      <c r="T171" s="4">
        <f>SUMIFS(Stock!T$2:T$500,Stock!$C$2:$C$500,'Stock-AF'!$C171)*SUMIFS(AF!T$2:T$500,AF!$C$2:$C$500,'Stock-AF'!$C171)</f>
        <v>55.763600845159495</v>
      </c>
      <c r="U171" s="4">
        <f>SUMIFS(Stock!U$2:U$500,Stock!$C$2:$C$500,'Stock-AF'!$C171)*SUMIFS(AF!U$2:U$500,AF!$C$2:$C$500,'Stock-AF'!$C171)</f>
        <v>2.4625591557224173</v>
      </c>
      <c r="V171" s="4">
        <f>SUMIFS(Stock!V$2:V$500,Stock!$C$2:$C$500,'Stock-AF'!$C171)*SUMIFS(AF!V$2:V$500,AF!$C$2:$C$500,'Stock-AF'!$C171)</f>
        <v>2.4703726141756546E-2</v>
      </c>
      <c r="W171" s="4">
        <f>SUMIFS(Stock!W$2:W$500,Stock!$C$2:$C$500,'Stock-AF'!$C171)*SUMIFS(AF!W$2:W$500,AF!$C$2:$C$500,'Stock-AF'!$C171)</f>
        <v>23.54463520838576</v>
      </c>
      <c r="X171" s="4">
        <f>SUMIFS(Stock!X$2:X$500,Stock!$C$2:$C$500,'Stock-AF'!$C171)*SUMIFS(AF!X$2:X$500,AF!$C$2:$C$500,'Stock-AF'!$C171)</f>
        <v>6.9189477500720376</v>
      </c>
      <c r="Y171" s="4">
        <f>SUMIFS(Stock!Y$2:Y$500,Stock!$C$2:$C$500,'Stock-AF'!$C171)*SUMIFS(AF!Y$2:Y$500,AF!$C$2:$C$500,'Stock-AF'!$C171)</f>
        <v>8.5411065930972043</v>
      </c>
      <c r="Z171" s="4">
        <f>SUMIFS(Stock!Z$2:Z$500,Stock!$C$2:$C$500,'Stock-AF'!$C171)*SUMIFS(AF!Z$2:Z$500,AF!$C$2:$C$500,'Stock-AF'!$C171)</f>
        <v>36.356135635744039</v>
      </c>
      <c r="AA171" s="4">
        <f>SUMIFS(Stock!AA$2:AA$500,Stock!$C$2:$C$500,'Stock-AF'!$C171)*SUMIFS(AF!AA$2:AA$500,AF!$C$2:$C$500,'Stock-AF'!$C171)</f>
        <v>1.9095221949430299</v>
      </c>
      <c r="AB171" s="4">
        <f>SUMIFS(Stock!AB$2:AB$500,Stock!$C$2:$C$500,'Stock-AF'!$C171)*SUMIFS(AF!AB$2:AB$500,AF!$C$2:$C$500,'Stock-AF'!$C171)</f>
        <v>0</v>
      </c>
      <c r="AC171" s="4">
        <f>SUMIFS(Stock!AC$2:AC$500,Stock!$C$2:$C$500,'Stock-AF'!$C171)*SUMIFS(AF!AC$2:AC$500,AF!$C$2:$C$500,'Stock-AF'!$C171)</f>
        <v>10.785438029295998</v>
      </c>
      <c r="AD171" s="4">
        <f>SUMIFS(Stock!AD$2:AD$500,Stock!$C$2:$C$500,'Stock-AF'!$C171)*SUMIFS(AF!AD$2:AD$500,AF!$C$2:$C$500,'Stock-AF'!$C171)</f>
        <v>1.9922924064035317E-2</v>
      </c>
      <c r="AE171" s="4">
        <f>SUMIFS(Stock!AE$2:AE$500,Stock!$C$2:$C$500,'Stock-AF'!$C171)*SUMIFS(AF!AE$2:AE$500,AF!$C$2:$C$500,'Stock-AF'!$C171)</f>
        <v>5.3222418198768455</v>
      </c>
      <c r="AF171" s="4">
        <f>SUMIFS(Stock!AF$2:AF$500,Stock!$C$2:$C$500,'Stock-AF'!$C171)*SUMIFS(AF!AF$2:AF$500,AF!$C$2:$C$500,'Stock-AF'!$C171)</f>
        <v>0.15564890125054945</v>
      </c>
      <c r="AG171" s="4">
        <f>SUMIFS(Stock!AG$2:AG$500,Stock!$C$2:$C$500,'Stock-AF'!$C171)*SUMIFS(AF!AG$2:AG$500,AF!$C$2:$C$500,'Stock-AF'!$C171)</f>
        <v>3.8756998434339524E-2</v>
      </c>
      <c r="AH171" s="4">
        <f>SUMIFS(Stock!AH$2:AH$500,Stock!$C$2:$C$500,'Stock-AF'!$C171)*SUMIFS(AF!AH$2:AH$500,AF!$C$2:$C$500,'Stock-AF'!$C171)</f>
        <v>0.82707722355473157</v>
      </c>
      <c r="AI171" s="4">
        <f>SUMIFS(Stock!AI$2:AI$500,Stock!$C$2:$C$500,'Stock-AF'!$C171)*SUMIFS(AF!AI$2:AI$500,AF!$C$2:$C$500,'Stock-AF'!$C171)</f>
        <v>0.20190287579168548</v>
      </c>
      <c r="AJ171" s="4">
        <f>SUMIFS(Stock!AJ$2:AJ$500,Stock!$C$2:$C$500,'Stock-AF'!$C171)*SUMIFS(AF!AJ$2:AJ$500,AF!$C$2:$C$500,'Stock-AF'!$C171)</f>
        <v>0</v>
      </c>
      <c r="AK171" s="4">
        <f>SUMIFS(Stock!AK$2:AK$500,Stock!$C$2:$C$500,'Stock-AF'!$C171)*SUMIFS(AF!AK$2:AK$500,AF!$C$2:$C$500,'Stock-AF'!$C171)</f>
        <v>0.30064016328685622</v>
      </c>
      <c r="AL171" s="4">
        <f>SUMIFS(Stock!AL$2:AL$500,Stock!$C$2:$C$500,'Stock-AF'!$C171)*SUMIFS(AF!AL$2:AL$500,AF!$C$2:$C$500,'Stock-AF'!$C171)</f>
        <v>0</v>
      </c>
      <c r="AM171" s="4">
        <f>SUMIFS(Stock!AM$2:AM$500,Stock!$C$2:$C$500,'Stock-AF'!$C171)*SUMIFS(AF!AM$2:AM$500,AF!$C$2:$C$500,'Stock-AF'!$C171)</f>
        <v>3.532830466871268E-2</v>
      </c>
      <c r="AN171" s="4">
        <f>SUMIFS(Stock!AN$2:AN$500,Stock!$C$2:$C$500,'Stock-AF'!$C171)*SUMIFS(AF!AN$2:AN$500,AF!$C$2:$C$500,'Stock-AF'!$C171)</f>
        <v>1.5068891718382549</v>
      </c>
      <c r="AO171" s="4">
        <f>SUMIFS(Stock!AO$2:AO$500,Stock!$C$2:$C$500,'Stock-AF'!$C171)*SUMIFS(AF!AO$2:AO$500,AF!$C$2:$C$500,'Stock-AF'!$C171)</f>
        <v>0.84412342336091406</v>
      </c>
      <c r="AP171" s="4">
        <f>SUMIFS(Stock!AP$2:AP$500,Stock!$C$2:$C$500,'Stock-AF'!$C171)*SUMIFS(AF!AP$2:AP$500,AF!$C$2:$C$500,'Stock-AF'!$C171)</f>
        <v>0.56682426069908687</v>
      </c>
      <c r="AQ171" s="4">
        <f>SUMIFS(Stock!AQ$2:AQ$500,Stock!$C$2:$C$500,'Stock-AF'!$C171)*SUMIFS(AF!AQ$2:AQ$500,AF!$C$2:$C$500,'Stock-AF'!$C171)</f>
        <v>0.30169285686916908</v>
      </c>
      <c r="AR171" s="4">
        <f>SUMIFS(Stock!AR$2:AR$500,Stock!$C$2:$C$500,'Stock-AF'!$C171)*SUMIFS(AF!AR$2:AR$500,AF!$C$2:$C$500,'Stock-AF'!$C171)</f>
        <v>1.1323101788972396E-2</v>
      </c>
      <c r="AS171" s="4">
        <f>SUMIFS(Stock!AS$2:AS$500,Stock!$C$2:$C$500,'Stock-AF'!$C171)*SUMIFS(AF!AS$2:AS$500,AF!$C$2:$C$500,'Stock-AF'!$C171)</f>
        <v>0.41764331144461903</v>
      </c>
      <c r="AT171" s="4">
        <f>SUMIFS(Stock!AT$2:AT$500,Stock!$C$2:$C$500,'Stock-AF'!$C171)*SUMIFS(AF!AT$2:AT$500,AF!$C$2:$C$500,'Stock-AF'!$C171)</f>
        <v>1.8257360359514316</v>
      </c>
      <c r="AU171" s="4">
        <f>SUMIFS(Stock!AU$2:AU$500,Stock!$C$2:$C$500,'Stock-AF'!$C171)*SUMIFS(AF!AU$2:AU$500,AF!$C$2:$C$500,'Stock-AF'!$C171)</f>
        <v>0</v>
      </c>
      <c r="AV171" s="4">
        <f>SUMIFS(Stock!AV$2:AV$500,Stock!$C$2:$C$500,'Stock-AF'!$C171)*SUMIFS(AF!AV$2:AV$500,AF!$C$2:$C$500,'Stock-AF'!$C171)</f>
        <v>5.9349151180752608</v>
      </c>
    </row>
    <row r="172" spans="1:48">
      <c r="A172" s="4" t="s">
        <v>52</v>
      </c>
      <c r="B172" s="4" t="s">
        <v>258</v>
      </c>
      <c r="C172" s="4" t="s">
        <v>79</v>
      </c>
      <c r="D172" s="4" t="s">
        <v>54</v>
      </c>
      <c r="E172" s="4" t="s">
        <v>260</v>
      </c>
      <c r="F172" s="4" t="s">
        <v>54</v>
      </c>
      <c r="G172" s="4">
        <v>2010</v>
      </c>
      <c r="H172" s="4" t="s">
        <v>54</v>
      </c>
      <c r="I172" s="4" t="s">
        <v>54</v>
      </c>
      <c r="J172" s="4" t="s">
        <v>54</v>
      </c>
      <c r="K172" s="4" t="s">
        <v>54</v>
      </c>
      <c r="L172" s="4">
        <f>SUMIFS(Stock!L$2:L$500,Stock!$C$2:$C$500,'Stock-AF'!$C172)*SUMIFS(AF!L$2:L$500,AF!$C$2:$C$500,'Stock-AF'!$C172)</f>
        <v>1.6314354217364662</v>
      </c>
      <c r="M172" s="4">
        <f>SUMIFS(Stock!M$2:M$500,Stock!$C$2:$C$500,'Stock-AF'!$C172)*SUMIFS(AF!M$2:M$500,AF!$C$2:$C$500,'Stock-AF'!$C172)</f>
        <v>10.074203875612898</v>
      </c>
      <c r="N172" s="4">
        <f>SUMIFS(Stock!N$2:N$500,Stock!$C$2:$C$500,'Stock-AF'!$C172)*SUMIFS(AF!N$2:N$500,AF!$C$2:$C$500,'Stock-AF'!$C172)</f>
        <v>1.3202906594159223</v>
      </c>
      <c r="O172" s="4">
        <f>SUMIFS(Stock!O$2:O$500,Stock!$C$2:$C$500,'Stock-AF'!$C172)*SUMIFS(AF!O$2:O$500,AF!$C$2:$C$500,'Stock-AF'!$C172)</f>
        <v>1.5355804610800849</v>
      </c>
      <c r="P172" s="4">
        <f>SUMIFS(Stock!P$2:P$500,Stock!$C$2:$C$500,'Stock-AF'!$C172)*SUMIFS(AF!P$2:P$500,AF!$C$2:$C$500,'Stock-AF'!$C172)</f>
        <v>4.3367991742867051</v>
      </c>
      <c r="Q172" s="4">
        <f>SUMIFS(Stock!Q$2:Q$500,Stock!$C$2:$C$500,'Stock-AF'!$C172)*SUMIFS(AF!Q$2:Q$500,AF!$C$2:$C$500,'Stock-AF'!$C172)</f>
        <v>3.3614181883998455</v>
      </c>
      <c r="R172" s="4">
        <f>SUMIFS(Stock!R$2:R$500,Stock!$C$2:$C$500,'Stock-AF'!$C172)*SUMIFS(AF!R$2:R$500,AF!$C$2:$C$500,'Stock-AF'!$C172)</f>
        <v>4.4448297885623836E-2</v>
      </c>
      <c r="S172" s="4">
        <f>SUMIFS(Stock!S$2:S$500,Stock!$C$2:$C$500,'Stock-AF'!$C172)*SUMIFS(AF!S$2:S$500,AF!$C$2:$C$500,'Stock-AF'!$C172)</f>
        <v>11.452234417130445</v>
      </c>
      <c r="T172" s="4">
        <f>SUMIFS(Stock!T$2:T$500,Stock!$C$2:$C$500,'Stock-AF'!$C172)*SUMIFS(AF!T$2:T$500,AF!$C$2:$C$500,'Stock-AF'!$C172)</f>
        <v>42.594105756337513</v>
      </c>
      <c r="U172" s="4">
        <f>SUMIFS(Stock!U$2:U$500,Stock!$C$2:$C$500,'Stock-AF'!$C172)*SUMIFS(AF!U$2:U$500,AF!$C$2:$C$500,'Stock-AF'!$C172)</f>
        <v>3.6139985384614532</v>
      </c>
      <c r="V172" s="4">
        <f>SUMIFS(Stock!V$2:V$500,Stock!$C$2:$C$500,'Stock-AF'!$C172)*SUMIFS(AF!V$2:V$500,AF!$C$2:$C$500,'Stock-AF'!$C172)</f>
        <v>4.9581039789874222</v>
      </c>
      <c r="W172" s="4">
        <f>SUMIFS(Stock!W$2:W$500,Stock!$C$2:$C$500,'Stock-AF'!$C172)*SUMIFS(AF!W$2:W$500,AF!$C$2:$C$500,'Stock-AF'!$C172)</f>
        <v>7.9248194057661454</v>
      </c>
      <c r="X172" s="4">
        <f>SUMIFS(Stock!X$2:X$500,Stock!$C$2:$C$500,'Stock-AF'!$C172)*SUMIFS(AF!X$2:X$500,AF!$C$2:$C$500,'Stock-AF'!$C172)</f>
        <v>37.793978029652607</v>
      </c>
      <c r="Y172" s="4">
        <f>SUMIFS(Stock!Y$2:Y$500,Stock!$C$2:$C$500,'Stock-AF'!$C172)*SUMIFS(AF!Y$2:Y$500,AF!$C$2:$C$500,'Stock-AF'!$C172)</f>
        <v>8.0681847079649316</v>
      </c>
      <c r="Z172" s="4">
        <f>SUMIFS(Stock!Z$2:Z$500,Stock!$C$2:$C$500,'Stock-AF'!$C172)*SUMIFS(AF!Z$2:Z$500,AF!$C$2:$C$500,'Stock-AF'!$C172)</f>
        <v>38.904579734276027</v>
      </c>
      <c r="AA172" s="4">
        <f>SUMIFS(Stock!AA$2:AA$500,Stock!$C$2:$C$500,'Stock-AF'!$C172)*SUMIFS(AF!AA$2:AA$500,AF!$C$2:$C$500,'Stock-AF'!$C172)</f>
        <v>6.6295385131482707</v>
      </c>
      <c r="AB172" s="4">
        <f>SUMIFS(Stock!AB$2:AB$500,Stock!$C$2:$C$500,'Stock-AF'!$C172)*SUMIFS(AF!AB$2:AB$500,AF!$C$2:$C$500,'Stock-AF'!$C172)</f>
        <v>6.2653581739467503</v>
      </c>
      <c r="AC172" s="4">
        <f>SUMIFS(Stock!AC$2:AC$500,Stock!$C$2:$C$500,'Stock-AF'!$C172)*SUMIFS(AF!AC$2:AC$500,AF!$C$2:$C$500,'Stock-AF'!$C172)</f>
        <v>1.9830467227471817E-2</v>
      </c>
      <c r="AD172" s="4">
        <f>SUMIFS(Stock!AD$2:AD$500,Stock!$C$2:$C$500,'Stock-AF'!$C172)*SUMIFS(AF!AD$2:AD$500,AF!$C$2:$C$500,'Stock-AF'!$C172)</f>
        <v>0</v>
      </c>
      <c r="AE172" s="4">
        <f>SUMIFS(Stock!AE$2:AE$500,Stock!$C$2:$C$500,'Stock-AF'!$C172)*SUMIFS(AF!AE$2:AE$500,AF!$C$2:$C$500,'Stock-AF'!$C172)</f>
        <v>110.01661936879211</v>
      </c>
      <c r="AF172" s="4">
        <f>SUMIFS(Stock!AF$2:AF$500,Stock!$C$2:$C$500,'Stock-AF'!$C172)*SUMIFS(AF!AF$2:AF$500,AF!$C$2:$C$500,'Stock-AF'!$C172)</f>
        <v>1.6338139447749325</v>
      </c>
      <c r="AG172" s="4">
        <f>SUMIFS(Stock!AG$2:AG$500,Stock!$C$2:$C$500,'Stock-AF'!$C172)*SUMIFS(AF!AG$2:AG$500,AF!$C$2:$C$500,'Stock-AF'!$C172)</f>
        <v>4.5662465574637627</v>
      </c>
      <c r="AH172" s="4">
        <f>SUMIFS(Stock!AH$2:AH$500,Stock!$C$2:$C$500,'Stock-AF'!$C172)*SUMIFS(AF!AH$2:AH$500,AF!$C$2:$C$500,'Stock-AF'!$C172)</f>
        <v>9.8599095524641175E-2</v>
      </c>
      <c r="AI172" s="4">
        <f>SUMIFS(Stock!AI$2:AI$500,Stock!$C$2:$C$500,'Stock-AF'!$C172)*SUMIFS(AF!AI$2:AI$500,AF!$C$2:$C$500,'Stock-AF'!$C172)</f>
        <v>5.1118215311278608</v>
      </c>
      <c r="AJ172" s="4">
        <f>SUMIFS(Stock!AJ$2:AJ$500,Stock!$C$2:$C$500,'Stock-AF'!$C172)*SUMIFS(AF!AJ$2:AJ$500,AF!$C$2:$C$500,'Stock-AF'!$C172)</f>
        <v>2.1594349882502133</v>
      </c>
      <c r="AK172" s="4">
        <f>SUMIFS(Stock!AK$2:AK$500,Stock!$C$2:$C$500,'Stock-AF'!$C172)*SUMIFS(AF!AK$2:AK$500,AF!$C$2:$C$500,'Stock-AF'!$C172)</f>
        <v>1.3964076400816792</v>
      </c>
      <c r="AL172" s="4">
        <f>SUMIFS(Stock!AL$2:AL$500,Stock!$C$2:$C$500,'Stock-AF'!$C172)*SUMIFS(AF!AL$2:AL$500,AF!$C$2:$C$500,'Stock-AF'!$C172)</f>
        <v>9.7333179484750364E-3</v>
      </c>
      <c r="AM172" s="4">
        <f>SUMIFS(Stock!AM$2:AM$500,Stock!$C$2:$C$500,'Stock-AF'!$C172)*SUMIFS(AF!AM$2:AM$500,AF!$C$2:$C$500,'Stock-AF'!$C172)</f>
        <v>1.4504338373546783</v>
      </c>
      <c r="AN172" s="4">
        <f>SUMIFS(Stock!AN$2:AN$500,Stock!$C$2:$C$500,'Stock-AF'!$C172)*SUMIFS(AF!AN$2:AN$500,AF!$C$2:$C$500,'Stock-AF'!$C172)</f>
        <v>6.131039861376121</v>
      </c>
      <c r="AO172" s="4">
        <f>SUMIFS(Stock!AO$2:AO$500,Stock!$C$2:$C$500,'Stock-AF'!$C172)*SUMIFS(AF!AO$2:AO$500,AF!$C$2:$C$500,'Stock-AF'!$C172)</f>
        <v>16.30016604159287</v>
      </c>
      <c r="AP172" s="4">
        <f>SUMIFS(Stock!AP$2:AP$500,Stock!$C$2:$C$500,'Stock-AF'!$C172)*SUMIFS(AF!AP$2:AP$500,AF!$C$2:$C$500,'Stock-AF'!$C172)</f>
        <v>2.268155413638905</v>
      </c>
      <c r="AQ172" s="4">
        <f>SUMIFS(Stock!AQ$2:AQ$500,Stock!$C$2:$C$500,'Stock-AF'!$C172)*SUMIFS(AF!AQ$2:AQ$500,AF!$C$2:$C$500,'Stock-AF'!$C172)</f>
        <v>11.317192305560424</v>
      </c>
      <c r="AR172" s="4">
        <f>SUMIFS(Stock!AR$2:AR$500,Stock!$C$2:$C$500,'Stock-AF'!$C172)*SUMIFS(AF!AR$2:AR$500,AF!$C$2:$C$500,'Stock-AF'!$C172)</f>
        <v>7.2481797261238876</v>
      </c>
      <c r="AS172" s="4">
        <f>SUMIFS(Stock!AS$2:AS$500,Stock!$C$2:$C$500,'Stock-AF'!$C172)*SUMIFS(AF!AS$2:AS$500,AF!$C$2:$C$500,'Stock-AF'!$C172)</f>
        <v>5.0733845692778452</v>
      </c>
      <c r="AT172" s="4">
        <f>SUMIFS(Stock!AT$2:AT$500,Stock!$C$2:$C$500,'Stock-AF'!$C172)*SUMIFS(AF!AT$2:AT$500,AF!$C$2:$C$500,'Stock-AF'!$C172)</f>
        <v>4.4193162010704565</v>
      </c>
      <c r="AU172" s="4">
        <f>SUMIFS(Stock!AU$2:AU$500,Stock!$C$2:$C$500,'Stock-AF'!$C172)*SUMIFS(AF!AU$2:AU$500,AF!$C$2:$C$500,'Stock-AF'!$C172)</f>
        <v>0.25635101941085942</v>
      </c>
      <c r="AV172" s="4">
        <f>SUMIFS(Stock!AV$2:AV$500,Stock!$C$2:$C$500,'Stock-AF'!$C172)*SUMIFS(AF!AV$2:AV$500,AF!$C$2:$C$500,'Stock-AF'!$C172)</f>
        <v>1.6121814307508295</v>
      </c>
    </row>
    <row r="173" spans="1:48">
      <c r="A173" s="4" t="s">
        <v>52</v>
      </c>
      <c r="B173" s="4" t="s">
        <v>258</v>
      </c>
      <c r="C173" s="4" t="s">
        <v>80</v>
      </c>
      <c r="D173" s="4" t="s">
        <v>54</v>
      </c>
      <c r="E173" s="4" t="s">
        <v>260</v>
      </c>
      <c r="F173" s="4" t="s">
        <v>54</v>
      </c>
      <c r="G173" s="4">
        <v>2010</v>
      </c>
      <c r="H173" s="4" t="s">
        <v>54</v>
      </c>
      <c r="I173" s="4" t="s">
        <v>54</v>
      </c>
      <c r="J173" s="4" t="s">
        <v>54</v>
      </c>
      <c r="K173" s="4" t="s">
        <v>54</v>
      </c>
      <c r="L173" s="4">
        <f>SUMIFS(Stock!L$2:L$500,Stock!$C$2:$C$500,'Stock-AF'!$C173)*SUMIFS(AF!L$2:L$500,AF!$C$2:$C$500,'Stock-AF'!$C173)</f>
        <v>0</v>
      </c>
      <c r="M173" s="4">
        <f>SUMIFS(Stock!M$2:M$500,Stock!$C$2:$C$500,'Stock-AF'!$C173)*SUMIFS(AF!M$2:M$500,AF!$C$2:$C$500,'Stock-AF'!$C173)</f>
        <v>0.35142887674268353</v>
      </c>
      <c r="N173" s="4">
        <f>SUMIFS(Stock!N$2:N$500,Stock!$C$2:$C$500,'Stock-AF'!$C173)*SUMIFS(AF!N$2:N$500,AF!$C$2:$C$500,'Stock-AF'!$C173)</f>
        <v>0.80363254620177338</v>
      </c>
      <c r="O173" s="4">
        <f>SUMIFS(Stock!O$2:O$500,Stock!$C$2:$C$500,'Stock-AF'!$C173)*SUMIFS(AF!O$2:O$500,AF!$C$2:$C$500,'Stock-AF'!$C173)</f>
        <v>0.3707683793241815</v>
      </c>
      <c r="P173" s="4">
        <f>SUMIFS(Stock!P$2:P$500,Stock!$C$2:$C$500,'Stock-AF'!$C173)*SUMIFS(AF!P$2:P$500,AF!$C$2:$C$500,'Stock-AF'!$C173)</f>
        <v>1.0779736305387924</v>
      </c>
      <c r="Q173" s="4">
        <f>SUMIFS(Stock!Q$2:Q$500,Stock!$C$2:$C$500,'Stock-AF'!$C173)*SUMIFS(AF!Q$2:Q$500,AF!$C$2:$C$500,'Stock-AF'!$C173)</f>
        <v>6.45753259822123E-2</v>
      </c>
      <c r="R173" s="4">
        <f>SUMIFS(Stock!R$2:R$500,Stock!$C$2:$C$500,'Stock-AF'!$C173)*SUMIFS(AF!R$2:R$500,AF!$C$2:$C$500,'Stock-AF'!$C173)</f>
        <v>0</v>
      </c>
      <c r="S173" s="4">
        <f>SUMIFS(Stock!S$2:S$500,Stock!$C$2:$C$500,'Stock-AF'!$C173)*SUMIFS(AF!S$2:S$500,AF!$C$2:$C$500,'Stock-AF'!$C173)</f>
        <v>6.608100003742539</v>
      </c>
      <c r="T173" s="4">
        <f>SUMIFS(Stock!T$2:T$500,Stock!$C$2:$C$500,'Stock-AF'!$C173)*SUMIFS(AF!T$2:T$500,AF!$C$2:$C$500,'Stock-AF'!$C173)</f>
        <v>6.1328017730577242</v>
      </c>
      <c r="U173" s="4">
        <f>SUMIFS(Stock!U$2:U$500,Stock!$C$2:$C$500,'Stock-AF'!$C173)*SUMIFS(AF!U$2:U$500,AF!$C$2:$C$500,'Stock-AF'!$C173)</f>
        <v>0</v>
      </c>
      <c r="V173" s="4">
        <f>SUMIFS(Stock!V$2:V$500,Stock!$C$2:$C$500,'Stock-AF'!$C173)*SUMIFS(AF!V$2:V$500,AF!$C$2:$C$500,'Stock-AF'!$C173)</f>
        <v>0.1087557350347461</v>
      </c>
      <c r="W173" s="4">
        <f>SUMIFS(Stock!W$2:W$500,Stock!$C$2:$C$500,'Stock-AF'!$C173)*SUMIFS(AF!W$2:W$500,AF!$C$2:$C$500,'Stock-AF'!$C173)</f>
        <v>0</v>
      </c>
      <c r="X173" s="4">
        <f>SUMIFS(Stock!X$2:X$500,Stock!$C$2:$C$500,'Stock-AF'!$C173)*SUMIFS(AF!X$2:X$500,AF!$C$2:$C$500,'Stock-AF'!$C173)</f>
        <v>2.9152115247893029</v>
      </c>
      <c r="Y173" s="4">
        <f>SUMIFS(Stock!Y$2:Y$500,Stock!$C$2:$C$500,'Stock-AF'!$C173)*SUMIFS(AF!Y$2:Y$500,AF!$C$2:$C$500,'Stock-AF'!$C173)</f>
        <v>4.6490367764618054E-2</v>
      </c>
      <c r="Z173" s="4">
        <f>SUMIFS(Stock!Z$2:Z$500,Stock!$C$2:$C$500,'Stock-AF'!$C173)*SUMIFS(AF!Z$2:Z$500,AF!$C$2:$C$500,'Stock-AF'!$C173)</f>
        <v>1.0762690760117992</v>
      </c>
      <c r="AA173" s="4">
        <f>SUMIFS(Stock!AA$2:AA$500,Stock!$C$2:$C$500,'Stock-AF'!$C173)*SUMIFS(AF!AA$2:AA$500,AF!$C$2:$C$500,'Stock-AF'!$C173)</f>
        <v>3.4307225433314388E-2</v>
      </c>
      <c r="AB173" s="4">
        <f>SUMIFS(Stock!AB$2:AB$500,Stock!$C$2:$C$500,'Stock-AF'!$C173)*SUMIFS(AF!AB$2:AB$500,AF!$C$2:$C$500,'Stock-AF'!$C173)</f>
        <v>0.55397461142972493</v>
      </c>
      <c r="AC173" s="4">
        <f>SUMIFS(Stock!AC$2:AC$500,Stock!$C$2:$C$500,'Stock-AF'!$C173)*SUMIFS(AF!AC$2:AC$500,AF!$C$2:$C$500,'Stock-AF'!$C173)</f>
        <v>0.33145949871811259</v>
      </c>
      <c r="AD173" s="4">
        <f>SUMIFS(Stock!AD$2:AD$500,Stock!$C$2:$C$500,'Stock-AF'!$C173)*SUMIFS(AF!AD$2:AD$500,AF!$C$2:$C$500,'Stock-AF'!$C173)</f>
        <v>0</v>
      </c>
      <c r="AE173" s="4">
        <f>SUMIFS(Stock!AE$2:AE$500,Stock!$C$2:$C$500,'Stock-AF'!$C173)*SUMIFS(AF!AE$2:AE$500,AF!$C$2:$C$500,'Stock-AF'!$C173)</f>
        <v>5.8698372957817269E-2</v>
      </c>
      <c r="AF173" s="4">
        <f>SUMIFS(Stock!AF$2:AF$500,Stock!$C$2:$C$500,'Stock-AF'!$C173)*SUMIFS(AF!AF$2:AF$500,AF!$C$2:$C$500,'Stock-AF'!$C173)</f>
        <v>0.15635591332198517</v>
      </c>
      <c r="AG173" s="4">
        <f>SUMIFS(Stock!AG$2:AG$500,Stock!$C$2:$C$500,'Stock-AF'!$C173)*SUMIFS(AF!AG$2:AG$500,AF!$C$2:$C$500,'Stock-AF'!$C173)</f>
        <v>0.52359423744677891</v>
      </c>
      <c r="AH173" s="4">
        <f>SUMIFS(Stock!AH$2:AH$500,Stock!$C$2:$C$500,'Stock-AF'!$C173)*SUMIFS(AF!AH$2:AH$500,AF!$C$2:$C$500,'Stock-AF'!$C173)</f>
        <v>2.6988868748092491E-3</v>
      </c>
      <c r="AI173" s="4">
        <f>SUMIFS(Stock!AI$2:AI$500,Stock!$C$2:$C$500,'Stock-AF'!$C173)*SUMIFS(AF!AI$2:AI$500,AF!$C$2:$C$500,'Stock-AF'!$C173)</f>
        <v>0.20649881481825447</v>
      </c>
      <c r="AJ173" s="4">
        <f>SUMIFS(Stock!AJ$2:AJ$500,Stock!$C$2:$C$500,'Stock-AF'!$C173)*SUMIFS(AF!AJ$2:AJ$500,AF!$C$2:$C$500,'Stock-AF'!$C173)</f>
        <v>0</v>
      </c>
      <c r="AK173" s="4">
        <f>SUMIFS(Stock!AK$2:AK$500,Stock!$C$2:$C$500,'Stock-AF'!$C173)*SUMIFS(AF!AK$2:AK$500,AF!$C$2:$C$500,'Stock-AF'!$C173)</f>
        <v>0</v>
      </c>
      <c r="AL173" s="4">
        <f>SUMIFS(Stock!AL$2:AL$500,Stock!$C$2:$C$500,'Stock-AF'!$C173)*SUMIFS(AF!AL$2:AL$500,AF!$C$2:$C$500,'Stock-AF'!$C173)</f>
        <v>0</v>
      </c>
      <c r="AM173" s="4">
        <f>SUMIFS(Stock!AM$2:AM$500,Stock!$C$2:$C$500,'Stock-AF'!$C173)*SUMIFS(AF!AM$2:AM$500,AF!$C$2:$C$500,'Stock-AF'!$C173)</f>
        <v>7.4337099908876637E-3</v>
      </c>
      <c r="AN173" s="4">
        <f>SUMIFS(Stock!AN$2:AN$500,Stock!$C$2:$C$500,'Stock-AF'!$C173)*SUMIFS(AF!AN$2:AN$500,AF!$C$2:$C$500,'Stock-AF'!$C173)</f>
        <v>0</v>
      </c>
      <c r="AO173" s="4">
        <f>SUMIFS(Stock!AO$2:AO$500,Stock!$C$2:$C$500,'Stock-AF'!$C173)*SUMIFS(AF!AO$2:AO$500,AF!$C$2:$C$500,'Stock-AF'!$C173)</f>
        <v>42.211162874668389</v>
      </c>
      <c r="AP173" s="4">
        <f>SUMIFS(Stock!AP$2:AP$500,Stock!$C$2:$C$500,'Stock-AF'!$C173)*SUMIFS(AF!AP$2:AP$500,AF!$C$2:$C$500,'Stock-AF'!$C173)</f>
        <v>0</v>
      </c>
      <c r="AQ173" s="4">
        <f>SUMIFS(Stock!AQ$2:AQ$500,Stock!$C$2:$C$500,'Stock-AF'!$C173)*SUMIFS(AF!AQ$2:AQ$500,AF!$C$2:$C$500,'Stock-AF'!$C173)</f>
        <v>3.7515593041027487E-2</v>
      </c>
      <c r="AR173" s="4">
        <f>SUMIFS(Stock!AR$2:AR$500,Stock!$C$2:$C$500,'Stock-AF'!$C173)*SUMIFS(AF!AR$2:AR$500,AF!$C$2:$C$500,'Stock-AF'!$C173)</f>
        <v>1.7188001673425632</v>
      </c>
      <c r="AS173" s="4">
        <f>SUMIFS(Stock!AS$2:AS$500,Stock!$C$2:$C$500,'Stock-AF'!$C173)*SUMIFS(AF!AS$2:AS$500,AF!$C$2:$C$500,'Stock-AF'!$C173)</f>
        <v>0</v>
      </c>
      <c r="AT173" s="4">
        <f>SUMIFS(Stock!AT$2:AT$500,Stock!$C$2:$C$500,'Stock-AF'!$C173)*SUMIFS(AF!AT$2:AT$500,AF!$C$2:$C$500,'Stock-AF'!$C173)</f>
        <v>1.3220660478630563E-2</v>
      </c>
      <c r="AU173" s="4">
        <f>SUMIFS(Stock!AU$2:AU$500,Stock!$C$2:$C$500,'Stock-AF'!$C173)*SUMIFS(AF!AU$2:AU$500,AF!$C$2:$C$500,'Stock-AF'!$C173)</f>
        <v>0.3217335622185124</v>
      </c>
      <c r="AV173" s="4">
        <f>SUMIFS(Stock!AV$2:AV$500,Stock!$C$2:$C$500,'Stock-AF'!$C173)*SUMIFS(AF!AV$2:AV$500,AF!$C$2:$C$500,'Stock-AF'!$C173)</f>
        <v>1.0382688933289643</v>
      </c>
    </row>
    <row r="174" spans="1:48">
      <c r="A174" s="4" t="s">
        <v>52</v>
      </c>
      <c r="B174" s="4" t="s">
        <v>258</v>
      </c>
      <c r="C174" s="4" t="s">
        <v>600</v>
      </c>
      <c r="D174" s="4" t="s">
        <v>54</v>
      </c>
      <c r="E174" s="4" t="s">
        <v>260</v>
      </c>
      <c r="F174" s="4" t="s">
        <v>54</v>
      </c>
      <c r="G174" s="4">
        <v>2010</v>
      </c>
      <c r="H174" s="4" t="s">
        <v>54</v>
      </c>
      <c r="I174" s="4" t="s">
        <v>54</v>
      </c>
      <c r="J174" s="4" t="s">
        <v>54</v>
      </c>
      <c r="K174" s="4" t="s">
        <v>54</v>
      </c>
      <c r="L174" s="4">
        <f>SUMIFS(Stock!L$2:L$500,Stock!$C$2:$C$500,'Stock-AF'!$C174)*SUMIFS(AF!L$2:L$500,AF!$C$2:$C$500,'Stock-AF'!$C174)</f>
        <v>0</v>
      </c>
      <c r="M174" s="4">
        <f>SUMIFS(Stock!M$2:M$500,Stock!$C$2:$C$500,'Stock-AF'!$C174)*SUMIFS(AF!M$2:M$500,AF!$C$2:$C$500,'Stock-AF'!$C174)</f>
        <v>0.20063560702735986</v>
      </c>
      <c r="N174" s="4">
        <f>SUMIFS(Stock!N$2:N$500,Stock!$C$2:$C$500,'Stock-AF'!$C174)*SUMIFS(AF!N$2:N$500,AF!$C$2:$C$500,'Stock-AF'!$C174)</f>
        <v>0</v>
      </c>
      <c r="O174" s="4">
        <f>SUMIFS(Stock!O$2:O$500,Stock!$C$2:$C$500,'Stock-AF'!$C174)*SUMIFS(AF!O$2:O$500,AF!$C$2:$C$500,'Stock-AF'!$C174)</f>
        <v>1.9567319150518786E-3</v>
      </c>
      <c r="P174" s="4">
        <f>SUMIFS(Stock!P$2:P$500,Stock!$C$2:$C$500,'Stock-AF'!$C174)*SUMIFS(AF!P$2:P$500,AF!$C$2:$C$500,'Stock-AF'!$C174)</f>
        <v>0</v>
      </c>
      <c r="Q174" s="4">
        <f>SUMIFS(Stock!Q$2:Q$500,Stock!$C$2:$C$500,'Stock-AF'!$C174)*SUMIFS(AF!Q$2:Q$500,AF!$C$2:$C$500,'Stock-AF'!$C174)</f>
        <v>0.68320036543636875</v>
      </c>
      <c r="R174" s="4">
        <f>SUMIFS(Stock!R$2:R$500,Stock!$C$2:$C$500,'Stock-AF'!$C174)*SUMIFS(AF!R$2:R$500,AF!$C$2:$C$500,'Stock-AF'!$C174)</f>
        <v>0</v>
      </c>
      <c r="S174" s="4">
        <f>SUMIFS(Stock!S$2:S$500,Stock!$C$2:$C$500,'Stock-AF'!$C174)*SUMIFS(AF!S$2:S$500,AF!$C$2:$C$500,'Stock-AF'!$C174)</f>
        <v>0.14807916321860443</v>
      </c>
      <c r="T174" s="4">
        <f>SUMIFS(Stock!T$2:T$500,Stock!$C$2:$C$500,'Stock-AF'!$C174)*SUMIFS(AF!T$2:T$500,AF!$C$2:$C$500,'Stock-AF'!$C174)</f>
        <v>1.4108822694313774</v>
      </c>
      <c r="U174" s="4">
        <f>SUMIFS(Stock!U$2:U$500,Stock!$C$2:$C$500,'Stock-AF'!$C174)*SUMIFS(AF!U$2:U$500,AF!$C$2:$C$500,'Stock-AF'!$C174)</f>
        <v>0.10542559679655421</v>
      </c>
      <c r="V174" s="4">
        <f>SUMIFS(Stock!V$2:V$500,Stock!$C$2:$C$500,'Stock-AF'!$C174)*SUMIFS(AF!V$2:V$500,AF!$C$2:$C$500,'Stock-AF'!$C174)</f>
        <v>0.17987780644229548</v>
      </c>
      <c r="W174" s="4">
        <f>SUMIFS(Stock!W$2:W$500,Stock!$C$2:$C$500,'Stock-AF'!$C174)*SUMIFS(AF!W$2:W$500,AF!$C$2:$C$500,'Stock-AF'!$C174)</f>
        <v>0</v>
      </c>
      <c r="X174" s="4">
        <f>SUMIFS(Stock!X$2:X$500,Stock!$C$2:$C$500,'Stock-AF'!$C174)*SUMIFS(AF!X$2:X$500,AF!$C$2:$C$500,'Stock-AF'!$C174)</f>
        <v>1.1829595827867552</v>
      </c>
      <c r="Y174" s="4">
        <f>SUMIFS(Stock!Y$2:Y$500,Stock!$C$2:$C$500,'Stock-AF'!$C174)*SUMIFS(AF!Y$2:Y$500,AF!$C$2:$C$500,'Stock-AF'!$C174)</f>
        <v>1.9226913399864509</v>
      </c>
      <c r="Z174" s="4">
        <f>SUMIFS(Stock!Z$2:Z$500,Stock!$C$2:$C$500,'Stock-AF'!$C174)*SUMIFS(AF!Z$2:Z$500,AF!$C$2:$C$500,'Stock-AF'!$C174)</f>
        <v>5.1762033328937624</v>
      </c>
      <c r="AA174" s="4">
        <f>SUMIFS(Stock!AA$2:AA$500,Stock!$C$2:$C$500,'Stock-AF'!$C174)*SUMIFS(AF!AA$2:AA$500,AF!$C$2:$C$500,'Stock-AF'!$C174)</f>
        <v>0</v>
      </c>
      <c r="AB174" s="4">
        <f>SUMIFS(Stock!AB$2:AB$500,Stock!$C$2:$C$500,'Stock-AF'!$C174)*SUMIFS(AF!AB$2:AB$500,AF!$C$2:$C$500,'Stock-AF'!$C174)</f>
        <v>3.8128367306050483E-3</v>
      </c>
      <c r="AC174" s="4">
        <f>SUMIFS(Stock!AC$2:AC$500,Stock!$C$2:$C$500,'Stock-AF'!$C174)*SUMIFS(AF!AC$2:AC$500,AF!$C$2:$C$500,'Stock-AF'!$C174)</f>
        <v>1.6789518668138379E-3</v>
      </c>
      <c r="AD174" s="4">
        <f>SUMIFS(Stock!AD$2:AD$500,Stock!$C$2:$C$500,'Stock-AF'!$C174)*SUMIFS(AF!AD$2:AD$500,AF!$C$2:$C$500,'Stock-AF'!$C174)</f>
        <v>0</v>
      </c>
      <c r="AE174" s="4">
        <f>SUMIFS(Stock!AE$2:AE$500,Stock!$C$2:$C$500,'Stock-AF'!$C174)*SUMIFS(AF!AE$2:AE$500,AF!$C$2:$C$500,'Stock-AF'!$C174)</f>
        <v>1.43739968350276</v>
      </c>
      <c r="AF174" s="4">
        <f>SUMIFS(Stock!AF$2:AF$500,Stock!$C$2:$C$500,'Stock-AF'!$C174)*SUMIFS(AF!AF$2:AF$500,AF!$C$2:$C$500,'Stock-AF'!$C174)</f>
        <v>0</v>
      </c>
      <c r="AG174" s="4">
        <f>SUMIFS(Stock!AG$2:AG$500,Stock!$C$2:$C$500,'Stock-AF'!$C174)*SUMIFS(AF!AG$2:AG$500,AF!$C$2:$C$500,'Stock-AF'!$C174)</f>
        <v>3.1166252037202352E-3</v>
      </c>
      <c r="AH174" s="4">
        <f>SUMIFS(Stock!AH$2:AH$500,Stock!$C$2:$C$500,'Stock-AF'!$C174)*SUMIFS(AF!AH$2:AH$500,AF!$C$2:$C$500,'Stock-AF'!$C174)</f>
        <v>0</v>
      </c>
      <c r="AI174" s="4">
        <f>SUMIFS(Stock!AI$2:AI$500,Stock!$C$2:$C$500,'Stock-AF'!$C174)*SUMIFS(AF!AI$2:AI$500,AF!$C$2:$C$500,'Stock-AF'!$C174)</f>
        <v>0</v>
      </c>
      <c r="AJ174" s="4">
        <f>SUMIFS(Stock!AJ$2:AJ$500,Stock!$C$2:$C$500,'Stock-AF'!$C174)*SUMIFS(AF!AJ$2:AJ$500,AF!$C$2:$C$500,'Stock-AF'!$C174)</f>
        <v>0</v>
      </c>
      <c r="AK174" s="4">
        <f>SUMIFS(Stock!AK$2:AK$500,Stock!$C$2:$C$500,'Stock-AF'!$C174)*SUMIFS(AF!AK$2:AK$500,AF!$C$2:$C$500,'Stock-AF'!$C174)</f>
        <v>0</v>
      </c>
      <c r="AL174" s="4">
        <f>SUMIFS(Stock!AL$2:AL$500,Stock!$C$2:$C$500,'Stock-AF'!$C174)*SUMIFS(AF!AL$2:AL$500,AF!$C$2:$C$500,'Stock-AF'!$C174)</f>
        <v>0</v>
      </c>
      <c r="AM174" s="4">
        <f>SUMIFS(Stock!AM$2:AM$500,Stock!$C$2:$C$500,'Stock-AF'!$C174)*SUMIFS(AF!AM$2:AM$500,AF!$C$2:$C$500,'Stock-AF'!$C174)</f>
        <v>6.3157234082019315E-2</v>
      </c>
      <c r="AN174" s="4">
        <f>SUMIFS(Stock!AN$2:AN$500,Stock!$C$2:$C$500,'Stock-AF'!$C174)*SUMIFS(AF!AN$2:AN$500,AF!$C$2:$C$500,'Stock-AF'!$C174)</f>
        <v>6.1151490333331671</v>
      </c>
      <c r="AO174" s="4">
        <f>SUMIFS(Stock!AO$2:AO$500,Stock!$C$2:$C$500,'Stock-AF'!$C174)*SUMIFS(AF!AO$2:AO$500,AF!$C$2:$C$500,'Stock-AF'!$C174)</f>
        <v>1.7787964176829017E-2</v>
      </c>
      <c r="AP174" s="4">
        <f>SUMIFS(Stock!AP$2:AP$500,Stock!$C$2:$C$500,'Stock-AF'!$C174)*SUMIFS(AF!AP$2:AP$500,AF!$C$2:$C$500,'Stock-AF'!$C174)</f>
        <v>7.7341759025159898E-2</v>
      </c>
      <c r="AQ174" s="4">
        <f>SUMIFS(Stock!AQ$2:AQ$500,Stock!$C$2:$C$500,'Stock-AF'!$C174)*SUMIFS(AF!AQ$2:AQ$500,AF!$C$2:$C$500,'Stock-AF'!$C174)</f>
        <v>0</v>
      </c>
      <c r="AR174" s="4">
        <f>SUMIFS(Stock!AR$2:AR$500,Stock!$C$2:$C$500,'Stock-AF'!$C174)*SUMIFS(AF!AR$2:AR$500,AF!$C$2:$C$500,'Stock-AF'!$C174)</f>
        <v>0</v>
      </c>
      <c r="AS174" s="4">
        <f>SUMIFS(Stock!AS$2:AS$500,Stock!$C$2:$C$500,'Stock-AF'!$C174)*SUMIFS(AF!AS$2:AS$500,AF!$C$2:$C$500,'Stock-AF'!$C174)</f>
        <v>9.9093485337915013</v>
      </c>
      <c r="AT174" s="4">
        <f>SUMIFS(Stock!AT$2:AT$500,Stock!$C$2:$C$500,'Stock-AF'!$C174)*SUMIFS(AF!AT$2:AT$500,AF!$C$2:$C$500,'Stock-AF'!$C174)</f>
        <v>0</v>
      </c>
      <c r="AU174" s="4">
        <f>SUMIFS(Stock!AU$2:AU$500,Stock!$C$2:$C$500,'Stock-AF'!$C174)*SUMIFS(AF!AU$2:AU$500,AF!$C$2:$C$500,'Stock-AF'!$C174)</f>
        <v>9.8297122498931973E-3</v>
      </c>
      <c r="AV174" s="4">
        <f>SUMIFS(Stock!AV$2:AV$500,Stock!$C$2:$C$500,'Stock-AF'!$C174)*SUMIFS(AF!AV$2:AV$500,AF!$C$2:$C$500,'Stock-AF'!$C174)</f>
        <v>8.1455725089042808E-2</v>
      </c>
    </row>
    <row r="175" spans="1:48">
      <c r="A175" s="4" t="s">
        <v>52</v>
      </c>
      <c r="B175" s="4" t="s">
        <v>258</v>
      </c>
      <c r="C175" s="4" t="s">
        <v>601</v>
      </c>
      <c r="D175" s="4" t="s">
        <v>54</v>
      </c>
      <c r="E175" s="4" t="s">
        <v>260</v>
      </c>
      <c r="F175" s="4" t="s">
        <v>54</v>
      </c>
      <c r="G175" s="4">
        <v>2010</v>
      </c>
      <c r="H175" s="4" t="s">
        <v>54</v>
      </c>
      <c r="I175" s="4" t="s">
        <v>54</v>
      </c>
      <c r="J175" s="4" t="s">
        <v>54</v>
      </c>
      <c r="K175" s="4" t="s">
        <v>54</v>
      </c>
      <c r="L175" s="4">
        <f>SUMIFS(Stock!L$2:L$500,Stock!$C$2:$C$500,'Stock-AF'!$C175)*SUMIFS(AF!L$2:L$500,AF!$C$2:$C$500,'Stock-AF'!$C175)</f>
        <v>0</v>
      </c>
      <c r="M175" s="4">
        <f>SUMIFS(Stock!M$2:M$500,Stock!$C$2:$C$500,'Stock-AF'!$C175)*SUMIFS(AF!M$2:M$500,AF!$C$2:$C$500,'Stock-AF'!$C175)</f>
        <v>0.65928843323290376</v>
      </c>
      <c r="N175" s="4">
        <f>SUMIFS(Stock!N$2:N$500,Stock!$C$2:$C$500,'Stock-AF'!$C175)*SUMIFS(AF!N$2:N$500,AF!$C$2:$C$500,'Stock-AF'!$C175)</f>
        <v>0</v>
      </c>
      <c r="O175" s="4">
        <f>SUMIFS(Stock!O$2:O$500,Stock!$C$2:$C$500,'Stock-AF'!$C175)*SUMIFS(AF!O$2:O$500,AF!$C$2:$C$500,'Stock-AF'!$C175)</f>
        <v>1.3280493789549744E-3</v>
      </c>
      <c r="P175" s="4">
        <f>SUMIFS(Stock!P$2:P$500,Stock!$C$2:$C$500,'Stock-AF'!$C175)*SUMIFS(AF!P$2:P$500,AF!$C$2:$C$500,'Stock-AF'!$C175)</f>
        <v>0</v>
      </c>
      <c r="Q175" s="4">
        <f>SUMIFS(Stock!Q$2:Q$500,Stock!$C$2:$C$500,'Stock-AF'!$C175)*SUMIFS(AF!Q$2:Q$500,AF!$C$2:$C$500,'Stock-AF'!$C175)</f>
        <v>0.52442643066351324</v>
      </c>
      <c r="R175" s="4">
        <f>SUMIFS(Stock!R$2:R$500,Stock!$C$2:$C$500,'Stock-AF'!$C175)*SUMIFS(AF!R$2:R$500,AF!$C$2:$C$500,'Stock-AF'!$C175)</f>
        <v>0</v>
      </c>
      <c r="S175" s="4">
        <f>SUMIFS(Stock!S$2:S$500,Stock!$C$2:$C$500,'Stock-AF'!$C175)*SUMIFS(AF!S$2:S$500,AF!$C$2:$C$500,'Stock-AF'!$C175)</f>
        <v>0.1332011971074796</v>
      </c>
      <c r="T175" s="4">
        <f>SUMIFS(Stock!T$2:T$500,Stock!$C$2:$C$500,'Stock-AF'!$C175)*SUMIFS(AF!T$2:T$500,AF!$C$2:$C$500,'Stock-AF'!$C175)</f>
        <v>2.3148156338988497</v>
      </c>
      <c r="U175" s="4">
        <f>SUMIFS(Stock!U$2:U$500,Stock!$C$2:$C$500,'Stock-AF'!$C175)*SUMIFS(AF!U$2:U$500,AF!$C$2:$C$500,'Stock-AF'!$C175)</f>
        <v>3.0744303034421685E-2</v>
      </c>
      <c r="V175" s="4">
        <f>SUMIFS(Stock!V$2:V$500,Stock!$C$2:$C$500,'Stock-AF'!$C175)*SUMIFS(AF!V$2:V$500,AF!$C$2:$C$500,'Stock-AF'!$C175)</f>
        <v>1.8745636357755953E-2</v>
      </c>
      <c r="W175" s="4">
        <f>SUMIFS(Stock!W$2:W$500,Stock!$C$2:$C$500,'Stock-AF'!$C175)*SUMIFS(AF!W$2:W$500,AF!$C$2:$C$500,'Stock-AF'!$C175)</f>
        <v>0</v>
      </c>
      <c r="X175" s="4">
        <f>SUMIFS(Stock!X$2:X$500,Stock!$C$2:$C$500,'Stock-AF'!$C175)*SUMIFS(AF!X$2:X$500,AF!$C$2:$C$500,'Stock-AF'!$C175)</f>
        <v>0</v>
      </c>
      <c r="Y175" s="4">
        <f>SUMIFS(Stock!Y$2:Y$500,Stock!$C$2:$C$500,'Stock-AF'!$C175)*SUMIFS(AF!Y$2:Y$500,AF!$C$2:$C$500,'Stock-AF'!$C175)</f>
        <v>0.2207461014450364</v>
      </c>
      <c r="Z175" s="4">
        <f>SUMIFS(Stock!Z$2:Z$500,Stock!$C$2:$C$500,'Stock-AF'!$C175)*SUMIFS(AF!Z$2:Z$500,AF!$C$2:$C$500,'Stock-AF'!$C175)</f>
        <v>0.75156468429852152</v>
      </c>
      <c r="AA175" s="4">
        <f>SUMIFS(Stock!AA$2:AA$500,Stock!$C$2:$C$500,'Stock-AF'!$C175)*SUMIFS(AF!AA$2:AA$500,AF!$C$2:$C$500,'Stock-AF'!$C175)</f>
        <v>0</v>
      </c>
      <c r="AB175" s="4">
        <f>SUMIFS(Stock!AB$2:AB$500,Stock!$C$2:$C$500,'Stock-AF'!$C175)*SUMIFS(AF!AB$2:AB$500,AF!$C$2:$C$500,'Stock-AF'!$C175)</f>
        <v>4.5893132260418938E-3</v>
      </c>
      <c r="AC175" s="4">
        <f>SUMIFS(Stock!AC$2:AC$500,Stock!$C$2:$C$500,'Stock-AF'!$C175)*SUMIFS(AF!AC$2:AC$500,AF!$C$2:$C$500,'Stock-AF'!$C175)</f>
        <v>2.3164826727668925E-3</v>
      </c>
      <c r="AD175" s="4">
        <f>SUMIFS(Stock!AD$2:AD$500,Stock!$C$2:$C$500,'Stock-AF'!$C175)*SUMIFS(AF!AD$2:AD$500,AF!$C$2:$C$500,'Stock-AF'!$C175)</f>
        <v>0</v>
      </c>
      <c r="AE175" s="4">
        <f>SUMIFS(Stock!AE$2:AE$500,Stock!$C$2:$C$500,'Stock-AF'!$C175)*SUMIFS(AF!AE$2:AE$500,AF!$C$2:$C$500,'Stock-AF'!$C175)</f>
        <v>7.1625141553647632E-4</v>
      </c>
      <c r="AF175" s="4">
        <f>SUMIFS(Stock!AF$2:AF$500,Stock!$C$2:$C$500,'Stock-AF'!$C175)*SUMIFS(AF!AF$2:AF$500,AF!$C$2:$C$500,'Stock-AF'!$C175)</f>
        <v>0</v>
      </c>
      <c r="AG175" s="4">
        <f>SUMIFS(Stock!AG$2:AG$500,Stock!$C$2:$C$500,'Stock-AF'!$C175)*SUMIFS(AF!AG$2:AG$500,AF!$C$2:$C$500,'Stock-AF'!$C175)</f>
        <v>7.9360423233803146E-3</v>
      </c>
      <c r="AH175" s="4">
        <f>SUMIFS(Stock!AH$2:AH$500,Stock!$C$2:$C$500,'Stock-AF'!$C175)*SUMIFS(AF!AH$2:AH$500,AF!$C$2:$C$500,'Stock-AF'!$C175)</f>
        <v>0</v>
      </c>
      <c r="AI175" s="4">
        <f>SUMIFS(Stock!AI$2:AI$500,Stock!$C$2:$C$500,'Stock-AF'!$C175)*SUMIFS(AF!AI$2:AI$500,AF!$C$2:$C$500,'Stock-AF'!$C175)</f>
        <v>0</v>
      </c>
      <c r="AJ175" s="4">
        <f>SUMIFS(Stock!AJ$2:AJ$500,Stock!$C$2:$C$500,'Stock-AF'!$C175)*SUMIFS(AF!AJ$2:AJ$500,AF!$C$2:$C$500,'Stock-AF'!$C175)</f>
        <v>0</v>
      </c>
      <c r="AK175" s="4">
        <f>SUMIFS(Stock!AK$2:AK$500,Stock!$C$2:$C$500,'Stock-AF'!$C175)*SUMIFS(AF!AK$2:AK$500,AF!$C$2:$C$500,'Stock-AF'!$C175)</f>
        <v>0</v>
      </c>
      <c r="AL175" s="4">
        <f>SUMIFS(Stock!AL$2:AL$500,Stock!$C$2:$C$500,'Stock-AF'!$C175)*SUMIFS(AF!AL$2:AL$500,AF!$C$2:$C$500,'Stock-AF'!$C175)</f>
        <v>0</v>
      </c>
      <c r="AM175" s="4">
        <f>SUMIFS(Stock!AM$2:AM$500,Stock!$C$2:$C$500,'Stock-AF'!$C175)*SUMIFS(AF!AM$2:AM$500,AF!$C$2:$C$500,'Stock-AF'!$C175)</f>
        <v>0.12803882642294323</v>
      </c>
      <c r="AN175" s="4">
        <f>SUMIFS(Stock!AN$2:AN$500,Stock!$C$2:$C$500,'Stock-AF'!$C175)*SUMIFS(AF!AN$2:AN$500,AF!$C$2:$C$500,'Stock-AF'!$C175)</f>
        <v>0.29401736887090429</v>
      </c>
      <c r="AO175" s="4">
        <f>SUMIFS(Stock!AO$2:AO$500,Stock!$C$2:$C$500,'Stock-AF'!$C175)*SUMIFS(AF!AO$2:AO$500,AF!$C$2:$C$500,'Stock-AF'!$C175)</f>
        <v>6.107201034044623E-2</v>
      </c>
      <c r="AP175" s="4">
        <f>SUMIFS(Stock!AP$2:AP$500,Stock!$C$2:$C$500,'Stock-AF'!$C175)*SUMIFS(AF!AP$2:AP$500,AF!$C$2:$C$500,'Stock-AF'!$C175)</f>
        <v>0</v>
      </c>
      <c r="AQ175" s="4">
        <f>SUMIFS(Stock!AQ$2:AQ$500,Stock!$C$2:$C$500,'Stock-AF'!$C175)*SUMIFS(AF!AQ$2:AQ$500,AF!$C$2:$C$500,'Stock-AF'!$C175)</f>
        <v>0</v>
      </c>
      <c r="AR175" s="4">
        <f>SUMIFS(Stock!AR$2:AR$500,Stock!$C$2:$C$500,'Stock-AF'!$C175)*SUMIFS(AF!AR$2:AR$500,AF!$C$2:$C$500,'Stock-AF'!$C175)</f>
        <v>0</v>
      </c>
      <c r="AS175" s="4">
        <f>SUMIFS(Stock!AS$2:AS$500,Stock!$C$2:$C$500,'Stock-AF'!$C175)*SUMIFS(AF!AS$2:AS$500,AF!$C$2:$C$500,'Stock-AF'!$C175)</f>
        <v>7.3993315240711093</v>
      </c>
      <c r="AT175" s="4">
        <f>SUMIFS(Stock!AT$2:AT$500,Stock!$C$2:$C$500,'Stock-AF'!$C175)*SUMIFS(AF!AT$2:AT$500,AF!$C$2:$C$500,'Stock-AF'!$C175)</f>
        <v>0</v>
      </c>
      <c r="AU175" s="4">
        <f>SUMIFS(Stock!AU$2:AU$500,Stock!$C$2:$C$500,'Stock-AF'!$C175)*SUMIFS(AF!AU$2:AU$500,AF!$C$2:$C$500,'Stock-AF'!$C175)</f>
        <v>6.9369881791765701E-3</v>
      </c>
      <c r="AV175" s="4">
        <f>SUMIFS(Stock!AV$2:AV$500,Stock!$C$2:$C$500,'Stock-AF'!$C175)*SUMIFS(AF!AV$2:AV$500,AF!$C$2:$C$500,'Stock-AF'!$C175)</f>
        <v>5.2141989203364277E-2</v>
      </c>
    </row>
    <row r="176" spans="1:48">
      <c r="A176" s="4" t="s">
        <v>52</v>
      </c>
      <c r="B176" s="4" t="s">
        <v>258</v>
      </c>
      <c r="C176" s="4" t="s">
        <v>602</v>
      </c>
      <c r="D176" s="4" t="s">
        <v>54</v>
      </c>
      <c r="E176" s="4" t="s">
        <v>260</v>
      </c>
      <c r="F176" s="4" t="s">
        <v>54</v>
      </c>
      <c r="G176" s="4">
        <v>2010</v>
      </c>
      <c r="H176" s="4" t="s">
        <v>54</v>
      </c>
      <c r="I176" s="4" t="s">
        <v>54</v>
      </c>
      <c r="J176" s="4" t="s">
        <v>54</v>
      </c>
      <c r="K176" s="4" t="s">
        <v>54</v>
      </c>
      <c r="L176" s="4">
        <f>SUMIFS(Stock!L$2:L$500,Stock!$C$2:$C$500,'Stock-AF'!$C176)*SUMIFS(AF!L$2:L$500,AF!$C$2:$C$500,'Stock-AF'!$C176)</f>
        <v>9.2731323554452336E-2</v>
      </c>
      <c r="M176" s="4">
        <f>SUMIFS(Stock!M$2:M$500,Stock!$C$2:$C$500,'Stock-AF'!$C176)*SUMIFS(AF!M$2:M$500,AF!$C$2:$C$500,'Stock-AF'!$C176)</f>
        <v>2.1159077793032379</v>
      </c>
      <c r="N176" s="4">
        <f>SUMIFS(Stock!N$2:N$500,Stock!$C$2:$C$500,'Stock-AF'!$C176)*SUMIFS(AF!N$2:N$500,AF!$C$2:$C$500,'Stock-AF'!$C176)</f>
        <v>7.0423603145319952E-2</v>
      </c>
      <c r="O176" s="4">
        <f>SUMIFS(Stock!O$2:O$500,Stock!$C$2:$C$500,'Stock-AF'!$C176)*SUMIFS(AF!O$2:O$500,AF!$C$2:$C$500,'Stock-AF'!$C176)</f>
        <v>1.0883593091720631</v>
      </c>
      <c r="P176" s="4">
        <f>SUMIFS(Stock!P$2:P$500,Stock!$C$2:$C$500,'Stock-AF'!$C176)*SUMIFS(AF!P$2:P$500,AF!$C$2:$C$500,'Stock-AF'!$C176)</f>
        <v>0.81383833435917707</v>
      </c>
      <c r="Q176" s="4">
        <f>SUMIFS(Stock!Q$2:Q$500,Stock!$C$2:$C$500,'Stock-AF'!$C176)*SUMIFS(AF!Q$2:Q$500,AF!$C$2:$C$500,'Stock-AF'!$C176)</f>
        <v>1.1964121599522008</v>
      </c>
      <c r="R176" s="4">
        <f>SUMIFS(Stock!R$2:R$500,Stock!$C$2:$C$500,'Stock-AF'!$C176)*SUMIFS(AF!R$2:R$500,AF!$C$2:$C$500,'Stock-AF'!$C176)</f>
        <v>0.17118783056277304</v>
      </c>
      <c r="S176" s="4">
        <f>SUMIFS(Stock!S$2:S$500,Stock!$C$2:$C$500,'Stock-AF'!$C176)*SUMIFS(AF!S$2:S$500,AF!$C$2:$C$500,'Stock-AF'!$C176)</f>
        <v>2.8904893850732574</v>
      </c>
      <c r="T176" s="4">
        <f>SUMIFS(Stock!T$2:T$500,Stock!$C$2:$C$500,'Stock-AF'!$C176)*SUMIFS(AF!T$2:T$500,AF!$C$2:$C$500,'Stock-AF'!$C176)</f>
        <v>17.498506293031578</v>
      </c>
      <c r="U176" s="4">
        <f>SUMIFS(Stock!U$2:U$500,Stock!$C$2:$C$500,'Stock-AF'!$C176)*SUMIFS(AF!U$2:U$500,AF!$C$2:$C$500,'Stock-AF'!$C176)</f>
        <v>4.8218964915864131E-2</v>
      </c>
      <c r="V176" s="4">
        <f>SUMIFS(Stock!V$2:V$500,Stock!$C$2:$C$500,'Stock-AF'!$C176)*SUMIFS(AF!V$2:V$500,AF!$C$2:$C$500,'Stock-AF'!$C176)</f>
        <v>5.5485555326561714E-2</v>
      </c>
      <c r="W176" s="4">
        <f>SUMIFS(Stock!W$2:W$500,Stock!$C$2:$C$500,'Stock-AF'!$C176)*SUMIFS(AF!W$2:W$500,AF!$C$2:$C$500,'Stock-AF'!$C176)</f>
        <v>0.86602885879457414</v>
      </c>
      <c r="X176" s="4">
        <f>SUMIFS(Stock!X$2:X$500,Stock!$C$2:$C$500,'Stock-AF'!$C176)*SUMIFS(AF!X$2:X$500,AF!$C$2:$C$500,'Stock-AF'!$C176)</f>
        <v>30.797429115580869</v>
      </c>
      <c r="Y176" s="4">
        <f>SUMIFS(Stock!Y$2:Y$500,Stock!$C$2:$C$500,'Stock-AF'!$C176)*SUMIFS(AF!Y$2:Y$500,AF!$C$2:$C$500,'Stock-AF'!$C176)</f>
        <v>1.7070760291937572</v>
      </c>
      <c r="Z176" s="4">
        <f>SUMIFS(Stock!Z$2:Z$500,Stock!$C$2:$C$500,'Stock-AF'!$C176)*SUMIFS(AF!Z$2:Z$500,AF!$C$2:$C$500,'Stock-AF'!$C176)</f>
        <v>18.005001965372088</v>
      </c>
      <c r="AA176" s="4">
        <f>SUMIFS(Stock!AA$2:AA$500,Stock!$C$2:$C$500,'Stock-AF'!$C176)*SUMIFS(AF!AA$2:AA$500,AF!$C$2:$C$500,'Stock-AF'!$C176)</f>
        <v>6.6961740080268284E-2</v>
      </c>
      <c r="AB176" s="4">
        <f>SUMIFS(Stock!AB$2:AB$500,Stock!$C$2:$C$500,'Stock-AF'!$C176)*SUMIFS(AF!AB$2:AB$500,AF!$C$2:$C$500,'Stock-AF'!$C176)</f>
        <v>1.0928544704876793</v>
      </c>
      <c r="AC176" s="4">
        <f>SUMIFS(Stock!AC$2:AC$500,Stock!$C$2:$C$500,'Stock-AF'!$C176)*SUMIFS(AF!AC$2:AC$500,AF!$C$2:$C$500,'Stock-AF'!$C176)</f>
        <v>0.1335508148945804</v>
      </c>
      <c r="AD176" s="4">
        <f>SUMIFS(Stock!AD$2:AD$500,Stock!$C$2:$C$500,'Stock-AF'!$C176)*SUMIFS(AF!AD$2:AD$500,AF!$C$2:$C$500,'Stock-AF'!$C176)</f>
        <v>0.2150135823942658</v>
      </c>
      <c r="AE176" s="4">
        <f>SUMIFS(Stock!AE$2:AE$500,Stock!$C$2:$C$500,'Stock-AF'!$C176)*SUMIFS(AF!AE$2:AE$500,AF!$C$2:$C$500,'Stock-AF'!$C176)</f>
        <v>0.12960707139592542</v>
      </c>
      <c r="AF176" s="4">
        <f>SUMIFS(Stock!AF$2:AF$500,Stock!$C$2:$C$500,'Stock-AF'!$C176)*SUMIFS(AF!AF$2:AF$500,AF!$C$2:$C$500,'Stock-AF'!$C176)</f>
        <v>3.4739189544182376E-2</v>
      </c>
      <c r="AG176" s="4">
        <f>SUMIFS(Stock!AG$2:AG$500,Stock!$C$2:$C$500,'Stock-AF'!$C176)*SUMIFS(AF!AG$2:AG$500,AF!$C$2:$C$500,'Stock-AF'!$C176)</f>
        <v>3.4804796039520462E-2</v>
      </c>
      <c r="AH176" s="4">
        <f>SUMIFS(Stock!AH$2:AH$500,Stock!$C$2:$C$500,'Stock-AF'!$C176)*SUMIFS(AF!AH$2:AH$500,AF!$C$2:$C$500,'Stock-AF'!$C176)</f>
        <v>5.7087617021256067E-2</v>
      </c>
      <c r="AI176" s="4">
        <f>SUMIFS(Stock!AI$2:AI$500,Stock!$C$2:$C$500,'Stock-AF'!$C176)*SUMIFS(AF!AI$2:AI$500,AF!$C$2:$C$500,'Stock-AF'!$C176)</f>
        <v>6.8111454913482999E-2</v>
      </c>
      <c r="AJ176" s="4">
        <f>SUMIFS(Stock!AJ$2:AJ$500,Stock!$C$2:$C$500,'Stock-AF'!$C176)*SUMIFS(AF!AJ$2:AJ$500,AF!$C$2:$C$500,'Stock-AF'!$C176)</f>
        <v>4.8486270242096376E-2</v>
      </c>
      <c r="AK176" s="4">
        <f>SUMIFS(Stock!AK$2:AK$500,Stock!$C$2:$C$500,'Stock-AF'!$C176)*SUMIFS(AF!AK$2:AK$500,AF!$C$2:$C$500,'Stock-AF'!$C176)</f>
        <v>5.2093354502044595E-2</v>
      </c>
      <c r="AL176" s="4">
        <f>SUMIFS(Stock!AL$2:AL$500,Stock!$C$2:$C$500,'Stock-AF'!$C176)*SUMIFS(AF!AL$2:AL$500,AF!$C$2:$C$500,'Stock-AF'!$C176)</f>
        <v>7.8195836373640887E-2</v>
      </c>
      <c r="AM176" s="4">
        <f>SUMIFS(Stock!AM$2:AM$500,Stock!$C$2:$C$500,'Stock-AF'!$C176)*SUMIFS(AF!AM$2:AM$500,AF!$C$2:$C$500,'Stock-AF'!$C176)</f>
        <v>0.48601959714686299</v>
      </c>
      <c r="AN176" s="4">
        <f>SUMIFS(Stock!AN$2:AN$500,Stock!$C$2:$C$500,'Stock-AF'!$C176)*SUMIFS(AF!AN$2:AN$500,AF!$C$2:$C$500,'Stock-AF'!$C176)</f>
        <v>7.0470697653931218</v>
      </c>
      <c r="AO176" s="4">
        <f>SUMIFS(Stock!AO$2:AO$500,Stock!$C$2:$C$500,'Stock-AF'!$C176)*SUMIFS(AF!AO$2:AO$500,AF!$C$2:$C$500,'Stock-AF'!$C176)</f>
        <v>0.57359037918883293</v>
      </c>
      <c r="AP176" s="4">
        <f>SUMIFS(Stock!AP$2:AP$500,Stock!$C$2:$C$500,'Stock-AF'!$C176)*SUMIFS(AF!AP$2:AP$500,AF!$C$2:$C$500,'Stock-AF'!$C176)</f>
        <v>6.2907516434235367E-2</v>
      </c>
      <c r="AQ176" s="4">
        <f>SUMIFS(Stock!AQ$2:AQ$500,Stock!$C$2:$C$500,'Stock-AF'!$C176)*SUMIFS(AF!AQ$2:AQ$500,AF!$C$2:$C$500,'Stock-AF'!$C176)</f>
        <v>0.42184855953068107</v>
      </c>
      <c r="AR176" s="4">
        <f>SUMIFS(Stock!AR$2:AR$500,Stock!$C$2:$C$500,'Stock-AF'!$C176)*SUMIFS(AF!AR$2:AR$500,AF!$C$2:$C$500,'Stock-AF'!$C176)</f>
        <v>0.22687959358431017</v>
      </c>
      <c r="AS176" s="4">
        <f>SUMIFS(Stock!AS$2:AS$500,Stock!$C$2:$C$500,'Stock-AF'!$C176)*SUMIFS(AF!AS$2:AS$500,AF!$C$2:$C$500,'Stock-AF'!$C176)</f>
        <v>16.826282898975567</v>
      </c>
      <c r="AT176" s="4">
        <f>SUMIFS(Stock!AT$2:AT$500,Stock!$C$2:$C$500,'Stock-AF'!$C176)*SUMIFS(AF!AT$2:AT$500,AF!$C$2:$C$500,'Stock-AF'!$C176)</f>
        <v>0.35373467072209536</v>
      </c>
      <c r="AU176" s="4">
        <f>SUMIFS(Stock!AU$2:AU$500,Stock!$C$2:$C$500,'Stock-AF'!$C176)*SUMIFS(AF!AU$2:AU$500,AF!$C$2:$C$500,'Stock-AF'!$C176)</f>
        <v>0.54816273028461648</v>
      </c>
      <c r="AV176" s="4">
        <f>SUMIFS(Stock!AV$2:AV$500,Stock!$C$2:$C$500,'Stock-AF'!$C176)*SUMIFS(AF!AV$2:AV$500,AF!$C$2:$C$500,'Stock-AF'!$C176)</f>
        <v>7.0881710308916759</v>
      </c>
    </row>
    <row r="177" spans="1:48">
      <c r="A177" s="4" t="s">
        <v>52</v>
      </c>
      <c r="B177" s="4" t="s">
        <v>258</v>
      </c>
      <c r="C177" s="4" t="s">
        <v>81</v>
      </c>
      <c r="D177" s="4" t="s">
        <v>54</v>
      </c>
      <c r="E177" s="4" t="s">
        <v>260</v>
      </c>
      <c r="F177" s="4" t="s">
        <v>54</v>
      </c>
      <c r="G177" s="4">
        <v>2010</v>
      </c>
      <c r="H177" s="4" t="s">
        <v>54</v>
      </c>
      <c r="I177" s="4" t="s">
        <v>54</v>
      </c>
      <c r="J177" s="4" t="s">
        <v>54</v>
      </c>
      <c r="K177" s="4" t="s">
        <v>54</v>
      </c>
      <c r="L177" s="4">
        <f>SUMIFS(Stock!L$2:L$500,Stock!$C$2:$C$500,'Stock-AF'!$C177)*SUMIFS(AF!L$2:L$500,AF!$C$2:$C$500,'Stock-AF'!$C177)</f>
        <v>0</v>
      </c>
      <c r="M177" s="4">
        <f>SUMIFS(Stock!M$2:M$500,Stock!$C$2:$C$500,'Stock-AF'!$C177)*SUMIFS(AF!M$2:M$500,AF!$C$2:$C$500,'Stock-AF'!$C177)</f>
        <v>8.8175509843156146</v>
      </c>
      <c r="N177" s="4">
        <f>SUMIFS(Stock!N$2:N$500,Stock!$C$2:$C$500,'Stock-AF'!$C177)*SUMIFS(AF!N$2:N$500,AF!$C$2:$C$500,'Stock-AF'!$C177)</f>
        <v>0.33248226051529872</v>
      </c>
      <c r="O177" s="4">
        <f>SUMIFS(Stock!O$2:O$500,Stock!$C$2:$C$500,'Stock-AF'!$C177)*SUMIFS(AF!O$2:O$500,AF!$C$2:$C$500,'Stock-AF'!$C177)</f>
        <v>13.540661856445539</v>
      </c>
      <c r="P177" s="4">
        <f>SUMIFS(Stock!P$2:P$500,Stock!$C$2:$C$500,'Stock-AF'!$C177)*SUMIFS(AF!P$2:P$500,AF!$C$2:$C$500,'Stock-AF'!$C177)</f>
        <v>0.26114780577646196</v>
      </c>
      <c r="Q177" s="4">
        <f>SUMIFS(Stock!Q$2:Q$500,Stock!$C$2:$C$500,'Stock-AF'!$C177)*SUMIFS(AF!Q$2:Q$500,AF!$C$2:$C$500,'Stock-AF'!$C177)</f>
        <v>9.4384248578934766</v>
      </c>
      <c r="R177" s="4">
        <f>SUMIFS(Stock!R$2:R$500,Stock!$C$2:$C$500,'Stock-AF'!$C177)*SUMIFS(AF!R$2:R$500,AF!$C$2:$C$500,'Stock-AF'!$C177)</f>
        <v>0</v>
      </c>
      <c r="S177" s="4">
        <f>SUMIFS(Stock!S$2:S$500,Stock!$C$2:$C$500,'Stock-AF'!$C177)*SUMIFS(AF!S$2:S$500,AF!$C$2:$C$500,'Stock-AF'!$C177)</f>
        <v>19.65253637953434</v>
      </c>
      <c r="T177" s="4">
        <f>SUMIFS(Stock!T$2:T$500,Stock!$C$2:$C$500,'Stock-AF'!$C177)*SUMIFS(AF!T$2:T$500,AF!$C$2:$C$500,'Stock-AF'!$C177)</f>
        <v>189.56116019967189</v>
      </c>
      <c r="U177" s="4">
        <f>SUMIFS(Stock!U$2:U$500,Stock!$C$2:$C$500,'Stock-AF'!$C177)*SUMIFS(AF!U$2:U$500,AF!$C$2:$C$500,'Stock-AF'!$C177)</f>
        <v>3.3943703493726707</v>
      </c>
      <c r="V177" s="4">
        <f>SUMIFS(Stock!V$2:V$500,Stock!$C$2:$C$500,'Stock-AF'!$C177)*SUMIFS(AF!V$2:V$500,AF!$C$2:$C$500,'Stock-AF'!$C177)</f>
        <v>0.68921855159004697</v>
      </c>
      <c r="W177" s="4">
        <f>SUMIFS(Stock!W$2:W$500,Stock!$C$2:$C$500,'Stock-AF'!$C177)*SUMIFS(AF!W$2:W$500,AF!$C$2:$C$500,'Stock-AF'!$C177)</f>
        <v>3.31230415531157</v>
      </c>
      <c r="X177" s="4">
        <f>SUMIFS(Stock!X$2:X$500,Stock!$C$2:$C$500,'Stock-AF'!$C177)*SUMIFS(AF!X$2:X$500,AF!$C$2:$C$500,'Stock-AF'!$C177)</f>
        <v>63.166733703522766</v>
      </c>
      <c r="Y177" s="4">
        <f>SUMIFS(Stock!Y$2:Y$500,Stock!$C$2:$C$500,'Stock-AF'!$C177)*SUMIFS(AF!Y$2:Y$500,AF!$C$2:$C$500,'Stock-AF'!$C177)</f>
        <v>0.30445837410818521</v>
      </c>
      <c r="Z177" s="4">
        <f>SUMIFS(Stock!Z$2:Z$500,Stock!$C$2:$C$500,'Stock-AF'!$C177)*SUMIFS(AF!Z$2:Z$500,AF!$C$2:$C$500,'Stock-AF'!$C177)</f>
        <v>78.830726159812116</v>
      </c>
      <c r="AA177" s="4">
        <f>SUMIFS(Stock!AA$2:AA$500,Stock!$C$2:$C$500,'Stock-AF'!$C177)*SUMIFS(AF!AA$2:AA$500,AF!$C$2:$C$500,'Stock-AF'!$C177)</f>
        <v>3.1744031298741753</v>
      </c>
      <c r="AB177" s="4">
        <f>SUMIFS(Stock!AB$2:AB$500,Stock!$C$2:$C$500,'Stock-AF'!$C177)*SUMIFS(AF!AB$2:AB$500,AF!$C$2:$C$500,'Stock-AF'!$C177)</f>
        <v>14.350987067179949</v>
      </c>
      <c r="AC177" s="4">
        <f>SUMIFS(Stock!AC$2:AC$500,Stock!$C$2:$C$500,'Stock-AF'!$C177)*SUMIFS(AF!AC$2:AC$500,AF!$C$2:$C$500,'Stock-AF'!$C177)</f>
        <v>0.58192021107423253</v>
      </c>
      <c r="AD177" s="4">
        <f>SUMIFS(Stock!AD$2:AD$500,Stock!$C$2:$C$500,'Stock-AF'!$C177)*SUMIFS(AF!AD$2:AD$500,AF!$C$2:$C$500,'Stock-AF'!$C177)</f>
        <v>0</v>
      </c>
      <c r="AE177" s="4">
        <f>SUMIFS(Stock!AE$2:AE$500,Stock!$C$2:$C$500,'Stock-AF'!$C177)*SUMIFS(AF!AE$2:AE$500,AF!$C$2:$C$500,'Stock-AF'!$C177)</f>
        <v>301.56812774294099</v>
      </c>
      <c r="AF177" s="4">
        <f>SUMIFS(Stock!AF$2:AF$500,Stock!$C$2:$C$500,'Stock-AF'!$C177)*SUMIFS(AF!AF$2:AF$500,AF!$C$2:$C$500,'Stock-AF'!$C177)</f>
        <v>0</v>
      </c>
      <c r="AG177" s="4">
        <f>SUMIFS(Stock!AG$2:AG$500,Stock!$C$2:$C$500,'Stock-AF'!$C177)*SUMIFS(AF!AG$2:AG$500,AF!$C$2:$C$500,'Stock-AF'!$C177)</f>
        <v>1.4678060199971177</v>
      </c>
      <c r="AH177" s="4">
        <f>SUMIFS(Stock!AH$2:AH$500,Stock!$C$2:$C$500,'Stock-AF'!$C177)*SUMIFS(AF!AH$2:AH$500,AF!$C$2:$C$500,'Stock-AF'!$C177)</f>
        <v>1.5181358413300527</v>
      </c>
      <c r="AI177" s="4">
        <f>SUMIFS(Stock!AI$2:AI$500,Stock!$C$2:$C$500,'Stock-AF'!$C177)*SUMIFS(AF!AI$2:AI$500,AF!$C$2:$C$500,'Stock-AF'!$C177)</f>
        <v>1.2949529387961016</v>
      </c>
      <c r="AJ177" s="4">
        <f>SUMIFS(Stock!AJ$2:AJ$500,Stock!$C$2:$C$500,'Stock-AF'!$C177)*SUMIFS(AF!AJ$2:AJ$500,AF!$C$2:$C$500,'Stock-AF'!$C177)</f>
        <v>0</v>
      </c>
      <c r="AK177" s="4">
        <f>SUMIFS(Stock!AK$2:AK$500,Stock!$C$2:$C$500,'Stock-AF'!$C177)*SUMIFS(AF!AK$2:AK$500,AF!$C$2:$C$500,'Stock-AF'!$C177)</f>
        <v>0</v>
      </c>
      <c r="AL177" s="4">
        <f>SUMIFS(Stock!AL$2:AL$500,Stock!$C$2:$C$500,'Stock-AF'!$C177)*SUMIFS(AF!AL$2:AL$500,AF!$C$2:$C$500,'Stock-AF'!$C177)</f>
        <v>0</v>
      </c>
      <c r="AM177" s="4">
        <f>SUMIFS(Stock!AM$2:AM$500,Stock!$C$2:$C$500,'Stock-AF'!$C177)*SUMIFS(AF!AM$2:AM$500,AF!$C$2:$C$500,'Stock-AF'!$C177)</f>
        <v>40.307089491413542</v>
      </c>
      <c r="AN177" s="4">
        <f>SUMIFS(Stock!AN$2:AN$500,Stock!$C$2:$C$500,'Stock-AF'!$C177)*SUMIFS(AF!AN$2:AN$500,AF!$C$2:$C$500,'Stock-AF'!$C177)</f>
        <v>4.2100434639208796E-2</v>
      </c>
      <c r="AO177" s="4">
        <f>SUMIFS(Stock!AO$2:AO$500,Stock!$C$2:$C$500,'Stock-AF'!$C177)*SUMIFS(AF!AO$2:AO$500,AF!$C$2:$C$500,'Stock-AF'!$C177)</f>
        <v>25.312469962970667</v>
      </c>
      <c r="AP177" s="4">
        <f>SUMIFS(Stock!AP$2:AP$500,Stock!$C$2:$C$500,'Stock-AF'!$C177)*SUMIFS(AF!AP$2:AP$500,AF!$C$2:$C$500,'Stock-AF'!$C177)</f>
        <v>0.5170158383410034</v>
      </c>
      <c r="AQ177" s="4">
        <f>SUMIFS(Stock!AQ$2:AQ$500,Stock!$C$2:$C$500,'Stock-AF'!$C177)*SUMIFS(AF!AQ$2:AQ$500,AF!$C$2:$C$500,'Stock-AF'!$C177)</f>
        <v>8.8921659558776689</v>
      </c>
      <c r="AR177" s="4">
        <f>SUMIFS(Stock!AR$2:AR$500,Stock!$C$2:$C$500,'Stock-AF'!$C177)*SUMIFS(AF!AR$2:AR$500,AF!$C$2:$C$500,'Stock-AF'!$C177)</f>
        <v>1.6590159786933083</v>
      </c>
      <c r="AS177" s="4">
        <f>SUMIFS(Stock!AS$2:AS$500,Stock!$C$2:$C$500,'Stock-AF'!$C177)*SUMIFS(AF!AS$2:AS$500,AF!$C$2:$C$500,'Stock-AF'!$C177)</f>
        <v>1.3851172838102503</v>
      </c>
      <c r="AT177" s="4">
        <f>SUMIFS(Stock!AT$2:AT$500,Stock!$C$2:$C$500,'Stock-AF'!$C177)*SUMIFS(AF!AT$2:AT$500,AF!$C$2:$C$500,'Stock-AF'!$C177)</f>
        <v>1.0356886544202017</v>
      </c>
      <c r="AU177" s="4">
        <f>SUMIFS(Stock!AU$2:AU$500,Stock!$C$2:$C$500,'Stock-AF'!$C177)*SUMIFS(AF!AU$2:AU$500,AF!$C$2:$C$500,'Stock-AF'!$C177)</f>
        <v>8.8069950501111443</v>
      </c>
      <c r="AV177" s="4">
        <f>SUMIFS(Stock!AV$2:AV$500,Stock!$C$2:$C$500,'Stock-AF'!$C177)*SUMIFS(AF!AV$2:AV$500,AF!$C$2:$C$500,'Stock-AF'!$C177)</f>
        <v>51.178446854768268</v>
      </c>
    </row>
    <row r="178" spans="1:48">
      <c r="A178" s="4" t="s">
        <v>52</v>
      </c>
      <c r="B178" s="4" t="s">
        <v>258</v>
      </c>
      <c r="C178" s="4" t="s">
        <v>82</v>
      </c>
      <c r="D178" s="4" t="s">
        <v>54</v>
      </c>
      <c r="E178" s="4" t="s">
        <v>260</v>
      </c>
      <c r="F178" s="4" t="s">
        <v>54</v>
      </c>
      <c r="G178" s="4">
        <v>2010</v>
      </c>
      <c r="H178" s="4" t="s">
        <v>54</v>
      </c>
      <c r="I178" s="4" t="s">
        <v>54</v>
      </c>
      <c r="J178" s="4" t="s">
        <v>54</v>
      </c>
      <c r="K178" s="4" t="s">
        <v>54</v>
      </c>
      <c r="L178" s="4">
        <f>SUMIFS(Stock!L$2:L$500,Stock!$C$2:$C$500,'Stock-AF'!$C178)*SUMIFS(AF!L$2:L$500,AF!$C$2:$C$500,'Stock-AF'!$C178)</f>
        <v>0</v>
      </c>
      <c r="M178" s="4">
        <f>SUMIFS(Stock!M$2:M$500,Stock!$C$2:$C$500,'Stock-AF'!$C178)*SUMIFS(AF!M$2:M$500,AF!$C$2:$C$500,'Stock-AF'!$C178)</f>
        <v>0</v>
      </c>
      <c r="N178" s="4">
        <f>SUMIFS(Stock!N$2:N$500,Stock!$C$2:$C$500,'Stock-AF'!$C178)*SUMIFS(AF!N$2:N$500,AF!$C$2:$C$500,'Stock-AF'!$C178)</f>
        <v>0</v>
      </c>
      <c r="O178" s="4">
        <f>SUMIFS(Stock!O$2:O$500,Stock!$C$2:$C$500,'Stock-AF'!$C178)*SUMIFS(AF!O$2:O$500,AF!$C$2:$C$500,'Stock-AF'!$C178)</f>
        <v>0</v>
      </c>
      <c r="P178" s="4">
        <f>SUMIFS(Stock!P$2:P$500,Stock!$C$2:$C$500,'Stock-AF'!$C178)*SUMIFS(AF!P$2:P$500,AF!$C$2:$C$500,'Stock-AF'!$C178)</f>
        <v>0</v>
      </c>
      <c r="Q178" s="4">
        <f>SUMIFS(Stock!Q$2:Q$500,Stock!$C$2:$C$500,'Stock-AF'!$C178)*SUMIFS(AF!Q$2:Q$500,AF!$C$2:$C$500,'Stock-AF'!$C178)</f>
        <v>2.057214876058544</v>
      </c>
      <c r="R178" s="4">
        <f>SUMIFS(Stock!R$2:R$500,Stock!$C$2:$C$500,'Stock-AF'!$C178)*SUMIFS(AF!R$2:R$500,AF!$C$2:$C$500,'Stock-AF'!$C178)</f>
        <v>8.2933432474802619E-3</v>
      </c>
      <c r="S178" s="4">
        <f>SUMIFS(Stock!S$2:S$500,Stock!$C$2:$C$500,'Stock-AF'!$C178)*SUMIFS(AF!S$2:S$500,AF!$C$2:$C$500,'Stock-AF'!$C178)</f>
        <v>0</v>
      </c>
      <c r="T178" s="4">
        <f>SUMIFS(Stock!T$2:T$500,Stock!$C$2:$C$500,'Stock-AF'!$C178)*SUMIFS(AF!T$2:T$500,AF!$C$2:$C$500,'Stock-AF'!$C178)</f>
        <v>0.14697881933328474</v>
      </c>
      <c r="U178" s="4">
        <f>SUMIFS(Stock!U$2:U$500,Stock!$C$2:$C$500,'Stock-AF'!$C178)*SUMIFS(AF!U$2:U$500,AF!$C$2:$C$500,'Stock-AF'!$C178)</f>
        <v>0</v>
      </c>
      <c r="V178" s="4">
        <f>SUMIFS(Stock!V$2:V$500,Stock!$C$2:$C$500,'Stock-AF'!$C178)*SUMIFS(AF!V$2:V$500,AF!$C$2:$C$500,'Stock-AF'!$C178)</f>
        <v>0</v>
      </c>
      <c r="W178" s="4">
        <f>SUMIFS(Stock!W$2:W$500,Stock!$C$2:$C$500,'Stock-AF'!$C178)*SUMIFS(AF!W$2:W$500,AF!$C$2:$C$500,'Stock-AF'!$C178)</f>
        <v>4.417248771984285E-3</v>
      </c>
      <c r="X178" s="4">
        <f>SUMIFS(Stock!X$2:X$500,Stock!$C$2:$C$500,'Stock-AF'!$C178)*SUMIFS(AF!X$2:X$500,AF!$C$2:$C$500,'Stock-AF'!$C178)</f>
        <v>0.24136674292341759</v>
      </c>
      <c r="Y178" s="4">
        <f>SUMIFS(Stock!Y$2:Y$500,Stock!$C$2:$C$500,'Stock-AF'!$C178)*SUMIFS(AF!Y$2:Y$500,AF!$C$2:$C$500,'Stock-AF'!$C178)</f>
        <v>0</v>
      </c>
      <c r="Z178" s="4">
        <f>SUMIFS(Stock!Z$2:Z$500,Stock!$C$2:$C$500,'Stock-AF'!$C178)*SUMIFS(AF!Z$2:Z$500,AF!$C$2:$C$500,'Stock-AF'!$C178)</f>
        <v>0.1139544116693859</v>
      </c>
      <c r="AA178" s="4">
        <f>SUMIFS(Stock!AA$2:AA$500,Stock!$C$2:$C$500,'Stock-AF'!$C178)*SUMIFS(AF!AA$2:AA$500,AF!$C$2:$C$500,'Stock-AF'!$C178)</f>
        <v>0</v>
      </c>
      <c r="AB178" s="4">
        <f>SUMIFS(Stock!AB$2:AB$500,Stock!$C$2:$C$500,'Stock-AF'!$C178)*SUMIFS(AF!AB$2:AB$500,AF!$C$2:$C$500,'Stock-AF'!$C178)</f>
        <v>0</v>
      </c>
      <c r="AC178" s="4">
        <f>SUMIFS(Stock!AC$2:AC$500,Stock!$C$2:$C$500,'Stock-AF'!$C178)*SUMIFS(AF!AC$2:AC$500,AF!$C$2:$C$500,'Stock-AF'!$C178)</f>
        <v>0</v>
      </c>
      <c r="AD178" s="4">
        <f>SUMIFS(Stock!AD$2:AD$500,Stock!$C$2:$C$500,'Stock-AF'!$C178)*SUMIFS(AF!AD$2:AD$500,AF!$C$2:$C$500,'Stock-AF'!$C178)</f>
        <v>1.4937938899385321</v>
      </c>
      <c r="AE178" s="4">
        <f>SUMIFS(Stock!AE$2:AE$500,Stock!$C$2:$C$500,'Stock-AF'!$C178)*SUMIFS(AF!AE$2:AE$500,AF!$C$2:$C$500,'Stock-AF'!$C178)</f>
        <v>3.1160023723580961E-2</v>
      </c>
      <c r="AF178" s="4">
        <f>SUMIFS(Stock!AF$2:AF$500,Stock!$C$2:$C$500,'Stock-AF'!$C178)*SUMIFS(AF!AF$2:AF$500,AF!$C$2:$C$500,'Stock-AF'!$C178)</f>
        <v>0</v>
      </c>
      <c r="AG178" s="4">
        <f>SUMIFS(Stock!AG$2:AG$500,Stock!$C$2:$C$500,'Stock-AF'!$C178)*SUMIFS(AF!AG$2:AG$500,AF!$C$2:$C$500,'Stock-AF'!$C178)</f>
        <v>0</v>
      </c>
      <c r="AH178" s="4">
        <f>SUMIFS(Stock!AH$2:AH$500,Stock!$C$2:$C$500,'Stock-AF'!$C178)*SUMIFS(AF!AH$2:AH$500,AF!$C$2:$C$500,'Stock-AF'!$C178)</f>
        <v>0</v>
      </c>
      <c r="AI178" s="4">
        <f>SUMIFS(Stock!AI$2:AI$500,Stock!$C$2:$C$500,'Stock-AF'!$C178)*SUMIFS(AF!AI$2:AI$500,AF!$C$2:$C$500,'Stock-AF'!$C178)</f>
        <v>0</v>
      </c>
      <c r="AJ178" s="4">
        <f>SUMIFS(Stock!AJ$2:AJ$500,Stock!$C$2:$C$500,'Stock-AF'!$C178)*SUMIFS(AF!AJ$2:AJ$500,AF!$C$2:$C$500,'Stock-AF'!$C178)</f>
        <v>0</v>
      </c>
      <c r="AK178" s="4">
        <f>SUMIFS(Stock!AK$2:AK$500,Stock!$C$2:$C$500,'Stock-AF'!$C178)*SUMIFS(AF!AK$2:AK$500,AF!$C$2:$C$500,'Stock-AF'!$C178)</f>
        <v>0</v>
      </c>
      <c r="AL178" s="4">
        <f>SUMIFS(Stock!AL$2:AL$500,Stock!$C$2:$C$500,'Stock-AF'!$C178)*SUMIFS(AF!AL$2:AL$500,AF!$C$2:$C$500,'Stock-AF'!$C178)</f>
        <v>0</v>
      </c>
      <c r="AM178" s="4">
        <f>SUMIFS(Stock!AM$2:AM$500,Stock!$C$2:$C$500,'Stock-AF'!$C178)*SUMIFS(AF!AM$2:AM$500,AF!$C$2:$C$500,'Stock-AF'!$C178)</f>
        <v>0</v>
      </c>
      <c r="AN178" s="4">
        <f>SUMIFS(Stock!AN$2:AN$500,Stock!$C$2:$C$500,'Stock-AF'!$C178)*SUMIFS(AF!AN$2:AN$500,AF!$C$2:$C$500,'Stock-AF'!$C178)</f>
        <v>0</v>
      </c>
      <c r="AO178" s="4">
        <f>SUMIFS(Stock!AO$2:AO$500,Stock!$C$2:$C$500,'Stock-AF'!$C178)*SUMIFS(AF!AO$2:AO$500,AF!$C$2:$C$500,'Stock-AF'!$C178)</f>
        <v>0.10543625648808662</v>
      </c>
      <c r="AP178" s="4">
        <f>SUMIFS(Stock!AP$2:AP$500,Stock!$C$2:$C$500,'Stock-AF'!$C178)*SUMIFS(AF!AP$2:AP$500,AF!$C$2:$C$500,'Stock-AF'!$C178)</f>
        <v>0</v>
      </c>
      <c r="AQ178" s="4">
        <f>SUMIFS(Stock!AQ$2:AQ$500,Stock!$C$2:$C$500,'Stock-AF'!$C178)*SUMIFS(AF!AQ$2:AQ$500,AF!$C$2:$C$500,'Stock-AF'!$C178)</f>
        <v>8.5961003397205069E-2</v>
      </c>
      <c r="AR178" s="4">
        <f>SUMIFS(Stock!AR$2:AR$500,Stock!$C$2:$C$500,'Stock-AF'!$C178)*SUMIFS(AF!AR$2:AR$500,AF!$C$2:$C$500,'Stock-AF'!$C178)</f>
        <v>0</v>
      </c>
      <c r="AS178" s="4">
        <f>SUMIFS(Stock!AS$2:AS$500,Stock!$C$2:$C$500,'Stock-AF'!$C178)*SUMIFS(AF!AS$2:AS$500,AF!$C$2:$C$500,'Stock-AF'!$C178)</f>
        <v>0</v>
      </c>
      <c r="AT178" s="4">
        <f>SUMIFS(Stock!AT$2:AT$500,Stock!$C$2:$C$500,'Stock-AF'!$C178)*SUMIFS(AF!AT$2:AT$500,AF!$C$2:$C$500,'Stock-AF'!$C178)</f>
        <v>0.11916705886622521</v>
      </c>
      <c r="AU178" s="4">
        <f>SUMIFS(Stock!AU$2:AU$500,Stock!$C$2:$C$500,'Stock-AF'!$C178)*SUMIFS(AF!AU$2:AU$500,AF!$C$2:$C$500,'Stock-AF'!$C178)</f>
        <v>0</v>
      </c>
      <c r="AV178" s="4">
        <f>SUMIFS(Stock!AV$2:AV$500,Stock!$C$2:$C$500,'Stock-AF'!$C178)*SUMIFS(AF!AV$2:AV$500,AF!$C$2:$C$500,'Stock-AF'!$C178)</f>
        <v>0</v>
      </c>
    </row>
    <row r="179" spans="1:48">
      <c r="A179" s="4" t="s">
        <v>52</v>
      </c>
      <c r="B179" s="4" t="s">
        <v>258</v>
      </c>
      <c r="C179" s="4" t="s">
        <v>83</v>
      </c>
      <c r="D179" s="4" t="s">
        <v>54</v>
      </c>
      <c r="E179" s="4" t="s">
        <v>260</v>
      </c>
      <c r="F179" s="4" t="s">
        <v>54</v>
      </c>
      <c r="G179" s="4">
        <v>2010</v>
      </c>
      <c r="H179" s="4" t="s">
        <v>54</v>
      </c>
      <c r="I179" s="4" t="s">
        <v>54</v>
      </c>
      <c r="J179" s="4" t="s">
        <v>54</v>
      </c>
      <c r="K179" s="4" t="s">
        <v>54</v>
      </c>
      <c r="L179" s="4">
        <f>SUMIFS(Stock!L$2:L$500,Stock!$C$2:$C$500,'Stock-AF'!$C179)*SUMIFS(AF!L$2:L$500,AF!$C$2:$C$500,'Stock-AF'!$C179)</f>
        <v>0</v>
      </c>
      <c r="M179" s="4">
        <f>SUMIFS(Stock!M$2:M$500,Stock!$C$2:$C$500,'Stock-AF'!$C179)*SUMIFS(AF!M$2:M$500,AF!$C$2:$C$500,'Stock-AF'!$C179)</f>
        <v>5.0240750753843066</v>
      </c>
      <c r="N179" s="4">
        <f>SUMIFS(Stock!N$2:N$500,Stock!$C$2:$C$500,'Stock-AF'!$C179)*SUMIFS(AF!N$2:N$500,AF!$C$2:$C$500,'Stock-AF'!$C179)</f>
        <v>0.82697320507581706</v>
      </c>
      <c r="O179" s="4">
        <f>SUMIFS(Stock!O$2:O$500,Stock!$C$2:$C$500,'Stock-AF'!$C179)*SUMIFS(AF!O$2:O$500,AF!$C$2:$C$500,'Stock-AF'!$C179)</f>
        <v>4.3485284965388213E-2</v>
      </c>
      <c r="P179" s="4">
        <f>SUMIFS(Stock!P$2:P$500,Stock!$C$2:$C$500,'Stock-AF'!$C179)*SUMIFS(AF!P$2:P$500,AF!$C$2:$C$500,'Stock-AF'!$C179)</f>
        <v>2.4299703867757554</v>
      </c>
      <c r="Q179" s="4">
        <f>SUMIFS(Stock!Q$2:Q$500,Stock!$C$2:$C$500,'Stock-AF'!$C179)*SUMIFS(AF!Q$2:Q$500,AF!$C$2:$C$500,'Stock-AF'!$C179)</f>
        <v>1.4528402237537703</v>
      </c>
      <c r="R179" s="4">
        <f>SUMIFS(Stock!R$2:R$500,Stock!$C$2:$C$500,'Stock-AF'!$C179)*SUMIFS(AF!R$2:R$500,AF!$C$2:$C$500,'Stock-AF'!$C179)</f>
        <v>0</v>
      </c>
      <c r="S179" s="4">
        <f>SUMIFS(Stock!S$2:S$500,Stock!$C$2:$C$500,'Stock-AF'!$C179)*SUMIFS(AF!S$2:S$500,AF!$C$2:$C$500,'Stock-AF'!$C179)</f>
        <v>11.418283708417915</v>
      </c>
      <c r="T179" s="4">
        <f>SUMIFS(Stock!T$2:T$500,Stock!$C$2:$C$500,'Stock-AF'!$C179)*SUMIFS(AF!T$2:T$500,AF!$C$2:$C$500,'Stock-AF'!$C179)</f>
        <v>41.328076979947447</v>
      </c>
      <c r="U179" s="4">
        <f>SUMIFS(Stock!U$2:U$500,Stock!$C$2:$C$500,'Stock-AF'!$C179)*SUMIFS(AF!U$2:U$500,AF!$C$2:$C$500,'Stock-AF'!$C179)</f>
        <v>9.5120642955102532</v>
      </c>
      <c r="V179" s="4">
        <f>SUMIFS(Stock!V$2:V$500,Stock!$C$2:$C$500,'Stock-AF'!$C179)*SUMIFS(AF!V$2:V$500,AF!$C$2:$C$500,'Stock-AF'!$C179)</f>
        <v>5.1288530944391661</v>
      </c>
      <c r="W179" s="4">
        <f>SUMIFS(Stock!W$2:W$500,Stock!$C$2:$C$500,'Stock-AF'!$C179)*SUMIFS(AF!W$2:W$500,AF!$C$2:$C$500,'Stock-AF'!$C179)</f>
        <v>0.83435045720558709</v>
      </c>
      <c r="X179" s="4">
        <f>SUMIFS(Stock!X$2:X$500,Stock!$C$2:$C$500,'Stock-AF'!$C179)*SUMIFS(AF!X$2:X$500,AF!$C$2:$C$500,'Stock-AF'!$C179)</f>
        <v>0</v>
      </c>
      <c r="Y179" s="4">
        <f>SUMIFS(Stock!Y$2:Y$500,Stock!$C$2:$C$500,'Stock-AF'!$C179)*SUMIFS(AF!Y$2:Y$500,AF!$C$2:$C$500,'Stock-AF'!$C179)</f>
        <v>12.85785102146729</v>
      </c>
      <c r="Z179" s="4">
        <f>SUMIFS(Stock!Z$2:Z$500,Stock!$C$2:$C$500,'Stock-AF'!$C179)*SUMIFS(AF!Z$2:Z$500,AF!$C$2:$C$500,'Stock-AF'!$C179)</f>
        <v>12.212762153431527</v>
      </c>
      <c r="AA179" s="4">
        <f>SUMIFS(Stock!AA$2:AA$500,Stock!$C$2:$C$500,'Stock-AF'!$C179)*SUMIFS(AF!AA$2:AA$500,AF!$C$2:$C$500,'Stock-AF'!$C179)</f>
        <v>1.0220213538547835</v>
      </c>
      <c r="AB179" s="4">
        <f>SUMIFS(Stock!AB$2:AB$500,Stock!$C$2:$C$500,'Stock-AF'!$C179)*SUMIFS(AF!AB$2:AB$500,AF!$C$2:$C$500,'Stock-AF'!$C179)</f>
        <v>2.976376828691301</v>
      </c>
      <c r="AC179" s="4">
        <f>SUMIFS(Stock!AC$2:AC$500,Stock!$C$2:$C$500,'Stock-AF'!$C179)*SUMIFS(AF!AC$2:AC$500,AF!$C$2:$C$500,'Stock-AF'!$C179)</f>
        <v>0</v>
      </c>
      <c r="AD179" s="4">
        <f>SUMIFS(Stock!AD$2:AD$500,Stock!$C$2:$C$500,'Stock-AF'!$C179)*SUMIFS(AF!AD$2:AD$500,AF!$C$2:$C$500,'Stock-AF'!$C179)</f>
        <v>1.2668182884720069</v>
      </c>
      <c r="AE179" s="4">
        <f>SUMIFS(Stock!AE$2:AE$500,Stock!$C$2:$C$500,'Stock-AF'!$C179)*SUMIFS(AF!AE$2:AE$500,AF!$C$2:$C$500,'Stock-AF'!$C179)</f>
        <v>2.3894741627201976</v>
      </c>
      <c r="AF179" s="4">
        <f>SUMIFS(Stock!AF$2:AF$500,Stock!$C$2:$C$500,'Stock-AF'!$C179)*SUMIFS(AF!AF$2:AF$500,AF!$C$2:$C$500,'Stock-AF'!$C179)</f>
        <v>2.9970088517400153E-2</v>
      </c>
      <c r="AG179" s="4">
        <f>SUMIFS(Stock!AG$2:AG$500,Stock!$C$2:$C$500,'Stock-AF'!$C179)*SUMIFS(AF!AG$2:AG$500,AF!$C$2:$C$500,'Stock-AF'!$C179)</f>
        <v>5.5458612573297748</v>
      </c>
      <c r="AH179" s="4">
        <f>SUMIFS(Stock!AH$2:AH$500,Stock!$C$2:$C$500,'Stock-AF'!$C179)*SUMIFS(AF!AH$2:AH$500,AF!$C$2:$C$500,'Stock-AF'!$C179)</f>
        <v>0</v>
      </c>
      <c r="AI179" s="4">
        <f>SUMIFS(Stock!AI$2:AI$500,Stock!$C$2:$C$500,'Stock-AF'!$C179)*SUMIFS(AF!AI$2:AI$500,AF!$C$2:$C$500,'Stock-AF'!$C179)</f>
        <v>4.8296769441562883</v>
      </c>
      <c r="AJ179" s="4">
        <f>SUMIFS(Stock!AJ$2:AJ$500,Stock!$C$2:$C$500,'Stock-AF'!$C179)*SUMIFS(AF!AJ$2:AJ$500,AF!$C$2:$C$500,'Stock-AF'!$C179)</f>
        <v>0</v>
      </c>
      <c r="AK179" s="4">
        <f>SUMIFS(Stock!AK$2:AK$500,Stock!$C$2:$C$500,'Stock-AF'!$C179)*SUMIFS(AF!AK$2:AK$500,AF!$C$2:$C$500,'Stock-AF'!$C179)</f>
        <v>0.30391485176409205</v>
      </c>
      <c r="AL179" s="4">
        <f>SUMIFS(Stock!AL$2:AL$500,Stock!$C$2:$C$500,'Stock-AF'!$C179)*SUMIFS(AF!AL$2:AL$500,AF!$C$2:$C$500,'Stock-AF'!$C179)</f>
        <v>0</v>
      </c>
      <c r="AM179" s="4">
        <f>SUMIFS(Stock!AM$2:AM$500,Stock!$C$2:$C$500,'Stock-AF'!$C179)*SUMIFS(AF!AM$2:AM$500,AF!$C$2:$C$500,'Stock-AF'!$C179)</f>
        <v>1.3980492143939782</v>
      </c>
      <c r="AN179" s="4">
        <f>SUMIFS(Stock!AN$2:AN$500,Stock!$C$2:$C$500,'Stock-AF'!$C179)*SUMIFS(AF!AN$2:AN$500,AF!$C$2:$C$500,'Stock-AF'!$C179)</f>
        <v>1.0634722784961725</v>
      </c>
      <c r="AO179" s="4">
        <f>SUMIFS(Stock!AO$2:AO$500,Stock!$C$2:$C$500,'Stock-AF'!$C179)*SUMIFS(AF!AO$2:AO$500,AF!$C$2:$C$500,'Stock-AF'!$C179)</f>
        <v>37.20613131356167</v>
      </c>
      <c r="AP179" s="4">
        <f>SUMIFS(Stock!AP$2:AP$500,Stock!$C$2:$C$500,'Stock-AF'!$C179)*SUMIFS(AF!AP$2:AP$500,AF!$C$2:$C$500,'Stock-AF'!$C179)</f>
        <v>4.5183991460294058E-3</v>
      </c>
      <c r="AQ179" s="4">
        <f>SUMIFS(Stock!AQ$2:AQ$500,Stock!$C$2:$C$500,'Stock-AF'!$C179)*SUMIFS(AF!AQ$2:AQ$500,AF!$C$2:$C$500,'Stock-AF'!$C179)</f>
        <v>5.2077279473276343</v>
      </c>
      <c r="AR179" s="4">
        <f>SUMIFS(Stock!AR$2:AR$500,Stock!$C$2:$C$500,'Stock-AF'!$C179)*SUMIFS(AF!AR$2:AR$500,AF!$C$2:$C$500,'Stock-AF'!$C179)</f>
        <v>3.2746351598971106</v>
      </c>
      <c r="AS179" s="4">
        <f>SUMIFS(Stock!AS$2:AS$500,Stock!$C$2:$C$500,'Stock-AF'!$C179)*SUMIFS(AF!AS$2:AS$500,AF!$C$2:$C$500,'Stock-AF'!$C179)</f>
        <v>34.768547973634746</v>
      </c>
      <c r="AT179" s="4">
        <f>SUMIFS(Stock!AT$2:AT$500,Stock!$C$2:$C$500,'Stock-AF'!$C179)*SUMIFS(AF!AT$2:AT$500,AF!$C$2:$C$500,'Stock-AF'!$C179)</f>
        <v>1.0995967768714081</v>
      </c>
      <c r="AU179" s="4">
        <f>SUMIFS(Stock!AU$2:AU$500,Stock!$C$2:$C$500,'Stock-AF'!$C179)*SUMIFS(AF!AU$2:AU$500,AF!$C$2:$C$500,'Stock-AF'!$C179)</f>
        <v>3.6164287458928288</v>
      </c>
      <c r="AV179" s="4">
        <f>SUMIFS(Stock!AV$2:AV$500,Stock!$C$2:$C$500,'Stock-AF'!$C179)*SUMIFS(AF!AV$2:AV$500,AF!$C$2:$C$500,'Stock-AF'!$C179)</f>
        <v>9.3368229910963399E-2</v>
      </c>
    </row>
    <row r="180" spans="1:48">
      <c r="A180" s="4" t="s">
        <v>52</v>
      </c>
      <c r="B180" s="4" t="s">
        <v>258</v>
      </c>
      <c r="C180" s="4" t="s">
        <v>84</v>
      </c>
      <c r="D180" s="4" t="s">
        <v>54</v>
      </c>
      <c r="E180" s="4" t="s">
        <v>260</v>
      </c>
      <c r="F180" s="4" t="s">
        <v>54</v>
      </c>
      <c r="G180" s="4">
        <v>2010</v>
      </c>
      <c r="H180" s="4" t="s">
        <v>54</v>
      </c>
      <c r="I180" s="4" t="s">
        <v>54</v>
      </c>
      <c r="J180" s="4" t="s">
        <v>54</v>
      </c>
      <c r="K180" s="4" t="s">
        <v>54</v>
      </c>
      <c r="L180" s="4">
        <f>SUMIFS(Stock!L$2:L$500,Stock!$C$2:$C$500,'Stock-AF'!$C180)*SUMIFS(AF!L$2:L$500,AF!$C$2:$C$500,'Stock-AF'!$C180)</f>
        <v>0</v>
      </c>
      <c r="M180" s="4">
        <f>SUMIFS(Stock!M$2:M$500,Stock!$C$2:$C$500,'Stock-AF'!$C180)*SUMIFS(AF!M$2:M$500,AF!$C$2:$C$500,'Stock-AF'!$C180)</f>
        <v>7.8297226408082191E-2</v>
      </c>
      <c r="N180" s="4">
        <f>SUMIFS(Stock!N$2:N$500,Stock!$C$2:$C$500,'Stock-AF'!$C180)*SUMIFS(AF!N$2:N$500,AF!$C$2:$C$500,'Stock-AF'!$C180)</f>
        <v>0</v>
      </c>
      <c r="O180" s="4">
        <f>SUMIFS(Stock!O$2:O$500,Stock!$C$2:$C$500,'Stock-AF'!$C180)*SUMIFS(AF!O$2:O$500,AF!$C$2:$C$500,'Stock-AF'!$C180)</f>
        <v>5.582614274483387E-2</v>
      </c>
      <c r="P180" s="4">
        <f>SUMIFS(Stock!P$2:P$500,Stock!$C$2:$C$500,'Stock-AF'!$C180)*SUMIFS(AF!P$2:P$500,AF!$C$2:$C$500,'Stock-AF'!$C180)</f>
        <v>2.7740544813467879E-2</v>
      </c>
      <c r="Q180" s="4">
        <f>SUMIFS(Stock!Q$2:Q$500,Stock!$C$2:$C$500,'Stock-AF'!$C180)*SUMIFS(AF!Q$2:Q$500,AF!$C$2:$C$500,'Stock-AF'!$C180)</f>
        <v>0</v>
      </c>
      <c r="R180" s="4">
        <f>SUMIFS(Stock!R$2:R$500,Stock!$C$2:$C$500,'Stock-AF'!$C180)*SUMIFS(AF!R$2:R$500,AF!$C$2:$C$500,'Stock-AF'!$C180)</f>
        <v>0.12809769635031049</v>
      </c>
      <c r="S180" s="4">
        <f>SUMIFS(Stock!S$2:S$500,Stock!$C$2:$C$500,'Stock-AF'!$C180)*SUMIFS(AF!S$2:S$500,AF!$C$2:$C$500,'Stock-AF'!$C180)</f>
        <v>0</v>
      </c>
      <c r="T180" s="4">
        <f>SUMIFS(Stock!T$2:T$500,Stock!$C$2:$C$500,'Stock-AF'!$C180)*SUMIFS(AF!T$2:T$500,AF!$C$2:$C$500,'Stock-AF'!$C180)</f>
        <v>1.5394336404988869</v>
      </c>
      <c r="U180" s="4">
        <f>SUMIFS(Stock!U$2:U$500,Stock!$C$2:$C$500,'Stock-AF'!$C180)*SUMIFS(AF!U$2:U$500,AF!$C$2:$C$500,'Stock-AF'!$C180)</f>
        <v>2.1366175989252081E-2</v>
      </c>
      <c r="V180" s="4">
        <f>SUMIFS(Stock!V$2:V$500,Stock!$C$2:$C$500,'Stock-AF'!$C180)*SUMIFS(AF!V$2:V$500,AF!$C$2:$C$500,'Stock-AF'!$C180)</f>
        <v>0</v>
      </c>
      <c r="W180" s="4">
        <f>SUMIFS(Stock!W$2:W$500,Stock!$C$2:$C$500,'Stock-AF'!$C180)*SUMIFS(AF!W$2:W$500,AF!$C$2:$C$500,'Stock-AF'!$C180)</f>
        <v>0</v>
      </c>
      <c r="X180" s="4">
        <f>SUMIFS(Stock!X$2:X$500,Stock!$C$2:$C$500,'Stock-AF'!$C180)*SUMIFS(AF!X$2:X$500,AF!$C$2:$C$500,'Stock-AF'!$C180)</f>
        <v>7.0714075832061933</v>
      </c>
      <c r="Y180" s="4">
        <f>SUMIFS(Stock!Y$2:Y$500,Stock!$C$2:$C$500,'Stock-AF'!$C180)*SUMIFS(AF!Y$2:Y$500,AF!$C$2:$C$500,'Stock-AF'!$C180)</f>
        <v>0</v>
      </c>
      <c r="Z180" s="4">
        <f>SUMIFS(Stock!Z$2:Z$500,Stock!$C$2:$C$500,'Stock-AF'!$C180)*SUMIFS(AF!Z$2:Z$500,AF!$C$2:$C$500,'Stock-AF'!$C180)</f>
        <v>1.8456428587403715</v>
      </c>
      <c r="AA180" s="4">
        <f>SUMIFS(Stock!AA$2:AA$500,Stock!$C$2:$C$500,'Stock-AF'!$C180)*SUMIFS(AF!AA$2:AA$500,AF!$C$2:$C$500,'Stock-AF'!$C180)</f>
        <v>0.11602173325290632</v>
      </c>
      <c r="AB180" s="4">
        <f>SUMIFS(Stock!AB$2:AB$500,Stock!$C$2:$C$500,'Stock-AF'!$C180)*SUMIFS(AF!AB$2:AB$500,AF!$C$2:$C$500,'Stock-AF'!$C180)</f>
        <v>0.22791227124782332</v>
      </c>
      <c r="AC180" s="4">
        <f>SUMIFS(Stock!AC$2:AC$500,Stock!$C$2:$C$500,'Stock-AF'!$C180)*SUMIFS(AF!AC$2:AC$500,AF!$C$2:$C$500,'Stock-AF'!$C180)</f>
        <v>2.2613815672761963E-2</v>
      </c>
      <c r="AD180" s="4">
        <f>SUMIFS(Stock!AD$2:AD$500,Stock!$C$2:$C$500,'Stock-AF'!$C180)*SUMIFS(AF!AD$2:AD$500,AF!$C$2:$C$500,'Stock-AF'!$C180)</f>
        <v>0</v>
      </c>
      <c r="AE180" s="4">
        <f>SUMIFS(Stock!AE$2:AE$500,Stock!$C$2:$C$500,'Stock-AF'!$C180)*SUMIFS(AF!AE$2:AE$500,AF!$C$2:$C$500,'Stock-AF'!$C180)</f>
        <v>9.521614765744463</v>
      </c>
      <c r="AF180" s="4">
        <f>SUMIFS(Stock!AF$2:AF$500,Stock!$C$2:$C$500,'Stock-AF'!$C180)*SUMIFS(AF!AF$2:AF$500,AF!$C$2:$C$500,'Stock-AF'!$C180)</f>
        <v>1.8943626270398979E-2</v>
      </c>
      <c r="AG180" s="4">
        <f>SUMIFS(Stock!AG$2:AG$500,Stock!$C$2:$C$500,'Stock-AF'!$C180)*SUMIFS(AF!AG$2:AG$500,AF!$C$2:$C$500,'Stock-AF'!$C180)</f>
        <v>0</v>
      </c>
      <c r="AH180" s="4">
        <f>SUMIFS(Stock!AH$2:AH$500,Stock!$C$2:$C$500,'Stock-AF'!$C180)*SUMIFS(AF!AH$2:AH$500,AF!$C$2:$C$500,'Stock-AF'!$C180)</f>
        <v>0</v>
      </c>
      <c r="AI180" s="4">
        <f>SUMIFS(Stock!AI$2:AI$500,Stock!$C$2:$C$500,'Stock-AF'!$C180)*SUMIFS(AF!AI$2:AI$500,AF!$C$2:$C$500,'Stock-AF'!$C180)</f>
        <v>0</v>
      </c>
      <c r="AJ180" s="4">
        <f>SUMIFS(Stock!AJ$2:AJ$500,Stock!$C$2:$C$500,'Stock-AF'!$C180)*SUMIFS(AF!AJ$2:AJ$500,AF!$C$2:$C$500,'Stock-AF'!$C180)</f>
        <v>0</v>
      </c>
      <c r="AK180" s="4">
        <f>SUMIFS(Stock!AK$2:AK$500,Stock!$C$2:$C$500,'Stock-AF'!$C180)*SUMIFS(AF!AK$2:AK$500,AF!$C$2:$C$500,'Stock-AF'!$C180)</f>
        <v>0</v>
      </c>
      <c r="AL180" s="4">
        <f>SUMIFS(Stock!AL$2:AL$500,Stock!$C$2:$C$500,'Stock-AF'!$C180)*SUMIFS(AF!AL$2:AL$500,AF!$C$2:$C$500,'Stock-AF'!$C180)</f>
        <v>8.1834493252836024E-2</v>
      </c>
      <c r="AM180" s="4">
        <f>SUMIFS(Stock!AM$2:AM$500,Stock!$C$2:$C$500,'Stock-AF'!$C180)*SUMIFS(AF!AM$2:AM$500,AF!$C$2:$C$500,'Stock-AF'!$C180)</f>
        <v>0</v>
      </c>
      <c r="AN180" s="4">
        <f>SUMIFS(Stock!AN$2:AN$500,Stock!$C$2:$C$500,'Stock-AF'!$C180)*SUMIFS(AF!AN$2:AN$500,AF!$C$2:$C$500,'Stock-AF'!$C180)</f>
        <v>0</v>
      </c>
      <c r="AO180" s="4">
        <f>SUMIFS(Stock!AO$2:AO$500,Stock!$C$2:$C$500,'Stock-AF'!$C180)*SUMIFS(AF!AO$2:AO$500,AF!$C$2:$C$500,'Stock-AF'!$C180)</f>
        <v>0</v>
      </c>
      <c r="AP180" s="4">
        <f>SUMIFS(Stock!AP$2:AP$500,Stock!$C$2:$C$500,'Stock-AF'!$C180)*SUMIFS(AF!AP$2:AP$500,AF!$C$2:$C$500,'Stock-AF'!$C180)</f>
        <v>0.1830095101314313</v>
      </c>
      <c r="AQ180" s="4">
        <f>SUMIFS(Stock!AQ$2:AQ$500,Stock!$C$2:$C$500,'Stock-AF'!$C180)*SUMIFS(AF!AQ$2:AQ$500,AF!$C$2:$C$500,'Stock-AF'!$C180)</f>
        <v>0</v>
      </c>
      <c r="AR180" s="4">
        <f>SUMIFS(Stock!AR$2:AR$500,Stock!$C$2:$C$500,'Stock-AF'!$C180)*SUMIFS(AF!AR$2:AR$500,AF!$C$2:$C$500,'Stock-AF'!$C180)</f>
        <v>5.2589153798477117E-2</v>
      </c>
      <c r="AS180" s="4">
        <f>SUMIFS(Stock!AS$2:AS$500,Stock!$C$2:$C$500,'Stock-AF'!$C180)*SUMIFS(AF!AS$2:AS$500,AF!$C$2:$C$500,'Stock-AF'!$C180)</f>
        <v>0</v>
      </c>
      <c r="AT180" s="4">
        <f>SUMIFS(Stock!AT$2:AT$500,Stock!$C$2:$C$500,'Stock-AF'!$C180)*SUMIFS(AF!AT$2:AT$500,AF!$C$2:$C$500,'Stock-AF'!$C180)</f>
        <v>9.0891694322651193E-2</v>
      </c>
      <c r="AU180" s="4">
        <f>SUMIFS(Stock!AU$2:AU$500,Stock!$C$2:$C$500,'Stock-AF'!$C180)*SUMIFS(AF!AU$2:AU$500,AF!$C$2:$C$500,'Stock-AF'!$C180)</f>
        <v>0</v>
      </c>
      <c r="AV180" s="4">
        <f>SUMIFS(Stock!AV$2:AV$500,Stock!$C$2:$C$500,'Stock-AF'!$C180)*SUMIFS(AF!AV$2:AV$500,AF!$C$2:$C$500,'Stock-AF'!$C180)</f>
        <v>0.14696492229461333</v>
      </c>
    </row>
    <row r="181" spans="1:48">
      <c r="A181" s="4" t="s">
        <v>52</v>
      </c>
      <c r="B181" s="4" t="s">
        <v>258</v>
      </c>
      <c r="C181" s="4" t="s">
        <v>85</v>
      </c>
      <c r="D181" s="4" t="s">
        <v>54</v>
      </c>
      <c r="E181" s="4" t="s">
        <v>260</v>
      </c>
      <c r="F181" s="4" t="s">
        <v>54</v>
      </c>
      <c r="G181" s="4">
        <v>2010</v>
      </c>
      <c r="H181" s="4" t="s">
        <v>54</v>
      </c>
      <c r="I181" s="4" t="s">
        <v>54</v>
      </c>
      <c r="J181" s="4" t="s">
        <v>54</v>
      </c>
      <c r="K181" s="4" t="s">
        <v>54</v>
      </c>
      <c r="L181" s="4">
        <f>SUMIFS(Stock!L$2:L$500,Stock!$C$2:$C$500,'Stock-AF'!$C181)*SUMIFS(AF!L$2:L$500,AF!$C$2:$C$500,'Stock-AF'!$C181)</f>
        <v>4.1643576768824457E-2</v>
      </c>
      <c r="M181" s="4">
        <f>SUMIFS(Stock!M$2:M$500,Stock!$C$2:$C$500,'Stock-AF'!$C181)*SUMIFS(AF!M$2:M$500,AF!$C$2:$C$500,'Stock-AF'!$C181)</f>
        <v>8.9309735068881135</v>
      </c>
      <c r="N181" s="4">
        <f>SUMIFS(Stock!N$2:N$500,Stock!$C$2:$C$500,'Stock-AF'!$C181)*SUMIFS(AF!N$2:N$500,AF!$C$2:$C$500,'Stock-AF'!$C181)</f>
        <v>0</v>
      </c>
      <c r="O181" s="4">
        <f>SUMIFS(Stock!O$2:O$500,Stock!$C$2:$C$500,'Stock-AF'!$C181)*SUMIFS(AF!O$2:O$500,AF!$C$2:$C$500,'Stock-AF'!$C181)</f>
        <v>9.7662444736022938</v>
      </c>
      <c r="P181" s="4">
        <f>SUMIFS(Stock!P$2:P$500,Stock!$C$2:$C$500,'Stock-AF'!$C181)*SUMIFS(AF!P$2:P$500,AF!$C$2:$C$500,'Stock-AF'!$C181)</f>
        <v>1.6089010718239507E-2</v>
      </c>
      <c r="Q181" s="4">
        <f>SUMIFS(Stock!Q$2:Q$500,Stock!$C$2:$C$500,'Stock-AF'!$C181)*SUMIFS(AF!Q$2:Q$500,AF!$C$2:$C$500,'Stock-AF'!$C181)</f>
        <v>20.838680963171495</v>
      </c>
      <c r="R181" s="4">
        <f>SUMIFS(Stock!R$2:R$500,Stock!$C$2:$C$500,'Stock-AF'!$C181)*SUMIFS(AF!R$2:R$500,AF!$C$2:$C$500,'Stock-AF'!$C181)</f>
        <v>0.83649894025289773</v>
      </c>
      <c r="S181" s="4">
        <f>SUMIFS(Stock!S$2:S$500,Stock!$C$2:$C$500,'Stock-AF'!$C181)*SUMIFS(AF!S$2:S$500,AF!$C$2:$C$500,'Stock-AF'!$C181)</f>
        <v>0</v>
      </c>
      <c r="T181" s="4">
        <f>SUMIFS(Stock!T$2:T$500,Stock!$C$2:$C$500,'Stock-AF'!$C181)*SUMIFS(AF!T$2:T$500,AF!$C$2:$C$500,'Stock-AF'!$C181)</f>
        <v>104.57338964687102</v>
      </c>
      <c r="U181" s="4">
        <f>SUMIFS(Stock!U$2:U$500,Stock!$C$2:$C$500,'Stock-AF'!$C181)*SUMIFS(AF!U$2:U$500,AF!$C$2:$C$500,'Stock-AF'!$C181)</f>
        <v>1.979496361810388</v>
      </c>
      <c r="V181" s="4">
        <f>SUMIFS(Stock!V$2:V$500,Stock!$C$2:$C$500,'Stock-AF'!$C181)*SUMIFS(AF!V$2:V$500,AF!$C$2:$C$500,'Stock-AF'!$C181)</f>
        <v>5.5236835735343229E-2</v>
      </c>
      <c r="W181" s="4">
        <f>SUMIFS(Stock!W$2:W$500,Stock!$C$2:$C$500,'Stock-AF'!$C181)*SUMIFS(AF!W$2:W$500,AF!$C$2:$C$500,'Stock-AF'!$C181)</f>
        <v>30.350323017132926</v>
      </c>
      <c r="X181" s="4">
        <f>SUMIFS(Stock!X$2:X$500,Stock!$C$2:$C$500,'Stock-AF'!$C181)*SUMIFS(AF!X$2:X$500,AF!$C$2:$C$500,'Stock-AF'!$C181)</f>
        <v>32.320477317998574</v>
      </c>
      <c r="Y181" s="4">
        <f>SUMIFS(Stock!Y$2:Y$500,Stock!$C$2:$C$500,'Stock-AF'!$C181)*SUMIFS(AF!Y$2:Y$500,AF!$C$2:$C$500,'Stock-AF'!$C181)</f>
        <v>4.1729270462176693</v>
      </c>
      <c r="Z181" s="4">
        <f>SUMIFS(Stock!Z$2:Z$500,Stock!$C$2:$C$500,'Stock-AF'!$C181)*SUMIFS(AF!Z$2:Z$500,AF!$C$2:$C$500,'Stock-AF'!$C181)</f>
        <v>37.807329172902207</v>
      </c>
      <c r="AA181" s="4">
        <f>SUMIFS(Stock!AA$2:AA$500,Stock!$C$2:$C$500,'Stock-AF'!$C181)*SUMIFS(AF!AA$2:AA$500,AF!$C$2:$C$500,'Stock-AF'!$C181)</f>
        <v>0.91167357706465535</v>
      </c>
      <c r="AB181" s="4">
        <f>SUMIFS(Stock!AB$2:AB$500,Stock!$C$2:$C$500,'Stock-AF'!$C181)*SUMIFS(AF!AB$2:AB$500,AF!$C$2:$C$500,'Stock-AF'!$C181)</f>
        <v>0</v>
      </c>
      <c r="AC181" s="4">
        <f>SUMIFS(Stock!AC$2:AC$500,Stock!$C$2:$C$500,'Stock-AF'!$C181)*SUMIFS(AF!AC$2:AC$500,AF!$C$2:$C$500,'Stock-AF'!$C181)</f>
        <v>1.0233197214144856</v>
      </c>
      <c r="AD181" s="4">
        <f>SUMIFS(Stock!AD$2:AD$500,Stock!$C$2:$C$500,'Stock-AF'!$C181)*SUMIFS(AF!AD$2:AD$500,AF!$C$2:$C$500,'Stock-AF'!$C181)</f>
        <v>1.3767682375667899E-2</v>
      </c>
      <c r="AE181" s="4">
        <f>SUMIFS(Stock!AE$2:AE$500,Stock!$C$2:$C$500,'Stock-AF'!$C181)*SUMIFS(AF!AE$2:AE$500,AF!$C$2:$C$500,'Stock-AF'!$C181)</f>
        <v>31.420668890208582</v>
      </c>
      <c r="AF181" s="4">
        <f>SUMIFS(Stock!AF$2:AF$500,Stock!$C$2:$C$500,'Stock-AF'!$C181)*SUMIFS(AF!AF$2:AF$500,AF!$C$2:$C$500,'Stock-AF'!$C181)</f>
        <v>0.10874391536198981</v>
      </c>
      <c r="AG181" s="4">
        <f>SUMIFS(Stock!AG$2:AG$500,Stock!$C$2:$C$500,'Stock-AF'!$C181)*SUMIFS(AF!AG$2:AG$500,AF!$C$2:$C$500,'Stock-AF'!$C181)</f>
        <v>6.5642672701842195E-2</v>
      </c>
      <c r="AH181" s="4">
        <f>SUMIFS(Stock!AH$2:AH$500,Stock!$C$2:$C$500,'Stock-AF'!$C181)*SUMIFS(AF!AH$2:AH$500,AF!$C$2:$C$500,'Stock-AF'!$C181)</f>
        <v>1.1631669234065491</v>
      </c>
      <c r="AI181" s="4">
        <f>SUMIFS(Stock!AI$2:AI$500,Stock!$C$2:$C$500,'Stock-AF'!$C181)*SUMIFS(AF!AI$2:AI$500,AF!$C$2:$C$500,'Stock-AF'!$C181)</f>
        <v>0.31288690912457667</v>
      </c>
      <c r="AJ181" s="4">
        <f>SUMIFS(Stock!AJ$2:AJ$500,Stock!$C$2:$C$500,'Stock-AF'!$C181)*SUMIFS(AF!AJ$2:AJ$500,AF!$C$2:$C$500,'Stock-AF'!$C181)</f>
        <v>0</v>
      </c>
      <c r="AK181" s="4">
        <f>SUMIFS(Stock!AK$2:AK$500,Stock!$C$2:$C$500,'Stock-AF'!$C181)*SUMIFS(AF!AK$2:AK$500,AF!$C$2:$C$500,'Stock-AF'!$C181)</f>
        <v>0.26590979504770496</v>
      </c>
      <c r="AL181" s="4">
        <f>SUMIFS(Stock!AL$2:AL$500,Stock!$C$2:$C$500,'Stock-AF'!$C181)*SUMIFS(AF!AL$2:AL$500,AF!$C$2:$C$500,'Stock-AF'!$C181)</f>
        <v>0</v>
      </c>
      <c r="AM181" s="4">
        <f>SUMIFS(Stock!AM$2:AM$500,Stock!$C$2:$C$500,'Stock-AF'!$C181)*SUMIFS(AF!AM$2:AM$500,AF!$C$2:$C$500,'Stock-AF'!$C181)</f>
        <v>5.7701171242841839E-2</v>
      </c>
      <c r="AN181" s="4">
        <f>SUMIFS(Stock!AN$2:AN$500,Stock!$C$2:$C$500,'Stock-AF'!$C181)*SUMIFS(AF!AN$2:AN$500,AF!$C$2:$C$500,'Stock-AF'!$C181)</f>
        <v>1.7941540798796916</v>
      </c>
      <c r="AO181" s="4">
        <f>SUMIFS(Stock!AO$2:AO$500,Stock!$C$2:$C$500,'Stock-AF'!$C181)*SUMIFS(AF!AO$2:AO$500,AF!$C$2:$C$500,'Stock-AF'!$C181)</f>
        <v>0.75664608153638102</v>
      </c>
      <c r="AP181" s="4">
        <f>SUMIFS(Stock!AP$2:AP$500,Stock!$C$2:$C$500,'Stock-AF'!$C181)*SUMIFS(AF!AP$2:AP$500,AF!$C$2:$C$500,'Stock-AF'!$C181)</f>
        <v>0.28470985851973107</v>
      </c>
      <c r="AQ181" s="4">
        <f>SUMIFS(Stock!AQ$2:AQ$500,Stock!$C$2:$C$500,'Stock-AF'!$C181)*SUMIFS(AF!AQ$2:AQ$500,AF!$C$2:$C$500,'Stock-AF'!$C181)</f>
        <v>8.7384508552320911E-2</v>
      </c>
      <c r="AR181" s="4">
        <f>SUMIFS(Stock!AR$2:AR$500,Stock!$C$2:$C$500,'Stock-AF'!$C181)*SUMIFS(AF!AR$2:AR$500,AF!$C$2:$C$500,'Stock-AF'!$C181)</f>
        <v>7.9108712794133187E-3</v>
      </c>
      <c r="AS181" s="4">
        <f>SUMIFS(Stock!AS$2:AS$500,Stock!$C$2:$C$500,'Stock-AF'!$C181)*SUMIFS(AF!AS$2:AS$500,AF!$C$2:$C$500,'Stock-AF'!$C181)</f>
        <v>0.62447463791421287</v>
      </c>
      <c r="AT181" s="4">
        <f>SUMIFS(Stock!AT$2:AT$500,Stock!$C$2:$C$500,'Stock-AF'!$C181)*SUMIFS(AF!AT$2:AT$500,AF!$C$2:$C$500,'Stock-AF'!$C181)</f>
        <v>2.5859559299638075</v>
      </c>
      <c r="AU181" s="4">
        <f>SUMIFS(Stock!AU$2:AU$500,Stock!$C$2:$C$500,'Stock-AF'!$C181)*SUMIFS(AF!AU$2:AU$500,AF!$C$2:$C$500,'Stock-AF'!$C181)</f>
        <v>0</v>
      </c>
      <c r="AV181" s="4">
        <f>SUMIFS(Stock!AV$2:AV$500,Stock!$C$2:$C$500,'Stock-AF'!$C181)*SUMIFS(AF!AV$2:AV$500,AF!$C$2:$C$500,'Stock-AF'!$C181)</f>
        <v>4.509981088516156</v>
      </c>
    </row>
    <row r="182" spans="1:48">
      <c r="A182" s="4" t="s">
        <v>52</v>
      </c>
      <c r="B182" s="4" t="s">
        <v>258</v>
      </c>
      <c r="C182" s="4" t="s">
        <v>86</v>
      </c>
      <c r="D182" s="4" t="s">
        <v>54</v>
      </c>
      <c r="E182" s="4" t="s">
        <v>260</v>
      </c>
      <c r="F182" s="4" t="s">
        <v>54</v>
      </c>
      <c r="G182" s="4">
        <v>2010</v>
      </c>
      <c r="H182" s="4" t="s">
        <v>54</v>
      </c>
      <c r="I182" s="4" t="s">
        <v>54</v>
      </c>
      <c r="J182" s="4" t="s">
        <v>54</v>
      </c>
      <c r="K182" s="4" t="s">
        <v>54</v>
      </c>
      <c r="L182" s="4">
        <f>SUMIFS(Stock!L$2:L$500,Stock!$C$2:$C$500,'Stock-AF'!$C182)*SUMIFS(AF!L$2:L$500,AF!$C$2:$C$500,'Stock-AF'!$C182)</f>
        <v>0.85579185641227073</v>
      </c>
      <c r="M182" s="4">
        <f>SUMIFS(Stock!M$2:M$500,Stock!$C$2:$C$500,'Stock-AF'!$C182)*SUMIFS(AF!M$2:M$500,AF!$C$2:$C$500,'Stock-AF'!$C182)</f>
        <v>7.3659142861926554</v>
      </c>
      <c r="N182" s="4">
        <f>SUMIFS(Stock!N$2:N$500,Stock!$C$2:$C$500,'Stock-AF'!$C182)*SUMIFS(AF!N$2:N$500,AF!$C$2:$C$500,'Stock-AF'!$C182)</f>
        <v>0.63072533733776748</v>
      </c>
      <c r="O182" s="4">
        <f>SUMIFS(Stock!O$2:O$500,Stock!$C$2:$C$500,'Stock-AF'!$C182)*SUMIFS(AF!O$2:O$500,AF!$C$2:$C$500,'Stock-AF'!$C182)</f>
        <v>6.1082866375563896</v>
      </c>
      <c r="P182" s="4">
        <f>SUMIFS(Stock!P$2:P$500,Stock!$C$2:$C$500,'Stock-AF'!$C182)*SUMIFS(AF!P$2:P$500,AF!$C$2:$C$500,'Stock-AF'!$C182)</f>
        <v>3.6503780443649609</v>
      </c>
      <c r="Q182" s="4">
        <f>SUMIFS(Stock!Q$2:Q$500,Stock!$C$2:$C$500,'Stock-AF'!$C182)*SUMIFS(AF!Q$2:Q$500,AF!$C$2:$C$500,'Stock-AF'!$C182)</f>
        <v>4.5413678301990155</v>
      </c>
      <c r="R182" s="4">
        <f>SUMIFS(Stock!R$2:R$500,Stock!$C$2:$C$500,'Stock-AF'!$C182)*SUMIFS(AF!R$2:R$500,AF!$C$2:$C$500,'Stock-AF'!$C182)</f>
        <v>0.13212475494188755</v>
      </c>
      <c r="S182" s="4">
        <f>SUMIFS(Stock!S$2:S$500,Stock!$C$2:$C$500,'Stock-AF'!$C182)*SUMIFS(AF!S$2:S$500,AF!$C$2:$C$500,'Stock-AF'!$C182)</f>
        <v>7.2166272451084073</v>
      </c>
      <c r="T182" s="4">
        <f>SUMIFS(Stock!T$2:T$500,Stock!$C$2:$C$500,'Stock-AF'!$C182)*SUMIFS(AF!T$2:T$500,AF!$C$2:$C$500,'Stock-AF'!$C182)</f>
        <v>45.437274063264873</v>
      </c>
      <c r="U182" s="4">
        <f>SUMIFS(Stock!U$2:U$500,Stock!$C$2:$C$500,'Stock-AF'!$C182)*SUMIFS(AF!U$2:U$500,AF!$C$2:$C$500,'Stock-AF'!$C182)</f>
        <v>4.4654920533111673</v>
      </c>
      <c r="V182" s="4">
        <f>SUMIFS(Stock!V$2:V$500,Stock!$C$2:$C$500,'Stock-AF'!$C182)*SUMIFS(AF!V$2:V$500,AF!$C$2:$C$500,'Stock-AF'!$C182)</f>
        <v>1.1619174005689208</v>
      </c>
      <c r="W182" s="4">
        <f>SUMIFS(Stock!W$2:W$500,Stock!$C$2:$C$500,'Stock-AF'!$C182)*SUMIFS(AF!W$2:W$500,AF!$C$2:$C$500,'Stock-AF'!$C182)</f>
        <v>3.4186999292494367</v>
      </c>
      <c r="X182" s="4">
        <f>SUMIFS(Stock!X$2:X$500,Stock!$C$2:$C$500,'Stock-AF'!$C182)*SUMIFS(AF!X$2:X$500,AF!$C$2:$C$500,'Stock-AF'!$C182)</f>
        <v>18.214085154007169</v>
      </c>
      <c r="Y182" s="4">
        <f>SUMIFS(Stock!Y$2:Y$500,Stock!$C$2:$C$500,'Stock-AF'!$C182)*SUMIFS(AF!Y$2:Y$500,AF!$C$2:$C$500,'Stock-AF'!$C182)</f>
        <v>12.096423206461125</v>
      </c>
      <c r="Z182" s="4">
        <f>SUMIFS(Stock!Z$2:Z$500,Stock!$C$2:$C$500,'Stock-AF'!$C182)*SUMIFS(AF!Z$2:Z$500,AF!$C$2:$C$500,'Stock-AF'!$C182)</f>
        <v>55.779896994073354</v>
      </c>
      <c r="AA182" s="4">
        <f>SUMIFS(Stock!AA$2:AA$500,Stock!$C$2:$C$500,'Stock-AF'!$C182)*SUMIFS(AF!AA$2:AA$500,AF!$C$2:$C$500,'Stock-AF'!$C182)</f>
        <v>4.8883749117241075</v>
      </c>
      <c r="AB182" s="4">
        <f>SUMIFS(Stock!AB$2:AB$500,Stock!$C$2:$C$500,'Stock-AF'!$C182)*SUMIFS(AF!AB$2:AB$500,AF!$C$2:$C$500,'Stock-AF'!$C182)</f>
        <v>6.4609671735283793</v>
      </c>
      <c r="AC182" s="4">
        <f>SUMIFS(Stock!AC$2:AC$500,Stock!$C$2:$C$500,'Stock-AF'!$C182)*SUMIFS(AF!AC$2:AC$500,AF!$C$2:$C$500,'Stock-AF'!$C182)</f>
        <v>0.31978763524790282</v>
      </c>
      <c r="AD182" s="4">
        <f>SUMIFS(Stock!AD$2:AD$500,Stock!$C$2:$C$500,'Stock-AF'!$C182)*SUMIFS(AF!AD$2:AD$500,AF!$C$2:$C$500,'Stock-AF'!$C182)</f>
        <v>0</v>
      </c>
      <c r="AE182" s="4">
        <f>SUMIFS(Stock!AE$2:AE$500,Stock!$C$2:$C$500,'Stock-AF'!$C182)*SUMIFS(AF!AE$2:AE$500,AF!$C$2:$C$500,'Stock-AF'!$C182)</f>
        <v>50.625766034307681</v>
      </c>
      <c r="AF182" s="4">
        <f>SUMIFS(Stock!AF$2:AF$500,Stock!$C$2:$C$500,'Stock-AF'!$C182)*SUMIFS(AF!AF$2:AF$500,AF!$C$2:$C$500,'Stock-AF'!$C182)</f>
        <v>0.78050075119155715</v>
      </c>
      <c r="AG182" s="4">
        <f>SUMIFS(Stock!AG$2:AG$500,Stock!$C$2:$C$500,'Stock-AF'!$C182)*SUMIFS(AF!AG$2:AG$500,AF!$C$2:$C$500,'Stock-AF'!$C182)</f>
        <v>2.0040151527689778</v>
      </c>
      <c r="AH182" s="4">
        <f>SUMIFS(Stock!AH$2:AH$500,Stock!$C$2:$C$500,'Stock-AF'!$C182)*SUMIFS(AF!AH$2:AH$500,AF!$C$2:$C$500,'Stock-AF'!$C182)</f>
        <v>0.17889802111240677</v>
      </c>
      <c r="AI182" s="4">
        <f>SUMIFS(Stock!AI$2:AI$500,Stock!$C$2:$C$500,'Stock-AF'!$C182)*SUMIFS(AF!AI$2:AI$500,AF!$C$2:$C$500,'Stock-AF'!$C182)</f>
        <v>1.5688534242935166</v>
      </c>
      <c r="AJ182" s="4">
        <f>SUMIFS(Stock!AJ$2:AJ$500,Stock!$C$2:$C$500,'Stock-AF'!$C182)*SUMIFS(AF!AJ$2:AJ$500,AF!$C$2:$C$500,'Stock-AF'!$C182)</f>
        <v>0.97700328821138016</v>
      </c>
      <c r="AK182" s="4">
        <f>SUMIFS(Stock!AK$2:AK$500,Stock!$C$2:$C$500,'Stock-AF'!$C182)*SUMIFS(AF!AK$2:AK$500,AF!$C$2:$C$500,'Stock-AF'!$C182)</f>
        <v>0.90457405692931891</v>
      </c>
      <c r="AL182" s="4">
        <f>SUMIFS(Stock!AL$2:AL$500,Stock!$C$2:$C$500,'Stock-AF'!$C182)*SUMIFS(AF!AL$2:AL$500,AF!$C$2:$C$500,'Stock-AF'!$C182)</f>
        <v>5.6575095445223468E-2</v>
      </c>
      <c r="AM182" s="4">
        <f>SUMIFS(Stock!AM$2:AM$500,Stock!$C$2:$C$500,'Stock-AF'!$C182)*SUMIFS(AF!AM$2:AM$500,AF!$C$2:$C$500,'Stock-AF'!$C182)</f>
        <v>6.7034499055392738</v>
      </c>
      <c r="AN182" s="4">
        <f>SUMIFS(Stock!AN$2:AN$500,Stock!$C$2:$C$500,'Stock-AF'!$C182)*SUMIFS(AF!AN$2:AN$500,AF!$C$2:$C$500,'Stock-AF'!$C182)</f>
        <v>4.1856182051735322</v>
      </c>
      <c r="AO182" s="4">
        <f>SUMIFS(Stock!AO$2:AO$500,Stock!$C$2:$C$500,'Stock-AF'!$C182)*SUMIFS(AF!AO$2:AO$500,AF!$C$2:$C$500,'Stock-AF'!$C182)</f>
        <v>8.1645972686822574</v>
      </c>
      <c r="AP182" s="4">
        <f>SUMIFS(Stock!AP$2:AP$500,Stock!$C$2:$C$500,'Stock-AF'!$C182)*SUMIFS(AF!AP$2:AP$500,AF!$C$2:$C$500,'Stock-AF'!$C182)</f>
        <v>3.1884310106846443</v>
      </c>
      <c r="AQ182" s="4">
        <f>SUMIFS(Stock!AQ$2:AQ$500,Stock!$C$2:$C$500,'Stock-AF'!$C182)*SUMIFS(AF!AQ$2:AQ$500,AF!$C$2:$C$500,'Stock-AF'!$C182)</f>
        <v>10.535864945773232</v>
      </c>
      <c r="AR182" s="4">
        <f>SUMIFS(Stock!AR$2:AR$500,Stock!$C$2:$C$500,'Stock-AF'!$C182)*SUMIFS(AF!AR$2:AR$500,AF!$C$2:$C$500,'Stock-AF'!$C182)</f>
        <v>3.4625789179381763</v>
      </c>
      <c r="AS182" s="4">
        <f>SUMIFS(Stock!AS$2:AS$500,Stock!$C$2:$C$500,'Stock-AF'!$C182)*SUMIFS(AF!AS$2:AS$500,AF!$C$2:$C$500,'Stock-AF'!$C182)</f>
        <v>2.5344899715202769</v>
      </c>
      <c r="AT182" s="4">
        <f>SUMIFS(Stock!AT$2:AT$500,Stock!$C$2:$C$500,'Stock-AF'!$C182)*SUMIFS(AF!AT$2:AT$500,AF!$C$2:$C$500,'Stock-AF'!$C182)</f>
        <v>1.4557256728796595</v>
      </c>
      <c r="AU182" s="4">
        <f>SUMIFS(Stock!AU$2:AU$500,Stock!$C$2:$C$500,'Stock-AF'!$C182)*SUMIFS(AF!AU$2:AU$500,AF!$C$2:$C$500,'Stock-AF'!$C182)</f>
        <v>0.13087401000664248</v>
      </c>
      <c r="AV182" s="4">
        <f>SUMIFS(Stock!AV$2:AV$500,Stock!$C$2:$C$500,'Stock-AF'!$C182)*SUMIFS(AF!AV$2:AV$500,AF!$C$2:$C$500,'Stock-AF'!$C182)</f>
        <v>18.853252637897725</v>
      </c>
    </row>
    <row r="183" spans="1:48">
      <c r="A183" s="4" t="s">
        <v>52</v>
      </c>
      <c r="B183" s="4" t="s">
        <v>258</v>
      </c>
      <c r="C183" s="4" t="s">
        <v>87</v>
      </c>
      <c r="D183" s="4" t="s">
        <v>54</v>
      </c>
      <c r="E183" s="4" t="s">
        <v>260</v>
      </c>
      <c r="F183" s="4" t="s">
        <v>54</v>
      </c>
      <c r="G183" s="4">
        <v>2010</v>
      </c>
      <c r="H183" s="4" t="s">
        <v>54</v>
      </c>
      <c r="I183" s="4" t="s">
        <v>54</v>
      </c>
      <c r="J183" s="4" t="s">
        <v>54</v>
      </c>
      <c r="K183" s="4" t="s">
        <v>54</v>
      </c>
      <c r="L183" s="4">
        <f>SUMIFS(Stock!L$2:L$500,Stock!$C$2:$C$500,'Stock-AF'!$C183)*SUMIFS(AF!L$2:L$500,AF!$C$2:$C$500,'Stock-AF'!$C183)</f>
        <v>0</v>
      </c>
      <c r="M183" s="4">
        <f>SUMIFS(Stock!M$2:M$500,Stock!$C$2:$C$500,'Stock-AF'!$C183)*SUMIFS(AF!M$2:M$500,AF!$C$2:$C$500,'Stock-AF'!$C183)</f>
        <v>0.25695280895058276</v>
      </c>
      <c r="N183" s="4">
        <f>SUMIFS(Stock!N$2:N$500,Stock!$C$2:$C$500,'Stock-AF'!$C183)*SUMIFS(AF!N$2:N$500,AF!$C$2:$C$500,'Stock-AF'!$C183)</f>
        <v>0.3839089560952853</v>
      </c>
      <c r="O183" s="4">
        <f>SUMIFS(Stock!O$2:O$500,Stock!$C$2:$C$500,'Stock-AF'!$C183)*SUMIFS(AF!O$2:O$500,AF!$C$2:$C$500,'Stock-AF'!$C183)</f>
        <v>1.4748556617224491</v>
      </c>
      <c r="P183" s="4">
        <f>SUMIFS(Stock!P$2:P$500,Stock!$C$2:$C$500,'Stock-AF'!$C183)*SUMIFS(AF!P$2:P$500,AF!$C$2:$C$500,'Stock-AF'!$C183)</f>
        <v>0.90735381445704555</v>
      </c>
      <c r="Q183" s="4">
        <f>SUMIFS(Stock!Q$2:Q$500,Stock!$C$2:$C$500,'Stock-AF'!$C183)*SUMIFS(AF!Q$2:Q$500,AF!$C$2:$C$500,'Stock-AF'!$C183)</f>
        <v>8.7243030055667165E-2</v>
      </c>
      <c r="R183" s="4">
        <f>SUMIFS(Stock!R$2:R$500,Stock!$C$2:$C$500,'Stock-AF'!$C183)*SUMIFS(AF!R$2:R$500,AF!$C$2:$C$500,'Stock-AF'!$C183)</f>
        <v>0</v>
      </c>
      <c r="S183" s="4">
        <f>SUMIFS(Stock!S$2:S$500,Stock!$C$2:$C$500,'Stock-AF'!$C183)*SUMIFS(AF!S$2:S$500,AF!$C$2:$C$500,'Stock-AF'!$C183)</f>
        <v>4.1640952139502714</v>
      </c>
      <c r="T183" s="4">
        <f>SUMIFS(Stock!T$2:T$500,Stock!$C$2:$C$500,'Stock-AF'!$C183)*SUMIFS(AF!T$2:T$500,AF!$C$2:$C$500,'Stock-AF'!$C183)</f>
        <v>6.5421679828702199</v>
      </c>
      <c r="U183" s="4">
        <f>SUMIFS(Stock!U$2:U$500,Stock!$C$2:$C$500,'Stock-AF'!$C183)*SUMIFS(AF!U$2:U$500,AF!$C$2:$C$500,'Stock-AF'!$C183)</f>
        <v>0</v>
      </c>
      <c r="V183" s="4">
        <f>SUMIFS(Stock!V$2:V$500,Stock!$C$2:$C$500,'Stock-AF'!$C183)*SUMIFS(AF!V$2:V$500,AF!$C$2:$C$500,'Stock-AF'!$C183)</f>
        <v>2.5486593561586047E-2</v>
      </c>
      <c r="W183" s="4">
        <f>SUMIFS(Stock!W$2:W$500,Stock!$C$2:$C$500,'Stock-AF'!$C183)*SUMIFS(AF!W$2:W$500,AF!$C$2:$C$500,'Stock-AF'!$C183)</f>
        <v>0</v>
      </c>
      <c r="X183" s="4">
        <f>SUMIFS(Stock!X$2:X$500,Stock!$C$2:$C$500,'Stock-AF'!$C183)*SUMIFS(AF!X$2:X$500,AF!$C$2:$C$500,'Stock-AF'!$C183)</f>
        <v>1.4049304604240309</v>
      </c>
      <c r="Y183" s="4">
        <f>SUMIFS(Stock!Y$2:Y$500,Stock!$C$2:$C$500,'Stock-AF'!$C183)*SUMIFS(AF!Y$2:Y$500,AF!$C$2:$C$500,'Stock-AF'!$C183)</f>
        <v>6.9701820652378829E-2</v>
      </c>
      <c r="Z183" s="4">
        <f>SUMIFS(Stock!Z$2:Z$500,Stock!$C$2:$C$500,'Stock-AF'!$C183)*SUMIFS(AF!Z$2:Z$500,AF!$C$2:$C$500,'Stock-AF'!$C183)</f>
        <v>1.5431133971343856</v>
      </c>
      <c r="AA183" s="4">
        <f>SUMIFS(Stock!AA$2:AA$500,Stock!$C$2:$C$500,'Stock-AF'!$C183)*SUMIFS(AF!AA$2:AA$500,AF!$C$2:$C$500,'Stock-AF'!$C183)</f>
        <v>2.5296870930980465E-2</v>
      </c>
      <c r="AB183" s="4">
        <f>SUMIFS(Stock!AB$2:AB$500,Stock!$C$2:$C$500,'Stock-AF'!$C183)*SUMIFS(AF!AB$2:AB$500,AF!$C$2:$C$500,'Stock-AF'!$C183)</f>
        <v>0.57127009822024899</v>
      </c>
      <c r="AC183" s="4">
        <f>SUMIFS(Stock!AC$2:AC$500,Stock!$C$2:$C$500,'Stock-AF'!$C183)*SUMIFS(AF!AC$2:AC$500,AF!$C$2:$C$500,'Stock-AF'!$C183)</f>
        <v>5.3451412949403441</v>
      </c>
      <c r="AD183" s="4">
        <f>SUMIFS(Stock!AD$2:AD$500,Stock!$C$2:$C$500,'Stock-AF'!$C183)*SUMIFS(AF!AD$2:AD$500,AF!$C$2:$C$500,'Stock-AF'!$C183)</f>
        <v>0</v>
      </c>
      <c r="AE183" s="4">
        <f>SUMIFS(Stock!AE$2:AE$500,Stock!$C$2:$C$500,'Stock-AF'!$C183)*SUMIFS(AF!AE$2:AE$500,AF!$C$2:$C$500,'Stock-AF'!$C183)</f>
        <v>2.7010919922885127E-2</v>
      </c>
      <c r="AF183" s="4">
        <f>SUMIFS(Stock!AF$2:AF$500,Stock!$C$2:$C$500,'Stock-AF'!$C183)*SUMIFS(AF!AF$2:AF$500,AF!$C$2:$C$500,'Stock-AF'!$C183)</f>
        <v>7.4693883101764141E-2</v>
      </c>
      <c r="AG183" s="4">
        <f>SUMIFS(Stock!AG$2:AG$500,Stock!$C$2:$C$500,'Stock-AF'!$C183)*SUMIFS(AF!AG$2:AG$500,AF!$C$2:$C$500,'Stock-AF'!$C183)</f>
        <v>0.22979284463532593</v>
      </c>
      <c r="AH183" s="4">
        <f>SUMIFS(Stock!AH$2:AH$500,Stock!$C$2:$C$500,'Stock-AF'!$C183)*SUMIFS(AF!AH$2:AH$500,AF!$C$2:$C$500,'Stock-AF'!$C183)</f>
        <v>4.896855478648458E-3</v>
      </c>
      <c r="AI183" s="4">
        <f>SUMIFS(Stock!AI$2:AI$500,Stock!$C$2:$C$500,'Stock-AF'!$C183)*SUMIFS(AF!AI$2:AI$500,AF!$C$2:$C$500,'Stock-AF'!$C183)</f>
        <v>6.3375916151887215E-2</v>
      </c>
      <c r="AJ183" s="4">
        <f>SUMIFS(Stock!AJ$2:AJ$500,Stock!$C$2:$C$500,'Stock-AF'!$C183)*SUMIFS(AF!AJ$2:AJ$500,AF!$C$2:$C$500,'Stock-AF'!$C183)</f>
        <v>0</v>
      </c>
      <c r="AK183" s="4">
        <f>SUMIFS(Stock!AK$2:AK$500,Stock!$C$2:$C$500,'Stock-AF'!$C183)*SUMIFS(AF!AK$2:AK$500,AF!$C$2:$C$500,'Stock-AF'!$C183)</f>
        <v>0</v>
      </c>
      <c r="AL183" s="4">
        <f>SUMIFS(Stock!AL$2:AL$500,Stock!$C$2:$C$500,'Stock-AF'!$C183)*SUMIFS(AF!AL$2:AL$500,AF!$C$2:$C$500,'Stock-AF'!$C183)</f>
        <v>0</v>
      </c>
      <c r="AM183" s="4">
        <f>SUMIFS(Stock!AM$2:AM$500,Stock!$C$2:$C$500,'Stock-AF'!$C183)*SUMIFS(AF!AM$2:AM$500,AF!$C$2:$C$500,'Stock-AF'!$C183)</f>
        <v>3.4356274138712492E-2</v>
      </c>
      <c r="AN183" s="4">
        <f>SUMIFS(Stock!AN$2:AN$500,Stock!$C$2:$C$500,'Stock-AF'!$C183)*SUMIFS(AF!AN$2:AN$500,AF!$C$2:$C$500,'Stock-AF'!$C183)</f>
        <v>0</v>
      </c>
      <c r="AO183" s="4">
        <f>SUMIFS(Stock!AO$2:AO$500,Stock!$C$2:$C$500,'Stock-AF'!$C183)*SUMIFS(AF!AO$2:AO$500,AF!$C$2:$C$500,'Stock-AF'!$C183)</f>
        <v>21.143167758844566</v>
      </c>
      <c r="AP183" s="4">
        <f>SUMIFS(Stock!AP$2:AP$500,Stock!$C$2:$C$500,'Stock-AF'!$C183)*SUMIFS(AF!AP$2:AP$500,AF!$C$2:$C$500,'Stock-AF'!$C183)</f>
        <v>0</v>
      </c>
      <c r="AQ183" s="4">
        <f>SUMIFS(Stock!AQ$2:AQ$500,Stock!$C$2:$C$500,'Stock-AF'!$C183)*SUMIFS(AF!AQ$2:AQ$500,AF!$C$2:$C$500,'Stock-AF'!$C183)</f>
        <v>3.4925554940570577E-2</v>
      </c>
      <c r="AR183" s="4">
        <f>SUMIFS(Stock!AR$2:AR$500,Stock!$C$2:$C$500,'Stock-AF'!$C183)*SUMIFS(AF!AR$2:AR$500,AF!$C$2:$C$500,'Stock-AF'!$C183)</f>
        <v>0.82110011733548205</v>
      </c>
      <c r="AS183" s="4">
        <f>SUMIFS(Stock!AS$2:AS$500,Stock!$C$2:$C$500,'Stock-AF'!$C183)*SUMIFS(AF!AS$2:AS$500,AF!$C$2:$C$500,'Stock-AF'!$C183)</f>
        <v>0</v>
      </c>
      <c r="AT183" s="4">
        <f>SUMIFS(Stock!AT$2:AT$500,Stock!$C$2:$C$500,'Stock-AF'!$C183)*SUMIFS(AF!AT$2:AT$500,AF!$C$2:$C$500,'Stock-AF'!$C183)</f>
        <v>4.3548942857961365E-3</v>
      </c>
      <c r="AU183" s="4">
        <f>SUMIFS(Stock!AU$2:AU$500,Stock!$C$2:$C$500,'Stock-AF'!$C183)*SUMIFS(AF!AU$2:AU$500,AF!$C$2:$C$500,'Stock-AF'!$C183)</f>
        <v>0.16425353617874008</v>
      </c>
      <c r="AV183" s="4">
        <f>SUMIFS(Stock!AV$2:AV$500,Stock!$C$2:$C$500,'Stock-AF'!$C183)*SUMIFS(AF!AV$2:AV$500,AF!$C$2:$C$500,'Stock-AF'!$C183)</f>
        <v>12.141775968034199</v>
      </c>
    </row>
    <row r="184" spans="1:48">
      <c r="A184" s="4" t="s">
        <v>52</v>
      </c>
      <c r="B184" s="4" t="s">
        <v>258</v>
      </c>
      <c r="C184" s="4" t="s">
        <v>603</v>
      </c>
      <c r="D184" s="4" t="s">
        <v>54</v>
      </c>
      <c r="E184" s="4" t="s">
        <v>260</v>
      </c>
      <c r="F184" s="4" t="s">
        <v>54</v>
      </c>
      <c r="G184" s="4">
        <v>2010</v>
      </c>
      <c r="H184" s="4" t="s">
        <v>54</v>
      </c>
      <c r="I184" s="4" t="s">
        <v>54</v>
      </c>
      <c r="J184" s="4" t="s">
        <v>54</v>
      </c>
      <c r="K184" s="4" t="s">
        <v>54</v>
      </c>
      <c r="L184" s="4">
        <f>SUMIFS(Stock!L$2:L$500,Stock!$C$2:$C$500,'Stock-AF'!$C184)*SUMIFS(AF!L$2:L$500,AF!$C$2:$C$500,'Stock-AF'!$C184)</f>
        <v>0</v>
      </c>
      <c r="M184" s="4">
        <f>SUMIFS(Stock!M$2:M$500,Stock!$C$2:$C$500,'Stock-AF'!$C184)*SUMIFS(AF!M$2:M$500,AF!$C$2:$C$500,'Stock-AF'!$C184)</f>
        <v>0.14669791304296639</v>
      </c>
      <c r="N184" s="4">
        <f>SUMIFS(Stock!N$2:N$500,Stock!$C$2:$C$500,'Stock-AF'!$C184)*SUMIFS(AF!N$2:N$500,AF!$C$2:$C$500,'Stock-AF'!$C184)</f>
        <v>0</v>
      </c>
      <c r="O184" s="4">
        <f>SUMIFS(Stock!O$2:O$500,Stock!$C$2:$C$500,'Stock-AF'!$C184)*SUMIFS(AF!O$2:O$500,AF!$C$2:$C$500,'Stock-AF'!$C184)</f>
        <v>7.783557887669797E-3</v>
      </c>
      <c r="P184" s="4">
        <f>SUMIFS(Stock!P$2:P$500,Stock!$C$2:$C$500,'Stock-AF'!$C184)*SUMIFS(AF!P$2:P$500,AF!$C$2:$C$500,'Stock-AF'!$C184)</f>
        <v>0</v>
      </c>
      <c r="Q184" s="4">
        <f>SUMIFS(Stock!Q$2:Q$500,Stock!$C$2:$C$500,'Stock-AF'!$C184)*SUMIFS(AF!Q$2:Q$500,AF!$C$2:$C$500,'Stock-AF'!$C184)</f>
        <v>0.92302236356075396</v>
      </c>
      <c r="R184" s="4">
        <f>SUMIFS(Stock!R$2:R$500,Stock!$C$2:$C$500,'Stock-AF'!$C184)*SUMIFS(AF!R$2:R$500,AF!$C$2:$C$500,'Stock-AF'!$C184)</f>
        <v>0</v>
      </c>
      <c r="S184" s="4">
        <f>SUMIFS(Stock!S$2:S$500,Stock!$C$2:$C$500,'Stock-AF'!$C184)*SUMIFS(AF!S$2:S$500,AF!$C$2:$C$500,'Stock-AF'!$C184)</f>
        <v>9.3312107034567451E-2</v>
      </c>
      <c r="T184" s="4">
        <f>SUMIFS(Stock!T$2:T$500,Stock!$C$2:$C$500,'Stock-AF'!$C184)*SUMIFS(AF!T$2:T$500,AF!$C$2:$C$500,'Stock-AF'!$C184)</f>
        <v>1.5050590500451169</v>
      </c>
      <c r="U184" s="4">
        <f>SUMIFS(Stock!U$2:U$500,Stock!$C$2:$C$500,'Stock-AF'!$C184)*SUMIFS(AF!U$2:U$500,AF!$C$2:$C$500,'Stock-AF'!$C184)</f>
        <v>0.13026490179794609</v>
      </c>
      <c r="V184" s="4">
        <f>SUMIFS(Stock!V$2:V$500,Stock!$C$2:$C$500,'Stock-AF'!$C184)*SUMIFS(AF!V$2:V$500,AF!$C$2:$C$500,'Stock-AF'!$C184)</f>
        <v>4.2153846342721554E-2</v>
      </c>
      <c r="W184" s="4">
        <f>SUMIFS(Stock!W$2:W$500,Stock!$C$2:$C$500,'Stock-AF'!$C184)*SUMIFS(AF!W$2:W$500,AF!$C$2:$C$500,'Stock-AF'!$C184)</f>
        <v>0</v>
      </c>
      <c r="X184" s="4">
        <f>SUMIFS(Stock!X$2:X$500,Stock!$C$2:$C$500,'Stock-AF'!$C184)*SUMIFS(AF!X$2:X$500,AF!$C$2:$C$500,'Stock-AF'!$C184)</f>
        <v>0.57010475472366584</v>
      </c>
      <c r="Y184" s="4">
        <f>SUMIFS(Stock!Y$2:Y$500,Stock!$C$2:$C$500,'Stock-AF'!$C184)*SUMIFS(AF!Y$2:Y$500,AF!$C$2:$C$500,'Stock-AF'!$C184)</f>
        <v>2.8826420050738069</v>
      </c>
      <c r="Z184" s="4">
        <f>SUMIFS(Stock!Z$2:Z$500,Stock!$C$2:$C$500,'Stock-AF'!$C184)*SUMIFS(AF!Z$2:Z$500,AF!$C$2:$C$500,'Stock-AF'!$C184)</f>
        <v>7.4214421721362021</v>
      </c>
      <c r="AA184" s="4">
        <f>SUMIFS(Stock!AA$2:AA$500,Stock!$C$2:$C$500,'Stock-AF'!$C184)*SUMIFS(AF!AA$2:AA$500,AF!$C$2:$C$500,'Stock-AF'!$C184)</f>
        <v>0</v>
      </c>
      <c r="AB184" s="4">
        <f>SUMIFS(Stock!AB$2:AB$500,Stock!$C$2:$C$500,'Stock-AF'!$C184)*SUMIFS(AF!AB$2:AB$500,AF!$C$2:$C$500,'Stock-AF'!$C184)</f>
        <v>3.9318762424310734E-3</v>
      </c>
      <c r="AC184" s="4">
        <f>SUMIFS(Stock!AC$2:AC$500,Stock!$C$2:$C$500,'Stock-AF'!$C184)*SUMIFS(AF!AC$2:AC$500,AF!$C$2:$C$500,'Stock-AF'!$C184)</f>
        <v>2.7074906557907893E-2</v>
      </c>
      <c r="AD184" s="4">
        <f>SUMIFS(Stock!AD$2:AD$500,Stock!$C$2:$C$500,'Stock-AF'!$C184)*SUMIFS(AF!AD$2:AD$500,AF!$C$2:$C$500,'Stock-AF'!$C184)</f>
        <v>0</v>
      </c>
      <c r="AE184" s="4">
        <f>SUMIFS(Stock!AE$2:AE$500,Stock!$C$2:$C$500,'Stock-AF'!$C184)*SUMIFS(AF!AE$2:AE$500,AF!$C$2:$C$500,'Stock-AF'!$C184)</f>
        <v>0.66144061226662831</v>
      </c>
      <c r="AF184" s="4">
        <f>SUMIFS(Stock!AF$2:AF$500,Stock!$C$2:$C$500,'Stock-AF'!$C184)*SUMIFS(AF!AF$2:AF$500,AF!$C$2:$C$500,'Stock-AF'!$C184)</f>
        <v>0</v>
      </c>
      <c r="AG184" s="4">
        <f>SUMIFS(Stock!AG$2:AG$500,Stock!$C$2:$C$500,'Stock-AF'!$C184)*SUMIFS(AF!AG$2:AG$500,AF!$C$2:$C$500,'Stock-AF'!$C184)</f>
        <v>1.3678114081570997E-3</v>
      </c>
      <c r="AH184" s="4">
        <f>SUMIFS(Stock!AH$2:AH$500,Stock!$C$2:$C$500,'Stock-AF'!$C184)*SUMIFS(AF!AH$2:AH$500,AF!$C$2:$C$500,'Stock-AF'!$C184)</f>
        <v>0</v>
      </c>
      <c r="AI184" s="4">
        <f>SUMIFS(Stock!AI$2:AI$500,Stock!$C$2:$C$500,'Stock-AF'!$C184)*SUMIFS(AF!AI$2:AI$500,AF!$C$2:$C$500,'Stock-AF'!$C184)</f>
        <v>0</v>
      </c>
      <c r="AJ184" s="4">
        <f>SUMIFS(Stock!AJ$2:AJ$500,Stock!$C$2:$C$500,'Stock-AF'!$C184)*SUMIFS(AF!AJ$2:AJ$500,AF!$C$2:$C$500,'Stock-AF'!$C184)</f>
        <v>0</v>
      </c>
      <c r="AK184" s="4">
        <f>SUMIFS(Stock!AK$2:AK$500,Stock!$C$2:$C$500,'Stock-AF'!$C184)*SUMIFS(AF!AK$2:AK$500,AF!$C$2:$C$500,'Stock-AF'!$C184)</f>
        <v>0</v>
      </c>
      <c r="AL184" s="4">
        <f>SUMIFS(Stock!AL$2:AL$500,Stock!$C$2:$C$500,'Stock-AF'!$C184)*SUMIFS(AF!AL$2:AL$500,AF!$C$2:$C$500,'Stock-AF'!$C184)</f>
        <v>0</v>
      </c>
      <c r="AM184" s="4">
        <f>SUMIFS(Stock!AM$2:AM$500,Stock!$C$2:$C$500,'Stock-AF'!$C184)*SUMIFS(AF!AM$2:AM$500,AF!$C$2:$C$500,'Stock-AF'!$C184)</f>
        <v>0.29189291089166924</v>
      </c>
      <c r="AN184" s="4">
        <f>SUMIFS(Stock!AN$2:AN$500,Stock!$C$2:$C$500,'Stock-AF'!$C184)*SUMIFS(AF!AN$2:AN$500,AF!$C$2:$C$500,'Stock-AF'!$C184)</f>
        <v>4.1747696475624689</v>
      </c>
      <c r="AO184" s="4">
        <f>SUMIFS(Stock!AO$2:AO$500,Stock!$C$2:$C$500,'Stock-AF'!$C184)*SUMIFS(AF!AO$2:AO$500,AF!$C$2:$C$500,'Stock-AF'!$C184)</f>
        <v>8.9098211247033536E-3</v>
      </c>
      <c r="AP184" s="4">
        <f>SUMIFS(Stock!AP$2:AP$500,Stock!$C$2:$C$500,'Stock-AF'!$C184)*SUMIFS(AF!AP$2:AP$500,AF!$C$2:$C$500,'Stock-AF'!$C184)</f>
        <v>0.10872220722348483</v>
      </c>
      <c r="AQ184" s="4">
        <f>SUMIFS(Stock!AQ$2:AQ$500,Stock!$C$2:$C$500,'Stock-AF'!$C184)*SUMIFS(AF!AQ$2:AQ$500,AF!$C$2:$C$500,'Stock-AF'!$C184)</f>
        <v>0</v>
      </c>
      <c r="AR184" s="4">
        <f>SUMIFS(Stock!AR$2:AR$500,Stock!$C$2:$C$500,'Stock-AF'!$C184)*SUMIFS(AF!AR$2:AR$500,AF!$C$2:$C$500,'Stock-AF'!$C184)</f>
        <v>0</v>
      </c>
      <c r="AS184" s="4">
        <f>SUMIFS(Stock!AS$2:AS$500,Stock!$C$2:$C$500,'Stock-AF'!$C184)*SUMIFS(AF!AS$2:AS$500,AF!$C$2:$C$500,'Stock-AF'!$C184)</f>
        <v>4.950372702924982</v>
      </c>
      <c r="AT184" s="4">
        <f>SUMIFS(Stock!AT$2:AT$500,Stock!$C$2:$C$500,'Stock-AF'!$C184)*SUMIFS(AF!AT$2:AT$500,AF!$C$2:$C$500,'Stock-AF'!$C184)</f>
        <v>0</v>
      </c>
      <c r="AU184" s="4">
        <f>SUMIFS(Stock!AU$2:AU$500,Stock!$C$2:$C$500,'Stock-AF'!$C184)*SUMIFS(AF!AU$2:AU$500,AF!$C$2:$C$500,'Stock-AF'!$C184)</f>
        <v>5.0183294075110242E-3</v>
      </c>
      <c r="AV184" s="4">
        <f>SUMIFS(Stock!AV$2:AV$500,Stock!$C$2:$C$500,'Stock-AF'!$C184)*SUMIFS(AF!AV$2:AV$500,AF!$C$2:$C$500,'Stock-AF'!$C184)</f>
        <v>0.95256361015872082</v>
      </c>
    </row>
    <row r="185" spans="1:48">
      <c r="A185" s="4" t="s">
        <v>52</v>
      </c>
      <c r="B185" s="4" t="s">
        <v>258</v>
      </c>
      <c r="C185" s="4" t="s">
        <v>604</v>
      </c>
      <c r="D185" s="4" t="s">
        <v>54</v>
      </c>
      <c r="E185" s="4" t="s">
        <v>260</v>
      </c>
      <c r="F185" s="4" t="s">
        <v>54</v>
      </c>
      <c r="G185" s="4">
        <v>2010</v>
      </c>
      <c r="H185" s="4" t="s">
        <v>54</v>
      </c>
      <c r="I185" s="4" t="s">
        <v>54</v>
      </c>
      <c r="J185" s="4" t="s">
        <v>54</v>
      </c>
      <c r="K185" s="4" t="s">
        <v>54</v>
      </c>
      <c r="L185" s="4">
        <f>SUMIFS(Stock!L$2:L$500,Stock!$C$2:$C$500,'Stock-AF'!$C185)*SUMIFS(AF!L$2:L$500,AF!$C$2:$C$500,'Stock-AF'!$C185)</f>
        <v>0</v>
      </c>
      <c r="M185" s="4">
        <f>SUMIFS(Stock!M$2:M$500,Stock!$C$2:$C$500,'Stock-AF'!$C185)*SUMIFS(AF!M$2:M$500,AF!$C$2:$C$500,'Stock-AF'!$C185)</f>
        <v>0.48204921689421526</v>
      </c>
      <c r="N185" s="4">
        <f>SUMIFS(Stock!N$2:N$500,Stock!$C$2:$C$500,'Stock-AF'!$C185)*SUMIFS(AF!N$2:N$500,AF!$C$2:$C$500,'Stock-AF'!$C185)</f>
        <v>0</v>
      </c>
      <c r="O185" s="4">
        <f>SUMIFS(Stock!O$2:O$500,Stock!$C$2:$C$500,'Stock-AF'!$C185)*SUMIFS(AF!O$2:O$500,AF!$C$2:$C$500,'Stock-AF'!$C185)</f>
        <v>5.2827621092416755E-3</v>
      </c>
      <c r="P185" s="4">
        <f>SUMIFS(Stock!P$2:P$500,Stock!$C$2:$C$500,'Stock-AF'!$C185)*SUMIFS(AF!P$2:P$500,AF!$C$2:$C$500,'Stock-AF'!$C185)</f>
        <v>0</v>
      </c>
      <c r="Q185" s="4">
        <f>SUMIFS(Stock!Q$2:Q$500,Stock!$C$2:$C$500,'Stock-AF'!$C185)*SUMIFS(AF!Q$2:Q$500,AF!$C$2:$C$500,'Stock-AF'!$C185)</f>
        <v>0.70851443885805421</v>
      </c>
      <c r="R185" s="4">
        <f>SUMIFS(Stock!R$2:R$500,Stock!$C$2:$C$500,'Stock-AF'!$C185)*SUMIFS(AF!R$2:R$500,AF!$C$2:$C$500,'Stock-AF'!$C185)</f>
        <v>0</v>
      </c>
      <c r="S185" s="4">
        <f>SUMIFS(Stock!S$2:S$500,Stock!$C$2:$C$500,'Stock-AF'!$C185)*SUMIFS(AF!S$2:S$500,AF!$C$2:$C$500,'Stock-AF'!$C185)</f>
        <v>8.3936754445841533E-2</v>
      </c>
      <c r="T185" s="4">
        <f>SUMIFS(Stock!T$2:T$500,Stock!$C$2:$C$500,'Stock-AF'!$C185)*SUMIFS(AF!T$2:T$500,AF!$C$2:$C$500,'Stock-AF'!$C185)</f>
        <v>2.46933021590065</v>
      </c>
      <c r="U185" s="4">
        <f>SUMIFS(Stock!U$2:U$500,Stock!$C$2:$C$500,'Stock-AF'!$C185)*SUMIFS(AF!U$2:U$500,AF!$C$2:$C$500,'Stock-AF'!$C185)</f>
        <v>3.7987962480816845E-2</v>
      </c>
      <c r="V185" s="4">
        <f>SUMIFS(Stock!V$2:V$500,Stock!$C$2:$C$500,'Stock-AF'!$C185)*SUMIFS(AF!V$2:V$500,AF!$C$2:$C$500,'Stock-AF'!$C185)</f>
        <v>4.3929859400129731E-3</v>
      </c>
      <c r="W185" s="4">
        <f>SUMIFS(Stock!W$2:W$500,Stock!$C$2:$C$500,'Stock-AF'!$C185)*SUMIFS(AF!W$2:W$500,AF!$C$2:$C$500,'Stock-AF'!$C185)</f>
        <v>0</v>
      </c>
      <c r="X185" s="4">
        <f>SUMIFS(Stock!X$2:X$500,Stock!$C$2:$C$500,'Stock-AF'!$C185)*SUMIFS(AF!X$2:X$500,AF!$C$2:$C$500,'Stock-AF'!$C185)</f>
        <v>0</v>
      </c>
      <c r="Y185" s="4">
        <f>SUMIFS(Stock!Y$2:Y$500,Stock!$C$2:$C$500,'Stock-AF'!$C185)*SUMIFS(AF!Y$2:Y$500,AF!$C$2:$C$500,'Stock-AF'!$C185)</f>
        <v>0.33095899026945558</v>
      </c>
      <c r="Z185" s="4">
        <f>SUMIFS(Stock!Z$2:Z$500,Stock!$C$2:$C$500,'Stock-AF'!$C185)*SUMIFS(AF!Z$2:Z$500,AF!$C$2:$C$500,'Stock-AF'!$C185)</f>
        <v>1.0775646713289126</v>
      </c>
      <c r="AA185" s="4">
        <f>SUMIFS(Stock!AA$2:AA$500,Stock!$C$2:$C$500,'Stock-AF'!$C185)*SUMIFS(AF!AA$2:AA$500,AF!$C$2:$C$500,'Stock-AF'!$C185)</f>
        <v>0</v>
      </c>
      <c r="AB185" s="4">
        <f>SUMIFS(Stock!AB$2:AB$500,Stock!$C$2:$C$500,'Stock-AF'!$C185)*SUMIFS(AF!AB$2:AB$500,AF!$C$2:$C$500,'Stock-AF'!$C185)</f>
        <v>4.7325948939034232E-3</v>
      </c>
      <c r="AC185" s="4">
        <f>SUMIFS(Stock!AC$2:AC$500,Stock!$C$2:$C$500,'Stock-AF'!$C185)*SUMIFS(AF!AC$2:AC$500,AF!$C$2:$C$500,'Stock-AF'!$C185)</f>
        <v>3.735577722498834E-2</v>
      </c>
      <c r="AD185" s="4">
        <f>SUMIFS(Stock!AD$2:AD$500,Stock!$C$2:$C$500,'Stock-AF'!$C185)*SUMIFS(AF!AD$2:AD$500,AF!$C$2:$C$500,'Stock-AF'!$C185)</f>
        <v>0</v>
      </c>
      <c r="AE185" s="4">
        <f>SUMIFS(Stock!AE$2:AE$500,Stock!$C$2:$C$500,'Stock-AF'!$C185)*SUMIFS(AF!AE$2:AE$500,AF!$C$2:$C$500,'Stock-AF'!$C185)</f>
        <v>3.295936267877835E-4</v>
      </c>
      <c r="AF185" s="4">
        <f>SUMIFS(Stock!AF$2:AF$500,Stock!$C$2:$C$500,'Stock-AF'!$C185)*SUMIFS(AF!AF$2:AF$500,AF!$C$2:$C$500,'Stock-AF'!$C185)</f>
        <v>0</v>
      </c>
      <c r="AG185" s="4">
        <f>SUMIFS(Stock!AG$2:AG$500,Stock!$C$2:$C$500,'Stock-AF'!$C185)*SUMIFS(AF!AG$2:AG$500,AF!$C$2:$C$500,'Stock-AF'!$C185)</f>
        <v>3.4829369962675852E-3</v>
      </c>
      <c r="AH185" s="4">
        <f>SUMIFS(Stock!AH$2:AH$500,Stock!$C$2:$C$500,'Stock-AF'!$C185)*SUMIFS(AF!AH$2:AH$500,AF!$C$2:$C$500,'Stock-AF'!$C185)</f>
        <v>0</v>
      </c>
      <c r="AI185" s="4">
        <f>SUMIFS(Stock!AI$2:AI$500,Stock!$C$2:$C$500,'Stock-AF'!$C185)*SUMIFS(AF!AI$2:AI$500,AF!$C$2:$C$500,'Stock-AF'!$C185)</f>
        <v>0</v>
      </c>
      <c r="AJ185" s="4">
        <f>SUMIFS(Stock!AJ$2:AJ$500,Stock!$C$2:$C$500,'Stock-AF'!$C185)*SUMIFS(AF!AJ$2:AJ$500,AF!$C$2:$C$500,'Stock-AF'!$C185)</f>
        <v>0</v>
      </c>
      <c r="AK185" s="4">
        <f>SUMIFS(Stock!AK$2:AK$500,Stock!$C$2:$C$500,'Stock-AF'!$C185)*SUMIFS(AF!AK$2:AK$500,AF!$C$2:$C$500,'Stock-AF'!$C185)</f>
        <v>0</v>
      </c>
      <c r="AL185" s="4">
        <f>SUMIFS(Stock!AL$2:AL$500,Stock!$C$2:$C$500,'Stock-AF'!$C185)*SUMIFS(AF!AL$2:AL$500,AF!$C$2:$C$500,'Stock-AF'!$C185)</f>
        <v>0</v>
      </c>
      <c r="AM185" s="4">
        <f>SUMIFS(Stock!AM$2:AM$500,Stock!$C$2:$C$500,'Stock-AF'!$C185)*SUMIFS(AF!AM$2:AM$500,AF!$C$2:$C$500,'Stock-AF'!$C185)</f>
        <v>0.59175526438049519</v>
      </c>
      <c r="AN185" s="4">
        <f>SUMIFS(Stock!AN$2:AN$500,Stock!$C$2:$C$500,'Stock-AF'!$C185)*SUMIFS(AF!AN$2:AN$500,AF!$C$2:$C$500,'Stock-AF'!$C185)</f>
        <v>0.20072360963366151</v>
      </c>
      <c r="AO185" s="4">
        <f>SUMIFS(Stock!AO$2:AO$500,Stock!$C$2:$C$500,'Stock-AF'!$C185)*SUMIFS(AF!AO$2:AO$500,AF!$C$2:$C$500,'Stock-AF'!$C185)</f>
        <v>3.0590385861481498E-2</v>
      </c>
      <c r="AP185" s="4">
        <f>SUMIFS(Stock!AP$2:AP$500,Stock!$C$2:$C$500,'Stock-AF'!$C185)*SUMIFS(AF!AP$2:AP$500,AF!$C$2:$C$500,'Stock-AF'!$C185)</f>
        <v>0</v>
      </c>
      <c r="AQ185" s="4">
        <f>SUMIFS(Stock!AQ$2:AQ$500,Stock!$C$2:$C$500,'Stock-AF'!$C185)*SUMIFS(AF!AQ$2:AQ$500,AF!$C$2:$C$500,'Stock-AF'!$C185)</f>
        <v>0</v>
      </c>
      <c r="AR185" s="4">
        <f>SUMIFS(Stock!AR$2:AR$500,Stock!$C$2:$C$500,'Stock-AF'!$C185)*SUMIFS(AF!AR$2:AR$500,AF!$C$2:$C$500,'Stock-AF'!$C185)</f>
        <v>0</v>
      </c>
      <c r="AS185" s="4">
        <f>SUMIFS(Stock!AS$2:AS$500,Stock!$C$2:$C$500,'Stock-AF'!$C185)*SUMIFS(AF!AS$2:AS$500,AF!$C$2:$C$500,'Stock-AF'!$C185)</f>
        <v>3.6964537751139974</v>
      </c>
      <c r="AT185" s="4">
        <f>SUMIFS(Stock!AT$2:AT$500,Stock!$C$2:$C$500,'Stock-AF'!$C185)*SUMIFS(AF!AT$2:AT$500,AF!$C$2:$C$500,'Stock-AF'!$C185)</f>
        <v>0</v>
      </c>
      <c r="AU185" s="4">
        <f>SUMIFS(Stock!AU$2:AU$500,Stock!$C$2:$C$500,'Stock-AF'!$C185)*SUMIFS(AF!AU$2:AU$500,AF!$C$2:$C$500,'Stock-AF'!$C185)</f>
        <v>3.5415168719202706E-3</v>
      </c>
      <c r="AV185" s="4">
        <f>SUMIFS(Stock!AV$2:AV$500,Stock!$C$2:$C$500,'Stock-AF'!$C185)*SUMIFS(AF!AV$2:AV$500,AF!$C$2:$C$500,'Stock-AF'!$C185)</f>
        <v>0.60976145534422543</v>
      </c>
    </row>
    <row r="186" spans="1:48">
      <c r="A186" s="4" t="s">
        <v>52</v>
      </c>
      <c r="B186" s="4" t="s">
        <v>258</v>
      </c>
      <c r="C186" s="4" t="s">
        <v>605</v>
      </c>
      <c r="D186" s="4" t="s">
        <v>54</v>
      </c>
      <c r="E186" s="4" t="s">
        <v>260</v>
      </c>
      <c r="F186" s="4" t="s">
        <v>54</v>
      </c>
      <c r="G186" s="4">
        <v>2010</v>
      </c>
      <c r="H186" s="4" t="s">
        <v>54</v>
      </c>
      <c r="I186" s="4" t="s">
        <v>54</v>
      </c>
      <c r="J186" s="4" t="s">
        <v>54</v>
      </c>
      <c r="K186" s="4" t="s">
        <v>54</v>
      </c>
      <c r="L186" s="4">
        <f>SUMIFS(Stock!L$2:L$500,Stock!$C$2:$C$500,'Stock-AF'!$C186)*SUMIFS(AF!L$2:L$500,AF!$C$2:$C$500,'Stock-AF'!$C186)</f>
        <v>4.8643489331477101E-2</v>
      </c>
      <c r="M186" s="4">
        <f>SUMIFS(Stock!M$2:M$500,Stock!$C$2:$C$500,'Stock-AF'!$C186)*SUMIFS(AF!M$2:M$500,AF!$C$2:$C$500,'Stock-AF'!$C186)</f>
        <v>1.5470796037357206</v>
      </c>
      <c r="N186" s="4">
        <f>SUMIFS(Stock!N$2:N$500,Stock!$C$2:$C$500,'Stock-AF'!$C186)*SUMIFS(AF!N$2:N$500,AF!$C$2:$C$500,'Stock-AF'!$C186)</f>
        <v>3.3642554791702375E-2</v>
      </c>
      <c r="O186" s="4">
        <f>SUMIFS(Stock!O$2:O$500,Stock!$C$2:$C$500,'Stock-AF'!$C186)*SUMIFS(AF!O$2:O$500,AF!$C$2:$C$500,'Stock-AF'!$C186)</f>
        <v>4.3293144146935685</v>
      </c>
      <c r="P186" s="4">
        <f>SUMIFS(Stock!P$2:P$500,Stock!$C$2:$C$500,'Stock-AF'!$C186)*SUMIFS(AF!P$2:P$500,AF!$C$2:$C$500,'Stock-AF'!$C186)</f>
        <v>0.68502539961305142</v>
      </c>
      <c r="Q186" s="4">
        <f>SUMIFS(Stock!Q$2:Q$500,Stock!$C$2:$C$500,'Stock-AF'!$C186)*SUMIFS(AF!Q$2:Q$500,AF!$C$2:$C$500,'Stock-AF'!$C186)</f>
        <v>1.6163855225202779</v>
      </c>
      <c r="R186" s="4">
        <f>SUMIFS(Stock!R$2:R$500,Stock!$C$2:$C$500,'Stock-AF'!$C186)*SUMIFS(AF!R$2:R$500,AF!$C$2:$C$500,'Stock-AF'!$C186)</f>
        <v>0.50886425888212117</v>
      </c>
      <c r="S186" s="4">
        <f>SUMIFS(Stock!S$2:S$500,Stock!$C$2:$C$500,'Stock-AF'!$C186)*SUMIFS(AF!S$2:S$500,AF!$C$2:$C$500,'Stock-AF'!$C186)</f>
        <v>1.8214423219292615</v>
      </c>
      <c r="T186" s="4">
        <f>SUMIFS(Stock!T$2:T$500,Stock!$C$2:$C$500,'Stock-AF'!$C186)*SUMIFS(AF!T$2:T$500,AF!$C$2:$C$500,'Stock-AF'!$C186)</f>
        <v>18.666536414277022</v>
      </c>
      <c r="U186" s="4">
        <f>SUMIFS(Stock!U$2:U$500,Stock!$C$2:$C$500,'Stock-AF'!$C186)*SUMIFS(AF!U$2:U$500,AF!$C$2:$C$500,'Stock-AF'!$C186)</f>
        <v>5.9579826156307227E-2</v>
      </c>
      <c r="V186" s="4">
        <f>SUMIFS(Stock!V$2:V$500,Stock!$C$2:$C$500,'Stock-AF'!$C186)*SUMIFS(AF!V$2:V$500,AF!$C$2:$C$500,'Stock-AF'!$C186)</f>
        <v>1.3002880231513051E-2</v>
      </c>
      <c r="W186" s="4">
        <f>SUMIFS(Stock!W$2:W$500,Stock!$C$2:$C$500,'Stock-AF'!$C186)*SUMIFS(AF!W$2:W$500,AF!$C$2:$C$500,'Stock-AF'!$C186)</f>
        <v>0.37359751013818243</v>
      </c>
      <c r="X186" s="4">
        <f>SUMIFS(Stock!X$2:X$500,Stock!$C$2:$C$500,'Stock-AF'!$C186)*SUMIFS(AF!X$2:X$500,AF!$C$2:$C$500,'Stock-AF'!$C186)</f>
        <v>14.842232167134688</v>
      </c>
      <c r="Y186" s="4">
        <f>SUMIFS(Stock!Y$2:Y$500,Stock!$C$2:$C$500,'Stock-AF'!$C186)*SUMIFS(AF!Y$2:Y$500,AF!$C$2:$C$500,'Stock-AF'!$C186)</f>
        <v>2.5593754781478211</v>
      </c>
      <c r="Z186" s="4">
        <f>SUMIFS(Stock!Z$2:Z$500,Stock!$C$2:$C$500,'Stock-AF'!$C186)*SUMIFS(AF!Z$2:Z$500,AF!$C$2:$C$500,'Stock-AF'!$C186)</f>
        <v>25.814882511677908</v>
      </c>
      <c r="AA186" s="4">
        <f>SUMIFS(Stock!AA$2:AA$500,Stock!$C$2:$C$500,'Stock-AF'!$C186)*SUMIFS(AF!AA$2:AA$500,AF!$C$2:$C$500,'Stock-AF'!$C186)</f>
        <v>4.9375094451080813E-2</v>
      </c>
      <c r="AB186" s="4">
        <f>SUMIFS(Stock!AB$2:AB$500,Stock!$C$2:$C$500,'Stock-AF'!$C186)*SUMIFS(AF!AB$2:AB$500,AF!$C$2:$C$500,'Stock-AF'!$C186)</f>
        <v>1.1269741750162026</v>
      </c>
      <c r="AC186" s="4">
        <f>SUMIFS(Stock!AC$2:AC$500,Stock!$C$2:$C$500,'Stock-AF'!$C186)*SUMIFS(AF!AC$2:AC$500,AF!$C$2:$C$500,'Stock-AF'!$C186)</f>
        <v>2.1536506825922781</v>
      </c>
      <c r="AD186" s="4">
        <f>SUMIFS(Stock!AD$2:AD$500,Stock!$C$2:$C$500,'Stock-AF'!$C186)*SUMIFS(AF!AD$2:AD$500,AF!$C$2:$C$500,'Stock-AF'!$C186)</f>
        <v>0.28375917646265431</v>
      </c>
      <c r="AE186" s="4">
        <f>SUMIFS(Stock!AE$2:AE$500,Stock!$C$2:$C$500,'Stock-AF'!$C186)*SUMIFS(AF!AE$2:AE$500,AF!$C$2:$C$500,'Stock-AF'!$C186)</f>
        <v>5.9640600761299359E-2</v>
      </c>
      <c r="AF186" s="4">
        <f>SUMIFS(Stock!AF$2:AF$500,Stock!$C$2:$C$500,'Stock-AF'!$C186)*SUMIFS(AF!AF$2:AF$500,AF!$C$2:$C$500,'Stock-AF'!$C186)</f>
        <v>1.6595502579551735E-2</v>
      </c>
      <c r="AG186" s="4">
        <f>SUMIFS(Stock!AG$2:AG$500,Stock!$C$2:$C$500,'Stock-AF'!$C186)*SUMIFS(AF!AG$2:AG$500,AF!$C$2:$C$500,'Stock-AF'!$C186)</f>
        <v>1.5274983024782949E-2</v>
      </c>
      <c r="AH186" s="4">
        <f>SUMIFS(Stock!AH$2:AH$500,Stock!$C$2:$C$500,'Stock-AF'!$C186)*SUMIFS(AF!AH$2:AH$500,AF!$C$2:$C$500,'Stock-AF'!$C186)</f>
        <v>0.10357966937509382</v>
      </c>
      <c r="AI186" s="4">
        <f>SUMIFS(Stock!AI$2:AI$500,Stock!$C$2:$C$500,'Stock-AF'!$C186)*SUMIFS(AF!AI$2:AI$500,AF!$C$2:$C$500,'Stock-AF'!$C186)</f>
        <v>2.0903877145150389E-2</v>
      </c>
      <c r="AJ186" s="4">
        <f>SUMIFS(Stock!AJ$2:AJ$500,Stock!$C$2:$C$500,'Stock-AF'!$C186)*SUMIFS(AF!AJ$2:AJ$500,AF!$C$2:$C$500,'Stock-AF'!$C186)</f>
        <v>2.1936870393129363E-2</v>
      </c>
      <c r="AK186" s="4">
        <f>SUMIFS(Stock!AK$2:AK$500,Stock!$C$2:$C$500,'Stock-AF'!$C186)*SUMIFS(AF!AK$2:AK$500,AF!$C$2:$C$500,'Stock-AF'!$C186)</f>
        <v>3.374537324804059E-2</v>
      </c>
      <c r="AL186" s="4">
        <f>SUMIFS(Stock!AL$2:AL$500,Stock!$C$2:$C$500,'Stock-AF'!$C186)*SUMIFS(AF!AL$2:AL$500,AF!$C$2:$C$500,'Stock-AF'!$C186)</f>
        <v>0.454514784133906</v>
      </c>
      <c r="AM186" s="4">
        <f>SUMIFS(Stock!AM$2:AM$500,Stock!$C$2:$C$500,'Stock-AF'!$C186)*SUMIFS(AF!AM$2:AM$500,AF!$C$2:$C$500,'Stock-AF'!$C186)</f>
        <v>2.2462300166178908</v>
      </c>
      <c r="AN186" s="4">
        <f>SUMIFS(Stock!AN$2:AN$500,Stock!$C$2:$C$500,'Stock-AF'!$C186)*SUMIFS(AF!AN$2:AN$500,AF!$C$2:$C$500,'Stock-AF'!$C186)</f>
        <v>4.8109854396765943</v>
      </c>
      <c r="AO186" s="4">
        <f>SUMIFS(Stock!AO$2:AO$500,Stock!$C$2:$C$500,'Stock-AF'!$C186)*SUMIFS(AF!AO$2:AO$500,AF!$C$2:$C$500,'Stock-AF'!$C186)</f>
        <v>0.28730593487929518</v>
      </c>
      <c r="AP186" s="4">
        <f>SUMIFS(Stock!AP$2:AP$500,Stock!$C$2:$C$500,'Stock-AF'!$C186)*SUMIFS(AF!AP$2:AP$500,AF!$C$2:$C$500,'Stock-AF'!$C186)</f>
        <v>8.8431451829959082E-2</v>
      </c>
      <c r="AQ186" s="4">
        <f>SUMIFS(Stock!AQ$2:AQ$500,Stock!$C$2:$C$500,'Stock-AF'!$C186)*SUMIFS(AF!AQ$2:AQ$500,AF!$C$2:$C$500,'Stock-AF'!$C186)</f>
        <v>0.39272456725865756</v>
      </c>
      <c r="AR186" s="4">
        <f>SUMIFS(Stock!AR$2:AR$500,Stock!$C$2:$C$500,'Stock-AF'!$C186)*SUMIFS(AF!AR$2:AR$500,AF!$C$2:$C$500,'Stock-AF'!$C186)</f>
        <v>0.10838424643693537</v>
      </c>
      <c r="AS186" s="4">
        <f>SUMIFS(Stock!AS$2:AS$500,Stock!$C$2:$C$500,'Stock-AF'!$C186)*SUMIFS(AF!AS$2:AS$500,AF!$C$2:$C$500,'Stock-AF'!$C186)</f>
        <v>8.4058373031018032</v>
      </c>
      <c r="AT186" s="4">
        <f>SUMIFS(Stock!AT$2:AT$500,Stock!$C$2:$C$500,'Stock-AF'!$C186)*SUMIFS(AF!AT$2:AT$500,AF!$C$2:$C$500,'Stock-AF'!$C186)</f>
        <v>0.11652043396058834</v>
      </c>
      <c r="AU186" s="4">
        <f>SUMIFS(Stock!AU$2:AU$500,Stock!$C$2:$C$500,'Stock-AF'!$C186)*SUMIFS(AF!AU$2:AU$500,AF!$C$2:$C$500,'Stock-AF'!$C186)</f>
        <v>0.27985164565918236</v>
      </c>
      <c r="AV186" s="4">
        <f>SUMIFS(Stock!AV$2:AV$500,Stock!$C$2:$C$500,'Stock-AF'!$C186)*SUMIFS(AF!AV$2:AV$500,AF!$C$2:$C$500,'Stock-AF'!$C186)</f>
        <v>82.890843820097174</v>
      </c>
    </row>
    <row r="187" spans="1:48">
      <c r="A187" s="4" t="s">
        <v>52</v>
      </c>
      <c r="B187" s="4" t="s">
        <v>258</v>
      </c>
      <c r="C187" s="4" t="s">
        <v>88</v>
      </c>
      <c r="D187" s="4" t="s">
        <v>54</v>
      </c>
      <c r="E187" s="4" t="s">
        <v>260</v>
      </c>
      <c r="F187" s="4" t="s">
        <v>54</v>
      </c>
      <c r="G187" s="4">
        <v>2010</v>
      </c>
      <c r="H187" s="4" t="s">
        <v>54</v>
      </c>
      <c r="I187" s="4" t="s">
        <v>54</v>
      </c>
      <c r="J187" s="4" t="s">
        <v>54</v>
      </c>
      <c r="K187" s="4" t="s">
        <v>54</v>
      </c>
      <c r="L187" s="4">
        <f>SUMIFS(Stock!L$2:L$500,Stock!$C$2:$C$500,'Stock-AF'!$C187)*SUMIFS(AF!L$2:L$500,AF!$C$2:$C$500,'Stock-AF'!$C187)</f>
        <v>0</v>
      </c>
      <c r="M187" s="4">
        <f>SUMIFS(Stock!M$2:M$500,Stock!$C$2:$C$500,'Stock-AF'!$C187)*SUMIFS(AF!M$2:M$500,AF!$C$2:$C$500,'Stock-AF'!$C187)</f>
        <v>6.4470925510877102</v>
      </c>
      <c r="N187" s="4">
        <f>SUMIFS(Stock!N$2:N$500,Stock!$C$2:$C$500,'Stock-AF'!$C187)*SUMIFS(AF!N$2:N$500,AF!$C$2:$C$500,'Stock-AF'!$C187)</f>
        <v>0.15883243922600013</v>
      </c>
      <c r="O187" s="4">
        <f>SUMIFS(Stock!O$2:O$500,Stock!$C$2:$C$500,'Stock-AF'!$C187)*SUMIFS(AF!O$2:O$500,AF!$C$2:$C$500,'Stock-AF'!$C187)</f>
        <v>53.862526893067908</v>
      </c>
      <c r="P187" s="4">
        <f>SUMIFS(Stock!P$2:P$500,Stock!$C$2:$C$500,'Stock-AF'!$C187)*SUMIFS(AF!P$2:P$500,AF!$C$2:$C$500,'Stock-AF'!$C187)</f>
        <v>0.21981377929432908</v>
      </c>
      <c r="Q187" s="4">
        <f>SUMIFS(Stock!Q$2:Q$500,Stock!$C$2:$C$500,'Stock-AF'!$C187)*SUMIFS(AF!Q$2:Q$500,AF!$C$2:$C$500,'Stock-AF'!$C187)</f>
        <v>12.751569907400521</v>
      </c>
      <c r="R187" s="4">
        <f>SUMIFS(Stock!R$2:R$500,Stock!$C$2:$C$500,'Stock-AF'!$C187)*SUMIFS(AF!R$2:R$500,AF!$C$2:$C$500,'Stock-AF'!$C187)</f>
        <v>0</v>
      </c>
      <c r="S187" s="4">
        <f>SUMIFS(Stock!S$2:S$500,Stock!$C$2:$C$500,'Stock-AF'!$C187)*SUMIFS(AF!S$2:S$500,AF!$C$2:$C$500,'Stock-AF'!$C187)</f>
        <v>12.384048763434931</v>
      </c>
      <c r="T187" s="4">
        <f>SUMIFS(Stock!T$2:T$500,Stock!$C$2:$C$500,'Stock-AF'!$C187)*SUMIFS(AF!T$2:T$500,AF!$C$2:$C$500,'Stock-AF'!$C187)</f>
        <v>202.2144199250244</v>
      </c>
      <c r="U187" s="4">
        <f>SUMIFS(Stock!U$2:U$500,Stock!$C$2:$C$500,'Stock-AF'!$C187)*SUMIFS(AF!U$2:U$500,AF!$C$2:$C$500,'Stock-AF'!$C187)</f>
        <v>4.1941173079642695</v>
      </c>
      <c r="V187" s="4">
        <f>SUMIFS(Stock!V$2:V$500,Stock!$C$2:$C$500,'Stock-AF'!$C187)*SUMIFS(AF!V$2:V$500,AF!$C$2:$C$500,'Stock-AF'!$C187)</f>
        <v>0.1615163843439473</v>
      </c>
      <c r="W187" s="4">
        <f>SUMIFS(Stock!W$2:W$500,Stock!$C$2:$C$500,'Stock-AF'!$C187)*SUMIFS(AF!W$2:W$500,AF!$C$2:$C$500,'Stock-AF'!$C187)</f>
        <v>1.428899941010273</v>
      </c>
      <c r="X187" s="4">
        <f>SUMIFS(Stock!X$2:X$500,Stock!$C$2:$C$500,'Stock-AF'!$C187)*SUMIFS(AF!X$2:X$500,AF!$C$2:$C$500,'Stock-AF'!$C187)</f>
        <v>30.441999666554707</v>
      </c>
      <c r="Y187" s="4">
        <f>SUMIFS(Stock!Y$2:Y$500,Stock!$C$2:$C$500,'Stock-AF'!$C187)*SUMIFS(AF!Y$2:Y$500,AF!$C$2:$C$500,'Stock-AF'!$C187)</f>
        <v>0.45646666199001867</v>
      </c>
      <c r="Z187" s="4">
        <f>SUMIFS(Stock!Z$2:Z$500,Stock!$C$2:$C$500,'Stock-AF'!$C187)*SUMIFS(AF!Z$2:Z$500,AF!$C$2:$C$500,'Stock-AF'!$C187)</f>
        <v>113.02447720025803</v>
      </c>
      <c r="AA187" s="4">
        <f>SUMIFS(Stock!AA$2:AA$500,Stock!$C$2:$C$500,'Stock-AF'!$C187)*SUMIFS(AF!AA$2:AA$500,AF!$C$2:$C$500,'Stock-AF'!$C187)</f>
        <v>2.3406866992324362</v>
      </c>
      <c r="AB187" s="4">
        <f>SUMIFS(Stock!AB$2:AB$500,Stock!$C$2:$C$500,'Stock-AF'!$C187)*SUMIFS(AF!AB$2:AB$500,AF!$C$2:$C$500,'Stock-AF'!$C187)</f>
        <v>14.799035230634273</v>
      </c>
      <c r="AC187" s="4">
        <f>SUMIFS(Stock!AC$2:AC$500,Stock!$C$2:$C$500,'Stock-AF'!$C187)*SUMIFS(AF!AC$2:AC$500,AF!$C$2:$C$500,'Stock-AF'!$C187)</f>
        <v>9.3840899494588133</v>
      </c>
      <c r="AD187" s="4">
        <f>SUMIFS(Stock!AD$2:AD$500,Stock!$C$2:$C$500,'Stock-AF'!$C187)*SUMIFS(AF!AD$2:AD$500,AF!$C$2:$C$500,'Stock-AF'!$C187)</f>
        <v>0</v>
      </c>
      <c r="AE187" s="4">
        <f>SUMIFS(Stock!AE$2:AE$500,Stock!$C$2:$C$500,'Stock-AF'!$C187)*SUMIFS(AF!AE$2:AE$500,AF!$C$2:$C$500,'Stock-AF'!$C187)</f>
        <v>138.77101083555999</v>
      </c>
      <c r="AF187" s="4">
        <f>SUMIFS(Stock!AF$2:AF$500,Stock!$C$2:$C$500,'Stock-AF'!$C187)*SUMIFS(AF!AF$2:AF$500,AF!$C$2:$C$500,'Stock-AF'!$C187)</f>
        <v>0</v>
      </c>
      <c r="AG187" s="4">
        <f>SUMIFS(Stock!AG$2:AG$500,Stock!$C$2:$C$500,'Stock-AF'!$C187)*SUMIFS(AF!AG$2:AG$500,AF!$C$2:$C$500,'Stock-AF'!$C187)</f>
        <v>0.64418455472836955</v>
      </c>
      <c r="AH187" s="4">
        <f>SUMIFS(Stock!AH$2:AH$500,Stock!$C$2:$C$500,'Stock-AF'!$C187)*SUMIFS(AF!AH$2:AH$500,AF!$C$2:$C$500,'Stock-AF'!$C187)</f>
        <v>2.7545029327970942</v>
      </c>
      <c r="AI187" s="4">
        <f>SUMIFS(Stock!AI$2:AI$500,Stock!$C$2:$C$500,'Stock-AF'!$C187)*SUMIFS(AF!AI$2:AI$500,AF!$C$2:$C$500,'Stock-AF'!$C187)</f>
        <v>0.39743002371230485</v>
      </c>
      <c r="AJ187" s="4">
        <f>SUMIFS(Stock!AJ$2:AJ$500,Stock!$C$2:$C$500,'Stock-AF'!$C187)*SUMIFS(AF!AJ$2:AJ$500,AF!$C$2:$C$500,'Stock-AF'!$C187)</f>
        <v>0</v>
      </c>
      <c r="AK187" s="4">
        <f>SUMIFS(Stock!AK$2:AK$500,Stock!$C$2:$C$500,'Stock-AF'!$C187)*SUMIFS(AF!AK$2:AK$500,AF!$C$2:$C$500,'Stock-AF'!$C187)</f>
        <v>0</v>
      </c>
      <c r="AL187" s="4">
        <f>SUMIFS(Stock!AL$2:AL$500,Stock!$C$2:$C$500,'Stock-AF'!$C187)*SUMIFS(AF!AL$2:AL$500,AF!$C$2:$C$500,'Stock-AF'!$C187)</f>
        <v>0</v>
      </c>
      <c r="AM187" s="4">
        <f>SUMIFS(Stock!AM$2:AM$500,Stock!$C$2:$C$500,'Stock-AF'!$C187)*SUMIFS(AF!AM$2:AM$500,AF!$C$2:$C$500,'Stock-AF'!$C187)</f>
        <v>186.28671524691239</v>
      </c>
      <c r="AN187" s="4">
        <f>SUMIFS(Stock!AN$2:AN$500,Stock!$C$2:$C$500,'Stock-AF'!$C187)*SUMIFS(AF!AN$2:AN$500,AF!$C$2:$C$500,'Stock-AF'!$C187)</f>
        <v>2.8741673460925692E-2</v>
      </c>
      <c r="AO187" s="4">
        <f>SUMIFS(Stock!AO$2:AO$500,Stock!$C$2:$C$500,'Stock-AF'!$C187)*SUMIFS(AF!AO$2:AO$500,AF!$C$2:$C$500,'Stock-AF'!$C187)</f>
        <v>12.678774105486053</v>
      </c>
      <c r="AP187" s="4">
        <f>SUMIFS(Stock!AP$2:AP$500,Stock!$C$2:$C$500,'Stock-AF'!$C187)*SUMIFS(AF!AP$2:AP$500,AF!$C$2:$C$500,'Stock-AF'!$C187)</f>
        <v>0.72678852695409568</v>
      </c>
      <c r="AQ187" s="4">
        <f>SUMIFS(Stock!AQ$2:AQ$500,Stock!$C$2:$C$500,'Stock-AF'!$C187)*SUMIFS(AF!AQ$2:AQ$500,AF!$C$2:$C$500,'Stock-AF'!$C187)</f>
        <v>8.2782599302919699</v>
      </c>
      <c r="AR187" s="4">
        <f>SUMIFS(Stock!AR$2:AR$500,Stock!$C$2:$C$500,'Stock-AF'!$C187)*SUMIFS(AF!AR$2:AR$500,AF!$C$2:$C$500,'Stock-AF'!$C187)</f>
        <v>0.79254019207633308</v>
      </c>
      <c r="AS187" s="4">
        <f>SUMIFS(Stock!AS$2:AS$500,Stock!$C$2:$C$500,'Stock-AF'!$C187)*SUMIFS(AF!AS$2:AS$500,AF!$C$2:$C$500,'Stock-AF'!$C187)</f>
        <v>0.69195737426548043</v>
      </c>
      <c r="AT187" s="4">
        <f>SUMIFS(Stock!AT$2:AT$500,Stock!$C$2:$C$500,'Stock-AF'!$C187)*SUMIFS(AF!AT$2:AT$500,AF!$C$2:$C$500,'Stock-AF'!$C187)</f>
        <v>0.34115652620296494</v>
      </c>
      <c r="AU187" s="4">
        <f>SUMIFS(Stock!AU$2:AU$500,Stock!$C$2:$C$500,'Stock-AF'!$C187)*SUMIFS(AF!AU$2:AU$500,AF!$C$2:$C$500,'Stock-AF'!$C187)</f>
        <v>4.496205090058158</v>
      </c>
      <c r="AV187" s="4">
        <f>SUMIFS(Stock!AV$2:AV$500,Stock!$C$2:$C$500,'Stock-AF'!$C187)*SUMIFS(AF!AV$2:AV$500,AF!$C$2:$C$500,'Stock-AF'!$C187)</f>
        <v>598.49355026921273</v>
      </c>
    </row>
    <row r="188" spans="1:48">
      <c r="A188" s="4" t="s">
        <v>52</v>
      </c>
      <c r="B188" s="4" t="s">
        <v>258</v>
      </c>
      <c r="C188" s="4" t="s">
        <v>89</v>
      </c>
      <c r="D188" s="4" t="s">
        <v>54</v>
      </c>
      <c r="E188" s="4" t="s">
        <v>260</v>
      </c>
      <c r="F188" s="4" t="s">
        <v>54</v>
      </c>
      <c r="G188" s="4">
        <v>2010</v>
      </c>
      <c r="H188" s="4" t="s">
        <v>54</v>
      </c>
      <c r="I188" s="4" t="s">
        <v>54</v>
      </c>
      <c r="J188" s="4" t="s">
        <v>54</v>
      </c>
      <c r="K188" s="4" t="s">
        <v>54</v>
      </c>
      <c r="L188" s="4">
        <f>SUMIFS(Stock!L$2:L$500,Stock!$C$2:$C$500,'Stock-AF'!$C188)*SUMIFS(AF!L$2:L$500,AF!$C$2:$C$500,'Stock-AF'!$C188)</f>
        <v>0</v>
      </c>
      <c r="M188" s="4">
        <f>SUMIFS(Stock!M$2:M$500,Stock!$C$2:$C$500,'Stock-AF'!$C188)*SUMIFS(AF!M$2:M$500,AF!$C$2:$C$500,'Stock-AF'!$C188)</f>
        <v>0</v>
      </c>
      <c r="N188" s="4">
        <f>SUMIFS(Stock!N$2:N$500,Stock!$C$2:$C$500,'Stock-AF'!$C188)*SUMIFS(AF!N$2:N$500,AF!$C$2:$C$500,'Stock-AF'!$C188)</f>
        <v>0</v>
      </c>
      <c r="O188" s="4">
        <f>SUMIFS(Stock!O$2:O$500,Stock!$C$2:$C$500,'Stock-AF'!$C188)*SUMIFS(AF!O$2:O$500,AF!$C$2:$C$500,'Stock-AF'!$C188)</f>
        <v>0</v>
      </c>
      <c r="P188" s="4">
        <f>SUMIFS(Stock!P$2:P$500,Stock!$C$2:$C$500,'Stock-AF'!$C188)*SUMIFS(AF!P$2:P$500,AF!$C$2:$C$500,'Stock-AF'!$C188)</f>
        <v>0</v>
      </c>
      <c r="Q188" s="4">
        <f>SUMIFS(Stock!Q$2:Q$500,Stock!$C$2:$C$500,'Stock-AF'!$C188)*SUMIFS(AF!Q$2:Q$500,AF!$C$2:$C$500,'Stock-AF'!$C188)</f>
        <v>2.779353515185957</v>
      </c>
      <c r="R188" s="4">
        <f>SUMIFS(Stock!R$2:R$500,Stock!$C$2:$C$500,'Stock-AF'!$C188)*SUMIFS(AF!R$2:R$500,AF!$C$2:$C$500,'Stock-AF'!$C188)</f>
        <v>2.4652371324587644E-2</v>
      </c>
      <c r="S188" s="4">
        <f>SUMIFS(Stock!S$2:S$500,Stock!$C$2:$C$500,'Stock-AF'!$C188)*SUMIFS(AF!S$2:S$500,AF!$C$2:$C$500,'Stock-AF'!$C188)</f>
        <v>0</v>
      </c>
      <c r="T188" s="4">
        <f>SUMIFS(Stock!T$2:T$500,Stock!$C$2:$C$500,'Stock-AF'!$C188)*SUMIFS(AF!T$2:T$500,AF!$C$2:$C$500,'Stock-AF'!$C188)</f>
        <v>0.15678969606135901</v>
      </c>
      <c r="U188" s="4">
        <f>SUMIFS(Stock!U$2:U$500,Stock!$C$2:$C$500,'Stock-AF'!$C188)*SUMIFS(AF!U$2:U$500,AF!$C$2:$C$500,'Stock-AF'!$C188)</f>
        <v>0</v>
      </c>
      <c r="V188" s="4">
        <f>SUMIFS(Stock!V$2:V$500,Stock!$C$2:$C$500,'Stock-AF'!$C188)*SUMIFS(AF!V$2:V$500,AF!$C$2:$C$500,'Stock-AF'!$C188)</f>
        <v>0</v>
      </c>
      <c r="W188" s="4">
        <f>SUMIFS(Stock!W$2:W$500,Stock!$C$2:$C$500,'Stock-AF'!$C188)*SUMIFS(AF!W$2:W$500,AF!$C$2:$C$500,'Stock-AF'!$C188)</f>
        <v>1.905563684299488E-3</v>
      </c>
      <c r="X188" s="4">
        <f>SUMIFS(Stock!X$2:X$500,Stock!$C$2:$C$500,'Stock-AF'!$C188)*SUMIFS(AF!X$2:X$500,AF!$C$2:$C$500,'Stock-AF'!$C188)</f>
        <v>0.11632208722519845</v>
      </c>
      <c r="Y188" s="4">
        <f>SUMIFS(Stock!Y$2:Y$500,Stock!$C$2:$C$500,'Stock-AF'!$C188)*SUMIFS(AF!Y$2:Y$500,AF!$C$2:$C$500,'Stock-AF'!$C188)</f>
        <v>0</v>
      </c>
      <c r="Z188" s="4">
        <f>SUMIFS(Stock!Z$2:Z$500,Stock!$C$2:$C$500,'Stock-AF'!$C188)*SUMIFS(AF!Z$2:Z$500,AF!$C$2:$C$500,'Stock-AF'!$C188)</f>
        <v>0.16338347280329074</v>
      </c>
      <c r="AA188" s="4">
        <f>SUMIFS(Stock!AA$2:AA$500,Stock!$C$2:$C$500,'Stock-AF'!$C188)*SUMIFS(AF!AA$2:AA$500,AF!$C$2:$C$500,'Stock-AF'!$C188)</f>
        <v>0</v>
      </c>
      <c r="AB188" s="4">
        <f>SUMIFS(Stock!AB$2:AB$500,Stock!$C$2:$C$500,'Stock-AF'!$C188)*SUMIFS(AF!AB$2:AB$500,AF!$C$2:$C$500,'Stock-AF'!$C188)</f>
        <v>0</v>
      </c>
      <c r="AC188" s="4">
        <f>SUMIFS(Stock!AC$2:AC$500,Stock!$C$2:$C$500,'Stock-AF'!$C188)*SUMIFS(AF!AC$2:AC$500,AF!$C$2:$C$500,'Stock-AF'!$C188)</f>
        <v>0</v>
      </c>
      <c r="AD188" s="4">
        <f>SUMIFS(Stock!AD$2:AD$500,Stock!$C$2:$C$500,'Stock-AF'!$C188)*SUMIFS(AF!AD$2:AD$500,AF!$C$2:$C$500,'Stock-AF'!$C188)</f>
        <v>1.971399756675124</v>
      </c>
      <c r="AE188" s="4">
        <f>SUMIFS(Stock!AE$2:AE$500,Stock!$C$2:$C$500,'Stock-AF'!$C188)*SUMIFS(AF!AE$2:AE$500,AF!$C$2:$C$500,'Stock-AF'!$C188)</f>
        <v>1.433874336172314E-2</v>
      </c>
      <c r="AF188" s="4">
        <f>SUMIFS(Stock!AF$2:AF$500,Stock!$C$2:$C$500,'Stock-AF'!$C188)*SUMIFS(AF!AF$2:AF$500,AF!$C$2:$C$500,'Stock-AF'!$C188)</f>
        <v>0</v>
      </c>
      <c r="AG188" s="4">
        <f>SUMIFS(Stock!AG$2:AG$500,Stock!$C$2:$C$500,'Stock-AF'!$C188)*SUMIFS(AF!AG$2:AG$500,AF!$C$2:$C$500,'Stock-AF'!$C188)</f>
        <v>0</v>
      </c>
      <c r="AH188" s="4">
        <f>SUMIFS(Stock!AH$2:AH$500,Stock!$C$2:$C$500,'Stock-AF'!$C188)*SUMIFS(AF!AH$2:AH$500,AF!$C$2:$C$500,'Stock-AF'!$C188)</f>
        <v>0</v>
      </c>
      <c r="AI188" s="4">
        <f>SUMIFS(Stock!AI$2:AI$500,Stock!$C$2:$C$500,'Stock-AF'!$C188)*SUMIFS(AF!AI$2:AI$500,AF!$C$2:$C$500,'Stock-AF'!$C188)</f>
        <v>0</v>
      </c>
      <c r="AJ188" s="4">
        <f>SUMIFS(Stock!AJ$2:AJ$500,Stock!$C$2:$C$500,'Stock-AF'!$C188)*SUMIFS(AF!AJ$2:AJ$500,AF!$C$2:$C$500,'Stock-AF'!$C188)</f>
        <v>0</v>
      </c>
      <c r="AK188" s="4">
        <f>SUMIFS(Stock!AK$2:AK$500,Stock!$C$2:$C$500,'Stock-AF'!$C188)*SUMIFS(AF!AK$2:AK$500,AF!$C$2:$C$500,'Stock-AF'!$C188)</f>
        <v>0</v>
      </c>
      <c r="AL188" s="4">
        <f>SUMIFS(Stock!AL$2:AL$500,Stock!$C$2:$C$500,'Stock-AF'!$C188)*SUMIFS(AF!AL$2:AL$500,AF!$C$2:$C$500,'Stock-AF'!$C188)</f>
        <v>0</v>
      </c>
      <c r="AM188" s="4">
        <f>SUMIFS(Stock!AM$2:AM$500,Stock!$C$2:$C$500,'Stock-AF'!$C188)*SUMIFS(AF!AM$2:AM$500,AF!$C$2:$C$500,'Stock-AF'!$C188)</f>
        <v>0</v>
      </c>
      <c r="AN188" s="4">
        <f>SUMIFS(Stock!AN$2:AN$500,Stock!$C$2:$C$500,'Stock-AF'!$C188)*SUMIFS(AF!AN$2:AN$500,AF!$C$2:$C$500,'Stock-AF'!$C188)</f>
        <v>0</v>
      </c>
      <c r="AO188" s="4">
        <f>SUMIFS(Stock!AO$2:AO$500,Stock!$C$2:$C$500,'Stock-AF'!$C188)*SUMIFS(AF!AO$2:AO$500,AF!$C$2:$C$500,'Stock-AF'!$C188)</f>
        <v>5.2812012438775702E-2</v>
      </c>
      <c r="AP188" s="4">
        <f>SUMIFS(Stock!AP$2:AP$500,Stock!$C$2:$C$500,'Stock-AF'!$C188)*SUMIFS(AF!AP$2:AP$500,AF!$C$2:$C$500,'Stock-AF'!$C188)</f>
        <v>0</v>
      </c>
      <c r="AQ188" s="4">
        <f>SUMIFS(Stock!AQ$2:AQ$500,Stock!$C$2:$C$500,'Stock-AF'!$C188)*SUMIFS(AF!AQ$2:AQ$500,AF!$C$2:$C$500,'Stock-AF'!$C188)</f>
        <v>8.002634380888983E-2</v>
      </c>
      <c r="AR188" s="4">
        <f>SUMIFS(Stock!AR$2:AR$500,Stock!$C$2:$C$500,'Stock-AF'!$C188)*SUMIFS(AF!AR$2:AR$500,AF!$C$2:$C$500,'Stock-AF'!$C188)</f>
        <v>0</v>
      </c>
      <c r="AS188" s="4">
        <f>SUMIFS(Stock!AS$2:AS$500,Stock!$C$2:$C$500,'Stock-AF'!$C188)*SUMIFS(AF!AS$2:AS$500,AF!$C$2:$C$500,'Stock-AF'!$C188)</f>
        <v>0</v>
      </c>
      <c r="AT188" s="4">
        <f>SUMIFS(Stock!AT$2:AT$500,Stock!$C$2:$C$500,'Stock-AF'!$C188)*SUMIFS(AF!AT$2:AT$500,AF!$C$2:$C$500,'Stock-AF'!$C188)</f>
        <v>3.9253707827266643E-2</v>
      </c>
      <c r="AU188" s="4">
        <f>SUMIFS(Stock!AU$2:AU$500,Stock!$C$2:$C$500,'Stock-AF'!$C188)*SUMIFS(AF!AU$2:AU$500,AF!$C$2:$C$500,'Stock-AF'!$C188)</f>
        <v>0</v>
      </c>
      <c r="AV188" s="4">
        <f>SUMIFS(Stock!AV$2:AV$500,Stock!$C$2:$C$500,'Stock-AF'!$C188)*SUMIFS(AF!AV$2:AV$500,AF!$C$2:$C$500,'Stock-AF'!$C188)</f>
        <v>0</v>
      </c>
    </row>
    <row r="189" spans="1:48">
      <c r="A189" s="4" t="s">
        <v>52</v>
      </c>
      <c r="B189" s="4" t="s">
        <v>258</v>
      </c>
      <c r="C189" s="4" t="s">
        <v>90</v>
      </c>
      <c r="D189" s="4" t="s">
        <v>54</v>
      </c>
      <c r="E189" s="4" t="s">
        <v>260</v>
      </c>
      <c r="F189" s="4" t="s">
        <v>54</v>
      </c>
      <c r="G189" s="4">
        <v>2010</v>
      </c>
      <c r="H189" s="4" t="s">
        <v>54</v>
      </c>
      <c r="I189" s="4" t="s">
        <v>54</v>
      </c>
      <c r="J189" s="4" t="s">
        <v>54</v>
      </c>
      <c r="K189" s="4" t="s">
        <v>54</v>
      </c>
      <c r="L189" s="4">
        <f>SUMIFS(Stock!L$2:L$500,Stock!$C$2:$C$500,'Stock-AF'!$C189)*SUMIFS(AF!L$2:L$500,AF!$C$2:$C$500,'Stock-AF'!$C189)</f>
        <v>0</v>
      </c>
      <c r="M189" s="4">
        <f>SUMIFS(Stock!M$2:M$500,Stock!$C$2:$C$500,'Stock-AF'!$C189)*SUMIFS(AF!M$2:M$500,AF!$C$2:$C$500,'Stock-AF'!$C189)</f>
        <v>3.6734323455833766</v>
      </c>
      <c r="N189" s="4">
        <f>SUMIFS(Stock!N$2:N$500,Stock!$C$2:$C$500,'Stock-AF'!$C189)*SUMIFS(AF!N$2:N$500,AF!$C$2:$C$500,'Stock-AF'!$C189)</f>
        <v>0.39505918641542465</v>
      </c>
      <c r="O189" s="4">
        <f>SUMIFS(Stock!O$2:O$500,Stock!$C$2:$C$500,'Stock-AF'!$C189)*SUMIFS(AF!O$2:O$500,AF!$C$2:$C$500,'Stock-AF'!$C189)</f>
        <v>0.17297731497415766</v>
      </c>
      <c r="P189" s="4">
        <f>SUMIFS(Stock!P$2:P$500,Stock!$C$2:$C$500,'Stock-AF'!$C189)*SUMIFS(AF!P$2:P$500,AF!$C$2:$C$500,'Stock-AF'!$C189)</f>
        <v>2.0453588445912345</v>
      </c>
      <c r="Q189" s="4">
        <f>SUMIFS(Stock!Q$2:Q$500,Stock!$C$2:$C$500,'Stock-AF'!$C189)*SUMIFS(AF!Q$2:Q$500,AF!$C$2:$C$500,'Stock-AF'!$C189)</f>
        <v>1.9628268441408481</v>
      </c>
      <c r="R189" s="4">
        <f>SUMIFS(Stock!R$2:R$500,Stock!$C$2:$C$500,'Stock-AF'!$C189)*SUMIFS(AF!R$2:R$500,AF!$C$2:$C$500,'Stock-AF'!$C189)</f>
        <v>0</v>
      </c>
      <c r="S189" s="4">
        <f>SUMIFS(Stock!S$2:S$500,Stock!$C$2:$C$500,'Stock-AF'!$C189)*SUMIFS(AF!S$2:S$500,AF!$C$2:$C$500,'Stock-AF'!$C189)</f>
        <v>7.19523320089296</v>
      </c>
      <c r="T189" s="4">
        <f>SUMIFS(Stock!T$2:T$500,Stock!$C$2:$C$500,'Stock-AF'!$C189)*SUMIFS(AF!T$2:T$500,AF!$C$2:$C$500,'Stock-AF'!$C189)</f>
        <v>44.086737516872809</v>
      </c>
      <c r="U189" s="4">
        <f>SUMIFS(Stock!U$2:U$500,Stock!$C$2:$C$500,'Stock-AF'!$C189)*SUMIFS(AF!U$2:U$500,AF!$C$2:$C$500,'Stock-AF'!$C189)</f>
        <v>11.753199972313389</v>
      </c>
      <c r="V189" s="4">
        <f>SUMIFS(Stock!V$2:V$500,Stock!$C$2:$C$500,'Stock-AF'!$C189)*SUMIFS(AF!V$2:V$500,AF!$C$2:$C$500,'Stock-AF'!$C189)</f>
        <v>1.2019319644457485</v>
      </c>
      <c r="W189" s="4">
        <f>SUMIFS(Stock!W$2:W$500,Stock!$C$2:$C$500,'Stock-AF'!$C189)*SUMIFS(AF!W$2:W$500,AF!$C$2:$C$500,'Stock-AF'!$C189)</f>
        <v>0.35993171616536274</v>
      </c>
      <c r="X189" s="4">
        <f>SUMIFS(Stock!X$2:X$500,Stock!$C$2:$C$500,'Stock-AF'!$C189)*SUMIFS(AF!X$2:X$500,AF!$C$2:$C$500,'Stock-AF'!$C189)</f>
        <v>0</v>
      </c>
      <c r="Y189" s="4">
        <f>SUMIFS(Stock!Y$2:Y$500,Stock!$C$2:$C$500,'Stock-AF'!$C189)*SUMIFS(AF!Y$2:Y$500,AF!$C$2:$C$500,'Stock-AF'!$C189)</f>
        <v>19.27744754377683</v>
      </c>
      <c r="Z189" s="4">
        <f>SUMIFS(Stock!Z$2:Z$500,Stock!$C$2:$C$500,'Stock-AF'!$C189)*SUMIFS(AF!Z$2:Z$500,AF!$C$2:$C$500,'Stock-AF'!$C189)</f>
        <v>17.510190820319906</v>
      </c>
      <c r="AA189" s="4">
        <f>SUMIFS(Stock!AA$2:AA$500,Stock!$C$2:$C$500,'Stock-AF'!$C189)*SUMIFS(AF!AA$2:AA$500,AF!$C$2:$C$500,'Stock-AF'!$C189)</f>
        <v>0.7536005010788398</v>
      </c>
      <c r="AB189" s="4">
        <f>SUMIFS(Stock!AB$2:AB$500,Stock!$C$2:$C$500,'Stock-AF'!$C189)*SUMIFS(AF!AB$2:AB$500,AF!$C$2:$C$500,'Stock-AF'!$C189)</f>
        <v>3.0693014592829377</v>
      </c>
      <c r="AC189" s="4">
        <f>SUMIFS(Stock!AC$2:AC$500,Stock!$C$2:$C$500,'Stock-AF'!$C189)*SUMIFS(AF!AC$2:AC$500,AF!$C$2:$C$500,'Stock-AF'!$C189)</f>
        <v>0</v>
      </c>
      <c r="AD189" s="4">
        <f>SUMIFS(Stock!AD$2:AD$500,Stock!$C$2:$C$500,'Stock-AF'!$C189)*SUMIFS(AF!AD$2:AD$500,AF!$C$2:$C$500,'Stock-AF'!$C189)</f>
        <v>1.6718539836497044</v>
      </c>
      <c r="AE189" s="4">
        <f>SUMIFS(Stock!AE$2:AE$500,Stock!$C$2:$C$500,'Stock-AF'!$C189)*SUMIFS(AF!AE$2:AE$500,AF!$C$2:$C$500,'Stock-AF'!$C189)</f>
        <v>1.0995516913802879</v>
      </c>
      <c r="AF189" s="4">
        <f>SUMIFS(Stock!AF$2:AF$500,Stock!$C$2:$C$500,'Stock-AF'!$C189)*SUMIFS(AF!AF$2:AF$500,AF!$C$2:$C$500,'Stock-AF'!$C189)</f>
        <v>1.4317221783983907E-2</v>
      </c>
      <c r="AG189" s="4">
        <f>SUMIFS(Stock!AG$2:AG$500,Stock!$C$2:$C$500,'Stock-AF'!$C189)*SUMIFS(AF!AG$2:AG$500,AF!$C$2:$C$500,'Stock-AF'!$C189)</f>
        <v>2.4339443468458617</v>
      </c>
      <c r="AH189" s="4">
        <f>SUMIFS(Stock!AH$2:AH$500,Stock!$C$2:$C$500,'Stock-AF'!$C189)*SUMIFS(AF!AH$2:AH$500,AF!$C$2:$C$500,'Stock-AF'!$C189)</f>
        <v>0</v>
      </c>
      <c r="AI189" s="4">
        <f>SUMIFS(Stock!AI$2:AI$500,Stock!$C$2:$C$500,'Stock-AF'!$C189)*SUMIFS(AF!AI$2:AI$500,AF!$C$2:$C$500,'Stock-AF'!$C189)</f>
        <v>1.4822612968648121</v>
      </c>
      <c r="AJ189" s="4">
        <f>SUMIFS(Stock!AJ$2:AJ$500,Stock!$C$2:$C$500,'Stock-AF'!$C189)*SUMIFS(AF!AJ$2:AJ$500,AF!$C$2:$C$500,'Stock-AF'!$C189)</f>
        <v>0</v>
      </c>
      <c r="AK189" s="4">
        <f>SUMIFS(Stock!AK$2:AK$500,Stock!$C$2:$C$500,'Stock-AF'!$C189)*SUMIFS(AF!AK$2:AK$500,AF!$C$2:$C$500,'Stock-AF'!$C189)</f>
        <v>0.19687194665107705</v>
      </c>
      <c r="AL189" s="4">
        <f>SUMIFS(Stock!AL$2:AL$500,Stock!$C$2:$C$500,'Stock-AF'!$C189)*SUMIFS(AF!AL$2:AL$500,AF!$C$2:$C$500,'Stock-AF'!$C189)</f>
        <v>0</v>
      </c>
      <c r="AM189" s="4">
        <f>SUMIFS(Stock!AM$2:AM$500,Stock!$C$2:$C$500,'Stock-AF'!$C189)*SUMIFS(AF!AM$2:AM$500,AF!$C$2:$C$500,'Stock-AF'!$C189)</f>
        <v>6.4613446217311701</v>
      </c>
      <c r="AN189" s="4">
        <f>SUMIFS(Stock!AN$2:AN$500,Stock!$C$2:$C$500,'Stock-AF'!$C189)*SUMIFS(AF!AN$2:AN$500,AF!$C$2:$C$500,'Stock-AF'!$C189)</f>
        <v>0.72602511649171964</v>
      </c>
      <c r="AO189" s="4">
        <f>SUMIFS(Stock!AO$2:AO$500,Stock!$C$2:$C$500,'Stock-AF'!$C189)*SUMIFS(AF!AO$2:AO$500,AF!$C$2:$C$500,'Stock-AF'!$C189)</f>
        <v>18.63619532008477</v>
      </c>
      <c r="AP189" s="4">
        <f>SUMIFS(Stock!AP$2:AP$500,Stock!$C$2:$C$500,'Stock-AF'!$C189)*SUMIFS(AF!AP$2:AP$500,AF!$C$2:$C$500,'Stock-AF'!$C189)</f>
        <v>6.3516829002197789E-3</v>
      </c>
      <c r="AQ189" s="4">
        <f>SUMIFS(Stock!AQ$2:AQ$500,Stock!$C$2:$C$500,'Stock-AF'!$C189)*SUMIFS(AF!AQ$2:AQ$500,AF!$C$2:$C$500,'Stock-AF'!$C189)</f>
        <v>4.8481917463233932</v>
      </c>
      <c r="AR189" s="4">
        <f>SUMIFS(Stock!AR$2:AR$500,Stock!$C$2:$C$500,'Stock-AF'!$C189)*SUMIFS(AF!AR$2:AR$500,AF!$C$2:$C$500,'Stock-AF'!$C189)</f>
        <v>1.5643489947871931</v>
      </c>
      <c r="AS189" s="4">
        <f>SUMIFS(Stock!AS$2:AS$500,Stock!$C$2:$C$500,'Stock-AF'!$C189)*SUMIFS(AF!AS$2:AS$500,AF!$C$2:$C$500,'Stock-AF'!$C189)</f>
        <v>17.369181255668714</v>
      </c>
      <c r="AT189" s="4">
        <f>SUMIFS(Stock!AT$2:AT$500,Stock!$C$2:$C$500,'Stock-AF'!$C189)*SUMIFS(AF!AT$2:AT$500,AF!$C$2:$C$500,'Stock-AF'!$C189)</f>
        <v>0.3622079039104984</v>
      </c>
      <c r="AU189" s="4">
        <f>SUMIFS(Stock!AU$2:AU$500,Stock!$C$2:$C$500,'Stock-AF'!$C189)*SUMIFS(AF!AU$2:AU$500,AF!$C$2:$C$500,'Stock-AF'!$C189)</f>
        <v>1.8462830105611165</v>
      </c>
      <c r="AV189" s="4">
        <f>SUMIFS(Stock!AV$2:AV$500,Stock!$C$2:$C$500,'Stock-AF'!$C189)*SUMIFS(AF!AV$2:AV$500,AF!$C$2:$C$500,'Stock-AF'!$C189)</f>
        <v>1.0918714192390242</v>
      </c>
    </row>
    <row r="190" spans="1:48">
      <c r="A190" s="4" t="s">
        <v>52</v>
      </c>
      <c r="B190" s="4" t="s">
        <v>258</v>
      </c>
      <c r="C190" s="4" t="s">
        <v>91</v>
      </c>
      <c r="D190" s="4" t="s">
        <v>54</v>
      </c>
      <c r="E190" s="4" t="s">
        <v>260</v>
      </c>
      <c r="F190" s="4" t="s">
        <v>54</v>
      </c>
      <c r="G190" s="4">
        <v>2010</v>
      </c>
      <c r="H190" s="4" t="s">
        <v>54</v>
      </c>
      <c r="I190" s="4" t="s">
        <v>54</v>
      </c>
      <c r="J190" s="4" t="s">
        <v>54</v>
      </c>
      <c r="K190" s="4" t="s">
        <v>54</v>
      </c>
      <c r="L190" s="4">
        <f>SUMIFS(Stock!L$2:L$500,Stock!$C$2:$C$500,'Stock-AF'!$C190)*SUMIFS(AF!L$2:L$500,AF!$C$2:$C$500,'Stock-AF'!$C190)</f>
        <v>0</v>
      </c>
      <c r="M190" s="4">
        <f>SUMIFS(Stock!M$2:M$500,Stock!$C$2:$C$500,'Stock-AF'!$C190)*SUMIFS(AF!M$2:M$500,AF!$C$2:$C$500,'Stock-AF'!$C190)</f>
        <v>5.7248261568805088E-2</v>
      </c>
      <c r="N190" s="4">
        <f>SUMIFS(Stock!N$2:N$500,Stock!$C$2:$C$500,'Stock-AF'!$C190)*SUMIFS(AF!N$2:N$500,AF!$C$2:$C$500,'Stock-AF'!$C190)</f>
        <v>0</v>
      </c>
      <c r="O190" s="4">
        <f>SUMIFS(Stock!O$2:O$500,Stock!$C$2:$C$500,'Stock-AF'!$C190)*SUMIFS(AF!O$2:O$500,AF!$C$2:$C$500,'Stock-AF'!$C190)</f>
        <v>0.22206721848670422</v>
      </c>
      <c r="P190" s="4">
        <f>SUMIFS(Stock!P$2:P$500,Stock!$C$2:$C$500,'Stock-AF'!$C190)*SUMIFS(AF!P$2:P$500,AF!$C$2:$C$500,'Stock-AF'!$C190)</f>
        <v>2.3349818992358825E-2</v>
      </c>
      <c r="Q190" s="4">
        <f>SUMIFS(Stock!Q$2:Q$500,Stock!$C$2:$C$500,'Stock-AF'!$C190)*SUMIFS(AF!Q$2:Q$500,AF!$C$2:$C$500,'Stock-AF'!$C190)</f>
        <v>0</v>
      </c>
      <c r="R190" s="4">
        <f>SUMIFS(Stock!R$2:R$500,Stock!$C$2:$C$500,'Stock-AF'!$C190)*SUMIFS(AF!R$2:R$500,AF!$C$2:$C$500,'Stock-AF'!$C190)</f>
        <v>0.38077671236043453</v>
      </c>
      <c r="S190" s="4">
        <f>SUMIFS(Stock!S$2:S$500,Stock!$C$2:$C$500,'Stock-AF'!$C190)*SUMIFS(AF!S$2:S$500,AF!$C$2:$C$500,'Stock-AF'!$C190)</f>
        <v>0</v>
      </c>
      <c r="T190" s="4">
        <f>SUMIFS(Stock!T$2:T$500,Stock!$C$2:$C$500,'Stock-AF'!$C190)*SUMIFS(AF!T$2:T$500,AF!$C$2:$C$500,'Stock-AF'!$C190)</f>
        <v>1.6421912605865649</v>
      </c>
      <c r="U190" s="4">
        <f>SUMIFS(Stock!U$2:U$500,Stock!$C$2:$C$500,'Stock-AF'!$C190)*SUMIFS(AF!U$2:U$500,AF!$C$2:$C$500,'Stock-AF'!$C190)</f>
        <v>2.6400256689165857E-2</v>
      </c>
      <c r="V190" s="4">
        <f>SUMIFS(Stock!V$2:V$500,Stock!$C$2:$C$500,'Stock-AF'!$C190)*SUMIFS(AF!V$2:V$500,AF!$C$2:$C$500,'Stock-AF'!$C190)</f>
        <v>0</v>
      </c>
      <c r="W190" s="4">
        <f>SUMIFS(Stock!W$2:W$500,Stock!$C$2:$C$500,'Stock-AF'!$C190)*SUMIFS(AF!W$2:W$500,AF!$C$2:$C$500,'Stock-AF'!$C190)</f>
        <v>0</v>
      </c>
      <c r="X190" s="4">
        <f>SUMIFS(Stock!X$2:X$500,Stock!$C$2:$C$500,'Stock-AF'!$C190)*SUMIFS(AF!X$2:X$500,AF!$C$2:$C$500,'Stock-AF'!$C190)</f>
        <v>3.407929691289862</v>
      </c>
      <c r="Y190" s="4">
        <f>SUMIFS(Stock!Y$2:Y$500,Stock!$C$2:$C$500,'Stock-AF'!$C190)*SUMIFS(AF!Y$2:Y$500,AF!$C$2:$C$500,'Stock-AF'!$C190)</f>
        <v>0</v>
      </c>
      <c r="Z190" s="4">
        <f>SUMIFS(Stock!Z$2:Z$500,Stock!$C$2:$C$500,'Stock-AF'!$C190)*SUMIFS(AF!Z$2:Z$500,AF!$C$2:$C$500,'Stock-AF'!$C190)</f>
        <v>2.6462120719860334</v>
      </c>
      <c r="AA190" s="4">
        <f>SUMIFS(Stock!AA$2:AA$500,Stock!$C$2:$C$500,'Stock-AF'!$C190)*SUMIFS(AF!AA$2:AA$500,AF!$C$2:$C$500,'Stock-AF'!$C190)</f>
        <v>8.5550107133915115E-2</v>
      </c>
      <c r="AB190" s="4">
        <f>SUMIFS(Stock!AB$2:AB$500,Stock!$C$2:$C$500,'Stock-AF'!$C190)*SUMIFS(AF!AB$2:AB$500,AF!$C$2:$C$500,'Stock-AF'!$C190)</f>
        <v>0.23502785668339382</v>
      </c>
      <c r="AC190" s="4">
        <f>SUMIFS(Stock!AC$2:AC$500,Stock!$C$2:$C$500,'Stock-AF'!$C190)*SUMIFS(AF!AC$2:AC$500,AF!$C$2:$C$500,'Stock-AF'!$C190)</f>
        <v>0.36467212572310692</v>
      </c>
      <c r="AD190" s="4">
        <f>SUMIFS(Stock!AD$2:AD$500,Stock!$C$2:$C$500,'Stock-AF'!$C190)*SUMIFS(AF!AD$2:AD$500,AF!$C$2:$C$500,'Stock-AF'!$C190)</f>
        <v>0</v>
      </c>
      <c r="AE190" s="4">
        <f>SUMIFS(Stock!AE$2:AE$500,Stock!$C$2:$C$500,'Stock-AF'!$C190)*SUMIFS(AF!AE$2:AE$500,AF!$C$2:$C$500,'Stock-AF'!$C190)</f>
        <v>4.3815111222743726</v>
      </c>
      <c r="AF190" s="4">
        <f>SUMIFS(Stock!AF$2:AF$500,Stock!$C$2:$C$500,'Stock-AF'!$C190)*SUMIFS(AF!AF$2:AF$500,AF!$C$2:$C$500,'Stock-AF'!$C190)</f>
        <v>9.0496929479783918E-3</v>
      </c>
      <c r="AG190" s="4">
        <f>SUMIFS(Stock!AG$2:AG$500,Stock!$C$2:$C$500,'Stock-AF'!$C190)*SUMIFS(AF!AG$2:AG$500,AF!$C$2:$C$500,'Stock-AF'!$C190)</f>
        <v>0</v>
      </c>
      <c r="AH190" s="4">
        <f>SUMIFS(Stock!AH$2:AH$500,Stock!$C$2:$C$500,'Stock-AF'!$C190)*SUMIFS(AF!AH$2:AH$500,AF!$C$2:$C$500,'Stock-AF'!$C190)</f>
        <v>0</v>
      </c>
      <c r="AI190" s="4">
        <f>SUMIFS(Stock!AI$2:AI$500,Stock!$C$2:$C$500,'Stock-AF'!$C190)*SUMIFS(AF!AI$2:AI$500,AF!$C$2:$C$500,'Stock-AF'!$C190)</f>
        <v>0</v>
      </c>
      <c r="AJ190" s="4">
        <f>SUMIFS(Stock!AJ$2:AJ$500,Stock!$C$2:$C$500,'Stock-AF'!$C190)*SUMIFS(AF!AJ$2:AJ$500,AF!$C$2:$C$500,'Stock-AF'!$C190)</f>
        <v>0</v>
      </c>
      <c r="AK190" s="4">
        <f>SUMIFS(Stock!AK$2:AK$500,Stock!$C$2:$C$500,'Stock-AF'!$C190)*SUMIFS(AF!AK$2:AK$500,AF!$C$2:$C$500,'Stock-AF'!$C190)</f>
        <v>0</v>
      </c>
      <c r="AL190" s="4">
        <f>SUMIFS(Stock!AL$2:AL$500,Stock!$C$2:$C$500,'Stock-AF'!$C190)*SUMIFS(AF!AL$2:AL$500,AF!$C$2:$C$500,'Stock-AF'!$C190)</f>
        <v>0.47566454635503591</v>
      </c>
      <c r="AM190" s="4">
        <f>SUMIFS(Stock!AM$2:AM$500,Stock!$C$2:$C$500,'Stock-AF'!$C190)*SUMIFS(AF!AM$2:AM$500,AF!$C$2:$C$500,'Stock-AF'!$C190)</f>
        <v>0</v>
      </c>
      <c r="AN190" s="4">
        <f>SUMIFS(Stock!AN$2:AN$500,Stock!$C$2:$C$500,'Stock-AF'!$C190)*SUMIFS(AF!AN$2:AN$500,AF!$C$2:$C$500,'Stock-AF'!$C190)</f>
        <v>0</v>
      </c>
      <c r="AO190" s="4">
        <f>SUMIFS(Stock!AO$2:AO$500,Stock!$C$2:$C$500,'Stock-AF'!$C190)*SUMIFS(AF!AO$2:AO$500,AF!$C$2:$C$500,'Stock-AF'!$C190)</f>
        <v>0</v>
      </c>
      <c r="AP190" s="4">
        <f>SUMIFS(Stock!AP$2:AP$500,Stock!$C$2:$C$500,'Stock-AF'!$C190)*SUMIFS(AF!AP$2:AP$500,AF!$C$2:$C$500,'Stock-AF'!$C190)</f>
        <v>0.25726332236515675</v>
      </c>
      <c r="AQ190" s="4">
        <f>SUMIFS(Stock!AQ$2:AQ$500,Stock!$C$2:$C$500,'Stock-AF'!$C190)*SUMIFS(AF!AQ$2:AQ$500,AF!$C$2:$C$500,'Stock-AF'!$C190)</f>
        <v>0</v>
      </c>
      <c r="AR190" s="4">
        <f>SUMIFS(Stock!AR$2:AR$500,Stock!$C$2:$C$500,'Stock-AF'!$C190)*SUMIFS(AF!AR$2:AR$500,AF!$C$2:$C$500,'Stock-AF'!$C190)</f>
        <v>2.5122734553409534E-2</v>
      </c>
      <c r="AS190" s="4">
        <f>SUMIFS(Stock!AS$2:AS$500,Stock!$C$2:$C$500,'Stock-AF'!$C190)*SUMIFS(AF!AS$2:AS$500,AF!$C$2:$C$500,'Stock-AF'!$C190)</f>
        <v>0</v>
      </c>
      <c r="AT190" s="4">
        <f>SUMIFS(Stock!AT$2:AT$500,Stock!$C$2:$C$500,'Stock-AF'!$C190)*SUMIFS(AF!AT$2:AT$500,AF!$C$2:$C$500,'Stock-AF'!$C190)</f>
        <v>2.9939784088082396E-2</v>
      </c>
      <c r="AU190" s="4">
        <f>SUMIFS(Stock!AU$2:AU$500,Stock!$C$2:$C$500,'Stock-AF'!$C190)*SUMIFS(AF!AU$2:AU$500,AF!$C$2:$C$500,'Stock-AF'!$C190)</f>
        <v>0</v>
      </c>
      <c r="AV190" s="4">
        <f>SUMIFS(Stock!AV$2:AV$500,Stock!$C$2:$C$500,'Stock-AF'!$C190)*SUMIFS(AF!AV$2:AV$500,AF!$C$2:$C$500,'Stock-AF'!$C190)</f>
        <v>1.7186445371963721</v>
      </c>
    </row>
    <row r="191" spans="1:48">
      <c r="A191" s="4" t="s">
        <v>52</v>
      </c>
      <c r="B191" s="4" t="s">
        <v>258</v>
      </c>
      <c r="C191" s="4" t="s">
        <v>92</v>
      </c>
      <c r="D191" s="4" t="s">
        <v>54</v>
      </c>
      <c r="E191" s="4" t="s">
        <v>260</v>
      </c>
      <c r="F191" s="4" t="s">
        <v>54</v>
      </c>
      <c r="G191" s="4">
        <v>2010</v>
      </c>
      <c r="H191" s="4" t="s">
        <v>54</v>
      </c>
      <c r="I191" s="4" t="s">
        <v>54</v>
      </c>
      <c r="J191" s="4" t="s">
        <v>54</v>
      </c>
      <c r="K191" s="4" t="s">
        <v>54</v>
      </c>
      <c r="L191" s="4">
        <f>SUMIFS(Stock!L$2:L$500,Stock!$C$2:$C$500,'Stock-AF'!$C191)*SUMIFS(AF!L$2:L$500,AF!$C$2:$C$500,'Stock-AF'!$C191)</f>
        <v>2.1844710122026465E-2</v>
      </c>
      <c r="M191" s="4">
        <f>SUMIFS(Stock!M$2:M$500,Stock!$C$2:$C$500,'Stock-AF'!$C191)*SUMIFS(AF!M$2:M$500,AF!$C$2:$C$500,'Stock-AF'!$C191)</f>
        <v>6.5300232312395208</v>
      </c>
      <c r="N191" s="4">
        <f>SUMIFS(Stock!N$2:N$500,Stock!$C$2:$C$500,'Stock-AF'!$C191)*SUMIFS(AF!N$2:N$500,AF!$C$2:$C$500,'Stock-AF'!$C191)</f>
        <v>0</v>
      </c>
      <c r="O191" s="4">
        <f>SUMIFS(Stock!O$2:O$500,Stock!$C$2:$C$500,'Stock-AF'!$C191)*SUMIFS(AF!O$2:O$500,AF!$C$2:$C$500,'Stock-AF'!$C191)</f>
        <v>38.848515026854443</v>
      </c>
      <c r="P191" s="4">
        <f>SUMIFS(Stock!P$2:P$500,Stock!$C$2:$C$500,'Stock-AF'!$C191)*SUMIFS(AF!P$2:P$500,AF!$C$2:$C$500,'Stock-AF'!$C191)</f>
        <v>1.3542469715829963E-2</v>
      </c>
      <c r="Q191" s="4">
        <f>SUMIFS(Stock!Q$2:Q$500,Stock!$C$2:$C$500,'Stock-AF'!$C191)*SUMIFS(AF!Q$2:Q$500,AF!$C$2:$C$500,'Stock-AF'!$C191)</f>
        <v>28.153627441094425</v>
      </c>
      <c r="R191" s="4">
        <f>SUMIFS(Stock!R$2:R$500,Stock!$C$2:$C$500,'Stock-AF'!$C191)*SUMIFS(AF!R$2:R$500,AF!$C$2:$C$500,'Stock-AF'!$C191)</f>
        <v>2.4865343049685062</v>
      </c>
      <c r="S191" s="4">
        <f>SUMIFS(Stock!S$2:S$500,Stock!$C$2:$C$500,'Stock-AF'!$C191)*SUMIFS(AF!S$2:S$500,AF!$C$2:$C$500,'Stock-AF'!$C191)</f>
        <v>0</v>
      </c>
      <c r="T191" s="4">
        <f>SUMIFS(Stock!T$2:T$500,Stock!$C$2:$C$500,'Stock-AF'!$C191)*SUMIFS(AF!T$2:T$500,AF!$C$2:$C$500,'Stock-AF'!$C191)</f>
        <v>111.5536922477233</v>
      </c>
      <c r="U191" s="4">
        <f>SUMIFS(Stock!U$2:U$500,Stock!$C$2:$C$500,'Stock-AF'!$C191)*SUMIFS(AF!U$2:U$500,AF!$C$2:$C$500,'Stock-AF'!$C191)</f>
        <v>2.4458851267233039</v>
      </c>
      <c r="V191" s="4">
        <f>SUMIFS(Stock!V$2:V$500,Stock!$C$2:$C$500,'Stock-AF'!$C191)*SUMIFS(AF!V$2:V$500,AF!$C$2:$C$500,'Stock-AF'!$C191)</f>
        <v>1.2944593510999748E-2</v>
      </c>
      <c r="W191" s="4">
        <f>SUMIFS(Stock!W$2:W$500,Stock!$C$2:$C$500,'Stock-AF'!$C191)*SUMIFS(AF!W$2:W$500,AF!$C$2:$C$500,'Stock-AF'!$C191)</f>
        <v>13.092872132313172</v>
      </c>
      <c r="X191" s="4">
        <f>SUMIFS(Stock!X$2:X$500,Stock!$C$2:$C$500,'Stock-AF'!$C191)*SUMIFS(AF!X$2:X$500,AF!$C$2:$C$500,'Stock-AF'!$C191)</f>
        <v>15.576236130166214</v>
      </c>
      <c r="Y191" s="4">
        <f>SUMIFS(Stock!Y$2:Y$500,Stock!$C$2:$C$500,'Stock-AF'!$C191)*SUMIFS(AF!Y$2:Y$500,AF!$C$2:$C$500,'Stock-AF'!$C191)</f>
        <v>6.2563629103465033</v>
      </c>
      <c r="Z191" s="4">
        <f>SUMIFS(Stock!Z$2:Z$500,Stock!$C$2:$C$500,'Stock-AF'!$C191)*SUMIFS(AF!Z$2:Z$500,AF!$C$2:$C$500,'Stock-AF'!$C191)</f>
        <v>54.206701146484917</v>
      </c>
      <c r="AA191" s="4">
        <f>SUMIFS(Stock!AA$2:AA$500,Stock!$C$2:$C$500,'Stock-AF'!$C191)*SUMIFS(AF!AA$2:AA$500,AF!$C$2:$C$500,'Stock-AF'!$C191)</f>
        <v>0.6722341582247231</v>
      </c>
      <c r="AB191" s="4">
        <f>SUMIFS(Stock!AB$2:AB$500,Stock!$C$2:$C$500,'Stock-AF'!$C191)*SUMIFS(AF!AB$2:AB$500,AF!$C$2:$C$500,'Stock-AF'!$C191)</f>
        <v>0</v>
      </c>
      <c r="AC191" s="4">
        <f>SUMIFS(Stock!AC$2:AC$500,Stock!$C$2:$C$500,'Stock-AF'!$C191)*SUMIFS(AF!AC$2:AC$500,AF!$C$2:$C$500,'Stock-AF'!$C191)</f>
        <v>16.502132302779913</v>
      </c>
      <c r="AD191" s="4">
        <f>SUMIFS(Stock!AD$2:AD$500,Stock!$C$2:$C$500,'Stock-AF'!$C191)*SUMIFS(AF!AD$2:AD$500,AF!$C$2:$C$500,'Stock-AF'!$C191)</f>
        <v>1.8169578727148989E-2</v>
      </c>
      <c r="AE191" s="4">
        <f>SUMIFS(Stock!AE$2:AE$500,Stock!$C$2:$C$500,'Stock-AF'!$C191)*SUMIFS(AF!AE$2:AE$500,AF!$C$2:$C$500,'Stock-AF'!$C191)</f>
        <v>14.458683069917791</v>
      </c>
      <c r="AF191" s="4">
        <f>SUMIFS(Stock!AF$2:AF$500,Stock!$C$2:$C$500,'Stock-AF'!$C191)*SUMIFS(AF!AF$2:AF$500,AF!$C$2:$C$500,'Stock-AF'!$C191)</f>
        <v>5.1948820671399012E-2</v>
      </c>
      <c r="AG191" s="4">
        <f>SUMIFS(Stock!AG$2:AG$500,Stock!$C$2:$C$500,'Stock-AF'!$C191)*SUMIFS(AF!AG$2:AG$500,AF!$C$2:$C$500,'Stock-AF'!$C191)</f>
        <v>2.8808981097992431E-2</v>
      </c>
      <c r="AH191" s="4">
        <f>SUMIFS(Stock!AH$2:AH$500,Stock!$C$2:$C$500,'Stock-AF'!$C191)*SUMIFS(AF!AH$2:AH$500,AF!$C$2:$C$500,'Stock-AF'!$C191)</f>
        <v>2.1104479682456465</v>
      </c>
      <c r="AI191" s="4">
        <f>SUMIFS(Stock!AI$2:AI$500,Stock!$C$2:$C$500,'Stock-AF'!$C191)*SUMIFS(AF!AI$2:AI$500,AF!$C$2:$C$500,'Stock-AF'!$C191)</f>
        <v>9.6027158970160856E-2</v>
      </c>
      <c r="AJ191" s="4">
        <f>SUMIFS(Stock!AJ$2:AJ$500,Stock!$C$2:$C$500,'Stock-AF'!$C191)*SUMIFS(AF!AJ$2:AJ$500,AF!$C$2:$C$500,'Stock-AF'!$C191)</f>
        <v>0</v>
      </c>
      <c r="AK191" s="4">
        <f>SUMIFS(Stock!AK$2:AK$500,Stock!$C$2:$C$500,'Stock-AF'!$C191)*SUMIFS(AF!AK$2:AK$500,AF!$C$2:$C$500,'Stock-AF'!$C191)</f>
        <v>0.17225278291192694</v>
      </c>
      <c r="AL191" s="4">
        <f>SUMIFS(Stock!AL$2:AL$500,Stock!$C$2:$C$500,'Stock-AF'!$C191)*SUMIFS(AF!AL$2:AL$500,AF!$C$2:$C$500,'Stock-AF'!$C191)</f>
        <v>0</v>
      </c>
      <c r="AM191" s="4">
        <f>SUMIFS(Stock!AM$2:AM$500,Stock!$C$2:$C$500,'Stock-AF'!$C191)*SUMIFS(AF!AM$2:AM$500,AF!$C$2:$C$500,'Stock-AF'!$C191)</f>
        <v>0.26667670110535879</v>
      </c>
      <c r="AN191" s="4">
        <f>SUMIFS(Stock!AN$2:AN$500,Stock!$C$2:$C$500,'Stock-AF'!$C191)*SUMIFS(AF!AN$2:AN$500,AF!$C$2:$C$500,'Stock-AF'!$C191)</f>
        <v>1.2248564924425798</v>
      </c>
      <c r="AO191" s="4">
        <f>SUMIFS(Stock!AO$2:AO$500,Stock!$C$2:$C$500,'Stock-AF'!$C191)*SUMIFS(AF!AO$2:AO$500,AF!$C$2:$C$500,'Stock-AF'!$C191)</f>
        <v>0.37899678536448528</v>
      </c>
      <c r="AP191" s="4">
        <f>SUMIFS(Stock!AP$2:AP$500,Stock!$C$2:$C$500,'Stock-AF'!$C191)*SUMIFS(AF!AP$2:AP$500,AF!$C$2:$C$500,'Stock-AF'!$C191)</f>
        <v>0.40022731092114977</v>
      </c>
      <c r="AQ191" s="4">
        <f>SUMIFS(Stock!AQ$2:AQ$500,Stock!$C$2:$C$500,'Stock-AF'!$C191)*SUMIFS(AF!AQ$2:AQ$500,AF!$C$2:$C$500,'Stock-AF'!$C191)</f>
        <v>8.1351571626795252E-2</v>
      </c>
      <c r="AR191" s="4">
        <f>SUMIFS(Stock!AR$2:AR$500,Stock!$C$2:$C$500,'Stock-AF'!$C191)*SUMIFS(AF!AR$2:AR$500,AF!$C$2:$C$500,'Stock-AF'!$C191)</f>
        <v>3.7791579609833537E-3</v>
      </c>
      <c r="AS191" s="4">
        <f>SUMIFS(Stock!AS$2:AS$500,Stock!$C$2:$C$500,'Stock-AF'!$C191)*SUMIFS(AF!AS$2:AS$500,AF!$C$2:$C$500,'Stock-AF'!$C191)</f>
        <v>0.3119662398247135</v>
      </c>
      <c r="AT191" s="4">
        <f>SUMIFS(Stock!AT$2:AT$500,Stock!$C$2:$C$500,'Stock-AF'!$C191)*SUMIFS(AF!AT$2:AT$500,AF!$C$2:$C$500,'Stock-AF'!$C191)</f>
        <v>0.85181558976745686</v>
      </c>
      <c r="AU191" s="4">
        <f>SUMIFS(Stock!AU$2:AU$500,Stock!$C$2:$C$500,'Stock-AF'!$C191)*SUMIFS(AF!AU$2:AU$500,AF!$C$2:$C$500,'Stock-AF'!$C191)</f>
        <v>0</v>
      </c>
      <c r="AV191" s="4">
        <f>SUMIFS(Stock!AV$2:AV$500,Stock!$C$2:$C$500,'Stock-AF'!$C191)*SUMIFS(AF!AV$2:AV$500,AF!$C$2:$C$500,'Stock-AF'!$C191)</f>
        <v>52.740846180281686</v>
      </c>
    </row>
    <row r="192" spans="1:48">
      <c r="A192" s="4" t="s">
        <v>52</v>
      </c>
      <c r="B192" s="4" t="s">
        <v>258</v>
      </c>
      <c r="C192" s="4" t="s">
        <v>93</v>
      </c>
      <c r="D192" s="4" t="s">
        <v>54</v>
      </c>
      <c r="E192" s="4" t="s">
        <v>260</v>
      </c>
      <c r="F192" s="4" t="s">
        <v>54</v>
      </c>
      <c r="G192" s="4">
        <v>2010</v>
      </c>
      <c r="H192" s="4" t="s">
        <v>54</v>
      </c>
      <c r="I192" s="4" t="s">
        <v>54</v>
      </c>
      <c r="J192" s="4" t="s">
        <v>54</v>
      </c>
      <c r="K192" s="4" t="s">
        <v>54</v>
      </c>
      <c r="L192" s="4">
        <f>SUMIFS(Stock!L$2:L$500,Stock!$C$2:$C$500,'Stock-AF'!$C192)*SUMIFS(AF!L$2:L$500,AF!$C$2:$C$500,'Stock-AF'!$C192)</f>
        <v>9.2110181816006944E-4</v>
      </c>
      <c r="M192" s="4">
        <f>SUMIFS(Stock!M$2:M$500,Stock!$C$2:$C$500,'Stock-AF'!$C192)*SUMIFS(AF!M$2:M$500,AF!$C$2:$C$500,'Stock-AF'!$C192)</f>
        <v>3.52115244185792E-2</v>
      </c>
      <c r="N192" s="4">
        <f>SUMIFS(Stock!N$2:N$500,Stock!$C$2:$C$500,'Stock-AF'!$C192)*SUMIFS(AF!N$2:N$500,AF!$C$2:$C$500,'Stock-AF'!$C192)</f>
        <v>9.3815558267946715E-4</v>
      </c>
      <c r="O192" s="4">
        <f>SUMIFS(Stock!O$2:O$500,Stock!$C$2:$C$500,'Stock-AF'!$C192)*SUMIFS(AF!O$2:O$500,AF!$C$2:$C$500,'Stock-AF'!$C192)</f>
        <v>6.2597472929396226E-3</v>
      </c>
      <c r="P192" s="4">
        <f>SUMIFS(Stock!P$2:P$500,Stock!$C$2:$C$500,'Stock-AF'!$C192)*SUMIFS(AF!P$2:P$500,AF!$C$2:$C$500,'Stock-AF'!$C192)</f>
        <v>7.7948230224755269E-3</v>
      </c>
      <c r="Q192" s="4">
        <f>SUMIFS(Stock!Q$2:Q$500,Stock!$C$2:$C$500,'Stock-AF'!$C192)*SUMIFS(AF!Q$2:Q$500,AF!$C$2:$C$500,'Stock-AF'!$C192)</f>
        <v>4.1219097240642825E-3</v>
      </c>
      <c r="R192" s="4">
        <f>SUMIFS(Stock!R$2:R$500,Stock!$C$2:$C$500,'Stock-AF'!$C192)*SUMIFS(AF!R$2:R$500,AF!$C$2:$C$500,'Stock-AF'!$C192)</f>
        <v>3.626931643548292E-5</v>
      </c>
      <c r="S192" s="4">
        <f>SUMIFS(Stock!S$2:S$500,Stock!$C$2:$C$500,'Stock-AF'!$C192)*SUMIFS(AF!S$2:S$500,AF!$C$2:$C$500,'Stock-AF'!$C192)</f>
        <v>7.5710845717177535E-3</v>
      </c>
      <c r="T192" s="4">
        <f>SUMIFS(Stock!T$2:T$500,Stock!$C$2:$C$500,'Stock-AF'!$C192)*SUMIFS(AF!T$2:T$500,AF!$C$2:$C$500,'Stock-AF'!$C192)</f>
        <v>4.7302546122158749E-2</v>
      </c>
      <c r="U192" s="4">
        <f>SUMIFS(Stock!U$2:U$500,Stock!$C$2:$C$500,'Stock-AF'!$C192)*SUMIFS(AF!U$2:U$500,AF!$C$2:$C$500,'Stock-AF'!$C192)</f>
        <v>3.9011736109266934E-2</v>
      </c>
      <c r="V192" s="4">
        <f>SUMIFS(Stock!V$2:V$500,Stock!$C$2:$C$500,'Stock-AF'!$C192)*SUMIFS(AF!V$2:V$500,AF!$C$2:$C$500,'Stock-AF'!$C192)</f>
        <v>1.0247758463698171E-2</v>
      </c>
      <c r="W192" s="4">
        <f>SUMIFS(Stock!W$2:W$500,Stock!$C$2:$C$500,'Stock-AF'!$C192)*SUMIFS(AF!W$2:W$500,AF!$C$2:$C$500,'Stock-AF'!$C192)</f>
        <v>3.0956072732404747E-3</v>
      </c>
      <c r="X192" s="4">
        <f>SUMIFS(Stock!X$2:X$500,Stock!$C$2:$C$500,'Stock-AF'!$C192)*SUMIFS(AF!X$2:X$500,AF!$C$2:$C$500,'Stock-AF'!$C192)</f>
        <v>4.0408040997555487E-3</v>
      </c>
      <c r="Y192" s="4">
        <f>SUMIFS(Stock!Y$2:Y$500,Stock!$C$2:$C$500,'Stock-AF'!$C192)*SUMIFS(AF!Y$2:Y$500,AF!$C$2:$C$500,'Stock-AF'!$C192)</f>
        <v>4.6196919361896516E-2</v>
      </c>
      <c r="Z192" s="4">
        <f>SUMIFS(Stock!Z$2:Z$500,Stock!$C$2:$C$500,'Stock-AF'!$C192)*SUMIFS(AF!Z$2:Z$500,AF!$C$2:$C$500,'Stock-AF'!$C192)</f>
        <v>0.10202400845716338</v>
      </c>
      <c r="AA192" s="4">
        <f>SUMIFS(Stock!AA$2:AA$500,Stock!$C$2:$C$500,'Stock-AF'!$C192)*SUMIFS(AF!AA$2:AA$500,AF!$C$2:$C$500,'Stock-AF'!$C192)</f>
        <v>6.5577209053395693E-3</v>
      </c>
      <c r="AB192" s="4">
        <f>SUMIFS(Stock!AB$2:AB$500,Stock!$C$2:$C$500,'Stock-AF'!$C192)*SUMIFS(AF!AB$2:AB$500,AF!$C$2:$C$500,'Stock-AF'!$C192)</f>
        <v>7.5817325138191026E-3</v>
      </c>
      <c r="AC192" s="4">
        <f>SUMIFS(Stock!AC$2:AC$500,Stock!$C$2:$C$500,'Stock-AF'!$C192)*SUMIFS(AF!AC$2:AC$500,AF!$C$2:$C$500,'Stock-AF'!$C192)</f>
        <v>1.3598965244974849E-3</v>
      </c>
      <c r="AD192" s="4">
        <f>SUMIFS(Stock!AD$2:AD$500,Stock!$C$2:$C$500,'Stock-AF'!$C192)*SUMIFS(AF!AD$2:AD$500,AF!$C$2:$C$500,'Stock-AF'!$C192)</f>
        <v>0</v>
      </c>
      <c r="AE192" s="4">
        <f>SUMIFS(Stock!AE$2:AE$500,Stock!$C$2:$C$500,'Stock-AF'!$C192)*SUMIFS(AF!AE$2:AE$500,AF!$C$2:$C$500,'Stock-AF'!$C192)</f>
        <v>3.8273734828596978E-3</v>
      </c>
      <c r="AF192" s="4">
        <f>SUMIFS(Stock!AF$2:AF$500,Stock!$C$2:$C$500,'Stock-AF'!$C192)*SUMIFS(AF!AF$2:AF$500,AF!$C$2:$C$500,'Stock-AF'!$C192)</f>
        <v>1.1609350277674885E-3</v>
      </c>
      <c r="AG192" s="4">
        <f>SUMIFS(Stock!AG$2:AG$500,Stock!$C$2:$C$500,'Stock-AF'!$C192)*SUMIFS(AF!AG$2:AG$500,AF!$C$2:$C$500,'Stock-AF'!$C192)</f>
        <v>1.7644975031693447E-2</v>
      </c>
      <c r="AH192" s="4">
        <f>SUMIFS(Stock!AH$2:AH$500,Stock!$C$2:$C$500,'Stock-AF'!$C192)*SUMIFS(AF!AH$2:AH$500,AF!$C$2:$C$500,'Stock-AF'!$C192)</f>
        <v>3.2244606677056883E-4</v>
      </c>
      <c r="AI192" s="4">
        <f>SUMIFS(Stock!AI$2:AI$500,Stock!$C$2:$C$500,'Stock-AF'!$C192)*SUMIFS(AF!AI$2:AI$500,AF!$C$2:$C$500,'Stock-AF'!$C192)</f>
        <v>2.6089712560032563E-2</v>
      </c>
      <c r="AJ192" s="4">
        <f>SUMIFS(Stock!AJ$2:AJ$500,Stock!$C$2:$C$500,'Stock-AF'!$C192)*SUMIFS(AF!AJ$2:AJ$500,AF!$C$2:$C$500,'Stock-AF'!$C192)</f>
        <v>1.1805166718272882E-3</v>
      </c>
      <c r="AK192" s="4">
        <f>SUMIFS(Stock!AK$2:AK$500,Stock!$C$2:$C$500,'Stock-AF'!$C192)*SUMIFS(AF!AK$2:AK$500,AF!$C$2:$C$500,'Stock-AF'!$C192)</f>
        <v>8.1977579936600635E-4</v>
      </c>
      <c r="AL192" s="4">
        <f>SUMIFS(Stock!AL$2:AL$500,Stock!$C$2:$C$500,'Stock-AF'!$C192)*SUMIFS(AF!AL$2:AL$500,AF!$C$2:$C$500,'Stock-AF'!$C192)</f>
        <v>0</v>
      </c>
      <c r="AM192" s="4">
        <f>SUMIFS(Stock!AM$2:AM$500,Stock!$C$2:$C$500,'Stock-AF'!$C192)*SUMIFS(AF!AM$2:AM$500,AF!$C$2:$C$500,'Stock-AF'!$C192)</f>
        <v>4.2920792899833506E-3</v>
      </c>
      <c r="AN192" s="4">
        <f>SUMIFS(Stock!AN$2:AN$500,Stock!$C$2:$C$500,'Stock-AF'!$C192)*SUMIFS(AF!AN$2:AN$500,AF!$C$2:$C$500,'Stock-AF'!$C192)</f>
        <v>1.8322021998734724E-2</v>
      </c>
      <c r="AO192" s="4">
        <f>SUMIFS(Stock!AO$2:AO$500,Stock!$C$2:$C$500,'Stock-AF'!$C192)*SUMIFS(AF!AO$2:AO$500,AF!$C$2:$C$500,'Stock-AF'!$C192)</f>
        <v>9.8743448965510239E-2</v>
      </c>
      <c r="AP192" s="4">
        <f>SUMIFS(Stock!AP$2:AP$500,Stock!$C$2:$C$500,'Stock-AF'!$C192)*SUMIFS(AF!AP$2:AP$500,AF!$C$2:$C$500,'Stock-AF'!$C192)</f>
        <v>2.7310152314044305E-2</v>
      </c>
      <c r="AQ192" s="4">
        <f>SUMIFS(Stock!AQ$2:AQ$500,Stock!$C$2:$C$500,'Stock-AF'!$C192)*SUMIFS(AF!AQ$2:AQ$500,AF!$C$2:$C$500,'Stock-AF'!$C192)</f>
        <v>0.15388977242054078</v>
      </c>
      <c r="AR192" s="4">
        <f>SUMIFS(Stock!AR$2:AR$500,Stock!$C$2:$C$500,'Stock-AF'!$C192)*SUMIFS(AF!AR$2:AR$500,AF!$C$2:$C$500,'Stock-AF'!$C192)</f>
        <v>5.1503206705525474E-3</v>
      </c>
      <c r="AS192" s="4">
        <f>SUMIFS(Stock!AS$2:AS$500,Stock!$C$2:$C$500,'Stock-AF'!$C192)*SUMIFS(AF!AS$2:AS$500,AF!$C$2:$C$500,'Stock-AF'!$C192)</f>
        <v>6.425562355903156E-3</v>
      </c>
      <c r="AT192" s="4">
        <f>SUMIFS(Stock!AT$2:AT$500,Stock!$C$2:$C$500,'Stock-AF'!$C192)*SUMIFS(AF!AT$2:AT$500,AF!$C$2:$C$500,'Stock-AF'!$C192)</f>
        <v>2.2689787634222594E-2</v>
      </c>
      <c r="AU192" s="4">
        <f>SUMIFS(Stock!AU$2:AU$500,Stock!$C$2:$C$500,'Stock-AF'!$C192)*SUMIFS(AF!AU$2:AU$500,AF!$C$2:$C$500,'Stock-AF'!$C192)</f>
        <v>6.1526460525844343E-4</v>
      </c>
      <c r="AV192" s="4">
        <f>SUMIFS(Stock!AV$2:AV$500,Stock!$C$2:$C$500,'Stock-AF'!$C192)*SUMIFS(AF!AV$2:AV$500,AF!$C$2:$C$500,'Stock-AF'!$C192)</f>
        <v>0</v>
      </c>
    </row>
    <row r="193" spans="1:48">
      <c r="A193" s="4" t="s">
        <v>52</v>
      </c>
      <c r="B193" s="4" t="s">
        <v>258</v>
      </c>
      <c r="C193" s="4" t="s">
        <v>94</v>
      </c>
      <c r="D193" s="4" t="s">
        <v>54</v>
      </c>
      <c r="E193" s="4" t="s">
        <v>260</v>
      </c>
      <c r="F193" s="4" t="s">
        <v>54</v>
      </c>
      <c r="G193" s="4">
        <v>2010</v>
      </c>
      <c r="H193" s="4" t="s">
        <v>54</v>
      </c>
      <c r="I193" s="4" t="s">
        <v>54</v>
      </c>
      <c r="J193" s="4" t="s">
        <v>54</v>
      </c>
      <c r="K193" s="4" t="s">
        <v>54</v>
      </c>
      <c r="L193" s="4">
        <f>SUMIFS(Stock!L$2:L$500,Stock!$C$2:$C$500,'Stock-AF'!$C193)*SUMIFS(AF!L$2:L$500,AF!$C$2:$C$500,'Stock-AF'!$C193)</f>
        <v>0</v>
      </c>
      <c r="M193" s="4">
        <f>SUMIFS(Stock!M$2:M$500,Stock!$C$2:$C$500,'Stock-AF'!$C193)*SUMIFS(AF!M$2:M$500,AF!$C$2:$C$500,'Stock-AF'!$C193)</f>
        <v>1.162140601068433E-3</v>
      </c>
      <c r="N193" s="4">
        <f>SUMIFS(Stock!N$2:N$500,Stock!$C$2:$C$500,'Stock-AF'!$C193)*SUMIFS(AF!N$2:N$500,AF!$C$2:$C$500,'Stock-AF'!$C193)</f>
        <v>0</v>
      </c>
      <c r="O193" s="4">
        <f>SUMIFS(Stock!O$2:O$500,Stock!$C$2:$C$500,'Stock-AF'!$C193)*SUMIFS(AF!O$2:O$500,AF!$C$2:$C$500,'Stock-AF'!$C193)</f>
        <v>0</v>
      </c>
      <c r="P193" s="4">
        <f>SUMIFS(Stock!P$2:P$500,Stock!$C$2:$C$500,'Stock-AF'!$C193)*SUMIFS(AF!P$2:P$500,AF!$C$2:$C$500,'Stock-AF'!$C193)</f>
        <v>7.8620197726692661E-4</v>
      </c>
      <c r="Q193" s="4">
        <f>SUMIFS(Stock!Q$2:Q$500,Stock!$C$2:$C$500,'Stock-AF'!$C193)*SUMIFS(AF!Q$2:Q$500,AF!$C$2:$C$500,'Stock-AF'!$C193)</f>
        <v>0</v>
      </c>
      <c r="R193" s="4">
        <f>SUMIFS(Stock!R$2:R$500,Stock!$C$2:$C$500,'Stock-AF'!$C193)*SUMIFS(AF!R$2:R$500,AF!$C$2:$C$500,'Stock-AF'!$C193)</f>
        <v>0</v>
      </c>
      <c r="S193" s="4">
        <f>SUMIFS(Stock!S$2:S$500,Stock!$C$2:$C$500,'Stock-AF'!$C193)*SUMIFS(AF!S$2:S$500,AF!$C$2:$C$500,'Stock-AF'!$C193)</f>
        <v>3.9525112514679911E-3</v>
      </c>
      <c r="T193" s="4">
        <f>SUMIFS(Stock!T$2:T$500,Stock!$C$2:$C$500,'Stock-AF'!$C193)*SUMIFS(AF!T$2:T$500,AF!$C$2:$C$500,'Stock-AF'!$C193)</f>
        <v>0</v>
      </c>
      <c r="U193" s="4">
        <f>SUMIFS(Stock!U$2:U$500,Stock!$C$2:$C$500,'Stock-AF'!$C193)*SUMIFS(AF!U$2:U$500,AF!$C$2:$C$500,'Stock-AF'!$C193)</f>
        <v>0</v>
      </c>
      <c r="V193" s="4">
        <f>SUMIFS(Stock!V$2:V$500,Stock!$C$2:$C$500,'Stock-AF'!$C193)*SUMIFS(AF!V$2:V$500,AF!$C$2:$C$500,'Stock-AF'!$C193)</f>
        <v>0</v>
      </c>
      <c r="W193" s="4">
        <f>SUMIFS(Stock!W$2:W$500,Stock!$C$2:$C$500,'Stock-AF'!$C193)*SUMIFS(AF!W$2:W$500,AF!$C$2:$C$500,'Stock-AF'!$C193)</f>
        <v>0</v>
      </c>
      <c r="X193" s="4">
        <f>SUMIFS(Stock!X$2:X$500,Stock!$C$2:$C$500,'Stock-AF'!$C193)*SUMIFS(AF!X$2:X$500,AF!$C$2:$C$500,'Stock-AF'!$C193)</f>
        <v>0</v>
      </c>
      <c r="Y193" s="4">
        <f>SUMIFS(Stock!Y$2:Y$500,Stock!$C$2:$C$500,'Stock-AF'!$C193)*SUMIFS(AF!Y$2:Y$500,AF!$C$2:$C$500,'Stock-AF'!$C193)</f>
        <v>0</v>
      </c>
      <c r="Z193" s="4">
        <f>SUMIFS(Stock!Z$2:Z$500,Stock!$C$2:$C$500,'Stock-AF'!$C193)*SUMIFS(AF!Z$2:Z$500,AF!$C$2:$C$500,'Stock-AF'!$C193)</f>
        <v>0</v>
      </c>
      <c r="AA193" s="4">
        <f>SUMIFS(Stock!AA$2:AA$500,Stock!$C$2:$C$500,'Stock-AF'!$C193)*SUMIFS(AF!AA$2:AA$500,AF!$C$2:$C$500,'Stock-AF'!$C193)</f>
        <v>0</v>
      </c>
      <c r="AB193" s="4">
        <f>SUMIFS(Stock!AB$2:AB$500,Stock!$C$2:$C$500,'Stock-AF'!$C193)*SUMIFS(AF!AB$2:AB$500,AF!$C$2:$C$500,'Stock-AF'!$C193)</f>
        <v>3.7380460411112369E-4</v>
      </c>
      <c r="AC193" s="4">
        <f>SUMIFS(Stock!AC$2:AC$500,Stock!$C$2:$C$500,'Stock-AF'!$C193)*SUMIFS(AF!AC$2:AC$500,AF!$C$2:$C$500,'Stock-AF'!$C193)</f>
        <v>2.113323066698912E-2</v>
      </c>
      <c r="AD193" s="4">
        <f>SUMIFS(Stock!AD$2:AD$500,Stock!$C$2:$C$500,'Stock-AF'!$C193)*SUMIFS(AF!AD$2:AD$500,AF!$C$2:$C$500,'Stock-AF'!$C193)</f>
        <v>0</v>
      </c>
      <c r="AE193" s="4">
        <f>SUMIFS(Stock!AE$2:AE$500,Stock!$C$2:$C$500,'Stock-AF'!$C193)*SUMIFS(AF!AE$2:AE$500,AF!$C$2:$C$500,'Stock-AF'!$C193)</f>
        <v>0</v>
      </c>
      <c r="AF193" s="4">
        <f>SUMIFS(Stock!AF$2:AF$500,Stock!$C$2:$C$500,'Stock-AF'!$C193)*SUMIFS(AF!AF$2:AF$500,AF!$C$2:$C$500,'Stock-AF'!$C193)</f>
        <v>0</v>
      </c>
      <c r="AG193" s="4">
        <f>SUMIFS(Stock!AG$2:AG$500,Stock!$C$2:$C$500,'Stock-AF'!$C193)*SUMIFS(AF!AG$2:AG$500,AF!$C$2:$C$500,'Stock-AF'!$C193)</f>
        <v>0</v>
      </c>
      <c r="AH193" s="4">
        <f>SUMIFS(Stock!AH$2:AH$500,Stock!$C$2:$C$500,'Stock-AF'!$C193)*SUMIFS(AF!AH$2:AH$500,AF!$C$2:$C$500,'Stock-AF'!$C193)</f>
        <v>0</v>
      </c>
      <c r="AI193" s="4">
        <f>SUMIFS(Stock!AI$2:AI$500,Stock!$C$2:$C$500,'Stock-AF'!$C193)*SUMIFS(AF!AI$2:AI$500,AF!$C$2:$C$500,'Stock-AF'!$C193)</f>
        <v>0</v>
      </c>
      <c r="AJ193" s="4">
        <f>SUMIFS(Stock!AJ$2:AJ$500,Stock!$C$2:$C$500,'Stock-AF'!$C193)*SUMIFS(AF!AJ$2:AJ$500,AF!$C$2:$C$500,'Stock-AF'!$C193)</f>
        <v>0</v>
      </c>
      <c r="AK193" s="4">
        <f>SUMIFS(Stock!AK$2:AK$500,Stock!$C$2:$C$500,'Stock-AF'!$C193)*SUMIFS(AF!AK$2:AK$500,AF!$C$2:$C$500,'Stock-AF'!$C193)</f>
        <v>0</v>
      </c>
      <c r="AL193" s="4">
        <f>SUMIFS(Stock!AL$2:AL$500,Stock!$C$2:$C$500,'Stock-AF'!$C193)*SUMIFS(AF!AL$2:AL$500,AF!$C$2:$C$500,'Stock-AF'!$C193)</f>
        <v>0</v>
      </c>
      <c r="AM193" s="4">
        <f>SUMIFS(Stock!AM$2:AM$500,Stock!$C$2:$C$500,'Stock-AF'!$C193)*SUMIFS(AF!AM$2:AM$500,AF!$C$2:$C$500,'Stock-AF'!$C193)</f>
        <v>0</v>
      </c>
      <c r="AN193" s="4">
        <f>SUMIFS(Stock!AN$2:AN$500,Stock!$C$2:$C$500,'Stock-AF'!$C193)*SUMIFS(AF!AN$2:AN$500,AF!$C$2:$C$500,'Stock-AF'!$C193)</f>
        <v>0</v>
      </c>
      <c r="AO193" s="4">
        <f>SUMIFS(Stock!AO$2:AO$500,Stock!$C$2:$C$500,'Stock-AF'!$C193)*SUMIFS(AF!AO$2:AO$500,AF!$C$2:$C$500,'Stock-AF'!$C193)</f>
        <v>0.30828431307459375</v>
      </c>
      <c r="AP193" s="4">
        <f>SUMIFS(Stock!AP$2:AP$500,Stock!$C$2:$C$500,'Stock-AF'!$C193)*SUMIFS(AF!AP$2:AP$500,AF!$C$2:$C$500,'Stock-AF'!$C193)</f>
        <v>0</v>
      </c>
      <c r="AQ193" s="4">
        <f>SUMIFS(Stock!AQ$2:AQ$500,Stock!$C$2:$C$500,'Stock-AF'!$C193)*SUMIFS(AF!AQ$2:AQ$500,AF!$C$2:$C$500,'Stock-AF'!$C193)</f>
        <v>0</v>
      </c>
      <c r="AR193" s="4">
        <f>SUMIFS(Stock!AR$2:AR$500,Stock!$C$2:$C$500,'Stock-AF'!$C193)*SUMIFS(AF!AR$2:AR$500,AF!$C$2:$C$500,'Stock-AF'!$C193)</f>
        <v>0</v>
      </c>
      <c r="AS193" s="4">
        <f>SUMIFS(Stock!AS$2:AS$500,Stock!$C$2:$C$500,'Stock-AF'!$C193)*SUMIFS(AF!AS$2:AS$500,AF!$C$2:$C$500,'Stock-AF'!$C193)</f>
        <v>0</v>
      </c>
      <c r="AT193" s="4">
        <f>SUMIFS(Stock!AT$2:AT$500,Stock!$C$2:$C$500,'Stock-AF'!$C193)*SUMIFS(AF!AT$2:AT$500,AF!$C$2:$C$500,'Stock-AF'!$C193)</f>
        <v>0</v>
      </c>
      <c r="AU193" s="4">
        <f>SUMIFS(Stock!AU$2:AU$500,Stock!$C$2:$C$500,'Stock-AF'!$C193)*SUMIFS(AF!AU$2:AU$500,AF!$C$2:$C$500,'Stock-AF'!$C193)</f>
        <v>0</v>
      </c>
      <c r="AV193" s="4">
        <f>SUMIFS(Stock!AV$2:AV$500,Stock!$C$2:$C$500,'Stock-AF'!$C193)*SUMIFS(AF!AV$2:AV$500,AF!$C$2:$C$500,'Stock-AF'!$C193)</f>
        <v>4.7028620009236114E-3</v>
      </c>
    </row>
    <row r="194" spans="1:48">
      <c r="A194" s="4" t="s">
        <v>52</v>
      </c>
      <c r="B194" s="4" t="s">
        <v>258</v>
      </c>
      <c r="C194" s="4" t="s">
        <v>95</v>
      </c>
      <c r="D194" s="4" t="s">
        <v>54</v>
      </c>
      <c r="E194" s="4" t="s">
        <v>260</v>
      </c>
      <c r="F194" s="4" t="s">
        <v>54</v>
      </c>
      <c r="G194" s="4">
        <v>2010</v>
      </c>
      <c r="H194" s="4" t="s">
        <v>54</v>
      </c>
      <c r="I194" s="4" t="s">
        <v>54</v>
      </c>
      <c r="J194" s="4" t="s">
        <v>54</v>
      </c>
      <c r="K194" s="4" t="s">
        <v>54</v>
      </c>
      <c r="L194" s="4">
        <f>SUMIFS(Stock!L$2:L$500,Stock!$C$2:$C$500,'Stock-AF'!$C194)*SUMIFS(AF!L$2:L$500,AF!$C$2:$C$500,'Stock-AF'!$C194)</f>
        <v>1.9900565142136239E-2</v>
      </c>
      <c r="M194" s="4">
        <f>SUMIFS(Stock!M$2:M$500,Stock!$C$2:$C$500,'Stock-AF'!$C194)*SUMIFS(AF!M$2:M$500,AF!$C$2:$C$500,'Stock-AF'!$C194)</f>
        <v>9.9683611901990557E-2</v>
      </c>
      <c r="N194" s="4">
        <f>SUMIFS(Stock!N$2:N$500,Stock!$C$2:$C$500,'Stock-AF'!$C194)*SUMIFS(AF!N$2:N$500,AF!$C$2:$C$500,'Stock-AF'!$C194)</f>
        <v>3.1657295728491089E-2</v>
      </c>
      <c r="O194" s="4">
        <f>SUMIFS(Stock!O$2:O$500,Stock!$C$2:$C$500,'Stock-AF'!$C194)*SUMIFS(AF!O$2:O$500,AF!$C$2:$C$500,'Stock-AF'!$C194)</f>
        <v>5.1266773081642056E-2</v>
      </c>
      <c r="P194" s="4">
        <f>SUMIFS(Stock!P$2:P$500,Stock!$C$2:$C$500,'Stock-AF'!$C194)*SUMIFS(AF!P$2:P$500,AF!$C$2:$C$500,'Stock-AF'!$C194)</f>
        <v>0.10581472253010495</v>
      </c>
      <c r="Q194" s="4">
        <f>SUMIFS(Stock!Q$2:Q$500,Stock!$C$2:$C$500,'Stock-AF'!$C194)*SUMIFS(AF!Q$2:Q$500,AF!$C$2:$C$500,'Stock-AF'!$C194)</f>
        <v>6.4151005075143167E-2</v>
      </c>
      <c r="R194" s="4">
        <f>SUMIFS(Stock!R$2:R$500,Stock!$C$2:$C$500,'Stock-AF'!$C194)*SUMIFS(AF!R$2:R$500,AF!$C$2:$C$500,'Stock-AF'!$C194)</f>
        <v>2.1822038722015503E-3</v>
      </c>
      <c r="S194" s="4">
        <f>SUMIFS(Stock!S$2:S$500,Stock!$C$2:$C$500,'Stock-AF'!$C194)*SUMIFS(AF!S$2:S$500,AF!$C$2:$C$500,'Stock-AF'!$C194)</f>
        <v>0.12952412217414505</v>
      </c>
      <c r="T194" s="4">
        <f>SUMIFS(Stock!T$2:T$500,Stock!$C$2:$C$500,'Stock-AF'!$C194)*SUMIFS(AF!T$2:T$500,AF!$C$2:$C$500,'Stock-AF'!$C194)</f>
        <v>0.51495855348434061</v>
      </c>
      <c r="U194" s="4">
        <f>SUMIFS(Stock!U$2:U$500,Stock!$C$2:$C$500,'Stock-AF'!$C194)*SUMIFS(AF!U$2:U$500,AF!$C$2:$C$500,'Stock-AF'!$C194)</f>
        <v>4.946761612406491E-2</v>
      </c>
      <c r="V194" s="4">
        <f>SUMIFS(Stock!V$2:V$500,Stock!$C$2:$C$500,'Stock-AF'!$C194)*SUMIFS(AF!V$2:V$500,AF!$C$2:$C$500,'Stock-AF'!$C194)</f>
        <v>4.6537067915974053E-3</v>
      </c>
      <c r="W194" s="4">
        <f>SUMIFS(Stock!W$2:W$500,Stock!$C$2:$C$500,'Stock-AF'!$C194)*SUMIFS(AF!W$2:W$500,AF!$C$2:$C$500,'Stock-AF'!$C194)</f>
        <v>0.1273068491120144</v>
      </c>
      <c r="X194" s="4">
        <f>SUMIFS(Stock!X$2:X$500,Stock!$C$2:$C$500,'Stock-AF'!$C194)*SUMIFS(AF!X$2:X$500,AF!$C$2:$C$500,'Stock-AF'!$C194)</f>
        <v>0.14229566075579816</v>
      </c>
      <c r="Y194" s="4">
        <f>SUMIFS(Stock!Y$2:Y$500,Stock!$C$2:$C$500,'Stock-AF'!$C194)*SUMIFS(AF!Y$2:Y$500,AF!$C$2:$C$500,'Stock-AF'!$C194)</f>
        <v>0.11868926559374841</v>
      </c>
      <c r="Z194" s="4">
        <f>SUMIFS(Stock!Z$2:Z$500,Stock!$C$2:$C$500,'Stock-AF'!$C194)*SUMIFS(AF!Z$2:Z$500,AF!$C$2:$C$500,'Stock-AF'!$C194)</f>
        <v>0.79556088050687768</v>
      </c>
      <c r="AA194" s="4">
        <f>SUMIFS(Stock!AA$2:AA$500,Stock!$C$2:$C$500,'Stock-AF'!$C194)*SUMIFS(AF!AA$2:AA$500,AF!$C$2:$C$500,'Stock-AF'!$C194)</f>
        <v>4.4397767804551284E-2</v>
      </c>
      <c r="AB194" s="4">
        <f>SUMIFS(Stock!AB$2:AB$500,Stock!$C$2:$C$500,'Stock-AF'!$C194)*SUMIFS(AF!AB$2:AB$500,AF!$C$2:$C$500,'Stock-AF'!$C194)</f>
        <v>6.236035939019044E-2</v>
      </c>
      <c r="AC194" s="4">
        <f>SUMIFS(Stock!AC$2:AC$500,Stock!$C$2:$C$500,'Stock-AF'!$C194)*SUMIFS(AF!AC$2:AC$500,AF!$C$2:$C$500,'Stock-AF'!$C194)</f>
        <v>4.6329700546287246E-2</v>
      </c>
      <c r="AD194" s="4">
        <f>SUMIFS(Stock!AD$2:AD$500,Stock!$C$2:$C$500,'Stock-AF'!$C194)*SUMIFS(AF!AD$2:AD$500,AF!$C$2:$C$500,'Stock-AF'!$C194)</f>
        <v>5.6807090271907505E-3</v>
      </c>
      <c r="AE194" s="4">
        <f>SUMIFS(Stock!AE$2:AE$500,Stock!$C$2:$C$500,'Stock-AF'!$C194)*SUMIFS(AF!AE$2:AE$500,AF!$C$2:$C$500,'Stock-AF'!$C194)</f>
        <v>8.3690042903762113E-2</v>
      </c>
      <c r="AF194" s="4">
        <f>SUMIFS(Stock!AF$2:AF$500,Stock!$C$2:$C$500,'Stock-AF'!$C194)*SUMIFS(AF!AF$2:AF$500,AF!$C$2:$C$500,'Stock-AF'!$C194)</f>
        <v>1.5616196099750011E-2</v>
      </c>
      <c r="AG194" s="4">
        <f>SUMIFS(Stock!AG$2:AG$500,Stock!$C$2:$C$500,'Stock-AF'!$C194)*SUMIFS(AF!AG$2:AG$500,AF!$C$2:$C$500,'Stock-AF'!$C194)</f>
        <v>7.7414114963384904E-3</v>
      </c>
      <c r="AH194" s="4">
        <f>SUMIFS(Stock!AH$2:AH$500,Stock!$C$2:$C$500,'Stock-AF'!$C194)*SUMIFS(AF!AH$2:AH$500,AF!$C$2:$C$500,'Stock-AF'!$C194)</f>
        <v>1.8255408087933754E-3</v>
      </c>
      <c r="AI194" s="4">
        <f>SUMIFS(Stock!AI$2:AI$500,Stock!$C$2:$C$500,'Stock-AF'!$C194)*SUMIFS(AF!AI$2:AI$500,AF!$C$2:$C$500,'Stock-AF'!$C194)</f>
        <v>3.7911921690599124E-3</v>
      </c>
      <c r="AJ194" s="4">
        <f>SUMIFS(Stock!AJ$2:AJ$500,Stock!$C$2:$C$500,'Stock-AF'!$C194)*SUMIFS(AF!AJ$2:AJ$500,AF!$C$2:$C$500,'Stock-AF'!$C194)</f>
        <v>1.0143649838769647E-2</v>
      </c>
      <c r="AK194" s="4">
        <f>SUMIFS(Stock!AK$2:AK$500,Stock!$C$2:$C$500,'Stock-AF'!$C194)*SUMIFS(AF!AK$2:AK$500,AF!$C$2:$C$500,'Stock-AF'!$C194)</f>
        <v>1.9216450687904254E-2</v>
      </c>
      <c r="AL194" s="4">
        <f>SUMIFS(Stock!AL$2:AL$500,Stock!$C$2:$C$500,'Stock-AF'!$C194)*SUMIFS(AF!AL$2:AL$500,AF!$C$2:$C$500,'Stock-AF'!$C194)</f>
        <v>2.0087667848292976E-4</v>
      </c>
      <c r="AM194" s="4">
        <f>SUMIFS(Stock!AM$2:AM$500,Stock!$C$2:$C$500,'Stock-AF'!$C194)*SUMIFS(AF!AM$2:AM$500,AF!$C$2:$C$500,'Stock-AF'!$C194)</f>
        <v>1.452865494685523E-2</v>
      </c>
      <c r="AN194" s="4">
        <f>SUMIFS(Stock!AN$2:AN$500,Stock!$C$2:$C$500,'Stock-AF'!$C194)*SUMIFS(AF!AN$2:AN$500,AF!$C$2:$C$500,'Stock-AF'!$C194)</f>
        <v>0.21719181629094531</v>
      </c>
      <c r="AO194" s="4">
        <f>SUMIFS(Stock!AO$2:AO$500,Stock!$C$2:$C$500,'Stock-AF'!$C194)*SUMIFS(AF!AO$2:AO$500,AF!$C$2:$C$500,'Stock-AF'!$C194)</f>
        <v>6.2960721361323413E-2</v>
      </c>
      <c r="AP194" s="4">
        <f>SUMIFS(Stock!AP$2:AP$500,Stock!$C$2:$C$500,'Stock-AF'!$C194)*SUMIFS(AF!AP$2:AP$500,AF!$C$2:$C$500,'Stock-AF'!$C194)</f>
        <v>5.4368432340607148E-2</v>
      </c>
      <c r="AQ194" s="4">
        <f>SUMIFS(Stock!AQ$2:AQ$500,Stock!$C$2:$C$500,'Stock-AF'!$C194)*SUMIFS(AF!AQ$2:AQ$500,AF!$C$2:$C$500,'Stock-AF'!$C194)</f>
        <v>5.0139050497746078E-2</v>
      </c>
      <c r="AR194" s="4">
        <f>SUMIFS(Stock!AR$2:AR$500,Stock!$C$2:$C$500,'Stock-AF'!$C194)*SUMIFS(AF!AR$2:AR$500,AF!$C$2:$C$500,'Stock-AF'!$C194)</f>
        <v>0.10198845370120339</v>
      </c>
      <c r="AS194" s="4">
        <f>SUMIFS(Stock!AS$2:AS$500,Stock!$C$2:$C$500,'Stock-AF'!$C194)*SUMIFS(AF!AS$2:AS$500,AF!$C$2:$C$500,'Stock-AF'!$C194)</f>
        <v>0.18756356203019436</v>
      </c>
      <c r="AT194" s="4">
        <f>SUMIFS(Stock!AT$2:AT$500,Stock!$C$2:$C$500,'Stock-AF'!$C194)*SUMIFS(AF!AT$2:AT$500,AF!$C$2:$C$500,'Stock-AF'!$C194)</f>
        <v>2.5273450760432695E-2</v>
      </c>
      <c r="AU194" s="4">
        <f>SUMIFS(Stock!AU$2:AU$500,Stock!$C$2:$C$500,'Stock-AF'!$C194)*SUMIFS(AF!AU$2:AU$500,AF!$C$2:$C$500,'Stock-AF'!$C194)</f>
        <v>2.0815217006815826E-2</v>
      </c>
      <c r="AV194" s="4">
        <f>SUMIFS(Stock!AV$2:AV$500,Stock!$C$2:$C$500,'Stock-AF'!$C194)*SUMIFS(AF!AV$2:AV$500,AF!$C$2:$C$500,'Stock-AF'!$C194)</f>
        <v>0.21858059227705054</v>
      </c>
    </row>
    <row r="195" spans="1:48">
      <c r="A195" s="4" t="s">
        <v>52</v>
      </c>
      <c r="B195" s="4" t="s">
        <v>258</v>
      </c>
      <c r="C195" s="4" t="s">
        <v>96</v>
      </c>
      <c r="D195" s="4" t="s">
        <v>54</v>
      </c>
      <c r="E195" s="4" t="s">
        <v>260</v>
      </c>
      <c r="F195" s="4" t="s">
        <v>54</v>
      </c>
      <c r="G195" s="4">
        <v>2010</v>
      </c>
      <c r="H195" s="4" t="s">
        <v>54</v>
      </c>
      <c r="I195" s="4" t="s">
        <v>54</v>
      </c>
      <c r="J195" s="4" t="s">
        <v>54</v>
      </c>
      <c r="K195" s="4" t="s">
        <v>54</v>
      </c>
      <c r="L195" s="4">
        <f>SUMIFS(Stock!L$2:L$500,Stock!$C$2:$C$500,'Stock-AF'!$C195)*SUMIFS(AF!L$2:L$500,AF!$C$2:$C$500,'Stock-AF'!$C195)</f>
        <v>0</v>
      </c>
      <c r="M195" s="4">
        <f>SUMIFS(Stock!M$2:M$500,Stock!$C$2:$C$500,'Stock-AF'!$C195)*SUMIFS(AF!M$2:M$500,AF!$C$2:$C$500,'Stock-AF'!$C195)</f>
        <v>6.876666453218748E-2</v>
      </c>
      <c r="N195" s="4">
        <f>SUMIFS(Stock!N$2:N$500,Stock!$C$2:$C$500,'Stock-AF'!$C195)*SUMIFS(AF!N$2:N$500,AF!$C$2:$C$500,'Stock-AF'!$C195)</f>
        <v>3.0548063761798518E-3</v>
      </c>
      <c r="O195" s="4">
        <f>SUMIFS(Stock!O$2:O$500,Stock!$C$2:$C$500,'Stock-AF'!$C195)*SUMIFS(AF!O$2:O$500,AF!$C$2:$C$500,'Stock-AF'!$C195)</f>
        <v>0.14790742657820485</v>
      </c>
      <c r="P195" s="4">
        <f>SUMIFS(Stock!P$2:P$500,Stock!$C$2:$C$500,'Stock-AF'!$C195)*SUMIFS(AF!P$2:P$500,AF!$C$2:$C$500,'Stock-AF'!$C195)</f>
        <v>1.7538351800569887E-3</v>
      </c>
      <c r="Q195" s="4">
        <f>SUMIFS(Stock!Q$2:Q$500,Stock!$C$2:$C$500,'Stock-AF'!$C195)*SUMIFS(AF!Q$2:Q$500,AF!$C$2:$C$500,'Stock-AF'!$C195)</f>
        <v>5.1225544579810663E-2</v>
      </c>
      <c r="R195" s="4">
        <f>SUMIFS(Stock!R$2:R$500,Stock!$C$2:$C$500,'Stock-AF'!$C195)*SUMIFS(AF!R$2:R$500,AF!$C$2:$C$500,'Stock-AF'!$C195)</f>
        <v>0</v>
      </c>
      <c r="S195" s="4">
        <f>SUMIFS(Stock!S$2:S$500,Stock!$C$2:$C$500,'Stock-AF'!$C195)*SUMIFS(AF!S$2:S$500,AF!$C$2:$C$500,'Stock-AF'!$C195)</f>
        <v>7.3181676467623344E-2</v>
      </c>
      <c r="T195" s="4">
        <f>SUMIFS(Stock!T$2:T$500,Stock!$C$2:$C$500,'Stock-AF'!$C195)*SUMIFS(AF!T$2:T$500,AF!$C$2:$C$500,'Stock-AF'!$C195)</f>
        <v>0.94201482289785121</v>
      </c>
      <c r="U195" s="4">
        <f>SUMIFS(Stock!U$2:U$500,Stock!$C$2:$C$500,'Stock-AF'!$C195)*SUMIFS(AF!U$2:U$500,AF!$C$2:$C$500,'Stock-AF'!$C195)</f>
        <v>4.623194514651266E-2</v>
      </c>
      <c r="V195" s="4">
        <f>SUMIFS(Stock!V$2:V$500,Stock!$C$2:$C$500,'Stock-AF'!$C195)*SUMIFS(AF!V$2:V$500,AF!$C$2:$C$500,'Stock-AF'!$C195)</f>
        <v>1.5285606142650134E-3</v>
      </c>
      <c r="W195" s="4">
        <f>SUMIFS(Stock!W$2:W$500,Stock!$C$2:$C$500,'Stock-AF'!$C195)*SUMIFS(AF!W$2:W$500,AF!$C$2:$C$500,'Stock-AF'!$C195)</f>
        <v>5.325949319064752E-3</v>
      </c>
      <c r="X195" s="4">
        <f>SUMIFS(Stock!X$2:X$500,Stock!$C$2:$C$500,'Stock-AF'!$C195)*SUMIFS(AF!X$2:X$500,AF!$C$2:$C$500,'Stock-AF'!$C195)</f>
        <v>0.12452193383730518</v>
      </c>
      <c r="Y195" s="4">
        <f>SUMIFS(Stock!Y$2:Y$500,Stock!$C$2:$C$500,'Stock-AF'!$C195)*SUMIFS(AF!Y$2:Y$500,AF!$C$2:$C$500,'Stock-AF'!$C195)</f>
        <v>2.0639025387637591E-3</v>
      </c>
      <c r="Z195" s="4">
        <f>SUMIFS(Stock!Z$2:Z$500,Stock!$C$2:$C$500,'Stock-AF'!$C195)*SUMIFS(AF!Z$2:Z$500,AF!$C$2:$C$500,'Stock-AF'!$C195)</f>
        <v>0.70639512004130578</v>
      </c>
      <c r="AA195" s="4">
        <f>SUMIFS(Stock!AA$2:AA$500,Stock!$C$2:$C$500,'Stock-AF'!$C195)*SUMIFS(AF!AA$2:AA$500,AF!$C$2:$C$500,'Stock-AF'!$C195)</f>
        <v>4.3507315854206946E-2</v>
      </c>
      <c r="AB195" s="4">
        <f>SUMIFS(Stock!AB$2:AB$500,Stock!$C$2:$C$500,'Stock-AF'!$C195)*SUMIFS(AF!AB$2:AB$500,AF!$C$2:$C$500,'Stock-AF'!$C195)</f>
        <v>0.14804287560209595</v>
      </c>
      <c r="AC195" s="4">
        <f>SUMIFS(Stock!AC$2:AC$500,Stock!$C$2:$C$500,'Stock-AF'!$C195)*SUMIFS(AF!AC$2:AC$500,AF!$C$2:$C$500,'Stock-AF'!$C195)</f>
        <v>4.1888103026759209E-2</v>
      </c>
      <c r="AD195" s="4">
        <f>SUMIFS(Stock!AD$2:AD$500,Stock!$C$2:$C$500,'Stock-AF'!$C195)*SUMIFS(AF!AD$2:AD$500,AF!$C$2:$C$500,'Stock-AF'!$C195)</f>
        <v>0</v>
      </c>
      <c r="AE195" s="4">
        <f>SUMIFS(Stock!AE$2:AE$500,Stock!$C$2:$C$500,'Stock-AF'!$C195)*SUMIFS(AF!AE$2:AE$500,AF!$C$2:$C$500,'Stock-AF'!$C195)</f>
        <v>0.40425293046285182</v>
      </c>
      <c r="AF195" s="4">
        <f>SUMIFS(Stock!AF$2:AF$500,Stock!$C$2:$C$500,'Stock-AF'!$C195)*SUMIFS(AF!AF$2:AF$500,AF!$C$2:$C$500,'Stock-AF'!$C195)</f>
        <v>0</v>
      </c>
      <c r="AG195" s="4">
        <f>SUMIFS(Stock!AG$2:AG$500,Stock!$C$2:$C$500,'Stock-AF'!$C195)*SUMIFS(AF!AG$2:AG$500,AF!$C$2:$C$500,'Stock-AF'!$C195)</f>
        <v>5.1357410903443415E-3</v>
      </c>
      <c r="AH195" s="4">
        <f>SUMIFS(Stock!AH$2:AH$500,Stock!$C$2:$C$500,'Stock-AF'!$C195)*SUMIFS(AF!AH$2:AH$500,AF!$C$2:$C$500,'Stock-AF'!$C195)</f>
        <v>6.1363966860798758E-3</v>
      </c>
      <c r="AI195" s="4">
        <f>SUMIFS(Stock!AI$2:AI$500,Stock!$C$2:$C$500,'Stock-AF'!$C195)*SUMIFS(AF!AI$2:AI$500,AF!$C$2:$C$500,'Stock-AF'!$C195)</f>
        <v>5.4279617400974974E-3</v>
      </c>
      <c r="AJ195" s="4">
        <f>SUMIFS(Stock!AJ$2:AJ$500,Stock!$C$2:$C$500,'Stock-AF'!$C195)*SUMIFS(AF!AJ$2:AJ$500,AF!$C$2:$C$500,'Stock-AF'!$C195)</f>
        <v>0</v>
      </c>
      <c r="AK195" s="4">
        <f>SUMIFS(Stock!AK$2:AK$500,Stock!$C$2:$C$500,'Stock-AF'!$C195)*SUMIFS(AF!AK$2:AK$500,AF!$C$2:$C$500,'Stock-AF'!$C195)</f>
        <v>0</v>
      </c>
      <c r="AL195" s="4">
        <f>SUMIFS(Stock!AL$2:AL$500,Stock!$C$2:$C$500,'Stock-AF'!$C195)*SUMIFS(AF!AL$2:AL$500,AF!$C$2:$C$500,'Stock-AF'!$C195)</f>
        <v>0</v>
      </c>
      <c r="AM195" s="4">
        <f>SUMIFS(Stock!AM$2:AM$500,Stock!$C$2:$C$500,'Stock-AF'!$C195)*SUMIFS(AF!AM$2:AM$500,AF!$C$2:$C$500,'Stock-AF'!$C195)</f>
        <v>0.17146240332590129</v>
      </c>
      <c r="AN195" s="4">
        <f>SUMIFS(Stock!AN$2:AN$500,Stock!$C$2:$C$500,'Stock-AF'!$C195)*SUMIFS(AF!AN$2:AN$500,AF!$C$2:$C$500,'Stock-AF'!$C195)</f>
        <v>1.4872204589536512E-4</v>
      </c>
      <c r="AO195" s="4">
        <f>SUMIFS(Stock!AO$2:AO$500,Stock!$C$2:$C$500,'Stock-AF'!$C195)*SUMIFS(AF!AO$2:AO$500,AF!$C$2:$C$500,'Stock-AF'!$C195)</f>
        <v>0.18110304435870486</v>
      </c>
      <c r="AP195" s="4">
        <f>SUMIFS(Stock!AP$2:AP$500,Stock!$C$2:$C$500,'Stock-AF'!$C195)*SUMIFS(AF!AP$2:AP$500,AF!$C$2:$C$500,'Stock-AF'!$C195)</f>
        <v>3.3031251415405354E-2</v>
      </c>
      <c r="AQ195" s="4">
        <f>SUMIFS(Stock!AQ$2:AQ$500,Stock!$C$2:$C$500,'Stock-AF'!$C195)*SUMIFS(AF!AQ$2:AQ$500,AF!$C$2:$C$500,'Stock-AF'!$C195)</f>
        <v>0.12491560586833848</v>
      </c>
      <c r="AR195" s="4">
        <f>SUMIFS(Stock!AR$2:AR$500,Stock!$C$2:$C$500,'Stock-AF'!$C195)*SUMIFS(AF!AR$2:AR$500,AF!$C$2:$C$500,'Stock-AF'!$C195)</f>
        <v>1.5242836060011094E-2</v>
      </c>
      <c r="AS195" s="4">
        <f>SUMIFS(Stock!AS$2:AS$500,Stock!$C$2:$C$500,'Stock-AF'!$C195)*SUMIFS(AF!AS$2:AS$500,AF!$C$2:$C$500,'Stock-AF'!$C195)</f>
        <v>4.9879591838849638E-3</v>
      </c>
      <c r="AT195" s="4">
        <f>SUMIFS(Stock!AT$2:AT$500,Stock!$C$2:$C$500,'Stock-AF'!$C195)*SUMIFS(AF!AT$2:AT$500,AF!$C$2:$C$500,'Stock-AF'!$C195)</f>
        <v>6.1195077191583099E-3</v>
      </c>
      <c r="AU195" s="4">
        <f>SUMIFS(Stock!AU$2:AU$500,Stock!$C$2:$C$500,'Stock-AF'!$C195)*SUMIFS(AF!AU$2:AU$500,AF!$C$2:$C$500,'Stock-AF'!$C195)</f>
        <v>7.2237994918596921E-2</v>
      </c>
      <c r="AV195" s="4">
        <f>SUMIFS(Stock!AV$2:AV$500,Stock!$C$2:$C$500,'Stock-AF'!$C195)*SUMIFS(AF!AV$2:AV$500,AF!$C$2:$C$500,'Stock-AF'!$C195)</f>
        <v>0.89353792356029516</v>
      </c>
    </row>
    <row r="196" spans="1:48">
      <c r="A196" s="4" t="s">
        <v>52</v>
      </c>
      <c r="B196" s="4" t="s">
        <v>258</v>
      </c>
      <c r="C196" s="4" t="s">
        <v>97</v>
      </c>
      <c r="D196" s="4" t="s">
        <v>54</v>
      </c>
      <c r="E196" s="4" t="s">
        <v>260</v>
      </c>
      <c r="F196" s="4" t="s">
        <v>54</v>
      </c>
      <c r="G196" s="4">
        <v>2010</v>
      </c>
      <c r="H196" s="4" t="s">
        <v>54</v>
      </c>
      <c r="I196" s="4" t="s">
        <v>54</v>
      </c>
      <c r="J196" s="4" t="s">
        <v>54</v>
      </c>
      <c r="K196" s="4" t="s">
        <v>54</v>
      </c>
      <c r="L196" s="4">
        <f>SUMIFS(Stock!L$2:L$500,Stock!$C$2:$C$500,'Stock-AF'!$C196)*SUMIFS(AF!L$2:L$500,AF!$C$2:$C$500,'Stock-AF'!$C196)</f>
        <v>0</v>
      </c>
      <c r="M196" s="4">
        <f>SUMIFS(Stock!M$2:M$500,Stock!$C$2:$C$500,'Stock-AF'!$C196)*SUMIFS(AF!M$2:M$500,AF!$C$2:$C$500,'Stock-AF'!$C196)</f>
        <v>6.4966331187314E-2</v>
      </c>
      <c r="N196" s="4">
        <f>SUMIFS(Stock!N$2:N$500,Stock!$C$2:$C$500,'Stock-AF'!$C196)*SUMIFS(AF!N$2:N$500,AF!$C$2:$C$500,'Stock-AF'!$C196)</f>
        <v>8.1636931884868091E-3</v>
      </c>
      <c r="O196" s="4">
        <f>SUMIFS(Stock!O$2:O$500,Stock!$C$2:$C$500,'Stock-AF'!$C196)*SUMIFS(AF!O$2:O$500,AF!$C$2:$C$500,'Stock-AF'!$C196)</f>
        <v>5.6189126294191088E-4</v>
      </c>
      <c r="P196" s="4">
        <f>SUMIFS(Stock!P$2:P$500,Stock!$C$2:$C$500,'Stock-AF'!$C196)*SUMIFS(AF!P$2:P$500,AF!$C$2:$C$500,'Stock-AF'!$C196)</f>
        <v>4.2676656048053443E-2</v>
      </c>
      <c r="Q196" s="4">
        <f>SUMIFS(Stock!Q$2:Q$500,Stock!$C$2:$C$500,'Stock-AF'!$C196)*SUMIFS(AF!Q$2:Q$500,AF!$C$2:$C$500,'Stock-AF'!$C196)</f>
        <v>9.007357411070234E-3</v>
      </c>
      <c r="R196" s="4">
        <f>SUMIFS(Stock!R$2:R$500,Stock!$C$2:$C$500,'Stock-AF'!$C196)*SUMIFS(AF!R$2:R$500,AF!$C$2:$C$500,'Stock-AF'!$C196)</f>
        <v>0</v>
      </c>
      <c r="S196" s="4">
        <f>SUMIFS(Stock!S$2:S$500,Stock!$C$2:$C$500,'Stock-AF'!$C196)*SUMIFS(AF!S$2:S$500,AF!$C$2:$C$500,'Stock-AF'!$C196)</f>
        <v>3.6453978425935375E-2</v>
      </c>
      <c r="T196" s="4">
        <f>SUMIFS(Stock!T$2:T$500,Stock!$C$2:$C$500,'Stock-AF'!$C196)*SUMIFS(AF!T$2:T$500,AF!$C$2:$C$500,'Stock-AF'!$C196)</f>
        <v>0.2324676219146985</v>
      </c>
      <c r="U196" s="4">
        <f>SUMIFS(Stock!U$2:U$500,Stock!$C$2:$C$500,'Stock-AF'!$C196)*SUMIFS(AF!U$2:U$500,AF!$C$2:$C$500,'Stock-AF'!$C196)</f>
        <v>0.17199216145963467</v>
      </c>
      <c r="V196" s="4">
        <f>SUMIFS(Stock!V$2:V$500,Stock!$C$2:$C$500,'Stock-AF'!$C196)*SUMIFS(AF!V$2:V$500,AF!$C$2:$C$500,'Stock-AF'!$C196)</f>
        <v>1.8066626108394077E-2</v>
      </c>
      <c r="W196" s="4">
        <f>SUMIFS(Stock!W$2:W$500,Stock!$C$2:$C$500,'Stock-AF'!$C196)*SUMIFS(AF!W$2:W$500,AF!$C$2:$C$500,'Stock-AF'!$C196)</f>
        <v>2.7731481822779215E-3</v>
      </c>
      <c r="X196" s="4">
        <f>SUMIFS(Stock!X$2:X$500,Stock!$C$2:$C$500,'Stock-AF'!$C196)*SUMIFS(AF!X$2:X$500,AF!$C$2:$C$500,'Stock-AF'!$C196)</f>
        <v>0</v>
      </c>
      <c r="Y196" s="4">
        <f>SUMIFS(Stock!Y$2:Y$500,Stock!$C$2:$C$500,'Stock-AF'!$C196)*SUMIFS(AF!Y$2:Y$500,AF!$C$2:$C$500,'Stock-AF'!$C196)</f>
        <v>0.11846324744829333</v>
      </c>
      <c r="Z196" s="4">
        <f>SUMIFS(Stock!Z$2:Z$500,Stock!$C$2:$C$500,'Stock-AF'!$C196)*SUMIFS(AF!Z$2:Z$500,AF!$C$2:$C$500,'Stock-AF'!$C196)</f>
        <v>0.1324354935162097</v>
      </c>
      <c r="AA196" s="4">
        <f>SUMIFS(Stock!AA$2:AA$500,Stock!$C$2:$C$500,'Stock-AF'!$C196)*SUMIFS(AF!AA$2:AA$500,AF!$C$2:$C$500,'Stock-AF'!$C196)</f>
        <v>1.4205621301287627E-2</v>
      </c>
      <c r="AB196" s="4">
        <f>SUMIFS(Stock!AB$2:AB$500,Stock!$C$2:$C$500,'Stock-AF'!$C196)*SUMIFS(AF!AB$2:AB$500,AF!$C$2:$C$500,'Stock-AF'!$C196)</f>
        <v>4.2914393789366234E-2</v>
      </c>
      <c r="AC196" s="4">
        <f>SUMIFS(Stock!AC$2:AC$500,Stock!$C$2:$C$500,'Stock-AF'!$C196)*SUMIFS(AF!AC$2:AC$500,AF!$C$2:$C$500,'Stock-AF'!$C196)</f>
        <v>0</v>
      </c>
      <c r="AD196" s="4">
        <f>SUMIFS(Stock!AD$2:AD$500,Stock!$C$2:$C$500,'Stock-AF'!$C196)*SUMIFS(AF!AD$2:AD$500,AF!$C$2:$C$500,'Stock-AF'!$C196)</f>
        <v>1.001099971956765E-2</v>
      </c>
      <c r="AE196" s="4">
        <f>SUMIFS(Stock!AE$2:AE$500,Stock!$C$2:$C$500,'Stock-AF'!$C196)*SUMIFS(AF!AE$2:AE$500,AF!$C$2:$C$500,'Stock-AF'!$C196)</f>
        <v>2.4687201860326838E-3</v>
      </c>
      <c r="AF196" s="4">
        <f>SUMIFS(Stock!AF$2:AF$500,Stock!$C$2:$C$500,'Stock-AF'!$C196)*SUMIFS(AF!AF$2:AF$500,AF!$C$2:$C$500,'Stock-AF'!$C196)</f>
        <v>2.9585796249035365E-4</v>
      </c>
      <c r="AG196" s="4">
        <f>SUMIFS(Stock!AG$2:AG$500,Stock!$C$2:$C$500,'Stock-AF'!$C196)*SUMIFS(AF!AG$2:AG$500,AF!$C$2:$C$500,'Stock-AF'!$C196)</f>
        <v>3.3515876595475808E-2</v>
      </c>
      <c r="AH196" s="4">
        <f>SUMIFS(Stock!AH$2:AH$500,Stock!$C$2:$C$500,'Stock-AF'!$C196)*SUMIFS(AF!AH$2:AH$500,AF!$C$2:$C$500,'Stock-AF'!$C196)</f>
        <v>0</v>
      </c>
      <c r="AI196" s="4">
        <f>SUMIFS(Stock!AI$2:AI$500,Stock!$C$2:$C$500,'Stock-AF'!$C196)*SUMIFS(AF!AI$2:AI$500,AF!$C$2:$C$500,'Stock-AF'!$C196)</f>
        <v>2.7918753255378796E-2</v>
      </c>
      <c r="AJ196" s="4">
        <f>SUMIFS(Stock!AJ$2:AJ$500,Stock!$C$2:$C$500,'Stock-AF'!$C196)*SUMIFS(AF!AJ$2:AJ$500,AF!$C$2:$C$500,'Stock-AF'!$C196)</f>
        <v>0</v>
      </c>
      <c r="AK196" s="4">
        <f>SUMIFS(Stock!AK$2:AK$500,Stock!$C$2:$C$500,'Stock-AF'!$C196)*SUMIFS(AF!AK$2:AK$500,AF!$C$2:$C$500,'Stock-AF'!$C196)</f>
        <v>2.5067732546081513E-3</v>
      </c>
      <c r="AL196" s="4">
        <f>SUMIFS(Stock!AL$2:AL$500,Stock!$C$2:$C$500,'Stock-AF'!$C196)*SUMIFS(AF!AL$2:AL$500,AF!$C$2:$C$500,'Stock-AF'!$C196)</f>
        <v>0</v>
      </c>
      <c r="AM196" s="4">
        <f>SUMIFS(Stock!AM$2:AM$500,Stock!$C$2:$C$500,'Stock-AF'!$C196)*SUMIFS(AF!AM$2:AM$500,AF!$C$2:$C$500,'Stock-AF'!$C196)</f>
        <v>8.921523084389784E-3</v>
      </c>
      <c r="AN196" s="4">
        <f>SUMIFS(Stock!AN$2:AN$500,Stock!$C$2:$C$500,'Stock-AF'!$C196)*SUMIFS(AF!AN$2:AN$500,AF!$C$2:$C$500,'Stock-AF'!$C196)</f>
        <v>5.1341967234173648E-3</v>
      </c>
      <c r="AO196" s="4">
        <f>SUMIFS(Stock!AO$2:AO$500,Stock!$C$2:$C$500,'Stock-AF'!$C196)*SUMIFS(AF!AO$2:AO$500,AF!$C$2:$C$500,'Stock-AF'!$C196)</f>
        <v>0.37780713778906982</v>
      </c>
      <c r="AP196" s="4">
        <f>SUMIFS(Stock!AP$2:AP$500,Stock!$C$2:$C$500,'Stock-AF'!$C196)*SUMIFS(AF!AP$2:AP$500,AF!$C$2:$C$500,'Stock-AF'!$C196)</f>
        <v>1.4032884588244107E-3</v>
      </c>
      <c r="AQ196" s="4">
        <f>SUMIFS(Stock!AQ$2:AQ$500,Stock!$C$2:$C$500,'Stock-AF'!$C196)*SUMIFS(AF!AQ$2:AQ$500,AF!$C$2:$C$500,'Stock-AF'!$C196)</f>
        <v>0.1058820224445267</v>
      </c>
      <c r="AR196" s="4">
        <f>SUMIFS(Stock!AR$2:AR$500,Stock!$C$2:$C$500,'Stock-AF'!$C196)*SUMIFS(AF!AR$2:AR$500,AF!$C$2:$C$500,'Stock-AF'!$C196)</f>
        <v>3.2326460622361497E-2</v>
      </c>
      <c r="AS196" s="4">
        <f>SUMIFS(Stock!AS$2:AS$500,Stock!$C$2:$C$500,'Stock-AF'!$C196)*SUMIFS(AF!AS$2:AS$500,AF!$C$2:$C$500,'Stock-AF'!$C196)</f>
        <v>0.17491032601413176</v>
      </c>
      <c r="AT196" s="4">
        <f>SUMIFS(Stock!AT$2:AT$500,Stock!$C$2:$C$500,'Stock-AF'!$C196)*SUMIFS(AF!AT$2:AT$500,AF!$C$2:$C$500,'Stock-AF'!$C196)</f>
        <v>8.3431998030649782E-3</v>
      </c>
      <c r="AU196" s="4">
        <f>SUMIFS(Stock!AU$2:AU$500,Stock!$C$2:$C$500,'Stock-AF'!$C196)*SUMIFS(AF!AU$2:AU$500,AF!$C$2:$C$500,'Stock-AF'!$C196)</f>
        <v>4.5981763209856891E-2</v>
      </c>
      <c r="AV196" s="4">
        <f>SUMIFS(Stock!AV$2:AV$500,Stock!$C$2:$C$500,'Stock-AF'!$C196)*SUMIFS(AF!AV$2:AV$500,AF!$C$2:$C$500,'Stock-AF'!$C196)</f>
        <v>0</v>
      </c>
    </row>
    <row r="197" spans="1:48">
      <c r="A197" s="4" t="s">
        <v>52</v>
      </c>
      <c r="B197" s="4" t="s">
        <v>258</v>
      </c>
      <c r="C197" s="4" t="s">
        <v>98</v>
      </c>
      <c r="D197" s="4" t="s">
        <v>54</v>
      </c>
      <c r="E197" s="4" t="s">
        <v>260</v>
      </c>
      <c r="F197" s="4" t="s">
        <v>54</v>
      </c>
      <c r="G197" s="4">
        <v>2010</v>
      </c>
      <c r="H197" s="4" t="s">
        <v>54</v>
      </c>
      <c r="I197" s="4" t="s">
        <v>54</v>
      </c>
      <c r="J197" s="4" t="s">
        <v>54</v>
      </c>
      <c r="K197" s="4" t="s">
        <v>54</v>
      </c>
      <c r="L197" s="4">
        <f>SUMIFS(Stock!L$2:L$500,Stock!$C$2:$C$500,'Stock-AF'!$C197)*SUMIFS(AF!L$2:L$500,AF!$C$2:$C$500,'Stock-AF'!$C197)</f>
        <v>9.8279949464069715E-3</v>
      </c>
      <c r="M197" s="4">
        <f>SUMIFS(Stock!M$2:M$500,Stock!$C$2:$C$500,'Stock-AF'!$C197)*SUMIFS(AF!M$2:M$500,AF!$C$2:$C$500,'Stock-AF'!$C197)</f>
        <v>5.4767545567592883E-3</v>
      </c>
      <c r="N197" s="4">
        <f>SUMIFS(Stock!N$2:N$500,Stock!$C$2:$C$500,'Stock-AF'!$C197)*SUMIFS(AF!N$2:N$500,AF!$C$2:$C$500,'Stock-AF'!$C197)</f>
        <v>0</v>
      </c>
      <c r="O197" s="4">
        <f>SUMIFS(Stock!O$2:O$500,Stock!$C$2:$C$500,'Stock-AF'!$C197)*SUMIFS(AF!O$2:O$500,AF!$C$2:$C$500,'Stock-AF'!$C197)</f>
        <v>3.9750324056055872E-3</v>
      </c>
      <c r="P197" s="4">
        <f>SUMIFS(Stock!P$2:P$500,Stock!$C$2:$C$500,'Stock-AF'!$C197)*SUMIFS(AF!P$2:P$500,AF!$C$2:$C$500,'Stock-AF'!$C197)</f>
        <v>8.0636100232505108E-5</v>
      </c>
      <c r="Q197" s="4">
        <f>SUMIFS(Stock!Q$2:Q$500,Stock!$C$2:$C$500,'Stock-AF'!$C197)*SUMIFS(AF!Q$2:Q$500,AF!$C$2:$C$500,'Stock-AF'!$C197)</f>
        <v>0</v>
      </c>
      <c r="R197" s="4">
        <f>SUMIFS(Stock!R$2:R$500,Stock!$C$2:$C$500,'Stock-AF'!$C197)*SUMIFS(AF!R$2:R$500,AF!$C$2:$C$500,'Stock-AF'!$C197)</f>
        <v>4.5941134151611564E-4</v>
      </c>
      <c r="S197" s="4">
        <f>SUMIFS(Stock!S$2:S$500,Stock!$C$2:$C$500,'Stock-AF'!$C197)*SUMIFS(AF!S$2:S$500,AF!$C$2:$C$500,'Stock-AF'!$C197)</f>
        <v>8.594795934632614E-4</v>
      </c>
      <c r="T197" s="4">
        <f>SUMIFS(Stock!T$2:T$500,Stock!$C$2:$C$500,'Stock-AF'!$C197)*SUMIFS(AF!T$2:T$500,AF!$C$2:$C$500,'Stock-AF'!$C197)</f>
        <v>5.9667605555100964E-2</v>
      </c>
      <c r="U197" s="4">
        <f>SUMIFS(Stock!U$2:U$500,Stock!$C$2:$C$500,'Stock-AF'!$C197)*SUMIFS(AF!U$2:U$500,AF!$C$2:$C$500,'Stock-AF'!$C197)</f>
        <v>2.3667025709171296E-3</v>
      </c>
      <c r="V197" s="4">
        <f>SUMIFS(Stock!V$2:V$500,Stock!$C$2:$C$500,'Stock-AF'!$C197)*SUMIFS(AF!V$2:V$500,AF!$C$2:$C$500,'Stock-AF'!$C197)</f>
        <v>2.4008805459659887E-4</v>
      </c>
      <c r="W197" s="4">
        <f>SUMIFS(Stock!W$2:W$500,Stock!$C$2:$C$500,'Stock-AF'!$C197)*SUMIFS(AF!W$2:W$500,AF!$C$2:$C$500,'Stock-AF'!$C197)</f>
        <v>6.0891025010094578E-3</v>
      </c>
      <c r="X197" s="4">
        <f>SUMIFS(Stock!X$2:X$500,Stock!$C$2:$C$500,'Stock-AF'!$C197)*SUMIFS(AF!X$2:X$500,AF!$C$2:$C$500,'Stock-AF'!$C197)</f>
        <v>7.0681903043335825E-2</v>
      </c>
      <c r="Y197" s="4">
        <f>SUMIFS(Stock!Y$2:Y$500,Stock!$C$2:$C$500,'Stock-AF'!$C197)*SUMIFS(AF!Y$2:Y$500,AF!$C$2:$C$500,'Stock-AF'!$C197)</f>
        <v>2.4505125244111514E-3</v>
      </c>
      <c r="Z197" s="4">
        <f>SUMIFS(Stock!Z$2:Z$500,Stock!$C$2:$C$500,'Stock-AF'!$C197)*SUMIFS(AF!Z$2:Z$500,AF!$C$2:$C$500,'Stock-AF'!$C197)</f>
        <v>0.1704414858452275</v>
      </c>
      <c r="AA197" s="4">
        <f>SUMIFS(Stock!AA$2:AA$500,Stock!$C$2:$C$500,'Stock-AF'!$C197)*SUMIFS(AF!AA$2:AA$500,AF!$C$2:$C$500,'Stock-AF'!$C197)</f>
        <v>1.3906029990891343E-2</v>
      </c>
      <c r="AB197" s="4">
        <f>SUMIFS(Stock!AB$2:AB$500,Stock!$C$2:$C$500,'Stock-AF'!$C197)*SUMIFS(AF!AB$2:AB$500,AF!$C$2:$C$500,'Stock-AF'!$C197)</f>
        <v>2.0608010348387086E-2</v>
      </c>
      <c r="AC197" s="4">
        <f>SUMIFS(Stock!AC$2:AC$500,Stock!$C$2:$C$500,'Stock-AF'!$C197)*SUMIFS(AF!AC$2:AC$500,AF!$C$2:$C$500,'Stock-AF'!$C197)</f>
        <v>7.3752452639077176E-3</v>
      </c>
      <c r="AD197" s="4">
        <f>SUMIFS(Stock!AD$2:AD$500,Stock!$C$2:$C$500,'Stock-AF'!$C197)*SUMIFS(AF!AD$2:AD$500,AF!$C$2:$C$500,'Stock-AF'!$C197)</f>
        <v>2.4741075936091463E-4</v>
      </c>
      <c r="AE197" s="4">
        <f>SUMIFS(Stock!AE$2:AE$500,Stock!$C$2:$C$500,'Stock-AF'!$C197)*SUMIFS(AF!AE$2:AE$500,AF!$C$2:$C$500,'Stock-AF'!$C197)</f>
        <v>6.8721283789666424E-2</v>
      </c>
      <c r="AF197" s="4">
        <f>SUMIFS(Stock!AF$2:AF$500,Stock!$C$2:$C$500,'Stock-AF'!$C197)*SUMIFS(AF!AF$2:AF$500,AF!$C$2:$C$500,'Stock-AF'!$C197)</f>
        <v>1.6286266625367802E-3</v>
      </c>
      <c r="AG197" s="4">
        <f>SUMIFS(Stock!AG$2:AG$500,Stock!$C$2:$C$500,'Stock-AF'!$C197)*SUMIFS(AF!AG$2:AG$500,AF!$C$2:$C$500,'Stock-AF'!$C197)</f>
        <v>2.4998307956926331E-3</v>
      </c>
      <c r="AH197" s="4">
        <f>SUMIFS(Stock!AH$2:AH$500,Stock!$C$2:$C$500,'Stock-AF'!$C197)*SUMIFS(AF!AH$2:AH$500,AF!$C$2:$C$500,'Stock-AF'!$C197)</f>
        <v>1.6370338774505751E-4</v>
      </c>
      <c r="AI197" s="4">
        <f>SUMIFS(Stock!AI$2:AI$500,Stock!$C$2:$C$500,'Stock-AF'!$C197)*SUMIFS(AF!AI$2:AI$500,AF!$C$2:$C$500,'Stock-AF'!$C197)</f>
        <v>1.7649503205766572E-3</v>
      </c>
      <c r="AJ197" s="4">
        <f>SUMIFS(Stock!AJ$2:AJ$500,Stock!$C$2:$C$500,'Stock-AF'!$C197)*SUMIFS(AF!AJ$2:AJ$500,AF!$C$2:$C$500,'Stock-AF'!$C197)</f>
        <v>0</v>
      </c>
      <c r="AK197" s="4">
        <f>SUMIFS(Stock!AK$2:AK$500,Stock!$C$2:$C$500,'Stock-AF'!$C197)*SUMIFS(AF!AK$2:AK$500,AF!$C$2:$C$500,'Stock-AF'!$C197)</f>
        <v>1.2860932539980178E-3</v>
      </c>
      <c r="AL197" s="4">
        <f>SUMIFS(Stock!AL$2:AL$500,Stock!$C$2:$C$500,'Stock-AF'!$C197)*SUMIFS(AF!AL$2:AL$500,AF!$C$2:$C$500,'Stock-AF'!$C197)</f>
        <v>3.726671410769273E-4</v>
      </c>
      <c r="AM197" s="4">
        <f>SUMIFS(Stock!AM$2:AM$500,Stock!$C$2:$C$500,'Stock-AF'!$C197)*SUMIFS(AF!AM$2:AM$500,AF!$C$2:$C$500,'Stock-AF'!$C197)</f>
        <v>7.0913445405647888E-4</v>
      </c>
      <c r="AN197" s="4">
        <f>SUMIFS(Stock!AN$2:AN$500,Stock!$C$2:$C$500,'Stock-AF'!$C197)*SUMIFS(AF!AN$2:AN$500,AF!$C$2:$C$500,'Stock-AF'!$C197)</f>
        <v>2.6571186197467821E-3</v>
      </c>
      <c r="AO197" s="4">
        <f>SUMIFS(Stock!AO$2:AO$500,Stock!$C$2:$C$500,'Stock-AF'!$C197)*SUMIFS(AF!AO$2:AO$500,AF!$C$2:$C$500,'Stock-AF'!$C197)</f>
        <v>3.0333674400404468E-2</v>
      </c>
      <c r="AP197" s="4">
        <f>SUMIFS(Stock!AP$2:AP$500,Stock!$C$2:$C$500,'Stock-AF'!$C197)*SUMIFS(AF!AP$2:AP$500,AF!$C$2:$C$500,'Stock-AF'!$C197)</f>
        <v>5.8284446715018909E-2</v>
      </c>
      <c r="AQ197" s="4">
        <f>SUMIFS(Stock!AQ$2:AQ$500,Stock!$C$2:$C$500,'Stock-AF'!$C197)*SUMIFS(AF!AQ$2:AQ$500,AF!$C$2:$C$500,'Stock-AF'!$C197)</f>
        <v>1.1331277291218862E-2</v>
      </c>
      <c r="AR197" s="4">
        <f>SUMIFS(Stock!AR$2:AR$500,Stock!$C$2:$C$500,'Stock-AF'!$C197)*SUMIFS(AF!AR$2:AR$500,AF!$C$2:$C$500,'Stock-AF'!$C197)</f>
        <v>4.5212092349118703E-3</v>
      </c>
      <c r="AS197" s="4">
        <f>SUMIFS(Stock!AS$2:AS$500,Stock!$C$2:$C$500,'Stock-AF'!$C197)*SUMIFS(AF!AS$2:AS$500,AF!$C$2:$C$500,'Stock-AF'!$C197)</f>
        <v>0</v>
      </c>
      <c r="AT197" s="4">
        <f>SUMIFS(Stock!AT$2:AT$500,Stock!$C$2:$C$500,'Stock-AF'!$C197)*SUMIFS(AF!AT$2:AT$500,AF!$C$2:$C$500,'Stock-AF'!$C197)</f>
        <v>3.3965009636694543E-3</v>
      </c>
      <c r="AU197" s="4">
        <f>SUMIFS(Stock!AU$2:AU$500,Stock!$C$2:$C$500,'Stock-AF'!$C197)*SUMIFS(AF!AU$2:AU$500,AF!$C$2:$C$500,'Stock-AF'!$C197)</f>
        <v>1.7123629375265163E-3</v>
      </c>
      <c r="AV197" s="4">
        <f>SUMIFS(Stock!AV$2:AV$500,Stock!$C$2:$C$500,'Stock-AF'!$C197)*SUMIFS(AF!AV$2:AV$500,AF!$C$2:$C$500,'Stock-AF'!$C197)</f>
        <v>1.7247731746849421E-2</v>
      </c>
    </row>
    <row r="198" spans="1:48">
      <c r="A198" s="4" t="s">
        <v>52</v>
      </c>
      <c r="B198" s="4" t="s">
        <v>258</v>
      </c>
      <c r="C198" s="4" t="s">
        <v>99</v>
      </c>
      <c r="D198" s="4" t="s">
        <v>54</v>
      </c>
      <c r="E198" s="4" t="s">
        <v>260</v>
      </c>
      <c r="F198" s="4" t="s">
        <v>54</v>
      </c>
      <c r="G198" s="4">
        <v>2010</v>
      </c>
      <c r="H198" s="4" t="s">
        <v>54</v>
      </c>
      <c r="I198" s="4" t="s">
        <v>54</v>
      </c>
      <c r="J198" s="4" t="s">
        <v>54</v>
      </c>
      <c r="K198" s="4" t="s">
        <v>54</v>
      </c>
      <c r="L198" s="4">
        <f>SUMIFS(Stock!L$2:L$500,Stock!$C$2:$C$500,'Stock-AF'!$C198)*SUMIFS(AF!L$2:L$500,AF!$C$2:$C$500,'Stock-AF'!$C198)</f>
        <v>4.8188033041415998E-5</v>
      </c>
      <c r="M198" s="4">
        <f>SUMIFS(Stock!M$2:M$500,Stock!$C$2:$C$500,'Stock-AF'!$C198)*SUMIFS(AF!M$2:M$500,AF!$C$2:$C$500,'Stock-AF'!$C198)</f>
        <v>5.4794261443479396E-2</v>
      </c>
      <c r="N198" s="4">
        <f>SUMIFS(Stock!N$2:N$500,Stock!$C$2:$C$500,'Stock-AF'!$C198)*SUMIFS(AF!N$2:N$500,AF!$C$2:$C$500,'Stock-AF'!$C198)</f>
        <v>0</v>
      </c>
      <c r="O198" s="4">
        <f>SUMIFS(Stock!O$2:O$500,Stock!$C$2:$C$500,'Stock-AF'!$C198)*SUMIFS(AF!O$2:O$500,AF!$C$2:$C$500,'Stock-AF'!$C198)</f>
        <v>0.10064819200828889</v>
      </c>
      <c r="P198" s="4">
        <f>SUMIFS(Stock!P$2:P$500,Stock!$C$2:$C$500,'Stock-AF'!$C198)*SUMIFS(AF!P$2:P$500,AF!$C$2:$C$500,'Stock-AF'!$C198)</f>
        <v>0</v>
      </c>
      <c r="Q198" s="4">
        <f>SUMIFS(Stock!Q$2:Q$500,Stock!$C$2:$C$500,'Stock-AF'!$C198)*SUMIFS(AF!Q$2:Q$500,AF!$C$2:$C$500,'Stock-AF'!$C198)</f>
        <v>0.10817087974350259</v>
      </c>
      <c r="R198" s="4">
        <f>SUMIFS(Stock!R$2:R$500,Stock!$C$2:$C$500,'Stock-AF'!$C198)*SUMIFS(AF!R$2:R$500,AF!$C$2:$C$500,'Stock-AF'!$C198)</f>
        <v>1.0518101766290038E-3</v>
      </c>
      <c r="S198" s="4">
        <f>SUMIFS(Stock!S$2:S$500,Stock!$C$2:$C$500,'Stock-AF'!$C198)*SUMIFS(AF!S$2:S$500,AF!$C$2:$C$500,'Stock-AF'!$C198)</f>
        <v>0</v>
      </c>
      <c r="T198" s="4">
        <f>SUMIFS(Stock!T$2:T$500,Stock!$C$2:$C$500,'Stock-AF'!$C198)*SUMIFS(AF!T$2:T$500,AF!$C$2:$C$500,'Stock-AF'!$C198)</f>
        <v>0.49289063867123101</v>
      </c>
      <c r="U198" s="4">
        <f>SUMIFS(Stock!U$2:U$500,Stock!$C$2:$C$500,'Stock-AF'!$C198)*SUMIFS(AF!U$2:U$500,AF!$C$2:$C$500,'Stock-AF'!$C198)</f>
        <v>2.1752469301056301E-2</v>
      </c>
      <c r="V198" s="4">
        <f>SUMIFS(Stock!V$2:V$500,Stock!$C$2:$C$500,'Stock-AF'!$C198)*SUMIFS(AF!V$2:V$500,AF!$C$2:$C$500,'Stock-AF'!$C198)</f>
        <v>7.202641637897968E-5</v>
      </c>
      <c r="W198" s="4">
        <f>SUMIFS(Stock!W$2:W$500,Stock!$C$2:$C$500,'Stock-AF'!$C198)*SUMIFS(AF!W$2:W$500,AF!$C$2:$C$500,'Stock-AF'!$C198)</f>
        <v>2.3797480913036115E-2</v>
      </c>
      <c r="X198" s="4">
        <f>SUMIFS(Stock!X$2:X$500,Stock!$C$2:$C$500,'Stock-AF'!$C198)*SUMIFS(AF!X$2:X$500,AF!$C$2:$C$500,'Stock-AF'!$C198)</f>
        <v>3.4852194785410899E-2</v>
      </c>
      <c r="Y198" s="4">
        <f>SUMIFS(Stock!Y$2:Y$500,Stock!$C$2:$C$500,'Stock-AF'!$C198)*SUMIFS(AF!Y$2:Y$500,AF!$C$2:$C$500,'Stock-AF'!$C198)</f>
        <v>2.5450832747464326E-2</v>
      </c>
      <c r="Z198" s="4">
        <f>SUMIFS(Stock!Z$2:Z$500,Stock!$C$2:$C$500,'Stock-AF'!$C198)*SUMIFS(AF!Z$2:Z$500,AF!$C$2:$C$500,'Stock-AF'!$C198)</f>
        <v>0.2563174083597804</v>
      </c>
      <c r="AA198" s="4">
        <f>SUMIFS(Stock!AA$2:AA$500,Stock!$C$2:$C$500,'Stock-AF'!$C198)*SUMIFS(AF!AA$2:AA$500,AF!$C$2:$C$500,'Stock-AF'!$C198)</f>
        <v>9.2540426989055936E-3</v>
      </c>
      <c r="AB198" s="4">
        <f>SUMIFS(Stock!AB$2:AB$500,Stock!$C$2:$C$500,'Stock-AF'!$C198)*SUMIFS(AF!AB$2:AB$500,AF!$C$2:$C$500,'Stock-AF'!$C198)</f>
        <v>0</v>
      </c>
      <c r="AC198" s="4">
        <f>SUMIFS(Stock!AC$2:AC$500,Stock!$C$2:$C$500,'Stock-AF'!$C198)*SUMIFS(AF!AC$2:AC$500,AF!$C$2:$C$500,'Stock-AF'!$C198)</f>
        <v>5.3567859466999573E-2</v>
      </c>
      <c r="AD198" s="4">
        <f>SUMIFS(Stock!AD$2:AD$500,Stock!$C$2:$C$500,'Stock-AF'!$C198)*SUMIFS(AF!AD$2:AD$500,AF!$C$2:$C$500,'Stock-AF'!$C198)</f>
        <v>7.2134901898862828E-5</v>
      </c>
      <c r="AE198" s="4">
        <f>SUMIFS(Stock!AE$2:AE$500,Stock!$C$2:$C$500,'Stock-AF'!$C198)*SUMIFS(AF!AE$2:AE$500,AF!$C$2:$C$500,'Stock-AF'!$C198)</f>
        <v>3.7705843466358566E-2</v>
      </c>
      <c r="AF198" s="4">
        <f>SUMIFS(Stock!AF$2:AF$500,Stock!$C$2:$C$500,'Stock-AF'!$C198)*SUMIFS(AF!AF$2:AF$500,AF!$C$2:$C$500,'Stock-AF'!$C198)</f>
        <v>7.9880135382278956E-4</v>
      </c>
      <c r="AG198" s="4">
        <f>SUMIFS(Stock!AG$2:AG$500,Stock!$C$2:$C$500,'Stock-AF'!$C198)*SUMIFS(AF!AG$2:AG$500,AF!$C$2:$C$500,'Stock-AF'!$C198)</f>
        <v>2.116792206030055E-4</v>
      </c>
      <c r="AH198" s="4">
        <f>SUMIFS(Stock!AH$2:AH$500,Stock!$C$2:$C$500,'Stock-AF'!$C198)*SUMIFS(AF!AH$2:AH$500,AF!$C$2:$C$500,'Stock-AF'!$C198)</f>
        <v>5.1095299811336177E-3</v>
      </c>
      <c r="AI198" s="4">
        <f>SUMIFS(Stock!AI$2:AI$500,Stock!$C$2:$C$500,'Stock-AF'!$C198)*SUMIFS(AF!AI$2:AI$500,AF!$C$2:$C$500,'Stock-AF'!$C198)</f>
        <v>1.2374372359350307E-3</v>
      </c>
      <c r="AJ198" s="4">
        <f>SUMIFS(Stock!AJ$2:AJ$500,Stock!$C$2:$C$500,'Stock-AF'!$C198)*SUMIFS(AF!AJ$2:AJ$500,AF!$C$2:$C$500,'Stock-AF'!$C198)</f>
        <v>0</v>
      </c>
      <c r="AK198" s="4">
        <f>SUMIFS(Stock!AK$2:AK$500,Stock!$C$2:$C$500,'Stock-AF'!$C198)*SUMIFS(AF!AK$2:AK$500,AF!$C$2:$C$500,'Stock-AF'!$C198)</f>
        <v>1.619812386751464E-3</v>
      </c>
      <c r="AL198" s="4">
        <f>SUMIFS(Stock!AL$2:AL$500,Stock!$C$2:$C$500,'Stock-AF'!$C198)*SUMIFS(AF!AL$2:AL$500,AF!$C$2:$C$500,'Stock-AF'!$C198)</f>
        <v>0</v>
      </c>
      <c r="AM198" s="4">
        <f>SUMIFS(Stock!AM$2:AM$500,Stock!$C$2:$C$500,'Stock-AF'!$C198)*SUMIFS(AF!AM$2:AM$500,AF!$C$2:$C$500,'Stock-AF'!$C198)</f>
        <v>1.1478038804876409E-3</v>
      </c>
      <c r="AN198" s="4">
        <f>SUMIFS(Stock!AN$2:AN$500,Stock!$C$2:$C$500,'Stock-AF'!$C198)*SUMIFS(AF!AN$2:AN$500,AF!$C$2:$C$500,'Stock-AF'!$C198)</f>
        <v>5.7428510353154556E-3</v>
      </c>
      <c r="AO198" s="4">
        <f>SUMIFS(Stock!AO$2:AO$500,Stock!$C$2:$C$500,'Stock-AF'!$C198)*SUMIFS(AF!AO$2:AO$500,AF!$C$2:$C$500,'Stock-AF'!$C198)</f>
        <v>5.1616171761978535E-3</v>
      </c>
      <c r="AP198" s="4">
        <f>SUMIFS(Stock!AP$2:AP$500,Stock!$C$2:$C$500,'Stock-AF'!$C198)*SUMIFS(AF!AP$2:AP$500,AF!$C$2:$C$500,'Stock-AF'!$C198)</f>
        <v>1.6461653074670988E-2</v>
      </c>
      <c r="AQ198" s="4">
        <f>SUMIFS(Stock!AQ$2:AQ$500,Stock!$C$2:$C$500,'Stock-AF'!$C198)*SUMIFS(AF!AQ$2:AQ$500,AF!$C$2:$C$500,'Stock-AF'!$C198)</f>
        <v>5.0772680382585693E-3</v>
      </c>
      <c r="AR198" s="4">
        <f>SUMIFS(Stock!AR$2:AR$500,Stock!$C$2:$C$500,'Stock-AF'!$C198)*SUMIFS(AF!AR$2:AR$500,AF!$C$2:$C$500,'Stock-AF'!$C198)</f>
        <v>5.8110972617434113E-5</v>
      </c>
      <c r="AS198" s="4">
        <f>SUMIFS(Stock!AS$2:AS$500,Stock!$C$2:$C$500,'Stock-AF'!$C198)*SUMIFS(AF!AS$2:AS$500,AF!$C$2:$C$500,'Stock-AF'!$C198)</f>
        <v>2.2233376992346053E-3</v>
      </c>
      <c r="AT198" s="4">
        <f>SUMIFS(Stock!AT$2:AT$500,Stock!$C$2:$C$500,'Stock-AF'!$C198)*SUMIFS(AF!AT$2:AT$500,AF!$C$2:$C$500,'Stock-AF'!$C198)</f>
        <v>1.5426500958067923E-2</v>
      </c>
      <c r="AU198" s="4">
        <f>SUMIFS(Stock!AU$2:AU$500,Stock!$C$2:$C$500,'Stock-AF'!$C198)*SUMIFS(AF!AU$2:AU$500,AF!$C$2:$C$500,'Stock-AF'!$C198)</f>
        <v>0</v>
      </c>
      <c r="AV198" s="4">
        <f>SUMIFS(Stock!AV$2:AV$500,Stock!$C$2:$C$500,'Stock-AF'!$C198)*SUMIFS(AF!AV$2:AV$500,AF!$C$2:$C$500,'Stock-AF'!$C198)</f>
        <v>6.4897152966668245E-2</v>
      </c>
    </row>
    <row r="199" spans="1:48">
      <c r="A199" s="4" t="s">
        <v>52</v>
      </c>
      <c r="B199" s="4" t="s">
        <v>258</v>
      </c>
      <c r="C199" s="4" t="s">
        <v>408</v>
      </c>
      <c r="D199" s="4" t="s">
        <v>54</v>
      </c>
      <c r="E199" s="4" t="s">
        <v>260</v>
      </c>
      <c r="F199" s="4" t="s">
        <v>54</v>
      </c>
      <c r="G199" s="4">
        <v>2010</v>
      </c>
      <c r="H199" s="4" t="s">
        <v>54</v>
      </c>
      <c r="I199" s="4" t="s">
        <v>54</v>
      </c>
      <c r="J199" s="4" t="s">
        <v>54</v>
      </c>
      <c r="K199" s="4" t="s">
        <v>54</v>
      </c>
      <c r="L199" s="4">
        <f>SUMIFS(Stock!L$2:L$500,Stock!$C$2:$C$500,'Stock-AF'!$C199)*SUMIFS(AF!L$2:L$500,AF!$C$2:$C$500,'Stock-AF'!$C199)</f>
        <v>8.6249925320672812E-4</v>
      </c>
      <c r="M199" s="4">
        <f>SUMIFS(Stock!M$2:M$500,Stock!$C$2:$C$500,'Stock-AF'!$C199)*SUMIFS(AF!M$2:M$500,AF!$C$2:$C$500,'Stock-AF'!$C199)</f>
        <v>5.4671368414400949E-2</v>
      </c>
      <c r="N199" s="4">
        <f>SUMIFS(Stock!N$2:N$500,Stock!$C$2:$C$500,'Stock-AF'!$C199)*SUMIFS(AF!N$2:N$500,AF!$C$2:$C$500,'Stock-AF'!$C199)</f>
        <v>0</v>
      </c>
      <c r="O199" s="4">
        <f>SUMIFS(Stock!O$2:O$500,Stock!$C$2:$C$500,'Stock-AF'!$C199)*SUMIFS(AF!O$2:O$500,AF!$C$2:$C$500,'Stock-AF'!$C199)</f>
        <v>4.171926534107538E-3</v>
      </c>
      <c r="P199" s="4">
        <f>SUMIFS(Stock!P$2:P$500,Stock!$C$2:$C$500,'Stock-AF'!$C199)*SUMIFS(AF!P$2:P$500,AF!$C$2:$C$500,'Stock-AF'!$C199)</f>
        <v>3.4673523099977292E-3</v>
      </c>
      <c r="Q199" s="4">
        <f>SUMIFS(Stock!Q$2:Q$500,Stock!$C$2:$C$500,'Stock-AF'!$C199)*SUMIFS(AF!Q$2:Q$500,AF!$C$2:$C$500,'Stock-AF'!$C199)</f>
        <v>1.0507815254488694E-2</v>
      </c>
      <c r="R199" s="4">
        <f>SUMIFS(Stock!R$2:R$500,Stock!$C$2:$C$500,'Stock-AF'!$C199)*SUMIFS(AF!R$2:R$500,AF!$C$2:$C$500,'Stock-AF'!$C199)</f>
        <v>2.4982305160760599E-2</v>
      </c>
      <c r="S199" s="4">
        <f>SUMIFS(Stock!S$2:S$500,Stock!$C$2:$C$500,'Stock-AF'!$C199)*SUMIFS(AF!S$2:S$500,AF!$C$2:$C$500,'Stock-AF'!$C199)</f>
        <v>2.991207960944744E-3</v>
      </c>
      <c r="T199" s="4">
        <f>SUMIFS(Stock!T$2:T$500,Stock!$C$2:$C$500,'Stock-AF'!$C199)*SUMIFS(AF!T$2:T$500,AF!$C$2:$C$500,'Stock-AF'!$C199)</f>
        <v>0.15607452795358095</v>
      </c>
      <c r="U199" s="4">
        <f>SUMIFS(Stock!U$2:U$500,Stock!$C$2:$C$500,'Stock-AF'!$C199)*SUMIFS(AF!U$2:U$500,AF!$C$2:$C$500,'Stock-AF'!$C199)</f>
        <v>5.940070213812306E-3</v>
      </c>
      <c r="V199" s="4">
        <f>SUMIFS(Stock!V$2:V$500,Stock!$C$2:$C$500,'Stock-AF'!$C199)*SUMIFS(AF!V$2:V$500,AF!$C$2:$C$500,'Stock-AF'!$C199)</f>
        <v>0</v>
      </c>
      <c r="W199" s="4">
        <f>SUMIFS(Stock!W$2:W$500,Stock!$C$2:$C$500,'Stock-AF'!$C199)*SUMIFS(AF!W$2:W$500,AF!$C$2:$C$500,'Stock-AF'!$C199)</f>
        <v>7.725259928553431E-2</v>
      </c>
      <c r="X199" s="4">
        <f>SUMIFS(Stock!X$2:X$500,Stock!$C$2:$C$500,'Stock-AF'!$C199)*SUMIFS(AF!X$2:X$500,AF!$C$2:$C$500,'Stock-AF'!$C199)</f>
        <v>2.4987817853650056E-2</v>
      </c>
      <c r="Y199" s="4">
        <f>SUMIFS(Stock!Y$2:Y$500,Stock!$C$2:$C$500,'Stock-AF'!$C199)*SUMIFS(AF!Y$2:Y$500,AF!$C$2:$C$500,'Stock-AF'!$C199)</f>
        <v>4.4251973741793633E-4</v>
      </c>
      <c r="Z199" s="4">
        <f>SUMIFS(Stock!Z$2:Z$500,Stock!$C$2:$C$500,'Stock-AF'!$C199)*SUMIFS(AF!Z$2:Z$500,AF!$C$2:$C$500,'Stock-AF'!$C199)</f>
        <v>1.9038682542282297E-2</v>
      </c>
      <c r="AA199" s="4">
        <f>SUMIFS(Stock!AA$2:AA$500,Stock!$C$2:$C$500,'Stock-AF'!$C199)*SUMIFS(AF!AA$2:AA$500,AF!$C$2:$C$500,'Stock-AF'!$C199)</f>
        <v>3.4686016159207272E-3</v>
      </c>
      <c r="AB199" s="4">
        <f>SUMIFS(Stock!AB$2:AB$500,Stock!$C$2:$C$500,'Stock-AF'!$C199)*SUMIFS(AF!AB$2:AB$500,AF!$C$2:$C$500,'Stock-AF'!$C199)</f>
        <v>3.3089833650880359E-3</v>
      </c>
      <c r="AC199" s="4">
        <f>SUMIFS(Stock!AC$2:AC$500,Stock!$C$2:$C$500,'Stock-AF'!$C199)*SUMIFS(AF!AC$2:AC$500,AF!$C$2:$C$500,'Stock-AF'!$C199)</f>
        <v>2.3469181955037242E-3</v>
      </c>
      <c r="AD199" s="4">
        <f>SUMIFS(Stock!AD$2:AD$500,Stock!$C$2:$C$500,'Stock-AF'!$C199)*SUMIFS(AF!AD$2:AD$500,AF!$C$2:$C$500,'Stock-AF'!$C199)</f>
        <v>0</v>
      </c>
      <c r="AE199" s="4">
        <f>SUMIFS(Stock!AE$2:AE$500,Stock!$C$2:$C$500,'Stock-AF'!$C199)*SUMIFS(AF!AE$2:AE$500,AF!$C$2:$C$500,'Stock-AF'!$C199)</f>
        <v>1.7017025393444705E-2</v>
      </c>
      <c r="AF199" s="4">
        <f>SUMIFS(Stock!AF$2:AF$500,Stock!$C$2:$C$500,'Stock-AF'!$C199)*SUMIFS(AF!AF$2:AF$500,AF!$C$2:$C$500,'Stock-AF'!$C199)</f>
        <v>9.9231177688300542E-5</v>
      </c>
      <c r="AG199" s="4">
        <f>SUMIFS(Stock!AG$2:AG$500,Stock!$C$2:$C$500,'Stock-AF'!$C199)*SUMIFS(AF!AG$2:AG$500,AF!$C$2:$C$500,'Stock-AF'!$C199)</f>
        <v>0</v>
      </c>
      <c r="AH199" s="4">
        <f>SUMIFS(Stock!AH$2:AH$500,Stock!$C$2:$C$500,'Stock-AF'!$C199)*SUMIFS(AF!AH$2:AH$500,AF!$C$2:$C$500,'Stock-AF'!$C199)</f>
        <v>3.4129675990484764E-4</v>
      </c>
      <c r="AI199" s="4">
        <f>SUMIFS(Stock!AI$2:AI$500,Stock!$C$2:$C$500,'Stock-AF'!$C199)*SUMIFS(AF!AI$2:AI$500,AF!$C$2:$C$500,'Stock-AF'!$C199)</f>
        <v>0</v>
      </c>
      <c r="AJ199" s="4">
        <f>SUMIFS(Stock!AJ$2:AJ$500,Stock!$C$2:$C$500,'Stock-AF'!$C199)*SUMIFS(AF!AJ$2:AJ$500,AF!$C$2:$C$500,'Stock-AF'!$C199)</f>
        <v>0</v>
      </c>
      <c r="AK199" s="4">
        <f>SUMIFS(Stock!AK$2:AK$500,Stock!$C$2:$C$500,'Stock-AF'!$C199)*SUMIFS(AF!AK$2:AK$500,AF!$C$2:$C$500,'Stock-AF'!$C199)</f>
        <v>0</v>
      </c>
      <c r="AL199" s="4">
        <f>SUMIFS(Stock!AL$2:AL$500,Stock!$C$2:$C$500,'Stock-AF'!$C199)*SUMIFS(AF!AL$2:AL$500,AF!$C$2:$C$500,'Stock-AF'!$C199)</f>
        <v>0</v>
      </c>
      <c r="AM199" s="4">
        <f>SUMIFS(Stock!AM$2:AM$500,Stock!$C$2:$C$500,'Stock-AF'!$C199)*SUMIFS(AF!AM$2:AM$500,AF!$C$2:$C$500,'Stock-AF'!$C199)</f>
        <v>3.1591844357534852E-3</v>
      </c>
      <c r="AN199" s="4">
        <f>SUMIFS(Stock!AN$2:AN$500,Stock!$C$2:$C$500,'Stock-AF'!$C199)*SUMIFS(AF!AN$2:AN$500,AF!$C$2:$C$500,'Stock-AF'!$C199)</f>
        <v>0</v>
      </c>
      <c r="AO199" s="4">
        <f>SUMIFS(Stock!AO$2:AO$500,Stock!$C$2:$C$500,'Stock-AF'!$C199)*SUMIFS(AF!AO$2:AO$500,AF!$C$2:$C$500,'Stock-AF'!$C199)</f>
        <v>0</v>
      </c>
      <c r="AP199" s="4">
        <f>SUMIFS(Stock!AP$2:AP$500,Stock!$C$2:$C$500,'Stock-AF'!$C199)*SUMIFS(AF!AP$2:AP$500,AF!$C$2:$C$500,'Stock-AF'!$C199)</f>
        <v>1.6762700427803378E-2</v>
      </c>
      <c r="AQ199" s="4">
        <f>SUMIFS(Stock!AQ$2:AQ$500,Stock!$C$2:$C$500,'Stock-AF'!$C199)*SUMIFS(AF!AQ$2:AQ$500,AF!$C$2:$C$500,'Stock-AF'!$C199)</f>
        <v>0</v>
      </c>
      <c r="AR199" s="4">
        <f>SUMIFS(Stock!AR$2:AR$500,Stock!$C$2:$C$500,'Stock-AF'!$C199)*SUMIFS(AF!AR$2:AR$500,AF!$C$2:$C$500,'Stock-AF'!$C199)</f>
        <v>0</v>
      </c>
      <c r="AS199" s="4">
        <f>SUMIFS(Stock!AS$2:AS$500,Stock!$C$2:$C$500,'Stock-AF'!$C199)*SUMIFS(AF!AS$2:AS$500,AF!$C$2:$C$500,'Stock-AF'!$C199)</f>
        <v>4.8052031531101835E-3</v>
      </c>
      <c r="AT199" s="4">
        <f>SUMIFS(Stock!AT$2:AT$500,Stock!$C$2:$C$500,'Stock-AF'!$C199)*SUMIFS(AF!AT$2:AT$500,AF!$C$2:$C$500,'Stock-AF'!$C199)</f>
        <v>2.350262547168195E-3</v>
      </c>
      <c r="AU199" s="4">
        <f>SUMIFS(Stock!AU$2:AU$500,Stock!$C$2:$C$500,'Stock-AF'!$C199)*SUMIFS(AF!AU$2:AU$500,AF!$C$2:$C$500,'Stock-AF'!$C199)</f>
        <v>0</v>
      </c>
      <c r="AV199" s="4">
        <f>SUMIFS(Stock!AV$2:AV$500,Stock!$C$2:$C$500,'Stock-AF'!$C199)*SUMIFS(AF!AV$2:AV$500,AF!$C$2:$C$500,'Stock-AF'!$C199)</f>
        <v>2.0371650291423075E-2</v>
      </c>
    </row>
    <row r="200" spans="1:48">
      <c r="A200" s="4" t="s">
        <v>52</v>
      </c>
      <c r="B200" s="4" t="s">
        <v>258</v>
      </c>
      <c r="C200" s="4" t="s">
        <v>100</v>
      </c>
      <c r="D200" s="4" t="s">
        <v>54</v>
      </c>
      <c r="E200" s="4" t="s">
        <v>260</v>
      </c>
      <c r="F200" s="4" t="s">
        <v>54</v>
      </c>
      <c r="G200" s="4">
        <v>2010</v>
      </c>
      <c r="H200" s="4" t="s">
        <v>54</v>
      </c>
      <c r="I200" s="4" t="s">
        <v>54</v>
      </c>
      <c r="J200" s="4" t="s">
        <v>54</v>
      </c>
      <c r="K200" s="4" t="s">
        <v>54</v>
      </c>
      <c r="L200" s="4">
        <f>SUMIFS(Stock!L$2:L$500,Stock!$C$2:$C$500,'Stock-AF'!$C200)*SUMIFS(AF!L$2:L$500,AF!$C$2:$C$500,'Stock-AF'!$C200)</f>
        <v>1.0610404899992995E-3</v>
      </c>
      <c r="M200" s="4">
        <f>SUMIFS(Stock!M$2:M$500,Stock!$C$2:$C$500,'Stock-AF'!$C200)*SUMIFS(AF!M$2:M$500,AF!$C$2:$C$500,'Stock-AF'!$C200)</f>
        <v>2.546260197570652E-2</v>
      </c>
      <c r="N200" s="4">
        <f>SUMIFS(Stock!N$2:N$500,Stock!$C$2:$C$500,'Stock-AF'!$C200)*SUMIFS(AF!N$2:N$500,AF!$C$2:$C$500,'Stock-AF'!$C200)</f>
        <v>5.7018125160531298E-4</v>
      </c>
      <c r="O200" s="4">
        <f>SUMIFS(Stock!O$2:O$500,Stock!$C$2:$C$500,'Stock-AF'!$C200)*SUMIFS(AF!O$2:O$500,AF!$C$2:$C$500,'Stock-AF'!$C200)</f>
        <v>2.9821240928228033E-3</v>
      </c>
      <c r="P200" s="4">
        <f>SUMIFS(Stock!P$2:P$500,Stock!$C$2:$C$500,'Stock-AF'!$C200)*SUMIFS(AF!P$2:P$500,AF!$C$2:$C$500,'Stock-AF'!$C200)</f>
        <v>4.9093624005884509E-3</v>
      </c>
      <c r="Q200" s="4">
        <f>SUMIFS(Stock!Q$2:Q$500,Stock!$C$2:$C$500,'Stock-AF'!$C200)*SUMIFS(AF!Q$2:Q$500,AF!$C$2:$C$500,'Stock-AF'!$C200)</f>
        <v>4.0366472087636582E-3</v>
      </c>
      <c r="R200" s="4">
        <f>SUMIFS(Stock!R$2:R$500,Stock!$C$2:$C$500,'Stock-AF'!$C200)*SUMIFS(AF!R$2:R$500,AF!$C$2:$C$500,'Stock-AF'!$C200)</f>
        <v>1.4312967216533409E-5</v>
      </c>
      <c r="S200" s="4">
        <f>SUMIFS(Stock!S$2:S$500,Stock!$C$2:$C$500,'Stock-AF'!$C200)*SUMIFS(AF!S$2:S$500,AF!$C$2:$C$500,'Stock-AF'!$C200)</f>
        <v>8.1383839137493738E-3</v>
      </c>
      <c r="T200" s="4">
        <f>SUMIFS(Stock!T$2:T$500,Stock!$C$2:$C$500,'Stock-AF'!$C200)*SUMIFS(AF!T$2:T$500,AF!$C$2:$C$500,'Stock-AF'!$C200)</f>
        <v>5.6600149328793252E-2</v>
      </c>
      <c r="U200" s="4">
        <f>SUMIFS(Stock!U$2:U$500,Stock!$C$2:$C$500,'Stock-AF'!$C200)*SUMIFS(AF!U$2:U$500,AF!$C$2:$C$500,'Stock-AF'!$C200)</f>
        <v>2.0861075334962564E-2</v>
      </c>
      <c r="V200" s="4">
        <f>SUMIFS(Stock!V$2:V$500,Stock!$C$2:$C$500,'Stock-AF'!$C200)*SUMIFS(AF!V$2:V$500,AF!$C$2:$C$500,'Stock-AF'!$C200)</f>
        <v>2.2398578109410646E-2</v>
      </c>
      <c r="W200" s="4">
        <f>SUMIFS(Stock!W$2:W$500,Stock!$C$2:$C$500,'Stock-AF'!$C200)*SUMIFS(AF!W$2:W$500,AF!$C$2:$C$500,'Stock-AF'!$C200)</f>
        <v>3.5659083429077179E-3</v>
      </c>
      <c r="X200" s="4">
        <f>SUMIFS(Stock!X$2:X$500,Stock!$C$2:$C$500,'Stock-AF'!$C200)*SUMIFS(AF!X$2:X$500,AF!$C$2:$C$500,'Stock-AF'!$C200)</f>
        <v>1.5434846601939747E-2</v>
      </c>
      <c r="Y200" s="4">
        <f>SUMIFS(Stock!Y$2:Y$500,Stock!$C$2:$C$500,'Stock-AF'!$C200)*SUMIFS(AF!Y$2:Y$500,AF!$C$2:$C$500,'Stock-AF'!$C200)</f>
        <v>3.2314581226911422E-2</v>
      </c>
      <c r="Z200" s="4">
        <f>SUMIFS(Stock!Z$2:Z$500,Stock!$C$2:$C$500,'Stock-AF'!$C200)*SUMIFS(AF!Z$2:Z$500,AF!$C$2:$C$500,'Stock-AF'!$C200)</f>
        <v>7.4469552717832593E-2</v>
      </c>
      <c r="AA200" s="4">
        <f>SUMIFS(Stock!AA$2:AA$500,Stock!$C$2:$C$500,'Stock-AF'!$C200)*SUMIFS(AF!AA$2:AA$500,AF!$C$2:$C$500,'Stock-AF'!$C200)</f>
        <v>2.6032819441764894E-3</v>
      </c>
      <c r="AB200" s="4">
        <f>SUMIFS(Stock!AB$2:AB$500,Stock!$C$2:$C$500,'Stock-AF'!$C200)*SUMIFS(AF!AB$2:AB$500,AF!$C$2:$C$500,'Stock-AF'!$C200)</f>
        <v>3.2435496372715546E-3</v>
      </c>
      <c r="AC200" s="4">
        <f>SUMIFS(Stock!AC$2:AC$500,Stock!$C$2:$C$500,'Stock-AF'!$C200)*SUMIFS(AF!AC$2:AC$500,AF!$C$2:$C$500,'Stock-AF'!$C200)</f>
        <v>2.1635681593901615E-4</v>
      </c>
      <c r="AD200" s="4">
        <f>SUMIFS(Stock!AD$2:AD$500,Stock!$C$2:$C$500,'Stock-AF'!$C200)*SUMIFS(AF!AD$2:AD$500,AF!$C$2:$C$500,'Stock-AF'!$C200)</f>
        <v>0</v>
      </c>
      <c r="AE200" s="4">
        <f>SUMIFS(Stock!AE$2:AE$500,Stock!$C$2:$C$500,'Stock-AF'!$C200)*SUMIFS(AF!AE$2:AE$500,AF!$C$2:$C$500,'Stock-AF'!$C200)</f>
        <v>1.5448522684388568E-2</v>
      </c>
      <c r="AF200" s="4">
        <f>SUMIFS(Stock!AF$2:AF$500,Stock!$C$2:$C$500,'Stock-AF'!$C200)*SUMIFS(AF!AF$2:AF$500,AF!$C$2:$C$500,'Stock-AF'!$C200)</f>
        <v>7.0557954286679591E-4</v>
      </c>
      <c r="AG200" s="4">
        <f>SUMIFS(Stock!AG$2:AG$500,Stock!$C$2:$C$500,'Stock-AF'!$C200)*SUMIFS(AF!AG$2:AG$500,AF!$C$2:$C$500,'Stock-AF'!$C200)</f>
        <v>2.4560470268671534E-2</v>
      </c>
      <c r="AH200" s="4">
        <f>SUMIFS(Stock!AH$2:AH$500,Stock!$C$2:$C$500,'Stock-AF'!$C200)*SUMIFS(AF!AH$2:AH$500,AF!$C$2:$C$500,'Stock-AF'!$C200)</f>
        <v>2.0957517938682301E-4</v>
      </c>
      <c r="AI200" s="4">
        <f>SUMIFS(Stock!AI$2:AI$500,Stock!$C$2:$C$500,'Stock-AF'!$C200)*SUMIFS(AF!AI$2:AI$500,AF!$C$2:$C$500,'Stock-AF'!$C200)</f>
        <v>4.0774550766233417E-2</v>
      </c>
      <c r="AJ200" s="4">
        <f>SUMIFS(Stock!AJ$2:AJ$500,Stock!$C$2:$C$500,'Stock-AF'!$C200)*SUMIFS(AF!AJ$2:AJ$500,AF!$C$2:$C$500,'Stock-AF'!$C200)</f>
        <v>1.359867023637006E-3</v>
      </c>
      <c r="AK200" s="4">
        <f>SUMIFS(Stock!AK$2:AK$500,Stock!$C$2:$C$500,'Stock-AF'!$C200)*SUMIFS(AF!AK$2:AK$500,AF!$C$2:$C$500,'Stock-AF'!$C200)</f>
        <v>5.6633491347038152E-4</v>
      </c>
      <c r="AL200" s="4">
        <f>SUMIFS(Stock!AL$2:AL$500,Stock!$C$2:$C$500,'Stock-AF'!$C200)*SUMIFS(AF!AL$2:AL$500,AF!$C$2:$C$500,'Stock-AF'!$C200)</f>
        <v>0</v>
      </c>
      <c r="AM200" s="4">
        <f>SUMIFS(Stock!AM$2:AM$500,Stock!$C$2:$C$500,'Stock-AF'!$C200)*SUMIFS(AF!AM$2:AM$500,AF!$C$2:$C$500,'Stock-AF'!$C200)</f>
        <v>5.8350482655388216E-3</v>
      </c>
      <c r="AN200" s="4">
        <f>SUMIFS(Stock!AN$2:AN$500,Stock!$C$2:$C$500,'Stock-AF'!$C200)*SUMIFS(AF!AN$2:AN$500,AF!$C$2:$C$500,'Stock-AF'!$C200)</f>
        <v>2.2756926558733574E-2</v>
      </c>
      <c r="AO200" s="4">
        <f>SUMIFS(Stock!AO$2:AO$500,Stock!$C$2:$C$500,'Stock-AF'!$C200)*SUMIFS(AF!AO$2:AO$500,AF!$C$2:$C$500,'Stock-AF'!$C200)</f>
        <v>9.9996783627775018E-2</v>
      </c>
      <c r="AP200" s="4">
        <f>SUMIFS(Stock!AP$2:AP$500,Stock!$C$2:$C$500,'Stock-AF'!$C200)*SUMIFS(AF!AP$2:AP$500,AF!$C$2:$C$500,'Stock-AF'!$C200)</f>
        <v>1.7149365341406625E-2</v>
      </c>
      <c r="AQ200" s="4">
        <f>SUMIFS(Stock!AQ$2:AQ$500,Stock!$C$2:$C$500,'Stock-AF'!$C200)*SUMIFS(AF!AQ$2:AQ$500,AF!$C$2:$C$500,'Stock-AF'!$C200)</f>
        <v>7.5021794909796449E-2</v>
      </c>
      <c r="AR200" s="4">
        <f>SUMIFS(Stock!AR$2:AR$500,Stock!$C$2:$C$500,'Stock-AF'!$C200)*SUMIFS(AF!AR$2:AR$500,AF!$C$2:$C$500,'Stock-AF'!$C200)</f>
        <v>3.1302017920280256E-3</v>
      </c>
      <c r="AS200" s="4">
        <f>SUMIFS(Stock!AS$2:AS$500,Stock!$C$2:$C$500,'Stock-AF'!$C200)*SUMIFS(AF!AS$2:AS$500,AF!$C$2:$C$500,'Stock-AF'!$C200)</f>
        <v>6.6145034809486029E-3</v>
      </c>
      <c r="AT200" s="4">
        <f>SUMIFS(Stock!AT$2:AT$500,Stock!$C$2:$C$500,'Stock-AF'!$C200)*SUMIFS(AF!AT$2:AT$500,AF!$C$2:$C$500,'Stock-AF'!$C200)</f>
        <v>2.6835952232666924E-2</v>
      </c>
      <c r="AU200" s="4">
        <f>SUMIFS(Stock!AU$2:AU$500,Stock!$C$2:$C$500,'Stock-AF'!$C200)*SUMIFS(AF!AU$2:AU$500,AF!$C$2:$C$500,'Stock-AF'!$C200)</f>
        <v>4.137577535238464E-4</v>
      </c>
      <c r="AV200" s="4">
        <f>SUMIFS(Stock!AV$2:AV$500,Stock!$C$2:$C$500,'Stock-AF'!$C200)*SUMIFS(AF!AV$2:AV$500,AF!$C$2:$C$500,'Stock-AF'!$C200)</f>
        <v>0</v>
      </c>
    </row>
    <row r="201" spans="1:48">
      <c r="A201" s="4" t="s">
        <v>52</v>
      </c>
      <c r="B201" s="4" t="s">
        <v>258</v>
      </c>
      <c r="C201" s="4" t="s">
        <v>101</v>
      </c>
      <c r="D201" s="4" t="s">
        <v>54</v>
      </c>
      <c r="E201" s="4" t="s">
        <v>260</v>
      </c>
      <c r="F201" s="4" t="s">
        <v>54</v>
      </c>
      <c r="G201" s="4">
        <v>2010</v>
      </c>
      <c r="H201" s="4" t="s">
        <v>54</v>
      </c>
      <c r="I201" s="4" t="s">
        <v>54</v>
      </c>
      <c r="J201" s="4" t="s">
        <v>54</v>
      </c>
      <c r="K201" s="4" t="s">
        <v>54</v>
      </c>
      <c r="L201" s="4">
        <f>SUMIFS(Stock!L$2:L$500,Stock!$C$2:$C$500,'Stock-AF'!$C201)*SUMIFS(AF!L$2:L$500,AF!$C$2:$C$500,'Stock-AF'!$C201)</f>
        <v>0</v>
      </c>
      <c r="M201" s="4">
        <f>SUMIFS(Stock!M$2:M$500,Stock!$C$2:$C$500,'Stock-AF'!$C201)*SUMIFS(AF!M$2:M$500,AF!$C$2:$C$500,'Stock-AF'!$C201)</f>
        <v>8.4038177992658259E-4</v>
      </c>
      <c r="N201" s="4">
        <f>SUMIFS(Stock!N$2:N$500,Stock!$C$2:$C$500,'Stock-AF'!$C201)*SUMIFS(AF!N$2:N$500,AF!$C$2:$C$500,'Stock-AF'!$C201)</f>
        <v>0</v>
      </c>
      <c r="O201" s="4">
        <f>SUMIFS(Stock!O$2:O$500,Stock!$C$2:$C$500,'Stock-AF'!$C201)*SUMIFS(AF!O$2:O$500,AF!$C$2:$C$500,'Stock-AF'!$C201)</f>
        <v>0</v>
      </c>
      <c r="P201" s="4">
        <f>SUMIFS(Stock!P$2:P$500,Stock!$C$2:$C$500,'Stock-AF'!$C201)*SUMIFS(AF!P$2:P$500,AF!$C$2:$C$500,'Stock-AF'!$C201)</f>
        <v>4.9516844902486995E-4</v>
      </c>
      <c r="Q201" s="4">
        <f>SUMIFS(Stock!Q$2:Q$500,Stock!$C$2:$C$500,'Stock-AF'!$C201)*SUMIFS(AF!Q$2:Q$500,AF!$C$2:$C$500,'Stock-AF'!$C201)</f>
        <v>0</v>
      </c>
      <c r="R201" s="4">
        <f>SUMIFS(Stock!R$2:R$500,Stock!$C$2:$C$500,'Stock-AF'!$C201)*SUMIFS(AF!R$2:R$500,AF!$C$2:$C$500,'Stock-AF'!$C201)</f>
        <v>0</v>
      </c>
      <c r="S201" s="4">
        <f>SUMIFS(Stock!S$2:S$500,Stock!$C$2:$C$500,'Stock-AF'!$C201)*SUMIFS(AF!S$2:S$500,AF!$C$2:$C$500,'Stock-AF'!$C201)</f>
        <v>4.2486718624201222E-3</v>
      </c>
      <c r="T201" s="4">
        <f>SUMIFS(Stock!T$2:T$500,Stock!$C$2:$C$500,'Stock-AF'!$C201)*SUMIFS(AF!T$2:T$500,AF!$C$2:$C$500,'Stock-AF'!$C201)</f>
        <v>0</v>
      </c>
      <c r="U201" s="4">
        <f>SUMIFS(Stock!U$2:U$500,Stock!$C$2:$C$500,'Stock-AF'!$C201)*SUMIFS(AF!U$2:U$500,AF!$C$2:$C$500,'Stock-AF'!$C201)</f>
        <v>0</v>
      </c>
      <c r="V201" s="4">
        <f>SUMIFS(Stock!V$2:V$500,Stock!$C$2:$C$500,'Stock-AF'!$C201)*SUMIFS(AF!V$2:V$500,AF!$C$2:$C$500,'Stock-AF'!$C201)</f>
        <v>0</v>
      </c>
      <c r="W201" s="4">
        <f>SUMIFS(Stock!W$2:W$500,Stock!$C$2:$C$500,'Stock-AF'!$C201)*SUMIFS(AF!W$2:W$500,AF!$C$2:$C$500,'Stock-AF'!$C201)</f>
        <v>0</v>
      </c>
      <c r="X201" s="4">
        <f>SUMIFS(Stock!X$2:X$500,Stock!$C$2:$C$500,'Stock-AF'!$C201)*SUMIFS(AF!X$2:X$500,AF!$C$2:$C$500,'Stock-AF'!$C201)</f>
        <v>0</v>
      </c>
      <c r="Y201" s="4">
        <f>SUMIFS(Stock!Y$2:Y$500,Stock!$C$2:$C$500,'Stock-AF'!$C201)*SUMIFS(AF!Y$2:Y$500,AF!$C$2:$C$500,'Stock-AF'!$C201)</f>
        <v>0</v>
      </c>
      <c r="Z201" s="4">
        <f>SUMIFS(Stock!Z$2:Z$500,Stock!$C$2:$C$500,'Stock-AF'!$C201)*SUMIFS(AF!Z$2:Z$500,AF!$C$2:$C$500,'Stock-AF'!$C201)</f>
        <v>0</v>
      </c>
      <c r="AA201" s="4">
        <f>SUMIFS(Stock!AA$2:AA$500,Stock!$C$2:$C$500,'Stock-AF'!$C201)*SUMIFS(AF!AA$2:AA$500,AF!$C$2:$C$500,'Stock-AF'!$C201)</f>
        <v>0</v>
      </c>
      <c r="AB201" s="4">
        <f>SUMIFS(Stock!AB$2:AB$500,Stock!$C$2:$C$500,'Stock-AF'!$C201)*SUMIFS(AF!AB$2:AB$500,AF!$C$2:$C$500,'Stock-AF'!$C201)</f>
        <v>1.5991777418487843E-4</v>
      </c>
      <c r="AC201" s="4">
        <f>SUMIFS(Stock!AC$2:AC$500,Stock!$C$2:$C$500,'Stock-AF'!$C201)*SUMIFS(AF!AC$2:AC$500,AF!$C$2:$C$500,'Stock-AF'!$C201)</f>
        <v>3.362254712213584E-3</v>
      </c>
      <c r="AD201" s="4">
        <f>SUMIFS(Stock!AD$2:AD$500,Stock!$C$2:$C$500,'Stock-AF'!$C201)*SUMIFS(AF!AD$2:AD$500,AF!$C$2:$C$500,'Stock-AF'!$C201)</f>
        <v>0</v>
      </c>
      <c r="AE201" s="4">
        <f>SUMIFS(Stock!AE$2:AE$500,Stock!$C$2:$C$500,'Stock-AF'!$C201)*SUMIFS(AF!AE$2:AE$500,AF!$C$2:$C$500,'Stock-AF'!$C201)</f>
        <v>0</v>
      </c>
      <c r="AF201" s="4">
        <f>SUMIFS(Stock!AF$2:AF$500,Stock!$C$2:$C$500,'Stock-AF'!$C201)*SUMIFS(AF!AF$2:AF$500,AF!$C$2:$C$500,'Stock-AF'!$C201)</f>
        <v>0</v>
      </c>
      <c r="AG201" s="4">
        <f>SUMIFS(Stock!AG$2:AG$500,Stock!$C$2:$C$500,'Stock-AF'!$C201)*SUMIFS(AF!AG$2:AG$500,AF!$C$2:$C$500,'Stock-AF'!$C201)</f>
        <v>0</v>
      </c>
      <c r="AH201" s="4">
        <f>SUMIFS(Stock!AH$2:AH$500,Stock!$C$2:$C$500,'Stock-AF'!$C201)*SUMIFS(AF!AH$2:AH$500,AF!$C$2:$C$500,'Stock-AF'!$C201)</f>
        <v>0</v>
      </c>
      <c r="AI201" s="4">
        <f>SUMIFS(Stock!AI$2:AI$500,Stock!$C$2:$C$500,'Stock-AF'!$C201)*SUMIFS(AF!AI$2:AI$500,AF!$C$2:$C$500,'Stock-AF'!$C201)</f>
        <v>0</v>
      </c>
      <c r="AJ201" s="4">
        <f>SUMIFS(Stock!AJ$2:AJ$500,Stock!$C$2:$C$500,'Stock-AF'!$C201)*SUMIFS(AF!AJ$2:AJ$500,AF!$C$2:$C$500,'Stock-AF'!$C201)</f>
        <v>0</v>
      </c>
      <c r="AK201" s="4">
        <f>SUMIFS(Stock!AK$2:AK$500,Stock!$C$2:$C$500,'Stock-AF'!$C201)*SUMIFS(AF!AK$2:AK$500,AF!$C$2:$C$500,'Stock-AF'!$C201)</f>
        <v>0</v>
      </c>
      <c r="AL201" s="4">
        <f>SUMIFS(Stock!AL$2:AL$500,Stock!$C$2:$C$500,'Stock-AF'!$C201)*SUMIFS(AF!AL$2:AL$500,AF!$C$2:$C$500,'Stock-AF'!$C201)</f>
        <v>0</v>
      </c>
      <c r="AM201" s="4">
        <f>SUMIFS(Stock!AM$2:AM$500,Stock!$C$2:$C$500,'Stock-AF'!$C201)*SUMIFS(AF!AM$2:AM$500,AF!$C$2:$C$500,'Stock-AF'!$C201)</f>
        <v>0</v>
      </c>
      <c r="AN201" s="4">
        <f>SUMIFS(Stock!AN$2:AN$500,Stock!$C$2:$C$500,'Stock-AF'!$C201)*SUMIFS(AF!AN$2:AN$500,AF!$C$2:$C$500,'Stock-AF'!$C201)</f>
        <v>0</v>
      </c>
      <c r="AO201" s="4">
        <f>SUMIFS(Stock!AO$2:AO$500,Stock!$C$2:$C$500,'Stock-AF'!$C201)*SUMIFS(AF!AO$2:AO$500,AF!$C$2:$C$500,'Stock-AF'!$C201)</f>
        <v>0.31219731610878948</v>
      </c>
      <c r="AP201" s="4">
        <f>SUMIFS(Stock!AP$2:AP$500,Stock!$C$2:$C$500,'Stock-AF'!$C201)*SUMIFS(AF!AP$2:AP$500,AF!$C$2:$C$500,'Stock-AF'!$C201)</f>
        <v>0</v>
      </c>
      <c r="AQ201" s="4">
        <f>SUMIFS(Stock!AQ$2:AQ$500,Stock!$C$2:$C$500,'Stock-AF'!$C201)*SUMIFS(AF!AQ$2:AQ$500,AF!$C$2:$C$500,'Stock-AF'!$C201)</f>
        <v>0</v>
      </c>
      <c r="AR201" s="4">
        <f>SUMIFS(Stock!AR$2:AR$500,Stock!$C$2:$C$500,'Stock-AF'!$C201)*SUMIFS(AF!AR$2:AR$500,AF!$C$2:$C$500,'Stock-AF'!$C201)</f>
        <v>0</v>
      </c>
      <c r="AS201" s="4">
        <f>SUMIFS(Stock!AS$2:AS$500,Stock!$C$2:$C$500,'Stock-AF'!$C201)*SUMIFS(AF!AS$2:AS$500,AF!$C$2:$C$500,'Stock-AF'!$C201)</f>
        <v>0</v>
      </c>
      <c r="AT201" s="4">
        <f>SUMIFS(Stock!AT$2:AT$500,Stock!$C$2:$C$500,'Stock-AF'!$C201)*SUMIFS(AF!AT$2:AT$500,AF!$C$2:$C$500,'Stock-AF'!$C201)</f>
        <v>0</v>
      </c>
      <c r="AU201" s="4">
        <f>SUMIFS(Stock!AU$2:AU$500,Stock!$C$2:$C$500,'Stock-AF'!$C201)*SUMIFS(AF!AU$2:AU$500,AF!$C$2:$C$500,'Stock-AF'!$C201)</f>
        <v>0</v>
      </c>
      <c r="AV201" s="4">
        <f>SUMIFS(Stock!AV$2:AV$500,Stock!$C$2:$C$500,'Stock-AF'!$C201)*SUMIFS(AF!AV$2:AV$500,AF!$C$2:$C$500,'Stock-AF'!$C201)</f>
        <v>2.4237757455211079E-3</v>
      </c>
    </row>
    <row r="202" spans="1:48">
      <c r="A202" s="4" t="s">
        <v>52</v>
      </c>
      <c r="B202" s="4" t="s">
        <v>258</v>
      </c>
      <c r="C202" s="4" t="s">
        <v>102</v>
      </c>
      <c r="D202" s="4" t="s">
        <v>54</v>
      </c>
      <c r="E202" s="4" t="s">
        <v>260</v>
      </c>
      <c r="F202" s="4" t="s">
        <v>54</v>
      </c>
      <c r="G202" s="4">
        <v>2010</v>
      </c>
      <c r="H202" s="4" t="s">
        <v>54</v>
      </c>
      <c r="I202" s="4" t="s">
        <v>54</v>
      </c>
      <c r="J202" s="4" t="s">
        <v>54</v>
      </c>
      <c r="K202" s="4" t="s">
        <v>54</v>
      </c>
      <c r="L202" s="4">
        <f>SUMIFS(Stock!L$2:L$500,Stock!$C$2:$C$500,'Stock-AF'!$C202)*SUMIFS(AF!L$2:L$500,AF!$C$2:$C$500,'Stock-AF'!$C202)</f>
        <v>2.292396451008389E-2</v>
      </c>
      <c r="M202" s="4">
        <f>SUMIFS(Stock!M$2:M$500,Stock!$C$2:$C$500,'Stock-AF'!$C202)*SUMIFS(AF!M$2:M$500,AF!$C$2:$C$500,'Stock-AF'!$C202)</f>
        <v>7.208447164025425E-2</v>
      </c>
      <c r="N202" s="4">
        <f>SUMIFS(Stock!N$2:N$500,Stock!$C$2:$C$500,'Stock-AF'!$C202)*SUMIFS(AF!N$2:N$500,AF!$C$2:$C$500,'Stock-AF'!$C202)</f>
        <v>1.9240301751823268E-2</v>
      </c>
      <c r="O202" s="4">
        <f>SUMIFS(Stock!O$2:O$500,Stock!$C$2:$C$500,'Stock-AF'!$C202)*SUMIFS(AF!O$2:O$500,AF!$C$2:$C$500,'Stock-AF'!$C202)</f>
        <v>2.4423330849231293E-2</v>
      </c>
      <c r="P202" s="4">
        <f>SUMIFS(Stock!P$2:P$500,Stock!$C$2:$C$500,'Stock-AF'!$C202)*SUMIFS(AF!P$2:P$500,AF!$C$2:$C$500,'Stock-AF'!$C202)</f>
        <v>6.6644594587988423E-2</v>
      </c>
      <c r="Q202" s="4">
        <f>SUMIFS(Stock!Q$2:Q$500,Stock!$C$2:$C$500,'Stock-AF'!$C202)*SUMIFS(AF!Q$2:Q$500,AF!$C$2:$C$500,'Stock-AF'!$C202)</f>
        <v>6.2824028887421821E-2</v>
      </c>
      <c r="R202" s="4">
        <f>SUMIFS(Stock!R$2:R$500,Stock!$C$2:$C$500,'Stock-AF'!$C202)*SUMIFS(AF!R$2:R$500,AF!$C$2:$C$500,'Stock-AF'!$C202)</f>
        <v>8.6116352752809257E-4</v>
      </c>
      <c r="S202" s="4">
        <f>SUMIFS(Stock!S$2:S$500,Stock!$C$2:$C$500,'Stock-AF'!$C202)*SUMIFS(AF!S$2:S$500,AF!$C$2:$C$500,'Stock-AF'!$C202)</f>
        <v>0.1392293300067316</v>
      </c>
      <c r="T202" s="4">
        <f>SUMIFS(Stock!T$2:T$500,Stock!$C$2:$C$500,'Stock-AF'!$C202)*SUMIFS(AF!T$2:T$500,AF!$C$2:$C$500,'Stock-AF'!$C202)</f>
        <v>0.61617678993603608</v>
      </c>
      <c r="U202" s="4">
        <f>SUMIFS(Stock!U$2:U$500,Stock!$C$2:$C$500,'Stock-AF'!$C202)*SUMIFS(AF!U$2:U$500,AF!$C$2:$C$500,'Stock-AF'!$C202)</f>
        <v>2.6452236417132922E-2</v>
      </c>
      <c r="V202" s="4">
        <f>SUMIFS(Stock!V$2:V$500,Stock!$C$2:$C$500,'Stock-AF'!$C202)*SUMIFS(AF!V$2:V$500,AF!$C$2:$C$500,'Stock-AF'!$C202)</f>
        <v>1.0171630746288381E-2</v>
      </c>
      <c r="W202" s="4">
        <f>SUMIFS(Stock!W$2:W$500,Stock!$C$2:$C$500,'Stock-AF'!$C202)*SUMIFS(AF!W$2:W$500,AF!$C$2:$C$500,'Stock-AF'!$C202)</f>
        <v>0.14664798060207954</v>
      </c>
      <c r="X202" s="4">
        <f>SUMIFS(Stock!X$2:X$500,Stock!$C$2:$C$500,'Stock-AF'!$C202)*SUMIFS(AF!X$2:X$500,AF!$C$2:$C$500,'Stock-AF'!$C202)</f>
        <v>0.54353332694853251</v>
      </c>
      <c r="Y202" s="4">
        <f>SUMIFS(Stock!Y$2:Y$500,Stock!$C$2:$C$500,'Stock-AF'!$C202)*SUMIFS(AF!Y$2:Y$500,AF!$C$2:$C$500,'Stock-AF'!$C202)</f>
        <v>8.3022720275913189E-2</v>
      </c>
      <c r="Z202" s="4">
        <f>SUMIFS(Stock!Z$2:Z$500,Stock!$C$2:$C$500,'Stock-AF'!$C202)*SUMIFS(AF!Z$2:Z$500,AF!$C$2:$C$500,'Stock-AF'!$C202)</f>
        <v>0.58069726750666684</v>
      </c>
      <c r="AA202" s="4">
        <f>SUMIFS(Stock!AA$2:AA$500,Stock!$C$2:$C$500,'Stock-AF'!$C202)*SUMIFS(AF!AA$2:AA$500,AF!$C$2:$C$500,'Stock-AF'!$C202)</f>
        <v>1.7625011639824342E-2</v>
      </c>
      <c r="AB202" s="4">
        <f>SUMIFS(Stock!AB$2:AB$500,Stock!$C$2:$C$500,'Stock-AF'!$C202)*SUMIFS(AF!AB$2:AB$500,AF!$C$2:$C$500,'Stock-AF'!$C202)</f>
        <v>2.6678456502059921E-2</v>
      </c>
      <c r="AC202" s="4">
        <f>SUMIFS(Stock!AC$2:AC$500,Stock!$C$2:$C$500,'Stock-AF'!$C202)*SUMIFS(AF!AC$2:AC$500,AF!$C$2:$C$500,'Stock-AF'!$C202)</f>
        <v>7.3709626526965713E-3</v>
      </c>
      <c r="AD202" s="4">
        <f>SUMIFS(Stock!AD$2:AD$500,Stock!$C$2:$C$500,'Stock-AF'!$C202)*SUMIFS(AF!AD$2:AD$500,AF!$C$2:$C$500,'Stock-AF'!$C202)</f>
        <v>4.377083830735525E-3</v>
      </c>
      <c r="AE202" s="4">
        <f>SUMIFS(Stock!AE$2:AE$500,Stock!$C$2:$C$500,'Stock-AF'!$C202)*SUMIFS(AF!AE$2:AE$500,AF!$C$2:$C$500,'Stock-AF'!$C202)</f>
        <v>0.33780019954839097</v>
      </c>
      <c r="AF202" s="4">
        <f>SUMIFS(Stock!AF$2:AF$500,Stock!$C$2:$C$500,'Stock-AF'!$C202)*SUMIFS(AF!AF$2:AF$500,AF!$C$2:$C$500,'Stock-AF'!$C202)</f>
        <v>9.4910294218348481E-3</v>
      </c>
      <c r="AG202" s="4">
        <f>SUMIFS(Stock!AG$2:AG$500,Stock!$C$2:$C$500,'Stock-AF'!$C202)*SUMIFS(AF!AG$2:AG$500,AF!$C$2:$C$500,'Stock-AF'!$C202)</f>
        <v>1.077545910673503E-2</v>
      </c>
      <c r="AH202" s="4">
        <f>SUMIFS(Stock!AH$2:AH$500,Stock!$C$2:$C$500,'Stock-AF'!$C202)*SUMIFS(AF!AH$2:AH$500,AF!$C$2:$C$500,'Stock-AF'!$C202)</f>
        <v>1.1865179386823228E-3</v>
      </c>
      <c r="AI202" s="4">
        <f>SUMIFS(Stock!AI$2:AI$500,Stock!$C$2:$C$500,'Stock-AF'!$C202)*SUMIFS(AF!AI$2:AI$500,AF!$C$2:$C$500,'Stock-AF'!$C202)</f>
        <v>5.9251000641030779E-3</v>
      </c>
      <c r="AJ202" s="4">
        <f>SUMIFS(Stock!AJ$2:AJ$500,Stock!$C$2:$C$500,'Stock-AF'!$C202)*SUMIFS(AF!AJ$2:AJ$500,AF!$C$2:$C$500,'Stock-AF'!$C202)</f>
        <v>1.1684726903273868E-2</v>
      </c>
      <c r="AK202" s="4">
        <f>SUMIFS(Stock!AK$2:AK$500,Stock!$C$2:$C$500,'Stock-AF'!$C202)*SUMIFS(AF!AK$2:AK$500,AF!$C$2:$C$500,'Stock-AF'!$C202)</f>
        <v>1.3275516239877629E-2</v>
      </c>
      <c r="AL202" s="4">
        <f>SUMIFS(Stock!AL$2:AL$500,Stock!$C$2:$C$500,'Stock-AF'!$C202)*SUMIFS(AF!AL$2:AL$500,AF!$C$2:$C$500,'Stock-AF'!$C202)</f>
        <v>4.5982352568115913E-4</v>
      </c>
      <c r="AM202" s="4">
        <f>SUMIFS(Stock!AM$2:AM$500,Stock!$C$2:$C$500,'Stock-AF'!$C202)*SUMIFS(AF!AM$2:AM$500,AF!$C$2:$C$500,'Stock-AF'!$C202)</f>
        <v>1.9751592904190884E-2</v>
      </c>
      <c r="AN202" s="4">
        <f>SUMIFS(Stock!AN$2:AN$500,Stock!$C$2:$C$500,'Stock-AF'!$C202)*SUMIFS(AF!AN$2:AN$500,AF!$C$2:$C$500,'Stock-AF'!$C202)</f>
        <v>0.26976379642117693</v>
      </c>
      <c r="AO202" s="4">
        <f>SUMIFS(Stock!AO$2:AO$500,Stock!$C$2:$C$500,'Stock-AF'!$C202)*SUMIFS(AF!AO$2:AO$500,AF!$C$2:$C$500,'Stock-AF'!$C202)</f>
        <v>6.3759871636810739E-2</v>
      </c>
      <c r="AP202" s="4">
        <f>SUMIFS(Stock!AP$2:AP$500,Stock!$C$2:$C$500,'Stock-AF'!$C202)*SUMIFS(AF!AP$2:AP$500,AF!$C$2:$C$500,'Stock-AF'!$C202)</f>
        <v>3.4140567893103421E-2</v>
      </c>
      <c r="AQ202" s="4">
        <f>SUMIFS(Stock!AQ$2:AQ$500,Stock!$C$2:$C$500,'Stock-AF'!$C202)*SUMIFS(AF!AQ$2:AQ$500,AF!$C$2:$C$500,'Stock-AF'!$C202)</f>
        <v>2.4442960076219898E-2</v>
      </c>
      <c r="AR202" s="4">
        <f>SUMIFS(Stock!AR$2:AR$500,Stock!$C$2:$C$500,'Stock-AF'!$C202)*SUMIFS(AF!AR$2:AR$500,AF!$C$2:$C$500,'Stock-AF'!$C202)</f>
        <v>6.1985352167872321E-2</v>
      </c>
      <c r="AS202" s="4">
        <f>SUMIFS(Stock!AS$2:AS$500,Stock!$C$2:$C$500,'Stock-AF'!$C202)*SUMIFS(AF!AS$2:AS$500,AF!$C$2:$C$500,'Stock-AF'!$C202)</f>
        <v>0.19307879454442933</v>
      </c>
      <c r="AT202" s="4">
        <f>SUMIFS(Stock!AT$2:AT$500,Stock!$C$2:$C$500,'Stock-AF'!$C202)*SUMIFS(AF!AT$2:AT$500,AF!$C$2:$C$500,'Stock-AF'!$C202)</f>
        <v>2.989173492036834E-2</v>
      </c>
      <c r="AU202" s="4">
        <f>SUMIFS(Stock!AU$2:AU$500,Stock!$C$2:$C$500,'Stock-AF'!$C202)*SUMIFS(AF!AU$2:AU$500,AF!$C$2:$C$500,'Stock-AF'!$C202)</f>
        <v>1.3997973155360964E-2</v>
      </c>
      <c r="AV202" s="4">
        <f>SUMIFS(Stock!AV$2:AV$500,Stock!$C$2:$C$500,'Stock-AF'!$C202)*SUMIFS(AF!AV$2:AV$500,AF!$C$2:$C$500,'Stock-AF'!$C202)</f>
        <v>0.11265275015484323</v>
      </c>
    </row>
    <row r="203" spans="1:48">
      <c r="A203" s="4" t="s">
        <v>52</v>
      </c>
      <c r="B203" s="4" t="s">
        <v>258</v>
      </c>
      <c r="C203" s="4" t="s">
        <v>103</v>
      </c>
      <c r="D203" s="4" t="s">
        <v>54</v>
      </c>
      <c r="E203" s="4" t="s">
        <v>260</v>
      </c>
      <c r="F203" s="4" t="s">
        <v>54</v>
      </c>
      <c r="G203" s="4">
        <v>2010</v>
      </c>
      <c r="H203" s="4" t="s">
        <v>54</v>
      </c>
      <c r="I203" s="4" t="s">
        <v>54</v>
      </c>
      <c r="J203" s="4" t="s">
        <v>54</v>
      </c>
      <c r="K203" s="4" t="s">
        <v>54</v>
      </c>
      <c r="L203" s="4">
        <f>SUMIFS(Stock!L$2:L$500,Stock!$C$2:$C$500,'Stock-AF'!$C203)*SUMIFS(AF!L$2:L$500,AF!$C$2:$C$500,'Stock-AF'!$C203)</f>
        <v>0</v>
      </c>
      <c r="M203" s="4">
        <f>SUMIFS(Stock!M$2:M$500,Stock!$C$2:$C$500,'Stock-AF'!$C203)*SUMIFS(AF!M$2:M$500,AF!$C$2:$C$500,'Stock-AF'!$C203)</f>
        <v>4.9727418426000536E-2</v>
      </c>
      <c r="N203" s="4">
        <f>SUMIFS(Stock!N$2:N$500,Stock!$C$2:$C$500,'Stock-AF'!$C203)*SUMIFS(AF!N$2:N$500,AF!$C$2:$C$500,'Stock-AF'!$C203)</f>
        <v>1.8566145692033027E-3</v>
      </c>
      <c r="O203" s="4">
        <f>SUMIFS(Stock!O$2:O$500,Stock!$C$2:$C$500,'Stock-AF'!$C203)*SUMIFS(AF!O$2:O$500,AF!$C$2:$C$500,'Stock-AF'!$C203)</f>
        <v>7.0462636854969771E-2</v>
      </c>
      <c r="P203" s="4">
        <f>SUMIFS(Stock!P$2:P$500,Stock!$C$2:$C$500,'Stock-AF'!$C203)*SUMIFS(AF!P$2:P$500,AF!$C$2:$C$500,'Stock-AF'!$C203)</f>
        <v>1.104606540132404E-3</v>
      </c>
      <c r="Q203" s="4">
        <f>SUMIFS(Stock!Q$2:Q$500,Stock!$C$2:$C$500,'Stock-AF'!$C203)*SUMIFS(AF!Q$2:Q$500,AF!$C$2:$C$500,'Stock-AF'!$C203)</f>
        <v>5.0165934090764884E-2</v>
      </c>
      <c r="R203" s="4">
        <f>SUMIFS(Stock!R$2:R$500,Stock!$C$2:$C$500,'Stock-AF'!$C203)*SUMIFS(AF!R$2:R$500,AF!$C$2:$C$500,'Stock-AF'!$C203)</f>
        <v>0</v>
      </c>
      <c r="S203" s="4">
        <f>SUMIFS(Stock!S$2:S$500,Stock!$C$2:$C$500,'Stock-AF'!$C203)*SUMIFS(AF!S$2:S$500,AF!$C$2:$C$500,'Stock-AF'!$C203)</f>
        <v>7.8665159912509927E-2</v>
      </c>
      <c r="T203" s="4">
        <f>SUMIFS(Stock!T$2:T$500,Stock!$C$2:$C$500,'Stock-AF'!$C203)*SUMIFS(AF!T$2:T$500,AF!$C$2:$C$500,'Stock-AF'!$C203)</f>
        <v>1.1271735671111873</v>
      </c>
      <c r="U203" s="4">
        <f>SUMIFS(Stock!U$2:U$500,Stock!$C$2:$C$500,'Stock-AF'!$C203)*SUMIFS(AF!U$2:U$500,AF!$C$2:$C$500,'Stock-AF'!$C203)</f>
        <v>2.4721998730893785E-2</v>
      </c>
      <c r="V203" s="4">
        <f>SUMIFS(Stock!V$2:V$500,Stock!$C$2:$C$500,'Stock-AF'!$C203)*SUMIFS(AF!V$2:V$500,AF!$C$2:$C$500,'Stock-AF'!$C203)</f>
        <v>3.3409827558746135E-3</v>
      </c>
      <c r="W203" s="4">
        <f>SUMIFS(Stock!W$2:W$500,Stock!$C$2:$C$500,'Stock-AF'!$C203)*SUMIFS(AF!W$2:W$500,AF!$C$2:$C$500,'Stock-AF'!$C203)</f>
        <v>6.1350957774679677E-3</v>
      </c>
      <c r="X203" s="4">
        <f>SUMIFS(Stock!X$2:X$500,Stock!$C$2:$C$500,'Stock-AF'!$C203)*SUMIFS(AF!X$2:X$500,AF!$C$2:$C$500,'Stock-AF'!$C203)</f>
        <v>0.47564219890589637</v>
      </c>
      <c r="Y203" s="4">
        <f>SUMIFS(Stock!Y$2:Y$500,Stock!$C$2:$C$500,'Stock-AF'!$C203)*SUMIFS(AF!Y$2:Y$500,AF!$C$2:$C$500,'Stock-AF'!$C203)</f>
        <v>1.4436925049231678E-3</v>
      </c>
      <c r="Z203" s="4">
        <f>SUMIFS(Stock!Z$2:Z$500,Stock!$C$2:$C$500,'Stock-AF'!$C203)*SUMIFS(AF!Z$2:Z$500,AF!$C$2:$C$500,'Stock-AF'!$C203)</f>
        <v>0.51561323091537514</v>
      </c>
      <c r="AA203" s="4">
        <f>SUMIFS(Stock!AA$2:AA$500,Stock!$C$2:$C$500,'Stock-AF'!$C203)*SUMIFS(AF!AA$2:AA$500,AF!$C$2:$C$500,'Stock-AF'!$C203)</f>
        <v>1.7271520309840985E-2</v>
      </c>
      <c r="AB203" s="4">
        <f>SUMIFS(Stock!AB$2:AB$500,Stock!$C$2:$C$500,'Stock-AF'!$C203)*SUMIFS(AF!AB$2:AB$500,AF!$C$2:$C$500,'Stock-AF'!$C203)</f>
        <v>6.333439152391572E-2</v>
      </c>
      <c r="AC203" s="4">
        <f>SUMIFS(Stock!AC$2:AC$500,Stock!$C$2:$C$500,'Stock-AF'!$C203)*SUMIFS(AF!AC$2:AC$500,AF!$C$2:$C$500,'Stock-AF'!$C203)</f>
        <v>6.6643133748312336E-3</v>
      </c>
      <c r="AD203" s="4">
        <f>SUMIFS(Stock!AD$2:AD$500,Stock!$C$2:$C$500,'Stock-AF'!$C203)*SUMIFS(AF!AD$2:AD$500,AF!$C$2:$C$500,'Stock-AF'!$C203)</f>
        <v>0</v>
      </c>
      <c r="AE203" s="4">
        <f>SUMIFS(Stock!AE$2:AE$500,Stock!$C$2:$C$500,'Stock-AF'!$C203)*SUMIFS(AF!AE$2:AE$500,AF!$C$2:$C$500,'Stock-AF'!$C203)</f>
        <v>1.6316961473589386</v>
      </c>
      <c r="AF203" s="4">
        <f>SUMIFS(Stock!AF$2:AF$500,Stock!$C$2:$C$500,'Stock-AF'!$C203)*SUMIFS(AF!AF$2:AF$500,AF!$C$2:$C$500,'Stock-AF'!$C203)</f>
        <v>0</v>
      </c>
      <c r="AG203" s="4">
        <f>SUMIFS(Stock!AG$2:AG$500,Stock!$C$2:$C$500,'Stock-AF'!$C203)*SUMIFS(AF!AG$2:AG$500,AF!$C$2:$C$500,'Stock-AF'!$C203)</f>
        <v>7.1485630402102988E-3</v>
      </c>
      <c r="AH203" s="4">
        <f>SUMIFS(Stock!AH$2:AH$500,Stock!$C$2:$C$500,'Stock-AF'!$C203)*SUMIFS(AF!AH$2:AH$500,AF!$C$2:$C$500,'Stock-AF'!$C203)</f>
        <v>3.9883768754076969E-3</v>
      </c>
      <c r="AI203" s="4">
        <f>SUMIFS(Stock!AI$2:AI$500,Stock!$C$2:$C$500,'Stock-AF'!$C203)*SUMIFS(AF!AI$2:AI$500,AF!$C$2:$C$500,'Stock-AF'!$C203)</f>
        <v>8.4831406639499091E-3</v>
      </c>
      <c r="AJ203" s="4">
        <f>SUMIFS(Stock!AJ$2:AJ$500,Stock!$C$2:$C$500,'Stock-AF'!$C203)*SUMIFS(AF!AJ$2:AJ$500,AF!$C$2:$C$500,'Stock-AF'!$C203)</f>
        <v>0</v>
      </c>
      <c r="AK203" s="4">
        <f>SUMIFS(Stock!AK$2:AK$500,Stock!$C$2:$C$500,'Stock-AF'!$C203)*SUMIFS(AF!AK$2:AK$500,AF!$C$2:$C$500,'Stock-AF'!$C203)</f>
        <v>0</v>
      </c>
      <c r="AL203" s="4">
        <f>SUMIFS(Stock!AL$2:AL$500,Stock!$C$2:$C$500,'Stock-AF'!$C203)*SUMIFS(AF!AL$2:AL$500,AF!$C$2:$C$500,'Stock-AF'!$C203)</f>
        <v>0</v>
      </c>
      <c r="AM203" s="4">
        <f>SUMIFS(Stock!AM$2:AM$500,Stock!$C$2:$C$500,'Stock-AF'!$C203)*SUMIFS(AF!AM$2:AM$500,AF!$C$2:$C$500,'Stock-AF'!$C203)</f>
        <v>0.23310179787843524</v>
      </c>
      <c r="AN203" s="4">
        <f>SUMIFS(Stock!AN$2:AN$500,Stock!$C$2:$C$500,'Stock-AF'!$C203)*SUMIFS(AF!AN$2:AN$500,AF!$C$2:$C$500,'Stock-AF'!$C203)</f>
        <v>1.847206971118774E-4</v>
      </c>
      <c r="AO203" s="4">
        <f>SUMIFS(Stock!AO$2:AO$500,Stock!$C$2:$C$500,'Stock-AF'!$C203)*SUMIFS(AF!AO$2:AO$500,AF!$C$2:$C$500,'Stock-AF'!$C203)</f>
        <v>0.18340175607390743</v>
      </c>
      <c r="AP203" s="4">
        <f>SUMIFS(Stock!AP$2:AP$500,Stock!$C$2:$C$500,'Stock-AF'!$C203)*SUMIFS(AF!AP$2:AP$500,AF!$C$2:$C$500,'Stock-AF'!$C203)</f>
        <v>2.0741920136246803E-2</v>
      </c>
      <c r="AQ203" s="4">
        <f>SUMIFS(Stock!AQ$2:AQ$500,Stock!$C$2:$C$500,'Stock-AF'!$C203)*SUMIFS(AF!AQ$2:AQ$500,AF!$C$2:$C$500,'Stock-AF'!$C203)</f>
        <v>6.0896788766948866E-2</v>
      </c>
      <c r="AR203" s="4">
        <f>SUMIFS(Stock!AR$2:AR$500,Stock!$C$2:$C$500,'Stock-AF'!$C203)*SUMIFS(AF!AR$2:AR$500,AF!$C$2:$C$500,'Stock-AF'!$C203)</f>
        <v>9.2641130140576275E-3</v>
      </c>
      <c r="AS203" s="4">
        <f>SUMIFS(Stock!AS$2:AS$500,Stock!$C$2:$C$500,'Stock-AF'!$C203)*SUMIFS(AF!AS$2:AS$500,AF!$C$2:$C$500,'Stock-AF'!$C203)</f>
        <v>5.1346281550479662E-3</v>
      </c>
      <c r="AT203" s="4">
        <f>SUMIFS(Stock!AT$2:AT$500,Stock!$C$2:$C$500,'Stock-AF'!$C203)*SUMIFS(AF!AT$2:AT$500,AF!$C$2:$C$500,'Stock-AF'!$C203)</f>
        <v>7.2377414670498907E-3</v>
      </c>
      <c r="AU203" s="4">
        <f>SUMIFS(Stock!AU$2:AU$500,Stock!$C$2:$C$500,'Stock-AF'!$C203)*SUMIFS(AF!AU$2:AU$500,AF!$C$2:$C$500,'Stock-AF'!$C203)</f>
        <v>4.8579148290239564E-2</v>
      </c>
      <c r="AV203" s="4">
        <f>SUMIFS(Stock!AV$2:AV$500,Stock!$C$2:$C$500,'Stock-AF'!$C203)*SUMIFS(AF!AV$2:AV$500,AF!$C$2:$C$500,'Stock-AF'!$C203)</f>
        <v>0.46051437324833133</v>
      </c>
    </row>
    <row r="204" spans="1:48">
      <c r="A204" s="4" t="s">
        <v>52</v>
      </c>
      <c r="B204" s="4" t="s">
        <v>258</v>
      </c>
      <c r="C204" s="4" t="s">
        <v>104</v>
      </c>
      <c r="D204" s="4" t="s">
        <v>54</v>
      </c>
      <c r="E204" s="4" t="s">
        <v>260</v>
      </c>
      <c r="F204" s="4" t="s">
        <v>54</v>
      </c>
      <c r="G204" s="4">
        <v>2010</v>
      </c>
      <c r="H204" s="4" t="s">
        <v>54</v>
      </c>
      <c r="I204" s="4" t="s">
        <v>54</v>
      </c>
      <c r="J204" s="4" t="s">
        <v>54</v>
      </c>
      <c r="K204" s="4" t="s">
        <v>54</v>
      </c>
      <c r="L204" s="4">
        <f>SUMIFS(Stock!L$2:L$500,Stock!$C$2:$C$500,'Stock-AF'!$C204)*SUMIFS(AF!L$2:L$500,AF!$C$2:$C$500,'Stock-AF'!$C204)</f>
        <v>0</v>
      </c>
      <c r="M204" s="4">
        <f>SUMIFS(Stock!M$2:M$500,Stock!$C$2:$C$500,'Stock-AF'!$C204)*SUMIFS(AF!M$2:M$500,AF!$C$2:$C$500,'Stock-AF'!$C204)</f>
        <v>4.6979273410033717E-2</v>
      </c>
      <c r="N204" s="4">
        <f>SUMIFS(Stock!N$2:N$500,Stock!$C$2:$C$500,'Stock-AF'!$C204)*SUMIFS(AF!N$2:N$500,AF!$C$2:$C$500,'Stock-AF'!$C204)</f>
        <v>4.9616341744070412E-3</v>
      </c>
      <c r="O204" s="4">
        <f>SUMIFS(Stock!O$2:O$500,Stock!$C$2:$C$500,'Stock-AF'!$C204)*SUMIFS(AF!O$2:O$500,AF!$C$2:$C$500,'Stock-AF'!$C204)</f>
        <v>2.6768324572074161E-4</v>
      </c>
      <c r="P204" s="4">
        <f>SUMIFS(Stock!P$2:P$500,Stock!$C$2:$C$500,'Stock-AF'!$C204)*SUMIFS(AF!P$2:P$500,AF!$C$2:$C$500,'Stock-AF'!$C204)</f>
        <v>2.6878759143221808E-2</v>
      </c>
      <c r="Q204" s="4">
        <f>SUMIFS(Stock!Q$2:Q$500,Stock!$C$2:$C$500,'Stock-AF'!$C204)*SUMIFS(AF!Q$2:Q$500,AF!$C$2:$C$500,'Stock-AF'!$C204)</f>
        <v>8.8210384471696032E-3</v>
      </c>
      <c r="R204" s="4">
        <f>SUMIFS(Stock!R$2:R$500,Stock!$C$2:$C$500,'Stock-AF'!$C204)*SUMIFS(AF!R$2:R$500,AF!$C$2:$C$500,'Stock-AF'!$C204)</f>
        <v>0</v>
      </c>
      <c r="S204" s="4">
        <f>SUMIFS(Stock!S$2:S$500,Stock!$C$2:$C$500,'Stock-AF'!$C204)*SUMIFS(AF!S$2:S$500,AF!$C$2:$C$500,'Stock-AF'!$C204)</f>
        <v>3.9185465279578391E-2</v>
      </c>
      <c r="T204" s="4">
        <f>SUMIFS(Stock!T$2:T$500,Stock!$C$2:$C$500,'Stock-AF'!$C204)*SUMIFS(AF!T$2:T$500,AF!$C$2:$C$500,'Stock-AF'!$C204)</f>
        <v>0.27816054722512451</v>
      </c>
      <c r="U204" s="4">
        <f>SUMIFS(Stock!U$2:U$500,Stock!$C$2:$C$500,'Stock-AF'!$C204)*SUMIFS(AF!U$2:U$500,AF!$C$2:$C$500,'Stock-AF'!$C204)</f>
        <v>9.1970821990159851E-2</v>
      </c>
      <c r="V204" s="4">
        <f>SUMIFS(Stock!V$2:V$500,Stock!$C$2:$C$500,'Stock-AF'!$C204)*SUMIFS(AF!V$2:V$500,AF!$C$2:$C$500,'Stock-AF'!$C204)</f>
        <v>3.9488317127680229E-2</v>
      </c>
      <c r="W204" s="4">
        <f>SUMIFS(Stock!W$2:W$500,Stock!$C$2:$C$500,'Stock-AF'!$C204)*SUMIFS(AF!W$2:W$500,AF!$C$2:$C$500,'Stock-AF'!$C204)</f>
        <v>3.1944595571881617E-3</v>
      </c>
      <c r="X204" s="4">
        <f>SUMIFS(Stock!X$2:X$500,Stock!$C$2:$C$500,'Stock-AF'!$C204)*SUMIFS(AF!X$2:X$500,AF!$C$2:$C$500,'Stock-AF'!$C204)</f>
        <v>0</v>
      </c>
      <c r="Y204" s="4">
        <f>SUMIFS(Stock!Y$2:Y$500,Stock!$C$2:$C$500,'Stock-AF'!$C204)*SUMIFS(AF!Y$2:Y$500,AF!$C$2:$C$500,'Stock-AF'!$C204)</f>
        <v>8.2864621384884096E-2</v>
      </c>
      <c r="Z204" s="4">
        <f>SUMIFS(Stock!Z$2:Z$500,Stock!$C$2:$C$500,'Stock-AF'!$C204)*SUMIFS(AF!Z$2:Z$500,AF!$C$2:$C$500,'Stock-AF'!$C204)</f>
        <v>9.6667560070024514E-2</v>
      </c>
      <c r="AA204" s="4">
        <f>SUMIFS(Stock!AA$2:AA$500,Stock!$C$2:$C$500,'Stock-AF'!$C204)*SUMIFS(AF!AA$2:AA$500,AF!$C$2:$C$500,'Stock-AF'!$C204)</f>
        <v>5.6393429932858922E-3</v>
      </c>
      <c r="AB204" s="4">
        <f>SUMIFS(Stock!AB$2:AB$500,Stock!$C$2:$C$500,'Stock-AF'!$C204)*SUMIFS(AF!AB$2:AB$500,AF!$C$2:$C$500,'Stock-AF'!$C204)</f>
        <v>1.8359255771094398E-2</v>
      </c>
      <c r="AC204" s="4">
        <f>SUMIFS(Stock!AC$2:AC$500,Stock!$C$2:$C$500,'Stock-AF'!$C204)*SUMIFS(AF!AC$2:AC$500,AF!$C$2:$C$500,'Stock-AF'!$C204)</f>
        <v>0</v>
      </c>
      <c r="AD204" s="4">
        <f>SUMIFS(Stock!AD$2:AD$500,Stock!$C$2:$C$500,'Stock-AF'!$C204)*SUMIFS(AF!AD$2:AD$500,AF!$C$2:$C$500,'Stock-AF'!$C204)</f>
        <v>7.7136471507830403E-3</v>
      </c>
      <c r="AE204" s="4">
        <f>SUMIFS(Stock!AE$2:AE$500,Stock!$C$2:$C$500,'Stock-AF'!$C204)*SUMIFS(AF!AE$2:AE$500,AF!$C$2:$C$500,'Stock-AF'!$C204)</f>
        <v>9.9645566250927443E-3</v>
      </c>
      <c r="AF204" s="4">
        <f>SUMIFS(Stock!AF$2:AF$500,Stock!$C$2:$C$500,'Stock-AF'!$C204)*SUMIFS(AF!AF$2:AF$500,AF!$C$2:$C$500,'Stock-AF'!$C204)</f>
        <v>1.7981309972951791E-4</v>
      </c>
      <c r="AG204" s="4">
        <f>SUMIFS(Stock!AG$2:AG$500,Stock!$C$2:$C$500,'Stock-AF'!$C204)*SUMIFS(AF!AG$2:AG$500,AF!$C$2:$C$500,'Stock-AF'!$C204)</f>
        <v>4.6651564492049581E-2</v>
      </c>
      <c r="AH204" s="4">
        <f>SUMIFS(Stock!AH$2:AH$500,Stock!$C$2:$C$500,'Stock-AF'!$C204)*SUMIFS(AF!AH$2:AH$500,AF!$C$2:$C$500,'Stock-AF'!$C204)</f>
        <v>0</v>
      </c>
      <c r="AI204" s="4">
        <f>SUMIFS(Stock!AI$2:AI$500,Stock!$C$2:$C$500,'Stock-AF'!$C204)*SUMIFS(AF!AI$2:AI$500,AF!$C$2:$C$500,'Stock-AF'!$C204)</f>
        <v>4.3633084087146577E-2</v>
      </c>
      <c r="AJ204" s="4">
        <f>SUMIFS(Stock!AJ$2:AJ$500,Stock!$C$2:$C$500,'Stock-AF'!$C204)*SUMIFS(AF!AJ$2:AJ$500,AF!$C$2:$C$500,'Stock-AF'!$C204)</f>
        <v>0</v>
      </c>
      <c r="AK204" s="4">
        <f>SUMIFS(Stock!AK$2:AK$500,Stock!$C$2:$C$500,'Stock-AF'!$C204)*SUMIFS(AF!AK$2:AK$500,AF!$C$2:$C$500,'Stock-AF'!$C204)</f>
        <v>1.7317822938129033E-3</v>
      </c>
      <c r="AL204" s="4">
        <f>SUMIFS(Stock!AL$2:AL$500,Stock!$C$2:$C$500,'Stock-AF'!$C204)*SUMIFS(AF!AL$2:AL$500,AF!$C$2:$C$500,'Stock-AF'!$C204)</f>
        <v>0</v>
      </c>
      <c r="AM204" s="4">
        <f>SUMIFS(Stock!AM$2:AM$500,Stock!$C$2:$C$500,'Stock-AF'!$C204)*SUMIFS(AF!AM$2:AM$500,AF!$C$2:$C$500,'Stock-AF'!$C204)</f>
        <v>1.2128740939390991E-2</v>
      </c>
      <c r="AN204" s="4">
        <f>SUMIFS(Stock!AN$2:AN$500,Stock!$C$2:$C$500,'Stock-AF'!$C204)*SUMIFS(AF!AN$2:AN$500,AF!$C$2:$C$500,'Stock-AF'!$C204)</f>
        <v>6.3769456111867672E-3</v>
      </c>
      <c r="AO204" s="4">
        <f>SUMIFS(Stock!AO$2:AO$500,Stock!$C$2:$C$500,'Stock-AF'!$C204)*SUMIFS(AF!AO$2:AO$500,AF!$C$2:$C$500,'Stock-AF'!$C204)</f>
        <v>0.38260258281760584</v>
      </c>
      <c r="AP204" s="4">
        <f>SUMIFS(Stock!AP$2:AP$500,Stock!$C$2:$C$500,'Stock-AF'!$C204)*SUMIFS(AF!AP$2:AP$500,AF!$C$2:$C$500,'Stock-AF'!$C204)</f>
        <v>8.8119268552682545E-4</v>
      </c>
      <c r="AQ204" s="4">
        <f>SUMIFS(Stock!AQ$2:AQ$500,Stock!$C$2:$C$500,'Stock-AF'!$C204)*SUMIFS(AF!AQ$2:AQ$500,AF!$C$2:$C$500,'Stock-AF'!$C204)</f>
        <v>5.1617851190008432E-2</v>
      </c>
      <c r="AR204" s="4">
        <f>SUMIFS(Stock!AR$2:AR$500,Stock!$C$2:$C$500,'Stock-AF'!$C204)*SUMIFS(AF!AR$2:AR$500,AF!$C$2:$C$500,'Stock-AF'!$C204)</f>
        <v>1.964699898175146E-2</v>
      </c>
      <c r="AS204" s="4">
        <f>SUMIFS(Stock!AS$2:AS$500,Stock!$C$2:$C$500,'Stock-AF'!$C204)*SUMIFS(AF!AS$2:AS$500,AF!$C$2:$C$500,'Stock-AF'!$C204)</f>
        <v>0.18005349511727092</v>
      </c>
      <c r="AT204" s="4">
        <f>SUMIFS(Stock!AT$2:AT$500,Stock!$C$2:$C$500,'Stock-AF'!$C204)*SUMIFS(AF!AT$2:AT$500,AF!$C$2:$C$500,'Stock-AF'!$C204)</f>
        <v>9.8677746566894677E-3</v>
      </c>
      <c r="AU204" s="4">
        <f>SUMIFS(Stock!AU$2:AU$500,Stock!$C$2:$C$500,'Stock-AF'!$C204)*SUMIFS(AF!AU$2:AU$500,AF!$C$2:$C$500,'Stock-AF'!$C204)</f>
        <v>3.0922160784438778E-2</v>
      </c>
      <c r="AV204" s="4">
        <f>SUMIFS(Stock!AV$2:AV$500,Stock!$C$2:$C$500,'Stock-AF'!$C204)*SUMIFS(AF!AV$2:AV$500,AF!$C$2:$C$500,'Stock-AF'!$C204)</f>
        <v>0</v>
      </c>
    </row>
    <row r="205" spans="1:48">
      <c r="A205" s="4" t="s">
        <v>52</v>
      </c>
      <c r="B205" s="4" t="s">
        <v>258</v>
      </c>
      <c r="C205" s="4" t="s">
        <v>105</v>
      </c>
      <c r="D205" s="4" t="s">
        <v>54</v>
      </c>
      <c r="E205" s="4" t="s">
        <v>260</v>
      </c>
      <c r="F205" s="4" t="s">
        <v>54</v>
      </c>
      <c r="G205" s="4">
        <v>2010</v>
      </c>
      <c r="H205" s="4" t="s">
        <v>54</v>
      </c>
      <c r="I205" s="4" t="s">
        <v>54</v>
      </c>
      <c r="J205" s="4" t="s">
        <v>54</v>
      </c>
      <c r="K205" s="4" t="s">
        <v>54</v>
      </c>
      <c r="L205" s="4">
        <f>SUMIFS(Stock!L$2:L$500,Stock!$C$2:$C$500,'Stock-AF'!$C205)*SUMIFS(AF!L$2:L$500,AF!$C$2:$C$500,'Stock-AF'!$C205)</f>
        <v>1.1321116046080913E-2</v>
      </c>
      <c r="M205" s="4">
        <f>SUMIFS(Stock!M$2:M$500,Stock!$C$2:$C$500,'Stock-AF'!$C205)*SUMIFS(AF!M$2:M$500,AF!$C$2:$C$500,'Stock-AF'!$C205)</f>
        <v>3.9604198824126332E-3</v>
      </c>
      <c r="N205" s="4">
        <f>SUMIFS(Stock!N$2:N$500,Stock!$C$2:$C$500,'Stock-AF'!$C205)*SUMIFS(AF!N$2:N$500,AF!$C$2:$C$500,'Stock-AF'!$C205)</f>
        <v>0</v>
      </c>
      <c r="O205" s="4">
        <f>SUMIFS(Stock!O$2:O$500,Stock!$C$2:$C$500,'Stock-AF'!$C205)*SUMIFS(AF!O$2:O$500,AF!$C$2:$C$500,'Stock-AF'!$C205)</f>
        <v>1.8936930441070632E-3</v>
      </c>
      <c r="P205" s="4">
        <f>SUMIFS(Stock!P$2:P$500,Stock!$C$2:$C$500,'Stock-AF'!$C205)*SUMIFS(AF!P$2:P$500,AF!$C$2:$C$500,'Stock-AF'!$C205)</f>
        <v>5.0786507592294366E-5</v>
      </c>
      <c r="Q205" s="4">
        <f>SUMIFS(Stock!Q$2:Q$500,Stock!$C$2:$C$500,'Stock-AF'!$C205)*SUMIFS(AF!Q$2:Q$500,AF!$C$2:$C$500,'Stock-AF'!$C205)</f>
        <v>0</v>
      </c>
      <c r="R205" s="4">
        <f>SUMIFS(Stock!R$2:R$500,Stock!$C$2:$C$500,'Stock-AF'!$C205)*SUMIFS(AF!R$2:R$500,AF!$C$2:$C$500,'Stock-AF'!$C205)</f>
        <v>1.8129758474275649E-4</v>
      </c>
      <c r="S205" s="4">
        <f>SUMIFS(Stock!S$2:S$500,Stock!$C$2:$C$500,'Stock-AF'!$C205)*SUMIFS(AF!S$2:S$500,AF!$C$2:$C$500,'Stock-AF'!$C205)</f>
        <v>9.2388016952902989E-4</v>
      </c>
      <c r="T205" s="4">
        <f>SUMIFS(Stock!T$2:T$500,Stock!$C$2:$C$500,'Stock-AF'!$C205)*SUMIFS(AF!T$2:T$500,AF!$C$2:$C$500,'Stock-AF'!$C205)</f>
        <v>7.1395636416455174E-2</v>
      </c>
      <c r="U205" s="4">
        <f>SUMIFS(Stock!U$2:U$500,Stock!$C$2:$C$500,'Stock-AF'!$C205)*SUMIFS(AF!U$2:U$500,AF!$C$2:$C$500,'Stock-AF'!$C205)</f>
        <v>1.2655668665723459E-3</v>
      </c>
      <c r="V205" s="4">
        <f>SUMIFS(Stock!V$2:V$500,Stock!$C$2:$C$500,'Stock-AF'!$C205)*SUMIFS(AF!V$2:V$500,AF!$C$2:$C$500,'Stock-AF'!$C205)</f>
        <v>5.2476168940438904E-4</v>
      </c>
      <c r="W205" s="4">
        <f>SUMIFS(Stock!W$2:W$500,Stock!$C$2:$C$500,'Stock-AF'!$C205)*SUMIFS(AF!W$2:W$500,AF!$C$2:$C$500,'Stock-AF'!$C205)</f>
        <v>7.0141912370042438E-3</v>
      </c>
      <c r="X205" s="4">
        <f>SUMIFS(Stock!X$2:X$500,Stock!$C$2:$C$500,'Stock-AF'!$C205)*SUMIFS(AF!X$2:X$500,AF!$C$2:$C$500,'Stock-AF'!$C205)</f>
        <v>0.26998693925128919</v>
      </c>
      <c r="Y205" s="4">
        <f>SUMIFS(Stock!Y$2:Y$500,Stock!$C$2:$C$500,'Stock-AF'!$C205)*SUMIFS(AF!Y$2:Y$500,AF!$C$2:$C$500,'Stock-AF'!$C205)</f>
        <v>1.7141248185254955E-3</v>
      </c>
      <c r="Z205" s="4">
        <f>SUMIFS(Stock!Z$2:Z$500,Stock!$C$2:$C$500,'Stock-AF'!$C205)*SUMIFS(AF!Z$2:Z$500,AF!$C$2:$C$500,'Stock-AF'!$C205)</f>
        <v>0.1244089641977367</v>
      </c>
      <c r="AA205" s="4">
        <f>SUMIFS(Stock!AA$2:AA$500,Stock!$C$2:$C$500,'Stock-AF'!$C205)*SUMIFS(AF!AA$2:AA$500,AF!$C$2:$C$500,'Stock-AF'!$C205)</f>
        <v>5.5204113308615944E-3</v>
      </c>
      <c r="AB205" s="4">
        <f>SUMIFS(Stock!AB$2:AB$500,Stock!$C$2:$C$500,'Stock-AF'!$C205)*SUMIFS(AF!AB$2:AB$500,AF!$C$2:$C$500,'Stock-AF'!$C205)</f>
        <v>8.8163364202793713E-3</v>
      </c>
      <c r="AC205" s="4">
        <f>SUMIFS(Stock!AC$2:AC$500,Stock!$C$2:$C$500,'Stock-AF'!$C205)*SUMIFS(AF!AC$2:AC$500,AF!$C$2:$C$500,'Stock-AF'!$C205)</f>
        <v>1.1733867638628122E-3</v>
      </c>
      <c r="AD205" s="4">
        <f>SUMIFS(Stock!AD$2:AD$500,Stock!$C$2:$C$500,'Stock-AF'!$C205)*SUMIFS(AF!AD$2:AD$500,AF!$C$2:$C$500,'Stock-AF'!$C205)</f>
        <v>1.9063423758639497E-4</v>
      </c>
      <c r="AE205" s="4">
        <f>SUMIFS(Stock!AE$2:AE$500,Stock!$C$2:$C$500,'Stock-AF'!$C205)*SUMIFS(AF!AE$2:AE$500,AF!$C$2:$C$500,'Stock-AF'!$C205)</f>
        <v>0.27738142522002934</v>
      </c>
      <c r="AF205" s="4">
        <f>SUMIFS(Stock!AF$2:AF$500,Stock!$C$2:$C$500,'Stock-AF'!$C205)*SUMIFS(AF!AF$2:AF$500,AF!$C$2:$C$500,'Stock-AF'!$C205)</f>
        <v>9.8982770660574872E-4</v>
      </c>
      <c r="AG205" s="4">
        <f>SUMIFS(Stock!AG$2:AG$500,Stock!$C$2:$C$500,'Stock-AF'!$C205)*SUMIFS(AF!AG$2:AG$500,AF!$C$2:$C$500,'Stock-AF'!$C205)</f>
        <v>3.4795753365498639E-3</v>
      </c>
      <c r="AH205" s="4">
        <f>SUMIFS(Stock!AH$2:AH$500,Stock!$C$2:$C$500,'Stock-AF'!$C205)*SUMIFS(AF!AH$2:AH$500,AF!$C$2:$C$500,'Stock-AF'!$C205)</f>
        <v>1.063997064579253E-4</v>
      </c>
      <c r="AI205" s="4">
        <f>SUMIFS(Stock!AI$2:AI$500,Stock!$C$2:$C$500,'Stock-AF'!$C205)*SUMIFS(AF!AI$2:AI$500,AF!$C$2:$C$500,'Stock-AF'!$C205)</f>
        <v>2.7583690805577394E-3</v>
      </c>
      <c r="AJ205" s="4">
        <f>SUMIFS(Stock!AJ$2:AJ$500,Stock!$C$2:$C$500,'Stock-AF'!$C205)*SUMIFS(AF!AJ$2:AJ$500,AF!$C$2:$C$500,'Stock-AF'!$C205)</f>
        <v>0</v>
      </c>
      <c r="AK205" s="4">
        <f>SUMIFS(Stock!AK$2:AK$500,Stock!$C$2:$C$500,'Stock-AF'!$C205)*SUMIFS(AF!AK$2:AK$500,AF!$C$2:$C$500,'Stock-AF'!$C205)</f>
        <v>8.8848623279816157E-4</v>
      </c>
      <c r="AL205" s="4">
        <f>SUMIFS(Stock!AL$2:AL$500,Stock!$C$2:$C$500,'Stock-AF'!$C205)*SUMIFS(AF!AL$2:AL$500,AF!$C$2:$C$500,'Stock-AF'!$C205)</f>
        <v>8.5306626936323569E-4</v>
      </c>
      <c r="AM205" s="4">
        <f>SUMIFS(Stock!AM$2:AM$500,Stock!$C$2:$C$500,'Stock-AF'!$C205)*SUMIFS(AF!AM$2:AM$500,AF!$C$2:$C$500,'Stock-AF'!$C205)</f>
        <v>9.6406275061897487E-4</v>
      </c>
      <c r="AN205" s="4">
        <f>SUMIFS(Stock!AN$2:AN$500,Stock!$C$2:$C$500,'Stock-AF'!$C205)*SUMIFS(AF!AN$2:AN$500,AF!$C$2:$C$500,'Stock-AF'!$C205)</f>
        <v>3.3002827576343223E-3</v>
      </c>
      <c r="AO205" s="4">
        <f>SUMIFS(Stock!AO$2:AO$500,Stock!$C$2:$C$500,'Stock-AF'!$C205)*SUMIFS(AF!AO$2:AO$500,AF!$C$2:$C$500,'Stock-AF'!$C205)</f>
        <v>3.0718694834247821E-2</v>
      </c>
      <c r="AP205" s="4">
        <f>SUMIFS(Stock!AP$2:AP$500,Stock!$C$2:$C$500,'Stock-AF'!$C205)*SUMIFS(AF!AP$2:AP$500,AF!$C$2:$C$500,'Stock-AF'!$C205)</f>
        <v>3.6599622695022233E-2</v>
      </c>
      <c r="AQ205" s="4">
        <f>SUMIFS(Stock!AQ$2:AQ$500,Stock!$C$2:$C$500,'Stock-AF'!$C205)*SUMIFS(AF!AQ$2:AQ$500,AF!$C$2:$C$500,'Stock-AF'!$C205)</f>
        <v>5.5240367675947373E-3</v>
      </c>
      <c r="AR205" s="4">
        <f>SUMIFS(Stock!AR$2:AR$500,Stock!$C$2:$C$500,'Stock-AF'!$C205)*SUMIFS(AF!AR$2:AR$500,AF!$C$2:$C$500,'Stock-AF'!$C205)</f>
        <v>2.7478477855120463E-3</v>
      </c>
      <c r="AS205" s="4">
        <f>SUMIFS(Stock!AS$2:AS$500,Stock!$C$2:$C$500,'Stock-AF'!$C205)*SUMIFS(AF!AS$2:AS$500,AF!$C$2:$C$500,'Stock-AF'!$C205)</f>
        <v>0</v>
      </c>
      <c r="AT205" s="4">
        <f>SUMIFS(Stock!AT$2:AT$500,Stock!$C$2:$C$500,'Stock-AF'!$C205)*SUMIFS(AF!AT$2:AT$500,AF!$C$2:$C$500,'Stock-AF'!$C205)</f>
        <v>4.0171525220343311E-3</v>
      </c>
      <c r="AU205" s="4">
        <f>SUMIFS(Stock!AU$2:AU$500,Stock!$C$2:$C$500,'Stock-AF'!$C205)*SUMIFS(AF!AU$2:AU$500,AF!$C$2:$C$500,'Stock-AF'!$C205)</f>
        <v>1.1515426634217895E-3</v>
      </c>
      <c r="AV205" s="4">
        <f>SUMIFS(Stock!AV$2:AV$500,Stock!$C$2:$C$500,'Stock-AF'!$C205)*SUMIFS(AF!AV$2:AV$500,AF!$C$2:$C$500,'Stock-AF'!$C205)</f>
        <v>8.8891900006969563E-3</v>
      </c>
    </row>
    <row r="206" spans="1:48">
      <c r="A206" s="4" t="s">
        <v>52</v>
      </c>
      <c r="B206" s="4" t="s">
        <v>258</v>
      </c>
      <c r="C206" s="4" t="s">
        <v>106</v>
      </c>
      <c r="D206" s="4" t="s">
        <v>54</v>
      </c>
      <c r="E206" s="4" t="s">
        <v>260</v>
      </c>
      <c r="F206" s="4" t="s">
        <v>54</v>
      </c>
      <c r="G206" s="4">
        <v>2010</v>
      </c>
      <c r="H206" s="4" t="s">
        <v>54</v>
      </c>
      <c r="I206" s="4" t="s">
        <v>54</v>
      </c>
      <c r="J206" s="4" t="s">
        <v>54</v>
      </c>
      <c r="K206" s="4" t="s">
        <v>54</v>
      </c>
      <c r="L206" s="4">
        <f>SUMIFS(Stock!L$2:L$500,Stock!$C$2:$C$500,'Stock-AF'!$C206)*SUMIFS(AF!L$2:L$500,AF!$C$2:$C$500,'Stock-AF'!$C206)</f>
        <v>5.5509014511011458E-5</v>
      </c>
      <c r="M206" s="4">
        <f>SUMIFS(Stock!M$2:M$500,Stock!$C$2:$C$500,'Stock-AF'!$C206)*SUMIFS(AF!M$2:M$500,AF!$C$2:$C$500,'Stock-AF'!$C206)</f>
        <v>3.9623517945503929E-2</v>
      </c>
      <c r="N206" s="4">
        <f>SUMIFS(Stock!N$2:N$500,Stock!$C$2:$C$500,'Stock-AF'!$C206)*SUMIFS(AF!N$2:N$500,AF!$C$2:$C$500,'Stock-AF'!$C206)</f>
        <v>0</v>
      </c>
      <c r="O206" s="4">
        <f>SUMIFS(Stock!O$2:O$500,Stock!$C$2:$C$500,'Stock-AF'!$C206)*SUMIFS(AF!O$2:O$500,AF!$C$2:$C$500,'Stock-AF'!$C206)</f>
        <v>4.7948484857449222E-2</v>
      </c>
      <c r="P206" s="4">
        <f>SUMIFS(Stock!P$2:P$500,Stock!$C$2:$C$500,'Stock-AF'!$C206)*SUMIFS(AF!P$2:P$500,AF!$C$2:$C$500,'Stock-AF'!$C206)</f>
        <v>0</v>
      </c>
      <c r="Q206" s="4">
        <f>SUMIFS(Stock!Q$2:Q$500,Stock!$C$2:$C$500,'Stock-AF'!$C206)*SUMIFS(AF!Q$2:Q$500,AF!$C$2:$C$500,'Stock-AF'!$C206)</f>
        <v>0.10593334376949336</v>
      </c>
      <c r="R206" s="4">
        <f>SUMIFS(Stock!R$2:R$500,Stock!$C$2:$C$500,'Stock-AF'!$C206)*SUMIFS(AF!R$2:R$500,AF!$C$2:$C$500,'Stock-AF'!$C206)</f>
        <v>4.1507604927946967E-4</v>
      </c>
      <c r="S206" s="4">
        <f>SUMIFS(Stock!S$2:S$500,Stock!$C$2:$C$500,'Stock-AF'!$C206)*SUMIFS(AF!S$2:S$500,AF!$C$2:$C$500,'Stock-AF'!$C206)</f>
        <v>0</v>
      </c>
      <c r="T206" s="4">
        <f>SUMIFS(Stock!T$2:T$500,Stock!$C$2:$C$500,'Stock-AF'!$C206)*SUMIFS(AF!T$2:T$500,AF!$C$2:$C$500,'Stock-AF'!$C206)</f>
        <v>0.58977129221565161</v>
      </c>
      <c r="U206" s="4">
        <f>SUMIFS(Stock!U$2:U$500,Stock!$C$2:$C$500,'Stock-AF'!$C206)*SUMIFS(AF!U$2:U$500,AF!$C$2:$C$500,'Stock-AF'!$C206)</f>
        <v>1.1631881737839503E-2</v>
      </c>
      <c r="V206" s="4">
        <f>SUMIFS(Stock!V$2:V$500,Stock!$C$2:$C$500,'Stock-AF'!$C206)*SUMIFS(AF!V$2:V$500,AF!$C$2:$C$500,'Stock-AF'!$C206)</f>
        <v>1.5742850682131689E-4</v>
      </c>
      <c r="W206" s="4">
        <f>SUMIFS(Stock!W$2:W$500,Stock!$C$2:$C$500,'Stock-AF'!$C206)*SUMIFS(AF!W$2:W$500,AF!$C$2:$C$500,'Stock-AF'!$C206)</f>
        <v>2.7412920386103129E-2</v>
      </c>
      <c r="X206" s="4">
        <f>SUMIFS(Stock!X$2:X$500,Stock!$C$2:$C$500,'Stock-AF'!$C206)*SUMIFS(AF!X$2:X$500,AF!$C$2:$C$500,'Stock-AF'!$C206)</f>
        <v>0.13312654287949338</v>
      </c>
      <c r="Y206" s="4">
        <f>SUMIFS(Stock!Y$2:Y$500,Stock!$C$2:$C$500,'Stock-AF'!$C206)*SUMIFS(AF!Y$2:Y$500,AF!$C$2:$C$500,'Stock-AF'!$C206)</f>
        <v>1.7802767229297523E-2</v>
      </c>
      <c r="Z206" s="4">
        <f>SUMIFS(Stock!Z$2:Z$500,Stock!$C$2:$C$500,'Stock-AF'!$C206)*SUMIFS(AF!Z$2:Z$500,AF!$C$2:$C$500,'Stock-AF'!$C206)</f>
        <v>0.18709167619464032</v>
      </c>
      <c r="AA206" s="4">
        <f>SUMIFS(Stock!AA$2:AA$500,Stock!$C$2:$C$500,'Stock-AF'!$C206)*SUMIFS(AF!AA$2:AA$500,AF!$C$2:$C$500,'Stock-AF'!$C206)</f>
        <v>3.6736669059952492E-3</v>
      </c>
      <c r="AB206" s="4">
        <f>SUMIFS(Stock!AB$2:AB$500,Stock!$C$2:$C$500,'Stock-AF'!$C206)*SUMIFS(AF!AB$2:AB$500,AF!$C$2:$C$500,'Stock-AF'!$C206)</f>
        <v>0</v>
      </c>
      <c r="AC206" s="4">
        <f>SUMIFS(Stock!AC$2:AC$500,Stock!$C$2:$C$500,'Stock-AF'!$C206)*SUMIFS(AF!AC$2:AC$500,AF!$C$2:$C$500,'Stock-AF'!$C206)</f>
        <v>8.5225392536623056E-3</v>
      </c>
      <c r="AD206" s="4">
        <f>SUMIFS(Stock!AD$2:AD$500,Stock!$C$2:$C$500,'Stock-AF'!$C206)*SUMIFS(AF!AD$2:AD$500,AF!$C$2:$C$500,'Stock-AF'!$C206)</f>
        <v>5.5581180310752124E-5</v>
      </c>
      <c r="AE206" s="4">
        <f>SUMIFS(Stock!AE$2:AE$500,Stock!$C$2:$C$500,'Stock-AF'!$C206)*SUMIFS(AF!AE$2:AE$500,AF!$C$2:$C$500,'Stock-AF'!$C206)</f>
        <v>0.15219303282856506</v>
      </c>
      <c r="AF206" s="4">
        <f>SUMIFS(Stock!AF$2:AF$500,Stock!$C$2:$C$500,'Stock-AF'!$C206)*SUMIFS(AF!AF$2:AF$500,AF!$C$2:$C$500,'Stock-AF'!$C206)</f>
        <v>4.8548616467840983E-4</v>
      </c>
      <c r="AG206" s="4">
        <f>SUMIFS(Stock!AG$2:AG$500,Stock!$C$2:$C$500,'Stock-AF'!$C206)*SUMIFS(AF!AG$2:AG$500,AF!$C$2:$C$500,'Stock-AF'!$C206)</f>
        <v>2.9464145994978654E-4</v>
      </c>
      <c r="AH206" s="4">
        <f>SUMIFS(Stock!AH$2:AH$500,Stock!$C$2:$C$500,'Stock-AF'!$C206)*SUMIFS(AF!AH$2:AH$500,AF!$C$2:$C$500,'Stock-AF'!$C206)</f>
        <v>3.3209605348988895E-3</v>
      </c>
      <c r="AI206" s="4">
        <f>SUMIFS(Stock!AI$2:AI$500,Stock!$C$2:$C$500,'Stock-AF'!$C206)*SUMIFS(AF!AI$2:AI$500,AF!$C$2:$C$500,'Stock-AF'!$C206)</f>
        <v>1.9339403330167419E-3</v>
      </c>
      <c r="AJ206" s="4">
        <f>SUMIFS(Stock!AJ$2:AJ$500,Stock!$C$2:$C$500,'Stock-AF'!$C206)*SUMIFS(AF!AJ$2:AJ$500,AF!$C$2:$C$500,'Stock-AF'!$C206)</f>
        <v>0</v>
      </c>
      <c r="AK206" s="4">
        <f>SUMIFS(Stock!AK$2:AK$500,Stock!$C$2:$C$500,'Stock-AF'!$C206)*SUMIFS(AF!AK$2:AK$500,AF!$C$2:$C$500,'Stock-AF'!$C206)</f>
        <v>1.1190331656516339E-3</v>
      </c>
      <c r="AL206" s="4">
        <f>SUMIFS(Stock!AL$2:AL$500,Stock!$C$2:$C$500,'Stock-AF'!$C206)*SUMIFS(AF!AL$2:AL$500,AF!$C$2:$C$500,'Stock-AF'!$C206)</f>
        <v>0</v>
      </c>
      <c r="AM206" s="4">
        <f>SUMIFS(Stock!AM$2:AM$500,Stock!$C$2:$C$500,'Stock-AF'!$C206)*SUMIFS(AF!AM$2:AM$500,AF!$C$2:$C$500,'Stock-AF'!$C206)</f>
        <v>1.5604304090207394E-3</v>
      </c>
      <c r="AN206" s="4">
        <f>SUMIFS(Stock!AN$2:AN$500,Stock!$C$2:$C$500,'Stock-AF'!$C206)*SUMIFS(AF!AN$2:AN$500,AF!$C$2:$C$500,'Stock-AF'!$C206)</f>
        <v>7.1329266637407849E-3</v>
      </c>
      <c r="AO206" s="4">
        <f>SUMIFS(Stock!AO$2:AO$500,Stock!$C$2:$C$500,'Stock-AF'!$C206)*SUMIFS(AF!AO$2:AO$500,AF!$C$2:$C$500,'Stock-AF'!$C206)</f>
        <v>5.2271327500212012E-3</v>
      </c>
      <c r="AP206" s="4">
        <f>SUMIFS(Stock!AP$2:AP$500,Stock!$C$2:$C$500,'Stock-AF'!$C206)*SUMIFS(AF!AP$2:AP$500,AF!$C$2:$C$500,'Stock-AF'!$C206)</f>
        <v>1.0337068041756986E-2</v>
      </c>
      <c r="AQ206" s="4">
        <f>SUMIFS(Stock!AQ$2:AQ$500,Stock!$C$2:$C$500,'Stock-AF'!$C206)*SUMIFS(AF!AQ$2:AQ$500,AF!$C$2:$C$500,'Stock-AF'!$C206)</f>
        <v>2.4751856830834877E-3</v>
      </c>
      <c r="AR206" s="4">
        <f>SUMIFS(Stock!AR$2:AR$500,Stock!$C$2:$C$500,'Stock-AF'!$C206)*SUMIFS(AF!AR$2:AR$500,AF!$C$2:$C$500,'Stock-AF'!$C206)</f>
        <v>3.53180087724652E-5</v>
      </c>
      <c r="AS206" s="4">
        <f>SUMIFS(Stock!AS$2:AS$500,Stock!$C$2:$C$500,'Stock-AF'!$C206)*SUMIFS(AF!AS$2:AS$500,AF!$C$2:$C$500,'Stock-AF'!$C206)</f>
        <v>2.2887140667775035E-3</v>
      </c>
      <c r="AT206" s="4">
        <f>SUMIFS(Stock!AT$2:AT$500,Stock!$C$2:$C$500,'Stock-AF'!$C206)*SUMIFS(AF!AT$2:AT$500,AF!$C$2:$C$500,'Stock-AF'!$C206)</f>
        <v>1.8245426070162798E-2</v>
      </c>
      <c r="AU206" s="4">
        <f>SUMIFS(Stock!AU$2:AU$500,Stock!$C$2:$C$500,'Stock-AF'!$C206)*SUMIFS(AF!AU$2:AU$500,AF!$C$2:$C$500,'Stock-AF'!$C206)</f>
        <v>0</v>
      </c>
      <c r="AV206" s="4">
        <f>SUMIFS(Stock!AV$2:AV$500,Stock!$C$2:$C$500,'Stock-AF'!$C206)*SUMIFS(AF!AV$2:AV$500,AF!$C$2:$C$500,'Stock-AF'!$C206)</f>
        <v>3.3446897927919557E-2</v>
      </c>
    </row>
    <row r="207" spans="1:48">
      <c r="A207" s="4" t="s">
        <v>52</v>
      </c>
      <c r="B207" s="4" t="s">
        <v>258</v>
      </c>
      <c r="C207" s="4" t="s">
        <v>409</v>
      </c>
      <c r="D207" s="4" t="s">
        <v>54</v>
      </c>
      <c r="E207" s="4" t="s">
        <v>260</v>
      </c>
      <c r="F207" s="4" t="s">
        <v>54</v>
      </c>
      <c r="G207" s="4">
        <v>2010</v>
      </c>
      <c r="H207" s="4" t="s">
        <v>54</v>
      </c>
      <c r="I207" s="4" t="s">
        <v>54</v>
      </c>
      <c r="J207" s="4" t="s">
        <v>54</v>
      </c>
      <c r="K207" s="4" t="s">
        <v>54</v>
      </c>
      <c r="L207" s="4">
        <f>SUMIFS(Stock!L$2:L$500,Stock!$C$2:$C$500,'Stock-AF'!$C207)*SUMIFS(AF!L$2:L$500,AF!$C$2:$C$500,'Stock-AF'!$C207)</f>
        <v>1.2419183908388804E-3</v>
      </c>
      <c r="M207" s="4">
        <f>SUMIFS(Stock!M$2:M$500,Stock!$C$2:$C$500,'Stock-AF'!$C207)*SUMIFS(AF!M$2:M$500,AF!$C$2:$C$500,'Stock-AF'!$C207)</f>
        <v>4.9418312483958587E-2</v>
      </c>
      <c r="N207" s="4">
        <f>SUMIFS(Stock!N$2:N$500,Stock!$C$2:$C$500,'Stock-AF'!$C207)*SUMIFS(AF!N$2:N$500,AF!$C$2:$C$500,'Stock-AF'!$C207)</f>
        <v>0</v>
      </c>
      <c r="O207" s="4">
        <f>SUMIFS(Stock!O$2:O$500,Stock!$C$2:$C$500,'Stock-AF'!$C207)*SUMIFS(AF!O$2:O$500,AF!$C$2:$C$500,'Stock-AF'!$C207)</f>
        <v>2.4843659912759763E-3</v>
      </c>
      <c r="P207" s="4">
        <f>SUMIFS(Stock!P$2:P$500,Stock!$C$2:$C$500,'Stock-AF'!$C207)*SUMIFS(AF!P$2:P$500,AF!$C$2:$C$500,'Stock-AF'!$C207)</f>
        <v>2.7297747830858227E-3</v>
      </c>
      <c r="Q207" s="4">
        <f>SUMIFS(Stock!Q$2:Q$500,Stock!$C$2:$C$500,'Stock-AF'!$C207)*SUMIFS(AF!Q$2:Q$500,AF!$C$2:$C$500,'Stock-AF'!$C207)</f>
        <v>1.2863073780341246E-2</v>
      </c>
      <c r="R207" s="4">
        <f>SUMIFS(Stock!R$2:R$500,Stock!$C$2:$C$500,'Stock-AF'!$C207)*SUMIFS(AF!R$2:R$500,AF!$C$2:$C$500,'Stock-AF'!$C207)</f>
        <v>1.232346477343526E-2</v>
      </c>
      <c r="S207" s="4">
        <f>SUMIFS(Stock!S$2:S$500,Stock!$C$2:$C$500,'Stock-AF'!$C207)*SUMIFS(AF!S$2:S$500,AF!$C$2:$C$500,'Stock-AF'!$C207)</f>
        <v>4.0191729668046326E-3</v>
      </c>
      <c r="T207" s="4">
        <f>SUMIFS(Stock!T$2:T$500,Stock!$C$2:$C$500,'Stock-AF'!$C207)*SUMIFS(AF!T$2:T$500,AF!$C$2:$C$500,'Stock-AF'!$C207)</f>
        <v>0.23343990738311005</v>
      </c>
      <c r="U207" s="4">
        <f>SUMIFS(Stock!U$2:U$500,Stock!$C$2:$C$500,'Stock-AF'!$C207)*SUMIFS(AF!U$2:U$500,AF!$C$2:$C$500,'Stock-AF'!$C207)</f>
        <v>3.9704799306493491E-3</v>
      </c>
      <c r="V207" s="4">
        <f>SUMIFS(Stock!V$2:V$500,Stock!$C$2:$C$500,'Stock-AF'!$C207)*SUMIFS(AF!V$2:V$500,AF!$C$2:$C$500,'Stock-AF'!$C207)</f>
        <v>0</v>
      </c>
      <c r="W207" s="4">
        <f>SUMIFS(Stock!W$2:W$500,Stock!$C$2:$C$500,'Stock-AF'!$C207)*SUMIFS(AF!W$2:W$500,AF!$C$2:$C$500,'Stock-AF'!$C207)</f>
        <v>0.11123652969681551</v>
      </c>
      <c r="X207" s="4">
        <f>SUMIFS(Stock!X$2:X$500,Stock!$C$2:$C$500,'Stock-AF'!$C207)*SUMIFS(AF!X$2:X$500,AF!$C$2:$C$500,'Stock-AF'!$C207)</f>
        <v>0.11930890670734097</v>
      </c>
      <c r="Y207" s="4">
        <f>SUMIFS(Stock!Y$2:Y$500,Stock!$C$2:$C$500,'Stock-AF'!$C207)*SUMIFS(AF!Y$2:Y$500,AF!$C$2:$C$500,'Stock-AF'!$C207)</f>
        <v>3.8692623330793894E-4</v>
      </c>
      <c r="Z207" s="4">
        <f>SUMIFS(Stock!Z$2:Z$500,Stock!$C$2:$C$500,'Stock-AF'!$C207)*SUMIFS(AF!Z$2:Z$500,AF!$C$2:$C$500,'Stock-AF'!$C207)</f>
        <v>1.737093791330329E-2</v>
      </c>
      <c r="AA207" s="4">
        <f>SUMIFS(Stock!AA$2:AA$500,Stock!$C$2:$C$500,'Stock-AF'!$C207)*SUMIFS(AF!AA$2:AA$500,AF!$C$2:$C$500,'Stock-AF'!$C207)</f>
        <v>1.7212054478628806E-3</v>
      </c>
      <c r="AB207" s="4">
        <f>SUMIFS(Stock!AB$2:AB$500,Stock!$C$2:$C$500,'Stock-AF'!$C207)*SUMIFS(AF!AB$2:AB$500,AF!$C$2:$C$500,'Stock-AF'!$C207)</f>
        <v>1.769524936089197E-3</v>
      </c>
      <c r="AC207" s="4">
        <f>SUMIFS(Stock!AC$2:AC$500,Stock!$C$2:$C$500,'Stock-AF'!$C207)*SUMIFS(AF!AC$2:AC$500,AF!$C$2:$C$500,'Stock-AF'!$C207)</f>
        <v>4.6673748599747458E-4</v>
      </c>
      <c r="AD207" s="4">
        <f>SUMIFS(Stock!AD$2:AD$500,Stock!$C$2:$C$500,'Stock-AF'!$C207)*SUMIFS(AF!AD$2:AD$500,AF!$C$2:$C$500,'Stock-AF'!$C207)</f>
        <v>0</v>
      </c>
      <c r="AE207" s="4">
        <f>SUMIFS(Stock!AE$2:AE$500,Stock!$C$2:$C$500,'Stock-AF'!$C207)*SUMIFS(AF!AE$2:AE$500,AF!$C$2:$C$500,'Stock-AF'!$C207)</f>
        <v>8.5857803004053962E-2</v>
      </c>
      <c r="AF207" s="4">
        <f>SUMIFS(Stock!AF$2:AF$500,Stock!$C$2:$C$500,'Stock-AF'!$C207)*SUMIFS(AF!AF$2:AF$500,AF!$C$2:$C$500,'Stock-AF'!$C207)</f>
        <v>7.5386958913289525E-5</v>
      </c>
      <c r="AG207" s="4">
        <f>SUMIFS(Stock!AG$2:AG$500,Stock!$C$2:$C$500,'Stock-AF'!$C207)*SUMIFS(AF!AG$2:AG$500,AF!$C$2:$C$500,'Stock-AF'!$C207)</f>
        <v>0</v>
      </c>
      <c r="AH207" s="4">
        <f>SUMIFS(Stock!AH$2:AH$500,Stock!$C$2:$C$500,'Stock-AF'!$C207)*SUMIFS(AF!AH$2:AH$500,AF!$C$2:$C$500,'Stock-AF'!$C207)</f>
        <v>2.7728408349641251E-4</v>
      </c>
      <c r="AI207" s="4">
        <f>SUMIFS(Stock!AI$2:AI$500,Stock!$C$2:$C$500,'Stock-AF'!$C207)*SUMIFS(AF!AI$2:AI$500,AF!$C$2:$C$500,'Stock-AF'!$C207)</f>
        <v>0</v>
      </c>
      <c r="AJ207" s="4">
        <f>SUMIFS(Stock!AJ$2:AJ$500,Stock!$C$2:$C$500,'Stock-AF'!$C207)*SUMIFS(AF!AJ$2:AJ$500,AF!$C$2:$C$500,'Stock-AF'!$C207)</f>
        <v>0</v>
      </c>
      <c r="AK207" s="4">
        <f>SUMIFS(Stock!AK$2:AK$500,Stock!$C$2:$C$500,'Stock-AF'!$C207)*SUMIFS(AF!AK$2:AK$500,AF!$C$2:$C$500,'Stock-AF'!$C207)</f>
        <v>0</v>
      </c>
      <c r="AL207" s="4">
        <f>SUMIFS(Stock!AL$2:AL$500,Stock!$C$2:$C$500,'Stock-AF'!$C207)*SUMIFS(AF!AL$2:AL$500,AF!$C$2:$C$500,'Stock-AF'!$C207)</f>
        <v>0</v>
      </c>
      <c r="AM207" s="4">
        <f>SUMIFS(Stock!AM$2:AM$500,Stock!$C$2:$C$500,'Stock-AF'!$C207)*SUMIFS(AF!AM$2:AM$500,AF!$C$2:$C$500,'Stock-AF'!$C207)</f>
        <v>5.3686082015600963E-3</v>
      </c>
      <c r="AN207" s="4">
        <f>SUMIFS(Stock!AN$2:AN$500,Stock!$C$2:$C$500,'Stock-AF'!$C207)*SUMIFS(AF!AN$2:AN$500,AF!$C$2:$C$500,'Stock-AF'!$C207)</f>
        <v>0</v>
      </c>
      <c r="AO207" s="4">
        <f>SUMIFS(Stock!AO$2:AO$500,Stock!$C$2:$C$500,'Stock-AF'!$C207)*SUMIFS(AF!AO$2:AO$500,AF!$C$2:$C$500,'Stock-AF'!$C207)</f>
        <v>0</v>
      </c>
      <c r="AP207" s="4">
        <f>SUMIFS(Stock!AP$2:AP$500,Stock!$C$2:$C$500,'Stock-AF'!$C207)*SUMIFS(AF!AP$2:AP$500,AF!$C$2:$C$500,'Stock-AF'!$C207)</f>
        <v>1.3157637791584362E-2</v>
      </c>
      <c r="AQ207" s="4">
        <f>SUMIFS(Stock!AQ$2:AQ$500,Stock!$C$2:$C$500,'Stock-AF'!$C207)*SUMIFS(AF!AQ$2:AQ$500,AF!$C$2:$C$500,'Stock-AF'!$C207)</f>
        <v>0</v>
      </c>
      <c r="AR207" s="4">
        <f>SUMIFS(Stock!AR$2:AR$500,Stock!$C$2:$C$500,'Stock-AF'!$C207)*SUMIFS(AF!AR$2:AR$500,AF!$C$2:$C$500,'Stock-AF'!$C207)</f>
        <v>0</v>
      </c>
      <c r="AS207" s="4">
        <f>SUMIFS(Stock!AS$2:AS$500,Stock!$C$2:$C$500,'Stock-AF'!$C207)*SUMIFS(AF!AS$2:AS$500,AF!$C$2:$C$500,'Stock-AF'!$C207)</f>
        <v>6.1831228191476083E-3</v>
      </c>
      <c r="AT207" s="4">
        <f>SUMIFS(Stock!AT$2:AT$500,Stock!$C$2:$C$500,'Stock-AF'!$C207)*SUMIFS(AF!AT$2:AT$500,AF!$C$2:$C$500,'Stock-AF'!$C207)</f>
        <v>3.474665258374999E-3</v>
      </c>
      <c r="AU207" s="4">
        <f>SUMIFS(Stock!AU$2:AU$500,Stock!$C$2:$C$500,'Stock-AF'!$C207)*SUMIFS(AF!AU$2:AU$500,AF!$C$2:$C$500,'Stock-AF'!$C207)</f>
        <v>0</v>
      </c>
      <c r="AV207" s="4">
        <f>SUMIFS(Stock!AV$2:AV$500,Stock!$C$2:$C$500,'Stock-AF'!$C207)*SUMIFS(AF!AV$2:AV$500,AF!$C$2:$C$500,'Stock-AF'!$C207)</f>
        <v>1.3124006153830378E-2</v>
      </c>
    </row>
    <row r="208" spans="1:48">
      <c r="A208" s="4" t="s">
        <v>52</v>
      </c>
      <c r="B208" s="4" t="s">
        <v>258</v>
      </c>
      <c r="C208" s="4" t="s">
        <v>107</v>
      </c>
      <c r="D208" s="4" t="s">
        <v>54</v>
      </c>
      <c r="E208" s="4" t="s">
        <v>260</v>
      </c>
      <c r="F208" s="4" t="s">
        <v>54</v>
      </c>
      <c r="G208" s="4">
        <v>2010</v>
      </c>
      <c r="H208" s="4" t="s">
        <v>54</v>
      </c>
      <c r="I208" s="4" t="s">
        <v>54</v>
      </c>
      <c r="J208" s="4" t="s">
        <v>54</v>
      </c>
      <c r="K208" s="4" t="s">
        <v>54</v>
      </c>
      <c r="L208" s="4">
        <f>SUMIFS(Stock!L$2:L$500,Stock!$C$2:$C$500,'Stock-AF'!$C208)*SUMIFS(AF!L$2:L$500,AF!$C$2:$C$500,'Stock-AF'!$C208)</f>
        <v>5.2080990652975904E-4</v>
      </c>
      <c r="M208" s="4">
        <f>SUMIFS(Stock!M$2:M$500,Stock!$C$2:$C$500,'Stock-AF'!$C208)*SUMIFS(AF!M$2:M$500,AF!$C$2:$C$500,'Stock-AF'!$C208)</f>
        <v>1.6317535706170873E-2</v>
      </c>
      <c r="N208" s="4">
        <f>SUMIFS(Stock!N$2:N$500,Stock!$C$2:$C$500,'Stock-AF'!$C208)*SUMIFS(AF!N$2:N$500,AF!$C$2:$C$500,'Stock-AF'!$C208)</f>
        <v>3.3574403558220603E-4</v>
      </c>
      <c r="O208" s="4">
        <f>SUMIFS(Stock!O$2:O$500,Stock!$C$2:$C$500,'Stock-AF'!$C208)*SUMIFS(AF!O$2:O$500,AF!$C$2:$C$500,'Stock-AF'!$C208)</f>
        <v>1.0444160577707882E-2</v>
      </c>
      <c r="P208" s="4">
        <f>SUMIFS(Stock!P$2:P$500,Stock!$C$2:$C$500,'Stock-AF'!$C208)*SUMIFS(AF!P$2:P$500,AF!$C$2:$C$500,'Stock-AF'!$C208)</f>
        <v>4.2363168600410431E-3</v>
      </c>
      <c r="Q208" s="4">
        <f>SUMIFS(Stock!Q$2:Q$500,Stock!$C$2:$C$500,'Stock-AF'!$C208)*SUMIFS(AF!Q$2:Q$500,AF!$C$2:$C$500,'Stock-AF'!$C208)</f>
        <v>4.6241592282569993E-3</v>
      </c>
      <c r="R208" s="4">
        <f>SUMIFS(Stock!R$2:R$500,Stock!$C$2:$C$500,'Stock-AF'!$C208)*SUMIFS(AF!R$2:R$500,AF!$C$2:$C$500,'Stock-AF'!$C208)</f>
        <v>3.7041004019216607E-5</v>
      </c>
      <c r="S208" s="4">
        <f>SUMIFS(Stock!S$2:S$500,Stock!$C$2:$C$500,'Stock-AF'!$C208)*SUMIFS(AF!S$2:S$500,AF!$C$2:$C$500,'Stock-AF'!$C208)</f>
        <v>4.4876993227520538E-3</v>
      </c>
      <c r="T208" s="4">
        <f>SUMIFS(Stock!T$2:T$500,Stock!$C$2:$C$500,'Stock-AF'!$C208)*SUMIFS(AF!T$2:T$500,AF!$C$2:$C$500,'Stock-AF'!$C208)</f>
        <v>4.9452661854984113E-2</v>
      </c>
      <c r="U208" s="4">
        <f>SUMIFS(Stock!U$2:U$500,Stock!$C$2:$C$500,'Stock-AF'!$C208)*SUMIFS(AF!U$2:U$500,AF!$C$2:$C$500,'Stock-AF'!$C208)</f>
        <v>2.0769820975861893E-2</v>
      </c>
      <c r="V208" s="4">
        <f>SUMIFS(Stock!V$2:V$500,Stock!$C$2:$C$500,'Stock-AF'!$C208)*SUMIFS(AF!V$2:V$500,AF!$C$2:$C$500,'Stock-AF'!$C208)</f>
        <v>4.7542033812291119E-3</v>
      </c>
      <c r="W208" s="4">
        <f>SUMIFS(Stock!W$2:W$500,Stock!$C$2:$C$500,'Stock-AF'!$C208)*SUMIFS(AF!W$2:W$500,AF!$C$2:$C$500,'Stock-AF'!$C208)</f>
        <v>1.750320000290171E-3</v>
      </c>
      <c r="X208" s="4">
        <f>SUMIFS(Stock!X$2:X$500,Stock!$C$2:$C$500,'Stock-AF'!$C208)*SUMIFS(AF!X$2:X$500,AF!$C$2:$C$500,'Stock-AF'!$C208)</f>
        <v>8.9581061476197987E-3</v>
      </c>
      <c r="Y208" s="4">
        <f>SUMIFS(Stock!Y$2:Y$500,Stock!$C$2:$C$500,'Stock-AF'!$C208)*SUMIFS(AF!Y$2:Y$500,AF!$C$2:$C$500,'Stock-AF'!$C208)</f>
        <v>3.491684530160305E-2</v>
      </c>
      <c r="Z208" s="4">
        <f>SUMIFS(Stock!Z$2:Z$500,Stock!$C$2:$C$500,'Stock-AF'!$C208)*SUMIFS(AF!Z$2:Z$500,AF!$C$2:$C$500,'Stock-AF'!$C208)</f>
        <v>9.0713654578428254E-2</v>
      </c>
      <c r="AA208" s="4">
        <f>SUMIFS(Stock!AA$2:AA$500,Stock!$C$2:$C$500,'Stock-AF'!$C208)*SUMIFS(AF!AA$2:AA$500,AF!$C$2:$C$500,'Stock-AF'!$C208)</f>
        <v>2.3468555979725457E-3</v>
      </c>
      <c r="AB208" s="4">
        <f>SUMIFS(Stock!AB$2:AB$500,Stock!$C$2:$C$500,'Stock-AF'!$C208)*SUMIFS(AF!AB$2:AB$500,AF!$C$2:$C$500,'Stock-AF'!$C208)</f>
        <v>2.8001390817860836E-3</v>
      </c>
      <c r="AC208" s="4">
        <f>SUMIFS(Stock!AC$2:AC$500,Stock!$C$2:$C$500,'Stock-AF'!$C208)*SUMIFS(AF!AC$2:AC$500,AF!$C$2:$C$500,'Stock-AF'!$C208)</f>
        <v>2.045509216641127E-3</v>
      </c>
      <c r="AD208" s="4">
        <f>SUMIFS(Stock!AD$2:AD$500,Stock!$C$2:$C$500,'Stock-AF'!$C208)*SUMIFS(AF!AD$2:AD$500,AF!$C$2:$C$500,'Stock-AF'!$C208)</f>
        <v>0</v>
      </c>
      <c r="AE208" s="4">
        <f>SUMIFS(Stock!AE$2:AE$500,Stock!$C$2:$C$500,'Stock-AF'!$C208)*SUMIFS(AF!AE$2:AE$500,AF!$C$2:$C$500,'Stock-AF'!$C208)</f>
        <v>6.8066357962220572E-3</v>
      </c>
      <c r="AF208" s="4">
        <f>SUMIFS(Stock!AF$2:AF$500,Stock!$C$2:$C$500,'Stock-AF'!$C208)*SUMIFS(AF!AF$2:AF$500,AF!$C$2:$C$500,'Stock-AF'!$C208)</f>
        <v>4.1547161096473355E-4</v>
      </c>
      <c r="AG208" s="4">
        <f>SUMIFS(Stock!AG$2:AG$500,Stock!$C$2:$C$500,'Stock-AF'!$C208)*SUMIFS(AF!AG$2:AG$500,AF!$C$2:$C$500,'Stock-AF'!$C208)</f>
        <v>8.9227430557995095E-3</v>
      </c>
      <c r="AH208" s="4">
        <f>SUMIFS(Stock!AH$2:AH$500,Stock!$C$2:$C$500,'Stock-AF'!$C208)*SUMIFS(AF!AH$2:AH$500,AF!$C$2:$C$500,'Stock-AF'!$C208)</f>
        <v>4.1723103694763061E-4</v>
      </c>
      <c r="AI208" s="4">
        <f>SUMIFS(Stock!AI$2:AI$500,Stock!$C$2:$C$500,'Stock-AF'!$C208)*SUMIFS(AF!AI$2:AI$500,AF!$C$2:$C$500,'Stock-AF'!$C208)</f>
        <v>1.041947639976144E-2</v>
      </c>
      <c r="AJ208" s="4">
        <f>SUMIFS(Stock!AJ$2:AJ$500,Stock!$C$2:$C$500,'Stock-AF'!$C208)*SUMIFS(AF!AJ$2:AJ$500,AF!$C$2:$C$500,'Stock-AF'!$C208)</f>
        <v>6.6748839855655152E-4</v>
      </c>
      <c r="AK208" s="4">
        <f>SUMIFS(Stock!AK$2:AK$500,Stock!$C$2:$C$500,'Stock-AF'!$C208)*SUMIFS(AF!AK$2:AK$500,AF!$C$2:$C$500,'Stock-AF'!$C208)</f>
        <v>4.4553032574239413E-4</v>
      </c>
      <c r="AL208" s="4">
        <f>SUMIFS(Stock!AL$2:AL$500,Stock!$C$2:$C$500,'Stock-AF'!$C208)*SUMIFS(AF!AL$2:AL$500,AF!$C$2:$C$500,'Stock-AF'!$C208)</f>
        <v>0</v>
      </c>
      <c r="AM208" s="4">
        <f>SUMIFS(Stock!AM$2:AM$500,Stock!$C$2:$C$500,'Stock-AF'!$C208)*SUMIFS(AF!AM$2:AM$500,AF!$C$2:$C$500,'Stock-AF'!$C208)</f>
        <v>2.2665887855436623E-2</v>
      </c>
      <c r="AN208" s="4">
        <f>SUMIFS(Stock!AN$2:AN$500,Stock!$C$2:$C$500,'Stock-AF'!$C208)*SUMIFS(AF!AN$2:AN$500,AF!$C$2:$C$500,'Stock-AF'!$C208)</f>
        <v>1.4390484329319265E-2</v>
      </c>
      <c r="AO208" s="4">
        <f>SUMIFS(Stock!AO$2:AO$500,Stock!$C$2:$C$500,'Stock-AF'!$C208)*SUMIFS(AF!AO$2:AO$500,AF!$C$2:$C$500,'Stock-AF'!$C208)</f>
        <v>3.7054034530002271E-2</v>
      </c>
      <c r="AP208" s="4">
        <f>SUMIFS(Stock!AP$2:AP$500,Stock!$C$2:$C$500,'Stock-AF'!$C208)*SUMIFS(AF!AP$2:AP$500,AF!$C$2:$C$500,'Stock-AF'!$C208)</f>
        <v>2.2046557687014856E-2</v>
      </c>
      <c r="AQ208" s="4">
        <f>SUMIFS(Stock!AQ$2:AQ$500,Stock!$C$2:$C$500,'Stock-AF'!$C208)*SUMIFS(AF!AQ$2:AQ$500,AF!$C$2:$C$500,'Stock-AF'!$C208)</f>
        <v>4.4195616459617983E-2</v>
      </c>
      <c r="AR208" s="4">
        <f>SUMIFS(Stock!AR$2:AR$500,Stock!$C$2:$C$500,'Stock-AF'!$C208)*SUMIFS(AF!AR$2:AR$500,AF!$C$2:$C$500,'Stock-AF'!$C208)</f>
        <v>1.8431798290162304E-3</v>
      </c>
      <c r="AS208" s="4">
        <f>SUMIFS(Stock!AS$2:AS$500,Stock!$C$2:$C$500,'Stock-AF'!$C208)*SUMIFS(AF!AS$2:AS$500,AF!$C$2:$C$500,'Stock-AF'!$C208)</f>
        <v>3.0826190946551084E-3</v>
      </c>
      <c r="AT208" s="4">
        <f>SUMIFS(Stock!AT$2:AT$500,Stock!$C$2:$C$500,'Stock-AF'!$C208)*SUMIFS(AF!AT$2:AT$500,AF!$C$2:$C$500,'Stock-AF'!$C208)</f>
        <v>7.5462281696400861E-3</v>
      </c>
      <c r="AU208" s="4">
        <f>SUMIFS(Stock!AU$2:AU$500,Stock!$C$2:$C$500,'Stock-AF'!$C208)*SUMIFS(AF!AU$2:AU$500,AF!$C$2:$C$500,'Stock-AF'!$C208)</f>
        <v>1.8309978733643082E-4</v>
      </c>
      <c r="AV208" s="4">
        <f>SUMIFS(Stock!AV$2:AV$500,Stock!$C$2:$C$500,'Stock-AF'!$C208)*SUMIFS(AF!AV$2:AV$500,AF!$C$2:$C$500,'Stock-AF'!$C208)</f>
        <v>0</v>
      </c>
    </row>
    <row r="209" spans="1:48">
      <c r="A209" s="4" t="s">
        <v>52</v>
      </c>
      <c r="B209" s="4" t="s">
        <v>258</v>
      </c>
      <c r="C209" s="4" t="s">
        <v>108</v>
      </c>
      <c r="D209" s="4" t="s">
        <v>54</v>
      </c>
      <c r="E209" s="4" t="s">
        <v>260</v>
      </c>
      <c r="F209" s="4" t="s">
        <v>54</v>
      </c>
      <c r="G209" s="4">
        <v>2010</v>
      </c>
      <c r="H209" s="4" t="s">
        <v>54</v>
      </c>
      <c r="I209" s="4" t="s">
        <v>54</v>
      </c>
      <c r="J209" s="4" t="s">
        <v>54</v>
      </c>
      <c r="K209" s="4" t="s">
        <v>54</v>
      </c>
      <c r="L209" s="4">
        <f>SUMIFS(Stock!L$2:L$500,Stock!$C$2:$C$500,'Stock-AF'!$C209)*SUMIFS(AF!L$2:L$500,AF!$C$2:$C$500,'Stock-AF'!$C209)</f>
        <v>0</v>
      </c>
      <c r="M209" s="4">
        <f>SUMIFS(Stock!M$2:M$500,Stock!$C$2:$C$500,'Stock-AF'!$C209)*SUMIFS(AF!M$2:M$500,AF!$C$2:$C$500,'Stock-AF'!$C209)</f>
        <v>5.3855296147073775E-4</v>
      </c>
      <c r="N209" s="4">
        <f>SUMIFS(Stock!N$2:N$500,Stock!$C$2:$C$500,'Stock-AF'!$C209)*SUMIFS(AF!N$2:N$500,AF!$C$2:$C$500,'Stock-AF'!$C209)</f>
        <v>0</v>
      </c>
      <c r="O209" s="4">
        <f>SUMIFS(Stock!O$2:O$500,Stock!$C$2:$C$500,'Stock-AF'!$C209)*SUMIFS(AF!O$2:O$500,AF!$C$2:$C$500,'Stock-AF'!$C209)</f>
        <v>0</v>
      </c>
      <c r="P209" s="4">
        <f>SUMIFS(Stock!P$2:P$500,Stock!$C$2:$C$500,'Stock-AF'!$C209)*SUMIFS(AF!P$2:P$500,AF!$C$2:$C$500,'Stock-AF'!$C209)</f>
        <v>4.2728368329724342E-4</v>
      </c>
      <c r="Q209" s="4">
        <f>SUMIFS(Stock!Q$2:Q$500,Stock!$C$2:$C$500,'Stock-AF'!$C209)*SUMIFS(AF!Q$2:Q$500,AF!$C$2:$C$500,'Stock-AF'!$C209)</f>
        <v>0</v>
      </c>
      <c r="R209" s="4">
        <f>SUMIFS(Stock!R$2:R$500,Stock!$C$2:$C$500,'Stock-AF'!$C209)*SUMIFS(AF!R$2:R$500,AF!$C$2:$C$500,'Stock-AF'!$C209)</f>
        <v>0</v>
      </c>
      <c r="S209" s="4">
        <f>SUMIFS(Stock!S$2:S$500,Stock!$C$2:$C$500,'Stock-AF'!$C209)*SUMIFS(AF!S$2:S$500,AF!$C$2:$C$500,'Stock-AF'!$C209)</f>
        <v>2.3428191692169056E-3</v>
      </c>
      <c r="T209" s="4">
        <f>SUMIFS(Stock!T$2:T$500,Stock!$C$2:$C$500,'Stock-AF'!$C209)*SUMIFS(AF!T$2:T$500,AF!$C$2:$C$500,'Stock-AF'!$C209)</f>
        <v>0</v>
      </c>
      <c r="U209" s="4">
        <f>SUMIFS(Stock!U$2:U$500,Stock!$C$2:$C$500,'Stock-AF'!$C209)*SUMIFS(AF!U$2:U$500,AF!$C$2:$C$500,'Stock-AF'!$C209)</f>
        <v>0</v>
      </c>
      <c r="V209" s="4">
        <f>SUMIFS(Stock!V$2:V$500,Stock!$C$2:$C$500,'Stock-AF'!$C209)*SUMIFS(AF!V$2:V$500,AF!$C$2:$C$500,'Stock-AF'!$C209)</f>
        <v>0</v>
      </c>
      <c r="W209" s="4">
        <f>SUMIFS(Stock!W$2:W$500,Stock!$C$2:$C$500,'Stock-AF'!$C209)*SUMIFS(AF!W$2:W$500,AF!$C$2:$C$500,'Stock-AF'!$C209)</f>
        <v>0</v>
      </c>
      <c r="X209" s="4">
        <f>SUMIFS(Stock!X$2:X$500,Stock!$C$2:$C$500,'Stock-AF'!$C209)*SUMIFS(AF!X$2:X$500,AF!$C$2:$C$500,'Stock-AF'!$C209)</f>
        <v>0</v>
      </c>
      <c r="Y209" s="4">
        <f>SUMIFS(Stock!Y$2:Y$500,Stock!$C$2:$C$500,'Stock-AF'!$C209)*SUMIFS(AF!Y$2:Y$500,AF!$C$2:$C$500,'Stock-AF'!$C209)</f>
        <v>0</v>
      </c>
      <c r="Z209" s="4">
        <f>SUMIFS(Stock!Z$2:Z$500,Stock!$C$2:$C$500,'Stock-AF'!$C209)*SUMIFS(AF!Z$2:Z$500,AF!$C$2:$C$500,'Stock-AF'!$C209)</f>
        <v>0</v>
      </c>
      <c r="AA209" s="4">
        <f>SUMIFS(Stock!AA$2:AA$500,Stock!$C$2:$C$500,'Stock-AF'!$C209)*SUMIFS(AF!AA$2:AA$500,AF!$C$2:$C$500,'Stock-AF'!$C209)</f>
        <v>0</v>
      </c>
      <c r="AB209" s="4">
        <f>SUMIFS(Stock!AB$2:AB$500,Stock!$C$2:$C$500,'Stock-AF'!$C209)*SUMIFS(AF!AB$2:AB$500,AF!$C$2:$C$500,'Stock-AF'!$C209)</f>
        <v>1.3805616051678436E-4</v>
      </c>
      <c r="AC209" s="4">
        <f>SUMIFS(Stock!AC$2:AC$500,Stock!$C$2:$C$500,'Stock-AF'!$C209)*SUMIFS(AF!AC$2:AC$500,AF!$C$2:$C$500,'Stock-AF'!$C209)</f>
        <v>3.1787873068285843E-2</v>
      </c>
      <c r="AD209" s="4">
        <f>SUMIFS(Stock!AD$2:AD$500,Stock!$C$2:$C$500,'Stock-AF'!$C209)*SUMIFS(AF!AD$2:AD$500,AF!$C$2:$C$500,'Stock-AF'!$C209)</f>
        <v>0</v>
      </c>
      <c r="AE209" s="4">
        <f>SUMIFS(Stock!AE$2:AE$500,Stock!$C$2:$C$500,'Stock-AF'!$C209)*SUMIFS(AF!AE$2:AE$500,AF!$C$2:$C$500,'Stock-AF'!$C209)</f>
        <v>0</v>
      </c>
      <c r="AF209" s="4">
        <f>SUMIFS(Stock!AF$2:AF$500,Stock!$C$2:$C$500,'Stock-AF'!$C209)*SUMIFS(AF!AF$2:AF$500,AF!$C$2:$C$500,'Stock-AF'!$C209)</f>
        <v>0</v>
      </c>
      <c r="AG209" s="4">
        <f>SUMIFS(Stock!AG$2:AG$500,Stock!$C$2:$C$500,'Stock-AF'!$C209)*SUMIFS(AF!AG$2:AG$500,AF!$C$2:$C$500,'Stock-AF'!$C209)</f>
        <v>0</v>
      </c>
      <c r="AH209" s="4">
        <f>SUMIFS(Stock!AH$2:AH$500,Stock!$C$2:$C$500,'Stock-AF'!$C209)*SUMIFS(AF!AH$2:AH$500,AF!$C$2:$C$500,'Stock-AF'!$C209)</f>
        <v>0</v>
      </c>
      <c r="AI209" s="4">
        <f>SUMIFS(Stock!AI$2:AI$500,Stock!$C$2:$C$500,'Stock-AF'!$C209)*SUMIFS(AF!AI$2:AI$500,AF!$C$2:$C$500,'Stock-AF'!$C209)</f>
        <v>0</v>
      </c>
      <c r="AJ209" s="4">
        <f>SUMIFS(Stock!AJ$2:AJ$500,Stock!$C$2:$C$500,'Stock-AF'!$C209)*SUMIFS(AF!AJ$2:AJ$500,AF!$C$2:$C$500,'Stock-AF'!$C209)</f>
        <v>0</v>
      </c>
      <c r="AK209" s="4">
        <f>SUMIFS(Stock!AK$2:AK$500,Stock!$C$2:$C$500,'Stock-AF'!$C209)*SUMIFS(AF!AK$2:AK$500,AF!$C$2:$C$500,'Stock-AF'!$C209)</f>
        <v>0</v>
      </c>
      <c r="AL209" s="4">
        <f>SUMIFS(Stock!AL$2:AL$500,Stock!$C$2:$C$500,'Stock-AF'!$C209)*SUMIFS(AF!AL$2:AL$500,AF!$C$2:$C$500,'Stock-AF'!$C209)</f>
        <v>0</v>
      </c>
      <c r="AM209" s="4">
        <f>SUMIFS(Stock!AM$2:AM$500,Stock!$C$2:$C$500,'Stock-AF'!$C209)*SUMIFS(AF!AM$2:AM$500,AF!$C$2:$C$500,'Stock-AF'!$C209)</f>
        <v>0</v>
      </c>
      <c r="AN209" s="4">
        <f>SUMIFS(Stock!AN$2:AN$500,Stock!$C$2:$C$500,'Stock-AF'!$C209)*SUMIFS(AF!AN$2:AN$500,AF!$C$2:$C$500,'Stock-AF'!$C209)</f>
        <v>0</v>
      </c>
      <c r="AO209" s="4">
        <f>SUMIFS(Stock!AO$2:AO$500,Stock!$C$2:$C$500,'Stock-AF'!$C209)*SUMIFS(AF!AO$2:AO$500,AF!$C$2:$C$500,'Stock-AF'!$C209)</f>
        <v>0.11568542218647877</v>
      </c>
      <c r="AP209" s="4">
        <f>SUMIFS(Stock!AP$2:AP$500,Stock!$C$2:$C$500,'Stock-AF'!$C209)*SUMIFS(AF!AP$2:AP$500,AF!$C$2:$C$500,'Stock-AF'!$C209)</f>
        <v>0</v>
      </c>
      <c r="AQ209" s="4">
        <f>SUMIFS(Stock!AQ$2:AQ$500,Stock!$C$2:$C$500,'Stock-AF'!$C209)*SUMIFS(AF!AQ$2:AQ$500,AF!$C$2:$C$500,'Stock-AF'!$C209)</f>
        <v>0</v>
      </c>
      <c r="AR209" s="4">
        <f>SUMIFS(Stock!AR$2:AR$500,Stock!$C$2:$C$500,'Stock-AF'!$C209)*SUMIFS(AF!AR$2:AR$500,AF!$C$2:$C$500,'Stock-AF'!$C209)</f>
        <v>0</v>
      </c>
      <c r="AS209" s="4">
        <f>SUMIFS(Stock!AS$2:AS$500,Stock!$C$2:$C$500,'Stock-AF'!$C209)*SUMIFS(AF!AS$2:AS$500,AF!$C$2:$C$500,'Stock-AF'!$C209)</f>
        <v>0</v>
      </c>
      <c r="AT209" s="4">
        <f>SUMIFS(Stock!AT$2:AT$500,Stock!$C$2:$C$500,'Stock-AF'!$C209)*SUMIFS(AF!AT$2:AT$500,AF!$C$2:$C$500,'Stock-AF'!$C209)</f>
        <v>0</v>
      </c>
      <c r="AU209" s="4">
        <f>SUMIFS(Stock!AU$2:AU$500,Stock!$C$2:$C$500,'Stock-AF'!$C209)*SUMIFS(AF!AU$2:AU$500,AF!$C$2:$C$500,'Stock-AF'!$C209)</f>
        <v>0</v>
      </c>
      <c r="AV209" s="4">
        <f>SUMIFS(Stock!AV$2:AV$500,Stock!$C$2:$C$500,'Stock-AF'!$C209)*SUMIFS(AF!AV$2:AV$500,AF!$C$2:$C$500,'Stock-AF'!$C209)</f>
        <v>1.6327195586888596E-2</v>
      </c>
    </row>
    <row r="210" spans="1:48">
      <c r="A210" s="4" t="s">
        <v>52</v>
      </c>
      <c r="B210" s="4" t="s">
        <v>258</v>
      </c>
      <c r="C210" s="4" t="s">
        <v>109</v>
      </c>
      <c r="D210" s="4" t="s">
        <v>54</v>
      </c>
      <c r="E210" s="4" t="s">
        <v>260</v>
      </c>
      <c r="F210" s="4" t="s">
        <v>54</v>
      </c>
      <c r="G210" s="4">
        <v>2010</v>
      </c>
      <c r="H210" s="4" t="s">
        <v>54</v>
      </c>
      <c r="I210" s="4" t="s">
        <v>54</v>
      </c>
      <c r="J210" s="4" t="s">
        <v>54</v>
      </c>
      <c r="K210" s="4" t="s">
        <v>54</v>
      </c>
      <c r="L210" s="4">
        <f>SUMIFS(Stock!L$2:L$500,Stock!$C$2:$C$500,'Stock-AF'!$C210)*SUMIFS(AF!L$2:L$500,AF!$C$2:$C$500,'Stock-AF'!$C210)</f>
        <v>1.1252188701862044E-2</v>
      </c>
      <c r="M210" s="4">
        <f>SUMIFS(Stock!M$2:M$500,Stock!$C$2:$C$500,'Stock-AF'!$C210)*SUMIFS(AF!M$2:M$500,AF!$C$2:$C$500,'Stock-AF'!$C210)</f>
        <v>4.6194844539946878E-2</v>
      </c>
      <c r="N210" s="4">
        <f>SUMIFS(Stock!N$2:N$500,Stock!$C$2:$C$500,'Stock-AF'!$C210)*SUMIFS(AF!N$2:N$500,AF!$C$2:$C$500,'Stock-AF'!$C210)</f>
        <v>1.1329408916531907E-2</v>
      </c>
      <c r="O210" s="4">
        <f>SUMIFS(Stock!O$2:O$500,Stock!$C$2:$C$500,'Stock-AF'!$C210)*SUMIFS(AF!O$2:O$500,AF!$C$2:$C$500,'Stock-AF'!$C210)</f>
        <v>8.5536745384195395E-2</v>
      </c>
      <c r="P210" s="4">
        <f>SUMIFS(Stock!P$2:P$500,Stock!$C$2:$C$500,'Stock-AF'!$C210)*SUMIFS(AF!P$2:P$500,AF!$C$2:$C$500,'Stock-AF'!$C210)</f>
        <v>5.7508001375057211E-2</v>
      </c>
      <c r="Q210" s="4">
        <f>SUMIFS(Stock!Q$2:Q$500,Stock!$C$2:$C$500,'Stock-AF'!$C210)*SUMIFS(AF!Q$2:Q$500,AF!$C$2:$C$500,'Stock-AF'!$C210)</f>
        <v>7.1967724180937637E-2</v>
      </c>
      <c r="R210" s="4">
        <f>SUMIFS(Stock!R$2:R$500,Stock!$C$2:$C$500,'Stock-AF'!$C210)*SUMIFS(AF!R$2:R$500,AF!$C$2:$C$500,'Stock-AF'!$C210)</f>
        <v>2.2286337418228664E-3</v>
      </c>
      <c r="S210" s="4">
        <f>SUMIFS(Stock!S$2:S$500,Stock!$C$2:$C$500,'Stock-AF'!$C210)*SUMIFS(AF!S$2:S$500,AF!$C$2:$C$500,'Stock-AF'!$C210)</f>
        <v>7.6774378869352233E-2</v>
      </c>
      <c r="T210" s="4">
        <f>SUMIFS(Stock!T$2:T$500,Stock!$C$2:$C$500,'Stock-AF'!$C210)*SUMIFS(AF!T$2:T$500,AF!$C$2:$C$500,'Stock-AF'!$C210)</f>
        <v>0.53836576046090112</v>
      </c>
      <c r="U210" s="4">
        <f>SUMIFS(Stock!U$2:U$500,Stock!$C$2:$C$500,'Stock-AF'!$C210)*SUMIFS(AF!U$2:U$500,AF!$C$2:$C$500,'Stock-AF'!$C210)</f>
        <v>2.633652417113087E-2</v>
      </c>
      <c r="V210" s="4">
        <f>SUMIFS(Stock!V$2:V$500,Stock!$C$2:$C$500,'Stock-AF'!$C210)*SUMIFS(AF!V$2:V$500,AF!$C$2:$C$500,'Stock-AF'!$C210)</f>
        <v>2.1589763890548373E-3</v>
      </c>
      <c r="W210" s="4">
        <f>SUMIFS(Stock!W$2:W$500,Stock!$C$2:$C$500,'Stock-AF'!$C210)*SUMIFS(AF!W$2:W$500,AF!$C$2:$C$500,'Stock-AF'!$C210)</f>
        <v>7.198191001193327E-2</v>
      </c>
      <c r="X210" s="4">
        <f>SUMIFS(Stock!X$2:X$500,Stock!$C$2:$C$500,'Stock-AF'!$C210)*SUMIFS(AF!X$2:X$500,AF!$C$2:$C$500,'Stock-AF'!$C210)</f>
        <v>0.31545692439612633</v>
      </c>
      <c r="Y210" s="4">
        <f>SUMIFS(Stock!Y$2:Y$500,Stock!$C$2:$C$500,'Stock-AF'!$C210)*SUMIFS(AF!Y$2:Y$500,AF!$C$2:$C$500,'Stock-AF'!$C210)</f>
        <v>8.970846504357996E-2</v>
      </c>
      <c r="Z210" s="4">
        <f>SUMIFS(Stock!Z$2:Z$500,Stock!$C$2:$C$500,'Stock-AF'!$C210)*SUMIFS(AF!Z$2:Z$500,AF!$C$2:$C$500,'Stock-AF'!$C210)</f>
        <v>0.70736521728326385</v>
      </c>
      <c r="AA210" s="4">
        <f>SUMIFS(Stock!AA$2:AA$500,Stock!$C$2:$C$500,'Stock-AF'!$C210)*SUMIFS(AF!AA$2:AA$500,AF!$C$2:$C$500,'Stock-AF'!$C210)</f>
        <v>1.5888927176628837E-2</v>
      </c>
      <c r="AB210" s="4">
        <f>SUMIFS(Stock!AB$2:AB$500,Stock!$C$2:$C$500,'Stock-AF'!$C210)*SUMIFS(AF!AB$2:AB$500,AF!$C$2:$C$500,'Stock-AF'!$C210)</f>
        <v>2.3031369039256577E-2</v>
      </c>
      <c r="AC210" s="4">
        <f>SUMIFS(Stock!AC$2:AC$500,Stock!$C$2:$C$500,'Stock-AF'!$C210)*SUMIFS(AF!AC$2:AC$500,AF!$C$2:$C$500,'Stock-AF'!$C210)</f>
        <v>6.9687529723390609E-2</v>
      </c>
      <c r="AD210" s="4">
        <f>SUMIFS(Stock!AD$2:AD$500,Stock!$C$2:$C$500,'Stock-AF'!$C210)*SUMIFS(AF!AD$2:AD$500,AF!$C$2:$C$500,'Stock-AF'!$C210)</f>
        <v>5.3063356529059694E-3</v>
      </c>
      <c r="AE210" s="4">
        <f>SUMIFS(Stock!AE$2:AE$500,Stock!$C$2:$C$500,'Stock-AF'!$C210)*SUMIFS(AF!AE$2:AE$500,AF!$C$2:$C$500,'Stock-AF'!$C210)</f>
        <v>0.14883513311862265</v>
      </c>
      <c r="AF210" s="4">
        <f>SUMIFS(Stock!AF$2:AF$500,Stock!$C$2:$C$500,'Stock-AF'!$C210)*SUMIFS(AF!AF$2:AF$500,AF!$C$2:$C$500,'Stock-AF'!$C210)</f>
        <v>5.5886729192598326E-3</v>
      </c>
      <c r="AG210" s="4">
        <f>SUMIFS(Stock!AG$2:AG$500,Stock!$C$2:$C$500,'Stock-AF'!$C210)*SUMIFS(AF!AG$2:AG$500,AF!$C$2:$C$500,'Stock-AF'!$C210)</f>
        <v>3.9146910407620774E-3</v>
      </c>
      <c r="AH210" s="4">
        <f>SUMIFS(Stock!AH$2:AH$500,Stock!$C$2:$C$500,'Stock-AF'!$C210)*SUMIFS(AF!AH$2:AH$500,AF!$C$2:$C$500,'Stock-AF'!$C210)</f>
        <v>2.362169563026591E-3</v>
      </c>
      <c r="AI210" s="4">
        <f>SUMIFS(Stock!AI$2:AI$500,Stock!$C$2:$C$500,'Stock-AF'!$C210)*SUMIFS(AF!AI$2:AI$500,AF!$C$2:$C$500,'Stock-AF'!$C210)</f>
        <v>1.5140924700333608E-3</v>
      </c>
      <c r="AJ210" s="4">
        <f>SUMIFS(Stock!AJ$2:AJ$500,Stock!$C$2:$C$500,'Stock-AF'!$C210)*SUMIFS(AF!AJ$2:AJ$500,AF!$C$2:$C$500,'Stock-AF'!$C210)</f>
        <v>5.7354281798650828E-3</v>
      </c>
      <c r="AK210" s="4">
        <f>SUMIFS(Stock!AK$2:AK$500,Stock!$C$2:$C$500,'Stock-AF'!$C210)*SUMIFS(AF!AK$2:AK$500,AF!$C$2:$C$500,'Stock-AF'!$C210)</f>
        <v>1.0443723199947958E-2</v>
      </c>
      <c r="AL210" s="4">
        <f>SUMIFS(Stock!AL$2:AL$500,Stock!$C$2:$C$500,'Stock-AF'!$C210)*SUMIFS(AF!AL$2:AL$500,AF!$C$2:$C$500,'Stock-AF'!$C210)</f>
        <v>2.5667575583929922E-3</v>
      </c>
      <c r="AM210" s="4">
        <f>SUMIFS(Stock!AM$2:AM$500,Stock!$C$2:$C$500,'Stock-AF'!$C210)*SUMIFS(AF!AM$2:AM$500,AF!$C$2:$C$500,'Stock-AF'!$C210)</f>
        <v>7.6723853747127257E-2</v>
      </c>
      <c r="AN210" s="4">
        <f>SUMIFS(Stock!AN$2:AN$500,Stock!$C$2:$C$500,'Stock-AF'!$C210)*SUMIFS(AF!AN$2:AN$500,AF!$C$2:$C$500,'Stock-AF'!$C210)</f>
        <v>0.17058681781994736</v>
      </c>
      <c r="AO210" s="4">
        <f>SUMIFS(Stock!AO$2:AO$500,Stock!$C$2:$C$500,'Stock-AF'!$C210)*SUMIFS(AF!AO$2:AO$500,AF!$C$2:$C$500,'Stock-AF'!$C210)</f>
        <v>2.3626364764423008E-2</v>
      </c>
      <c r="AP210" s="4">
        <f>SUMIFS(Stock!AP$2:AP$500,Stock!$C$2:$C$500,'Stock-AF'!$C210)*SUMIFS(AF!AP$2:AP$500,AF!$C$2:$C$500,'Stock-AF'!$C210)</f>
        <v>4.3889787437522178E-2</v>
      </c>
      <c r="AQ210" s="4">
        <f>SUMIFS(Stock!AQ$2:AQ$500,Stock!$C$2:$C$500,'Stock-AF'!$C210)*SUMIFS(AF!AQ$2:AQ$500,AF!$C$2:$C$500,'Stock-AF'!$C210)</f>
        <v>1.4399438056170893E-2</v>
      </c>
      <c r="AR210" s="4">
        <f>SUMIFS(Stock!AR$2:AR$500,Stock!$C$2:$C$500,'Stock-AF'!$C210)*SUMIFS(AF!AR$2:AR$500,AF!$C$2:$C$500,'Stock-AF'!$C210)</f>
        <v>3.6499292506081284E-2</v>
      </c>
      <c r="AS210" s="4">
        <f>SUMIFS(Stock!AS$2:AS$500,Stock!$C$2:$C$500,'Stock-AF'!$C210)*SUMIFS(AF!AS$2:AS$500,AF!$C$2:$C$500,'Stock-AF'!$C210)</f>
        <v>8.9982321507568741E-2</v>
      </c>
      <c r="AT210" s="4">
        <f>SUMIFS(Stock!AT$2:AT$500,Stock!$C$2:$C$500,'Stock-AF'!$C210)*SUMIFS(AF!AT$2:AT$500,AF!$C$2:$C$500,'Stock-AF'!$C210)</f>
        <v>8.4055095246784381E-3</v>
      </c>
      <c r="AU210" s="4">
        <f>SUMIFS(Stock!AU$2:AU$500,Stock!$C$2:$C$500,'Stock-AF'!$C210)*SUMIFS(AF!AU$2:AU$500,AF!$C$2:$C$500,'Stock-AF'!$C210)</f>
        <v>6.1945084679602119E-3</v>
      </c>
      <c r="AV210" s="4">
        <f>SUMIFS(Stock!AV$2:AV$500,Stock!$C$2:$C$500,'Stock-AF'!$C210)*SUMIFS(AF!AV$2:AV$500,AF!$C$2:$C$500,'Stock-AF'!$C210)</f>
        <v>0.75885877172335614</v>
      </c>
    </row>
    <row r="211" spans="1:48">
      <c r="A211" s="4" t="s">
        <v>52</v>
      </c>
      <c r="B211" s="4" t="s">
        <v>258</v>
      </c>
      <c r="C211" s="4" t="s">
        <v>110</v>
      </c>
      <c r="D211" s="4" t="s">
        <v>54</v>
      </c>
      <c r="E211" s="4" t="s">
        <v>260</v>
      </c>
      <c r="F211" s="4" t="s">
        <v>54</v>
      </c>
      <c r="G211" s="4">
        <v>2010</v>
      </c>
      <c r="H211" s="4" t="s">
        <v>54</v>
      </c>
      <c r="I211" s="4" t="s">
        <v>54</v>
      </c>
      <c r="J211" s="4" t="s">
        <v>54</v>
      </c>
      <c r="K211" s="4" t="s">
        <v>54</v>
      </c>
      <c r="L211" s="4">
        <f>SUMIFS(Stock!L$2:L$500,Stock!$C$2:$C$500,'Stock-AF'!$C211)*SUMIFS(AF!L$2:L$500,AF!$C$2:$C$500,'Stock-AF'!$C211)</f>
        <v>0</v>
      </c>
      <c r="M211" s="4">
        <f>SUMIFS(Stock!M$2:M$500,Stock!$C$2:$C$500,'Stock-AF'!$C211)*SUMIFS(AF!M$2:M$500,AF!$C$2:$C$500,'Stock-AF'!$C211)</f>
        <v>3.1867478685647821E-2</v>
      </c>
      <c r="N211" s="4">
        <f>SUMIFS(Stock!N$2:N$500,Stock!$C$2:$C$500,'Stock-AF'!$C211)*SUMIFS(AF!N$2:N$500,AF!$C$2:$C$500,'Stock-AF'!$C211)</f>
        <v>1.0932440627081982E-3</v>
      </c>
      <c r="O211" s="4">
        <f>SUMIFS(Stock!O$2:O$500,Stock!$C$2:$C$500,'Stock-AF'!$C211)*SUMIFS(AF!O$2:O$500,AF!$C$2:$C$500,'Stock-AF'!$C211)</f>
        <v>0.24677815916956536</v>
      </c>
      <c r="P211" s="4">
        <f>SUMIFS(Stock!P$2:P$500,Stock!$C$2:$C$500,'Stock-AF'!$C211)*SUMIFS(AF!P$2:P$500,AF!$C$2:$C$500,'Stock-AF'!$C211)</f>
        <v>9.531712935092326E-4</v>
      </c>
      <c r="Q211" s="4">
        <f>SUMIFS(Stock!Q$2:Q$500,Stock!$C$2:$C$500,'Stock-AF'!$C211)*SUMIFS(AF!Q$2:Q$500,AF!$C$2:$C$500,'Stock-AF'!$C211)</f>
        <v>5.746731261684658E-2</v>
      </c>
      <c r="R211" s="4">
        <f>SUMIFS(Stock!R$2:R$500,Stock!$C$2:$C$500,'Stock-AF'!$C211)*SUMIFS(AF!R$2:R$500,AF!$C$2:$C$500,'Stock-AF'!$C211)</f>
        <v>0</v>
      </c>
      <c r="S211" s="4">
        <f>SUMIFS(Stock!S$2:S$500,Stock!$C$2:$C$500,'Stock-AF'!$C211)*SUMIFS(AF!S$2:S$500,AF!$C$2:$C$500,'Stock-AF'!$C211)</f>
        <v>4.3377848551373541E-2</v>
      </c>
      <c r="T211" s="4">
        <f>SUMIFS(Stock!T$2:T$500,Stock!$C$2:$C$500,'Stock-AF'!$C211)*SUMIFS(AF!T$2:T$500,AF!$C$2:$C$500,'Stock-AF'!$C211)</f>
        <v>0.98483367848411729</v>
      </c>
      <c r="U211" s="4">
        <f>SUMIFS(Stock!U$2:U$500,Stock!$C$2:$C$500,'Stock-AF'!$C211)*SUMIFS(AF!U$2:U$500,AF!$C$2:$C$500,'Stock-AF'!$C211)</f>
        <v>2.4613855209351675E-2</v>
      </c>
      <c r="V211" s="4">
        <f>SUMIFS(Stock!V$2:V$500,Stock!$C$2:$C$500,'Stock-AF'!$C211)*SUMIFS(AF!V$2:V$500,AF!$C$2:$C$500,'Stock-AF'!$C211)</f>
        <v>7.0913927826220832E-4</v>
      </c>
      <c r="W211" s="4">
        <f>SUMIFS(Stock!W$2:W$500,Stock!$C$2:$C$500,'Stock-AF'!$C211)*SUMIFS(AF!W$2:W$500,AF!$C$2:$C$500,'Stock-AF'!$C211)</f>
        <v>3.011401250499235E-3</v>
      </c>
      <c r="X211" s="4">
        <f>SUMIFS(Stock!X$2:X$500,Stock!$C$2:$C$500,'Stock-AF'!$C211)*SUMIFS(AF!X$2:X$500,AF!$C$2:$C$500,'Stock-AF'!$C211)</f>
        <v>0.27605414008784895</v>
      </c>
      <c r="Y211" s="4">
        <f>SUMIFS(Stock!Y$2:Y$500,Stock!$C$2:$C$500,'Stock-AF'!$C211)*SUMIFS(AF!Y$2:Y$500,AF!$C$2:$C$500,'Stock-AF'!$C211)</f>
        <v>1.5599517599660419E-3</v>
      </c>
      <c r="Z211" s="4">
        <f>SUMIFS(Stock!Z$2:Z$500,Stock!$C$2:$C$500,'Stock-AF'!$C211)*SUMIFS(AF!Z$2:Z$500,AF!$C$2:$C$500,'Stock-AF'!$C211)</f>
        <v>0.62808434881500952</v>
      </c>
      <c r="AA211" s="4">
        <f>SUMIFS(Stock!AA$2:AA$500,Stock!$C$2:$C$500,'Stock-AF'!$C211)*SUMIFS(AF!AA$2:AA$500,AF!$C$2:$C$500,'Stock-AF'!$C211)</f>
        <v>1.5570255160152846E-2</v>
      </c>
      <c r="AB211" s="4">
        <f>SUMIFS(Stock!AB$2:AB$500,Stock!$C$2:$C$500,'Stock-AF'!$C211)*SUMIFS(AF!AB$2:AB$500,AF!$C$2:$C$500,'Stock-AF'!$C211)</f>
        <v>5.4676242006407978E-2</v>
      </c>
      <c r="AC211" s="4">
        <f>SUMIFS(Stock!AC$2:AC$500,Stock!$C$2:$C$500,'Stock-AF'!$C211)*SUMIFS(AF!AC$2:AC$500,AF!$C$2:$C$500,'Stock-AF'!$C211)</f>
        <v>6.3006632685167763E-2</v>
      </c>
      <c r="AD211" s="4">
        <f>SUMIFS(Stock!AD$2:AD$500,Stock!$C$2:$C$500,'Stock-AF'!$C211)*SUMIFS(AF!AD$2:AD$500,AF!$C$2:$C$500,'Stock-AF'!$C211)</f>
        <v>0</v>
      </c>
      <c r="AE211" s="4">
        <f>SUMIFS(Stock!AE$2:AE$500,Stock!$C$2:$C$500,'Stock-AF'!$C211)*SUMIFS(AF!AE$2:AE$500,AF!$C$2:$C$500,'Stock-AF'!$C211)</f>
        <v>0.71892708656177506</v>
      </c>
      <c r="AF211" s="4">
        <f>SUMIFS(Stock!AF$2:AF$500,Stock!$C$2:$C$500,'Stock-AF'!$C211)*SUMIFS(AF!AF$2:AF$500,AF!$C$2:$C$500,'Stock-AF'!$C211)</f>
        <v>0</v>
      </c>
      <c r="AG211" s="4">
        <f>SUMIFS(Stock!AG$2:AG$500,Stock!$C$2:$C$500,'Stock-AF'!$C211)*SUMIFS(AF!AG$2:AG$500,AF!$C$2:$C$500,'Stock-AF'!$C211)</f>
        <v>2.5970508922764078E-3</v>
      </c>
      <c r="AH211" s="4">
        <f>SUMIFS(Stock!AH$2:AH$500,Stock!$C$2:$C$500,'Stock-AF'!$C211)*SUMIFS(AF!AH$2:AH$500,AF!$C$2:$C$500,'Stock-AF'!$C211)</f>
        <v>7.9402275800649069E-3</v>
      </c>
      <c r="AI211" s="4">
        <f>SUMIFS(Stock!AI$2:AI$500,Stock!$C$2:$C$500,'Stock-AF'!$C211)*SUMIFS(AF!AI$2:AI$500,AF!$C$2:$C$500,'Stock-AF'!$C211)</f>
        <v>2.167770883623838E-3</v>
      </c>
      <c r="AJ211" s="4">
        <f>SUMIFS(Stock!AJ$2:AJ$500,Stock!$C$2:$C$500,'Stock-AF'!$C211)*SUMIFS(AF!AJ$2:AJ$500,AF!$C$2:$C$500,'Stock-AF'!$C211)</f>
        <v>0</v>
      </c>
      <c r="AK211" s="4">
        <f>SUMIFS(Stock!AK$2:AK$500,Stock!$C$2:$C$500,'Stock-AF'!$C211)*SUMIFS(AF!AK$2:AK$500,AF!$C$2:$C$500,'Stock-AF'!$C211)</f>
        <v>0</v>
      </c>
      <c r="AL211" s="4">
        <f>SUMIFS(Stock!AL$2:AL$500,Stock!$C$2:$C$500,'Stock-AF'!$C211)*SUMIFS(AF!AL$2:AL$500,AF!$C$2:$C$500,'Stock-AF'!$C211)</f>
        <v>0</v>
      </c>
      <c r="AM211" s="4">
        <f>SUMIFS(Stock!AM$2:AM$500,Stock!$C$2:$C$500,'Stock-AF'!$C211)*SUMIFS(AF!AM$2:AM$500,AF!$C$2:$C$500,'Stock-AF'!$C211)</f>
        <v>0.90546966694634978</v>
      </c>
      <c r="AN211" s="4">
        <f>SUMIFS(Stock!AN$2:AN$500,Stock!$C$2:$C$500,'Stock-AF'!$C211)*SUMIFS(AF!AN$2:AN$500,AF!$C$2:$C$500,'Stock-AF'!$C211)</f>
        <v>1.1680928398783412E-4</v>
      </c>
      <c r="AO211" s="4">
        <f>SUMIFS(Stock!AO$2:AO$500,Stock!$C$2:$C$500,'Stock-AF'!$C211)*SUMIFS(AF!AO$2:AO$500,AF!$C$2:$C$500,'Stock-AF'!$C211)</f>
        <v>6.7959935868757412E-2</v>
      </c>
      <c r="AP211" s="4">
        <f>SUMIFS(Stock!AP$2:AP$500,Stock!$C$2:$C$500,'Stock-AF'!$C211)*SUMIFS(AF!AP$2:AP$500,AF!$C$2:$C$500,'Stock-AF'!$C211)</f>
        <v>2.6665006530539673E-2</v>
      </c>
      <c r="AQ211" s="4">
        <f>SUMIFS(Stock!AQ$2:AQ$500,Stock!$C$2:$C$500,'Stock-AF'!$C211)*SUMIFS(AF!AQ$2:AQ$500,AF!$C$2:$C$500,'Stock-AF'!$C211)</f>
        <v>3.5874523172931883E-2</v>
      </c>
      <c r="AR211" s="4">
        <f>SUMIFS(Stock!AR$2:AR$500,Stock!$C$2:$C$500,'Stock-AF'!$C211)*SUMIFS(AF!AR$2:AR$500,AF!$C$2:$C$500,'Stock-AF'!$C211)</f>
        <v>5.4550560557231472E-3</v>
      </c>
      <c r="AS211" s="4">
        <f>SUMIFS(Stock!AS$2:AS$500,Stock!$C$2:$C$500,'Stock-AF'!$C211)*SUMIFS(AF!AS$2:AS$500,AF!$C$2:$C$500,'Stock-AF'!$C211)</f>
        <v>2.3929389167748473E-3</v>
      </c>
      <c r="AT211" s="4">
        <f>SUMIFS(Stock!AT$2:AT$500,Stock!$C$2:$C$500,'Stock-AF'!$C211)*SUMIFS(AF!AT$2:AT$500,AF!$C$2:$C$500,'Stock-AF'!$C211)</f>
        <v>2.0352416813717135E-3</v>
      </c>
      <c r="AU211" s="4">
        <f>SUMIFS(Stock!AU$2:AU$500,Stock!$C$2:$C$500,'Stock-AF'!$C211)*SUMIFS(AF!AU$2:AU$500,AF!$C$2:$C$500,'Stock-AF'!$C211)</f>
        <v>2.1497679850524351E-2</v>
      </c>
      <c r="AV211" s="4">
        <f>SUMIFS(Stock!AV$2:AV$500,Stock!$C$2:$C$500,'Stock-AF'!$C211)*SUMIFS(AF!AV$2:AV$500,AF!$C$2:$C$500,'Stock-AF'!$C211)</f>
        <v>3.1021468287621476</v>
      </c>
    </row>
    <row r="212" spans="1:48">
      <c r="A212" s="4" t="s">
        <v>52</v>
      </c>
      <c r="B212" s="4" t="s">
        <v>258</v>
      </c>
      <c r="C212" s="4" t="s">
        <v>111</v>
      </c>
      <c r="D212" s="4" t="s">
        <v>54</v>
      </c>
      <c r="E212" s="4" t="s">
        <v>260</v>
      </c>
      <c r="F212" s="4" t="s">
        <v>54</v>
      </c>
      <c r="G212" s="4">
        <v>2010</v>
      </c>
      <c r="H212" s="4" t="s">
        <v>54</v>
      </c>
      <c r="I212" s="4" t="s">
        <v>54</v>
      </c>
      <c r="J212" s="4" t="s">
        <v>54</v>
      </c>
      <c r="K212" s="4" t="s">
        <v>54</v>
      </c>
      <c r="L212" s="4">
        <f>SUMIFS(Stock!L$2:L$500,Stock!$C$2:$C$500,'Stock-AF'!$C212)*SUMIFS(AF!L$2:L$500,AF!$C$2:$C$500,'Stock-AF'!$C212)</f>
        <v>0</v>
      </c>
      <c r="M212" s="4">
        <f>SUMIFS(Stock!M$2:M$500,Stock!$C$2:$C$500,'Stock-AF'!$C212)*SUMIFS(AF!M$2:M$500,AF!$C$2:$C$500,'Stock-AF'!$C212)</f>
        <v>3.0106348598999171E-2</v>
      </c>
      <c r="N212" s="4">
        <f>SUMIFS(Stock!N$2:N$500,Stock!$C$2:$C$500,'Stock-AF'!$C212)*SUMIFS(AF!N$2:N$500,AF!$C$2:$C$500,'Stock-AF'!$C212)</f>
        <v>2.9215956787564125E-3</v>
      </c>
      <c r="O212" s="4">
        <f>SUMIFS(Stock!O$2:O$500,Stock!$C$2:$C$500,'Stock-AF'!$C212)*SUMIFS(AF!O$2:O$500,AF!$C$2:$C$500,'Stock-AF'!$C212)</f>
        <v>9.3749512604054507E-4</v>
      </c>
      <c r="P212" s="4">
        <f>SUMIFS(Stock!P$2:P$500,Stock!$C$2:$C$500,'Stock-AF'!$C212)*SUMIFS(AF!P$2:P$500,AF!$C$2:$C$500,'Stock-AF'!$C212)</f>
        <v>2.3193834808724695E-2</v>
      </c>
      <c r="Q212" s="4">
        <f>SUMIFS(Stock!Q$2:Q$500,Stock!$C$2:$C$500,'Stock-AF'!$C212)*SUMIFS(AF!Q$2:Q$500,AF!$C$2:$C$500,'Stock-AF'!$C212)</f>
        <v>1.0104892557797267E-2</v>
      </c>
      <c r="R212" s="4">
        <f>SUMIFS(Stock!R$2:R$500,Stock!$C$2:$C$500,'Stock-AF'!$C212)*SUMIFS(AF!R$2:R$500,AF!$C$2:$C$500,'Stock-AF'!$C212)</f>
        <v>0</v>
      </c>
      <c r="S212" s="4">
        <f>SUMIFS(Stock!S$2:S$500,Stock!$C$2:$C$500,'Stock-AF'!$C212)*SUMIFS(AF!S$2:S$500,AF!$C$2:$C$500,'Stock-AF'!$C212)</f>
        <v>2.1607801728276199E-2</v>
      </c>
      <c r="T212" s="4">
        <f>SUMIFS(Stock!T$2:T$500,Stock!$C$2:$C$500,'Stock-AF'!$C212)*SUMIFS(AF!T$2:T$500,AF!$C$2:$C$500,'Stock-AF'!$C212)</f>
        <v>0.24303433200172905</v>
      </c>
      <c r="U212" s="4">
        <f>SUMIFS(Stock!U$2:U$500,Stock!$C$2:$C$500,'Stock-AF'!$C212)*SUMIFS(AF!U$2:U$500,AF!$C$2:$C$500,'Stock-AF'!$C212)</f>
        <v>9.1568506276232933E-2</v>
      </c>
      <c r="V212" s="4">
        <f>SUMIFS(Stock!V$2:V$500,Stock!$C$2:$C$500,'Stock-AF'!$C212)*SUMIFS(AF!V$2:V$500,AF!$C$2:$C$500,'Stock-AF'!$C212)</f>
        <v>8.3815807365284559E-3</v>
      </c>
      <c r="W212" s="4">
        <f>SUMIFS(Stock!W$2:W$500,Stock!$C$2:$C$500,'Stock-AF'!$C212)*SUMIFS(AF!W$2:W$500,AF!$C$2:$C$500,'Stock-AF'!$C212)</f>
        <v>1.5679950002599455E-3</v>
      </c>
      <c r="X212" s="4">
        <f>SUMIFS(Stock!X$2:X$500,Stock!$C$2:$C$500,'Stock-AF'!$C212)*SUMIFS(AF!X$2:X$500,AF!$C$2:$C$500,'Stock-AF'!$C212)</f>
        <v>0</v>
      </c>
      <c r="Y212" s="4">
        <f>SUMIFS(Stock!Y$2:Y$500,Stock!$C$2:$C$500,'Stock-AF'!$C212)*SUMIFS(AF!Y$2:Y$500,AF!$C$2:$C$500,'Stock-AF'!$C212)</f>
        <v>8.9537634591480245E-2</v>
      </c>
      <c r="Z212" s="4">
        <f>SUMIFS(Stock!Z$2:Z$500,Stock!$C$2:$C$500,'Stock-AF'!$C212)*SUMIFS(AF!Z$2:Z$500,AF!$C$2:$C$500,'Stock-AF'!$C212)</f>
        <v>0.11775373066034046</v>
      </c>
      <c r="AA212" s="4">
        <f>SUMIFS(Stock!AA$2:AA$500,Stock!$C$2:$C$500,'Stock-AF'!$C212)*SUMIFS(AF!AA$2:AA$500,AF!$C$2:$C$500,'Stock-AF'!$C212)</f>
        <v>5.0838610478923206E-3</v>
      </c>
      <c r="AB212" s="4">
        <f>SUMIFS(Stock!AB$2:AB$500,Stock!$C$2:$C$500,'Stock-AF'!$C212)*SUMIFS(AF!AB$2:AB$500,AF!$C$2:$C$500,'Stock-AF'!$C212)</f>
        <v>1.5849447471503044E-2</v>
      </c>
      <c r="AC212" s="4">
        <f>SUMIFS(Stock!AC$2:AC$500,Stock!$C$2:$C$500,'Stock-AF'!$C212)*SUMIFS(AF!AC$2:AC$500,AF!$C$2:$C$500,'Stock-AF'!$C212)</f>
        <v>0</v>
      </c>
      <c r="AD212" s="4">
        <f>SUMIFS(Stock!AD$2:AD$500,Stock!$C$2:$C$500,'Stock-AF'!$C212)*SUMIFS(AF!AD$2:AD$500,AF!$C$2:$C$500,'Stock-AF'!$C212)</f>
        <v>9.3512490217164818E-3</v>
      </c>
      <c r="AE212" s="4">
        <f>SUMIFS(Stock!AE$2:AE$500,Stock!$C$2:$C$500,'Stock-AF'!$C212)*SUMIFS(AF!AE$2:AE$500,AF!$C$2:$C$500,'Stock-AF'!$C212)</f>
        <v>4.3903944217513011E-3</v>
      </c>
      <c r="AF212" s="4">
        <f>SUMIFS(Stock!AF$2:AF$500,Stock!$C$2:$C$500,'Stock-AF'!$C212)*SUMIFS(AF!AF$2:AF$500,AF!$C$2:$C$500,'Stock-AF'!$C212)</f>
        <v>1.0588067493233589E-4</v>
      </c>
      <c r="AG212" s="4">
        <f>SUMIFS(Stock!AG$2:AG$500,Stock!$C$2:$C$500,'Stock-AF'!$C212)*SUMIFS(AF!AG$2:AG$500,AF!$C$2:$C$500,'Stock-AF'!$C212)</f>
        <v>1.6948369414757698E-2</v>
      </c>
      <c r="AH212" s="4">
        <f>SUMIFS(Stock!AH$2:AH$500,Stock!$C$2:$C$500,'Stock-AF'!$C212)*SUMIFS(AF!AH$2:AH$500,AF!$C$2:$C$500,'Stock-AF'!$C212)</f>
        <v>0</v>
      </c>
      <c r="AI212" s="4">
        <f>SUMIFS(Stock!AI$2:AI$500,Stock!$C$2:$C$500,'Stock-AF'!$C212)*SUMIFS(AF!AI$2:AI$500,AF!$C$2:$C$500,'Stock-AF'!$C212)</f>
        <v>1.1149942337839955E-2</v>
      </c>
      <c r="AJ212" s="4">
        <f>SUMIFS(Stock!AJ$2:AJ$500,Stock!$C$2:$C$500,'Stock-AF'!$C212)*SUMIFS(AF!AJ$2:AJ$500,AF!$C$2:$C$500,'Stock-AF'!$C212)</f>
        <v>0</v>
      </c>
      <c r="AK212" s="4">
        <f>SUMIFS(Stock!AK$2:AK$500,Stock!$C$2:$C$500,'Stock-AF'!$C212)*SUMIFS(AF!AK$2:AK$500,AF!$C$2:$C$500,'Stock-AF'!$C212)</f>
        <v>1.3623767688087747E-3</v>
      </c>
      <c r="AL212" s="4">
        <f>SUMIFS(Stock!AL$2:AL$500,Stock!$C$2:$C$500,'Stock-AF'!$C212)*SUMIFS(AF!AL$2:AL$500,AF!$C$2:$C$500,'Stock-AF'!$C212)</f>
        <v>0</v>
      </c>
      <c r="AM212" s="4">
        <f>SUMIFS(Stock!AM$2:AM$500,Stock!$C$2:$C$500,'Stock-AF'!$C212)*SUMIFS(AF!AM$2:AM$500,AF!$C$2:$C$500,'Stock-AF'!$C212)</f>
        <v>4.7113351843799091E-2</v>
      </c>
      <c r="AN212" s="4">
        <f>SUMIFS(Stock!AN$2:AN$500,Stock!$C$2:$C$500,'Stock-AF'!$C212)*SUMIFS(AF!AN$2:AN$500,AF!$C$2:$C$500,'Stock-AF'!$C212)</f>
        <v>4.0325012980053192E-3</v>
      </c>
      <c r="AO212" s="4">
        <f>SUMIFS(Stock!AO$2:AO$500,Stock!$C$2:$C$500,'Stock-AF'!$C212)*SUMIFS(AF!AO$2:AO$500,AF!$C$2:$C$500,'Stock-AF'!$C212)</f>
        <v>0.14177425313761643</v>
      </c>
      <c r="AP212" s="4">
        <f>SUMIFS(Stock!AP$2:AP$500,Stock!$C$2:$C$500,'Stock-AF'!$C212)*SUMIFS(AF!AP$2:AP$500,AF!$C$2:$C$500,'Stock-AF'!$C212)</f>
        <v>1.1328270748268503E-3</v>
      </c>
      <c r="AQ212" s="4">
        <f>SUMIFS(Stock!AQ$2:AQ$500,Stock!$C$2:$C$500,'Stock-AF'!$C212)*SUMIFS(AF!AQ$2:AQ$500,AF!$C$2:$C$500,'Stock-AF'!$C212)</f>
        <v>3.0408266776424029E-2</v>
      </c>
      <c r="AR212" s="4">
        <f>SUMIFS(Stock!AR$2:AR$500,Stock!$C$2:$C$500,'Stock-AF'!$C212)*SUMIFS(AF!AR$2:AR$500,AF!$C$2:$C$500,'Stock-AF'!$C212)</f>
        <v>1.1568887448756077E-2</v>
      </c>
      <c r="AS212" s="4">
        <f>SUMIFS(Stock!AS$2:AS$500,Stock!$C$2:$C$500,'Stock-AF'!$C212)*SUMIFS(AF!AS$2:AS$500,AF!$C$2:$C$500,'Stock-AF'!$C212)</f>
        <v>8.3912019051245956E-2</v>
      </c>
      <c r="AT212" s="4">
        <f>SUMIFS(Stock!AT$2:AT$500,Stock!$C$2:$C$500,'Stock-AF'!$C212)*SUMIFS(AF!AT$2:AT$500,AF!$C$2:$C$500,'Stock-AF'!$C212)</f>
        <v>2.7748029375058414E-3</v>
      </c>
      <c r="AU212" s="4">
        <f>SUMIFS(Stock!AU$2:AU$500,Stock!$C$2:$C$500,'Stock-AF'!$C212)*SUMIFS(AF!AU$2:AU$500,AF!$C$2:$C$500,'Stock-AF'!$C212)</f>
        <v>1.3683951576480486E-2</v>
      </c>
      <c r="AV212" s="4">
        <f>SUMIFS(Stock!AV$2:AV$500,Stock!$C$2:$C$500,'Stock-AF'!$C212)*SUMIFS(AF!AV$2:AV$500,AF!$C$2:$C$500,'Stock-AF'!$C212)</f>
        <v>0</v>
      </c>
    </row>
    <row r="213" spans="1:48">
      <c r="A213" s="4" t="s">
        <v>52</v>
      </c>
      <c r="B213" s="4" t="s">
        <v>258</v>
      </c>
      <c r="C213" s="4" t="s">
        <v>112</v>
      </c>
      <c r="D213" s="4" t="s">
        <v>54</v>
      </c>
      <c r="E213" s="4" t="s">
        <v>260</v>
      </c>
      <c r="F213" s="4" t="s">
        <v>54</v>
      </c>
      <c r="G213" s="4">
        <v>2010</v>
      </c>
      <c r="H213" s="4" t="s">
        <v>54</v>
      </c>
      <c r="I213" s="4" t="s">
        <v>54</v>
      </c>
      <c r="J213" s="4" t="s">
        <v>54</v>
      </c>
      <c r="K213" s="4" t="s">
        <v>54</v>
      </c>
      <c r="L213" s="4">
        <f>SUMIFS(Stock!L$2:L$500,Stock!$C$2:$C$500,'Stock-AF'!$C213)*SUMIFS(AF!L$2:L$500,AF!$C$2:$C$500,'Stock-AF'!$C213)</f>
        <v>5.5569504136226506E-3</v>
      </c>
      <c r="M213" s="4">
        <f>SUMIFS(Stock!M$2:M$500,Stock!$C$2:$C$500,'Stock-AF'!$C213)*SUMIFS(AF!M$2:M$500,AF!$C$2:$C$500,'Stock-AF'!$C213)</f>
        <v>2.5380082092299142E-3</v>
      </c>
      <c r="N213" s="4">
        <f>SUMIFS(Stock!N$2:N$500,Stock!$C$2:$C$500,'Stock-AF'!$C213)*SUMIFS(AF!N$2:N$500,AF!$C$2:$C$500,'Stock-AF'!$C213)</f>
        <v>0</v>
      </c>
      <c r="O213" s="4">
        <f>SUMIFS(Stock!O$2:O$500,Stock!$C$2:$C$500,'Stock-AF'!$C213)*SUMIFS(AF!O$2:O$500,AF!$C$2:$C$500,'Stock-AF'!$C213)</f>
        <v>6.6321969247165992E-3</v>
      </c>
      <c r="P213" s="4">
        <f>SUMIFS(Stock!P$2:P$500,Stock!$C$2:$C$500,'Stock-AF'!$C213)*SUMIFS(AF!P$2:P$500,AF!$C$2:$C$500,'Stock-AF'!$C213)</f>
        <v>4.3823967517665808E-5</v>
      </c>
      <c r="Q213" s="4">
        <f>SUMIFS(Stock!Q$2:Q$500,Stock!$C$2:$C$500,'Stock-AF'!$C213)*SUMIFS(AF!Q$2:Q$500,AF!$C$2:$C$500,'Stock-AF'!$C213)</f>
        <v>0</v>
      </c>
      <c r="R213" s="4">
        <f>SUMIFS(Stock!R$2:R$500,Stock!$C$2:$C$500,'Stock-AF'!$C213)*SUMIFS(AF!R$2:R$500,AF!$C$2:$C$500,'Stock-AF'!$C213)</f>
        <v>4.6918605091007571E-4</v>
      </c>
      <c r="S213" s="4">
        <f>SUMIFS(Stock!S$2:S$500,Stock!$C$2:$C$500,'Stock-AF'!$C213)*SUMIFS(AF!S$2:S$500,AF!$C$2:$C$500,'Stock-AF'!$C213)</f>
        <v>5.0944959773830333E-4</v>
      </c>
      <c r="T213" s="4">
        <f>SUMIFS(Stock!T$2:T$500,Stock!$C$2:$C$500,'Stock-AF'!$C213)*SUMIFS(AF!T$2:T$500,AF!$C$2:$C$500,'Stock-AF'!$C213)</f>
        <v>6.2379769443969273E-2</v>
      </c>
      <c r="U213" s="4">
        <f>SUMIFS(Stock!U$2:U$500,Stock!$C$2:$C$500,'Stock-AF'!$C213)*SUMIFS(AF!U$2:U$500,AF!$C$2:$C$500,'Stock-AF'!$C213)</f>
        <v>1.2600307908210294E-3</v>
      </c>
      <c r="V213" s="4">
        <f>SUMIFS(Stock!V$2:V$500,Stock!$C$2:$C$500,'Stock-AF'!$C213)*SUMIFS(AF!V$2:V$500,AF!$C$2:$C$500,'Stock-AF'!$C213)</f>
        <v>1.1138313271134156E-4</v>
      </c>
      <c r="W213" s="4">
        <f>SUMIFS(Stock!W$2:W$500,Stock!$C$2:$C$500,'Stock-AF'!$C213)*SUMIFS(AF!W$2:W$500,AF!$C$2:$C$500,'Stock-AF'!$C213)</f>
        <v>3.4429037505707559E-3</v>
      </c>
      <c r="X213" s="4">
        <f>SUMIFS(Stock!X$2:X$500,Stock!$C$2:$C$500,'Stock-AF'!$C213)*SUMIFS(AF!X$2:X$500,AF!$C$2:$C$500,'Stock-AF'!$C213)</f>
        <v>0.1566955424085712</v>
      </c>
      <c r="Y213" s="4">
        <f>SUMIFS(Stock!Y$2:Y$500,Stock!$C$2:$C$500,'Stock-AF'!$C213)*SUMIFS(AF!Y$2:Y$500,AF!$C$2:$C$500,'Stock-AF'!$C213)</f>
        <v>1.85216174382135E-3</v>
      </c>
      <c r="Z213" s="4">
        <f>SUMIFS(Stock!Z$2:Z$500,Stock!$C$2:$C$500,'Stock-AF'!$C213)*SUMIFS(AF!Z$2:Z$500,AF!$C$2:$C$500,'Stock-AF'!$C213)</f>
        <v>0.15154638899813194</v>
      </c>
      <c r="AA213" s="4">
        <f>SUMIFS(Stock!AA$2:AA$500,Stock!$C$2:$C$500,'Stock-AF'!$C213)*SUMIFS(AF!AA$2:AA$500,AF!$C$2:$C$500,'Stock-AF'!$C213)</f>
        <v>4.9766442946854207E-3</v>
      </c>
      <c r="AB213" s="4">
        <f>SUMIFS(Stock!AB$2:AB$500,Stock!$C$2:$C$500,'Stock-AF'!$C213)*SUMIFS(AF!AB$2:AB$500,AF!$C$2:$C$500,'Stock-AF'!$C213)</f>
        <v>7.6110961537079044E-3</v>
      </c>
      <c r="AC213" s="4">
        <f>SUMIFS(Stock!AC$2:AC$500,Stock!$C$2:$C$500,'Stock-AF'!$C213)*SUMIFS(AF!AC$2:AC$500,AF!$C$2:$C$500,'Stock-AF'!$C213)</f>
        <v>1.1093588291864171E-2</v>
      </c>
      <c r="AD213" s="4">
        <f>SUMIFS(Stock!AD$2:AD$500,Stock!$C$2:$C$500,'Stock-AF'!$C213)*SUMIFS(AF!AD$2:AD$500,AF!$C$2:$C$500,'Stock-AF'!$C213)</f>
        <v>2.3110575229701508E-4</v>
      </c>
      <c r="AE213" s="4">
        <f>SUMIFS(Stock!AE$2:AE$500,Stock!$C$2:$C$500,'Stock-AF'!$C213)*SUMIFS(AF!AE$2:AE$500,AF!$C$2:$C$500,'Stock-AF'!$C213)</f>
        <v>0.12221455583048638</v>
      </c>
      <c r="AF213" s="4">
        <f>SUMIFS(Stock!AF$2:AF$500,Stock!$C$2:$C$500,'Stock-AF'!$C213)*SUMIFS(AF!AF$2:AF$500,AF!$C$2:$C$500,'Stock-AF'!$C213)</f>
        <v>5.8284755559963309E-4</v>
      </c>
      <c r="AG213" s="4">
        <f>SUMIFS(Stock!AG$2:AG$500,Stock!$C$2:$C$500,'Stock-AF'!$C213)*SUMIFS(AF!AG$2:AG$500,AF!$C$2:$C$500,'Stock-AF'!$C213)</f>
        <v>1.2641189819127519E-3</v>
      </c>
      <c r="AH213" s="4">
        <f>SUMIFS(Stock!AH$2:AH$500,Stock!$C$2:$C$500,'Stock-AF'!$C213)*SUMIFS(AF!AH$2:AH$500,AF!$C$2:$C$500,'Stock-AF'!$C213)</f>
        <v>2.1182498798879703E-4</v>
      </c>
      <c r="AI213" s="4">
        <f>SUMIFS(Stock!AI$2:AI$500,Stock!$C$2:$C$500,'Stock-AF'!$C213)*SUMIFS(AF!AI$2:AI$500,AF!$C$2:$C$500,'Stock-AF'!$C213)</f>
        <v>7.0487009658249972E-4</v>
      </c>
      <c r="AJ213" s="4">
        <f>SUMIFS(Stock!AJ$2:AJ$500,Stock!$C$2:$C$500,'Stock-AF'!$C213)*SUMIFS(AF!AJ$2:AJ$500,AF!$C$2:$C$500,'Stock-AF'!$C213)</f>
        <v>0</v>
      </c>
      <c r="AK213" s="4">
        <f>SUMIFS(Stock!AK$2:AK$500,Stock!$C$2:$C$500,'Stock-AF'!$C213)*SUMIFS(AF!AK$2:AK$500,AF!$C$2:$C$500,'Stock-AF'!$C213)</f>
        <v>6.9896372499892194E-4</v>
      </c>
      <c r="AL213" s="4">
        <f>SUMIFS(Stock!AL$2:AL$500,Stock!$C$2:$C$500,'Stock-AF'!$C213)*SUMIFS(AF!AL$2:AL$500,AF!$C$2:$C$500,'Stock-AF'!$C213)</f>
        <v>4.7618579137607342E-3</v>
      </c>
      <c r="AM213" s="4">
        <f>SUMIFS(Stock!AM$2:AM$500,Stock!$C$2:$C$500,'Stock-AF'!$C213)*SUMIFS(AF!AM$2:AM$500,AF!$C$2:$C$500,'Stock-AF'!$C213)</f>
        <v>3.7448427496624575E-3</v>
      </c>
      <c r="AN213" s="4">
        <f>SUMIFS(Stock!AN$2:AN$500,Stock!$C$2:$C$500,'Stock-AF'!$C213)*SUMIFS(AF!AN$2:AN$500,AF!$C$2:$C$500,'Stock-AF'!$C213)</f>
        <v>2.0869543689691541E-3</v>
      </c>
      <c r="AO213" s="4">
        <f>SUMIFS(Stock!AO$2:AO$500,Stock!$C$2:$C$500,'Stock-AF'!$C213)*SUMIFS(AF!AO$2:AO$500,AF!$C$2:$C$500,'Stock-AF'!$C213)</f>
        <v>1.1382881906900236E-2</v>
      </c>
      <c r="AP213" s="4">
        <f>SUMIFS(Stock!AP$2:AP$500,Stock!$C$2:$C$500,'Stock-AF'!$C213)*SUMIFS(AF!AP$2:AP$500,AF!$C$2:$C$500,'Stock-AF'!$C213)</f>
        <v>4.7051052736077494E-2</v>
      </c>
      <c r="AQ213" s="4">
        <f>SUMIFS(Stock!AQ$2:AQ$500,Stock!$C$2:$C$500,'Stock-AF'!$C213)*SUMIFS(AF!AQ$2:AQ$500,AF!$C$2:$C$500,'Stock-AF'!$C213)</f>
        <v>3.2542304617343394E-3</v>
      </c>
      <c r="AR213" s="4">
        <f>SUMIFS(Stock!AR$2:AR$500,Stock!$C$2:$C$500,'Stock-AF'!$C213)*SUMIFS(AF!AR$2:AR$500,AF!$C$2:$C$500,'Stock-AF'!$C213)</f>
        <v>1.6180354967407209E-3</v>
      </c>
      <c r="AS213" s="4">
        <f>SUMIFS(Stock!AS$2:AS$500,Stock!$C$2:$C$500,'Stock-AF'!$C213)*SUMIFS(AF!AS$2:AS$500,AF!$C$2:$C$500,'Stock-AF'!$C213)</f>
        <v>0</v>
      </c>
      <c r="AT213" s="4">
        <f>SUMIFS(Stock!AT$2:AT$500,Stock!$C$2:$C$500,'Stock-AF'!$C213)*SUMIFS(AF!AT$2:AT$500,AF!$C$2:$C$500,'Stock-AF'!$C213)</f>
        <v>1.129617062241417E-3</v>
      </c>
      <c r="AU213" s="4">
        <f>SUMIFS(Stock!AU$2:AU$500,Stock!$C$2:$C$500,'Stock-AF'!$C213)*SUMIFS(AF!AU$2:AU$500,AF!$C$2:$C$500,'Stock-AF'!$C213)</f>
        <v>5.0959097439416418E-4</v>
      </c>
      <c r="AV213" s="4">
        <f>SUMIFS(Stock!AV$2:AV$500,Stock!$C$2:$C$500,'Stock-AF'!$C213)*SUMIFS(AF!AV$2:AV$500,AF!$C$2:$C$500,'Stock-AF'!$C213)</f>
        <v>5.9879938983047297E-2</v>
      </c>
    </row>
    <row r="214" spans="1:48">
      <c r="A214" s="4" t="s">
        <v>52</v>
      </c>
      <c r="B214" s="4" t="s">
        <v>258</v>
      </c>
      <c r="C214" s="4" t="s">
        <v>113</v>
      </c>
      <c r="D214" s="4" t="s">
        <v>54</v>
      </c>
      <c r="E214" s="4" t="s">
        <v>260</v>
      </c>
      <c r="F214" s="4" t="s">
        <v>54</v>
      </c>
      <c r="G214" s="4">
        <v>2010</v>
      </c>
      <c r="H214" s="4" t="s">
        <v>54</v>
      </c>
      <c r="I214" s="4" t="s">
        <v>54</v>
      </c>
      <c r="J214" s="4" t="s">
        <v>54</v>
      </c>
      <c r="K214" s="4" t="s">
        <v>54</v>
      </c>
      <c r="L214" s="4">
        <f>SUMIFS(Stock!L$2:L$500,Stock!$C$2:$C$500,'Stock-AF'!$C214)*SUMIFS(AF!L$2:L$500,AF!$C$2:$C$500,'Stock-AF'!$C214)</f>
        <v>2.7246504663604247E-5</v>
      </c>
      <c r="M214" s="4">
        <f>SUMIFS(Stock!M$2:M$500,Stock!$C$2:$C$500,'Stock-AF'!$C214)*SUMIFS(AF!M$2:M$500,AF!$C$2:$C$500,'Stock-AF'!$C214)</f>
        <v>2.5392462620149044E-2</v>
      </c>
      <c r="N214" s="4">
        <f>SUMIFS(Stock!N$2:N$500,Stock!$C$2:$C$500,'Stock-AF'!$C214)*SUMIFS(AF!N$2:N$500,AF!$C$2:$C$500,'Stock-AF'!$C214)</f>
        <v>0</v>
      </c>
      <c r="O214" s="4">
        <f>SUMIFS(Stock!O$2:O$500,Stock!$C$2:$C$500,'Stock-AF'!$C214)*SUMIFS(AF!O$2:O$500,AF!$C$2:$C$500,'Stock-AF'!$C214)</f>
        <v>0.16792784596531221</v>
      </c>
      <c r="P214" s="4">
        <f>SUMIFS(Stock!P$2:P$500,Stock!$C$2:$C$500,'Stock-AF'!$C214)*SUMIFS(AF!P$2:P$500,AF!$C$2:$C$500,'Stock-AF'!$C214)</f>
        <v>0</v>
      </c>
      <c r="Q214" s="4">
        <f>SUMIFS(Stock!Q$2:Q$500,Stock!$C$2:$C$500,'Stock-AF'!$C214)*SUMIFS(AF!Q$2:Q$500,AF!$C$2:$C$500,'Stock-AF'!$C214)</f>
        <v>0.12135136509039997</v>
      </c>
      <c r="R214" s="4">
        <f>SUMIFS(Stock!R$2:R$500,Stock!$C$2:$C$500,'Stock-AF'!$C214)*SUMIFS(AF!R$2:R$500,AF!$C$2:$C$500,'Stock-AF'!$C214)</f>
        <v>1.0741891165572809E-3</v>
      </c>
      <c r="S214" s="4">
        <f>SUMIFS(Stock!S$2:S$500,Stock!$C$2:$C$500,'Stock-AF'!$C214)*SUMIFS(AF!S$2:S$500,AF!$C$2:$C$500,'Stock-AF'!$C214)</f>
        <v>0</v>
      </c>
      <c r="T214" s="4">
        <f>SUMIFS(Stock!T$2:T$500,Stock!$C$2:$C$500,'Stock-AF'!$C214)*SUMIFS(AF!T$2:T$500,AF!$C$2:$C$500,'Stock-AF'!$C214)</f>
        <v>0.51529475861083263</v>
      </c>
      <c r="U214" s="4">
        <f>SUMIFS(Stock!U$2:U$500,Stock!$C$2:$C$500,'Stock-AF'!$C214)*SUMIFS(AF!U$2:U$500,AF!$C$2:$C$500,'Stock-AF'!$C214)</f>
        <v>1.1580999417725234E-2</v>
      </c>
      <c r="V214" s="4">
        <f>SUMIFS(Stock!V$2:V$500,Stock!$C$2:$C$500,'Stock-AF'!$C214)*SUMIFS(AF!V$2:V$500,AF!$C$2:$C$500,'Stock-AF'!$C214)</f>
        <v>3.3414939813402559E-5</v>
      </c>
      <c r="W214" s="4">
        <f>SUMIFS(Stock!W$2:W$500,Stock!$C$2:$C$500,'Stock-AF'!$C214)*SUMIFS(AF!W$2:W$500,AF!$C$2:$C$500,'Stock-AF'!$C214)</f>
        <v>1.3455585002230687E-2</v>
      </c>
      <c r="X214" s="4">
        <f>SUMIFS(Stock!X$2:X$500,Stock!$C$2:$C$500,'Stock-AF'!$C214)*SUMIFS(AF!X$2:X$500,AF!$C$2:$C$500,'Stock-AF'!$C214)</f>
        <v>7.7264240645598239E-2</v>
      </c>
      <c r="Y214" s="4">
        <f>SUMIFS(Stock!Y$2:Y$500,Stock!$C$2:$C$500,'Stock-AF'!$C214)*SUMIFS(AF!Y$2:Y$500,AF!$C$2:$C$500,'Stock-AF'!$C214)</f>
        <v>1.923640801410572E-2</v>
      </c>
      <c r="Z214" s="4">
        <f>SUMIFS(Stock!Z$2:Z$500,Stock!$C$2:$C$500,'Stock-AF'!$C214)*SUMIFS(AF!Z$2:Z$500,AF!$C$2:$C$500,'Stock-AF'!$C214)</f>
        <v>0.22790213005745139</v>
      </c>
      <c r="AA214" s="4">
        <f>SUMIFS(Stock!AA$2:AA$500,Stock!$C$2:$C$500,'Stock-AF'!$C214)*SUMIFS(AF!AA$2:AA$500,AF!$C$2:$C$500,'Stock-AF'!$C214)</f>
        <v>3.3118063768343576E-3</v>
      </c>
      <c r="AB214" s="4">
        <f>SUMIFS(Stock!AB$2:AB$500,Stock!$C$2:$C$500,'Stock-AF'!$C214)*SUMIFS(AF!AB$2:AB$500,AF!$C$2:$C$500,'Stock-AF'!$C214)</f>
        <v>0</v>
      </c>
      <c r="AC214" s="4">
        <f>SUMIFS(Stock!AC$2:AC$500,Stock!$C$2:$C$500,'Stock-AF'!$C214)*SUMIFS(AF!AC$2:AC$500,AF!$C$2:$C$500,'Stock-AF'!$C214)</f>
        <v>8.0574917489383863E-2</v>
      </c>
      <c r="AD214" s="4">
        <f>SUMIFS(Stock!AD$2:AD$500,Stock!$C$2:$C$500,'Stock-AF'!$C214)*SUMIFS(AF!AD$2:AD$500,AF!$C$2:$C$500,'Stock-AF'!$C214)</f>
        <v>6.7381025842490797E-5</v>
      </c>
      <c r="AE214" s="4">
        <f>SUMIFS(Stock!AE$2:AE$500,Stock!$C$2:$C$500,'Stock-AF'!$C214)*SUMIFS(AF!AE$2:AE$500,AF!$C$2:$C$500,'Stock-AF'!$C214)</f>
        <v>6.7056414800967135E-2</v>
      </c>
      <c r="AF214" s="4">
        <f>SUMIFS(Stock!AF$2:AF$500,Stock!$C$2:$C$500,'Stock-AF'!$C214)*SUMIFS(AF!AF$2:AF$500,AF!$C$2:$C$500,'Stock-AF'!$C214)</f>
        <v>2.8587240230986837E-4</v>
      </c>
      <c r="AG214" s="4">
        <f>SUMIFS(Stock!AG$2:AG$500,Stock!$C$2:$C$500,'Stock-AF'!$C214)*SUMIFS(AF!AG$2:AG$500,AF!$C$2:$C$500,'Stock-AF'!$C214)</f>
        <v>1.0704233314583807E-4</v>
      </c>
      <c r="AH214" s="4">
        <f>SUMIFS(Stock!AH$2:AH$500,Stock!$C$2:$C$500,'Stock-AF'!$C214)*SUMIFS(AF!AH$2:AH$500,AF!$C$2:$C$500,'Stock-AF'!$C214)</f>
        <v>6.6115072008624586E-3</v>
      </c>
      <c r="AI214" s="4">
        <f>SUMIFS(Stock!AI$2:AI$500,Stock!$C$2:$C$500,'Stock-AF'!$C214)*SUMIFS(AF!AI$2:AI$500,AF!$C$2:$C$500,'Stock-AF'!$C214)</f>
        <v>4.9419663196147449E-4</v>
      </c>
      <c r="AJ214" s="4">
        <f>SUMIFS(Stock!AJ$2:AJ$500,Stock!$C$2:$C$500,'Stock-AF'!$C214)*SUMIFS(AF!AJ$2:AJ$500,AF!$C$2:$C$500,'Stock-AF'!$C214)</f>
        <v>0</v>
      </c>
      <c r="AK214" s="4">
        <f>SUMIFS(Stock!AK$2:AK$500,Stock!$C$2:$C$500,'Stock-AF'!$C214)*SUMIFS(AF!AK$2:AK$500,AF!$C$2:$C$500,'Stock-AF'!$C214)</f>
        <v>8.8033281888666686E-4</v>
      </c>
      <c r="AL214" s="4">
        <f>SUMIFS(Stock!AL$2:AL$500,Stock!$C$2:$C$500,'Stock-AF'!$C214)*SUMIFS(AF!AL$2:AL$500,AF!$C$2:$C$500,'Stock-AF'!$C214)</f>
        <v>0</v>
      </c>
      <c r="AM214" s="4">
        <f>SUMIFS(Stock!AM$2:AM$500,Stock!$C$2:$C$500,'Stock-AF'!$C214)*SUMIFS(AF!AM$2:AM$500,AF!$C$2:$C$500,'Stock-AF'!$C214)</f>
        <v>6.0613964182541788E-3</v>
      </c>
      <c r="AN214" s="4">
        <f>SUMIFS(Stock!AN$2:AN$500,Stock!$C$2:$C$500,'Stock-AF'!$C214)*SUMIFS(AF!AN$2:AN$500,AF!$C$2:$C$500,'Stock-AF'!$C214)</f>
        <v>4.5105506278198242E-3</v>
      </c>
      <c r="AO214" s="4">
        <f>SUMIFS(Stock!AO$2:AO$500,Stock!$C$2:$C$500,'Stock-AF'!$C214)*SUMIFS(AF!AO$2:AO$500,AF!$C$2:$C$500,'Stock-AF'!$C214)</f>
        <v>1.9369258728677056E-3</v>
      </c>
      <c r="AP214" s="4">
        <f>SUMIFS(Stock!AP$2:AP$500,Stock!$C$2:$C$500,'Stock-AF'!$C214)*SUMIFS(AF!AP$2:AP$500,AF!$C$2:$C$500,'Stock-AF'!$C214)</f>
        <v>1.3288932993161109E-2</v>
      </c>
      <c r="AQ214" s="4">
        <f>SUMIFS(Stock!AQ$2:AQ$500,Stock!$C$2:$C$500,'Stock-AF'!$C214)*SUMIFS(AF!AQ$2:AQ$500,AF!$C$2:$C$500,'Stock-AF'!$C214)</f>
        <v>1.4581410275164011E-3</v>
      </c>
      <c r="AR214" s="4">
        <f>SUMIFS(Stock!AR$2:AR$500,Stock!$C$2:$C$500,'Stock-AF'!$C214)*SUMIFS(AF!AR$2:AR$500,AF!$C$2:$C$500,'Stock-AF'!$C214)</f>
        <v>2.0796563830554235E-5</v>
      </c>
      <c r="AS214" s="4">
        <f>SUMIFS(Stock!AS$2:AS$500,Stock!$C$2:$C$500,'Stock-AF'!$C214)*SUMIFS(AF!AS$2:AS$500,AF!$C$2:$C$500,'Stock-AF'!$C214)</f>
        <v>1.0666308823897243E-3</v>
      </c>
      <c r="AT214" s="4">
        <f>SUMIFS(Stock!AT$2:AT$500,Stock!$C$2:$C$500,'Stock-AF'!$C214)*SUMIFS(AF!AT$2:AT$500,AF!$C$2:$C$500,'Stock-AF'!$C214)</f>
        <v>5.1305855288469159E-3</v>
      </c>
      <c r="AU214" s="4">
        <f>SUMIFS(Stock!AU$2:AU$500,Stock!$C$2:$C$500,'Stock-AF'!$C214)*SUMIFS(AF!AU$2:AU$500,AF!$C$2:$C$500,'Stock-AF'!$C214)</f>
        <v>0</v>
      </c>
      <c r="AV214" s="4">
        <f>SUMIFS(Stock!AV$2:AV$500,Stock!$C$2:$C$500,'Stock-AF'!$C214)*SUMIFS(AF!AV$2:AV$500,AF!$C$2:$C$500,'Stock-AF'!$C214)</f>
        <v>0.22530716600038894</v>
      </c>
    </row>
    <row r="215" spans="1:48">
      <c r="A215" s="4" t="s">
        <v>52</v>
      </c>
      <c r="B215" s="4" t="s">
        <v>258</v>
      </c>
      <c r="C215" s="4" t="s">
        <v>410</v>
      </c>
      <c r="D215" s="4" t="s">
        <v>54</v>
      </c>
      <c r="E215" s="4" t="s">
        <v>260</v>
      </c>
      <c r="F215" s="4" t="s">
        <v>54</v>
      </c>
      <c r="G215" s="4">
        <v>2010</v>
      </c>
      <c r="H215" s="4" t="s">
        <v>54</v>
      </c>
      <c r="I215" s="4" t="s">
        <v>54</v>
      </c>
      <c r="J215" s="4" t="s">
        <v>54</v>
      </c>
      <c r="K215" s="4" t="s">
        <v>54</v>
      </c>
      <c r="L215" s="4">
        <f>SUMIFS(Stock!L$2:L$500,Stock!$C$2:$C$500,'Stock-AF'!$C215)*SUMIFS(AF!L$2:L$500,AF!$C$2:$C$500,'Stock-AF'!$C215)</f>
        <v>4.8767481139258903E-4</v>
      </c>
      <c r="M215" s="4">
        <f>SUMIFS(Stock!M$2:M$500,Stock!$C$2:$C$500,'Stock-AF'!$C215)*SUMIFS(AF!M$2:M$500,AF!$C$2:$C$500,'Stock-AF'!$C215)</f>
        <v>2.533551219203951E-2</v>
      </c>
      <c r="N215" s="4">
        <f>SUMIFS(Stock!N$2:N$500,Stock!$C$2:$C$500,'Stock-AF'!$C215)*SUMIFS(AF!N$2:N$500,AF!$C$2:$C$500,'Stock-AF'!$C215)</f>
        <v>0</v>
      </c>
      <c r="O215" s="4">
        <f>SUMIFS(Stock!O$2:O$500,Stock!$C$2:$C$500,'Stock-AF'!$C215)*SUMIFS(AF!O$2:O$500,AF!$C$2:$C$500,'Stock-AF'!$C215)</f>
        <v>6.9607076135109634E-3</v>
      </c>
      <c r="P215" s="4">
        <f>SUMIFS(Stock!P$2:P$500,Stock!$C$2:$C$500,'Stock-AF'!$C215)*SUMIFS(AF!P$2:P$500,AF!$C$2:$C$500,'Stock-AF'!$C215)</f>
        <v>1.8844306032596374E-3</v>
      </c>
      <c r="Q215" s="4">
        <f>SUMIFS(Stock!Q$2:Q$500,Stock!$C$2:$C$500,'Stock-AF'!$C215)*SUMIFS(AF!Q$2:Q$500,AF!$C$2:$C$500,'Stock-AF'!$C215)</f>
        <v>1.1788179298102875E-2</v>
      </c>
      <c r="R215" s="4">
        <f>SUMIFS(Stock!R$2:R$500,Stock!$C$2:$C$500,'Stock-AF'!$C215)*SUMIFS(AF!R$2:R$500,AF!$C$2:$C$500,'Stock-AF'!$C215)</f>
        <v>2.5513843568436258E-2</v>
      </c>
      <c r="S215" s="4">
        <f>SUMIFS(Stock!S$2:S$500,Stock!$C$2:$C$500,'Stock-AF'!$C215)*SUMIFS(AF!S$2:S$500,AF!$C$2:$C$500,'Stock-AF'!$C215)</f>
        <v>1.7730143962051471E-3</v>
      </c>
      <c r="T215" s="4">
        <f>SUMIFS(Stock!T$2:T$500,Stock!$C$2:$C$500,'Stock-AF'!$C215)*SUMIFS(AF!T$2:T$500,AF!$C$2:$C$500,'Stock-AF'!$C215)</f>
        <v>0.16316882467874377</v>
      </c>
      <c r="U215" s="4">
        <f>SUMIFS(Stock!U$2:U$500,Stock!$C$2:$C$500,'Stock-AF'!$C215)*SUMIFS(AF!U$2:U$500,AF!$C$2:$C$500,'Stock-AF'!$C215)</f>
        <v>3.1624892206636424E-3</v>
      </c>
      <c r="V215" s="4">
        <f>SUMIFS(Stock!V$2:V$500,Stock!$C$2:$C$500,'Stock-AF'!$C215)*SUMIFS(AF!V$2:V$500,AF!$C$2:$C$500,'Stock-AF'!$C215)</f>
        <v>0</v>
      </c>
      <c r="W215" s="4">
        <f>SUMIFS(Stock!W$2:W$500,Stock!$C$2:$C$500,'Stock-AF'!$C215)*SUMIFS(AF!W$2:W$500,AF!$C$2:$C$500,'Stock-AF'!$C215)</f>
        <v>4.3680208007241449E-2</v>
      </c>
      <c r="X215" s="4">
        <f>SUMIFS(Stock!X$2:X$500,Stock!$C$2:$C$500,'Stock-AF'!$C215)*SUMIFS(AF!X$2:X$500,AF!$C$2:$C$500,'Stock-AF'!$C215)</f>
        <v>5.5395787374084592E-2</v>
      </c>
      <c r="Y215" s="4">
        <f>SUMIFS(Stock!Y$2:Y$500,Stock!$C$2:$C$500,'Stock-AF'!$C215)*SUMIFS(AF!Y$2:Y$500,AF!$C$2:$C$500,'Stock-AF'!$C215)</f>
        <v>3.3446804305899971E-4</v>
      </c>
      <c r="Z215" s="4">
        <f>SUMIFS(Stock!Z$2:Z$500,Stock!$C$2:$C$500,'Stock-AF'!$C215)*SUMIFS(AF!Z$2:Z$500,AF!$C$2:$C$500,'Stock-AF'!$C215)</f>
        <v>1.6928059364517974E-2</v>
      </c>
      <c r="AA215" s="4">
        <f>SUMIFS(Stock!AA$2:AA$500,Stock!$C$2:$C$500,'Stock-AF'!$C215)*SUMIFS(AF!AA$2:AA$500,AF!$C$2:$C$500,'Stock-AF'!$C215)</f>
        <v>1.2413317426839589E-3</v>
      </c>
      <c r="AB215" s="4">
        <f>SUMIFS(Stock!AB$2:AB$500,Stock!$C$2:$C$500,'Stock-AF'!$C215)*SUMIFS(AF!AB$2:AB$500,AF!$C$2:$C$500,'Stock-AF'!$C215)</f>
        <v>1.2220971426616229E-3</v>
      </c>
      <c r="AC215" s="4">
        <f>SUMIFS(Stock!AC$2:AC$500,Stock!$C$2:$C$500,'Stock-AF'!$C215)*SUMIFS(AF!AC$2:AC$500,AF!$C$2:$C$500,'Stock-AF'!$C215)</f>
        <v>3.5301530029129198E-3</v>
      </c>
      <c r="AD215" s="4">
        <f>SUMIFS(Stock!AD$2:AD$500,Stock!$C$2:$C$500,'Stock-AF'!$C215)*SUMIFS(AF!AD$2:AD$500,AF!$C$2:$C$500,'Stock-AF'!$C215)</f>
        <v>0</v>
      </c>
      <c r="AE215" s="4">
        <f>SUMIFS(Stock!AE$2:AE$500,Stock!$C$2:$C$500,'Stock-AF'!$C215)*SUMIFS(AF!AE$2:AE$500,AF!$C$2:$C$500,'Stock-AF'!$C215)</f>
        <v>3.0263232659932852E-2</v>
      </c>
      <c r="AF215" s="4">
        <f>SUMIFS(Stock!AF$2:AF$500,Stock!$C$2:$C$500,'Stock-AF'!$C215)*SUMIFS(AF!AF$2:AF$500,AF!$C$2:$C$500,'Stock-AF'!$C215)</f>
        <v>3.5512527631600684E-5</v>
      </c>
      <c r="AG215" s="4">
        <f>SUMIFS(Stock!AG$2:AG$500,Stock!$C$2:$C$500,'Stock-AF'!$C215)*SUMIFS(AF!AG$2:AG$500,AF!$C$2:$C$500,'Stock-AF'!$C215)</f>
        <v>0</v>
      </c>
      <c r="AH215" s="4">
        <f>SUMIFS(Stock!AH$2:AH$500,Stock!$C$2:$C$500,'Stock-AF'!$C215)*SUMIFS(AF!AH$2:AH$500,AF!$C$2:$C$500,'Stock-AF'!$C215)</f>
        <v>4.4162300526149256E-4</v>
      </c>
      <c r="AI215" s="4">
        <f>SUMIFS(Stock!AI$2:AI$500,Stock!$C$2:$C$500,'Stock-AF'!$C215)*SUMIFS(AF!AI$2:AI$500,AF!$C$2:$C$500,'Stock-AF'!$C215)</f>
        <v>0</v>
      </c>
      <c r="AJ215" s="4">
        <f>SUMIFS(Stock!AJ$2:AJ$500,Stock!$C$2:$C$500,'Stock-AF'!$C215)*SUMIFS(AF!AJ$2:AJ$500,AF!$C$2:$C$500,'Stock-AF'!$C215)</f>
        <v>0</v>
      </c>
      <c r="AK215" s="4">
        <f>SUMIFS(Stock!AK$2:AK$500,Stock!$C$2:$C$500,'Stock-AF'!$C215)*SUMIFS(AF!AK$2:AK$500,AF!$C$2:$C$500,'Stock-AF'!$C215)</f>
        <v>0</v>
      </c>
      <c r="AL215" s="4">
        <f>SUMIFS(Stock!AL$2:AL$500,Stock!$C$2:$C$500,'Stock-AF'!$C215)*SUMIFS(AF!AL$2:AL$500,AF!$C$2:$C$500,'Stock-AF'!$C215)</f>
        <v>0</v>
      </c>
      <c r="AM215" s="4">
        <f>SUMIFS(Stock!AM$2:AM$500,Stock!$C$2:$C$500,'Stock-AF'!$C215)*SUMIFS(AF!AM$2:AM$500,AF!$C$2:$C$500,'Stock-AF'!$C215)</f>
        <v>1.6683223980167371E-2</v>
      </c>
      <c r="AN215" s="4">
        <f>SUMIFS(Stock!AN$2:AN$500,Stock!$C$2:$C$500,'Stock-AF'!$C215)*SUMIFS(AF!AN$2:AN$500,AF!$C$2:$C$500,'Stock-AF'!$C215)</f>
        <v>0</v>
      </c>
      <c r="AO215" s="4">
        <f>SUMIFS(Stock!AO$2:AO$500,Stock!$C$2:$C$500,'Stock-AF'!$C215)*SUMIFS(AF!AO$2:AO$500,AF!$C$2:$C$500,'Stock-AF'!$C215)</f>
        <v>0</v>
      </c>
      <c r="AP215" s="4">
        <f>SUMIFS(Stock!AP$2:AP$500,Stock!$C$2:$C$500,'Stock-AF'!$C215)*SUMIFS(AF!AP$2:AP$500,AF!$C$2:$C$500,'Stock-AF'!$C215)</f>
        <v>1.3531958288700898E-2</v>
      </c>
      <c r="AQ215" s="4">
        <f>SUMIFS(Stock!AQ$2:AQ$500,Stock!$C$2:$C$500,'Stock-AF'!$C215)*SUMIFS(AF!AQ$2:AQ$500,AF!$C$2:$C$500,'Stock-AF'!$C215)</f>
        <v>0</v>
      </c>
      <c r="AR215" s="4">
        <f>SUMIFS(Stock!AR$2:AR$500,Stock!$C$2:$C$500,'Stock-AF'!$C215)*SUMIFS(AF!AR$2:AR$500,AF!$C$2:$C$500,'Stock-AF'!$C215)</f>
        <v>0</v>
      </c>
      <c r="AS215" s="4">
        <f>SUMIFS(Stock!AS$2:AS$500,Stock!$C$2:$C$500,'Stock-AF'!$C215)*SUMIFS(AF!AS$2:AS$500,AF!$C$2:$C$500,'Stock-AF'!$C215)</f>
        <v>2.3052629751333848E-3</v>
      </c>
      <c r="AT215" s="4">
        <f>SUMIFS(Stock!AT$2:AT$500,Stock!$C$2:$C$500,'Stock-AF'!$C215)*SUMIFS(AF!AT$2:AT$500,AF!$C$2:$C$500,'Stock-AF'!$C215)</f>
        <v>7.8165638768431633E-4</v>
      </c>
      <c r="AU215" s="4">
        <f>SUMIFS(Stock!AU$2:AU$500,Stock!$C$2:$C$500,'Stock-AF'!$C215)*SUMIFS(AF!AU$2:AU$500,AF!$C$2:$C$500,'Stock-AF'!$C215)</f>
        <v>0</v>
      </c>
      <c r="AV215" s="4">
        <f>SUMIFS(Stock!AV$2:AV$500,Stock!$C$2:$C$500,'Stock-AF'!$C215)*SUMIFS(AF!AV$2:AV$500,AF!$C$2:$C$500,'Stock-AF'!$C215)</f>
        <v>7.0725426064051522E-2</v>
      </c>
    </row>
    <row r="216" spans="1:48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</row>
    <row r="217" spans="1:48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</row>
    <row r="218" spans="1:4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</row>
    <row r="219" spans="1:48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</row>
    <row r="220" spans="1:48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</row>
    <row r="221" spans="1:48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</row>
    <row r="222" spans="1:48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</row>
    <row r="223" spans="1:48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</row>
    <row r="224" spans="1:48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</row>
    <row r="225" spans="1:48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</row>
    <row r="226" spans="1:48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</row>
    <row r="227" spans="1:48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</row>
    <row r="228" spans="1:4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</row>
    <row r="229" spans="1:48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</row>
    <row r="230" spans="1:48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</row>
    <row r="231" spans="1:48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</row>
    <row r="232" spans="1:48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</row>
    <row r="233" spans="1:48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</row>
    <row r="234" spans="1:48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</row>
    <row r="235" spans="1:48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</row>
    <row r="236" spans="1:48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</row>
    <row r="237" spans="1:48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</row>
    <row r="238" spans="1:4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</row>
    <row r="239" spans="1:48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</row>
    <row r="240" spans="1:48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</row>
    <row r="241" spans="1:48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</row>
    <row r="242" spans="1:48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</row>
    <row r="243" spans="1:48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</row>
    <row r="244" spans="1:48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</row>
    <row r="245" spans="1:48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</row>
    <row r="246" spans="1:48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</row>
    <row r="247" spans="1:48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</row>
    <row r="248" spans="1: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</row>
    <row r="249" spans="1:48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</row>
    <row r="250" spans="1:48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</row>
    <row r="251" spans="1:48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</row>
    <row r="252" spans="1:48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</row>
    <row r="253" spans="1:48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</row>
    <row r="254" spans="1:48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</row>
    <row r="255" spans="1:48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</row>
    <row r="256" spans="1:48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</row>
    <row r="257" spans="1:48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</row>
    <row r="258" spans="1:4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</row>
    <row r="259" spans="1:48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</row>
    <row r="260" spans="1:48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</row>
    <row r="261" spans="1:48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</row>
    <row r="262" spans="1:48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</row>
    <row r="263" spans="1:48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</row>
    <row r="264" spans="1:48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</row>
    <row r="265" spans="1:48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</row>
    <row r="266" spans="1:48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</row>
    <row r="267" spans="1:48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</row>
    <row r="268" spans="1:4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</row>
    <row r="269" spans="1:48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</row>
    <row r="270" spans="1:48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</row>
    <row r="271" spans="1:48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215"/>
  <sheetViews>
    <sheetView zoomScaleNormal="100" workbookViewId="0">
      <selection activeCell="C54" sqref="C54"/>
    </sheetView>
  </sheetViews>
  <sheetFormatPr defaultRowHeight="12.75"/>
  <cols>
    <col min="1" max="1" width="13.7109375" bestFit="1" customWidth="1"/>
    <col min="2" max="2" width="24.28515625" bestFit="1" customWidth="1"/>
    <col min="257" max="257" width="13.7109375" bestFit="1" customWidth="1"/>
    <col min="258" max="258" width="18.140625" bestFit="1" customWidth="1"/>
    <col min="513" max="513" width="13.7109375" bestFit="1" customWidth="1"/>
    <col min="514" max="514" width="18.140625" bestFit="1" customWidth="1"/>
    <col min="769" max="769" width="13.7109375" bestFit="1" customWidth="1"/>
    <col min="770" max="770" width="18.140625" bestFit="1" customWidth="1"/>
    <col min="1025" max="1025" width="13.7109375" bestFit="1" customWidth="1"/>
    <col min="1026" max="1026" width="18.140625" bestFit="1" customWidth="1"/>
    <col min="1281" max="1281" width="13.7109375" bestFit="1" customWidth="1"/>
    <col min="1282" max="1282" width="18.140625" bestFit="1" customWidth="1"/>
    <col min="1537" max="1537" width="13.7109375" bestFit="1" customWidth="1"/>
    <col min="1538" max="1538" width="18.140625" bestFit="1" customWidth="1"/>
    <col min="1793" max="1793" width="13.7109375" bestFit="1" customWidth="1"/>
    <col min="1794" max="1794" width="18.140625" bestFit="1" customWidth="1"/>
    <col min="2049" max="2049" width="13.7109375" bestFit="1" customWidth="1"/>
    <col min="2050" max="2050" width="18.140625" bestFit="1" customWidth="1"/>
    <col min="2305" max="2305" width="13.7109375" bestFit="1" customWidth="1"/>
    <col min="2306" max="2306" width="18.140625" bestFit="1" customWidth="1"/>
    <col min="2561" max="2561" width="13.7109375" bestFit="1" customWidth="1"/>
    <col min="2562" max="2562" width="18.140625" bestFit="1" customWidth="1"/>
    <col min="2817" max="2817" width="13.7109375" bestFit="1" customWidth="1"/>
    <col min="2818" max="2818" width="18.140625" bestFit="1" customWidth="1"/>
    <col min="3073" max="3073" width="13.7109375" bestFit="1" customWidth="1"/>
    <col min="3074" max="3074" width="18.140625" bestFit="1" customWidth="1"/>
    <col min="3329" max="3329" width="13.7109375" bestFit="1" customWidth="1"/>
    <col min="3330" max="3330" width="18.140625" bestFit="1" customWidth="1"/>
    <col min="3585" max="3585" width="13.7109375" bestFit="1" customWidth="1"/>
    <col min="3586" max="3586" width="18.140625" bestFit="1" customWidth="1"/>
    <col min="3841" max="3841" width="13.7109375" bestFit="1" customWidth="1"/>
    <col min="3842" max="3842" width="18.140625" bestFit="1" customWidth="1"/>
    <col min="4097" max="4097" width="13.7109375" bestFit="1" customWidth="1"/>
    <col min="4098" max="4098" width="18.140625" bestFit="1" customWidth="1"/>
    <col min="4353" max="4353" width="13.7109375" bestFit="1" customWidth="1"/>
    <col min="4354" max="4354" width="18.140625" bestFit="1" customWidth="1"/>
    <col min="4609" max="4609" width="13.7109375" bestFit="1" customWidth="1"/>
    <col min="4610" max="4610" width="18.140625" bestFit="1" customWidth="1"/>
    <col min="4865" max="4865" width="13.7109375" bestFit="1" customWidth="1"/>
    <col min="4866" max="4866" width="18.140625" bestFit="1" customWidth="1"/>
    <col min="5121" max="5121" width="13.7109375" bestFit="1" customWidth="1"/>
    <col min="5122" max="5122" width="18.140625" bestFit="1" customWidth="1"/>
    <col min="5377" max="5377" width="13.7109375" bestFit="1" customWidth="1"/>
    <col min="5378" max="5378" width="18.140625" bestFit="1" customWidth="1"/>
    <col min="5633" max="5633" width="13.7109375" bestFit="1" customWidth="1"/>
    <col min="5634" max="5634" width="18.140625" bestFit="1" customWidth="1"/>
    <col min="5889" max="5889" width="13.7109375" bestFit="1" customWidth="1"/>
    <col min="5890" max="5890" width="18.140625" bestFit="1" customWidth="1"/>
    <col min="6145" max="6145" width="13.7109375" bestFit="1" customWidth="1"/>
    <col min="6146" max="6146" width="18.140625" bestFit="1" customWidth="1"/>
    <col min="6401" max="6401" width="13.7109375" bestFit="1" customWidth="1"/>
    <col min="6402" max="6402" width="18.140625" bestFit="1" customWidth="1"/>
    <col min="6657" max="6657" width="13.7109375" bestFit="1" customWidth="1"/>
    <col min="6658" max="6658" width="18.140625" bestFit="1" customWidth="1"/>
    <col min="6913" max="6913" width="13.7109375" bestFit="1" customWidth="1"/>
    <col min="6914" max="6914" width="18.140625" bestFit="1" customWidth="1"/>
    <col min="7169" max="7169" width="13.7109375" bestFit="1" customWidth="1"/>
    <col min="7170" max="7170" width="18.140625" bestFit="1" customWidth="1"/>
    <col min="7425" max="7425" width="13.7109375" bestFit="1" customWidth="1"/>
    <col min="7426" max="7426" width="18.140625" bestFit="1" customWidth="1"/>
    <col min="7681" max="7681" width="13.7109375" bestFit="1" customWidth="1"/>
    <col min="7682" max="7682" width="18.140625" bestFit="1" customWidth="1"/>
    <col min="7937" max="7937" width="13.7109375" bestFit="1" customWidth="1"/>
    <col min="7938" max="7938" width="18.140625" bestFit="1" customWidth="1"/>
    <col min="8193" max="8193" width="13.7109375" bestFit="1" customWidth="1"/>
    <col min="8194" max="8194" width="18.140625" bestFit="1" customWidth="1"/>
    <col min="8449" max="8449" width="13.7109375" bestFit="1" customWidth="1"/>
    <col min="8450" max="8450" width="18.140625" bestFit="1" customWidth="1"/>
    <col min="8705" max="8705" width="13.7109375" bestFit="1" customWidth="1"/>
    <col min="8706" max="8706" width="18.140625" bestFit="1" customWidth="1"/>
    <col min="8961" max="8961" width="13.7109375" bestFit="1" customWidth="1"/>
    <col min="8962" max="8962" width="18.140625" bestFit="1" customWidth="1"/>
    <col min="9217" max="9217" width="13.7109375" bestFit="1" customWidth="1"/>
    <col min="9218" max="9218" width="18.140625" bestFit="1" customWidth="1"/>
    <col min="9473" max="9473" width="13.7109375" bestFit="1" customWidth="1"/>
    <col min="9474" max="9474" width="18.140625" bestFit="1" customWidth="1"/>
    <col min="9729" max="9729" width="13.7109375" bestFit="1" customWidth="1"/>
    <col min="9730" max="9730" width="18.140625" bestFit="1" customWidth="1"/>
    <col min="9985" max="9985" width="13.7109375" bestFit="1" customWidth="1"/>
    <col min="9986" max="9986" width="18.140625" bestFit="1" customWidth="1"/>
    <col min="10241" max="10241" width="13.7109375" bestFit="1" customWidth="1"/>
    <col min="10242" max="10242" width="18.140625" bestFit="1" customWidth="1"/>
    <col min="10497" max="10497" width="13.7109375" bestFit="1" customWidth="1"/>
    <col min="10498" max="10498" width="18.140625" bestFit="1" customWidth="1"/>
    <col min="10753" max="10753" width="13.7109375" bestFit="1" customWidth="1"/>
    <col min="10754" max="10754" width="18.140625" bestFit="1" customWidth="1"/>
    <col min="11009" max="11009" width="13.7109375" bestFit="1" customWidth="1"/>
    <col min="11010" max="11010" width="18.140625" bestFit="1" customWidth="1"/>
    <col min="11265" max="11265" width="13.7109375" bestFit="1" customWidth="1"/>
    <col min="11266" max="11266" width="18.140625" bestFit="1" customWidth="1"/>
    <col min="11521" max="11521" width="13.7109375" bestFit="1" customWidth="1"/>
    <col min="11522" max="11522" width="18.140625" bestFit="1" customWidth="1"/>
    <col min="11777" max="11777" width="13.7109375" bestFit="1" customWidth="1"/>
    <col min="11778" max="11778" width="18.140625" bestFit="1" customWidth="1"/>
    <col min="12033" max="12033" width="13.7109375" bestFit="1" customWidth="1"/>
    <col min="12034" max="12034" width="18.140625" bestFit="1" customWidth="1"/>
    <col min="12289" max="12289" width="13.7109375" bestFit="1" customWidth="1"/>
    <col min="12290" max="12290" width="18.140625" bestFit="1" customWidth="1"/>
    <col min="12545" max="12545" width="13.7109375" bestFit="1" customWidth="1"/>
    <col min="12546" max="12546" width="18.140625" bestFit="1" customWidth="1"/>
    <col min="12801" max="12801" width="13.7109375" bestFit="1" customWidth="1"/>
    <col min="12802" max="12802" width="18.140625" bestFit="1" customWidth="1"/>
    <col min="13057" max="13057" width="13.7109375" bestFit="1" customWidth="1"/>
    <col min="13058" max="13058" width="18.140625" bestFit="1" customWidth="1"/>
    <col min="13313" max="13313" width="13.7109375" bestFit="1" customWidth="1"/>
    <col min="13314" max="13314" width="18.140625" bestFit="1" customWidth="1"/>
    <col min="13569" max="13569" width="13.7109375" bestFit="1" customWidth="1"/>
    <col min="13570" max="13570" width="18.140625" bestFit="1" customWidth="1"/>
    <col min="13825" max="13825" width="13.7109375" bestFit="1" customWidth="1"/>
    <col min="13826" max="13826" width="18.140625" bestFit="1" customWidth="1"/>
    <col min="14081" max="14081" width="13.7109375" bestFit="1" customWidth="1"/>
    <col min="14082" max="14082" width="18.140625" bestFit="1" customWidth="1"/>
    <col min="14337" max="14337" width="13.7109375" bestFit="1" customWidth="1"/>
    <col min="14338" max="14338" width="18.140625" bestFit="1" customWidth="1"/>
    <col min="14593" max="14593" width="13.7109375" bestFit="1" customWidth="1"/>
    <col min="14594" max="14594" width="18.140625" bestFit="1" customWidth="1"/>
    <col min="14849" max="14849" width="13.7109375" bestFit="1" customWidth="1"/>
    <col min="14850" max="14850" width="18.140625" bestFit="1" customWidth="1"/>
    <col min="15105" max="15105" width="13.7109375" bestFit="1" customWidth="1"/>
    <col min="15106" max="15106" width="18.140625" bestFit="1" customWidth="1"/>
    <col min="15361" max="15361" width="13.7109375" bestFit="1" customWidth="1"/>
    <col min="15362" max="15362" width="18.140625" bestFit="1" customWidth="1"/>
    <col min="15617" max="15617" width="13.7109375" bestFit="1" customWidth="1"/>
    <col min="15618" max="15618" width="18.140625" bestFit="1" customWidth="1"/>
    <col min="15873" max="15873" width="13.7109375" bestFit="1" customWidth="1"/>
    <col min="15874" max="15874" width="18.140625" bestFit="1" customWidth="1"/>
    <col min="16129" max="16129" width="13.7109375" bestFit="1" customWidth="1"/>
    <col min="16130" max="16130" width="18.140625" bestFit="1" customWidth="1"/>
  </cols>
  <sheetData>
    <row r="1" spans="1:39">
      <c r="A1">
        <v>2010</v>
      </c>
      <c r="C1" t="str">
        <f>'Stock-AF'!L1</f>
        <v>AL</v>
      </c>
      <c r="D1" t="str">
        <f>'Stock-AF'!M1</f>
        <v>AT</v>
      </c>
      <c r="E1" t="str">
        <f>'Stock-AF'!N1</f>
        <v>BA</v>
      </c>
      <c r="F1" t="str">
        <f>'Stock-AF'!O1</f>
        <v>BE</v>
      </c>
      <c r="G1" t="str">
        <f>'Stock-AF'!P1</f>
        <v>BG</v>
      </c>
      <c r="H1" t="str">
        <f>'Stock-AF'!Q1</f>
        <v>CH</v>
      </c>
      <c r="I1" t="str">
        <f>'Stock-AF'!R1</f>
        <v>CY</v>
      </c>
      <c r="J1" t="str">
        <f>'Stock-AF'!S1</f>
        <v>CZ</v>
      </c>
      <c r="K1" t="str">
        <f>'Stock-AF'!T1</f>
        <v>DE</v>
      </c>
      <c r="L1" t="str">
        <f>'Stock-AF'!U1</f>
        <v>DK</v>
      </c>
      <c r="M1" t="str">
        <f>'Stock-AF'!V1</f>
        <v>EE</v>
      </c>
      <c r="N1" t="str">
        <f>'Stock-AF'!W1</f>
        <v>EL</v>
      </c>
      <c r="O1" t="str">
        <f>'Stock-AF'!X1</f>
        <v>ES</v>
      </c>
      <c r="P1" t="str">
        <f>'Stock-AF'!Y1</f>
        <v>FI</v>
      </c>
      <c r="Q1" t="str">
        <f>'Stock-AF'!Z1</f>
        <v>FR</v>
      </c>
      <c r="R1" t="str">
        <f>'Stock-AF'!AA1</f>
        <v>HR</v>
      </c>
      <c r="S1" t="str">
        <f>'Stock-AF'!AB1</f>
        <v>HU</v>
      </c>
      <c r="T1" t="str">
        <f>'Stock-AF'!AC1</f>
        <v>IE</v>
      </c>
      <c r="U1" t="str">
        <f>'Stock-AF'!AD1</f>
        <v>IS</v>
      </c>
      <c r="V1" t="str">
        <f>'Stock-AF'!AE1</f>
        <v>IT</v>
      </c>
      <c r="W1" t="str">
        <f>'Stock-AF'!AF1</f>
        <v>KS</v>
      </c>
      <c r="X1" t="str">
        <f>'Stock-AF'!AG1</f>
        <v>LT</v>
      </c>
      <c r="Y1" t="str">
        <f>'Stock-AF'!AH1</f>
        <v>LU</v>
      </c>
      <c r="Z1" t="str">
        <f>'Stock-AF'!AI1</f>
        <v>LV</v>
      </c>
      <c r="AA1" t="str">
        <f>'Stock-AF'!AJ1</f>
        <v>ME</v>
      </c>
      <c r="AB1" t="str">
        <f>'Stock-AF'!AK1</f>
        <v>MK</v>
      </c>
      <c r="AC1" t="str">
        <f>'Stock-AF'!AL1</f>
        <v>MT</v>
      </c>
      <c r="AD1" t="str">
        <f>'Stock-AF'!AM1</f>
        <v>NL</v>
      </c>
      <c r="AE1" t="str">
        <f>'Stock-AF'!AN1</f>
        <v>NO</v>
      </c>
      <c r="AF1" t="str">
        <f>'Stock-AF'!AO1</f>
        <v>PL</v>
      </c>
      <c r="AG1" t="str">
        <f>'Stock-AF'!AP1</f>
        <v>PT</v>
      </c>
      <c r="AH1" t="str">
        <f>'Stock-AF'!AQ1</f>
        <v>RO</v>
      </c>
      <c r="AI1" t="str">
        <f>'Stock-AF'!AR1</f>
        <v>RS</v>
      </c>
      <c r="AJ1" t="str">
        <f>'Stock-AF'!AS1</f>
        <v>SE</v>
      </c>
      <c r="AK1" t="str">
        <f>'Stock-AF'!AT1</f>
        <v>SI</v>
      </c>
      <c r="AL1" t="str">
        <f>'Stock-AF'!AU1</f>
        <v>SK</v>
      </c>
      <c r="AM1" t="str">
        <f>'Stock-AF'!AV1</f>
        <v>UK</v>
      </c>
    </row>
    <row r="2" spans="1:39">
      <c r="A2" t="str">
        <f>LEFT(B2,10)&amp;"*"</f>
        <v>C_ES-CK-HO*</v>
      </c>
      <c r="B2" s="4" t="s">
        <v>115</v>
      </c>
      <c r="C2" s="9">
        <f>SUMIFS('Stock-AF'!L$2:L$215,'Stock-AF'!$C$2:$C$215,Shares!$B2,'Stock-AF'!$G$2:$G$215,Shares!$A$1)/SUMIFS('Stock-AF'!L$2:L$215,'Stock-AF'!$C$2:$C$215,Shares!$A2,'Stock-AF'!$G$2:$G$215,Shares!$A$1)</f>
        <v>0.11500865942751398</v>
      </c>
      <c r="D2" s="9">
        <f>SUMIFS('Stock-AF'!M$2:M$215,'Stock-AF'!$C$2:$C$215,Shares!$B2,'Stock-AF'!$G$2:$G$215,Shares!$A$1)/SUMIFS('Stock-AF'!M$2:M$215,'Stock-AF'!$C$2:$C$215,Shares!$A2,'Stock-AF'!$G$2:$G$215,Shares!$A$1)</f>
        <v>1.2147205563533535E-2</v>
      </c>
      <c r="E2" s="9">
        <f>SUMIFS('Stock-AF'!N$2:N$215,'Stock-AF'!$C$2:$C$215,Shares!$B2,'Stock-AF'!$G$2:$G$215,Shares!$A$1)/SUMIFS('Stock-AF'!N$2:N$215,'Stock-AF'!$C$2:$C$215,Shares!$A2,'Stock-AF'!$G$2:$G$215,Shares!$A$1)</f>
        <v>0</v>
      </c>
      <c r="F2" s="9">
        <f>SUMIFS('Stock-AF'!O$2:O$215,'Stock-AF'!$C$2:$C$215,Shares!$B2,'Stock-AF'!$G$2:$G$215,Shares!$A$1)/SUMIFS('Stock-AF'!O$2:O$215,'Stock-AF'!$C$2:$C$215,Shares!$A2,'Stock-AF'!$G$2:$G$215,Shares!$A$1)</f>
        <v>2.0025474985391201E-3</v>
      </c>
      <c r="G2" s="9">
        <f>SUMIFS('Stock-AF'!P$2:P$215,'Stock-AF'!$C$2:$C$215,Shares!$B2,'Stock-AF'!$G$2:$G$215,Shares!$A$1)/SUMIFS('Stock-AF'!P$2:P$215,'Stock-AF'!$C$2:$C$215,Shares!$A2,'Stock-AF'!$G$2:$G$215,Shares!$A$1)</f>
        <v>8.7775715480677419E-3</v>
      </c>
      <c r="H2" s="9">
        <f>SUMIFS('Stock-AF'!Q$2:Q$215,'Stock-AF'!$C$2:$C$215,Shares!$B2,'Stock-AF'!$G$2:$G$215,Shares!$A$1)/SUMIFS('Stock-AF'!Q$2:Q$215,'Stock-AF'!$C$2:$C$215,Shares!$A2,'Stock-AF'!$G$2:$G$215,Shares!$A$1)</f>
        <v>0.10325493737952514</v>
      </c>
      <c r="I2" s="9">
        <f>SUMIFS('Stock-AF'!R$2:R$215,'Stock-AF'!$C$2:$C$215,Shares!$B2,'Stock-AF'!$G$2:$G$215,Shares!$A$1)/SUMIFS('Stock-AF'!R$2:R$215,'Stock-AF'!$C$2:$C$215,Shares!$A2,'Stock-AF'!$G$2:$G$215,Shares!$A$1)</f>
        <v>2.544340241215343E-2</v>
      </c>
      <c r="J2" s="9">
        <f>SUMIFS('Stock-AF'!S$2:S$215,'Stock-AF'!$C$2:$C$215,Shares!$B2,'Stock-AF'!$G$2:$G$215,Shares!$A$1)/SUMIFS('Stock-AF'!S$2:S$215,'Stock-AF'!$C$2:$C$215,Shares!$A2,'Stock-AF'!$G$2:$G$215,Shares!$A$1)</f>
        <v>1.2534433239170832E-2</v>
      </c>
      <c r="K2" s="9">
        <f>SUMIFS('Stock-AF'!T$2:T$215,'Stock-AF'!$C$2:$C$215,Shares!$B2,'Stock-AF'!$G$2:$G$215,Shares!$A$1)/SUMIFS('Stock-AF'!T$2:T$215,'Stock-AF'!$C$2:$C$215,Shares!$A2,'Stock-AF'!$G$2:$G$215,Shares!$A$1)</f>
        <v>0</v>
      </c>
      <c r="L2" s="9">
        <f>SUMIFS('Stock-AF'!U$2:U$215,'Stock-AF'!$C$2:$C$215,Shares!$B2,'Stock-AF'!$G$2:$G$215,Shares!$A$1)/SUMIFS('Stock-AF'!U$2:U$215,'Stock-AF'!$C$2:$C$215,Shares!$A2,'Stock-AF'!$G$2:$G$215,Shares!$A$1)</f>
        <v>1.1683818148978684E-2</v>
      </c>
      <c r="M2" s="9">
        <f>SUMIFS('Stock-AF'!V$2:V$215,'Stock-AF'!$C$2:$C$215,Shares!$B2,'Stock-AF'!$G$2:$G$215,Shares!$A$1)/SUMIFS('Stock-AF'!V$2:V$215,'Stock-AF'!$C$2:$C$215,Shares!$A2,'Stock-AF'!$G$2:$G$215,Shares!$A$1)</f>
        <v>1.1096767605101126E-2</v>
      </c>
      <c r="N2" s="9">
        <f>SUMIFS('Stock-AF'!W$2:W$215,'Stock-AF'!$C$2:$C$215,Shares!$B2,'Stock-AF'!$G$2:$G$215,Shares!$A$1)/SUMIFS('Stock-AF'!W$2:W$215,'Stock-AF'!$C$2:$C$215,Shares!$A2,'Stock-AF'!$G$2:$G$215,Shares!$A$1)</f>
        <v>0</v>
      </c>
      <c r="O2" s="9">
        <f>SUMIFS('Stock-AF'!X$2:X$215,'Stock-AF'!$C$2:$C$215,Shares!$B2,'Stock-AF'!$G$2:$G$215,Shares!$A$1)/SUMIFS('Stock-AF'!X$2:X$215,'Stock-AF'!$C$2:$C$215,Shares!$A2,'Stock-AF'!$G$2:$G$215,Shares!$A$1)</f>
        <v>8.4075163976516931E-3</v>
      </c>
      <c r="P2" s="9">
        <f>SUMIFS('Stock-AF'!Y$2:Y$215,'Stock-AF'!$C$2:$C$215,Shares!$B2,'Stock-AF'!$G$2:$G$215,Shares!$A$1)/SUMIFS('Stock-AF'!Y$2:Y$215,'Stock-AF'!$C$2:$C$215,Shares!$A2,'Stock-AF'!$G$2:$G$215,Shares!$A$1)</f>
        <v>1.0664106731110432E-2</v>
      </c>
      <c r="Q2" s="9">
        <f>SUMIFS('Stock-AF'!Z$2:Z$215,'Stock-AF'!$C$2:$C$215,Shares!$B2,'Stock-AF'!$G$2:$G$215,Shares!$A$1)/SUMIFS('Stock-AF'!Z$2:Z$215,'Stock-AF'!$C$2:$C$215,Shares!$A2,'Stock-AF'!$G$2:$G$215,Shares!$A$1)</f>
        <v>1.2360888602992804E-2</v>
      </c>
      <c r="R2" s="9">
        <f>SUMIFS('Stock-AF'!AA$2:AA$215,'Stock-AF'!$C$2:$C$215,Shares!$B2,'Stock-AF'!$G$2:$G$215,Shares!$A$1)/SUMIFS('Stock-AF'!AA$2:AA$215,'Stock-AF'!$C$2:$C$215,Shares!$A2,'Stock-AF'!$G$2:$G$215,Shares!$A$1)</f>
        <v>3.5120019356528571E-3</v>
      </c>
      <c r="S2" s="9">
        <f>SUMIFS('Stock-AF'!AB$2:AB$215,'Stock-AF'!$C$2:$C$215,Shares!$B2,'Stock-AF'!$G$2:$G$215,Shares!$A$1)/SUMIFS('Stock-AF'!AB$2:AB$215,'Stock-AF'!$C$2:$C$215,Shares!$A2,'Stock-AF'!$G$2:$G$215,Shares!$A$1)</f>
        <v>1.2667730661649964E-2</v>
      </c>
      <c r="T2" s="9">
        <f>SUMIFS('Stock-AF'!AC$2:AC$215,'Stock-AF'!$C$2:$C$215,Shares!$B2,'Stock-AF'!$G$2:$G$215,Shares!$A$1)/SUMIFS('Stock-AF'!AC$2:AC$215,'Stock-AF'!$C$2:$C$215,Shares!$A2,'Stock-AF'!$G$2:$G$215,Shares!$A$1)</f>
        <v>1.0595314397648074E-2</v>
      </c>
      <c r="U2" s="9">
        <f>SUMIFS('Stock-AF'!AD$2:AD$215,'Stock-AF'!$C$2:$C$215,Shares!$B2,'Stock-AF'!$G$2:$G$215,Shares!$A$1)/SUMIFS('Stock-AF'!AD$2:AD$215,'Stock-AF'!$C$2:$C$215,Shares!$A2,'Stock-AF'!$G$2:$G$215,Shares!$A$1)</f>
        <v>0</v>
      </c>
      <c r="V2" s="9">
        <f>SUMIFS('Stock-AF'!AE$2:AE$215,'Stock-AF'!$C$2:$C$215,Shares!$B2,'Stock-AF'!$G$2:$G$215,Shares!$A$1)/SUMIFS('Stock-AF'!AE$2:AE$215,'Stock-AF'!$C$2:$C$215,Shares!$A2,'Stock-AF'!$G$2:$G$215,Shares!$A$1)</f>
        <v>0</v>
      </c>
      <c r="W2" s="9">
        <f>SUMIFS('Stock-AF'!AF$2:AF$215,'Stock-AF'!$C$2:$C$215,Shares!$B2,'Stock-AF'!$G$2:$G$215,Shares!$A$1)/SUMIFS('Stock-AF'!AF$2:AF$215,'Stock-AF'!$C$2:$C$215,Shares!$A2,'Stock-AF'!$G$2:$G$215,Shares!$A$1)</f>
        <v>8.8183457580368274E-2</v>
      </c>
      <c r="X2" s="9">
        <f>SUMIFS('Stock-AF'!AG$2:AG$215,'Stock-AF'!$C$2:$C$215,Shares!$B2,'Stock-AF'!$G$2:$G$215,Shares!$A$1)/SUMIFS('Stock-AF'!AG$2:AG$215,'Stock-AF'!$C$2:$C$215,Shares!$A2,'Stock-AF'!$G$2:$G$215,Shares!$A$1)</f>
        <v>1.1912416673722866E-2</v>
      </c>
      <c r="Y2" s="9">
        <f>SUMIFS('Stock-AF'!AH$2:AH$215,'Stock-AF'!$C$2:$C$215,Shares!$B2,'Stock-AF'!$G$2:$G$215,Shares!$A$1)/SUMIFS('Stock-AF'!AH$2:AH$215,'Stock-AF'!$C$2:$C$215,Shares!$A2,'Stock-AF'!$G$2:$G$215,Shares!$A$1)</f>
        <v>0</v>
      </c>
      <c r="Z2" s="9">
        <f>SUMIFS('Stock-AF'!AI$2:AI$215,'Stock-AF'!$C$2:$C$215,Shares!$B2,'Stock-AF'!$G$2:$G$215,Shares!$A$1)/SUMIFS('Stock-AF'!AI$2:AI$215,'Stock-AF'!$C$2:$C$215,Shares!$A2,'Stock-AF'!$G$2:$G$215,Shares!$A$1)</f>
        <v>1.1998185993334567E-2</v>
      </c>
      <c r="AA2" s="9">
        <f>SUMIFS('Stock-AF'!AJ$2:AJ$215,'Stock-AF'!$C$2:$C$215,Shares!$B2,'Stock-AF'!$G$2:$G$215,Shares!$A$1)/SUMIFS('Stock-AF'!AJ$2:AJ$215,'Stock-AF'!$C$2:$C$215,Shares!$A2,'Stock-AF'!$G$2:$G$215,Shares!$A$1)</f>
        <v>0</v>
      </c>
      <c r="AB2" s="9">
        <f>SUMIFS('Stock-AF'!AK$2:AK$215,'Stock-AF'!$C$2:$C$215,Shares!$B2,'Stock-AF'!$G$2:$G$215,Shares!$A$1)/SUMIFS('Stock-AF'!AK$2:AK$215,'Stock-AF'!$C$2:$C$215,Shares!$A2,'Stock-AF'!$G$2:$G$215,Shares!$A$1)</f>
        <v>0.12612807795079944</v>
      </c>
      <c r="AC2" s="9">
        <f>SUMIFS('Stock-AF'!AL$2:AL$215,'Stock-AF'!$C$2:$C$215,Shares!$B2,'Stock-AF'!$G$2:$G$215,Shares!$A$1)/SUMIFS('Stock-AF'!AL$2:AL$215,'Stock-AF'!$C$2:$C$215,Shares!$A2,'Stock-AF'!$G$2:$G$215,Shares!$A$1)</f>
        <v>0</v>
      </c>
      <c r="AD2" s="9">
        <f>SUMIFS('Stock-AF'!AM$2:AM$215,'Stock-AF'!$C$2:$C$215,Shares!$B2,'Stock-AF'!$G$2:$G$215,Shares!$A$1)/SUMIFS('Stock-AF'!AM$2:AM$215,'Stock-AF'!$C$2:$C$215,Shares!$A2,'Stock-AF'!$G$2:$G$215,Shares!$A$1)</f>
        <v>2.5966971314536017E-3</v>
      </c>
      <c r="AE2" s="9">
        <f>SUMIFS('Stock-AF'!AN$2:AN$215,'Stock-AF'!$C$2:$C$215,Shares!$B2,'Stock-AF'!$G$2:$G$215,Shares!$A$1)/SUMIFS('Stock-AF'!AN$2:AN$215,'Stock-AF'!$C$2:$C$215,Shares!$A2,'Stock-AF'!$G$2:$G$215,Shares!$A$1)</f>
        <v>3.5954303352534428E-3</v>
      </c>
      <c r="AF2" s="9">
        <f>SUMIFS('Stock-AF'!AO$2:AO$215,'Stock-AF'!$C$2:$C$215,Shares!$B2,'Stock-AF'!$G$2:$G$215,Shares!$A$1)/SUMIFS('Stock-AF'!AO$2:AO$215,'Stock-AF'!$C$2:$C$215,Shares!$A2,'Stock-AF'!$G$2:$G$215,Shares!$A$1)</f>
        <v>1.2029747532477167E-2</v>
      </c>
      <c r="AG2" s="9">
        <f>SUMIFS('Stock-AF'!AP$2:AP$215,'Stock-AF'!$C$2:$C$215,Shares!$B2,'Stock-AF'!$G$2:$G$215,Shares!$A$1)/SUMIFS('Stock-AF'!AP$2:AP$215,'Stock-AF'!$C$2:$C$215,Shares!$A2,'Stock-AF'!$G$2:$G$215,Shares!$A$1)</f>
        <v>0</v>
      </c>
      <c r="AH2" s="9">
        <f>SUMIFS('Stock-AF'!AQ$2:AQ$215,'Stock-AF'!$C$2:$C$215,Shares!$B2,'Stock-AF'!$G$2:$G$215,Shares!$A$1)/SUMIFS('Stock-AF'!AQ$2:AQ$215,'Stock-AF'!$C$2:$C$215,Shares!$A2,'Stock-AF'!$G$2:$G$215,Shares!$A$1)</f>
        <v>0</v>
      </c>
      <c r="AI2" s="9">
        <f>SUMIFS('Stock-AF'!AR$2:AR$215,'Stock-AF'!$C$2:$C$215,Shares!$B2,'Stock-AF'!$G$2:$G$215,Shares!$A$1)/SUMIFS('Stock-AF'!AR$2:AR$215,'Stock-AF'!$C$2:$C$215,Shares!$A2,'Stock-AF'!$G$2:$G$215,Shares!$A$1)</f>
        <v>7.4892801378886181E-2</v>
      </c>
      <c r="AJ2" s="9">
        <f>SUMIFS('Stock-AF'!AS$2:AS$215,'Stock-AF'!$C$2:$C$215,Shares!$B2,'Stock-AF'!$G$2:$G$215,Shares!$A$1)/SUMIFS('Stock-AF'!AS$2:AS$215,'Stock-AF'!$C$2:$C$215,Shares!$A2,'Stock-AF'!$G$2:$G$215,Shares!$A$1)</f>
        <v>1.071443874281606E-2</v>
      </c>
      <c r="AK2" s="9">
        <f>SUMIFS('Stock-AF'!AT$2:AT$215,'Stock-AF'!$C$2:$C$215,Shares!$B2,'Stock-AF'!$G$2:$G$215,Shares!$A$1)/SUMIFS('Stock-AF'!AT$2:AT$215,'Stock-AF'!$C$2:$C$215,Shares!$A2,'Stock-AF'!$G$2:$G$215,Shares!$A$1)</f>
        <v>0</v>
      </c>
      <c r="AL2" s="9">
        <f>SUMIFS('Stock-AF'!AU$2:AU$215,'Stock-AF'!$C$2:$C$215,Shares!$B2,'Stock-AF'!$G$2:$G$215,Shares!$A$1)/SUMIFS('Stock-AF'!AU$2:AU$215,'Stock-AF'!$C$2:$C$215,Shares!$A2,'Stock-AF'!$G$2:$G$215,Shares!$A$1)</f>
        <v>1.2543404421884669E-2</v>
      </c>
      <c r="AM2" s="9">
        <f>SUMIFS('Stock-AF'!AV$2:AV$215,'Stock-AF'!$C$2:$C$215,Shares!$B2,'Stock-AF'!$G$2:$G$215,Shares!$A$1)/SUMIFS('Stock-AF'!AV$2:AV$215,'Stock-AF'!$C$2:$C$215,Shares!$A2,'Stock-AF'!$G$2:$G$215,Shares!$A$1)</f>
        <v>3.2047543939776289E-3</v>
      </c>
    </row>
    <row r="3" spans="1:39">
      <c r="A3" t="str">
        <f t="shared" ref="A3:A66" si="0">LEFT(B3,10)&amp;"*"</f>
        <v>C_ES-CK-HO*</v>
      </c>
      <c r="B3" s="4" t="s">
        <v>116</v>
      </c>
      <c r="C3" s="9">
        <f>SUMIFS('Stock-AF'!L$2:L$215,'Stock-AF'!$C$2:$C$215,Shares!$B3,'Stock-AF'!$G$2:$G$215,Shares!$A$1)/SUMIFS('Stock-AF'!L$2:L$215,'Stock-AF'!$C$2:$C$215,Shares!$A3,'Stock-AF'!$G$2:$G$215,Shares!$A$1)</f>
        <v>0.35974776297214739</v>
      </c>
      <c r="D3" s="9">
        <f>SUMIFS('Stock-AF'!M$2:M$215,'Stock-AF'!$C$2:$C$215,Shares!$B3,'Stock-AF'!$G$2:$G$215,Shares!$A$1)/SUMIFS('Stock-AF'!M$2:M$215,'Stock-AF'!$C$2:$C$215,Shares!$A3,'Stock-AF'!$G$2:$G$215,Shares!$A$1)</f>
        <v>0.61427790886664047</v>
      </c>
      <c r="E3" s="9">
        <f>SUMIFS('Stock-AF'!N$2:N$215,'Stock-AF'!$C$2:$C$215,Shares!$B3,'Stock-AF'!$G$2:$G$215,Shares!$A$1)/SUMIFS('Stock-AF'!N$2:N$215,'Stock-AF'!$C$2:$C$215,Shares!$A3,'Stock-AF'!$G$2:$G$215,Shares!$A$1)</f>
        <v>1</v>
      </c>
      <c r="F3" s="9">
        <f>SUMIFS('Stock-AF'!O$2:O$215,'Stock-AF'!$C$2:$C$215,Shares!$B3,'Stock-AF'!$G$2:$G$215,Shares!$A$1)/SUMIFS('Stock-AF'!O$2:O$215,'Stock-AF'!$C$2:$C$215,Shares!$A3,'Stock-AF'!$G$2:$G$215,Shares!$A$1)</f>
        <v>0.54914716596417912</v>
      </c>
      <c r="G3" s="9">
        <f>SUMIFS('Stock-AF'!P$2:P$215,'Stock-AF'!$C$2:$C$215,Shares!$B3,'Stock-AF'!$G$2:$G$215,Shares!$A$1)/SUMIFS('Stock-AF'!P$2:P$215,'Stock-AF'!$C$2:$C$215,Shares!$A3,'Stock-AF'!$G$2:$G$215,Shares!$A$1)</f>
        <v>0.86511783707392764</v>
      </c>
      <c r="H3" s="9">
        <f>SUMIFS('Stock-AF'!Q$2:Q$215,'Stock-AF'!$C$2:$C$215,Shares!$B3,'Stock-AF'!$G$2:$G$215,Shares!$A$1)/SUMIFS('Stock-AF'!Q$2:Q$215,'Stock-AF'!$C$2:$C$215,Shares!$A3,'Stock-AF'!$G$2:$G$215,Shares!$A$1)</f>
        <v>0.63241064158931981</v>
      </c>
      <c r="I3" s="9">
        <f>SUMIFS('Stock-AF'!R$2:R$215,'Stock-AF'!$C$2:$C$215,Shares!$B3,'Stock-AF'!$G$2:$G$215,Shares!$A$1)/SUMIFS('Stock-AF'!R$2:R$215,'Stock-AF'!$C$2:$C$215,Shares!$A3,'Stock-AF'!$G$2:$G$215,Shares!$A$1)</f>
        <v>0.97455659758784663</v>
      </c>
      <c r="J3" s="9">
        <f>SUMIFS('Stock-AF'!S$2:S$215,'Stock-AF'!$C$2:$C$215,Shares!$B3,'Stock-AF'!$G$2:$G$215,Shares!$A$1)/SUMIFS('Stock-AF'!S$2:S$215,'Stock-AF'!$C$2:$C$215,Shares!$A3,'Stock-AF'!$G$2:$G$215,Shares!$A$1)</f>
        <v>0.48153087672146572</v>
      </c>
      <c r="K3" s="9">
        <f>SUMIFS('Stock-AF'!T$2:T$215,'Stock-AF'!$C$2:$C$215,Shares!$B3,'Stock-AF'!$G$2:$G$215,Shares!$A$1)/SUMIFS('Stock-AF'!T$2:T$215,'Stock-AF'!$C$2:$C$215,Shares!$A3,'Stock-AF'!$G$2:$G$215,Shares!$A$1)</f>
        <v>0.37834881347686433</v>
      </c>
      <c r="L3" s="9">
        <f>SUMIFS('Stock-AF'!U$2:U$215,'Stock-AF'!$C$2:$C$215,Shares!$B3,'Stock-AF'!$G$2:$G$215,Shares!$A$1)/SUMIFS('Stock-AF'!U$2:U$215,'Stock-AF'!$C$2:$C$215,Shares!$A3,'Stock-AF'!$G$2:$G$215,Shares!$A$1)</f>
        <v>0.71353178331668465</v>
      </c>
      <c r="M3" s="9">
        <f>SUMIFS('Stock-AF'!V$2:V$215,'Stock-AF'!$C$2:$C$215,Shares!$B3,'Stock-AF'!$G$2:$G$215,Shares!$A$1)/SUMIFS('Stock-AF'!V$2:V$215,'Stock-AF'!$C$2:$C$215,Shares!$A3,'Stock-AF'!$G$2:$G$215,Shares!$A$1)</f>
        <v>0.86443558303850643</v>
      </c>
      <c r="N3" s="9">
        <f>SUMIFS('Stock-AF'!W$2:W$215,'Stock-AF'!$C$2:$C$215,Shares!$B3,'Stock-AF'!$G$2:$G$215,Shares!$A$1)/SUMIFS('Stock-AF'!W$2:W$215,'Stock-AF'!$C$2:$C$215,Shares!$A3,'Stock-AF'!$G$2:$G$215,Shares!$A$1)</f>
        <v>0.81613411579281114</v>
      </c>
      <c r="O3" s="9">
        <f>SUMIFS('Stock-AF'!X$2:X$215,'Stock-AF'!$C$2:$C$215,Shares!$B3,'Stock-AF'!$G$2:$G$215,Shares!$A$1)/SUMIFS('Stock-AF'!X$2:X$215,'Stock-AF'!$C$2:$C$215,Shares!$A3,'Stock-AF'!$G$2:$G$215,Shares!$A$1)</f>
        <v>0.79358754004526499</v>
      </c>
      <c r="P3" s="9">
        <f>SUMIFS('Stock-AF'!Y$2:Y$215,'Stock-AF'!$C$2:$C$215,Shares!$B3,'Stock-AF'!$G$2:$G$215,Shares!$A$1)/SUMIFS('Stock-AF'!Y$2:Y$215,'Stock-AF'!$C$2:$C$215,Shares!$A3,'Stock-AF'!$G$2:$G$215,Shares!$A$1)</f>
        <v>0.97273678314663903</v>
      </c>
      <c r="Q3" s="9">
        <f>SUMIFS('Stock-AF'!Z$2:Z$215,'Stock-AF'!$C$2:$C$215,Shares!$B3,'Stock-AF'!$G$2:$G$215,Shares!$A$1)/SUMIFS('Stock-AF'!Z$2:Z$215,'Stock-AF'!$C$2:$C$215,Shares!$A3,'Stock-AF'!$G$2:$G$215,Shares!$A$1)</f>
        <v>0.57375026209024882</v>
      </c>
      <c r="R3" s="9">
        <f>SUMIFS('Stock-AF'!AA$2:AA$215,'Stock-AF'!$C$2:$C$215,Shares!$B3,'Stock-AF'!$G$2:$G$215,Shares!$A$1)/SUMIFS('Stock-AF'!AA$2:AA$215,'Stock-AF'!$C$2:$C$215,Shares!$A3,'Stock-AF'!$G$2:$G$215,Shares!$A$1)</f>
        <v>0.67408062515404132</v>
      </c>
      <c r="S3" s="9">
        <f>SUMIFS('Stock-AF'!AB$2:AB$215,'Stock-AF'!$C$2:$C$215,Shares!$B3,'Stock-AF'!$G$2:$G$215,Shares!$A$1)/SUMIFS('Stock-AF'!AB$2:AB$215,'Stock-AF'!$C$2:$C$215,Shares!$A3,'Stock-AF'!$G$2:$G$215,Shares!$A$1)</f>
        <v>0.46251565439485043</v>
      </c>
      <c r="T3" s="9">
        <f>SUMIFS('Stock-AF'!AC$2:AC$215,'Stock-AF'!$C$2:$C$215,Shares!$B3,'Stock-AF'!$G$2:$G$215,Shares!$A$1)/SUMIFS('Stock-AF'!AC$2:AC$215,'Stock-AF'!$C$2:$C$215,Shares!$A3,'Stock-AF'!$G$2:$G$215,Shares!$A$1)</f>
        <v>0.6213678272536306</v>
      </c>
      <c r="U3" s="9">
        <f>SUMIFS('Stock-AF'!AD$2:AD$215,'Stock-AF'!$C$2:$C$215,Shares!$B3,'Stock-AF'!$G$2:$G$215,Shares!$A$1)/SUMIFS('Stock-AF'!AD$2:AD$215,'Stock-AF'!$C$2:$C$215,Shares!$A3,'Stock-AF'!$G$2:$G$215,Shares!$A$1)</f>
        <v>0.84196490831103066</v>
      </c>
      <c r="V3" s="9">
        <f>SUMIFS('Stock-AF'!AE$2:AE$215,'Stock-AF'!$C$2:$C$215,Shares!$B3,'Stock-AF'!$G$2:$G$215,Shares!$A$1)/SUMIFS('Stock-AF'!AE$2:AE$215,'Stock-AF'!$C$2:$C$215,Shares!$A3,'Stock-AF'!$G$2:$G$215,Shares!$A$1)</f>
        <v>0.33615645238452191</v>
      </c>
      <c r="W3" s="9">
        <f>SUMIFS('Stock-AF'!AF$2:AF$215,'Stock-AF'!$C$2:$C$215,Shares!$B3,'Stock-AF'!$G$2:$G$215,Shares!$A$1)/SUMIFS('Stock-AF'!AF$2:AF$215,'Stock-AF'!$C$2:$C$215,Shares!$A3,'Stock-AF'!$G$2:$G$215,Shares!$A$1)</f>
        <v>0.36657759940023987</v>
      </c>
      <c r="X3" s="9">
        <f>SUMIFS('Stock-AF'!AG$2:AG$215,'Stock-AF'!$C$2:$C$215,Shares!$B3,'Stock-AF'!$G$2:$G$215,Shares!$A$1)/SUMIFS('Stock-AF'!AG$2:AG$215,'Stock-AF'!$C$2:$C$215,Shares!$A3,'Stock-AF'!$G$2:$G$215,Shares!$A$1)</f>
        <v>0.64488711135058452</v>
      </c>
      <c r="Y3" s="9">
        <f>SUMIFS('Stock-AF'!AH$2:AH$215,'Stock-AF'!$C$2:$C$215,Shares!$B3,'Stock-AF'!$G$2:$G$215,Shares!$A$1)/SUMIFS('Stock-AF'!AH$2:AH$215,'Stock-AF'!$C$2:$C$215,Shares!$A3,'Stock-AF'!$G$2:$G$215,Shares!$A$1)</f>
        <v>0.43644805033597495</v>
      </c>
      <c r="Z3" s="9">
        <f>SUMIFS('Stock-AF'!AI$2:AI$215,'Stock-AF'!$C$2:$C$215,Shares!$B3,'Stock-AF'!$G$2:$G$215,Shares!$A$1)/SUMIFS('Stock-AF'!AI$2:AI$215,'Stock-AF'!$C$2:$C$215,Shares!$A3,'Stock-AF'!$G$2:$G$215,Shares!$A$1)</f>
        <v>0.63046573795367711</v>
      </c>
      <c r="AA3" s="9">
        <f>SUMIFS('Stock-AF'!AJ$2:AJ$215,'Stock-AF'!$C$2:$C$215,Shares!$B3,'Stock-AF'!$G$2:$G$215,Shares!$A$1)/SUMIFS('Stock-AF'!AJ$2:AJ$215,'Stock-AF'!$C$2:$C$215,Shares!$A3,'Stock-AF'!$G$2:$G$215,Shares!$A$1)</f>
        <v>1</v>
      </c>
      <c r="AB3" s="9">
        <f>SUMIFS('Stock-AF'!AK$2:AK$215,'Stock-AF'!$C$2:$C$215,Shares!$B3,'Stock-AF'!$G$2:$G$215,Shares!$A$1)/SUMIFS('Stock-AF'!AK$2:AK$215,'Stock-AF'!$C$2:$C$215,Shares!$A3,'Stock-AF'!$G$2:$G$215,Shares!$A$1)</f>
        <v>0.68715881389275568</v>
      </c>
      <c r="AC3" s="9">
        <f>SUMIFS('Stock-AF'!AL$2:AL$215,'Stock-AF'!$C$2:$C$215,Shares!$B3,'Stock-AF'!$G$2:$G$215,Shares!$A$1)/SUMIFS('Stock-AF'!AL$2:AL$215,'Stock-AF'!$C$2:$C$215,Shares!$A3,'Stock-AF'!$G$2:$G$215,Shares!$A$1)</f>
        <v>0.85424445789679959</v>
      </c>
      <c r="AD3" s="9">
        <f>SUMIFS('Stock-AF'!AM$2:AM$215,'Stock-AF'!$C$2:$C$215,Shares!$B3,'Stock-AF'!$G$2:$G$215,Shares!$A$1)/SUMIFS('Stock-AF'!AM$2:AM$215,'Stock-AF'!$C$2:$C$215,Shares!$A3,'Stock-AF'!$G$2:$G$215,Shares!$A$1)</f>
        <v>0.43756123804900321</v>
      </c>
      <c r="AE3" s="9">
        <f>SUMIFS('Stock-AF'!AN$2:AN$215,'Stock-AF'!$C$2:$C$215,Shares!$B3,'Stock-AF'!$G$2:$G$215,Shares!$A$1)/SUMIFS('Stock-AF'!AN$2:AN$215,'Stock-AF'!$C$2:$C$215,Shares!$A3,'Stock-AF'!$G$2:$G$215,Shares!$A$1)</f>
        <v>0.97920977655752794</v>
      </c>
      <c r="AF3" s="9">
        <f>SUMIFS('Stock-AF'!AO$2:AO$215,'Stock-AF'!$C$2:$C$215,Shares!$B3,'Stock-AF'!$G$2:$G$215,Shares!$A$1)/SUMIFS('Stock-AF'!AO$2:AO$215,'Stock-AF'!$C$2:$C$215,Shares!$A3,'Stock-AF'!$G$2:$G$215,Shares!$A$1)</f>
        <v>0.63212352255038062</v>
      </c>
      <c r="AG3" s="9">
        <f>SUMIFS('Stock-AF'!AP$2:AP$215,'Stock-AF'!$C$2:$C$215,Shares!$B3,'Stock-AF'!$G$2:$G$215,Shares!$A$1)/SUMIFS('Stock-AF'!AP$2:AP$215,'Stock-AF'!$C$2:$C$215,Shares!$A3,'Stock-AF'!$G$2:$G$215,Shares!$A$1)</f>
        <v>0.69922454729786665</v>
      </c>
      <c r="AH3" s="9">
        <f>SUMIFS('Stock-AF'!AQ$2:AQ$215,'Stock-AF'!$C$2:$C$215,Shares!$B3,'Stock-AF'!$G$2:$G$215,Shares!$A$1)/SUMIFS('Stock-AF'!AQ$2:AQ$215,'Stock-AF'!$C$2:$C$215,Shares!$A3,'Stock-AF'!$G$2:$G$215,Shares!$A$1)</f>
        <v>0.32915338788109738</v>
      </c>
      <c r="AI3" s="9">
        <f>SUMIFS('Stock-AF'!AR$2:AR$215,'Stock-AF'!$C$2:$C$215,Shares!$B3,'Stock-AF'!$G$2:$G$215,Shares!$A$1)/SUMIFS('Stock-AF'!AR$2:AR$215,'Stock-AF'!$C$2:$C$215,Shares!$A3,'Stock-AF'!$G$2:$G$215,Shares!$A$1)</f>
        <v>0.63991541601534663</v>
      </c>
      <c r="AJ3" s="9">
        <f>SUMIFS('Stock-AF'!AS$2:AS$215,'Stock-AF'!$C$2:$C$215,Shares!$B3,'Stock-AF'!$G$2:$G$215,Shares!$A$1)/SUMIFS('Stock-AF'!AS$2:AS$215,'Stock-AF'!$C$2:$C$215,Shares!$A3,'Stock-AF'!$G$2:$G$215,Shares!$A$1)</f>
        <v>0.96426166572393102</v>
      </c>
      <c r="AK3" s="9">
        <f>SUMIFS('Stock-AF'!AT$2:AT$215,'Stock-AF'!$C$2:$C$215,Shares!$B3,'Stock-AF'!$G$2:$G$215,Shares!$A$1)/SUMIFS('Stock-AF'!AT$2:AT$215,'Stock-AF'!$C$2:$C$215,Shares!$A3,'Stock-AF'!$G$2:$G$215,Shares!$A$1)</f>
        <v>0.76256312924288661</v>
      </c>
      <c r="AL3" s="9">
        <f>SUMIFS('Stock-AF'!AU$2:AU$215,'Stock-AF'!$C$2:$C$215,Shares!$B3,'Stock-AF'!$G$2:$G$215,Shares!$A$1)/SUMIFS('Stock-AF'!AU$2:AU$215,'Stock-AF'!$C$2:$C$215,Shares!$A3,'Stock-AF'!$G$2:$G$215,Shares!$A$1)</f>
        <v>0.50803637160169102</v>
      </c>
      <c r="AM3" s="9">
        <f>SUMIFS('Stock-AF'!AV$2:AV$215,'Stock-AF'!$C$2:$C$215,Shares!$B3,'Stock-AF'!$G$2:$G$215,Shares!$A$1)/SUMIFS('Stock-AF'!AV$2:AV$215,'Stock-AF'!$C$2:$C$215,Shares!$A3,'Stock-AF'!$G$2:$G$215,Shares!$A$1)</f>
        <v>0.50493141011470966</v>
      </c>
    </row>
    <row r="4" spans="1:39">
      <c r="A4" t="str">
        <f t="shared" si="0"/>
        <v>C_ES-CK-HO*</v>
      </c>
      <c r="B4" s="4" t="s">
        <v>117</v>
      </c>
      <c r="C4" s="9">
        <f>SUMIFS('Stock-AF'!L$2:L$215,'Stock-AF'!$C$2:$C$215,Shares!$B4,'Stock-AF'!$G$2:$G$215,Shares!$A$1)/SUMIFS('Stock-AF'!L$2:L$215,'Stock-AF'!$C$2:$C$215,Shares!$A4,'Stock-AF'!$G$2:$G$215,Shares!$A$1)</f>
        <v>0</v>
      </c>
      <c r="D4" s="9">
        <f>SUMIFS('Stock-AF'!M$2:M$215,'Stock-AF'!$C$2:$C$215,Shares!$B4,'Stock-AF'!$G$2:$G$215,Shares!$A$1)/SUMIFS('Stock-AF'!M$2:M$215,'Stock-AF'!$C$2:$C$215,Shares!$A4,'Stock-AF'!$G$2:$G$215,Shares!$A$1)</f>
        <v>0.26657924075513667</v>
      </c>
      <c r="E4" s="9">
        <f>SUMIFS('Stock-AF'!N$2:N$215,'Stock-AF'!$C$2:$C$215,Shares!$B4,'Stock-AF'!$G$2:$G$215,Shares!$A$1)/SUMIFS('Stock-AF'!N$2:N$215,'Stock-AF'!$C$2:$C$215,Shares!$A4,'Stock-AF'!$G$2:$G$215,Shares!$A$1)</f>
        <v>0</v>
      </c>
      <c r="F4" s="9">
        <f>SUMIFS('Stock-AF'!O$2:O$215,'Stock-AF'!$C$2:$C$215,Shares!$B4,'Stock-AF'!$G$2:$G$215,Shares!$A$1)/SUMIFS('Stock-AF'!O$2:O$215,'Stock-AF'!$C$2:$C$215,Shares!$A4,'Stock-AF'!$G$2:$G$215,Shares!$A$1)</f>
        <v>0.28771148560832122</v>
      </c>
      <c r="G4" s="9">
        <f>SUMIFS('Stock-AF'!P$2:P$215,'Stock-AF'!$C$2:$C$215,Shares!$B4,'Stock-AF'!$G$2:$G$215,Shares!$A$1)/SUMIFS('Stock-AF'!P$2:P$215,'Stock-AF'!$C$2:$C$215,Shares!$A4,'Stock-AF'!$G$2:$G$215,Shares!$A$1)</f>
        <v>0.10418197485714548</v>
      </c>
      <c r="H4" s="9">
        <f>SUMIFS('Stock-AF'!Q$2:Q$215,'Stock-AF'!$C$2:$C$215,Shares!$B4,'Stock-AF'!$G$2:$G$215,Shares!$A$1)/SUMIFS('Stock-AF'!Q$2:Q$215,'Stock-AF'!$C$2:$C$215,Shares!$A4,'Stock-AF'!$G$2:$G$215,Shares!$A$1)</f>
        <v>0.26433442103115506</v>
      </c>
      <c r="I4" s="9">
        <f>SUMIFS('Stock-AF'!R$2:R$215,'Stock-AF'!$C$2:$C$215,Shares!$B4,'Stock-AF'!$G$2:$G$215,Shares!$A$1)/SUMIFS('Stock-AF'!R$2:R$215,'Stock-AF'!$C$2:$C$215,Shares!$A4,'Stock-AF'!$G$2:$G$215,Shares!$A$1)</f>
        <v>0</v>
      </c>
      <c r="J4" s="9">
        <f>SUMIFS('Stock-AF'!S$2:S$215,'Stock-AF'!$C$2:$C$215,Shares!$B4,'Stock-AF'!$G$2:$G$215,Shares!$A$1)/SUMIFS('Stock-AF'!S$2:S$215,'Stock-AF'!$C$2:$C$215,Shares!$A4,'Stock-AF'!$G$2:$G$215,Shares!$A$1)</f>
        <v>0.50593469003936342</v>
      </c>
      <c r="K4" s="9">
        <f>SUMIFS('Stock-AF'!T$2:T$215,'Stock-AF'!$C$2:$C$215,Shares!$B4,'Stock-AF'!$G$2:$G$215,Shares!$A$1)/SUMIFS('Stock-AF'!T$2:T$215,'Stock-AF'!$C$2:$C$215,Shares!$A4,'Stock-AF'!$G$2:$G$215,Shares!$A$1)</f>
        <v>0.45213533862724015</v>
      </c>
      <c r="L4" s="9">
        <f>SUMIFS('Stock-AF'!U$2:U$215,'Stock-AF'!$C$2:$C$215,Shares!$B4,'Stock-AF'!$G$2:$G$215,Shares!$A$1)/SUMIFS('Stock-AF'!U$2:U$215,'Stock-AF'!$C$2:$C$215,Shares!$A4,'Stock-AF'!$G$2:$G$215,Shares!$A$1)</f>
        <v>0.24512911595812403</v>
      </c>
      <c r="M4" s="9">
        <f>SUMIFS('Stock-AF'!V$2:V$215,'Stock-AF'!$C$2:$C$215,Shares!$B4,'Stock-AF'!$G$2:$G$215,Shares!$A$1)/SUMIFS('Stock-AF'!V$2:V$215,'Stock-AF'!$C$2:$C$215,Shares!$A4,'Stock-AF'!$G$2:$G$215,Shares!$A$1)</f>
        <v>0.10612426306248783</v>
      </c>
      <c r="N4" s="9">
        <f>SUMIFS('Stock-AF'!W$2:W$215,'Stock-AF'!$C$2:$C$215,Shares!$B4,'Stock-AF'!$G$2:$G$215,Shares!$A$1)/SUMIFS('Stock-AF'!W$2:W$215,'Stock-AF'!$C$2:$C$215,Shares!$A4,'Stock-AF'!$G$2:$G$215,Shares!$A$1)</f>
        <v>6.8022553849903564E-2</v>
      </c>
      <c r="O4" s="9">
        <f>SUMIFS('Stock-AF'!X$2:X$215,'Stock-AF'!$C$2:$C$215,Shares!$B4,'Stock-AF'!$G$2:$G$215,Shares!$A$1)/SUMIFS('Stock-AF'!X$2:X$215,'Stock-AF'!$C$2:$C$215,Shares!$A4,'Stock-AF'!$G$2:$G$215,Shares!$A$1)</f>
        <v>0.12888365389691461</v>
      </c>
      <c r="P4" s="9">
        <f>SUMIFS('Stock-AF'!Y$2:Y$215,'Stock-AF'!$C$2:$C$215,Shares!$B4,'Stock-AF'!$G$2:$G$215,Shares!$A$1)/SUMIFS('Stock-AF'!Y$2:Y$215,'Stock-AF'!$C$2:$C$215,Shares!$A4,'Stock-AF'!$G$2:$G$215,Shares!$A$1)</f>
        <v>1.6599110122250533E-2</v>
      </c>
      <c r="Q4" s="9">
        <f>SUMIFS('Stock-AF'!Z$2:Z$215,'Stock-AF'!$C$2:$C$215,Shares!$B4,'Stock-AF'!$G$2:$G$215,Shares!$A$1)/SUMIFS('Stock-AF'!Z$2:Z$215,'Stock-AF'!$C$2:$C$215,Shares!$A4,'Stock-AF'!$G$2:$G$215,Shares!$A$1)</f>
        <v>0.25319770459833496</v>
      </c>
      <c r="R4" s="9">
        <f>SUMIFS('Stock-AF'!AA$2:AA$215,'Stock-AF'!$C$2:$C$215,Shares!$B4,'Stock-AF'!$G$2:$G$215,Shares!$A$1)/SUMIFS('Stock-AF'!AA$2:AA$215,'Stock-AF'!$C$2:$C$215,Shares!$A4,'Stock-AF'!$G$2:$G$215,Shares!$A$1)</f>
        <v>0.22594850014506668</v>
      </c>
      <c r="S4" s="9">
        <f>SUMIFS('Stock-AF'!AB$2:AB$215,'Stock-AF'!$C$2:$C$215,Shares!$B4,'Stock-AF'!$G$2:$G$215,Shares!$A$1)/SUMIFS('Stock-AF'!AB$2:AB$215,'Stock-AF'!$C$2:$C$215,Shares!$A4,'Stock-AF'!$G$2:$G$215,Shares!$A$1)</f>
        <v>0.46970246465453896</v>
      </c>
      <c r="T4" s="9">
        <f>SUMIFS('Stock-AF'!AC$2:AC$215,'Stock-AF'!$C$2:$C$215,Shares!$B4,'Stock-AF'!$G$2:$G$215,Shares!$A$1)/SUMIFS('Stock-AF'!AC$2:AC$215,'Stock-AF'!$C$2:$C$215,Shares!$A4,'Stock-AF'!$G$2:$G$215,Shares!$A$1)</f>
        <v>0.31830867014722081</v>
      </c>
      <c r="U4" s="9">
        <f>SUMIFS('Stock-AF'!AD$2:AD$215,'Stock-AF'!$C$2:$C$215,Shares!$B4,'Stock-AF'!$G$2:$G$215,Shares!$A$1)/SUMIFS('Stock-AF'!AD$2:AD$215,'Stock-AF'!$C$2:$C$215,Shares!$A4,'Stock-AF'!$G$2:$G$215,Shares!$A$1)</f>
        <v>0</v>
      </c>
      <c r="V4" s="9">
        <f>SUMIFS('Stock-AF'!AE$2:AE$215,'Stock-AF'!$C$2:$C$215,Shares!$B4,'Stock-AF'!$G$2:$G$215,Shares!$A$1)/SUMIFS('Stock-AF'!AE$2:AE$215,'Stock-AF'!$C$2:$C$215,Shares!$A4,'Stock-AF'!$G$2:$G$215,Shares!$A$1)</f>
        <v>0.53405325993045361</v>
      </c>
      <c r="W4" s="9">
        <f>SUMIFS('Stock-AF'!AF$2:AF$215,'Stock-AF'!$C$2:$C$215,Shares!$B4,'Stock-AF'!$G$2:$G$215,Shares!$A$1)/SUMIFS('Stock-AF'!AF$2:AF$215,'Stock-AF'!$C$2:$C$215,Shares!$A4,'Stock-AF'!$G$2:$G$215,Shares!$A$1)</f>
        <v>0</v>
      </c>
      <c r="X4" s="9">
        <f>SUMIFS('Stock-AF'!AG$2:AG$215,'Stock-AF'!$C$2:$C$215,Shares!$B4,'Stock-AF'!$G$2:$G$215,Shares!$A$1)/SUMIFS('Stock-AF'!AG$2:AG$215,'Stock-AF'!$C$2:$C$215,Shares!$A4,'Stock-AF'!$G$2:$G$215,Shares!$A$1)</f>
        <v>0.34320047197569253</v>
      </c>
      <c r="Y4" s="9">
        <f>SUMIFS('Stock-AF'!AH$2:AH$215,'Stock-AF'!$C$2:$C$215,Shares!$B4,'Stock-AF'!$G$2:$G$215,Shares!$A$1)/SUMIFS('Stock-AF'!AH$2:AH$215,'Stock-AF'!$C$2:$C$215,Shares!$A4,'Stock-AF'!$G$2:$G$215,Shares!$A$1)</f>
        <v>0.39693661750571985</v>
      </c>
      <c r="Z4" s="9">
        <f>SUMIFS('Stock-AF'!AI$2:AI$215,'Stock-AF'!$C$2:$C$215,Shares!$B4,'Stock-AF'!$G$2:$G$215,Shares!$A$1)/SUMIFS('Stock-AF'!AI$2:AI$215,'Stock-AF'!$C$2:$C$215,Shares!$A4,'Stock-AF'!$G$2:$G$215,Shares!$A$1)</f>
        <v>0.32960000165762887</v>
      </c>
      <c r="AA4" s="9">
        <f>SUMIFS('Stock-AF'!AJ$2:AJ$215,'Stock-AF'!$C$2:$C$215,Shares!$B4,'Stock-AF'!$G$2:$G$215,Shares!$A$1)/SUMIFS('Stock-AF'!AJ$2:AJ$215,'Stock-AF'!$C$2:$C$215,Shares!$A4,'Stock-AF'!$G$2:$G$215,Shares!$A$1)</f>
        <v>0</v>
      </c>
      <c r="AB4" s="9">
        <f>SUMIFS('Stock-AF'!AK$2:AK$215,'Stock-AF'!$C$2:$C$215,Shares!$B4,'Stock-AF'!$G$2:$G$215,Shares!$A$1)/SUMIFS('Stock-AF'!AK$2:AK$215,'Stock-AF'!$C$2:$C$215,Shares!$A4,'Stock-AF'!$G$2:$G$215,Shares!$A$1)</f>
        <v>1.0831857881042633E-2</v>
      </c>
      <c r="AC4" s="9">
        <f>SUMIFS('Stock-AF'!AL$2:AL$215,'Stock-AF'!$C$2:$C$215,Shares!$B4,'Stock-AF'!$G$2:$G$215,Shares!$A$1)/SUMIFS('Stock-AF'!AL$2:AL$215,'Stock-AF'!$C$2:$C$215,Shares!$A4,'Stock-AF'!$G$2:$G$215,Shares!$A$1)</f>
        <v>0</v>
      </c>
      <c r="AD4" s="9">
        <f>SUMIFS('Stock-AF'!AM$2:AM$215,'Stock-AF'!$C$2:$C$215,Shares!$B4,'Stock-AF'!$G$2:$G$215,Shares!$A$1)/SUMIFS('Stock-AF'!AM$2:AM$215,'Stock-AF'!$C$2:$C$215,Shares!$A4,'Stock-AF'!$G$2:$G$215,Shares!$A$1)</f>
        <v>0.44842580600438731</v>
      </c>
      <c r="AE4" s="9">
        <f>SUMIFS('Stock-AF'!AN$2:AN$215,'Stock-AF'!$C$2:$C$215,Shares!$B4,'Stock-AF'!$G$2:$G$215,Shares!$A$1)/SUMIFS('Stock-AF'!AN$2:AN$215,'Stock-AF'!$C$2:$C$215,Shares!$A4,'Stock-AF'!$G$2:$G$215,Shares!$A$1)</f>
        <v>6.6476551627180965E-3</v>
      </c>
      <c r="AF4" s="9">
        <f>SUMIFS('Stock-AF'!AO$2:AO$215,'Stock-AF'!$C$2:$C$215,Shares!$B4,'Stock-AF'!$G$2:$G$215,Shares!$A$1)/SUMIFS('Stock-AF'!AO$2:AO$215,'Stock-AF'!$C$2:$C$215,Shares!$A4,'Stock-AF'!$G$2:$G$215,Shares!$A$1)</f>
        <v>0.29365857504962528</v>
      </c>
      <c r="AG4" s="9">
        <f>SUMIFS('Stock-AF'!AP$2:AP$215,'Stock-AF'!$C$2:$C$215,Shares!$B4,'Stock-AF'!$G$2:$G$215,Shares!$A$1)/SUMIFS('Stock-AF'!AP$2:AP$215,'Stock-AF'!$C$2:$C$215,Shares!$A4,'Stock-AF'!$G$2:$G$215,Shares!$A$1)</f>
        <v>0.14035096336061717</v>
      </c>
      <c r="AH4" s="9">
        <f>SUMIFS('Stock-AF'!AQ$2:AQ$215,'Stock-AF'!$C$2:$C$215,Shares!$B4,'Stock-AF'!$G$2:$G$215,Shares!$A$1)/SUMIFS('Stock-AF'!AQ$2:AQ$215,'Stock-AF'!$C$2:$C$215,Shares!$A4,'Stock-AF'!$G$2:$G$215,Shares!$A$1)</f>
        <v>0.61567275125624776</v>
      </c>
      <c r="AI4" s="9">
        <f>SUMIFS('Stock-AF'!AR$2:AR$215,'Stock-AF'!$C$2:$C$215,Shares!$B4,'Stock-AF'!$G$2:$G$215,Shares!$A$1)/SUMIFS('Stock-AF'!AR$2:AR$215,'Stock-AF'!$C$2:$C$215,Shares!$A4,'Stock-AF'!$G$2:$G$215,Shares!$A$1)</f>
        <v>0.20938137319055156</v>
      </c>
      <c r="AJ4" s="9">
        <f>SUMIFS('Stock-AF'!AS$2:AS$215,'Stock-AF'!$C$2:$C$215,Shares!$B4,'Stock-AF'!$G$2:$G$215,Shares!$A$1)/SUMIFS('Stock-AF'!AS$2:AS$215,'Stock-AF'!$C$2:$C$215,Shares!$A4,'Stock-AF'!$G$2:$G$215,Shares!$A$1)</f>
        <v>8.7396491587551622E-3</v>
      </c>
      <c r="AK4" s="9">
        <f>SUMIFS('Stock-AF'!AT$2:AT$215,'Stock-AF'!$C$2:$C$215,Shares!$B4,'Stock-AF'!$G$2:$G$215,Shares!$A$1)/SUMIFS('Stock-AF'!AT$2:AT$215,'Stock-AF'!$C$2:$C$215,Shares!$A4,'Stock-AF'!$G$2:$G$215,Shares!$A$1)</f>
        <v>8.7104025048275954E-2</v>
      </c>
      <c r="AL4" s="9">
        <f>SUMIFS('Stock-AF'!AU$2:AU$215,'Stock-AF'!$C$2:$C$215,Shares!$B4,'Stock-AF'!$G$2:$G$215,Shares!$A$1)/SUMIFS('Stock-AF'!AU$2:AU$215,'Stock-AF'!$C$2:$C$215,Shares!$A4,'Stock-AF'!$G$2:$G$215,Shares!$A$1)</f>
        <v>0.37992765426446223</v>
      </c>
      <c r="AM4" s="9">
        <f>SUMIFS('Stock-AF'!AV$2:AV$215,'Stock-AF'!$C$2:$C$215,Shares!$B4,'Stock-AF'!$G$2:$G$215,Shares!$A$1)/SUMIFS('Stock-AF'!AV$2:AV$215,'Stock-AF'!$C$2:$C$215,Shares!$A4,'Stock-AF'!$G$2:$G$215,Shares!$A$1)</f>
        <v>0.49186383549131268</v>
      </c>
    </row>
    <row r="5" spans="1:39">
      <c r="A5" t="str">
        <f t="shared" si="0"/>
        <v>C_ES-CK-HO*</v>
      </c>
      <c r="B5" s="4" t="s">
        <v>118</v>
      </c>
      <c r="C5" s="9">
        <f>SUMIFS('Stock-AF'!L$2:L$215,'Stock-AF'!$C$2:$C$215,Shares!$B5,'Stock-AF'!$G$2:$G$215,Shares!$A$1)/SUMIFS('Stock-AF'!L$2:L$215,'Stock-AF'!$C$2:$C$215,Shares!$A5,'Stock-AF'!$G$2:$G$215,Shares!$A$1)</f>
        <v>0.52524357760033846</v>
      </c>
      <c r="D5" s="9">
        <f>SUMIFS('Stock-AF'!M$2:M$215,'Stock-AF'!$C$2:$C$215,Shares!$B5,'Stock-AF'!$G$2:$G$215,Shares!$A$1)/SUMIFS('Stock-AF'!M$2:M$215,'Stock-AF'!$C$2:$C$215,Shares!$A5,'Stock-AF'!$G$2:$G$215,Shares!$A$1)</f>
        <v>0.10699564481468936</v>
      </c>
      <c r="E5" s="9">
        <f>SUMIFS('Stock-AF'!N$2:N$215,'Stock-AF'!$C$2:$C$215,Shares!$B5,'Stock-AF'!$G$2:$G$215,Shares!$A$1)/SUMIFS('Stock-AF'!N$2:N$215,'Stock-AF'!$C$2:$C$215,Shares!$A5,'Stock-AF'!$G$2:$G$215,Shares!$A$1)</f>
        <v>0</v>
      </c>
      <c r="F5" s="9">
        <f>SUMIFS('Stock-AF'!O$2:O$215,'Stock-AF'!$C$2:$C$215,Shares!$B5,'Stock-AF'!$G$2:$G$215,Shares!$A$1)/SUMIFS('Stock-AF'!O$2:O$215,'Stock-AF'!$C$2:$C$215,Shares!$A5,'Stock-AF'!$G$2:$G$215,Shares!$A$1)</f>
        <v>0.16113880092896055</v>
      </c>
      <c r="G5" s="9">
        <f>SUMIFS('Stock-AF'!P$2:P$215,'Stock-AF'!$C$2:$C$215,Shares!$B5,'Stock-AF'!$G$2:$G$215,Shares!$A$1)/SUMIFS('Stock-AF'!P$2:P$215,'Stock-AF'!$C$2:$C$215,Shares!$A5,'Stock-AF'!$G$2:$G$215,Shares!$A$1)</f>
        <v>2.1922616520859268E-2</v>
      </c>
      <c r="H5" s="9">
        <f>SUMIFS('Stock-AF'!Q$2:Q$215,'Stock-AF'!$C$2:$C$215,Shares!$B5,'Stock-AF'!$G$2:$G$215,Shares!$A$1)/SUMIFS('Stock-AF'!Q$2:Q$215,'Stock-AF'!$C$2:$C$215,Shares!$A5,'Stock-AF'!$G$2:$G$215,Shares!$A$1)</f>
        <v>0</v>
      </c>
      <c r="I5" s="9">
        <f>SUMIFS('Stock-AF'!R$2:R$215,'Stock-AF'!$C$2:$C$215,Shares!$B5,'Stock-AF'!$G$2:$G$215,Shares!$A$1)/SUMIFS('Stock-AF'!R$2:R$215,'Stock-AF'!$C$2:$C$215,Shares!$A5,'Stock-AF'!$G$2:$G$215,Shares!$A$1)</f>
        <v>0</v>
      </c>
      <c r="J5" s="9">
        <f>SUMIFS('Stock-AF'!S$2:S$215,'Stock-AF'!$C$2:$C$215,Shares!$B5,'Stock-AF'!$G$2:$G$215,Shares!$A$1)/SUMIFS('Stock-AF'!S$2:S$215,'Stock-AF'!$C$2:$C$215,Shares!$A5,'Stock-AF'!$G$2:$G$215,Shares!$A$1)</f>
        <v>0</v>
      </c>
      <c r="K5" s="9">
        <f>SUMIFS('Stock-AF'!T$2:T$215,'Stock-AF'!$C$2:$C$215,Shares!$B5,'Stock-AF'!$G$2:$G$215,Shares!$A$1)/SUMIFS('Stock-AF'!T$2:T$215,'Stock-AF'!$C$2:$C$215,Shares!$A5,'Stock-AF'!$G$2:$G$215,Shares!$A$1)</f>
        <v>0.1695158478958956</v>
      </c>
      <c r="L5" s="9">
        <f>SUMIFS('Stock-AF'!U$2:U$215,'Stock-AF'!$C$2:$C$215,Shares!$B5,'Stock-AF'!$G$2:$G$215,Shares!$A$1)/SUMIFS('Stock-AF'!U$2:U$215,'Stock-AF'!$C$2:$C$215,Shares!$A5,'Stock-AF'!$G$2:$G$215,Shares!$A$1)</f>
        <v>2.9655282576212735E-2</v>
      </c>
      <c r="M5" s="9">
        <f>SUMIFS('Stock-AF'!V$2:V$215,'Stock-AF'!$C$2:$C$215,Shares!$B5,'Stock-AF'!$G$2:$G$215,Shares!$A$1)/SUMIFS('Stock-AF'!V$2:V$215,'Stock-AF'!$C$2:$C$215,Shares!$A5,'Stock-AF'!$G$2:$G$215,Shares!$A$1)</f>
        <v>1.8343386293904571E-2</v>
      </c>
      <c r="N5" s="9">
        <f>SUMIFS('Stock-AF'!W$2:W$215,'Stock-AF'!$C$2:$C$215,Shares!$B5,'Stock-AF'!$G$2:$G$215,Shares!$A$1)/SUMIFS('Stock-AF'!W$2:W$215,'Stock-AF'!$C$2:$C$215,Shares!$A5,'Stock-AF'!$G$2:$G$215,Shares!$A$1)</f>
        <v>0.1158433303572852</v>
      </c>
      <c r="O5" s="9">
        <f>SUMIFS('Stock-AF'!X$2:X$215,'Stock-AF'!$C$2:$C$215,Shares!$B5,'Stock-AF'!$G$2:$G$215,Shares!$A$1)/SUMIFS('Stock-AF'!X$2:X$215,'Stock-AF'!$C$2:$C$215,Shares!$A5,'Stock-AF'!$G$2:$G$215,Shares!$A$1)</f>
        <v>6.9121289660168825E-2</v>
      </c>
      <c r="P5" s="9">
        <f>SUMIFS('Stock-AF'!Y$2:Y$215,'Stock-AF'!$C$2:$C$215,Shares!$B5,'Stock-AF'!$G$2:$G$215,Shares!$A$1)/SUMIFS('Stock-AF'!Y$2:Y$215,'Stock-AF'!$C$2:$C$215,Shares!$A5,'Stock-AF'!$G$2:$G$215,Shares!$A$1)</f>
        <v>0</v>
      </c>
      <c r="Q5" s="9">
        <f>SUMIFS('Stock-AF'!Z$2:Z$215,'Stock-AF'!$C$2:$C$215,Shares!$B5,'Stock-AF'!$G$2:$G$215,Shares!$A$1)/SUMIFS('Stock-AF'!Z$2:Z$215,'Stock-AF'!$C$2:$C$215,Shares!$A5,'Stock-AF'!$G$2:$G$215,Shares!$A$1)</f>
        <v>0.16069114470842355</v>
      </c>
      <c r="R5" s="9">
        <f>SUMIFS('Stock-AF'!AA$2:AA$215,'Stock-AF'!$C$2:$C$215,Shares!$B5,'Stock-AF'!$G$2:$G$215,Shares!$A$1)/SUMIFS('Stock-AF'!AA$2:AA$215,'Stock-AF'!$C$2:$C$215,Shares!$A5,'Stock-AF'!$G$2:$G$215,Shares!$A$1)</f>
        <v>9.6458872765239054E-2</v>
      </c>
      <c r="S5" s="9">
        <f>SUMIFS('Stock-AF'!AB$2:AB$215,'Stock-AF'!$C$2:$C$215,Shares!$B5,'Stock-AF'!$G$2:$G$215,Shares!$A$1)/SUMIFS('Stock-AF'!AB$2:AB$215,'Stock-AF'!$C$2:$C$215,Shares!$A5,'Stock-AF'!$G$2:$G$215,Shares!$A$1)</f>
        <v>5.5114150288960655E-2</v>
      </c>
      <c r="T5" s="9">
        <f>SUMIFS('Stock-AF'!AC$2:AC$215,'Stock-AF'!$C$2:$C$215,Shares!$B5,'Stock-AF'!$G$2:$G$215,Shares!$A$1)/SUMIFS('Stock-AF'!AC$2:AC$215,'Stock-AF'!$C$2:$C$215,Shares!$A5,'Stock-AF'!$G$2:$G$215,Shares!$A$1)</f>
        <v>4.9728188201500594E-2</v>
      </c>
      <c r="U5" s="9">
        <f>SUMIFS('Stock-AF'!AD$2:AD$215,'Stock-AF'!$C$2:$C$215,Shares!$B5,'Stock-AF'!$G$2:$G$215,Shares!$A$1)/SUMIFS('Stock-AF'!AD$2:AD$215,'Stock-AF'!$C$2:$C$215,Shares!$A5,'Stock-AF'!$G$2:$G$215,Shares!$A$1)</f>
        <v>0.15803509168896929</v>
      </c>
      <c r="V5" s="9">
        <f>SUMIFS('Stock-AF'!AE$2:AE$215,'Stock-AF'!$C$2:$C$215,Shares!$B5,'Stock-AF'!$G$2:$G$215,Shares!$A$1)/SUMIFS('Stock-AF'!AE$2:AE$215,'Stock-AF'!$C$2:$C$215,Shares!$A5,'Stock-AF'!$G$2:$G$215,Shares!$A$1)</f>
        <v>0.12979028768502446</v>
      </c>
      <c r="W5" s="9">
        <f>SUMIFS('Stock-AF'!AF$2:AF$215,'Stock-AF'!$C$2:$C$215,Shares!$B5,'Stock-AF'!$G$2:$G$215,Shares!$A$1)/SUMIFS('Stock-AF'!AF$2:AF$215,'Stock-AF'!$C$2:$C$215,Shares!$A5,'Stock-AF'!$G$2:$G$215,Shares!$A$1)</f>
        <v>0.54523894301939191</v>
      </c>
      <c r="X5" s="9">
        <f>SUMIFS('Stock-AF'!AG$2:AG$215,'Stock-AF'!$C$2:$C$215,Shares!$B5,'Stock-AF'!$G$2:$G$215,Shares!$A$1)/SUMIFS('Stock-AF'!AG$2:AG$215,'Stock-AF'!$C$2:$C$215,Shares!$A5,'Stock-AF'!$G$2:$G$215,Shares!$A$1)</f>
        <v>0</v>
      </c>
      <c r="Y5" s="9">
        <f>SUMIFS('Stock-AF'!AH$2:AH$215,'Stock-AF'!$C$2:$C$215,Shares!$B5,'Stock-AF'!$G$2:$G$215,Shares!$A$1)/SUMIFS('Stock-AF'!AH$2:AH$215,'Stock-AF'!$C$2:$C$215,Shares!$A5,'Stock-AF'!$G$2:$G$215,Shares!$A$1)</f>
        <v>0.16661533215830532</v>
      </c>
      <c r="Z5" s="9">
        <f>SUMIFS('Stock-AF'!AI$2:AI$215,'Stock-AF'!$C$2:$C$215,Shares!$B5,'Stock-AF'!$G$2:$G$215,Shares!$A$1)/SUMIFS('Stock-AF'!AI$2:AI$215,'Stock-AF'!$C$2:$C$215,Shares!$A5,'Stock-AF'!$G$2:$G$215,Shares!$A$1)</f>
        <v>2.7936074395359271E-2</v>
      </c>
      <c r="AA5" s="9">
        <f>SUMIFS('Stock-AF'!AJ$2:AJ$215,'Stock-AF'!$C$2:$C$215,Shares!$B5,'Stock-AF'!$G$2:$G$215,Shares!$A$1)/SUMIFS('Stock-AF'!AJ$2:AJ$215,'Stock-AF'!$C$2:$C$215,Shares!$A5,'Stock-AF'!$G$2:$G$215,Shares!$A$1)</f>
        <v>0</v>
      </c>
      <c r="AB5" s="9">
        <f>SUMIFS('Stock-AF'!AK$2:AK$215,'Stock-AF'!$C$2:$C$215,Shares!$B5,'Stock-AF'!$G$2:$G$215,Shares!$A$1)/SUMIFS('Stock-AF'!AK$2:AK$215,'Stock-AF'!$C$2:$C$215,Shares!$A5,'Stock-AF'!$G$2:$G$215,Shares!$A$1)</f>
        <v>0.17588125027540222</v>
      </c>
      <c r="AC5" s="9">
        <f>SUMIFS('Stock-AF'!AL$2:AL$215,'Stock-AF'!$C$2:$C$215,Shares!$B5,'Stock-AF'!$G$2:$G$215,Shares!$A$1)/SUMIFS('Stock-AF'!AL$2:AL$215,'Stock-AF'!$C$2:$C$215,Shares!$A5,'Stock-AF'!$G$2:$G$215,Shares!$A$1)</f>
        <v>0.14575554210320046</v>
      </c>
      <c r="AD5" s="9">
        <f>SUMIFS('Stock-AF'!AM$2:AM$215,'Stock-AF'!$C$2:$C$215,Shares!$B5,'Stock-AF'!$G$2:$G$215,Shares!$A$1)/SUMIFS('Stock-AF'!AM$2:AM$215,'Stock-AF'!$C$2:$C$215,Shares!$A5,'Stock-AF'!$G$2:$G$215,Shares!$A$1)</f>
        <v>0.11141625881515589</v>
      </c>
      <c r="AE5" s="9">
        <f>SUMIFS('Stock-AF'!AN$2:AN$215,'Stock-AF'!$C$2:$C$215,Shares!$B5,'Stock-AF'!$G$2:$G$215,Shares!$A$1)/SUMIFS('Stock-AF'!AN$2:AN$215,'Stock-AF'!$C$2:$C$215,Shares!$A5,'Stock-AF'!$G$2:$G$215,Shares!$A$1)</f>
        <v>1.0547137944500441E-2</v>
      </c>
      <c r="AF5" s="9">
        <f>SUMIFS('Stock-AF'!AO$2:AO$215,'Stock-AF'!$C$2:$C$215,Shares!$B5,'Stock-AF'!$G$2:$G$215,Shares!$A$1)/SUMIFS('Stock-AF'!AO$2:AO$215,'Stock-AF'!$C$2:$C$215,Shares!$A5,'Stock-AF'!$G$2:$G$215,Shares!$A$1)</f>
        <v>6.2188154867516991E-2</v>
      </c>
      <c r="AG5" s="9">
        <f>SUMIFS('Stock-AF'!AP$2:AP$215,'Stock-AF'!$C$2:$C$215,Shares!$B5,'Stock-AF'!$G$2:$G$215,Shares!$A$1)/SUMIFS('Stock-AF'!AP$2:AP$215,'Stock-AF'!$C$2:$C$215,Shares!$A5,'Stock-AF'!$G$2:$G$215,Shares!$A$1)</f>
        <v>0.16042448934151615</v>
      </c>
      <c r="AH5" s="9">
        <f>SUMIFS('Stock-AF'!AQ$2:AQ$215,'Stock-AF'!$C$2:$C$215,Shares!$B5,'Stock-AF'!$G$2:$G$215,Shares!$A$1)/SUMIFS('Stock-AF'!AQ$2:AQ$215,'Stock-AF'!$C$2:$C$215,Shares!$A5,'Stock-AF'!$G$2:$G$215,Shares!$A$1)</f>
        <v>5.5173860862654828E-2</v>
      </c>
      <c r="AI5" s="9">
        <f>SUMIFS('Stock-AF'!AR$2:AR$215,'Stock-AF'!$C$2:$C$215,Shares!$B5,'Stock-AF'!$G$2:$G$215,Shares!$A$1)/SUMIFS('Stock-AF'!AR$2:AR$215,'Stock-AF'!$C$2:$C$215,Shares!$A5,'Stock-AF'!$G$2:$G$215,Shares!$A$1)</f>
        <v>7.5810409415215566E-2</v>
      </c>
      <c r="AJ5" s="9">
        <f>SUMIFS('Stock-AF'!AS$2:AS$215,'Stock-AF'!$C$2:$C$215,Shares!$B5,'Stock-AF'!$G$2:$G$215,Shares!$A$1)/SUMIFS('Stock-AF'!AS$2:AS$215,'Stock-AF'!$C$2:$C$215,Shares!$A5,'Stock-AF'!$G$2:$G$215,Shares!$A$1)</f>
        <v>1.628424637449763E-2</v>
      </c>
      <c r="AK5" s="9">
        <f>SUMIFS('Stock-AF'!AT$2:AT$215,'Stock-AF'!$C$2:$C$215,Shares!$B5,'Stock-AF'!$G$2:$G$215,Shares!$A$1)/SUMIFS('Stock-AF'!AT$2:AT$215,'Stock-AF'!$C$2:$C$215,Shares!$A5,'Stock-AF'!$G$2:$G$215,Shares!$A$1)</f>
        <v>0.15033284570883751</v>
      </c>
      <c r="AL5" s="9">
        <f>SUMIFS('Stock-AF'!AU$2:AU$215,'Stock-AF'!$C$2:$C$215,Shares!$B5,'Stock-AF'!$G$2:$G$215,Shares!$A$1)/SUMIFS('Stock-AF'!AU$2:AU$215,'Stock-AF'!$C$2:$C$215,Shares!$A5,'Stock-AF'!$G$2:$G$215,Shares!$A$1)</f>
        <v>9.9492569711962131E-2</v>
      </c>
      <c r="AM5" s="9">
        <f>SUMIFS('Stock-AF'!AV$2:AV$215,'Stock-AF'!$C$2:$C$215,Shares!$B5,'Stock-AF'!$G$2:$G$215,Shares!$A$1)/SUMIFS('Stock-AF'!AV$2:AV$215,'Stock-AF'!$C$2:$C$215,Shares!$A5,'Stock-AF'!$G$2:$G$215,Shares!$A$1)</f>
        <v>0</v>
      </c>
    </row>
    <row r="6" spans="1:39">
      <c r="A6" t="str">
        <f t="shared" si="0"/>
        <v>C_ES-CK-HR*</v>
      </c>
      <c r="B6" s="4" t="s">
        <v>119</v>
      </c>
      <c r="C6" s="9">
        <f>SUMIFS('Stock-AF'!L$2:L$215,'Stock-AF'!$C$2:$C$215,Shares!$B6,'Stock-AF'!$G$2:$G$215,Shares!$A$1)/SUMIFS('Stock-AF'!L$2:L$215,'Stock-AF'!$C$2:$C$215,Shares!$A6,'Stock-AF'!$G$2:$G$215,Shares!$A$1)</f>
        <v>0.11500865942751404</v>
      </c>
      <c r="D6" s="9">
        <f>SUMIFS('Stock-AF'!M$2:M$215,'Stock-AF'!$C$2:$C$215,Shares!$B6,'Stock-AF'!$G$2:$G$215,Shares!$A$1)/SUMIFS('Stock-AF'!M$2:M$215,'Stock-AF'!$C$2:$C$215,Shares!$A6,'Stock-AF'!$G$2:$G$215,Shares!$A$1)</f>
        <v>1.2147205563533523E-2</v>
      </c>
      <c r="E6" s="9">
        <f>SUMIFS('Stock-AF'!N$2:N$215,'Stock-AF'!$C$2:$C$215,Shares!$B6,'Stock-AF'!$G$2:$G$215,Shares!$A$1)/SUMIFS('Stock-AF'!N$2:N$215,'Stock-AF'!$C$2:$C$215,Shares!$A6,'Stock-AF'!$G$2:$G$215,Shares!$A$1)</f>
        <v>0</v>
      </c>
      <c r="F6" s="9">
        <f>SUMIFS('Stock-AF'!O$2:O$215,'Stock-AF'!$C$2:$C$215,Shares!$B6,'Stock-AF'!$G$2:$G$215,Shares!$A$1)/SUMIFS('Stock-AF'!O$2:O$215,'Stock-AF'!$C$2:$C$215,Shares!$A6,'Stock-AF'!$G$2:$G$215,Shares!$A$1)</f>
        <v>2.0025474985391196E-3</v>
      </c>
      <c r="G6" s="9">
        <f>SUMIFS('Stock-AF'!P$2:P$215,'Stock-AF'!$C$2:$C$215,Shares!$B6,'Stock-AF'!$G$2:$G$215,Shares!$A$1)/SUMIFS('Stock-AF'!P$2:P$215,'Stock-AF'!$C$2:$C$215,Shares!$A6,'Stock-AF'!$G$2:$G$215,Shares!$A$1)</f>
        <v>8.7775715480677679E-3</v>
      </c>
      <c r="H6" s="9">
        <f>SUMIFS('Stock-AF'!Q$2:Q$215,'Stock-AF'!$C$2:$C$215,Shares!$B6,'Stock-AF'!$G$2:$G$215,Shares!$A$1)/SUMIFS('Stock-AF'!Q$2:Q$215,'Stock-AF'!$C$2:$C$215,Shares!$A6,'Stock-AF'!$G$2:$G$215,Shares!$A$1)</f>
        <v>0.10325493737952515</v>
      </c>
      <c r="I6" s="9">
        <f>SUMIFS('Stock-AF'!R$2:R$215,'Stock-AF'!$C$2:$C$215,Shares!$B6,'Stock-AF'!$G$2:$G$215,Shares!$A$1)/SUMIFS('Stock-AF'!R$2:R$215,'Stock-AF'!$C$2:$C$215,Shares!$A6,'Stock-AF'!$G$2:$G$215,Shares!$A$1)</f>
        <v>2.5443402412153343E-2</v>
      </c>
      <c r="J6" s="9">
        <f>SUMIFS('Stock-AF'!S$2:S$215,'Stock-AF'!$C$2:$C$215,Shares!$B6,'Stock-AF'!$G$2:$G$215,Shares!$A$1)/SUMIFS('Stock-AF'!S$2:S$215,'Stock-AF'!$C$2:$C$215,Shares!$A6,'Stock-AF'!$G$2:$G$215,Shares!$A$1)</f>
        <v>1.2534433239170853E-2</v>
      </c>
      <c r="K6" s="9">
        <f>SUMIFS('Stock-AF'!T$2:T$215,'Stock-AF'!$C$2:$C$215,Shares!$B6,'Stock-AF'!$G$2:$G$215,Shares!$A$1)/SUMIFS('Stock-AF'!T$2:T$215,'Stock-AF'!$C$2:$C$215,Shares!$A6,'Stock-AF'!$G$2:$G$215,Shares!$A$1)</f>
        <v>0</v>
      </c>
      <c r="L6" s="9">
        <f>SUMIFS('Stock-AF'!U$2:U$215,'Stock-AF'!$C$2:$C$215,Shares!$B6,'Stock-AF'!$G$2:$G$215,Shares!$A$1)/SUMIFS('Stock-AF'!U$2:U$215,'Stock-AF'!$C$2:$C$215,Shares!$A6,'Stock-AF'!$G$2:$G$215,Shares!$A$1)</f>
        <v>1.168381814897868E-2</v>
      </c>
      <c r="M6" s="9">
        <f>SUMIFS('Stock-AF'!V$2:V$215,'Stock-AF'!$C$2:$C$215,Shares!$B6,'Stock-AF'!$G$2:$G$215,Shares!$A$1)/SUMIFS('Stock-AF'!V$2:V$215,'Stock-AF'!$C$2:$C$215,Shares!$A6,'Stock-AF'!$G$2:$G$215,Shares!$A$1)</f>
        <v>1.1096767605101115E-2</v>
      </c>
      <c r="N6" s="9">
        <f>SUMIFS('Stock-AF'!W$2:W$215,'Stock-AF'!$C$2:$C$215,Shares!$B6,'Stock-AF'!$G$2:$G$215,Shares!$A$1)/SUMIFS('Stock-AF'!W$2:W$215,'Stock-AF'!$C$2:$C$215,Shares!$A6,'Stock-AF'!$G$2:$G$215,Shares!$A$1)</f>
        <v>0</v>
      </c>
      <c r="O6" s="9">
        <f>SUMIFS('Stock-AF'!X$2:X$215,'Stock-AF'!$C$2:$C$215,Shares!$B6,'Stock-AF'!$G$2:$G$215,Shares!$A$1)/SUMIFS('Stock-AF'!X$2:X$215,'Stock-AF'!$C$2:$C$215,Shares!$A6,'Stock-AF'!$G$2:$G$215,Shares!$A$1)</f>
        <v>8.4075163976516844E-3</v>
      </c>
      <c r="P6" s="9">
        <f>SUMIFS('Stock-AF'!Y$2:Y$215,'Stock-AF'!$C$2:$C$215,Shares!$B6,'Stock-AF'!$G$2:$G$215,Shares!$A$1)/SUMIFS('Stock-AF'!Y$2:Y$215,'Stock-AF'!$C$2:$C$215,Shares!$A6,'Stock-AF'!$G$2:$G$215,Shares!$A$1)</f>
        <v>1.0664106731110425E-2</v>
      </c>
      <c r="Q6" s="9">
        <f>SUMIFS('Stock-AF'!Z$2:Z$215,'Stock-AF'!$C$2:$C$215,Shares!$B6,'Stock-AF'!$G$2:$G$215,Shares!$A$1)/SUMIFS('Stock-AF'!Z$2:Z$215,'Stock-AF'!$C$2:$C$215,Shares!$A6,'Stock-AF'!$G$2:$G$215,Shares!$A$1)</f>
        <v>1.2360888602992795E-2</v>
      </c>
      <c r="R6" s="9">
        <f>SUMIFS('Stock-AF'!AA$2:AA$215,'Stock-AF'!$C$2:$C$215,Shares!$B6,'Stock-AF'!$G$2:$G$215,Shares!$A$1)/SUMIFS('Stock-AF'!AA$2:AA$215,'Stock-AF'!$C$2:$C$215,Shares!$A6,'Stock-AF'!$G$2:$G$215,Shares!$A$1)</f>
        <v>3.5120019356528554E-3</v>
      </c>
      <c r="S6" s="9">
        <f>SUMIFS('Stock-AF'!AB$2:AB$215,'Stock-AF'!$C$2:$C$215,Shares!$B6,'Stock-AF'!$G$2:$G$215,Shares!$A$1)/SUMIFS('Stock-AF'!AB$2:AB$215,'Stock-AF'!$C$2:$C$215,Shares!$A6,'Stock-AF'!$G$2:$G$215,Shares!$A$1)</f>
        <v>1.2667730661649963E-2</v>
      </c>
      <c r="T6" s="9">
        <f>SUMIFS('Stock-AF'!AC$2:AC$215,'Stock-AF'!$C$2:$C$215,Shares!$B6,'Stock-AF'!$G$2:$G$215,Shares!$A$1)/SUMIFS('Stock-AF'!AC$2:AC$215,'Stock-AF'!$C$2:$C$215,Shares!$A6,'Stock-AF'!$G$2:$G$215,Shares!$A$1)</f>
        <v>1.0595314397648065E-2</v>
      </c>
      <c r="U6" s="9">
        <f>SUMIFS('Stock-AF'!AD$2:AD$215,'Stock-AF'!$C$2:$C$215,Shares!$B6,'Stock-AF'!$G$2:$G$215,Shares!$A$1)/SUMIFS('Stock-AF'!AD$2:AD$215,'Stock-AF'!$C$2:$C$215,Shares!$A6,'Stock-AF'!$G$2:$G$215,Shares!$A$1)</f>
        <v>0</v>
      </c>
      <c r="V6" s="9">
        <f>SUMIFS('Stock-AF'!AE$2:AE$215,'Stock-AF'!$C$2:$C$215,Shares!$B6,'Stock-AF'!$G$2:$G$215,Shares!$A$1)/SUMIFS('Stock-AF'!AE$2:AE$215,'Stock-AF'!$C$2:$C$215,Shares!$A6,'Stock-AF'!$G$2:$G$215,Shares!$A$1)</f>
        <v>0</v>
      </c>
      <c r="W6" s="9">
        <f>SUMIFS('Stock-AF'!AF$2:AF$215,'Stock-AF'!$C$2:$C$215,Shares!$B6,'Stock-AF'!$G$2:$G$215,Shares!$A$1)/SUMIFS('Stock-AF'!AF$2:AF$215,'Stock-AF'!$C$2:$C$215,Shares!$A6,'Stock-AF'!$G$2:$G$215,Shares!$A$1)</f>
        <v>8.8183457580368468E-2</v>
      </c>
      <c r="X6" s="9">
        <f>SUMIFS('Stock-AF'!AG$2:AG$215,'Stock-AF'!$C$2:$C$215,Shares!$B6,'Stock-AF'!$G$2:$G$215,Shares!$A$1)/SUMIFS('Stock-AF'!AG$2:AG$215,'Stock-AF'!$C$2:$C$215,Shares!$A6,'Stock-AF'!$G$2:$G$215,Shares!$A$1)</f>
        <v>1.1912416673722908E-2</v>
      </c>
      <c r="Y6" s="9">
        <f>SUMIFS('Stock-AF'!AH$2:AH$215,'Stock-AF'!$C$2:$C$215,Shares!$B6,'Stock-AF'!$G$2:$G$215,Shares!$A$1)/SUMIFS('Stock-AF'!AH$2:AH$215,'Stock-AF'!$C$2:$C$215,Shares!$A6,'Stock-AF'!$G$2:$G$215,Shares!$A$1)</f>
        <v>0</v>
      </c>
      <c r="Z6" s="9">
        <f>SUMIFS('Stock-AF'!AI$2:AI$215,'Stock-AF'!$C$2:$C$215,Shares!$B6,'Stock-AF'!$G$2:$G$215,Shares!$A$1)/SUMIFS('Stock-AF'!AI$2:AI$215,'Stock-AF'!$C$2:$C$215,Shares!$A6,'Stock-AF'!$G$2:$G$215,Shares!$A$1)</f>
        <v>1.1998185993334591E-2</v>
      </c>
      <c r="AA6" s="9">
        <f>SUMIFS('Stock-AF'!AJ$2:AJ$215,'Stock-AF'!$C$2:$C$215,Shares!$B6,'Stock-AF'!$G$2:$G$215,Shares!$A$1)/SUMIFS('Stock-AF'!AJ$2:AJ$215,'Stock-AF'!$C$2:$C$215,Shares!$A6,'Stock-AF'!$G$2:$G$215,Shares!$A$1)</f>
        <v>0</v>
      </c>
      <c r="AB6" s="9">
        <f>SUMIFS('Stock-AF'!AK$2:AK$215,'Stock-AF'!$C$2:$C$215,Shares!$B6,'Stock-AF'!$G$2:$G$215,Shares!$A$1)/SUMIFS('Stock-AF'!AK$2:AK$215,'Stock-AF'!$C$2:$C$215,Shares!$A6,'Stock-AF'!$G$2:$G$215,Shares!$A$1)</f>
        <v>0.12612807795079944</v>
      </c>
      <c r="AC6" s="9">
        <f>SUMIFS('Stock-AF'!AL$2:AL$215,'Stock-AF'!$C$2:$C$215,Shares!$B6,'Stock-AF'!$G$2:$G$215,Shares!$A$1)/SUMIFS('Stock-AF'!AL$2:AL$215,'Stock-AF'!$C$2:$C$215,Shares!$A6,'Stock-AF'!$G$2:$G$215,Shares!$A$1)</f>
        <v>0</v>
      </c>
      <c r="AD6" s="9">
        <f>SUMIFS('Stock-AF'!AM$2:AM$215,'Stock-AF'!$C$2:$C$215,Shares!$B6,'Stock-AF'!$G$2:$G$215,Shares!$A$1)/SUMIFS('Stock-AF'!AM$2:AM$215,'Stock-AF'!$C$2:$C$215,Shares!$A6,'Stock-AF'!$G$2:$G$215,Shares!$A$1)</f>
        <v>2.5966971314535952E-3</v>
      </c>
      <c r="AE6" s="9">
        <f>SUMIFS('Stock-AF'!AN$2:AN$215,'Stock-AF'!$C$2:$C$215,Shares!$B6,'Stock-AF'!$G$2:$G$215,Shares!$A$1)/SUMIFS('Stock-AF'!AN$2:AN$215,'Stock-AF'!$C$2:$C$215,Shares!$A6,'Stock-AF'!$G$2:$G$215,Shares!$A$1)</f>
        <v>3.5954303352534554E-3</v>
      </c>
      <c r="AF6" s="9">
        <f>SUMIFS('Stock-AF'!AO$2:AO$215,'Stock-AF'!$C$2:$C$215,Shares!$B6,'Stock-AF'!$G$2:$G$215,Shares!$A$1)/SUMIFS('Stock-AF'!AO$2:AO$215,'Stock-AF'!$C$2:$C$215,Shares!$A6,'Stock-AF'!$G$2:$G$215,Shares!$A$1)</f>
        <v>1.2029747532477184E-2</v>
      </c>
      <c r="AG6" s="9">
        <f>SUMIFS('Stock-AF'!AP$2:AP$215,'Stock-AF'!$C$2:$C$215,Shares!$B6,'Stock-AF'!$G$2:$G$215,Shares!$A$1)/SUMIFS('Stock-AF'!AP$2:AP$215,'Stock-AF'!$C$2:$C$215,Shares!$A6,'Stock-AF'!$G$2:$G$215,Shares!$A$1)</f>
        <v>0</v>
      </c>
      <c r="AH6" s="9">
        <f>SUMIFS('Stock-AF'!AQ$2:AQ$215,'Stock-AF'!$C$2:$C$215,Shares!$B6,'Stock-AF'!$G$2:$G$215,Shares!$A$1)/SUMIFS('Stock-AF'!AQ$2:AQ$215,'Stock-AF'!$C$2:$C$215,Shares!$A6,'Stock-AF'!$G$2:$G$215,Shares!$A$1)</f>
        <v>0</v>
      </c>
      <c r="AI6" s="9">
        <f>SUMIFS('Stock-AF'!AR$2:AR$215,'Stock-AF'!$C$2:$C$215,Shares!$B6,'Stock-AF'!$G$2:$G$215,Shares!$A$1)/SUMIFS('Stock-AF'!AR$2:AR$215,'Stock-AF'!$C$2:$C$215,Shares!$A6,'Stock-AF'!$G$2:$G$215,Shares!$A$1)</f>
        <v>7.4892801378886098E-2</v>
      </c>
      <c r="AJ6" s="9">
        <f>SUMIFS('Stock-AF'!AS$2:AS$215,'Stock-AF'!$C$2:$C$215,Shares!$B6,'Stock-AF'!$G$2:$G$215,Shares!$A$1)/SUMIFS('Stock-AF'!AS$2:AS$215,'Stock-AF'!$C$2:$C$215,Shares!$A6,'Stock-AF'!$G$2:$G$215,Shares!$A$1)</f>
        <v>1.0714438742816069E-2</v>
      </c>
      <c r="AK6" s="9">
        <f>SUMIFS('Stock-AF'!AT$2:AT$215,'Stock-AF'!$C$2:$C$215,Shares!$B6,'Stock-AF'!$G$2:$G$215,Shares!$A$1)/SUMIFS('Stock-AF'!AT$2:AT$215,'Stock-AF'!$C$2:$C$215,Shares!$A6,'Stock-AF'!$G$2:$G$215,Shares!$A$1)</f>
        <v>0</v>
      </c>
      <c r="AL6" s="9">
        <f>SUMIFS('Stock-AF'!AU$2:AU$215,'Stock-AF'!$C$2:$C$215,Shares!$B6,'Stock-AF'!$G$2:$G$215,Shares!$A$1)/SUMIFS('Stock-AF'!AU$2:AU$215,'Stock-AF'!$C$2:$C$215,Shares!$A6,'Stock-AF'!$G$2:$G$215,Shares!$A$1)</f>
        <v>1.2543404421884669E-2</v>
      </c>
      <c r="AM6" s="9">
        <f>SUMIFS('Stock-AF'!AV$2:AV$215,'Stock-AF'!$C$2:$C$215,Shares!$B6,'Stock-AF'!$G$2:$G$215,Shares!$A$1)/SUMIFS('Stock-AF'!AV$2:AV$215,'Stock-AF'!$C$2:$C$215,Shares!$A6,'Stock-AF'!$G$2:$G$215,Shares!$A$1)</f>
        <v>3.2047543939776406E-3</v>
      </c>
    </row>
    <row r="7" spans="1:39">
      <c r="A7" t="str">
        <f t="shared" si="0"/>
        <v>C_ES-CK-HR*</v>
      </c>
      <c r="B7" s="4" t="s">
        <v>120</v>
      </c>
      <c r="C7" s="9">
        <f>SUMIFS('Stock-AF'!L$2:L$215,'Stock-AF'!$C$2:$C$215,Shares!$B7,'Stock-AF'!$G$2:$G$215,Shares!$A$1)/SUMIFS('Stock-AF'!L$2:L$215,'Stock-AF'!$C$2:$C$215,Shares!$A7,'Stock-AF'!$G$2:$G$215,Shares!$A$1)</f>
        <v>0.35974776297214772</v>
      </c>
      <c r="D7" s="9">
        <f>SUMIFS('Stock-AF'!M$2:M$215,'Stock-AF'!$C$2:$C$215,Shares!$B7,'Stock-AF'!$G$2:$G$215,Shares!$A$1)/SUMIFS('Stock-AF'!M$2:M$215,'Stock-AF'!$C$2:$C$215,Shares!$A7,'Stock-AF'!$G$2:$G$215,Shares!$A$1)</f>
        <v>0.61427790886663991</v>
      </c>
      <c r="E7" s="9">
        <f>SUMIFS('Stock-AF'!N$2:N$215,'Stock-AF'!$C$2:$C$215,Shares!$B7,'Stock-AF'!$G$2:$G$215,Shares!$A$1)/SUMIFS('Stock-AF'!N$2:N$215,'Stock-AF'!$C$2:$C$215,Shares!$A7,'Stock-AF'!$G$2:$G$215,Shares!$A$1)</f>
        <v>1</v>
      </c>
      <c r="F7" s="9">
        <f>SUMIFS('Stock-AF'!O$2:O$215,'Stock-AF'!$C$2:$C$215,Shares!$B7,'Stock-AF'!$G$2:$G$215,Shares!$A$1)/SUMIFS('Stock-AF'!O$2:O$215,'Stock-AF'!$C$2:$C$215,Shares!$A7,'Stock-AF'!$G$2:$G$215,Shares!$A$1)</f>
        <v>0.54914716596417923</v>
      </c>
      <c r="G7" s="9">
        <f>SUMIFS('Stock-AF'!P$2:P$215,'Stock-AF'!$C$2:$C$215,Shares!$B7,'Stock-AF'!$G$2:$G$215,Shares!$A$1)/SUMIFS('Stock-AF'!P$2:P$215,'Stock-AF'!$C$2:$C$215,Shares!$A7,'Stock-AF'!$G$2:$G$215,Shares!$A$1)</f>
        <v>0.86511783707392687</v>
      </c>
      <c r="H7" s="9">
        <f>SUMIFS('Stock-AF'!Q$2:Q$215,'Stock-AF'!$C$2:$C$215,Shares!$B7,'Stock-AF'!$G$2:$G$215,Shares!$A$1)/SUMIFS('Stock-AF'!Q$2:Q$215,'Stock-AF'!$C$2:$C$215,Shares!$A7,'Stock-AF'!$G$2:$G$215,Shares!$A$1)</f>
        <v>0.63241064158931914</v>
      </c>
      <c r="I7" s="9">
        <f>SUMIFS('Stock-AF'!R$2:R$215,'Stock-AF'!$C$2:$C$215,Shares!$B7,'Stock-AF'!$G$2:$G$215,Shares!$A$1)/SUMIFS('Stock-AF'!R$2:R$215,'Stock-AF'!$C$2:$C$215,Shares!$A7,'Stock-AF'!$G$2:$G$215,Shares!$A$1)</f>
        <v>0.97455659758784663</v>
      </c>
      <c r="J7" s="9">
        <f>SUMIFS('Stock-AF'!S$2:S$215,'Stock-AF'!$C$2:$C$215,Shares!$B7,'Stock-AF'!$G$2:$G$215,Shares!$A$1)/SUMIFS('Stock-AF'!S$2:S$215,'Stock-AF'!$C$2:$C$215,Shares!$A7,'Stock-AF'!$G$2:$G$215,Shares!$A$1)</f>
        <v>0.48153087672146566</v>
      </c>
      <c r="K7" s="9">
        <f>SUMIFS('Stock-AF'!T$2:T$215,'Stock-AF'!$C$2:$C$215,Shares!$B7,'Stock-AF'!$G$2:$G$215,Shares!$A$1)/SUMIFS('Stock-AF'!T$2:T$215,'Stock-AF'!$C$2:$C$215,Shares!$A7,'Stock-AF'!$G$2:$G$215,Shares!$A$1)</f>
        <v>0.37834881347686472</v>
      </c>
      <c r="L7" s="9">
        <f>SUMIFS('Stock-AF'!U$2:U$215,'Stock-AF'!$C$2:$C$215,Shares!$B7,'Stock-AF'!$G$2:$G$215,Shares!$A$1)/SUMIFS('Stock-AF'!U$2:U$215,'Stock-AF'!$C$2:$C$215,Shares!$A7,'Stock-AF'!$G$2:$G$215,Shares!$A$1)</f>
        <v>0.71353178331668443</v>
      </c>
      <c r="M7" s="9">
        <f>SUMIFS('Stock-AF'!V$2:V$215,'Stock-AF'!$C$2:$C$215,Shares!$B7,'Stock-AF'!$G$2:$G$215,Shares!$A$1)/SUMIFS('Stock-AF'!V$2:V$215,'Stock-AF'!$C$2:$C$215,Shares!$A7,'Stock-AF'!$G$2:$G$215,Shares!$A$1)</f>
        <v>0.86443558303850676</v>
      </c>
      <c r="N7" s="9">
        <f>SUMIFS('Stock-AF'!W$2:W$215,'Stock-AF'!$C$2:$C$215,Shares!$B7,'Stock-AF'!$G$2:$G$215,Shares!$A$1)/SUMIFS('Stock-AF'!W$2:W$215,'Stock-AF'!$C$2:$C$215,Shares!$A7,'Stock-AF'!$G$2:$G$215,Shares!$A$1)</f>
        <v>0.81613411579281159</v>
      </c>
      <c r="O7" s="9">
        <f>SUMIFS('Stock-AF'!X$2:X$215,'Stock-AF'!$C$2:$C$215,Shares!$B7,'Stock-AF'!$G$2:$G$215,Shares!$A$1)/SUMIFS('Stock-AF'!X$2:X$215,'Stock-AF'!$C$2:$C$215,Shares!$A7,'Stock-AF'!$G$2:$G$215,Shares!$A$1)</f>
        <v>0.79358754004526399</v>
      </c>
      <c r="P7" s="9">
        <f>SUMIFS('Stock-AF'!Y$2:Y$215,'Stock-AF'!$C$2:$C$215,Shares!$B7,'Stock-AF'!$G$2:$G$215,Shares!$A$1)/SUMIFS('Stock-AF'!Y$2:Y$215,'Stock-AF'!$C$2:$C$215,Shares!$A7,'Stock-AF'!$G$2:$G$215,Shares!$A$1)</f>
        <v>0.97273678314663903</v>
      </c>
      <c r="Q7" s="9">
        <f>SUMIFS('Stock-AF'!Z$2:Z$215,'Stock-AF'!$C$2:$C$215,Shares!$B7,'Stock-AF'!$G$2:$G$215,Shares!$A$1)/SUMIFS('Stock-AF'!Z$2:Z$215,'Stock-AF'!$C$2:$C$215,Shares!$A7,'Stock-AF'!$G$2:$G$215,Shares!$A$1)</f>
        <v>0.5737502620902486</v>
      </c>
      <c r="R7" s="9">
        <f>SUMIFS('Stock-AF'!AA$2:AA$215,'Stock-AF'!$C$2:$C$215,Shares!$B7,'Stock-AF'!$G$2:$G$215,Shares!$A$1)/SUMIFS('Stock-AF'!AA$2:AA$215,'Stock-AF'!$C$2:$C$215,Shares!$A7,'Stock-AF'!$G$2:$G$215,Shares!$A$1)</f>
        <v>0.67408062515404121</v>
      </c>
      <c r="S7" s="9">
        <f>SUMIFS('Stock-AF'!AB$2:AB$215,'Stock-AF'!$C$2:$C$215,Shares!$B7,'Stock-AF'!$G$2:$G$215,Shares!$A$1)/SUMIFS('Stock-AF'!AB$2:AB$215,'Stock-AF'!$C$2:$C$215,Shares!$A7,'Stock-AF'!$G$2:$G$215,Shares!$A$1)</f>
        <v>0.46251565439485059</v>
      </c>
      <c r="T7" s="9">
        <f>SUMIFS('Stock-AF'!AC$2:AC$215,'Stock-AF'!$C$2:$C$215,Shares!$B7,'Stock-AF'!$G$2:$G$215,Shares!$A$1)/SUMIFS('Stock-AF'!AC$2:AC$215,'Stock-AF'!$C$2:$C$215,Shares!$A7,'Stock-AF'!$G$2:$G$215,Shares!$A$1)</f>
        <v>0.62136782725363104</v>
      </c>
      <c r="U7" s="9">
        <f>SUMIFS('Stock-AF'!AD$2:AD$215,'Stock-AF'!$C$2:$C$215,Shares!$B7,'Stock-AF'!$G$2:$G$215,Shares!$A$1)/SUMIFS('Stock-AF'!AD$2:AD$215,'Stock-AF'!$C$2:$C$215,Shares!$A7,'Stock-AF'!$G$2:$G$215,Shares!$A$1)</f>
        <v>0.84196490831103099</v>
      </c>
      <c r="V7" s="9">
        <f>SUMIFS('Stock-AF'!AE$2:AE$215,'Stock-AF'!$C$2:$C$215,Shares!$B7,'Stock-AF'!$G$2:$G$215,Shares!$A$1)/SUMIFS('Stock-AF'!AE$2:AE$215,'Stock-AF'!$C$2:$C$215,Shares!$A7,'Stock-AF'!$G$2:$G$215,Shares!$A$1)</f>
        <v>0.33615645238452257</v>
      </c>
      <c r="W7" s="9">
        <f>SUMIFS('Stock-AF'!AF$2:AF$215,'Stock-AF'!$C$2:$C$215,Shares!$B7,'Stock-AF'!$G$2:$G$215,Shares!$A$1)/SUMIFS('Stock-AF'!AF$2:AF$215,'Stock-AF'!$C$2:$C$215,Shares!$A7,'Stock-AF'!$G$2:$G$215,Shares!$A$1)</f>
        <v>0.36657759940023926</v>
      </c>
      <c r="X7" s="9">
        <f>SUMIFS('Stock-AF'!AG$2:AG$215,'Stock-AF'!$C$2:$C$215,Shares!$B7,'Stock-AF'!$G$2:$G$215,Shares!$A$1)/SUMIFS('Stock-AF'!AG$2:AG$215,'Stock-AF'!$C$2:$C$215,Shares!$A7,'Stock-AF'!$G$2:$G$215,Shares!$A$1)</f>
        <v>0.64488711135058363</v>
      </c>
      <c r="Y7" s="9">
        <f>SUMIFS('Stock-AF'!AH$2:AH$215,'Stock-AF'!$C$2:$C$215,Shares!$B7,'Stock-AF'!$G$2:$G$215,Shares!$A$1)/SUMIFS('Stock-AF'!AH$2:AH$215,'Stock-AF'!$C$2:$C$215,Shares!$A7,'Stock-AF'!$G$2:$G$215,Shares!$A$1)</f>
        <v>0.43644805033597489</v>
      </c>
      <c r="Z7" s="9">
        <f>SUMIFS('Stock-AF'!AI$2:AI$215,'Stock-AF'!$C$2:$C$215,Shares!$B7,'Stock-AF'!$G$2:$G$215,Shares!$A$1)/SUMIFS('Stock-AF'!AI$2:AI$215,'Stock-AF'!$C$2:$C$215,Shares!$A7,'Stock-AF'!$G$2:$G$215,Shares!$A$1)</f>
        <v>0.63046573795367711</v>
      </c>
      <c r="AA7" s="9">
        <f>SUMIFS('Stock-AF'!AJ$2:AJ$215,'Stock-AF'!$C$2:$C$215,Shares!$B7,'Stock-AF'!$G$2:$G$215,Shares!$A$1)/SUMIFS('Stock-AF'!AJ$2:AJ$215,'Stock-AF'!$C$2:$C$215,Shares!$A7,'Stock-AF'!$G$2:$G$215,Shares!$A$1)</f>
        <v>1</v>
      </c>
      <c r="AB7" s="9">
        <f>SUMIFS('Stock-AF'!AK$2:AK$215,'Stock-AF'!$C$2:$C$215,Shares!$B7,'Stock-AF'!$G$2:$G$215,Shares!$A$1)/SUMIFS('Stock-AF'!AK$2:AK$215,'Stock-AF'!$C$2:$C$215,Shares!$A7,'Stock-AF'!$G$2:$G$215,Shares!$A$1)</f>
        <v>0.68715881389275546</v>
      </c>
      <c r="AC7" s="9">
        <f>SUMIFS('Stock-AF'!AL$2:AL$215,'Stock-AF'!$C$2:$C$215,Shares!$B7,'Stock-AF'!$G$2:$G$215,Shares!$A$1)/SUMIFS('Stock-AF'!AL$2:AL$215,'Stock-AF'!$C$2:$C$215,Shares!$A7,'Stock-AF'!$G$2:$G$215,Shares!$A$1)</f>
        <v>0.85424445789679981</v>
      </c>
      <c r="AD7" s="9">
        <f>SUMIFS('Stock-AF'!AM$2:AM$215,'Stock-AF'!$C$2:$C$215,Shares!$B7,'Stock-AF'!$G$2:$G$215,Shares!$A$1)/SUMIFS('Stock-AF'!AM$2:AM$215,'Stock-AF'!$C$2:$C$215,Shares!$A7,'Stock-AF'!$G$2:$G$215,Shares!$A$1)</f>
        <v>0.43756123804900399</v>
      </c>
      <c r="AE7" s="9">
        <f>SUMIFS('Stock-AF'!AN$2:AN$215,'Stock-AF'!$C$2:$C$215,Shares!$B7,'Stock-AF'!$G$2:$G$215,Shares!$A$1)/SUMIFS('Stock-AF'!AN$2:AN$215,'Stock-AF'!$C$2:$C$215,Shares!$A7,'Stock-AF'!$G$2:$G$215,Shares!$A$1)</f>
        <v>0.97920977655752806</v>
      </c>
      <c r="AF7" s="9">
        <f>SUMIFS('Stock-AF'!AO$2:AO$215,'Stock-AF'!$C$2:$C$215,Shares!$B7,'Stock-AF'!$G$2:$G$215,Shares!$A$1)/SUMIFS('Stock-AF'!AO$2:AO$215,'Stock-AF'!$C$2:$C$215,Shares!$A7,'Stock-AF'!$G$2:$G$215,Shares!$A$1)</f>
        <v>0.63212352255037996</v>
      </c>
      <c r="AG7" s="9">
        <f>SUMIFS('Stock-AF'!AP$2:AP$215,'Stock-AF'!$C$2:$C$215,Shares!$B7,'Stock-AF'!$G$2:$G$215,Shares!$A$1)/SUMIFS('Stock-AF'!AP$2:AP$215,'Stock-AF'!$C$2:$C$215,Shares!$A7,'Stock-AF'!$G$2:$G$215,Shares!$A$1)</f>
        <v>0.69922454729786743</v>
      </c>
      <c r="AH7" s="9">
        <f>SUMIFS('Stock-AF'!AQ$2:AQ$215,'Stock-AF'!$C$2:$C$215,Shares!$B7,'Stock-AF'!$G$2:$G$215,Shares!$A$1)/SUMIFS('Stock-AF'!AQ$2:AQ$215,'Stock-AF'!$C$2:$C$215,Shares!$A7,'Stock-AF'!$G$2:$G$215,Shares!$A$1)</f>
        <v>0.32915338788109832</v>
      </c>
      <c r="AI7" s="9">
        <f>SUMIFS('Stock-AF'!AR$2:AR$215,'Stock-AF'!$C$2:$C$215,Shares!$B7,'Stock-AF'!$G$2:$G$215,Shares!$A$1)/SUMIFS('Stock-AF'!AR$2:AR$215,'Stock-AF'!$C$2:$C$215,Shares!$A7,'Stock-AF'!$G$2:$G$215,Shares!$A$1)</f>
        <v>0.63991541601534652</v>
      </c>
      <c r="AJ7" s="9">
        <f>SUMIFS('Stock-AF'!AS$2:AS$215,'Stock-AF'!$C$2:$C$215,Shares!$B7,'Stock-AF'!$G$2:$G$215,Shares!$A$1)/SUMIFS('Stock-AF'!AS$2:AS$215,'Stock-AF'!$C$2:$C$215,Shares!$A7,'Stock-AF'!$G$2:$G$215,Shares!$A$1)</f>
        <v>0.96426166572393124</v>
      </c>
      <c r="AK7" s="9">
        <f>SUMIFS('Stock-AF'!AT$2:AT$215,'Stock-AF'!$C$2:$C$215,Shares!$B7,'Stock-AF'!$G$2:$G$215,Shares!$A$1)/SUMIFS('Stock-AF'!AT$2:AT$215,'Stock-AF'!$C$2:$C$215,Shares!$A7,'Stock-AF'!$G$2:$G$215,Shares!$A$1)</f>
        <v>0.76256312924288594</v>
      </c>
      <c r="AL7" s="9">
        <f>SUMIFS('Stock-AF'!AU$2:AU$215,'Stock-AF'!$C$2:$C$215,Shares!$B7,'Stock-AF'!$G$2:$G$215,Shares!$A$1)/SUMIFS('Stock-AF'!AU$2:AU$215,'Stock-AF'!$C$2:$C$215,Shares!$A7,'Stock-AF'!$G$2:$G$215,Shares!$A$1)</f>
        <v>0.50803637160169113</v>
      </c>
      <c r="AM7" s="9">
        <f>SUMIFS('Stock-AF'!AV$2:AV$215,'Stock-AF'!$C$2:$C$215,Shares!$B7,'Stock-AF'!$G$2:$G$215,Shares!$A$1)/SUMIFS('Stock-AF'!AV$2:AV$215,'Stock-AF'!$C$2:$C$215,Shares!$A7,'Stock-AF'!$G$2:$G$215,Shares!$A$1)</f>
        <v>0.50493141011470943</v>
      </c>
    </row>
    <row r="8" spans="1:39">
      <c r="A8" t="str">
        <f t="shared" si="0"/>
        <v>C_ES-CK-HR*</v>
      </c>
      <c r="B8" s="4" t="s">
        <v>121</v>
      </c>
      <c r="C8" s="9">
        <f>SUMIFS('Stock-AF'!L$2:L$215,'Stock-AF'!$C$2:$C$215,Shares!$B8,'Stock-AF'!$G$2:$G$215,Shares!$A$1)/SUMIFS('Stock-AF'!L$2:L$215,'Stock-AF'!$C$2:$C$215,Shares!$A8,'Stock-AF'!$G$2:$G$215,Shares!$A$1)</f>
        <v>0</v>
      </c>
      <c r="D8" s="9">
        <f>SUMIFS('Stock-AF'!M$2:M$215,'Stock-AF'!$C$2:$C$215,Shares!$B8,'Stock-AF'!$G$2:$G$215,Shares!$A$1)/SUMIFS('Stock-AF'!M$2:M$215,'Stock-AF'!$C$2:$C$215,Shares!$A8,'Stock-AF'!$G$2:$G$215,Shares!$A$1)</f>
        <v>0.26657924075513739</v>
      </c>
      <c r="E8" s="9">
        <f>SUMIFS('Stock-AF'!N$2:N$215,'Stock-AF'!$C$2:$C$215,Shares!$B8,'Stock-AF'!$G$2:$G$215,Shares!$A$1)/SUMIFS('Stock-AF'!N$2:N$215,'Stock-AF'!$C$2:$C$215,Shares!$A8,'Stock-AF'!$G$2:$G$215,Shares!$A$1)</f>
        <v>0</v>
      </c>
      <c r="F8" s="9">
        <f>SUMIFS('Stock-AF'!O$2:O$215,'Stock-AF'!$C$2:$C$215,Shares!$B8,'Stock-AF'!$G$2:$G$215,Shares!$A$1)/SUMIFS('Stock-AF'!O$2:O$215,'Stock-AF'!$C$2:$C$215,Shares!$A8,'Stock-AF'!$G$2:$G$215,Shares!$A$1)</f>
        <v>0.28771148560832133</v>
      </c>
      <c r="G8" s="9">
        <f>SUMIFS('Stock-AF'!P$2:P$215,'Stock-AF'!$C$2:$C$215,Shares!$B8,'Stock-AF'!$G$2:$G$215,Shares!$A$1)/SUMIFS('Stock-AF'!P$2:P$215,'Stock-AF'!$C$2:$C$215,Shares!$A8,'Stock-AF'!$G$2:$G$215,Shares!$A$1)</f>
        <v>0.10418197485714606</v>
      </c>
      <c r="H8" s="9">
        <f>SUMIFS('Stock-AF'!Q$2:Q$215,'Stock-AF'!$C$2:$C$215,Shares!$B8,'Stock-AF'!$G$2:$G$215,Shares!$A$1)/SUMIFS('Stock-AF'!Q$2:Q$215,'Stock-AF'!$C$2:$C$215,Shares!$A8,'Stock-AF'!$G$2:$G$215,Shares!$A$1)</f>
        <v>0.26433442103115562</v>
      </c>
      <c r="I8" s="9">
        <f>SUMIFS('Stock-AF'!R$2:R$215,'Stock-AF'!$C$2:$C$215,Shares!$B8,'Stock-AF'!$G$2:$G$215,Shares!$A$1)/SUMIFS('Stock-AF'!R$2:R$215,'Stock-AF'!$C$2:$C$215,Shares!$A8,'Stock-AF'!$G$2:$G$215,Shares!$A$1)</f>
        <v>0</v>
      </c>
      <c r="J8" s="9">
        <f>SUMIFS('Stock-AF'!S$2:S$215,'Stock-AF'!$C$2:$C$215,Shares!$B8,'Stock-AF'!$G$2:$G$215,Shares!$A$1)/SUMIFS('Stock-AF'!S$2:S$215,'Stock-AF'!$C$2:$C$215,Shares!$A8,'Stock-AF'!$G$2:$G$215,Shares!$A$1)</f>
        <v>0.50593469003936353</v>
      </c>
      <c r="K8" s="9">
        <f>SUMIFS('Stock-AF'!T$2:T$215,'Stock-AF'!$C$2:$C$215,Shares!$B8,'Stock-AF'!$G$2:$G$215,Shares!$A$1)/SUMIFS('Stock-AF'!T$2:T$215,'Stock-AF'!$C$2:$C$215,Shares!$A8,'Stock-AF'!$G$2:$G$215,Shares!$A$1)</f>
        <v>0.45213533862724042</v>
      </c>
      <c r="L8" s="9">
        <f>SUMIFS('Stock-AF'!U$2:U$215,'Stock-AF'!$C$2:$C$215,Shares!$B8,'Stock-AF'!$G$2:$G$215,Shares!$A$1)/SUMIFS('Stock-AF'!U$2:U$215,'Stock-AF'!$C$2:$C$215,Shares!$A8,'Stock-AF'!$G$2:$G$215,Shares!$A$1)</f>
        <v>0.24512911595812428</v>
      </c>
      <c r="M8" s="9">
        <f>SUMIFS('Stock-AF'!V$2:V$215,'Stock-AF'!$C$2:$C$215,Shares!$B8,'Stock-AF'!$G$2:$G$215,Shares!$A$1)/SUMIFS('Stock-AF'!V$2:V$215,'Stock-AF'!$C$2:$C$215,Shares!$A8,'Stock-AF'!$G$2:$G$215,Shares!$A$1)</f>
        <v>0.10612426306248773</v>
      </c>
      <c r="N8" s="9">
        <f>SUMIFS('Stock-AF'!W$2:W$215,'Stock-AF'!$C$2:$C$215,Shares!$B8,'Stock-AF'!$G$2:$G$215,Shares!$A$1)/SUMIFS('Stock-AF'!W$2:W$215,'Stock-AF'!$C$2:$C$215,Shares!$A8,'Stock-AF'!$G$2:$G$215,Shares!$A$1)</f>
        <v>6.8022553849903272E-2</v>
      </c>
      <c r="O8" s="9">
        <f>SUMIFS('Stock-AF'!X$2:X$215,'Stock-AF'!$C$2:$C$215,Shares!$B8,'Stock-AF'!$G$2:$G$215,Shares!$A$1)/SUMIFS('Stock-AF'!X$2:X$215,'Stock-AF'!$C$2:$C$215,Shares!$A8,'Stock-AF'!$G$2:$G$215,Shares!$A$1)</f>
        <v>0.12888365389691495</v>
      </c>
      <c r="P8" s="9">
        <f>SUMIFS('Stock-AF'!Y$2:Y$215,'Stock-AF'!$C$2:$C$215,Shares!$B8,'Stock-AF'!$G$2:$G$215,Shares!$A$1)/SUMIFS('Stock-AF'!Y$2:Y$215,'Stock-AF'!$C$2:$C$215,Shares!$A8,'Stock-AF'!$G$2:$G$215,Shares!$A$1)</f>
        <v>1.659911012225047E-2</v>
      </c>
      <c r="Q8" s="9">
        <f>SUMIFS('Stock-AF'!Z$2:Z$215,'Stock-AF'!$C$2:$C$215,Shares!$B8,'Stock-AF'!$G$2:$G$215,Shares!$A$1)/SUMIFS('Stock-AF'!Z$2:Z$215,'Stock-AF'!$C$2:$C$215,Shares!$A8,'Stock-AF'!$G$2:$G$215,Shares!$A$1)</f>
        <v>0.25319770459833557</v>
      </c>
      <c r="R8" s="9">
        <f>SUMIFS('Stock-AF'!AA$2:AA$215,'Stock-AF'!$C$2:$C$215,Shares!$B8,'Stock-AF'!$G$2:$G$215,Shares!$A$1)/SUMIFS('Stock-AF'!AA$2:AA$215,'Stock-AF'!$C$2:$C$215,Shares!$A8,'Stock-AF'!$G$2:$G$215,Shares!$A$1)</f>
        <v>0.22594850014506698</v>
      </c>
      <c r="S8" s="9">
        <f>SUMIFS('Stock-AF'!AB$2:AB$215,'Stock-AF'!$C$2:$C$215,Shares!$B8,'Stock-AF'!$G$2:$G$215,Shares!$A$1)/SUMIFS('Stock-AF'!AB$2:AB$215,'Stock-AF'!$C$2:$C$215,Shares!$A8,'Stock-AF'!$G$2:$G$215,Shares!$A$1)</f>
        <v>0.46970246465453863</v>
      </c>
      <c r="T8" s="9">
        <f>SUMIFS('Stock-AF'!AC$2:AC$215,'Stock-AF'!$C$2:$C$215,Shares!$B8,'Stock-AF'!$G$2:$G$215,Shares!$A$1)/SUMIFS('Stock-AF'!AC$2:AC$215,'Stock-AF'!$C$2:$C$215,Shares!$A8,'Stock-AF'!$G$2:$G$215,Shares!$A$1)</f>
        <v>0.31830867014722047</v>
      </c>
      <c r="U8" s="9">
        <f>SUMIFS('Stock-AF'!AD$2:AD$215,'Stock-AF'!$C$2:$C$215,Shares!$B8,'Stock-AF'!$G$2:$G$215,Shares!$A$1)/SUMIFS('Stock-AF'!AD$2:AD$215,'Stock-AF'!$C$2:$C$215,Shares!$A8,'Stock-AF'!$G$2:$G$215,Shares!$A$1)</f>
        <v>0</v>
      </c>
      <c r="V8" s="9">
        <f>SUMIFS('Stock-AF'!AE$2:AE$215,'Stock-AF'!$C$2:$C$215,Shares!$B8,'Stock-AF'!$G$2:$G$215,Shares!$A$1)/SUMIFS('Stock-AF'!AE$2:AE$215,'Stock-AF'!$C$2:$C$215,Shares!$A8,'Stock-AF'!$G$2:$G$215,Shares!$A$1)</f>
        <v>0.53405325993045272</v>
      </c>
      <c r="W8" s="9">
        <f>SUMIFS('Stock-AF'!AF$2:AF$215,'Stock-AF'!$C$2:$C$215,Shares!$B8,'Stock-AF'!$G$2:$G$215,Shares!$A$1)/SUMIFS('Stock-AF'!AF$2:AF$215,'Stock-AF'!$C$2:$C$215,Shares!$A8,'Stock-AF'!$G$2:$G$215,Shares!$A$1)</f>
        <v>0</v>
      </c>
      <c r="X8" s="9">
        <f>SUMIFS('Stock-AF'!AG$2:AG$215,'Stock-AF'!$C$2:$C$215,Shares!$B8,'Stock-AF'!$G$2:$G$215,Shares!$A$1)/SUMIFS('Stock-AF'!AG$2:AG$215,'Stock-AF'!$C$2:$C$215,Shares!$A8,'Stock-AF'!$G$2:$G$215,Shares!$A$1)</f>
        <v>0.34320047197569348</v>
      </c>
      <c r="Y8" s="9">
        <f>SUMIFS('Stock-AF'!AH$2:AH$215,'Stock-AF'!$C$2:$C$215,Shares!$B8,'Stock-AF'!$G$2:$G$215,Shares!$A$1)/SUMIFS('Stock-AF'!AH$2:AH$215,'Stock-AF'!$C$2:$C$215,Shares!$A8,'Stock-AF'!$G$2:$G$215,Shares!$A$1)</f>
        <v>0.39693661750572007</v>
      </c>
      <c r="Z8" s="9">
        <f>SUMIFS('Stock-AF'!AI$2:AI$215,'Stock-AF'!$C$2:$C$215,Shares!$B8,'Stock-AF'!$G$2:$G$215,Shares!$A$1)/SUMIFS('Stock-AF'!AI$2:AI$215,'Stock-AF'!$C$2:$C$215,Shares!$A8,'Stock-AF'!$G$2:$G$215,Shares!$A$1)</f>
        <v>0.32960000165762893</v>
      </c>
      <c r="AA8" s="9">
        <f>SUMIFS('Stock-AF'!AJ$2:AJ$215,'Stock-AF'!$C$2:$C$215,Shares!$B8,'Stock-AF'!$G$2:$G$215,Shares!$A$1)/SUMIFS('Stock-AF'!AJ$2:AJ$215,'Stock-AF'!$C$2:$C$215,Shares!$A8,'Stock-AF'!$G$2:$G$215,Shares!$A$1)</f>
        <v>0</v>
      </c>
      <c r="AB8" s="9">
        <f>SUMIFS('Stock-AF'!AK$2:AK$215,'Stock-AF'!$C$2:$C$215,Shares!$B8,'Stock-AF'!$G$2:$G$215,Shares!$A$1)/SUMIFS('Stock-AF'!AK$2:AK$215,'Stock-AF'!$C$2:$C$215,Shares!$A8,'Stock-AF'!$G$2:$G$215,Shares!$A$1)</f>
        <v>1.0831857881042623E-2</v>
      </c>
      <c r="AC8" s="9">
        <f>SUMIFS('Stock-AF'!AL$2:AL$215,'Stock-AF'!$C$2:$C$215,Shares!$B8,'Stock-AF'!$G$2:$G$215,Shares!$A$1)/SUMIFS('Stock-AF'!AL$2:AL$215,'Stock-AF'!$C$2:$C$215,Shares!$A8,'Stock-AF'!$G$2:$G$215,Shares!$A$1)</f>
        <v>0</v>
      </c>
      <c r="AD8" s="9">
        <f>SUMIFS('Stock-AF'!AM$2:AM$215,'Stock-AF'!$C$2:$C$215,Shares!$B8,'Stock-AF'!$G$2:$G$215,Shares!$A$1)/SUMIFS('Stock-AF'!AM$2:AM$215,'Stock-AF'!$C$2:$C$215,Shares!$A8,'Stock-AF'!$G$2:$G$215,Shares!$A$1)</f>
        <v>0.44842580600438664</v>
      </c>
      <c r="AE8" s="9">
        <f>SUMIFS('Stock-AF'!AN$2:AN$215,'Stock-AF'!$C$2:$C$215,Shares!$B8,'Stock-AF'!$G$2:$G$215,Shares!$A$1)/SUMIFS('Stock-AF'!AN$2:AN$215,'Stock-AF'!$C$2:$C$215,Shares!$A8,'Stock-AF'!$G$2:$G$215,Shares!$A$1)</f>
        <v>6.6476551627181147E-3</v>
      </c>
      <c r="AF8" s="9">
        <f>SUMIFS('Stock-AF'!AO$2:AO$215,'Stock-AF'!$C$2:$C$215,Shares!$B8,'Stock-AF'!$G$2:$G$215,Shares!$A$1)/SUMIFS('Stock-AF'!AO$2:AO$215,'Stock-AF'!$C$2:$C$215,Shares!$A8,'Stock-AF'!$G$2:$G$215,Shares!$A$1)</f>
        <v>0.29365857504962606</v>
      </c>
      <c r="AG8" s="9">
        <f>SUMIFS('Stock-AF'!AP$2:AP$215,'Stock-AF'!$C$2:$C$215,Shares!$B8,'Stock-AF'!$G$2:$G$215,Shares!$A$1)/SUMIFS('Stock-AF'!AP$2:AP$215,'Stock-AF'!$C$2:$C$215,Shares!$A8,'Stock-AF'!$G$2:$G$215,Shares!$A$1)</f>
        <v>0.14035096336061698</v>
      </c>
      <c r="AH8" s="9">
        <f>SUMIFS('Stock-AF'!AQ$2:AQ$215,'Stock-AF'!$C$2:$C$215,Shares!$B8,'Stock-AF'!$G$2:$G$215,Shares!$A$1)/SUMIFS('Stock-AF'!AQ$2:AQ$215,'Stock-AF'!$C$2:$C$215,Shares!$A8,'Stock-AF'!$G$2:$G$215,Shares!$A$1)</f>
        <v>0.61567275125624699</v>
      </c>
      <c r="AI8" s="9">
        <f>SUMIFS('Stock-AF'!AR$2:AR$215,'Stock-AF'!$C$2:$C$215,Shares!$B8,'Stock-AF'!$G$2:$G$215,Shares!$A$1)/SUMIFS('Stock-AF'!AR$2:AR$215,'Stock-AF'!$C$2:$C$215,Shares!$A8,'Stock-AF'!$G$2:$G$215,Shares!$A$1)</f>
        <v>0.20938137319055164</v>
      </c>
      <c r="AJ8" s="9">
        <f>SUMIFS('Stock-AF'!AS$2:AS$215,'Stock-AF'!$C$2:$C$215,Shares!$B8,'Stock-AF'!$G$2:$G$215,Shares!$A$1)/SUMIFS('Stock-AF'!AS$2:AS$215,'Stock-AF'!$C$2:$C$215,Shares!$A8,'Stock-AF'!$G$2:$G$215,Shares!$A$1)</f>
        <v>8.7396491587551379E-3</v>
      </c>
      <c r="AK8" s="9">
        <f>SUMIFS('Stock-AF'!AT$2:AT$215,'Stock-AF'!$C$2:$C$215,Shares!$B8,'Stock-AF'!$G$2:$G$215,Shares!$A$1)/SUMIFS('Stock-AF'!AT$2:AT$215,'Stock-AF'!$C$2:$C$215,Shares!$A8,'Stock-AF'!$G$2:$G$215,Shares!$A$1)</f>
        <v>8.7104025048275968E-2</v>
      </c>
      <c r="AL8" s="9">
        <f>SUMIFS('Stock-AF'!AU$2:AU$215,'Stock-AF'!$C$2:$C$215,Shares!$B8,'Stock-AF'!$G$2:$G$215,Shares!$A$1)/SUMIFS('Stock-AF'!AU$2:AU$215,'Stock-AF'!$C$2:$C$215,Shares!$A8,'Stock-AF'!$G$2:$G$215,Shares!$A$1)</f>
        <v>0.37992765426446196</v>
      </c>
      <c r="AM8" s="9">
        <f>SUMIFS('Stock-AF'!AV$2:AV$215,'Stock-AF'!$C$2:$C$215,Shares!$B8,'Stock-AF'!$G$2:$G$215,Shares!$A$1)/SUMIFS('Stock-AF'!AV$2:AV$215,'Stock-AF'!$C$2:$C$215,Shares!$A8,'Stock-AF'!$G$2:$G$215,Shares!$A$1)</f>
        <v>0.49186383549131291</v>
      </c>
    </row>
    <row r="9" spans="1:39">
      <c r="A9" t="str">
        <f t="shared" si="0"/>
        <v>C_ES-CK-HR*</v>
      </c>
      <c r="B9" s="4" t="s">
        <v>122</v>
      </c>
      <c r="C9" s="9">
        <f>SUMIFS('Stock-AF'!L$2:L$215,'Stock-AF'!$C$2:$C$215,Shares!$B9,'Stock-AF'!$G$2:$G$215,Shares!$A$1)/SUMIFS('Stock-AF'!L$2:L$215,'Stock-AF'!$C$2:$C$215,Shares!$A9,'Stock-AF'!$G$2:$G$215,Shares!$A$1)</f>
        <v>0.52524357760033824</v>
      </c>
      <c r="D9" s="9">
        <f>SUMIFS('Stock-AF'!M$2:M$215,'Stock-AF'!$C$2:$C$215,Shares!$B9,'Stock-AF'!$G$2:$G$215,Shares!$A$1)/SUMIFS('Stock-AF'!M$2:M$215,'Stock-AF'!$C$2:$C$215,Shares!$A9,'Stock-AF'!$G$2:$G$215,Shares!$A$1)</f>
        <v>0.10699564481468923</v>
      </c>
      <c r="E9" s="9">
        <f>SUMIFS('Stock-AF'!N$2:N$215,'Stock-AF'!$C$2:$C$215,Shares!$B9,'Stock-AF'!$G$2:$G$215,Shares!$A$1)/SUMIFS('Stock-AF'!N$2:N$215,'Stock-AF'!$C$2:$C$215,Shares!$A9,'Stock-AF'!$G$2:$G$215,Shares!$A$1)</f>
        <v>0</v>
      </c>
      <c r="F9" s="9">
        <f>SUMIFS('Stock-AF'!O$2:O$215,'Stock-AF'!$C$2:$C$215,Shares!$B9,'Stock-AF'!$G$2:$G$215,Shares!$A$1)/SUMIFS('Stock-AF'!O$2:O$215,'Stock-AF'!$C$2:$C$215,Shares!$A9,'Stock-AF'!$G$2:$G$215,Shares!$A$1)</f>
        <v>0.16113880092896032</v>
      </c>
      <c r="G9" s="9">
        <f>SUMIFS('Stock-AF'!P$2:P$215,'Stock-AF'!$C$2:$C$215,Shares!$B9,'Stock-AF'!$G$2:$G$215,Shares!$A$1)/SUMIFS('Stock-AF'!P$2:P$215,'Stock-AF'!$C$2:$C$215,Shares!$A9,'Stock-AF'!$G$2:$G$215,Shares!$A$1)</f>
        <v>2.1922616520859379E-2</v>
      </c>
      <c r="H9" s="9">
        <f>SUMIFS('Stock-AF'!Q$2:Q$215,'Stock-AF'!$C$2:$C$215,Shares!$B9,'Stock-AF'!$G$2:$G$215,Shares!$A$1)/SUMIFS('Stock-AF'!Q$2:Q$215,'Stock-AF'!$C$2:$C$215,Shares!$A9,'Stock-AF'!$G$2:$G$215,Shares!$A$1)</f>
        <v>0</v>
      </c>
      <c r="I9" s="9">
        <f>SUMIFS('Stock-AF'!R$2:R$215,'Stock-AF'!$C$2:$C$215,Shares!$B9,'Stock-AF'!$G$2:$G$215,Shares!$A$1)/SUMIFS('Stock-AF'!R$2:R$215,'Stock-AF'!$C$2:$C$215,Shares!$A9,'Stock-AF'!$G$2:$G$215,Shares!$A$1)</f>
        <v>0</v>
      </c>
      <c r="J9" s="9">
        <f>SUMIFS('Stock-AF'!S$2:S$215,'Stock-AF'!$C$2:$C$215,Shares!$B9,'Stock-AF'!$G$2:$G$215,Shares!$A$1)/SUMIFS('Stock-AF'!S$2:S$215,'Stock-AF'!$C$2:$C$215,Shares!$A9,'Stock-AF'!$G$2:$G$215,Shares!$A$1)</f>
        <v>0</v>
      </c>
      <c r="K9" s="9">
        <f>SUMIFS('Stock-AF'!T$2:T$215,'Stock-AF'!$C$2:$C$215,Shares!$B9,'Stock-AF'!$G$2:$G$215,Shares!$A$1)/SUMIFS('Stock-AF'!T$2:T$215,'Stock-AF'!$C$2:$C$215,Shares!$A9,'Stock-AF'!$G$2:$G$215,Shares!$A$1)</f>
        <v>0.1695158478958948</v>
      </c>
      <c r="L9" s="9">
        <f>SUMIFS('Stock-AF'!U$2:U$215,'Stock-AF'!$C$2:$C$215,Shares!$B9,'Stock-AF'!$G$2:$G$215,Shares!$A$1)/SUMIFS('Stock-AF'!U$2:U$215,'Stock-AF'!$C$2:$C$215,Shares!$A9,'Stock-AF'!$G$2:$G$215,Shares!$A$1)</f>
        <v>2.9655282576212721E-2</v>
      </c>
      <c r="M9" s="9">
        <f>SUMIFS('Stock-AF'!V$2:V$215,'Stock-AF'!$C$2:$C$215,Shares!$B9,'Stock-AF'!$G$2:$G$215,Shares!$A$1)/SUMIFS('Stock-AF'!V$2:V$215,'Stock-AF'!$C$2:$C$215,Shares!$A9,'Stock-AF'!$G$2:$G$215,Shares!$A$1)</f>
        <v>1.8343386293904539E-2</v>
      </c>
      <c r="N9" s="9">
        <f>SUMIFS('Stock-AF'!W$2:W$215,'Stock-AF'!$C$2:$C$215,Shares!$B9,'Stock-AF'!$G$2:$G$215,Shares!$A$1)/SUMIFS('Stock-AF'!W$2:W$215,'Stock-AF'!$C$2:$C$215,Shares!$A9,'Stock-AF'!$G$2:$G$215,Shares!$A$1)</f>
        <v>0.11584333035728514</v>
      </c>
      <c r="O9" s="9">
        <f>SUMIFS('Stock-AF'!X$2:X$215,'Stock-AF'!$C$2:$C$215,Shares!$B9,'Stock-AF'!$G$2:$G$215,Shares!$A$1)/SUMIFS('Stock-AF'!X$2:X$215,'Stock-AF'!$C$2:$C$215,Shares!$A9,'Stock-AF'!$G$2:$G$215,Shares!$A$1)</f>
        <v>6.9121289660169186E-2</v>
      </c>
      <c r="P9" s="9">
        <f>SUMIFS('Stock-AF'!Y$2:Y$215,'Stock-AF'!$C$2:$C$215,Shares!$B9,'Stock-AF'!$G$2:$G$215,Shares!$A$1)/SUMIFS('Stock-AF'!Y$2:Y$215,'Stock-AF'!$C$2:$C$215,Shares!$A9,'Stock-AF'!$G$2:$G$215,Shares!$A$1)</f>
        <v>0</v>
      </c>
      <c r="Q9" s="9">
        <f>SUMIFS('Stock-AF'!Z$2:Z$215,'Stock-AF'!$C$2:$C$215,Shares!$B9,'Stock-AF'!$G$2:$G$215,Shares!$A$1)/SUMIFS('Stock-AF'!Z$2:Z$215,'Stock-AF'!$C$2:$C$215,Shares!$A9,'Stock-AF'!$G$2:$G$215,Shares!$A$1)</f>
        <v>0.16069114470842319</v>
      </c>
      <c r="R9" s="9">
        <f>SUMIFS('Stock-AF'!AA$2:AA$215,'Stock-AF'!$C$2:$C$215,Shares!$B9,'Stock-AF'!$G$2:$G$215,Shares!$A$1)/SUMIFS('Stock-AF'!AA$2:AA$215,'Stock-AF'!$C$2:$C$215,Shares!$A9,'Stock-AF'!$G$2:$G$215,Shares!$A$1)</f>
        <v>9.6458872765238901E-2</v>
      </c>
      <c r="S9" s="9">
        <f>SUMIFS('Stock-AF'!AB$2:AB$215,'Stock-AF'!$C$2:$C$215,Shares!$B9,'Stock-AF'!$G$2:$G$215,Shares!$A$1)/SUMIFS('Stock-AF'!AB$2:AB$215,'Stock-AF'!$C$2:$C$215,Shares!$A9,'Stock-AF'!$G$2:$G$215,Shares!$A$1)</f>
        <v>5.5114150288960891E-2</v>
      </c>
      <c r="T9" s="9">
        <f>SUMIFS('Stock-AF'!AC$2:AC$215,'Stock-AF'!$C$2:$C$215,Shares!$B9,'Stock-AF'!$G$2:$G$215,Shares!$A$1)/SUMIFS('Stock-AF'!AC$2:AC$215,'Stock-AF'!$C$2:$C$215,Shares!$A9,'Stock-AF'!$G$2:$G$215,Shares!$A$1)</f>
        <v>4.9728188201500559E-2</v>
      </c>
      <c r="U9" s="9">
        <f>SUMIFS('Stock-AF'!AD$2:AD$215,'Stock-AF'!$C$2:$C$215,Shares!$B9,'Stock-AF'!$G$2:$G$215,Shares!$A$1)/SUMIFS('Stock-AF'!AD$2:AD$215,'Stock-AF'!$C$2:$C$215,Shares!$A9,'Stock-AF'!$G$2:$G$215,Shares!$A$1)</f>
        <v>0.15803509168896912</v>
      </c>
      <c r="V9" s="9">
        <f>SUMIFS('Stock-AF'!AE$2:AE$215,'Stock-AF'!$C$2:$C$215,Shares!$B9,'Stock-AF'!$G$2:$G$215,Shares!$A$1)/SUMIFS('Stock-AF'!AE$2:AE$215,'Stock-AF'!$C$2:$C$215,Shares!$A9,'Stock-AF'!$G$2:$G$215,Shares!$A$1)</f>
        <v>0.12979028768502457</v>
      </c>
      <c r="W9" s="9">
        <f>SUMIFS('Stock-AF'!AF$2:AF$215,'Stock-AF'!$C$2:$C$215,Shares!$B9,'Stock-AF'!$G$2:$G$215,Shares!$A$1)/SUMIFS('Stock-AF'!AF$2:AF$215,'Stock-AF'!$C$2:$C$215,Shares!$A9,'Stock-AF'!$G$2:$G$215,Shares!$A$1)</f>
        <v>0.54523894301939224</v>
      </c>
      <c r="X9" s="9">
        <f>SUMIFS('Stock-AF'!AG$2:AG$215,'Stock-AF'!$C$2:$C$215,Shares!$B9,'Stock-AF'!$G$2:$G$215,Shares!$A$1)/SUMIFS('Stock-AF'!AG$2:AG$215,'Stock-AF'!$C$2:$C$215,Shares!$A9,'Stock-AF'!$G$2:$G$215,Shares!$A$1)</f>
        <v>0</v>
      </c>
      <c r="Y9" s="9">
        <f>SUMIFS('Stock-AF'!AH$2:AH$215,'Stock-AF'!$C$2:$C$215,Shares!$B9,'Stock-AF'!$G$2:$G$215,Shares!$A$1)/SUMIFS('Stock-AF'!AH$2:AH$215,'Stock-AF'!$C$2:$C$215,Shares!$A9,'Stock-AF'!$G$2:$G$215,Shares!$A$1)</f>
        <v>0.1666153321583051</v>
      </c>
      <c r="Z9" s="9">
        <f>SUMIFS('Stock-AF'!AI$2:AI$215,'Stock-AF'!$C$2:$C$215,Shares!$B9,'Stock-AF'!$G$2:$G$215,Shares!$A$1)/SUMIFS('Stock-AF'!AI$2:AI$215,'Stock-AF'!$C$2:$C$215,Shares!$A9,'Stock-AF'!$G$2:$G$215,Shares!$A$1)</f>
        <v>2.793607439535933E-2</v>
      </c>
      <c r="AA9" s="9">
        <f>SUMIFS('Stock-AF'!AJ$2:AJ$215,'Stock-AF'!$C$2:$C$215,Shares!$B9,'Stock-AF'!$G$2:$G$215,Shares!$A$1)/SUMIFS('Stock-AF'!AJ$2:AJ$215,'Stock-AF'!$C$2:$C$215,Shares!$A9,'Stock-AF'!$G$2:$G$215,Shares!$A$1)</f>
        <v>0</v>
      </c>
      <c r="AB9" s="9">
        <f>SUMIFS('Stock-AF'!AK$2:AK$215,'Stock-AF'!$C$2:$C$215,Shares!$B9,'Stock-AF'!$G$2:$G$215,Shares!$A$1)/SUMIFS('Stock-AF'!AK$2:AK$215,'Stock-AF'!$C$2:$C$215,Shares!$A9,'Stock-AF'!$G$2:$G$215,Shares!$A$1)</f>
        <v>0.17588125027540238</v>
      </c>
      <c r="AC9" s="9">
        <f>SUMIFS('Stock-AF'!AL$2:AL$215,'Stock-AF'!$C$2:$C$215,Shares!$B9,'Stock-AF'!$G$2:$G$215,Shares!$A$1)/SUMIFS('Stock-AF'!AL$2:AL$215,'Stock-AF'!$C$2:$C$215,Shares!$A9,'Stock-AF'!$G$2:$G$215,Shares!$A$1)</f>
        <v>0.14575554210320019</v>
      </c>
      <c r="AD9" s="9">
        <f>SUMIFS('Stock-AF'!AM$2:AM$215,'Stock-AF'!$C$2:$C$215,Shares!$B9,'Stock-AF'!$G$2:$G$215,Shares!$A$1)/SUMIFS('Stock-AF'!AM$2:AM$215,'Stock-AF'!$C$2:$C$215,Shares!$A9,'Stock-AF'!$G$2:$G$215,Shares!$A$1)</f>
        <v>0.11141625881515579</v>
      </c>
      <c r="AE9" s="9">
        <f>SUMIFS('Stock-AF'!AN$2:AN$215,'Stock-AF'!$C$2:$C$215,Shares!$B9,'Stock-AF'!$G$2:$G$215,Shares!$A$1)/SUMIFS('Stock-AF'!AN$2:AN$215,'Stock-AF'!$C$2:$C$215,Shares!$A9,'Stock-AF'!$G$2:$G$215,Shares!$A$1)</f>
        <v>1.0547137944500467E-2</v>
      </c>
      <c r="AF9" s="9">
        <f>SUMIFS('Stock-AF'!AO$2:AO$215,'Stock-AF'!$C$2:$C$215,Shares!$B9,'Stock-AF'!$G$2:$G$215,Shares!$A$1)/SUMIFS('Stock-AF'!AO$2:AO$215,'Stock-AF'!$C$2:$C$215,Shares!$A9,'Stock-AF'!$G$2:$G$215,Shares!$A$1)</f>
        <v>6.2188154867516852E-2</v>
      </c>
      <c r="AG9" s="9">
        <f>SUMIFS('Stock-AF'!AP$2:AP$215,'Stock-AF'!$C$2:$C$215,Shares!$B9,'Stock-AF'!$G$2:$G$215,Shares!$A$1)/SUMIFS('Stock-AF'!AP$2:AP$215,'Stock-AF'!$C$2:$C$215,Shares!$A9,'Stock-AF'!$G$2:$G$215,Shares!$A$1)</f>
        <v>0.16042448934151557</v>
      </c>
      <c r="AH9" s="9">
        <f>SUMIFS('Stock-AF'!AQ$2:AQ$215,'Stock-AF'!$C$2:$C$215,Shares!$B9,'Stock-AF'!$G$2:$G$215,Shares!$A$1)/SUMIFS('Stock-AF'!AQ$2:AQ$215,'Stock-AF'!$C$2:$C$215,Shares!$A9,'Stock-AF'!$G$2:$G$215,Shares!$A$1)</f>
        <v>5.5173860862654682E-2</v>
      </c>
      <c r="AI9" s="9">
        <f>SUMIFS('Stock-AF'!AR$2:AR$215,'Stock-AF'!$C$2:$C$215,Shares!$B9,'Stock-AF'!$G$2:$G$215,Shares!$A$1)/SUMIFS('Stock-AF'!AR$2:AR$215,'Stock-AF'!$C$2:$C$215,Shares!$A9,'Stock-AF'!$G$2:$G$215,Shares!$A$1)</f>
        <v>7.5810409415215635E-2</v>
      </c>
      <c r="AJ9" s="9">
        <f>SUMIFS('Stock-AF'!AS$2:AS$215,'Stock-AF'!$C$2:$C$215,Shares!$B9,'Stock-AF'!$G$2:$G$215,Shares!$A$1)/SUMIFS('Stock-AF'!AS$2:AS$215,'Stock-AF'!$C$2:$C$215,Shares!$A9,'Stock-AF'!$G$2:$G$215,Shares!$A$1)</f>
        <v>1.6284246374497671E-2</v>
      </c>
      <c r="AK9" s="9">
        <f>SUMIFS('Stock-AF'!AT$2:AT$215,'Stock-AF'!$C$2:$C$215,Shares!$B9,'Stock-AF'!$G$2:$G$215,Shares!$A$1)/SUMIFS('Stock-AF'!AT$2:AT$215,'Stock-AF'!$C$2:$C$215,Shares!$A9,'Stock-AF'!$G$2:$G$215,Shares!$A$1)</f>
        <v>0.15033284570883806</v>
      </c>
      <c r="AL9" s="9">
        <f>SUMIFS('Stock-AF'!AU$2:AU$215,'Stock-AF'!$C$2:$C$215,Shares!$B9,'Stock-AF'!$G$2:$G$215,Shares!$A$1)/SUMIFS('Stock-AF'!AU$2:AU$215,'Stock-AF'!$C$2:$C$215,Shares!$A9,'Stock-AF'!$G$2:$G$215,Shares!$A$1)</f>
        <v>9.9492569711962145E-2</v>
      </c>
      <c r="AM9" s="9">
        <f>SUMIFS('Stock-AF'!AV$2:AV$215,'Stock-AF'!$C$2:$C$215,Shares!$B9,'Stock-AF'!$G$2:$G$215,Shares!$A$1)/SUMIFS('Stock-AF'!AV$2:AV$215,'Stock-AF'!$C$2:$C$215,Shares!$A9,'Stock-AF'!$G$2:$G$215,Shares!$A$1)</f>
        <v>0</v>
      </c>
    </row>
    <row r="10" spans="1:39">
      <c r="A10" t="str">
        <f t="shared" si="0"/>
        <v>C_ES-CK-OF*</v>
      </c>
      <c r="B10" s="4" t="s">
        <v>123</v>
      </c>
      <c r="C10" s="9">
        <f>SUMIFS('Stock-AF'!L$2:L$215,'Stock-AF'!$C$2:$C$215,Shares!$B10,'Stock-AF'!$G$2:$G$215,Shares!$A$1)/SUMIFS('Stock-AF'!L$2:L$215,'Stock-AF'!$C$2:$C$215,Shares!$A10,'Stock-AF'!$G$2:$G$215,Shares!$A$1)</f>
        <v>0.1150086594275139</v>
      </c>
      <c r="D10" s="9">
        <f>SUMIFS('Stock-AF'!M$2:M$215,'Stock-AF'!$C$2:$C$215,Shares!$B10,'Stock-AF'!$G$2:$G$215,Shares!$A$1)/SUMIFS('Stock-AF'!M$2:M$215,'Stock-AF'!$C$2:$C$215,Shares!$A10,'Stock-AF'!$G$2:$G$215,Shares!$A$1)</f>
        <v>1.2147205563533511E-2</v>
      </c>
      <c r="E10" s="9">
        <f>SUMIFS('Stock-AF'!N$2:N$215,'Stock-AF'!$C$2:$C$215,Shares!$B10,'Stock-AF'!$G$2:$G$215,Shares!$A$1)/SUMIFS('Stock-AF'!N$2:N$215,'Stock-AF'!$C$2:$C$215,Shares!$A10,'Stock-AF'!$G$2:$G$215,Shares!$A$1)</f>
        <v>0</v>
      </c>
      <c r="F10" s="9">
        <f>SUMIFS('Stock-AF'!O$2:O$215,'Stock-AF'!$C$2:$C$215,Shares!$B10,'Stock-AF'!$G$2:$G$215,Shares!$A$1)/SUMIFS('Stock-AF'!O$2:O$215,'Stock-AF'!$C$2:$C$215,Shares!$A10,'Stock-AF'!$G$2:$G$215,Shares!$A$1)</f>
        <v>2.0025474985391157E-3</v>
      </c>
      <c r="G10" s="9">
        <f>SUMIFS('Stock-AF'!P$2:P$215,'Stock-AF'!$C$2:$C$215,Shares!$B10,'Stock-AF'!$G$2:$G$215,Shares!$A$1)/SUMIFS('Stock-AF'!P$2:P$215,'Stock-AF'!$C$2:$C$215,Shares!$A10,'Stock-AF'!$G$2:$G$215,Shares!$A$1)</f>
        <v>8.7775715480677367E-3</v>
      </c>
      <c r="H10" s="9">
        <f>SUMIFS('Stock-AF'!Q$2:Q$215,'Stock-AF'!$C$2:$C$215,Shares!$B10,'Stock-AF'!$G$2:$G$215,Shares!$A$1)/SUMIFS('Stock-AF'!Q$2:Q$215,'Stock-AF'!$C$2:$C$215,Shares!$A10,'Stock-AF'!$G$2:$G$215,Shares!$A$1)</f>
        <v>0.10325493737952518</v>
      </c>
      <c r="I10" s="9">
        <f>SUMIFS('Stock-AF'!R$2:R$215,'Stock-AF'!$C$2:$C$215,Shares!$B10,'Stock-AF'!$G$2:$G$215,Shares!$A$1)/SUMIFS('Stock-AF'!R$2:R$215,'Stock-AF'!$C$2:$C$215,Shares!$A10,'Stock-AF'!$G$2:$G$215,Shares!$A$1)</f>
        <v>2.544340241215335E-2</v>
      </c>
      <c r="J10" s="9">
        <f>SUMIFS('Stock-AF'!S$2:S$215,'Stock-AF'!$C$2:$C$215,Shares!$B10,'Stock-AF'!$G$2:$G$215,Shares!$A$1)/SUMIFS('Stock-AF'!S$2:S$215,'Stock-AF'!$C$2:$C$215,Shares!$A10,'Stock-AF'!$G$2:$G$215,Shares!$A$1)</f>
        <v>1.2534433239170854E-2</v>
      </c>
      <c r="K10" s="9">
        <f>SUMIFS('Stock-AF'!T$2:T$215,'Stock-AF'!$C$2:$C$215,Shares!$B10,'Stock-AF'!$G$2:$G$215,Shares!$A$1)/SUMIFS('Stock-AF'!T$2:T$215,'Stock-AF'!$C$2:$C$215,Shares!$A10,'Stock-AF'!$G$2:$G$215,Shares!$A$1)</f>
        <v>0</v>
      </c>
      <c r="L10" s="9">
        <f>SUMIFS('Stock-AF'!U$2:U$215,'Stock-AF'!$C$2:$C$215,Shares!$B10,'Stock-AF'!$G$2:$G$215,Shares!$A$1)/SUMIFS('Stock-AF'!U$2:U$215,'Stock-AF'!$C$2:$C$215,Shares!$A10,'Stock-AF'!$G$2:$G$215,Shares!$A$1)</f>
        <v>1.1683818148978679E-2</v>
      </c>
      <c r="M10" s="9">
        <f>SUMIFS('Stock-AF'!V$2:V$215,'Stock-AF'!$C$2:$C$215,Shares!$B10,'Stock-AF'!$G$2:$G$215,Shares!$A$1)/SUMIFS('Stock-AF'!V$2:V$215,'Stock-AF'!$C$2:$C$215,Shares!$A10,'Stock-AF'!$G$2:$G$215,Shares!$A$1)</f>
        <v>1.1096767605101109E-2</v>
      </c>
      <c r="N10" s="9">
        <f>SUMIFS('Stock-AF'!W$2:W$215,'Stock-AF'!$C$2:$C$215,Shares!$B10,'Stock-AF'!$G$2:$G$215,Shares!$A$1)/SUMIFS('Stock-AF'!W$2:W$215,'Stock-AF'!$C$2:$C$215,Shares!$A10,'Stock-AF'!$G$2:$G$215,Shares!$A$1)</f>
        <v>0</v>
      </c>
      <c r="O10" s="9">
        <f>SUMIFS('Stock-AF'!X$2:X$215,'Stock-AF'!$C$2:$C$215,Shares!$B10,'Stock-AF'!$G$2:$G$215,Shares!$A$1)/SUMIFS('Stock-AF'!X$2:X$215,'Stock-AF'!$C$2:$C$215,Shares!$A10,'Stock-AF'!$G$2:$G$215,Shares!$A$1)</f>
        <v>8.4075163976516602E-3</v>
      </c>
      <c r="P10" s="9">
        <f>SUMIFS('Stock-AF'!Y$2:Y$215,'Stock-AF'!$C$2:$C$215,Shares!$B10,'Stock-AF'!$G$2:$G$215,Shares!$A$1)/SUMIFS('Stock-AF'!Y$2:Y$215,'Stock-AF'!$C$2:$C$215,Shares!$A10,'Stock-AF'!$G$2:$G$215,Shares!$A$1)</f>
        <v>1.0664106731110411E-2</v>
      </c>
      <c r="Q10" s="9">
        <f>SUMIFS('Stock-AF'!Z$2:Z$215,'Stock-AF'!$C$2:$C$215,Shares!$B10,'Stock-AF'!$G$2:$G$215,Shares!$A$1)/SUMIFS('Stock-AF'!Z$2:Z$215,'Stock-AF'!$C$2:$C$215,Shares!$A10,'Stock-AF'!$G$2:$G$215,Shares!$A$1)</f>
        <v>1.2360888602992797E-2</v>
      </c>
      <c r="R10" s="9">
        <f>SUMIFS('Stock-AF'!AA$2:AA$215,'Stock-AF'!$C$2:$C$215,Shares!$B10,'Stock-AF'!$G$2:$G$215,Shares!$A$1)/SUMIFS('Stock-AF'!AA$2:AA$215,'Stock-AF'!$C$2:$C$215,Shares!$A10,'Stock-AF'!$G$2:$G$215,Shares!$A$1)</f>
        <v>3.5120019356528588E-3</v>
      </c>
      <c r="S10" s="9">
        <f>SUMIFS('Stock-AF'!AB$2:AB$215,'Stock-AF'!$C$2:$C$215,Shares!$B10,'Stock-AF'!$G$2:$G$215,Shares!$A$1)/SUMIFS('Stock-AF'!AB$2:AB$215,'Stock-AF'!$C$2:$C$215,Shares!$A10,'Stock-AF'!$G$2:$G$215,Shares!$A$1)</f>
        <v>1.2667730661649942E-2</v>
      </c>
      <c r="T10" s="9">
        <f>SUMIFS('Stock-AF'!AC$2:AC$215,'Stock-AF'!$C$2:$C$215,Shares!$B10,'Stock-AF'!$G$2:$G$215,Shares!$A$1)/SUMIFS('Stock-AF'!AC$2:AC$215,'Stock-AF'!$C$2:$C$215,Shares!$A10,'Stock-AF'!$G$2:$G$215,Shares!$A$1)</f>
        <v>1.0595314397648083E-2</v>
      </c>
      <c r="U10" s="9">
        <f>SUMIFS('Stock-AF'!AD$2:AD$215,'Stock-AF'!$C$2:$C$215,Shares!$B10,'Stock-AF'!$G$2:$G$215,Shares!$A$1)/SUMIFS('Stock-AF'!AD$2:AD$215,'Stock-AF'!$C$2:$C$215,Shares!$A10,'Stock-AF'!$G$2:$G$215,Shares!$A$1)</f>
        <v>0</v>
      </c>
      <c r="V10" s="9">
        <f>SUMIFS('Stock-AF'!AE$2:AE$215,'Stock-AF'!$C$2:$C$215,Shares!$B10,'Stock-AF'!$G$2:$G$215,Shares!$A$1)/SUMIFS('Stock-AF'!AE$2:AE$215,'Stock-AF'!$C$2:$C$215,Shares!$A10,'Stock-AF'!$G$2:$G$215,Shares!$A$1)</f>
        <v>0</v>
      </c>
      <c r="W10" s="9">
        <f>SUMIFS('Stock-AF'!AF$2:AF$215,'Stock-AF'!$C$2:$C$215,Shares!$B10,'Stock-AF'!$G$2:$G$215,Shares!$A$1)/SUMIFS('Stock-AF'!AF$2:AF$215,'Stock-AF'!$C$2:$C$215,Shares!$A10,'Stock-AF'!$G$2:$G$215,Shares!$A$1)</f>
        <v>8.8183457580368219E-2</v>
      </c>
      <c r="X10" s="9">
        <f>SUMIFS('Stock-AF'!AG$2:AG$215,'Stock-AF'!$C$2:$C$215,Shares!$B10,'Stock-AF'!$G$2:$G$215,Shares!$A$1)/SUMIFS('Stock-AF'!AG$2:AG$215,'Stock-AF'!$C$2:$C$215,Shares!$A10,'Stock-AF'!$G$2:$G$215,Shares!$A$1)</f>
        <v>1.1912416673722878E-2</v>
      </c>
      <c r="Y10" s="9">
        <f>SUMIFS('Stock-AF'!AH$2:AH$215,'Stock-AF'!$C$2:$C$215,Shares!$B10,'Stock-AF'!$G$2:$G$215,Shares!$A$1)/SUMIFS('Stock-AF'!AH$2:AH$215,'Stock-AF'!$C$2:$C$215,Shares!$A10,'Stock-AF'!$G$2:$G$215,Shares!$A$1)</f>
        <v>0</v>
      </c>
      <c r="Z10" s="9">
        <f>SUMIFS('Stock-AF'!AI$2:AI$215,'Stock-AF'!$C$2:$C$215,Shares!$B10,'Stock-AF'!$G$2:$G$215,Shares!$A$1)/SUMIFS('Stock-AF'!AI$2:AI$215,'Stock-AF'!$C$2:$C$215,Shares!$A10,'Stock-AF'!$G$2:$G$215,Shares!$A$1)</f>
        <v>1.1998185993334574E-2</v>
      </c>
      <c r="AA10" s="9">
        <f>SUMIFS('Stock-AF'!AJ$2:AJ$215,'Stock-AF'!$C$2:$C$215,Shares!$B10,'Stock-AF'!$G$2:$G$215,Shares!$A$1)/SUMIFS('Stock-AF'!AJ$2:AJ$215,'Stock-AF'!$C$2:$C$215,Shares!$A10,'Stock-AF'!$G$2:$G$215,Shares!$A$1)</f>
        <v>0</v>
      </c>
      <c r="AB10" s="9">
        <f>SUMIFS('Stock-AF'!AK$2:AK$215,'Stock-AF'!$C$2:$C$215,Shares!$B10,'Stock-AF'!$G$2:$G$215,Shares!$A$1)/SUMIFS('Stock-AF'!AK$2:AK$215,'Stock-AF'!$C$2:$C$215,Shares!$A10,'Stock-AF'!$G$2:$G$215,Shares!$A$1)</f>
        <v>0.1261280779507995</v>
      </c>
      <c r="AC10" s="9">
        <f>SUMIFS('Stock-AF'!AL$2:AL$215,'Stock-AF'!$C$2:$C$215,Shares!$B10,'Stock-AF'!$G$2:$G$215,Shares!$A$1)/SUMIFS('Stock-AF'!AL$2:AL$215,'Stock-AF'!$C$2:$C$215,Shares!$A10,'Stock-AF'!$G$2:$G$215,Shares!$A$1)</f>
        <v>0</v>
      </c>
      <c r="AD10" s="9">
        <f>SUMIFS('Stock-AF'!AM$2:AM$215,'Stock-AF'!$C$2:$C$215,Shares!$B10,'Stock-AF'!$G$2:$G$215,Shares!$A$1)/SUMIFS('Stock-AF'!AM$2:AM$215,'Stock-AF'!$C$2:$C$215,Shares!$A10,'Stock-AF'!$G$2:$G$215,Shares!$A$1)</f>
        <v>2.5966971314535891E-3</v>
      </c>
      <c r="AE10" s="9">
        <f>SUMIFS('Stock-AF'!AN$2:AN$215,'Stock-AF'!$C$2:$C$215,Shares!$B10,'Stock-AF'!$G$2:$G$215,Shares!$A$1)/SUMIFS('Stock-AF'!AN$2:AN$215,'Stock-AF'!$C$2:$C$215,Shares!$A10,'Stock-AF'!$G$2:$G$215,Shares!$A$1)</f>
        <v>3.5954303352534549E-3</v>
      </c>
      <c r="AF10" s="9">
        <f>SUMIFS('Stock-AF'!AO$2:AO$215,'Stock-AF'!$C$2:$C$215,Shares!$B10,'Stock-AF'!$G$2:$G$215,Shares!$A$1)/SUMIFS('Stock-AF'!AO$2:AO$215,'Stock-AF'!$C$2:$C$215,Shares!$A10,'Stock-AF'!$G$2:$G$215,Shares!$A$1)</f>
        <v>1.2029747532477205E-2</v>
      </c>
      <c r="AG10" s="9">
        <f>SUMIFS('Stock-AF'!AP$2:AP$215,'Stock-AF'!$C$2:$C$215,Shares!$B10,'Stock-AF'!$G$2:$G$215,Shares!$A$1)/SUMIFS('Stock-AF'!AP$2:AP$215,'Stock-AF'!$C$2:$C$215,Shares!$A10,'Stock-AF'!$G$2:$G$215,Shares!$A$1)</f>
        <v>0</v>
      </c>
      <c r="AH10" s="9">
        <f>SUMIFS('Stock-AF'!AQ$2:AQ$215,'Stock-AF'!$C$2:$C$215,Shares!$B10,'Stock-AF'!$G$2:$G$215,Shares!$A$1)/SUMIFS('Stock-AF'!AQ$2:AQ$215,'Stock-AF'!$C$2:$C$215,Shares!$A10,'Stock-AF'!$G$2:$G$215,Shares!$A$1)</f>
        <v>0</v>
      </c>
      <c r="AI10" s="9">
        <f>SUMIFS('Stock-AF'!AR$2:AR$215,'Stock-AF'!$C$2:$C$215,Shares!$B10,'Stock-AF'!$G$2:$G$215,Shares!$A$1)/SUMIFS('Stock-AF'!AR$2:AR$215,'Stock-AF'!$C$2:$C$215,Shares!$A10,'Stock-AF'!$G$2:$G$215,Shares!$A$1)</f>
        <v>7.4892801378886015E-2</v>
      </c>
      <c r="AJ10" s="9">
        <f>SUMIFS('Stock-AF'!AS$2:AS$215,'Stock-AF'!$C$2:$C$215,Shares!$B10,'Stock-AF'!$G$2:$G$215,Shares!$A$1)/SUMIFS('Stock-AF'!AS$2:AS$215,'Stock-AF'!$C$2:$C$215,Shares!$A10,'Stock-AF'!$G$2:$G$215,Shares!$A$1)</f>
        <v>1.0714438742816083E-2</v>
      </c>
      <c r="AK10" s="9">
        <f>SUMIFS('Stock-AF'!AT$2:AT$215,'Stock-AF'!$C$2:$C$215,Shares!$B10,'Stock-AF'!$G$2:$G$215,Shares!$A$1)/SUMIFS('Stock-AF'!AT$2:AT$215,'Stock-AF'!$C$2:$C$215,Shares!$A10,'Stock-AF'!$G$2:$G$215,Shares!$A$1)</f>
        <v>0</v>
      </c>
      <c r="AL10" s="9">
        <f>SUMIFS('Stock-AF'!AU$2:AU$215,'Stock-AF'!$C$2:$C$215,Shares!$B10,'Stock-AF'!$G$2:$G$215,Shares!$A$1)/SUMIFS('Stock-AF'!AU$2:AU$215,'Stock-AF'!$C$2:$C$215,Shares!$A10,'Stock-AF'!$G$2:$G$215,Shares!$A$1)</f>
        <v>1.2543404421884634E-2</v>
      </c>
      <c r="AM10" s="9">
        <f>SUMIFS('Stock-AF'!AV$2:AV$215,'Stock-AF'!$C$2:$C$215,Shares!$B10,'Stock-AF'!$G$2:$G$215,Shares!$A$1)/SUMIFS('Stock-AF'!AV$2:AV$215,'Stock-AF'!$C$2:$C$215,Shares!$A10,'Stock-AF'!$G$2:$G$215,Shares!$A$1)</f>
        <v>3.2047543939776389E-3</v>
      </c>
    </row>
    <row r="11" spans="1:39">
      <c r="A11" t="str">
        <f t="shared" si="0"/>
        <v>C_ES-CK-OF*</v>
      </c>
      <c r="B11" s="4" t="s">
        <v>124</v>
      </c>
      <c r="C11" s="9">
        <f>SUMIFS('Stock-AF'!L$2:L$215,'Stock-AF'!$C$2:$C$215,Shares!$B11,'Stock-AF'!$G$2:$G$215,Shares!$A$1)/SUMIFS('Stock-AF'!L$2:L$215,'Stock-AF'!$C$2:$C$215,Shares!$A11,'Stock-AF'!$G$2:$G$215,Shares!$A$1)</f>
        <v>0.35974776297214728</v>
      </c>
      <c r="D11" s="9">
        <f>SUMIFS('Stock-AF'!M$2:M$215,'Stock-AF'!$C$2:$C$215,Shares!$B11,'Stock-AF'!$G$2:$G$215,Shares!$A$1)/SUMIFS('Stock-AF'!M$2:M$215,'Stock-AF'!$C$2:$C$215,Shares!$A11,'Stock-AF'!$G$2:$G$215,Shares!$A$1)</f>
        <v>0.61427790886663991</v>
      </c>
      <c r="E11" s="9">
        <f>SUMIFS('Stock-AF'!N$2:N$215,'Stock-AF'!$C$2:$C$215,Shares!$B11,'Stock-AF'!$G$2:$G$215,Shares!$A$1)/SUMIFS('Stock-AF'!N$2:N$215,'Stock-AF'!$C$2:$C$215,Shares!$A11,'Stock-AF'!$G$2:$G$215,Shares!$A$1)</f>
        <v>1</v>
      </c>
      <c r="F11" s="9">
        <f>SUMIFS('Stock-AF'!O$2:O$215,'Stock-AF'!$C$2:$C$215,Shares!$B11,'Stock-AF'!$G$2:$G$215,Shares!$A$1)/SUMIFS('Stock-AF'!O$2:O$215,'Stock-AF'!$C$2:$C$215,Shares!$A11,'Stock-AF'!$G$2:$G$215,Shares!$A$1)</f>
        <v>0.54914716596417923</v>
      </c>
      <c r="G11" s="9">
        <f>SUMIFS('Stock-AF'!P$2:P$215,'Stock-AF'!$C$2:$C$215,Shares!$B11,'Stock-AF'!$G$2:$G$215,Shares!$A$1)/SUMIFS('Stock-AF'!P$2:P$215,'Stock-AF'!$C$2:$C$215,Shares!$A11,'Stock-AF'!$G$2:$G$215,Shares!$A$1)</f>
        <v>0.86511783707392764</v>
      </c>
      <c r="H11" s="9">
        <f>SUMIFS('Stock-AF'!Q$2:Q$215,'Stock-AF'!$C$2:$C$215,Shares!$B11,'Stock-AF'!$G$2:$G$215,Shares!$A$1)/SUMIFS('Stock-AF'!Q$2:Q$215,'Stock-AF'!$C$2:$C$215,Shares!$A11,'Stock-AF'!$G$2:$G$215,Shares!$A$1)</f>
        <v>0.63241064158932037</v>
      </c>
      <c r="I11" s="9">
        <f>SUMIFS('Stock-AF'!R$2:R$215,'Stock-AF'!$C$2:$C$215,Shares!$B11,'Stock-AF'!$G$2:$G$215,Shares!$A$1)/SUMIFS('Stock-AF'!R$2:R$215,'Stock-AF'!$C$2:$C$215,Shares!$A11,'Stock-AF'!$G$2:$G$215,Shares!$A$1)</f>
        <v>0.97455659758784652</v>
      </c>
      <c r="J11" s="9">
        <f>SUMIFS('Stock-AF'!S$2:S$215,'Stock-AF'!$C$2:$C$215,Shares!$B11,'Stock-AF'!$G$2:$G$215,Shares!$A$1)/SUMIFS('Stock-AF'!S$2:S$215,'Stock-AF'!$C$2:$C$215,Shares!$A11,'Stock-AF'!$G$2:$G$215,Shares!$A$1)</f>
        <v>0.48153087672146611</v>
      </c>
      <c r="K11" s="9">
        <f>SUMIFS('Stock-AF'!T$2:T$215,'Stock-AF'!$C$2:$C$215,Shares!$B11,'Stock-AF'!$G$2:$G$215,Shares!$A$1)/SUMIFS('Stock-AF'!T$2:T$215,'Stock-AF'!$C$2:$C$215,Shares!$A11,'Stock-AF'!$G$2:$G$215,Shares!$A$1)</f>
        <v>0.37834881347686466</v>
      </c>
      <c r="L11" s="9">
        <f>SUMIFS('Stock-AF'!U$2:U$215,'Stock-AF'!$C$2:$C$215,Shares!$B11,'Stock-AF'!$G$2:$G$215,Shares!$A$1)/SUMIFS('Stock-AF'!U$2:U$215,'Stock-AF'!$C$2:$C$215,Shares!$A11,'Stock-AF'!$G$2:$G$215,Shares!$A$1)</f>
        <v>0.71353178331668443</v>
      </c>
      <c r="M11" s="9">
        <f>SUMIFS('Stock-AF'!V$2:V$215,'Stock-AF'!$C$2:$C$215,Shares!$B11,'Stock-AF'!$G$2:$G$215,Shares!$A$1)/SUMIFS('Stock-AF'!V$2:V$215,'Stock-AF'!$C$2:$C$215,Shares!$A11,'Stock-AF'!$G$2:$G$215,Shares!$A$1)</f>
        <v>0.86443558303850676</v>
      </c>
      <c r="N11" s="9">
        <f>SUMIFS('Stock-AF'!W$2:W$215,'Stock-AF'!$C$2:$C$215,Shares!$B11,'Stock-AF'!$G$2:$G$215,Shares!$A$1)/SUMIFS('Stock-AF'!W$2:W$215,'Stock-AF'!$C$2:$C$215,Shares!$A11,'Stock-AF'!$G$2:$G$215,Shares!$A$1)</f>
        <v>0.81613411579281125</v>
      </c>
      <c r="O11" s="9">
        <f>SUMIFS('Stock-AF'!X$2:X$215,'Stock-AF'!$C$2:$C$215,Shares!$B11,'Stock-AF'!$G$2:$G$215,Shares!$A$1)/SUMIFS('Stock-AF'!X$2:X$215,'Stock-AF'!$C$2:$C$215,Shares!$A11,'Stock-AF'!$G$2:$G$215,Shares!$A$1)</f>
        <v>0.79358754004526488</v>
      </c>
      <c r="P11" s="9">
        <f>SUMIFS('Stock-AF'!Y$2:Y$215,'Stock-AF'!$C$2:$C$215,Shares!$B11,'Stock-AF'!$G$2:$G$215,Shares!$A$1)/SUMIFS('Stock-AF'!Y$2:Y$215,'Stock-AF'!$C$2:$C$215,Shares!$A11,'Stock-AF'!$G$2:$G$215,Shares!$A$1)</f>
        <v>0.97273678314663914</v>
      </c>
      <c r="Q11" s="9">
        <f>SUMIFS('Stock-AF'!Z$2:Z$215,'Stock-AF'!$C$2:$C$215,Shares!$B11,'Stock-AF'!$G$2:$G$215,Shares!$A$1)/SUMIFS('Stock-AF'!Z$2:Z$215,'Stock-AF'!$C$2:$C$215,Shares!$A11,'Stock-AF'!$G$2:$G$215,Shares!$A$1)</f>
        <v>0.57375026209024904</v>
      </c>
      <c r="R11" s="9">
        <f>SUMIFS('Stock-AF'!AA$2:AA$215,'Stock-AF'!$C$2:$C$215,Shares!$B11,'Stock-AF'!$G$2:$G$215,Shares!$A$1)/SUMIFS('Stock-AF'!AA$2:AA$215,'Stock-AF'!$C$2:$C$215,Shares!$A11,'Stock-AF'!$G$2:$G$215,Shares!$A$1)</f>
        <v>0.67408062515404155</v>
      </c>
      <c r="S11" s="9">
        <f>SUMIFS('Stock-AF'!AB$2:AB$215,'Stock-AF'!$C$2:$C$215,Shares!$B11,'Stock-AF'!$G$2:$G$215,Shares!$A$1)/SUMIFS('Stock-AF'!AB$2:AB$215,'Stock-AF'!$C$2:$C$215,Shares!$A11,'Stock-AF'!$G$2:$G$215,Shares!$A$1)</f>
        <v>0.46251565439485043</v>
      </c>
      <c r="T11" s="9">
        <f>SUMIFS('Stock-AF'!AC$2:AC$215,'Stock-AF'!$C$2:$C$215,Shares!$B11,'Stock-AF'!$G$2:$G$215,Shares!$A$1)/SUMIFS('Stock-AF'!AC$2:AC$215,'Stock-AF'!$C$2:$C$215,Shares!$A11,'Stock-AF'!$G$2:$G$215,Shares!$A$1)</f>
        <v>0.62136782725363038</v>
      </c>
      <c r="U11" s="9">
        <f>SUMIFS('Stock-AF'!AD$2:AD$215,'Stock-AF'!$C$2:$C$215,Shares!$B11,'Stock-AF'!$G$2:$G$215,Shares!$A$1)/SUMIFS('Stock-AF'!AD$2:AD$215,'Stock-AF'!$C$2:$C$215,Shares!$A11,'Stock-AF'!$G$2:$G$215,Shares!$A$1)</f>
        <v>0.84196490831103088</v>
      </c>
      <c r="V11" s="9">
        <f>SUMIFS('Stock-AF'!AE$2:AE$215,'Stock-AF'!$C$2:$C$215,Shares!$B11,'Stock-AF'!$G$2:$G$215,Shares!$A$1)/SUMIFS('Stock-AF'!AE$2:AE$215,'Stock-AF'!$C$2:$C$215,Shares!$A11,'Stock-AF'!$G$2:$G$215,Shares!$A$1)</f>
        <v>0.33615645238452257</v>
      </c>
      <c r="W11" s="9">
        <f>SUMIFS('Stock-AF'!AF$2:AF$215,'Stock-AF'!$C$2:$C$215,Shares!$B11,'Stock-AF'!$G$2:$G$215,Shares!$A$1)/SUMIFS('Stock-AF'!AF$2:AF$215,'Stock-AF'!$C$2:$C$215,Shares!$A11,'Stock-AF'!$G$2:$G$215,Shares!$A$1)</f>
        <v>0.36657759940024032</v>
      </c>
      <c r="X11" s="9">
        <f>SUMIFS('Stock-AF'!AG$2:AG$215,'Stock-AF'!$C$2:$C$215,Shares!$B11,'Stock-AF'!$G$2:$G$215,Shares!$A$1)/SUMIFS('Stock-AF'!AG$2:AG$215,'Stock-AF'!$C$2:$C$215,Shares!$A11,'Stock-AF'!$G$2:$G$215,Shares!$A$1)</f>
        <v>0.64488711135058352</v>
      </c>
      <c r="Y11" s="9">
        <f>SUMIFS('Stock-AF'!AH$2:AH$215,'Stock-AF'!$C$2:$C$215,Shares!$B11,'Stock-AF'!$G$2:$G$215,Shares!$A$1)/SUMIFS('Stock-AF'!AH$2:AH$215,'Stock-AF'!$C$2:$C$215,Shares!$A11,'Stock-AF'!$G$2:$G$215,Shares!$A$1)</f>
        <v>0.436448050335975</v>
      </c>
      <c r="Z11" s="9">
        <f>SUMIFS('Stock-AF'!AI$2:AI$215,'Stock-AF'!$C$2:$C$215,Shares!$B11,'Stock-AF'!$G$2:$G$215,Shares!$A$1)/SUMIFS('Stock-AF'!AI$2:AI$215,'Stock-AF'!$C$2:$C$215,Shares!$A11,'Stock-AF'!$G$2:$G$215,Shares!$A$1)</f>
        <v>0.63046573795367733</v>
      </c>
      <c r="AA11" s="9">
        <f>SUMIFS('Stock-AF'!AJ$2:AJ$215,'Stock-AF'!$C$2:$C$215,Shares!$B11,'Stock-AF'!$G$2:$G$215,Shares!$A$1)/SUMIFS('Stock-AF'!AJ$2:AJ$215,'Stock-AF'!$C$2:$C$215,Shares!$A11,'Stock-AF'!$G$2:$G$215,Shares!$A$1)</f>
        <v>1</v>
      </c>
      <c r="AB11" s="9">
        <f>SUMIFS('Stock-AF'!AK$2:AK$215,'Stock-AF'!$C$2:$C$215,Shares!$B11,'Stock-AF'!$G$2:$G$215,Shares!$A$1)/SUMIFS('Stock-AF'!AK$2:AK$215,'Stock-AF'!$C$2:$C$215,Shares!$A11,'Stock-AF'!$G$2:$G$215,Shares!$A$1)</f>
        <v>0.68715881389275568</v>
      </c>
      <c r="AC11" s="9">
        <f>SUMIFS('Stock-AF'!AL$2:AL$215,'Stock-AF'!$C$2:$C$215,Shares!$B11,'Stock-AF'!$G$2:$G$215,Shares!$A$1)/SUMIFS('Stock-AF'!AL$2:AL$215,'Stock-AF'!$C$2:$C$215,Shares!$A11,'Stock-AF'!$G$2:$G$215,Shares!$A$1)</f>
        <v>0.85424445789679926</v>
      </c>
      <c r="AD11" s="9">
        <f>SUMIFS('Stock-AF'!AM$2:AM$215,'Stock-AF'!$C$2:$C$215,Shares!$B11,'Stock-AF'!$G$2:$G$215,Shares!$A$1)/SUMIFS('Stock-AF'!AM$2:AM$215,'Stock-AF'!$C$2:$C$215,Shares!$A11,'Stock-AF'!$G$2:$G$215,Shares!$A$1)</f>
        <v>0.43756123804900421</v>
      </c>
      <c r="AE11" s="9">
        <f>SUMIFS('Stock-AF'!AN$2:AN$215,'Stock-AF'!$C$2:$C$215,Shares!$B11,'Stock-AF'!$G$2:$G$215,Shares!$A$1)/SUMIFS('Stock-AF'!AN$2:AN$215,'Stock-AF'!$C$2:$C$215,Shares!$A11,'Stock-AF'!$G$2:$G$215,Shares!$A$1)</f>
        <v>0.97920977655752783</v>
      </c>
      <c r="AF11" s="9">
        <f>SUMIFS('Stock-AF'!AO$2:AO$215,'Stock-AF'!$C$2:$C$215,Shares!$B11,'Stock-AF'!$G$2:$G$215,Shares!$A$1)/SUMIFS('Stock-AF'!AO$2:AO$215,'Stock-AF'!$C$2:$C$215,Shares!$A11,'Stock-AF'!$G$2:$G$215,Shares!$A$1)</f>
        <v>0.63212352255038029</v>
      </c>
      <c r="AG11" s="9">
        <f>SUMIFS('Stock-AF'!AP$2:AP$215,'Stock-AF'!$C$2:$C$215,Shares!$B11,'Stock-AF'!$G$2:$G$215,Shares!$A$1)/SUMIFS('Stock-AF'!AP$2:AP$215,'Stock-AF'!$C$2:$C$215,Shares!$A11,'Stock-AF'!$G$2:$G$215,Shares!$A$1)</f>
        <v>0.69922454729786654</v>
      </c>
      <c r="AH11" s="9">
        <f>SUMIFS('Stock-AF'!AQ$2:AQ$215,'Stock-AF'!$C$2:$C$215,Shares!$B11,'Stock-AF'!$G$2:$G$215,Shares!$A$1)/SUMIFS('Stock-AF'!AQ$2:AQ$215,'Stock-AF'!$C$2:$C$215,Shares!$A11,'Stock-AF'!$G$2:$G$215,Shares!$A$1)</f>
        <v>0.32915338788109788</v>
      </c>
      <c r="AI11" s="9">
        <f>SUMIFS('Stock-AF'!AR$2:AR$215,'Stock-AF'!$C$2:$C$215,Shares!$B11,'Stock-AF'!$G$2:$G$215,Shares!$A$1)/SUMIFS('Stock-AF'!AR$2:AR$215,'Stock-AF'!$C$2:$C$215,Shares!$A11,'Stock-AF'!$G$2:$G$215,Shares!$A$1)</f>
        <v>0.63991541601534629</v>
      </c>
      <c r="AJ11" s="9">
        <f>SUMIFS('Stock-AF'!AS$2:AS$215,'Stock-AF'!$C$2:$C$215,Shares!$B11,'Stock-AF'!$G$2:$G$215,Shares!$A$1)/SUMIFS('Stock-AF'!AS$2:AS$215,'Stock-AF'!$C$2:$C$215,Shares!$A11,'Stock-AF'!$G$2:$G$215,Shares!$A$1)</f>
        <v>0.96426166572393124</v>
      </c>
      <c r="AK11" s="9">
        <f>SUMIFS('Stock-AF'!AT$2:AT$215,'Stock-AF'!$C$2:$C$215,Shares!$B11,'Stock-AF'!$G$2:$G$215,Shares!$A$1)/SUMIFS('Stock-AF'!AT$2:AT$215,'Stock-AF'!$C$2:$C$215,Shares!$A11,'Stock-AF'!$G$2:$G$215,Shares!$A$1)</f>
        <v>0.76256312924288638</v>
      </c>
      <c r="AL11" s="9">
        <f>SUMIFS('Stock-AF'!AU$2:AU$215,'Stock-AF'!$C$2:$C$215,Shares!$B11,'Stock-AF'!$G$2:$G$215,Shares!$A$1)/SUMIFS('Stock-AF'!AU$2:AU$215,'Stock-AF'!$C$2:$C$215,Shares!$A11,'Stock-AF'!$G$2:$G$215,Shares!$A$1)</f>
        <v>0.50803637160169202</v>
      </c>
      <c r="AM11" s="9">
        <f>SUMIFS('Stock-AF'!AV$2:AV$215,'Stock-AF'!$C$2:$C$215,Shares!$B11,'Stock-AF'!$G$2:$G$215,Shares!$A$1)/SUMIFS('Stock-AF'!AV$2:AV$215,'Stock-AF'!$C$2:$C$215,Shares!$A11,'Stock-AF'!$G$2:$G$215,Shares!$A$1)</f>
        <v>0.50493141011471065</v>
      </c>
    </row>
    <row r="12" spans="1:39">
      <c r="A12" t="str">
        <f t="shared" si="0"/>
        <v>C_ES-CK-OF*</v>
      </c>
      <c r="B12" s="4" t="s">
        <v>125</v>
      </c>
      <c r="C12" s="9">
        <f>SUMIFS('Stock-AF'!L$2:L$215,'Stock-AF'!$C$2:$C$215,Shares!$B12,'Stock-AF'!$G$2:$G$215,Shares!$A$1)/SUMIFS('Stock-AF'!L$2:L$215,'Stock-AF'!$C$2:$C$215,Shares!$A12,'Stock-AF'!$G$2:$G$215,Shares!$A$1)</f>
        <v>0</v>
      </c>
      <c r="D12" s="9">
        <f>SUMIFS('Stock-AF'!M$2:M$215,'Stock-AF'!$C$2:$C$215,Shares!$B12,'Stock-AF'!$G$2:$G$215,Shares!$A$1)/SUMIFS('Stock-AF'!M$2:M$215,'Stock-AF'!$C$2:$C$215,Shares!$A12,'Stock-AF'!$G$2:$G$215,Shares!$A$1)</f>
        <v>0.26657924075513728</v>
      </c>
      <c r="E12" s="9">
        <f>SUMIFS('Stock-AF'!N$2:N$215,'Stock-AF'!$C$2:$C$215,Shares!$B12,'Stock-AF'!$G$2:$G$215,Shares!$A$1)/SUMIFS('Stock-AF'!N$2:N$215,'Stock-AF'!$C$2:$C$215,Shares!$A12,'Stock-AF'!$G$2:$G$215,Shares!$A$1)</f>
        <v>0</v>
      </c>
      <c r="F12" s="9">
        <f>SUMIFS('Stock-AF'!O$2:O$215,'Stock-AF'!$C$2:$C$215,Shares!$B12,'Stock-AF'!$G$2:$G$215,Shares!$A$1)/SUMIFS('Stock-AF'!O$2:O$215,'Stock-AF'!$C$2:$C$215,Shares!$A12,'Stock-AF'!$G$2:$G$215,Shares!$A$1)</f>
        <v>0.28771148560832094</v>
      </c>
      <c r="G12" s="9">
        <f>SUMIFS('Stock-AF'!P$2:P$215,'Stock-AF'!$C$2:$C$215,Shares!$B12,'Stock-AF'!$G$2:$G$215,Shares!$A$1)/SUMIFS('Stock-AF'!P$2:P$215,'Stock-AF'!$C$2:$C$215,Shares!$A12,'Stock-AF'!$G$2:$G$215,Shares!$A$1)</f>
        <v>0.10418197485714527</v>
      </c>
      <c r="H12" s="9">
        <f>SUMIFS('Stock-AF'!Q$2:Q$215,'Stock-AF'!$C$2:$C$215,Shares!$B12,'Stock-AF'!$G$2:$G$215,Shares!$A$1)/SUMIFS('Stock-AF'!Q$2:Q$215,'Stock-AF'!$C$2:$C$215,Shares!$A12,'Stock-AF'!$G$2:$G$215,Shares!$A$1)</f>
        <v>0.26433442103115457</v>
      </c>
      <c r="I12" s="9">
        <f>SUMIFS('Stock-AF'!R$2:R$215,'Stock-AF'!$C$2:$C$215,Shares!$B12,'Stock-AF'!$G$2:$G$215,Shares!$A$1)/SUMIFS('Stock-AF'!R$2:R$215,'Stock-AF'!$C$2:$C$215,Shares!$A12,'Stock-AF'!$G$2:$G$215,Shares!$A$1)</f>
        <v>0</v>
      </c>
      <c r="J12" s="9">
        <f>SUMIFS('Stock-AF'!S$2:S$215,'Stock-AF'!$C$2:$C$215,Shares!$B12,'Stock-AF'!$G$2:$G$215,Shares!$A$1)/SUMIFS('Stock-AF'!S$2:S$215,'Stock-AF'!$C$2:$C$215,Shares!$A12,'Stock-AF'!$G$2:$G$215,Shares!$A$1)</f>
        <v>0.50593469003936309</v>
      </c>
      <c r="K12" s="9">
        <f>SUMIFS('Stock-AF'!T$2:T$215,'Stock-AF'!$C$2:$C$215,Shares!$B12,'Stock-AF'!$G$2:$G$215,Shares!$A$1)/SUMIFS('Stock-AF'!T$2:T$215,'Stock-AF'!$C$2:$C$215,Shares!$A12,'Stock-AF'!$G$2:$G$215,Shares!$A$1)</f>
        <v>0.45213533862724009</v>
      </c>
      <c r="L12" s="9">
        <f>SUMIFS('Stock-AF'!U$2:U$215,'Stock-AF'!$C$2:$C$215,Shares!$B12,'Stock-AF'!$G$2:$G$215,Shares!$A$1)/SUMIFS('Stock-AF'!U$2:U$215,'Stock-AF'!$C$2:$C$215,Shares!$A12,'Stock-AF'!$G$2:$G$215,Shares!$A$1)</f>
        <v>0.24512911595812423</v>
      </c>
      <c r="M12" s="9">
        <f>SUMIFS('Stock-AF'!V$2:V$215,'Stock-AF'!$C$2:$C$215,Shares!$B12,'Stock-AF'!$G$2:$G$215,Shares!$A$1)/SUMIFS('Stock-AF'!V$2:V$215,'Stock-AF'!$C$2:$C$215,Shares!$A12,'Stock-AF'!$G$2:$G$215,Shares!$A$1)</f>
        <v>0.10612426306248758</v>
      </c>
      <c r="N12" s="9">
        <f>SUMIFS('Stock-AF'!W$2:W$215,'Stock-AF'!$C$2:$C$215,Shares!$B12,'Stock-AF'!$G$2:$G$215,Shares!$A$1)/SUMIFS('Stock-AF'!W$2:W$215,'Stock-AF'!$C$2:$C$215,Shares!$A12,'Stock-AF'!$G$2:$G$215,Shares!$A$1)</f>
        <v>6.802255384990348E-2</v>
      </c>
      <c r="O12" s="9">
        <f>SUMIFS('Stock-AF'!X$2:X$215,'Stock-AF'!$C$2:$C$215,Shares!$B12,'Stock-AF'!$G$2:$G$215,Shares!$A$1)/SUMIFS('Stock-AF'!X$2:X$215,'Stock-AF'!$C$2:$C$215,Shares!$A12,'Stock-AF'!$G$2:$G$215,Shares!$A$1)</f>
        <v>0.12888365389691436</v>
      </c>
      <c r="P12" s="9">
        <f>SUMIFS('Stock-AF'!Y$2:Y$215,'Stock-AF'!$C$2:$C$215,Shares!$B12,'Stock-AF'!$G$2:$G$215,Shares!$A$1)/SUMIFS('Stock-AF'!Y$2:Y$215,'Stock-AF'!$C$2:$C$215,Shares!$A12,'Stock-AF'!$G$2:$G$215,Shares!$A$1)</f>
        <v>1.6599110122250439E-2</v>
      </c>
      <c r="Q12" s="9">
        <f>SUMIFS('Stock-AF'!Z$2:Z$215,'Stock-AF'!$C$2:$C$215,Shares!$B12,'Stock-AF'!$G$2:$G$215,Shares!$A$1)/SUMIFS('Stock-AF'!Z$2:Z$215,'Stock-AF'!$C$2:$C$215,Shares!$A12,'Stock-AF'!$G$2:$G$215,Shares!$A$1)</f>
        <v>0.25319770459833496</v>
      </c>
      <c r="R12" s="9">
        <f>SUMIFS('Stock-AF'!AA$2:AA$215,'Stock-AF'!$C$2:$C$215,Shares!$B12,'Stock-AF'!$G$2:$G$215,Shares!$A$1)/SUMIFS('Stock-AF'!AA$2:AA$215,'Stock-AF'!$C$2:$C$215,Shares!$A12,'Stock-AF'!$G$2:$G$215,Shares!$A$1)</f>
        <v>0.22594850014506634</v>
      </c>
      <c r="S12" s="9">
        <f>SUMIFS('Stock-AF'!AB$2:AB$215,'Stock-AF'!$C$2:$C$215,Shares!$B12,'Stock-AF'!$G$2:$G$215,Shares!$A$1)/SUMIFS('Stock-AF'!AB$2:AB$215,'Stock-AF'!$C$2:$C$215,Shares!$A12,'Stock-AF'!$G$2:$G$215,Shares!$A$1)</f>
        <v>0.46970246465453869</v>
      </c>
      <c r="T12" s="9">
        <f>SUMIFS('Stock-AF'!AC$2:AC$215,'Stock-AF'!$C$2:$C$215,Shares!$B12,'Stock-AF'!$G$2:$G$215,Shares!$A$1)/SUMIFS('Stock-AF'!AC$2:AC$215,'Stock-AF'!$C$2:$C$215,Shares!$A12,'Stock-AF'!$G$2:$G$215,Shares!$A$1)</f>
        <v>0.31830867014722108</v>
      </c>
      <c r="U12" s="9">
        <f>SUMIFS('Stock-AF'!AD$2:AD$215,'Stock-AF'!$C$2:$C$215,Shares!$B12,'Stock-AF'!$G$2:$G$215,Shares!$A$1)/SUMIFS('Stock-AF'!AD$2:AD$215,'Stock-AF'!$C$2:$C$215,Shares!$A12,'Stock-AF'!$G$2:$G$215,Shares!$A$1)</f>
        <v>0</v>
      </c>
      <c r="V12" s="9">
        <f>SUMIFS('Stock-AF'!AE$2:AE$215,'Stock-AF'!$C$2:$C$215,Shares!$B12,'Stock-AF'!$G$2:$G$215,Shares!$A$1)/SUMIFS('Stock-AF'!AE$2:AE$215,'Stock-AF'!$C$2:$C$215,Shares!$A12,'Stock-AF'!$G$2:$G$215,Shares!$A$1)</f>
        <v>0.53405325993045327</v>
      </c>
      <c r="W12" s="9">
        <f>SUMIFS('Stock-AF'!AF$2:AF$215,'Stock-AF'!$C$2:$C$215,Shares!$B12,'Stock-AF'!$G$2:$G$215,Shares!$A$1)/SUMIFS('Stock-AF'!AF$2:AF$215,'Stock-AF'!$C$2:$C$215,Shares!$A12,'Stock-AF'!$G$2:$G$215,Shares!$A$1)</f>
        <v>0</v>
      </c>
      <c r="X12" s="9">
        <f>SUMIFS('Stock-AF'!AG$2:AG$215,'Stock-AF'!$C$2:$C$215,Shares!$B12,'Stock-AF'!$G$2:$G$215,Shares!$A$1)/SUMIFS('Stock-AF'!AG$2:AG$215,'Stock-AF'!$C$2:$C$215,Shares!$A12,'Stock-AF'!$G$2:$G$215,Shares!$A$1)</f>
        <v>0.34320047197569353</v>
      </c>
      <c r="Y12" s="9">
        <f>SUMIFS('Stock-AF'!AH$2:AH$215,'Stock-AF'!$C$2:$C$215,Shares!$B12,'Stock-AF'!$G$2:$G$215,Shares!$A$1)/SUMIFS('Stock-AF'!AH$2:AH$215,'Stock-AF'!$C$2:$C$215,Shares!$A12,'Stock-AF'!$G$2:$G$215,Shares!$A$1)</f>
        <v>0.39693661750571962</v>
      </c>
      <c r="Z12" s="9">
        <f>SUMIFS('Stock-AF'!AI$2:AI$215,'Stock-AF'!$C$2:$C$215,Shares!$B12,'Stock-AF'!$G$2:$G$215,Shares!$A$1)/SUMIFS('Stock-AF'!AI$2:AI$215,'Stock-AF'!$C$2:$C$215,Shares!$A12,'Stock-AF'!$G$2:$G$215,Shares!$A$1)</f>
        <v>0.32960000165762871</v>
      </c>
      <c r="AA12" s="9">
        <f>SUMIFS('Stock-AF'!AJ$2:AJ$215,'Stock-AF'!$C$2:$C$215,Shares!$B12,'Stock-AF'!$G$2:$G$215,Shares!$A$1)/SUMIFS('Stock-AF'!AJ$2:AJ$215,'Stock-AF'!$C$2:$C$215,Shares!$A12,'Stock-AF'!$G$2:$G$215,Shares!$A$1)</f>
        <v>0</v>
      </c>
      <c r="AB12" s="9">
        <f>SUMIFS('Stock-AF'!AK$2:AK$215,'Stock-AF'!$C$2:$C$215,Shares!$B12,'Stock-AF'!$G$2:$G$215,Shares!$A$1)/SUMIFS('Stock-AF'!AK$2:AK$215,'Stock-AF'!$C$2:$C$215,Shares!$A12,'Stock-AF'!$G$2:$G$215,Shares!$A$1)</f>
        <v>1.0831857881042649E-2</v>
      </c>
      <c r="AC12" s="9">
        <f>SUMIFS('Stock-AF'!AL$2:AL$215,'Stock-AF'!$C$2:$C$215,Shares!$B12,'Stock-AF'!$G$2:$G$215,Shares!$A$1)/SUMIFS('Stock-AF'!AL$2:AL$215,'Stock-AF'!$C$2:$C$215,Shares!$A12,'Stock-AF'!$G$2:$G$215,Shares!$A$1)</f>
        <v>0</v>
      </c>
      <c r="AD12" s="9">
        <f>SUMIFS('Stock-AF'!AM$2:AM$215,'Stock-AF'!$C$2:$C$215,Shares!$B12,'Stock-AF'!$G$2:$G$215,Shares!$A$1)/SUMIFS('Stock-AF'!AM$2:AM$215,'Stock-AF'!$C$2:$C$215,Shares!$A12,'Stock-AF'!$G$2:$G$215,Shares!$A$1)</f>
        <v>0.44842580600438642</v>
      </c>
      <c r="AE12" s="9">
        <f>SUMIFS('Stock-AF'!AN$2:AN$215,'Stock-AF'!$C$2:$C$215,Shares!$B12,'Stock-AF'!$G$2:$G$215,Shares!$A$1)/SUMIFS('Stock-AF'!AN$2:AN$215,'Stock-AF'!$C$2:$C$215,Shares!$A12,'Stock-AF'!$G$2:$G$215,Shares!$A$1)</f>
        <v>6.6476551627180983E-3</v>
      </c>
      <c r="AF12" s="9">
        <f>SUMIFS('Stock-AF'!AO$2:AO$215,'Stock-AF'!$C$2:$C$215,Shares!$B12,'Stock-AF'!$G$2:$G$215,Shares!$A$1)/SUMIFS('Stock-AF'!AO$2:AO$215,'Stock-AF'!$C$2:$C$215,Shares!$A12,'Stock-AF'!$G$2:$G$215,Shares!$A$1)</f>
        <v>0.29365857504962573</v>
      </c>
      <c r="AG12" s="9">
        <f>SUMIFS('Stock-AF'!AP$2:AP$215,'Stock-AF'!$C$2:$C$215,Shares!$B12,'Stock-AF'!$G$2:$G$215,Shares!$A$1)/SUMIFS('Stock-AF'!AP$2:AP$215,'Stock-AF'!$C$2:$C$215,Shares!$A12,'Stock-AF'!$G$2:$G$215,Shares!$A$1)</f>
        <v>0.14035096336061725</v>
      </c>
      <c r="AH12" s="9">
        <f>SUMIFS('Stock-AF'!AQ$2:AQ$215,'Stock-AF'!$C$2:$C$215,Shares!$B12,'Stock-AF'!$G$2:$G$215,Shares!$A$1)/SUMIFS('Stock-AF'!AQ$2:AQ$215,'Stock-AF'!$C$2:$C$215,Shares!$A12,'Stock-AF'!$G$2:$G$215,Shares!$A$1)</f>
        <v>0.61567275125624732</v>
      </c>
      <c r="AI12" s="9">
        <f>SUMIFS('Stock-AF'!AR$2:AR$215,'Stock-AF'!$C$2:$C$215,Shares!$B12,'Stock-AF'!$G$2:$G$215,Shares!$A$1)/SUMIFS('Stock-AF'!AR$2:AR$215,'Stock-AF'!$C$2:$C$215,Shares!$A12,'Stock-AF'!$G$2:$G$215,Shares!$A$1)</f>
        <v>0.20938137319055178</v>
      </c>
      <c r="AJ12" s="9">
        <f>SUMIFS('Stock-AF'!AS$2:AS$215,'Stock-AF'!$C$2:$C$215,Shares!$B12,'Stock-AF'!$G$2:$G$215,Shares!$A$1)/SUMIFS('Stock-AF'!AS$2:AS$215,'Stock-AF'!$C$2:$C$215,Shares!$A12,'Stock-AF'!$G$2:$G$215,Shares!$A$1)</f>
        <v>8.73964915875515E-3</v>
      </c>
      <c r="AK12" s="9">
        <f>SUMIFS('Stock-AF'!AT$2:AT$215,'Stock-AF'!$C$2:$C$215,Shares!$B12,'Stock-AF'!$G$2:$G$215,Shares!$A$1)/SUMIFS('Stock-AF'!AT$2:AT$215,'Stock-AF'!$C$2:$C$215,Shares!$A12,'Stock-AF'!$G$2:$G$215,Shares!$A$1)</f>
        <v>8.7104025048275899E-2</v>
      </c>
      <c r="AL12" s="9">
        <f>SUMIFS('Stock-AF'!AU$2:AU$215,'Stock-AF'!$C$2:$C$215,Shares!$B12,'Stock-AF'!$G$2:$G$215,Shares!$A$1)/SUMIFS('Stock-AF'!AU$2:AU$215,'Stock-AF'!$C$2:$C$215,Shares!$A12,'Stock-AF'!$G$2:$G$215,Shares!$A$1)</f>
        <v>0.3799276542644614</v>
      </c>
      <c r="AM12" s="9">
        <f>SUMIFS('Stock-AF'!AV$2:AV$215,'Stock-AF'!$C$2:$C$215,Shares!$B12,'Stock-AF'!$G$2:$G$215,Shares!$A$1)/SUMIFS('Stock-AF'!AV$2:AV$215,'Stock-AF'!$C$2:$C$215,Shares!$A12,'Stock-AF'!$G$2:$G$215,Shares!$A$1)</f>
        <v>0.49186383549131174</v>
      </c>
    </row>
    <row r="13" spans="1:39">
      <c r="A13" t="str">
        <f t="shared" si="0"/>
        <v>C_ES-CK-OF*</v>
      </c>
      <c r="B13" s="4" t="s">
        <v>126</v>
      </c>
      <c r="C13" s="9">
        <f>SUMIFS('Stock-AF'!L$2:L$215,'Stock-AF'!$C$2:$C$215,Shares!$B13,'Stock-AF'!$G$2:$G$215,Shares!$A$1)/SUMIFS('Stock-AF'!L$2:L$215,'Stock-AF'!$C$2:$C$215,Shares!$A13,'Stock-AF'!$G$2:$G$215,Shares!$A$1)</f>
        <v>0.52524357760033891</v>
      </c>
      <c r="D13" s="9">
        <f>SUMIFS('Stock-AF'!M$2:M$215,'Stock-AF'!$C$2:$C$215,Shares!$B13,'Stock-AF'!$G$2:$G$215,Shares!$A$1)/SUMIFS('Stock-AF'!M$2:M$215,'Stock-AF'!$C$2:$C$215,Shares!$A13,'Stock-AF'!$G$2:$G$215,Shares!$A$1)</f>
        <v>0.10699564481468932</v>
      </c>
      <c r="E13" s="9">
        <f>SUMIFS('Stock-AF'!N$2:N$215,'Stock-AF'!$C$2:$C$215,Shares!$B13,'Stock-AF'!$G$2:$G$215,Shares!$A$1)/SUMIFS('Stock-AF'!N$2:N$215,'Stock-AF'!$C$2:$C$215,Shares!$A13,'Stock-AF'!$G$2:$G$215,Shares!$A$1)</f>
        <v>0</v>
      </c>
      <c r="F13" s="9">
        <f>SUMIFS('Stock-AF'!O$2:O$215,'Stock-AF'!$C$2:$C$215,Shares!$B13,'Stock-AF'!$G$2:$G$215,Shares!$A$1)/SUMIFS('Stock-AF'!O$2:O$215,'Stock-AF'!$C$2:$C$215,Shares!$A13,'Stock-AF'!$G$2:$G$215,Shares!$A$1)</f>
        <v>0.1611388009289608</v>
      </c>
      <c r="G13" s="9">
        <f>SUMIFS('Stock-AF'!P$2:P$215,'Stock-AF'!$C$2:$C$215,Shares!$B13,'Stock-AF'!$G$2:$G$215,Shares!$A$1)/SUMIFS('Stock-AF'!P$2:P$215,'Stock-AF'!$C$2:$C$215,Shares!$A13,'Stock-AF'!$G$2:$G$215,Shares!$A$1)</f>
        <v>2.1922616520859292E-2</v>
      </c>
      <c r="H13" s="9">
        <f>SUMIFS('Stock-AF'!Q$2:Q$215,'Stock-AF'!$C$2:$C$215,Shares!$B13,'Stock-AF'!$G$2:$G$215,Shares!$A$1)/SUMIFS('Stock-AF'!Q$2:Q$215,'Stock-AF'!$C$2:$C$215,Shares!$A13,'Stock-AF'!$G$2:$G$215,Shares!$A$1)</f>
        <v>0</v>
      </c>
      <c r="I13" s="9">
        <f>SUMIFS('Stock-AF'!R$2:R$215,'Stock-AF'!$C$2:$C$215,Shares!$B13,'Stock-AF'!$G$2:$G$215,Shares!$A$1)/SUMIFS('Stock-AF'!R$2:R$215,'Stock-AF'!$C$2:$C$215,Shares!$A13,'Stock-AF'!$G$2:$G$215,Shares!$A$1)</f>
        <v>0</v>
      </c>
      <c r="J13" s="9">
        <f>SUMIFS('Stock-AF'!S$2:S$215,'Stock-AF'!$C$2:$C$215,Shares!$B13,'Stock-AF'!$G$2:$G$215,Shares!$A$1)/SUMIFS('Stock-AF'!S$2:S$215,'Stock-AF'!$C$2:$C$215,Shares!$A13,'Stock-AF'!$G$2:$G$215,Shares!$A$1)</f>
        <v>0</v>
      </c>
      <c r="K13" s="9">
        <f>SUMIFS('Stock-AF'!T$2:T$215,'Stock-AF'!$C$2:$C$215,Shares!$B13,'Stock-AF'!$G$2:$G$215,Shares!$A$1)/SUMIFS('Stock-AF'!T$2:T$215,'Stock-AF'!$C$2:$C$215,Shares!$A13,'Stock-AF'!$G$2:$G$215,Shares!$A$1)</f>
        <v>0.1695158478958953</v>
      </c>
      <c r="L13" s="9">
        <f>SUMIFS('Stock-AF'!U$2:U$215,'Stock-AF'!$C$2:$C$215,Shares!$B13,'Stock-AF'!$G$2:$G$215,Shares!$A$1)/SUMIFS('Stock-AF'!U$2:U$215,'Stock-AF'!$C$2:$C$215,Shares!$A13,'Stock-AF'!$G$2:$G$215,Shares!$A$1)</f>
        <v>2.9655282576212708E-2</v>
      </c>
      <c r="M13" s="9">
        <f>SUMIFS('Stock-AF'!V$2:V$215,'Stock-AF'!$C$2:$C$215,Shares!$B13,'Stock-AF'!$G$2:$G$215,Shares!$A$1)/SUMIFS('Stock-AF'!V$2:V$215,'Stock-AF'!$C$2:$C$215,Shares!$A13,'Stock-AF'!$G$2:$G$215,Shares!$A$1)</f>
        <v>1.8343386293904546E-2</v>
      </c>
      <c r="N13" s="9">
        <f>SUMIFS('Stock-AF'!W$2:W$215,'Stock-AF'!$C$2:$C$215,Shares!$B13,'Stock-AF'!$G$2:$G$215,Shares!$A$1)/SUMIFS('Stock-AF'!W$2:W$215,'Stock-AF'!$C$2:$C$215,Shares!$A13,'Stock-AF'!$G$2:$G$215,Shares!$A$1)</f>
        <v>0.11584333035728531</v>
      </c>
      <c r="O13" s="9">
        <f>SUMIFS('Stock-AF'!X$2:X$215,'Stock-AF'!$C$2:$C$215,Shares!$B13,'Stock-AF'!$G$2:$G$215,Shares!$A$1)/SUMIFS('Stock-AF'!X$2:X$215,'Stock-AF'!$C$2:$C$215,Shares!$A13,'Stock-AF'!$G$2:$G$215,Shares!$A$1)</f>
        <v>6.9121289660168964E-2</v>
      </c>
      <c r="P13" s="9">
        <f>SUMIFS('Stock-AF'!Y$2:Y$215,'Stock-AF'!$C$2:$C$215,Shares!$B13,'Stock-AF'!$G$2:$G$215,Shares!$A$1)/SUMIFS('Stock-AF'!Y$2:Y$215,'Stock-AF'!$C$2:$C$215,Shares!$A13,'Stock-AF'!$G$2:$G$215,Shares!$A$1)</f>
        <v>0</v>
      </c>
      <c r="Q13" s="9">
        <f>SUMIFS('Stock-AF'!Z$2:Z$215,'Stock-AF'!$C$2:$C$215,Shares!$B13,'Stock-AF'!$G$2:$G$215,Shares!$A$1)/SUMIFS('Stock-AF'!Z$2:Z$215,'Stock-AF'!$C$2:$C$215,Shares!$A13,'Stock-AF'!$G$2:$G$215,Shares!$A$1)</f>
        <v>0.16069114470842322</v>
      </c>
      <c r="R13" s="9">
        <f>SUMIFS('Stock-AF'!AA$2:AA$215,'Stock-AF'!$C$2:$C$215,Shares!$B13,'Stock-AF'!$G$2:$G$215,Shares!$A$1)/SUMIFS('Stock-AF'!AA$2:AA$215,'Stock-AF'!$C$2:$C$215,Shares!$A13,'Stock-AF'!$G$2:$G$215,Shares!$A$1)</f>
        <v>9.6458872765239276E-2</v>
      </c>
      <c r="S13" s="9">
        <f>SUMIFS('Stock-AF'!AB$2:AB$215,'Stock-AF'!$C$2:$C$215,Shares!$B13,'Stock-AF'!$G$2:$G$215,Shares!$A$1)/SUMIFS('Stock-AF'!AB$2:AB$215,'Stock-AF'!$C$2:$C$215,Shares!$A13,'Stock-AF'!$G$2:$G$215,Shares!$A$1)</f>
        <v>5.5114150288960863E-2</v>
      </c>
      <c r="T13" s="9">
        <f>SUMIFS('Stock-AF'!AC$2:AC$215,'Stock-AF'!$C$2:$C$215,Shares!$B13,'Stock-AF'!$G$2:$G$215,Shares!$A$1)/SUMIFS('Stock-AF'!AC$2:AC$215,'Stock-AF'!$C$2:$C$215,Shares!$A13,'Stock-AF'!$G$2:$G$215,Shares!$A$1)</f>
        <v>4.9728188201500503E-2</v>
      </c>
      <c r="U13" s="9">
        <f>SUMIFS('Stock-AF'!AD$2:AD$215,'Stock-AF'!$C$2:$C$215,Shares!$B13,'Stock-AF'!$G$2:$G$215,Shares!$A$1)/SUMIFS('Stock-AF'!AD$2:AD$215,'Stock-AF'!$C$2:$C$215,Shares!$A13,'Stock-AF'!$G$2:$G$215,Shares!$A$1)</f>
        <v>0.15803509168896909</v>
      </c>
      <c r="V13" s="9">
        <f>SUMIFS('Stock-AF'!AE$2:AE$215,'Stock-AF'!$C$2:$C$215,Shares!$B13,'Stock-AF'!$G$2:$G$215,Shares!$A$1)/SUMIFS('Stock-AF'!AE$2:AE$215,'Stock-AF'!$C$2:$C$215,Shares!$A13,'Stock-AF'!$G$2:$G$215,Shares!$A$1)</f>
        <v>0.12979028768502426</v>
      </c>
      <c r="W13" s="9">
        <f>SUMIFS('Stock-AF'!AF$2:AF$215,'Stock-AF'!$C$2:$C$215,Shares!$B13,'Stock-AF'!$G$2:$G$215,Shares!$A$1)/SUMIFS('Stock-AF'!AF$2:AF$215,'Stock-AF'!$C$2:$C$215,Shares!$A13,'Stock-AF'!$G$2:$G$215,Shares!$A$1)</f>
        <v>0.54523894301939146</v>
      </c>
      <c r="X13" s="9">
        <f>SUMIFS('Stock-AF'!AG$2:AG$215,'Stock-AF'!$C$2:$C$215,Shares!$B13,'Stock-AF'!$G$2:$G$215,Shares!$A$1)/SUMIFS('Stock-AF'!AG$2:AG$215,'Stock-AF'!$C$2:$C$215,Shares!$A13,'Stock-AF'!$G$2:$G$215,Shares!$A$1)</f>
        <v>0</v>
      </c>
      <c r="Y13" s="9">
        <f>SUMIFS('Stock-AF'!AH$2:AH$215,'Stock-AF'!$C$2:$C$215,Shares!$B13,'Stock-AF'!$G$2:$G$215,Shares!$A$1)/SUMIFS('Stock-AF'!AH$2:AH$215,'Stock-AF'!$C$2:$C$215,Shares!$A13,'Stock-AF'!$G$2:$G$215,Shares!$A$1)</f>
        <v>0.16661533215830551</v>
      </c>
      <c r="Z13" s="9">
        <f>SUMIFS('Stock-AF'!AI$2:AI$215,'Stock-AF'!$C$2:$C$215,Shares!$B13,'Stock-AF'!$G$2:$G$215,Shares!$A$1)/SUMIFS('Stock-AF'!AI$2:AI$215,'Stock-AF'!$C$2:$C$215,Shares!$A13,'Stock-AF'!$G$2:$G$215,Shares!$A$1)</f>
        <v>2.7936074395359226E-2</v>
      </c>
      <c r="AA13" s="9">
        <f>SUMIFS('Stock-AF'!AJ$2:AJ$215,'Stock-AF'!$C$2:$C$215,Shares!$B13,'Stock-AF'!$G$2:$G$215,Shares!$A$1)/SUMIFS('Stock-AF'!AJ$2:AJ$215,'Stock-AF'!$C$2:$C$215,Shares!$A13,'Stock-AF'!$G$2:$G$215,Shares!$A$1)</f>
        <v>0</v>
      </c>
      <c r="AB13" s="9">
        <f>SUMIFS('Stock-AF'!AK$2:AK$215,'Stock-AF'!$C$2:$C$215,Shares!$B13,'Stock-AF'!$G$2:$G$215,Shares!$A$1)/SUMIFS('Stock-AF'!AK$2:AK$215,'Stock-AF'!$C$2:$C$215,Shares!$A13,'Stock-AF'!$G$2:$G$215,Shares!$A$1)</f>
        <v>0.17588125027540225</v>
      </c>
      <c r="AC13" s="9">
        <f>SUMIFS('Stock-AF'!AL$2:AL$215,'Stock-AF'!$C$2:$C$215,Shares!$B13,'Stock-AF'!$G$2:$G$215,Shares!$A$1)/SUMIFS('Stock-AF'!AL$2:AL$215,'Stock-AF'!$C$2:$C$215,Shares!$A13,'Stock-AF'!$G$2:$G$215,Shares!$A$1)</f>
        <v>0.14575554210320066</v>
      </c>
      <c r="AD13" s="9">
        <f>SUMIFS('Stock-AF'!AM$2:AM$215,'Stock-AF'!$C$2:$C$215,Shares!$B13,'Stock-AF'!$G$2:$G$215,Shares!$A$1)/SUMIFS('Stock-AF'!AM$2:AM$215,'Stock-AF'!$C$2:$C$215,Shares!$A13,'Stock-AF'!$G$2:$G$215,Shares!$A$1)</f>
        <v>0.11141625881515582</v>
      </c>
      <c r="AE13" s="9">
        <f>SUMIFS('Stock-AF'!AN$2:AN$215,'Stock-AF'!$C$2:$C$215,Shares!$B13,'Stock-AF'!$G$2:$G$215,Shares!$A$1)/SUMIFS('Stock-AF'!AN$2:AN$215,'Stock-AF'!$C$2:$C$215,Shares!$A13,'Stock-AF'!$G$2:$G$215,Shares!$A$1)</f>
        <v>1.0547137944500452E-2</v>
      </c>
      <c r="AF13" s="9">
        <f>SUMIFS('Stock-AF'!AO$2:AO$215,'Stock-AF'!$C$2:$C$215,Shares!$B13,'Stock-AF'!$G$2:$G$215,Shares!$A$1)/SUMIFS('Stock-AF'!AO$2:AO$215,'Stock-AF'!$C$2:$C$215,Shares!$A13,'Stock-AF'!$G$2:$G$215,Shares!$A$1)</f>
        <v>6.2188154867516797E-2</v>
      </c>
      <c r="AG13" s="9">
        <f>SUMIFS('Stock-AF'!AP$2:AP$215,'Stock-AF'!$C$2:$C$215,Shares!$B13,'Stock-AF'!$G$2:$G$215,Shares!$A$1)/SUMIFS('Stock-AF'!AP$2:AP$215,'Stock-AF'!$C$2:$C$215,Shares!$A13,'Stock-AF'!$G$2:$G$215,Shares!$A$1)</f>
        <v>0.16042448934151635</v>
      </c>
      <c r="AH13" s="9">
        <f>SUMIFS('Stock-AF'!AQ$2:AQ$215,'Stock-AF'!$C$2:$C$215,Shares!$B13,'Stock-AF'!$G$2:$G$215,Shares!$A$1)/SUMIFS('Stock-AF'!AQ$2:AQ$215,'Stock-AF'!$C$2:$C$215,Shares!$A13,'Stock-AF'!$G$2:$G$215,Shares!$A$1)</f>
        <v>5.5173860862654911E-2</v>
      </c>
      <c r="AI13" s="9">
        <f>SUMIFS('Stock-AF'!AR$2:AR$215,'Stock-AF'!$C$2:$C$215,Shares!$B13,'Stock-AF'!$G$2:$G$215,Shares!$A$1)/SUMIFS('Stock-AF'!AR$2:AR$215,'Stock-AF'!$C$2:$C$215,Shares!$A13,'Stock-AF'!$G$2:$G$215,Shares!$A$1)</f>
        <v>7.5810409415215871E-2</v>
      </c>
      <c r="AJ13" s="9">
        <f>SUMIFS('Stock-AF'!AS$2:AS$215,'Stock-AF'!$C$2:$C$215,Shares!$B13,'Stock-AF'!$G$2:$G$215,Shares!$A$1)/SUMIFS('Stock-AF'!AS$2:AS$215,'Stock-AF'!$C$2:$C$215,Shares!$A13,'Stock-AF'!$G$2:$G$215,Shares!$A$1)</f>
        <v>1.6284246374497689E-2</v>
      </c>
      <c r="AK13" s="9">
        <f>SUMIFS('Stock-AF'!AT$2:AT$215,'Stock-AF'!$C$2:$C$215,Shares!$B13,'Stock-AF'!$G$2:$G$215,Shares!$A$1)/SUMIFS('Stock-AF'!AT$2:AT$215,'Stock-AF'!$C$2:$C$215,Shares!$A13,'Stock-AF'!$G$2:$G$215,Shares!$A$1)</f>
        <v>0.15033284570883762</v>
      </c>
      <c r="AL13" s="9">
        <f>SUMIFS('Stock-AF'!AU$2:AU$215,'Stock-AF'!$C$2:$C$215,Shares!$B13,'Stock-AF'!$G$2:$G$215,Shares!$A$1)/SUMIFS('Stock-AF'!AU$2:AU$215,'Stock-AF'!$C$2:$C$215,Shares!$A13,'Stock-AF'!$G$2:$G$215,Shares!$A$1)</f>
        <v>9.9492569711961895E-2</v>
      </c>
      <c r="AM13" s="9">
        <f>SUMIFS('Stock-AF'!AV$2:AV$215,'Stock-AF'!$C$2:$C$215,Shares!$B13,'Stock-AF'!$G$2:$G$215,Shares!$A$1)/SUMIFS('Stock-AF'!AV$2:AV$215,'Stock-AF'!$C$2:$C$215,Shares!$A13,'Stock-AF'!$G$2:$G$215,Shares!$A$1)</f>
        <v>0</v>
      </c>
    </row>
    <row r="14" spans="1:39">
      <c r="A14" t="str">
        <f t="shared" si="0"/>
        <v>C_ES-CK-SL*</v>
      </c>
      <c r="B14" s="4" t="s">
        <v>127</v>
      </c>
      <c r="C14" s="9">
        <f>SUMIFS('Stock-AF'!L$2:L$215,'Stock-AF'!$C$2:$C$215,Shares!$B14,'Stock-AF'!$G$2:$G$215,Shares!$A$1)/SUMIFS('Stock-AF'!L$2:L$215,'Stock-AF'!$C$2:$C$215,Shares!$A14,'Stock-AF'!$G$2:$G$215,Shares!$A$1)</f>
        <v>0.11500865942751413</v>
      </c>
      <c r="D14" s="9">
        <f>SUMIFS('Stock-AF'!M$2:M$215,'Stock-AF'!$C$2:$C$215,Shares!$B14,'Stock-AF'!$G$2:$G$215,Shares!$A$1)/SUMIFS('Stock-AF'!M$2:M$215,'Stock-AF'!$C$2:$C$215,Shares!$A14,'Stock-AF'!$G$2:$G$215,Shares!$A$1)</f>
        <v>1.2147205563533494E-2</v>
      </c>
      <c r="E14" s="9">
        <f>SUMIFS('Stock-AF'!N$2:N$215,'Stock-AF'!$C$2:$C$215,Shares!$B14,'Stock-AF'!$G$2:$G$215,Shares!$A$1)/SUMIFS('Stock-AF'!N$2:N$215,'Stock-AF'!$C$2:$C$215,Shares!$A14,'Stock-AF'!$G$2:$G$215,Shares!$A$1)</f>
        <v>0</v>
      </c>
      <c r="F14" s="9">
        <f>SUMIFS('Stock-AF'!O$2:O$215,'Stock-AF'!$C$2:$C$215,Shares!$B14,'Stock-AF'!$G$2:$G$215,Shares!$A$1)/SUMIFS('Stock-AF'!O$2:O$215,'Stock-AF'!$C$2:$C$215,Shares!$A14,'Stock-AF'!$G$2:$G$215,Shares!$A$1)</f>
        <v>2.0025474985391162E-3</v>
      </c>
      <c r="G14" s="9">
        <f>SUMIFS('Stock-AF'!P$2:P$215,'Stock-AF'!$C$2:$C$215,Shares!$B14,'Stock-AF'!$G$2:$G$215,Shares!$A$1)/SUMIFS('Stock-AF'!P$2:P$215,'Stock-AF'!$C$2:$C$215,Shares!$A14,'Stock-AF'!$G$2:$G$215,Shares!$A$1)</f>
        <v>8.7775715480677575E-3</v>
      </c>
      <c r="H14" s="9">
        <f>SUMIFS('Stock-AF'!Q$2:Q$215,'Stock-AF'!$C$2:$C$215,Shares!$B14,'Stock-AF'!$G$2:$G$215,Shares!$A$1)/SUMIFS('Stock-AF'!Q$2:Q$215,'Stock-AF'!$C$2:$C$215,Shares!$A14,'Stock-AF'!$G$2:$G$215,Shares!$A$1)</f>
        <v>0.10325493737952494</v>
      </c>
      <c r="I14" s="9">
        <f>SUMIFS('Stock-AF'!R$2:R$215,'Stock-AF'!$C$2:$C$215,Shares!$B14,'Stock-AF'!$G$2:$G$215,Shares!$A$1)/SUMIFS('Stock-AF'!R$2:R$215,'Stock-AF'!$C$2:$C$215,Shares!$A14,'Stock-AF'!$G$2:$G$215,Shares!$A$1)</f>
        <v>2.544340241215344E-2</v>
      </c>
      <c r="J14" s="9">
        <f>SUMIFS('Stock-AF'!S$2:S$215,'Stock-AF'!$C$2:$C$215,Shares!$B14,'Stock-AF'!$G$2:$G$215,Shares!$A$1)/SUMIFS('Stock-AF'!S$2:S$215,'Stock-AF'!$C$2:$C$215,Shares!$A14,'Stock-AF'!$G$2:$G$215,Shares!$A$1)</f>
        <v>1.2534433239170802E-2</v>
      </c>
      <c r="K14" s="9">
        <f>SUMIFS('Stock-AF'!T$2:T$215,'Stock-AF'!$C$2:$C$215,Shares!$B14,'Stock-AF'!$G$2:$G$215,Shares!$A$1)/SUMIFS('Stock-AF'!T$2:T$215,'Stock-AF'!$C$2:$C$215,Shares!$A14,'Stock-AF'!$G$2:$G$215,Shares!$A$1)</f>
        <v>0</v>
      </c>
      <c r="L14" s="9">
        <f>SUMIFS('Stock-AF'!U$2:U$215,'Stock-AF'!$C$2:$C$215,Shares!$B14,'Stock-AF'!$G$2:$G$215,Shares!$A$1)/SUMIFS('Stock-AF'!U$2:U$215,'Stock-AF'!$C$2:$C$215,Shares!$A14,'Stock-AF'!$G$2:$G$215,Shares!$A$1)</f>
        <v>1.1683818148978684E-2</v>
      </c>
      <c r="M14" s="9">
        <f>SUMIFS('Stock-AF'!V$2:V$215,'Stock-AF'!$C$2:$C$215,Shares!$B14,'Stock-AF'!$G$2:$G$215,Shares!$A$1)/SUMIFS('Stock-AF'!V$2:V$215,'Stock-AF'!$C$2:$C$215,Shares!$A14,'Stock-AF'!$G$2:$G$215,Shares!$A$1)</f>
        <v>1.1096767605101086E-2</v>
      </c>
      <c r="N14" s="9">
        <f>SUMIFS('Stock-AF'!W$2:W$215,'Stock-AF'!$C$2:$C$215,Shares!$B14,'Stock-AF'!$G$2:$G$215,Shares!$A$1)/SUMIFS('Stock-AF'!W$2:W$215,'Stock-AF'!$C$2:$C$215,Shares!$A14,'Stock-AF'!$G$2:$G$215,Shares!$A$1)</f>
        <v>0</v>
      </c>
      <c r="O14" s="9">
        <f>SUMIFS('Stock-AF'!X$2:X$215,'Stock-AF'!$C$2:$C$215,Shares!$B14,'Stock-AF'!$G$2:$G$215,Shares!$A$1)/SUMIFS('Stock-AF'!X$2:X$215,'Stock-AF'!$C$2:$C$215,Shares!$A14,'Stock-AF'!$G$2:$G$215,Shares!$A$1)</f>
        <v>8.4075163976516775E-3</v>
      </c>
      <c r="P14" s="9">
        <f>SUMIFS('Stock-AF'!Y$2:Y$215,'Stock-AF'!$C$2:$C$215,Shares!$B14,'Stock-AF'!$G$2:$G$215,Shares!$A$1)/SUMIFS('Stock-AF'!Y$2:Y$215,'Stock-AF'!$C$2:$C$215,Shares!$A14,'Stock-AF'!$G$2:$G$215,Shares!$A$1)</f>
        <v>1.0664106731110429E-2</v>
      </c>
      <c r="Q14" s="9">
        <f>SUMIFS('Stock-AF'!Z$2:Z$215,'Stock-AF'!$C$2:$C$215,Shares!$B14,'Stock-AF'!$G$2:$G$215,Shares!$A$1)/SUMIFS('Stock-AF'!Z$2:Z$215,'Stock-AF'!$C$2:$C$215,Shares!$A14,'Stock-AF'!$G$2:$G$215,Shares!$A$1)</f>
        <v>1.2360888602992852E-2</v>
      </c>
      <c r="R14" s="9">
        <f>SUMIFS('Stock-AF'!AA$2:AA$215,'Stock-AF'!$C$2:$C$215,Shares!$B14,'Stock-AF'!$G$2:$G$215,Shares!$A$1)/SUMIFS('Stock-AF'!AA$2:AA$215,'Stock-AF'!$C$2:$C$215,Shares!$A14,'Stock-AF'!$G$2:$G$215,Shares!$A$1)</f>
        <v>3.5120019356528558E-3</v>
      </c>
      <c r="S14" s="9">
        <f>SUMIFS('Stock-AF'!AB$2:AB$215,'Stock-AF'!$C$2:$C$215,Shares!$B14,'Stock-AF'!$G$2:$G$215,Shares!$A$1)/SUMIFS('Stock-AF'!AB$2:AB$215,'Stock-AF'!$C$2:$C$215,Shares!$A14,'Stock-AF'!$G$2:$G$215,Shares!$A$1)</f>
        <v>1.2667730661649916E-2</v>
      </c>
      <c r="T14" s="9">
        <f>SUMIFS('Stock-AF'!AC$2:AC$215,'Stock-AF'!$C$2:$C$215,Shares!$B14,'Stock-AF'!$G$2:$G$215,Shares!$A$1)/SUMIFS('Stock-AF'!AC$2:AC$215,'Stock-AF'!$C$2:$C$215,Shares!$A14,'Stock-AF'!$G$2:$G$215,Shares!$A$1)</f>
        <v>1.0595314397648076E-2</v>
      </c>
      <c r="U14" s="9">
        <f>SUMIFS('Stock-AF'!AD$2:AD$215,'Stock-AF'!$C$2:$C$215,Shares!$B14,'Stock-AF'!$G$2:$G$215,Shares!$A$1)/SUMIFS('Stock-AF'!AD$2:AD$215,'Stock-AF'!$C$2:$C$215,Shares!$A14,'Stock-AF'!$G$2:$G$215,Shares!$A$1)</f>
        <v>0</v>
      </c>
      <c r="V14" s="9">
        <f>SUMIFS('Stock-AF'!AE$2:AE$215,'Stock-AF'!$C$2:$C$215,Shares!$B14,'Stock-AF'!$G$2:$G$215,Shares!$A$1)/SUMIFS('Stock-AF'!AE$2:AE$215,'Stock-AF'!$C$2:$C$215,Shares!$A14,'Stock-AF'!$G$2:$G$215,Shares!$A$1)</f>
        <v>0</v>
      </c>
      <c r="W14" s="9">
        <f>SUMIFS('Stock-AF'!AF$2:AF$215,'Stock-AF'!$C$2:$C$215,Shares!$B14,'Stock-AF'!$G$2:$G$215,Shares!$A$1)/SUMIFS('Stock-AF'!AF$2:AF$215,'Stock-AF'!$C$2:$C$215,Shares!$A14,'Stock-AF'!$G$2:$G$215,Shares!$A$1)</f>
        <v>8.8183457580368441E-2</v>
      </c>
      <c r="X14" s="9">
        <f>SUMIFS('Stock-AF'!AG$2:AG$215,'Stock-AF'!$C$2:$C$215,Shares!$B14,'Stock-AF'!$G$2:$G$215,Shares!$A$1)/SUMIFS('Stock-AF'!AG$2:AG$215,'Stock-AF'!$C$2:$C$215,Shares!$A14,'Stock-AF'!$G$2:$G$215,Shares!$A$1)</f>
        <v>1.1912416673722866E-2</v>
      </c>
      <c r="Y14" s="9">
        <f>SUMIFS('Stock-AF'!AH$2:AH$215,'Stock-AF'!$C$2:$C$215,Shares!$B14,'Stock-AF'!$G$2:$G$215,Shares!$A$1)/SUMIFS('Stock-AF'!AH$2:AH$215,'Stock-AF'!$C$2:$C$215,Shares!$A14,'Stock-AF'!$G$2:$G$215,Shares!$A$1)</f>
        <v>0</v>
      </c>
      <c r="Z14" s="9">
        <f>SUMIFS('Stock-AF'!AI$2:AI$215,'Stock-AF'!$C$2:$C$215,Shares!$B14,'Stock-AF'!$G$2:$G$215,Shares!$A$1)/SUMIFS('Stock-AF'!AI$2:AI$215,'Stock-AF'!$C$2:$C$215,Shares!$A14,'Stock-AF'!$G$2:$G$215,Shares!$A$1)</f>
        <v>1.1998185993334579E-2</v>
      </c>
      <c r="AA14" s="9">
        <f>SUMIFS('Stock-AF'!AJ$2:AJ$215,'Stock-AF'!$C$2:$C$215,Shares!$B14,'Stock-AF'!$G$2:$G$215,Shares!$A$1)/SUMIFS('Stock-AF'!AJ$2:AJ$215,'Stock-AF'!$C$2:$C$215,Shares!$A14,'Stock-AF'!$G$2:$G$215,Shares!$A$1)</f>
        <v>0</v>
      </c>
      <c r="AB14" s="9">
        <f>SUMIFS('Stock-AF'!AK$2:AK$215,'Stock-AF'!$C$2:$C$215,Shares!$B14,'Stock-AF'!$G$2:$G$215,Shares!$A$1)/SUMIFS('Stock-AF'!AK$2:AK$215,'Stock-AF'!$C$2:$C$215,Shares!$A14,'Stock-AF'!$G$2:$G$215,Shares!$A$1)</f>
        <v>0.12612807795079914</v>
      </c>
      <c r="AC14" s="9">
        <f>SUMIFS('Stock-AF'!AL$2:AL$215,'Stock-AF'!$C$2:$C$215,Shares!$B14,'Stock-AF'!$G$2:$G$215,Shares!$A$1)/SUMIFS('Stock-AF'!AL$2:AL$215,'Stock-AF'!$C$2:$C$215,Shares!$A14,'Stock-AF'!$G$2:$G$215,Shares!$A$1)</f>
        <v>0</v>
      </c>
      <c r="AD14" s="9">
        <f>SUMIFS('Stock-AF'!AM$2:AM$215,'Stock-AF'!$C$2:$C$215,Shares!$B14,'Stock-AF'!$G$2:$G$215,Shares!$A$1)/SUMIFS('Stock-AF'!AM$2:AM$215,'Stock-AF'!$C$2:$C$215,Shares!$A14,'Stock-AF'!$G$2:$G$215,Shares!$A$1)</f>
        <v>2.5966971314535818E-3</v>
      </c>
      <c r="AE14" s="9">
        <f>SUMIFS('Stock-AF'!AN$2:AN$215,'Stock-AF'!$C$2:$C$215,Shares!$B14,'Stock-AF'!$G$2:$G$215,Shares!$A$1)/SUMIFS('Stock-AF'!AN$2:AN$215,'Stock-AF'!$C$2:$C$215,Shares!$A14,'Stock-AF'!$G$2:$G$215,Shares!$A$1)</f>
        <v>3.5954303352534389E-3</v>
      </c>
      <c r="AF14" s="9">
        <f>SUMIFS('Stock-AF'!AO$2:AO$215,'Stock-AF'!$C$2:$C$215,Shares!$B14,'Stock-AF'!$G$2:$G$215,Shares!$A$1)/SUMIFS('Stock-AF'!AO$2:AO$215,'Stock-AF'!$C$2:$C$215,Shares!$A14,'Stock-AF'!$G$2:$G$215,Shares!$A$1)</f>
        <v>1.2029747532477182E-2</v>
      </c>
      <c r="AG14" s="9">
        <f>SUMIFS('Stock-AF'!AP$2:AP$215,'Stock-AF'!$C$2:$C$215,Shares!$B14,'Stock-AF'!$G$2:$G$215,Shares!$A$1)/SUMIFS('Stock-AF'!AP$2:AP$215,'Stock-AF'!$C$2:$C$215,Shares!$A14,'Stock-AF'!$G$2:$G$215,Shares!$A$1)</f>
        <v>0</v>
      </c>
      <c r="AH14" s="9">
        <f>SUMIFS('Stock-AF'!AQ$2:AQ$215,'Stock-AF'!$C$2:$C$215,Shares!$B14,'Stock-AF'!$G$2:$G$215,Shares!$A$1)/SUMIFS('Stock-AF'!AQ$2:AQ$215,'Stock-AF'!$C$2:$C$215,Shares!$A14,'Stock-AF'!$G$2:$G$215,Shares!$A$1)</f>
        <v>0</v>
      </c>
      <c r="AI14" s="9">
        <f>SUMIFS('Stock-AF'!AR$2:AR$215,'Stock-AF'!$C$2:$C$215,Shares!$B14,'Stock-AF'!$G$2:$G$215,Shares!$A$1)/SUMIFS('Stock-AF'!AR$2:AR$215,'Stock-AF'!$C$2:$C$215,Shares!$A14,'Stock-AF'!$G$2:$G$215,Shares!$A$1)</f>
        <v>7.4892801378886265E-2</v>
      </c>
      <c r="AJ14" s="9">
        <f>SUMIFS('Stock-AF'!AS$2:AS$215,'Stock-AF'!$C$2:$C$215,Shares!$B14,'Stock-AF'!$G$2:$G$215,Shares!$A$1)/SUMIFS('Stock-AF'!AS$2:AS$215,'Stock-AF'!$C$2:$C$215,Shares!$A14,'Stock-AF'!$G$2:$G$215,Shares!$A$1)</f>
        <v>1.0714438742816072E-2</v>
      </c>
      <c r="AK14" s="9">
        <f>SUMIFS('Stock-AF'!AT$2:AT$215,'Stock-AF'!$C$2:$C$215,Shares!$B14,'Stock-AF'!$G$2:$G$215,Shares!$A$1)/SUMIFS('Stock-AF'!AT$2:AT$215,'Stock-AF'!$C$2:$C$215,Shares!$A14,'Stock-AF'!$G$2:$G$215,Shares!$A$1)</f>
        <v>0</v>
      </c>
      <c r="AL14" s="9">
        <f>SUMIFS('Stock-AF'!AU$2:AU$215,'Stock-AF'!$C$2:$C$215,Shares!$B14,'Stock-AF'!$G$2:$G$215,Shares!$A$1)/SUMIFS('Stock-AF'!AU$2:AU$215,'Stock-AF'!$C$2:$C$215,Shares!$A14,'Stock-AF'!$G$2:$G$215,Shares!$A$1)</f>
        <v>1.2543404421884676E-2</v>
      </c>
      <c r="AM14" s="9">
        <f>SUMIFS('Stock-AF'!AV$2:AV$215,'Stock-AF'!$C$2:$C$215,Shares!$B14,'Stock-AF'!$G$2:$G$215,Shares!$A$1)/SUMIFS('Stock-AF'!AV$2:AV$215,'Stock-AF'!$C$2:$C$215,Shares!$A14,'Stock-AF'!$G$2:$G$215,Shares!$A$1)</f>
        <v>3.2047543939776406E-3</v>
      </c>
    </row>
    <row r="15" spans="1:39">
      <c r="A15" t="str">
        <f t="shared" si="0"/>
        <v>C_ES-CK-SL*</v>
      </c>
      <c r="B15" s="4" t="s">
        <v>128</v>
      </c>
      <c r="C15" s="9">
        <f>SUMIFS('Stock-AF'!L$2:L$215,'Stock-AF'!$C$2:$C$215,Shares!$B15,'Stock-AF'!$G$2:$G$215,Shares!$A$1)/SUMIFS('Stock-AF'!L$2:L$215,'Stock-AF'!$C$2:$C$215,Shares!$A15,'Stock-AF'!$G$2:$G$215,Shares!$A$1)</f>
        <v>0.35974776297214767</v>
      </c>
      <c r="D15" s="9">
        <f>SUMIFS('Stock-AF'!M$2:M$215,'Stock-AF'!$C$2:$C$215,Shares!$B15,'Stock-AF'!$G$2:$G$215,Shares!$A$1)/SUMIFS('Stock-AF'!M$2:M$215,'Stock-AF'!$C$2:$C$215,Shares!$A15,'Stock-AF'!$G$2:$G$215,Shares!$A$1)</f>
        <v>0.61427790886664013</v>
      </c>
      <c r="E15" s="9">
        <f>SUMIFS('Stock-AF'!N$2:N$215,'Stock-AF'!$C$2:$C$215,Shares!$B15,'Stock-AF'!$G$2:$G$215,Shares!$A$1)/SUMIFS('Stock-AF'!N$2:N$215,'Stock-AF'!$C$2:$C$215,Shares!$A15,'Stock-AF'!$G$2:$G$215,Shares!$A$1)</f>
        <v>1</v>
      </c>
      <c r="F15" s="9">
        <f>SUMIFS('Stock-AF'!O$2:O$215,'Stock-AF'!$C$2:$C$215,Shares!$B15,'Stock-AF'!$G$2:$G$215,Shares!$A$1)/SUMIFS('Stock-AF'!O$2:O$215,'Stock-AF'!$C$2:$C$215,Shares!$A15,'Stock-AF'!$G$2:$G$215,Shares!$A$1)</f>
        <v>0.54914716596418001</v>
      </c>
      <c r="G15" s="9">
        <f>SUMIFS('Stock-AF'!P$2:P$215,'Stock-AF'!$C$2:$C$215,Shares!$B15,'Stock-AF'!$G$2:$G$215,Shares!$A$1)/SUMIFS('Stock-AF'!P$2:P$215,'Stock-AF'!$C$2:$C$215,Shares!$A15,'Stock-AF'!$G$2:$G$215,Shares!$A$1)</f>
        <v>0.86511783707392753</v>
      </c>
      <c r="H15" s="9">
        <f>SUMIFS('Stock-AF'!Q$2:Q$215,'Stock-AF'!$C$2:$C$215,Shares!$B15,'Stock-AF'!$G$2:$G$215,Shares!$A$1)/SUMIFS('Stock-AF'!Q$2:Q$215,'Stock-AF'!$C$2:$C$215,Shares!$A15,'Stock-AF'!$G$2:$G$215,Shares!$A$1)</f>
        <v>0.63241064158932059</v>
      </c>
      <c r="I15" s="9">
        <f>SUMIFS('Stock-AF'!R$2:R$215,'Stock-AF'!$C$2:$C$215,Shares!$B15,'Stock-AF'!$G$2:$G$215,Shares!$A$1)/SUMIFS('Stock-AF'!R$2:R$215,'Stock-AF'!$C$2:$C$215,Shares!$A15,'Stock-AF'!$G$2:$G$215,Shares!$A$1)</f>
        <v>0.97455659758784652</v>
      </c>
      <c r="J15" s="9">
        <f>SUMIFS('Stock-AF'!S$2:S$215,'Stock-AF'!$C$2:$C$215,Shares!$B15,'Stock-AF'!$G$2:$G$215,Shares!$A$1)/SUMIFS('Stock-AF'!S$2:S$215,'Stock-AF'!$C$2:$C$215,Shares!$A15,'Stock-AF'!$G$2:$G$215,Shares!$A$1)</f>
        <v>0.48153087672146583</v>
      </c>
      <c r="K15" s="9">
        <f>SUMIFS('Stock-AF'!T$2:T$215,'Stock-AF'!$C$2:$C$215,Shares!$B15,'Stock-AF'!$G$2:$G$215,Shares!$A$1)/SUMIFS('Stock-AF'!T$2:T$215,'Stock-AF'!$C$2:$C$215,Shares!$A15,'Stock-AF'!$G$2:$G$215,Shares!$A$1)</f>
        <v>0.37834881347686483</v>
      </c>
      <c r="L15" s="9">
        <f>SUMIFS('Stock-AF'!U$2:U$215,'Stock-AF'!$C$2:$C$215,Shares!$B15,'Stock-AF'!$G$2:$G$215,Shares!$A$1)/SUMIFS('Stock-AF'!U$2:U$215,'Stock-AF'!$C$2:$C$215,Shares!$A15,'Stock-AF'!$G$2:$G$215,Shares!$A$1)</f>
        <v>0.71353178331668488</v>
      </c>
      <c r="M15" s="9">
        <f>SUMIFS('Stock-AF'!V$2:V$215,'Stock-AF'!$C$2:$C$215,Shares!$B15,'Stock-AF'!$G$2:$G$215,Shares!$A$1)/SUMIFS('Stock-AF'!V$2:V$215,'Stock-AF'!$C$2:$C$215,Shares!$A15,'Stock-AF'!$G$2:$G$215,Shares!$A$1)</f>
        <v>0.86443558303850676</v>
      </c>
      <c r="N15" s="9">
        <f>SUMIFS('Stock-AF'!W$2:W$215,'Stock-AF'!$C$2:$C$215,Shares!$B15,'Stock-AF'!$G$2:$G$215,Shares!$A$1)/SUMIFS('Stock-AF'!W$2:W$215,'Stock-AF'!$C$2:$C$215,Shares!$A15,'Stock-AF'!$G$2:$G$215,Shares!$A$1)</f>
        <v>0.81613411579281148</v>
      </c>
      <c r="O15" s="9">
        <f>SUMIFS('Stock-AF'!X$2:X$215,'Stock-AF'!$C$2:$C$215,Shares!$B15,'Stock-AF'!$G$2:$G$215,Shares!$A$1)/SUMIFS('Stock-AF'!X$2:X$215,'Stock-AF'!$C$2:$C$215,Shares!$A15,'Stock-AF'!$G$2:$G$215,Shares!$A$1)</f>
        <v>0.79358754004526422</v>
      </c>
      <c r="P15" s="9">
        <f>SUMIFS('Stock-AF'!Y$2:Y$215,'Stock-AF'!$C$2:$C$215,Shares!$B15,'Stock-AF'!$G$2:$G$215,Shares!$A$1)/SUMIFS('Stock-AF'!Y$2:Y$215,'Stock-AF'!$C$2:$C$215,Shares!$A15,'Stock-AF'!$G$2:$G$215,Shares!$A$1)</f>
        <v>0.97273678314663925</v>
      </c>
      <c r="Q15" s="9">
        <f>SUMIFS('Stock-AF'!Z$2:Z$215,'Stock-AF'!$C$2:$C$215,Shares!$B15,'Stock-AF'!$G$2:$G$215,Shares!$A$1)/SUMIFS('Stock-AF'!Z$2:Z$215,'Stock-AF'!$C$2:$C$215,Shares!$A15,'Stock-AF'!$G$2:$G$215,Shares!$A$1)</f>
        <v>0.57375026209024904</v>
      </c>
      <c r="R15" s="9">
        <f>SUMIFS('Stock-AF'!AA$2:AA$215,'Stock-AF'!$C$2:$C$215,Shares!$B15,'Stock-AF'!$G$2:$G$215,Shares!$A$1)/SUMIFS('Stock-AF'!AA$2:AA$215,'Stock-AF'!$C$2:$C$215,Shares!$A15,'Stock-AF'!$G$2:$G$215,Shares!$A$1)</f>
        <v>0.67408062515404144</v>
      </c>
      <c r="S15" s="9">
        <f>SUMIFS('Stock-AF'!AB$2:AB$215,'Stock-AF'!$C$2:$C$215,Shares!$B15,'Stock-AF'!$G$2:$G$215,Shares!$A$1)/SUMIFS('Stock-AF'!AB$2:AB$215,'Stock-AF'!$C$2:$C$215,Shares!$A15,'Stock-AF'!$G$2:$G$215,Shares!$A$1)</f>
        <v>0.46251565439485065</v>
      </c>
      <c r="T15" s="9">
        <f>SUMIFS('Stock-AF'!AC$2:AC$215,'Stock-AF'!$C$2:$C$215,Shares!$B15,'Stock-AF'!$G$2:$G$215,Shares!$A$1)/SUMIFS('Stock-AF'!AC$2:AC$215,'Stock-AF'!$C$2:$C$215,Shares!$A15,'Stock-AF'!$G$2:$G$215,Shares!$A$1)</f>
        <v>0.62136782725363049</v>
      </c>
      <c r="U15" s="9">
        <f>SUMIFS('Stock-AF'!AD$2:AD$215,'Stock-AF'!$C$2:$C$215,Shares!$B15,'Stock-AF'!$G$2:$G$215,Shares!$A$1)/SUMIFS('Stock-AF'!AD$2:AD$215,'Stock-AF'!$C$2:$C$215,Shares!$A15,'Stock-AF'!$G$2:$G$215,Shares!$A$1)</f>
        <v>0.84196490831103088</v>
      </c>
      <c r="V15" s="9">
        <f>SUMIFS('Stock-AF'!AE$2:AE$215,'Stock-AF'!$C$2:$C$215,Shares!$B15,'Stock-AF'!$G$2:$G$215,Shares!$A$1)/SUMIFS('Stock-AF'!AE$2:AE$215,'Stock-AF'!$C$2:$C$215,Shares!$A15,'Stock-AF'!$G$2:$G$215,Shares!$A$1)</f>
        <v>0.33615645238452191</v>
      </c>
      <c r="W15" s="9">
        <f>SUMIFS('Stock-AF'!AF$2:AF$215,'Stock-AF'!$C$2:$C$215,Shares!$B15,'Stock-AF'!$G$2:$G$215,Shares!$A$1)/SUMIFS('Stock-AF'!AF$2:AF$215,'Stock-AF'!$C$2:$C$215,Shares!$A15,'Stock-AF'!$G$2:$G$215,Shares!$A$1)</f>
        <v>0.36657759940023948</v>
      </c>
      <c r="X15" s="9">
        <f>SUMIFS('Stock-AF'!AG$2:AG$215,'Stock-AF'!$C$2:$C$215,Shares!$B15,'Stock-AF'!$G$2:$G$215,Shares!$A$1)/SUMIFS('Stock-AF'!AG$2:AG$215,'Stock-AF'!$C$2:$C$215,Shares!$A15,'Stock-AF'!$G$2:$G$215,Shares!$A$1)</f>
        <v>0.64488711135058507</v>
      </c>
      <c r="Y15" s="9">
        <f>SUMIFS('Stock-AF'!AH$2:AH$215,'Stock-AF'!$C$2:$C$215,Shares!$B15,'Stock-AF'!$G$2:$G$215,Shares!$A$1)/SUMIFS('Stock-AF'!AH$2:AH$215,'Stock-AF'!$C$2:$C$215,Shares!$A15,'Stock-AF'!$G$2:$G$215,Shares!$A$1)</f>
        <v>0.43644805033597467</v>
      </c>
      <c r="Z15" s="9">
        <f>SUMIFS('Stock-AF'!AI$2:AI$215,'Stock-AF'!$C$2:$C$215,Shares!$B15,'Stock-AF'!$G$2:$G$215,Shares!$A$1)/SUMIFS('Stock-AF'!AI$2:AI$215,'Stock-AF'!$C$2:$C$215,Shares!$A15,'Stock-AF'!$G$2:$G$215,Shares!$A$1)</f>
        <v>0.63046573795367744</v>
      </c>
      <c r="AA15" s="9">
        <f>SUMIFS('Stock-AF'!AJ$2:AJ$215,'Stock-AF'!$C$2:$C$215,Shares!$B15,'Stock-AF'!$G$2:$G$215,Shares!$A$1)/SUMIFS('Stock-AF'!AJ$2:AJ$215,'Stock-AF'!$C$2:$C$215,Shares!$A15,'Stock-AF'!$G$2:$G$215,Shares!$A$1)</f>
        <v>1</v>
      </c>
      <c r="AB15" s="9">
        <f>SUMIFS('Stock-AF'!AK$2:AK$215,'Stock-AF'!$C$2:$C$215,Shares!$B15,'Stock-AF'!$G$2:$G$215,Shares!$A$1)/SUMIFS('Stock-AF'!AK$2:AK$215,'Stock-AF'!$C$2:$C$215,Shares!$A15,'Stock-AF'!$G$2:$G$215,Shares!$A$1)</f>
        <v>0.68715881389275546</v>
      </c>
      <c r="AC15" s="9">
        <f>SUMIFS('Stock-AF'!AL$2:AL$215,'Stock-AF'!$C$2:$C$215,Shares!$B15,'Stock-AF'!$G$2:$G$215,Shares!$A$1)/SUMIFS('Stock-AF'!AL$2:AL$215,'Stock-AF'!$C$2:$C$215,Shares!$A15,'Stock-AF'!$G$2:$G$215,Shares!$A$1)</f>
        <v>0.85424445789679915</v>
      </c>
      <c r="AD15" s="9">
        <f>SUMIFS('Stock-AF'!AM$2:AM$215,'Stock-AF'!$C$2:$C$215,Shares!$B15,'Stock-AF'!$G$2:$G$215,Shares!$A$1)/SUMIFS('Stock-AF'!AM$2:AM$215,'Stock-AF'!$C$2:$C$215,Shares!$A15,'Stock-AF'!$G$2:$G$215,Shares!$A$1)</f>
        <v>0.43756123804900476</v>
      </c>
      <c r="AE15" s="9">
        <f>SUMIFS('Stock-AF'!AN$2:AN$215,'Stock-AF'!$C$2:$C$215,Shares!$B15,'Stock-AF'!$G$2:$G$215,Shares!$A$1)/SUMIFS('Stock-AF'!AN$2:AN$215,'Stock-AF'!$C$2:$C$215,Shares!$A15,'Stock-AF'!$G$2:$G$215,Shares!$A$1)</f>
        <v>0.97920977655752783</v>
      </c>
      <c r="AF15" s="9">
        <f>SUMIFS('Stock-AF'!AO$2:AO$215,'Stock-AF'!$C$2:$C$215,Shares!$B15,'Stock-AF'!$G$2:$G$215,Shares!$A$1)/SUMIFS('Stock-AF'!AO$2:AO$215,'Stock-AF'!$C$2:$C$215,Shares!$A15,'Stock-AF'!$G$2:$G$215,Shares!$A$1)</f>
        <v>0.63212352255038062</v>
      </c>
      <c r="AG15" s="9">
        <f>SUMIFS('Stock-AF'!AP$2:AP$215,'Stock-AF'!$C$2:$C$215,Shares!$B15,'Stock-AF'!$G$2:$G$215,Shares!$A$1)/SUMIFS('Stock-AF'!AP$2:AP$215,'Stock-AF'!$C$2:$C$215,Shares!$A15,'Stock-AF'!$G$2:$G$215,Shares!$A$1)</f>
        <v>0.69922454729786709</v>
      </c>
      <c r="AH15" s="9">
        <f>SUMIFS('Stock-AF'!AQ$2:AQ$215,'Stock-AF'!$C$2:$C$215,Shares!$B15,'Stock-AF'!$G$2:$G$215,Shares!$A$1)/SUMIFS('Stock-AF'!AQ$2:AQ$215,'Stock-AF'!$C$2:$C$215,Shares!$A15,'Stock-AF'!$G$2:$G$215,Shares!$A$1)</f>
        <v>0.32915338788109799</v>
      </c>
      <c r="AI15" s="9">
        <f>SUMIFS('Stock-AF'!AR$2:AR$215,'Stock-AF'!$C$2:$C$215,Shares!$B15,'Stock-AF'!$G$2:$G$215,Shares!$A$1)/SUMIFS('Stock-AF'!AR$2:AR$215,'Stock-AF'!$C$2:$C$215,Shares!$A15,'Stock-AF'!$G$2:$G$215,Shares!$A$1)</f>
        <v>0.63991541601534629</v>
      </c>
      <c r="AJ15" s="9">
        <f>SUMIFS('Stock-AF'!AS$2:AS$215,'Stock-AF'!$C$2:$C$215,Shares!$B15,'Stock-AF'!$G$2:$G$215,Shares!$A$1)/SUMIFS('Stock-AF'!AS$2:AS$215,'Stock-AF'!$C$2:$C$215,Shares!$A15,'Stock-AF'!$G$2:$G$215,Shares!$A$1)</f>
        <v>0.96426166572393113</v>
      </c>
      <c r="AK15" s="9">
        <f>SUMIFS('Stock-AF'!AT$2:AT$215,'Stock-AF'!$C$2:$C$215,Shares!$B15,'Stock-AF'!$G$2:$G$215,Shares!$A$1)/SUMIFS('Stock-AF'!AT$2:AT$215,'Stock-AF'!$C$2:$C$215,Shares!$A15,'Stock-AF'!$G$2:$G$215,Shares!$A$1)</f>
        <v>0.76256312924288649</v>
      </c>
      <c r="AL15" s="9">
        <f>SUMIFS('Stock-AF'!AU$2:AU$215,'Stock-AF'!$C$2:$C$215,Shares!$B15,'Stock-AF'!$G$2:$G$215,Shares!$A$1)/SUMIFS('Stock-AF'!AU$2:AU$215,'Stock-AF'!$C$2:$C$215,Shares!$A15,'Stock-AF'!$G$2:$G$215,Shares!$A$1)</f>
        <v>0.50803637160169124</v>
      </c>
      <c r="AM15" s="9">
        <f>SUMIFS('Stock-AF'!AV$2:AV$215,'Stock-AF'!$C$2:$C$215,Shares!$B15,'Stock-AF'!$G$2:$G$215,Shares!$A$1)/SUMIFS('Stock-AF'!AV$2:AV$215,'Stock-AF'!$C$2:$C$215,Shares!$A15,'Stock-AF'!$G$2:$G$215,Shares!$A$1)</f>
        <v>0.50493141011470932</v>
      </c>
    </row>
    <row r="16" spans="1:39">
      <c r="A16" t="str">
        <f t="shared" si="0"/>
        <v>C_ES-CK-SL*</v>
      </c>
      <c r="B16" s="4" t="s">
        <v>129</v>
      </c>
      <c r="C16" s="9">
        <f>SUMIFS('Stock-AF'!L$2:L$215,'Stock-AF'!$C$2:$C$215,Shares!$B16,'Stock-AF'!$G$2:$G$215,Shares!$A$1)/SUMIFS('Stock-AF'!L$2:L$215,'Stock-AF'!$C$2:$C$215,Shares!$A16,'Stock-AF'!$G$2:$G$215,Shares!$A$1)</f>
        <v>0</v>
      </c>
      <c r="D16" s="9">
        <f>SUMIFS('Stock-AF'!M$2:M$215,'Stock-AF'!$C$2:$C$215,Shares!$B16,'Stock-AF'!$G$2:$G$215,Shares!$A$1)/SUMIFS('Stock-AF'!M$2:M$215,'Stock-AF'!$C$2:$C$215,Shares!$A16,'Stock-AF'!$G$2:$G$215,Shares!$A$1)</f>
        <v>0.26657924075513711</v>
      </c>
      <c r="E16" s="9">
        <f>SUMIFS('Stock-AF'!N$2:N$215,'Stock-AF'!$C$2:$C$215,Shares!$B16,'Stock-AF'!$G$2:$G$215,Shares!$A$1)/SUMIFS('Stock-AF'!N$2:N$215,'Stock-AF'!$C$2:$C$215,Shares!$A16,'Stock-AF'!$G$2:$G$215,Shares!$A$1)</f>
        <v>0</v>
      </c>
      <c r="F16" s="9">
        <f>SUMIFS('Stock-AF'!O$2:O$215,'Stock-AF'!$C$2:$C$215,Shares!$B16,'Stock-AF'!$G$2:$G$215,Shares!$A$1)/SUMIFS('Stock-AF'!O$2:O$215,'Stock-AF'!$C$2:$C$215,Shares!$A16,'Stock-AF'!$G$2:$G$215,Shares!$A$1)</f>
        <v>0.28771148560832077</v>
      </c>
      <c r="G16" s="9">
        <f>SUMIFS('Stock-AF'!P$2:P$215,'Stock-AF'!$C$2:$C$215,Shares!$B16,'Stock-AF'!$G$2:$G$215,Shares!$A$1)/SUMIFS('Stock-AF'!P$2:P$215,'Stock-AF'!$C$2:$C$215,Shares!$A16,'Stock-AF'!$G$2:$G$215,Shares!$A$1)</f>
        <v>0.10418197485714549</v>
      </c>
      <c r="H16" s="9">
        <f>SUMIFS('Stock-AF'!Q$2:Q$215,'Stock-AF'!$C$2:$C$215,Shares!$B16,'Stock-AF'!$G$2:$G$215,Shares!$A$1)/SUMIFS('Stock-AF'!Q$2:Q$215,'Stock-AF'!$C$2:$C$215,Shares!$A16,'Stock-AF'!$G$2:$G$215,Shares!$A$1)</f>
        <v>0.26433442103115445</v>
      </c>
      <c r="I16" s="9">
        <f>SUMIFS('Stock-AF'!R$2:R$215,'Stock-AF'!$C$2:$C$215,Shares!$B16,'Stock-AF'!$G$2:$G$215,Shares!$A$1)/SUMIFS('Stock-AF'!R$2:R$215,'Stock-AF'!$C$2:$C$215,Shares!$A16,'Stock-AF'!$G$2:$G$215,Shares!$A$1)</f>
        <v>0</v>
      </c>
      <c r="J16" s="9">
        <f>SUMIFS('Stock-AF'!S$2:S$215,'Stock-AF'!$C$2:$C$215,Shares!$B16,'Stock-AF'!$G$2:$G$215,Shares!$A$1)/SUMIFS('Stock-AF'!S$2:S$215,'Stock-AF'!$C$2:$C$215,Shares!$A16,'Stock-AF'!$G$2:$G$215,Shares!$A$1)</f>
        <v>0.50593469003936331</v>
      </c>
      <c r="K16" s="9">
        <f>SUMIFS('Stock-AF'!T$2:T$215,'Stock-AF'!$C$2:$C$215,Shares!$B16,'Stock-AF'!$G$2:$G$215,Shares!$A$1)/SUMIFS('Stock-AF'!T$2:T$215,'Stock-AF'!$C$2:$C$215,Shares!$A16,'Stock-AF'!$G$2:$G$215,Shares!$A$1)</f>
        <v>0.45213533862724042</v>
      </c>
      <c r="L16" s="9">
        <f>SUMIFS('Stock-AF'!U$2:U$215,'Stock-AF'!$C$2:$C$215,Shares!$B16,'Stock-AF'!$G$2:$G$215,Shares!$A$1)/SUMIFS('Stock-AF'!U$2:U$215,'Stock-AF'!$C$2:$C$215,Shares!$A16,'Stock-AF'!$G$2:$G$215,Shares!$A$1)</f>
        <v>0.2451291159581237</v>
      </c>
      <c r="M16" s="9">
        <f>SUMIFS('Stock-AF'!V$2:V$215,'Stock-AF'!$C$2:$C$215,Shares!$B16,'Stock-AF'!$G$2:$G$215,Shares!$A$1)/SUMIFS('Stock-AF'!V$2:V$215,'Stock-AF'!$C$2:$C$215,Shares!$A16,'Stock-AF'!$G$2:$G$215,Shares!$A$1)</f>
        <v>0.10612426306248741</v>
      </c>
      <c r="N16" s="9">
        <f>SUMIFS('Stock-AF'!W$2:W$215,'Stock-AF'!$C$2:$C$215,Shares!$B16,'Stock-AF'!$G$2:$G$215,Shares!$A$1)/SUMIFS('Stock-AF'!W$2:W$215,'Stock-AF'!$C$2:$C$215,Shares!$A16,'Stock-AF'!$G$2:$G$215,Shares!$A$1)</f>
        <v>6.8022553849903425E-2</v>
      </c>
      <c r="O16" s="9">
        <f>SUMIFS('Stock-AF'!X$2:X$215,'Stock-AF'!$C$2:$C$215,Shares!$B16,'Stock-AF'!$G$2:$G$215,Shares!$A$1)/SUMIFS('Stock-AF'!X$2:X$215,'Stock-AF'!$C$2:$C$215,Shares!$A16,'Stock-AF'!$G$2:$G$215,Shares!$A$1)</f>
        <v>0.12888365389691472</v>
      </c>
      <c r="P16" s="9">
        <f>SUMIFS('Stock-AF'!Y$2:Y$215,'Stock-AF'!$C$2:$C$215,Shares!$B16,'Stock-AF'!$G$2:$G$215,Shares!$A$1)/SUMIFS('Stock-AF'!Y$2:Y$215,'Stock-AF'!$C$2:$C$215,Shares!$A16,'Stock-AF'!$G$2:$G$215,Shares!$A$1)</f>
        <v>1.659911012225046E-2</v>
      </c>
      <c r="Q16" s="9">
        <f>SUMIFS('Stock-AF'!Z$2:Z$215,'Stock-AF'!$C$2:$C$215,Shares!$B16,'Stock-AF'!$G$2:$G$215,Shares!$A$1)/SUMIFS('Stock-AF'!Z$2:Z$215,'Stock-AF'!$C$2:$C$215,Shares!$A16,'Stock-AF'!$G$2:$G$215,Shares!$A$1)</f>
        <v>0.25319770459833502</v>
      </c>
      <c r="R16" s="9">
        <f>SUMIFS('Stock-AF'!AA$2:AA$215,'Stock-AF'!$C$2:$C$215,Shares!$B16,'Stock-AF'!$G$2:$G$215,Shares!$A$1)/SUMIFS('Stock-AF'!AA$2:AA$215,'Stock-AF'!$C$2:$C$215,Shares!$A16,'Stock-AF'!$G$2:$G$215,Shares!$A$1)</f>
        <v>0.2259485001450664</v>
      </c>
      <c r="S16" s="9">
        <f>SUMIFS('Stock-AF'!AB$2:AB$215,'Stock-AF'!$C$2:$C$215,Shares!$B16,'Stock-AF'!$G$2:$G$215,Shares!$A$1)/SUMIFS('Stock-AF'!AB$2:AB$215,'Stock-AF'!$C$2:$C$215,Shares!$A16,'Stock-AF'!$G$2:$G$215,Shares!$A$1)</f>
        <v>0.4697024646545388</v>
      </c>
      <c r="T16" s="9">
        <f>SUMIFS('Stock-AF'!AC$2:AC$215,'Stock-AF'!$C$2:$C$215,Shares!$B16,'Stock-AF'!$G$2:$G$215,Shares!$A$1)/SUMIFS('Stock-AF'!AC$2:AC$215,'Stock-AF'!$C$2:$C$215,Shares!$A16,'Stock-AF'!$G$2:$G$215,Shares!$A$1)</f>
        <v>0.3183086701472207</v>
      </c>
      <c r="U16" s="9">
        <f>SUMIFS('Stock-AF'!AD$2:AD$215,'Stock-AF'!$C$2:$C$215,Shares!$B16,'Stock-AF'!$G$2:$G$215,Shares!$A$1)/SUMIFS('Stock-AF'!AD$2:AD$215,'Stock-AF'!$C$2:$C$215,Shares!$A16,'Stock-AF'!$G$2:$G$215,Shares!$A$1)</f>
        <v>0</v>
      </c>
      <c r="V16" s="9">
        <f>SUMIFS('Stock-AF'!AE$2:AE$215,'Stock-AF'!$C$2:$C$215,Shares!$B16,'Stock-AF'!$G$2:$G$215,Shares!$A$1)/SUMIFS('Stock-AF'!AE$2:AE$215,'Stock-AF'!$C$2:$C$215,Shares!$A16,'Stock-AF'!$G$2:$G$215,Shares!$A$1)</f>
        <v>0.53405325993045361</v>
      </c>
      <c r="W16" s="9">
        <f>SUMIFS('Stock-AF'!AF$2:AF$215,'Stock-AF'!$C$2:$C$215,Shares!$B16,'Stock-AF'!$G$2:$G$215,Shares!$A$1)/SUMIFS('Stock-AF'!AF$2:AF$215,'Stock-AF'!$C$2:$C$215,Shares!$A16,'Stock-AF'!$G$2:$G$215,Shares!$A$1)</f>
        <v>0</v>
      </c>
      <c r="X16" s="9">
        <f>SUMIFS('Stock-AF'!AG$2:AG$215,'Stock-AF'!$C$2:$C$215,Shares!$B16,'Stock-AF'!$G$2:$G$215,Shares!$A$1)/SUMIFS('Stock-AF'!AG$2:AG$215,'Stock-AF'!$C$2:$C$215,Shares!$A16,'Stock-AF'!$G$2:$G$215,Shares!$A$1)</f>
        <v>0.34320047197569209</v>
      </c>
      <c r="Y16" s="9">
        <f>SUMIFS('Stock-AF'!AH$2:AH$215,'Stock-AF'!$C$2:$C$215,Shares!$B16,'Stock-AF'!$G$2:$G$215,Shares!$A$1)/SUMIFS('Stock-AF'!AH$2:AH$215,'Stock-AF'!$C$2:$C$215,Shares!$A16,'Stock-AF'!$G$2:$G$215,Shares!$A$1)</f>
        <v>0.39693661750572007</v>
      </c>
      <c r="Z16" s="9">
        <f>SUMIFS('Stock-AF'!AI$2:AI$215,'Stock-AF'!$C$2:$C$215,Shares!$B16,'Stock-AF'!$G$2:$G$215,Shares!$A$1)/SUMIFS('Stock-AF'!AI$2:AI$215,'Stock-AF'!$C$2:$C$215,Shares!$A16,'Stock-AF'!$G$2:$G$215,Shares!$A$1)</f>
        <v>0.32960000165762876</v>
      </c>
      <c r="AA16" s="9">
        <f>SUMIFS('Stock-AF'!AJ$2:AJ$215,'Stock-AF'!$C$2:$C$215,Shares!$B16,'Stock-AF'!$G$2:$G$215,Shares!$A$1)/SUMIFS('Stock-AF'!AJ$2:AJ$215,'Stock-AF'!$C$2:$C$215,Shares!$A16,'Stock-AF'!$G$2:$G$215,Shares!$A$1)</f>
        <v>0</v>
      </c>
      <c r="AB16" s="9">
        <f>SUMIFS('Stock-AF'!AK$2:AK$215,'Stock-AF'!$C$2:$C$215,Shares!$B16,'Stock-AF'!$G$2:$G$215,Shares!$A$1)/SUMIFS('Stock-AF'!AK$2:AK$215,'Stock-AF'!$C$2:$C$215,Shares!$A16,'Stock-AF'!$G$2:$G$215,Shares!$A$1)</f>
        <v>1.0831857881042664E-2</v>
      </c>
      <c r="AC16" s="9">
        <f>SUMIFS('Stock-AF'!AL$2:AL$215,'Stock-AF'!$C$2:$C$215,Shares!$B16,'Stock-AF'!$G$2:$G$215,Shares!$A$1)/SUMIFS('Stock-AF'!AL$2:AL$215,'Stock-AF'!$C$2:$C$215,Shares!$A16,'Stock-AF'!$G$2:$G$215,Shares!$A$1)</f>
        <v>0</v>
      </c>
      <c r="AD16" s="9">
        <f>SUMIFS('Stock-AF'!AM$2:AM$215,'Stock-AF'!$C$2:$C$215,Shares!$B16,'Stock-AF'!$G$2:$G$215,Shares!$A$1)/SUMIFS('Stock-AF'!AM$2:AM$215,'Stock-AF'!$C$2:$C$215,Shares!$A16,'Stock-AF'!$G$2:$G$215,Shares!$A$1)</f>
        <v>0.44842580600438581</v>
      </c>
      <c r="AE16" s="9">
        <f>SUMIFS('Stock-AF'!AN$2:AN$215,'Stock-AF'!$C$2:$C$215,Shares!$B16,'Stock-AF'!$G$2:$G$215,Shares!$A$1)/SUMIFS('Stock-AF'!AN$2:AN$215,'Stock-AF'!$C$2:$C$215,Shares!$A16,'Stock-AF'!$G$2:$G$215,Shares!$A$1)</f>
        <v>6.6476551627181078E-3</v>
      </c>
      <c r="AF16" s="9">
        <f>SUMIFS('Stock-AF'!AO$2:AO$215,'Stock-AF'!$C$2:$C$215,Shares!$B16,'Stock-AF'!$G$2:$G$215,Shares!$A$1)/SUMIFS('Stock-AF'!AO$2:AO$215,'Stock-AF'!$C$2:$C$215,Shares!$A16,'Stock-AF'!$G$2:$G$215,Shares!$A$1)</f>
        <v>0.29365857504962523</v>
      </c>
      <c r="AG16" s="9">
        <f>SUMIFS('Stock-AF'!AP$2:AP$215,'Stock-AF'!$C$2:$C$215,Shares!$B16,'Stock-AF'!$G$2:$G$215,Shares!$A$1)/SUMIFS('Stock-AF'!AP$2:AP$215,'Stock-AF'!$C$2:$C$215,Shares!$A16,'Stock-AF'!$G$2:$G$215,Shares!$A$1)</f>
        <v>0.14035096336061714</v>
      </c>
      <c r="AH16" s="9">
        <f>SUMIFS('Stock-AF'!AQ$2:AQ$215,'Stock-AF'!$C$2:$C$215,Shares!$B16,'Stock-AF'!$G$2:$G$215,Shares!$A$1)/SUMIFS('Stock-AF'!AQ$2:AQ$215,'Stock-AF'!$C$2:$C$215,Shares!$A16,'Stock-AF'!$G$2:$G$215,Shares!$A$1)</f>
        <v>0.61567275125624721</v>
      </c>
      <c r="AI16" s="9">
        <f>SUMIFS('Stock-AF'!AR$2:AR$215,'Stock-AF'!$C$2:$C$215,Shares!$B16,'Stock-AF'!$G$2:$G$215,Shares!$A$1)/SUMIFS('Stock-AF'!AR$2:AR$215,'Stock-AF'!$C$2:$C$215,Shares!$A16,'Stock-AF'!$G$2:$G$215,Shares!$A$1)</f>
        <v>0.20938137319055183</v>
      </c>
      <c r="AJ16" s="9">
        <f>SUMIFS('Stock-AF'!AS$2:AS$215,'Stock-AF'!$C$2:$C$215,Shares!$B16,'Stock-AF'!$G$2:$G$215,Shares!$A$1)/SUMIFS('Stock-AF'!AS$2:AS$215,'Stock-AF'!$C$2:$C$215,Shares!$A16,'Stock-AF'!$G$2:$G$215,Shares!$A$1)</f>
        <v>8.7396491587551518E-3</v>
      </c>
      <c r="AK16" s="9">
        <f>SUMIFS('Stock-AF'!AT$2:AT$215,'Stock-AF'!$C$2:$C$215,Shares!$B16,'Stock-AF'!$G$2:$G$215,Shares!$A$1)/SUMIFS('Stock-AF'!AT$2:AT$215,'Stock-AF'!$C$2:$C$215,Shares!$A16,'Stock-AF'!$G$2:$G$215,Shares!$A$1)</f>
        <v>8.7104025048275843E-2</v>
      </c>
      <c r="AL16" s="9">
        <f>SUMIFS('Stock-AF'!AU$2:AU$215,'Stock-AF'!$C$2:$C$215,Shares!$B16,'Stock-AF'!$G$2:$G$215,Shares!$A$1)/SUMIFS('Stock-AF'!AU$2:AU$215,'Stock-AF'!$C$2:$C$215,Shares!$A16,'Stock-AF'!$G$2:$G$215,Shares!$A$1)</f>
        <v>0.3799276542644619</v>
      </c>
      <c r="AM16" s="9">
        <f>SUMIFS('Stock-AF'!AV$2:AV$215,'Stock-AF'!$C$2:$C$215,Shares!$B16,'Stock-AF'!$G$2:$G$215,Shares!$A$1)/SUMIFS('Stock-AF'!AV$2:AV$215,'Stock-AF'!$C$2:$C$215,Shares!$A16,'Stock-AF'!$G$2:$G$215,Shares!$A$1)</f>
        <v>0.49186383549131302</v>
      </c>
    </row>
    <row r="17" spans="1:39">
      <c r="A17" t="str">
        <f t="shared" si="0"/>
        <v>C_ES-CK-SL*</v>
      </c>
      <c r="B17" s="4" t="s">
        <v>130</v>
      </c>
      <c r="C17" s="9">
        <f>SUMIFS('Stock-AF'!L$2:L$215,'Stock-AF'!$C$2:$C$215,Shares!$B17,'Stock-AF'!$G$2:$G$215,Shares!$A$1)/SUMIFS('Stock-AF'!L$2:L$215,'Stock-AF'!$C$2:$C$215,Shares!$A17,'Stock-AF'!$G$2:$G$215,Shares!$A$1)</f>
        <v>0.52524357760033824</v>
      </c>
      <c r="D17" s="9">
        <f>SUMIFS('Stock-AF'!M$2:M$215,'Stock-AF'!$C$2:$C$215,Shares!$B17,'Stock-AF'!$G$2:$G$215,Shares!$A$1)/SUMIFS('Stock-AF'!M$2:M$215,'Stock-AF'!$C$2:$C$215,Shares!$A17,'Stock-AF'!$G$2:$G$215,Shares!$A$1)</f>
        <v>0.10699564481468916</v>
      </c>
      <c r="E17" s="9">
        <f>SUMIFS('Stock-AF'!N$2:N$215,'Stock-AF'!$C$2:$C$215,Shares!$B17,'Stock-AF'!$G$2:$G$215,Shares!$A$1)/SUMIFS('Stock-AF'!N$2:N$215,'Stock-AF'!$C$2:$C$215,Shares!$A17,'Stock-AF'!$G$2:$G$215,Shares!$A$1)</f>
        <v>0</v>
      </c>
      <c r="F17" s="9">
        <f>SUMIFS('Stock-AF'!O$2:O$215,'Stock-AF'!$C$2:$C$215,Shares!$B17,'Stock-AF'!$G$2:$G$215,Shares!$A$1)/SUMIFS('Stock-AF'!O$2:O$215,'Stock-AF'!$C$2:$C$215,Shares!$A17,'Stock-AF'!$G$2:$G$215,Shares!$A$1)</f>
        <v>0.16113880092896007</v>
      </c>
      <c r="G17" s="9">
        <f>SUMIFS('Stock-AF'!P$2:P$215,'Stock-AF'!$C$2:$C$215,Shares!$B17,'Stock-AF'!$G$2:$G$215,Shares!$A$1)/SUMIFS('Stock-AF'!P$2:P$215,'Stock-AF'!$C$2:$C$215,Shares!$A17,'Stock-AF'!$G$2:$G$215,Shares!$A$1)</f>
        <v>2.1922616520859261E-2</v>
      </c>
      <c r="H17" s="9">
        <f>SUMIFS('Stock-AF'!Q$2:Q$215,'Stock-AF'!$C$2:$C$215,Shares!$B17,'Stock-AF'!$G$2:$G$215,Shares!$A$1)/SUMIFS('Stock-AF'!Q$2:Q$215,'Stock-AF'!$C$2:$C$215,Shares!$A17,'Stock-AF'!$G$2:$G$215,Shares!$A$1)</f>
        <v>0</v>
      </c>
      <c r="I17" s="9">
        <f>SUMIFS('Stock-AF'!R$2:R$215,'Stock-AF'!$C$2:$C$215,Shares!$B17,'Stock-AF'!$G$2:$G$215,Shares!$A$1)/SUMIFS('Stock-AF'!R$2:R$215,'Stock-AF'!$C$2:$C$215,Shares!$A17,'Stock-AF'!$G$2:$G$215,Shares!$A$1)</f>
        <v>0</v>
      </c>
      <c r="J17" s="9">
        <f>SUMIFS('Stock-AF'!S$2:S$215,'Stock-AF'!$C$2:$C$215,Shares!$B17,'Stock-AF'!$G$2:$G$215,Shares!$A$1)/SUMIFS('Stock-AF'!S$2:S$215,'Stock-AF'!$C$2:$C$215,Shares!$A17,'Stock-AF'!$G$2:$G$215,Shares!$A$1)</f>
        <v>0</v>
      </c>
      <c r="K17" s="9">
        <f>SUMIFS('Stock-AF'!T$2:T$215,'Stock-AF'!$C$2:$C$215,Shares!$B17,'Stock-AF'!$G$2:$G$215,Shares!$A$1)/SUMIFS('Stock-AF'!T$2:T$215,'Stock-AF'!$C$2:$C$215,Shares!$A17,'Stock-AF'!$G$2:$G$215,Shares!$A$1)</f>
        <v>0.16951584789589474</v>
      </c>
      <c r="L17" s="9">
        <f>SUMIFS('Stock-AF'!U$2:U$215,'Stock-AF'!$C$2:$C$215,Shares!$B17,'Stock-AF'!$G$2:$G$215,Shares!$A$1)/SUMIFS('Stock-AF'!U$2:U$215,'Stock-AF'!$C$2:$C$215,Shares!$A17,'Stock-AF'!$G$2:$G$215,Shares!$A$1)</f>
        <v>2.9655282576212687E-2</v>
      </c>
      <c r="M17" s="9">
        <f>SUMIFS('Stock-AF'!V$2:V$215,'Stock-AF'!$C$2:$C$215,Shares!$B17,'Stock-AF'!$G$2:$G$215,Shares!$A$1)/SUMIFS('Stock-AF'!V$2:V$215,'Stock-AF'!$C$2:$C$215,Shares!$A17,'Stock-AF'!$G$2:$G$215,Shares!$A$1)</f>
        <v>1.8343386293904595E-2</v>
      </c>
      <c r="N17" s="9">
        <f>SUMIFS('Stock-AF'!W$2:W$215,'Stock-AF'!$C$2:$C$215,Shares!$B17,'Stock-AF'!$G$2:$G$215,Shares!$A$1)/SUMIFS('Stock-AF'!W$2:W$215,'Stock-AF'!$C$2:$C$215,Shares!$A17,'Stock-AF'!$G$2:$G$215,Shares!$A$1)</f>
        <v>0.11584333035728506</v>
      </c>
      <c r="O17" s="9">
        <f>SUMIFS('Stock-AF'!X$2:X$215,'Stock-AF'!$C$2:$C$215,Shares!$B17,'Stock-AF'!$G$2:$G$215,Shares!$A$1)/SUMIFS('Stock-AF'!X$2:X$215,'Stock-AF'!$C$2:$C$215,Shares!$A17,'Stock-AF'!$G$2:$G$215,Shares!$A$1)</f>
        <v>6.9121289660169227E-2</v>
      </c>
      <c r="P17" s="9">
        <f>SUMIFS('Stock-AF'!Y$2:Y$215,'Stock-AF'!$C$2:$C$215,Shares!$B17,'Stock-AF'!$G$2:$G$215,Shares!$A$1)/SUMIFS('Stock-AF'!Y$2:Y$215,'Stock-AF'!$C$2:$C$215,Shares!$A17,'Stock-AF'!$G$2:$G$215,Shares!$A$1)</f>
        <v>0</v>
      </c>
      <c r="Q17" s="9">
        <f>SUMIFS('Stock-AF'!Z$2:Z$215,'Stock-AF'!$C$2:$C$215,Shares!$B17,'Stock-AF'!$G$2:$G$215,Shares!$A$1)/SUMIFS('Stock-AF'!Z$2:Z$215,'Stock-AF'!$C$2:$C$215,Shares!$A17,'Stock-AF'!$G$2:$G$215,Shares!$A$1)</f>
        <v>0.16069114470842308</v>
      </c>
      <c r="R17" s="9">
        <f>SUMIFS('Stock-AF'!AA$2:AA$215,'Stock-AF'!$C$2:$C$215,Shares!$B17,'Stock-AF'!$G$2:$G$215,Shares!$A$1)/SUMIFS('Stock-AF'!AA$2:AA$215,'Stock-AF'!$C$2:$C$215,Shares!$A17,'Stock-AF'!$G$2:$G$215,Shares!$A$1)</f>
        <v>9.645887276523922E-2</v>
      </c>
      <c r="S17" s="9">
        <f>SUMIFS('Stock-AF'!AB$2:AB$215,'Stock-AF'!$C$2:$C$215,Shares!$B17,'Stock-AF'!$G$2:$G$215,Shares!$A$1)/SUMIFS('Stock-AF'!AB$2:AB$215,'Stock-AF'!$C$2:$C$215,Shares!$A17,'Stock-AF'!$G$2:$G$215,Shares!$A$1)</f>
        <v>5.5114150288960641E-2</v>
      </c>
      <c r="T17" s="9">
        <f>SUMIFS('Stock-AF'!AC$2:AC$215,'Stock-AF'!$C$2:$C$215,Shares!$B17,'Stock-AF'!$G$2:$G$215,Shares!$A$1)/SUMIFS('Stock-AF'!AC$2:AC$215,'Stock-AF'!$C$2:$C$215,Shares!$A17,'Stock-AF'!$G$2:$G$215,Shares!$A$1)</f>
        <v>4.9728188201500607E-2</v>
      </c>
      <c r="U17" s="9">
        <f>SUMIFS('Stock-AF'!AD$2:AD$215,'Stock-AF'!$C$2:$C$215,Shares!$B17,'Stock-AF'!$G$2:$G$215,Shares!$A$1)/SUMIFS('Stock-AF'!AD$2:AD$215,'Stock-AF'!$C$2:$C$215,Shares!$A17,'Stock-AF'!$G$2:$G$215,Shares!$A$1)</f>
        <v>0.15803509168896909</v>
      </c>
      <c r="V17" s="9">
        <f>SUMIFS('Stock-AF'!AE$2:AE$215,'Stock-AF'!$C$2:$C$215,Shares!$B17,'Stock-AF'!$G$2:$G$215,Shares!$A$1)/SUMIFS('Stock-AF'!AE$2:AE$215,'Stock-AF'!$C$2:$C$215,Shares!$A17,'Stock-AF'!$G$2:$G$215,Shares!$A$1)</f>
        <v>0.12979028768502451</v>
      </c>
      <c r="W17" s="9">
        <f>SUMIFS('Stock-AF'!AF$2:AF$215,'Stock-AF'!$C$2:$C$215,Shares!$B17,'Stock-AF'!$G$2:$G$215,Shares!$A$1)/SUMIFS('Stock-AF'!AF$2:AF$215,'Stock-AF'!$C$2:$C$215,Shares!$A17,'Stock-AF'!$G$2:$G$215,Shares!$A$1)</f>
        <v>0.54523894301939202</v>
      </c>
      <c r="X17" s="9">
        <f>SUMIFS('Stock-AF'!AG$2:AG$215,'Stock-AF'!$C$2:$C$215,Shares!$B17,'Stock-AF'!$G$2:$G$215,Shares!$A$1)/SUMIFS('Stock-AF'!AG$2:AG$215,'Stock-AF'!$C$2:$C$215,Shares!$A17,'Stock-AF'!$G$2:$G$215,Shares!$A$1)</f>
        <v>0</v>
      </c>
      <c r="Y17" s="9">
        <f>SUMIFS('Stock-AF'!AH$2:AH$215,'Stock-AF'!$C$2:$C$215,Shares!$B17,'Stock-AF'!$G$2:$G$215,Shares!$A$1)/SUMIFS('Stock-AF'!AH$2:AH$215,'Stock-AF'!$C$2:$C$215,Shares!$A17,'Stock-AF'!$G$2:$G$215,Shares!$A$1)</f>
        <v>0.16661533215830526</v>
      </c>
      <c r="Z17" s="9">
        <f>SUMIFS('Stock-AF'!AI$2:AI$215,'Stock-AF'!$C$2:$C$215,Shares!$B17,'Stock-AF'!$G$2:$G$215,Shares!$A$1)/SUMIFS('Stock-AF'!AI$2:AI$215,'Stock-AF'!$C$2:$C$215,Shares!$A17,'Stock-AF'!$G$2:$G$215,Shares!$A$1)</f>
        <v>2.793607439535931E-2</v>
      </c>
      <c r="AA17" s="9">
        <f>SUMIFS('Stock-AF'!AJ$2:AJ$215,'Stock-AF'!$C$2:$C$215,Shares!$B17,'Stock-AF'!$G$2:$G$215,Shares!$A$1)/SUMIFS('Stock-AF'!AJ$2:AJ$215,'Stock-AF'!$C$2:$C$215,Shares!$A17,'Stock-AF'!$G$2:$G$215,Shares!$A$1)</f>
        <v>0</v>
      </c>
      <c r="AB17" s="9">
        <f>SUMIFS('Stock-AF'!AK$2:AK$215,'Stock-AF'!$C$2:$C$215,Shares!$B17,'Stock-AF'!$G$2:$G$215,Shares!$A$1)/SUMIFS('Stock-AF'!AK$2:AK$215,'Stock-AF'!$C$2:$C$215,Shares!$A17,'Stock-AF'!$G$2:$G$215,Shares!$A$1)</f>
        <v>0.17588125027540283</v>
      </c>
      <c r="AC17" s="9">
        <f>SUMIFS('Stock-AF'!AL$2:AL$215,'Stock-AF'!$C$2:$C$215,Shares!$B17,'Stock-AF'!$G$2:$G$215,Shares!$A$1)/SUMIFS('Stock-AF'!AL$2:AL$215,'Stock-AF'!$C$2:$C$215,Shares!$A17,'Stock-AF'!$G$2:$G$215,Shares!$A$1)</f>
        <v>0.1457555421032008</v>
      </c>
      <c r="AD17" s="9">
        <f>SUMIFS('Stock-AF'!AM$2:AM$215,'Stock-AF'!$C$2:$C$215,Shares!$B17,'Stock-AF'!$G$2:$G$215,Shares!$A$1)/SUMIFS('Stock-AF'!AM$2:AM$215,'Stock-AF'!$C$2:$C$215,Shares!$A17,'Stock-AF'!$G$2:$G$215,Shares!$A$1)</f>
        <v>0.11141625881515577</v>
      </c>
      <c r="AE17" s="9">
        <f>SUMIFS('Stock-AF'!AN$2:AN$215,'Stock-AF'!$C$2:$C$215,Shares!$B17,'Stock-AF'!$G$2:$G$215,Shares!$A$1)/SUMIFS('Stock-AF'!AN$2:AN$215,'Stock-AF'!$C$2:$C$215,Shares!$A17,'Stock-AF'!$G$2:$G$215,Shares!$A$1)</f>
        <v>1.0547137944500457E-2</v>
      </c>
      <c r="AF17" s="9">
        <f>SUMIFS('Stock-AF'!AO$2:AO$215,'Stock-AF'!$C$2:$C$215,Shares!$B17,'Stock-AF'!$G$2:$G$215,Shares!$A$1)/SUMIFS('Stock-AF'!AO$2:AO$215,'Stock-AF'!$C$2:$C$215,Shares!$A17,'Stock-AF'!$G$2:$G$215,Shares!$A$1)</f>
        <v>6.2188154867516977E-2</v>
      </c>
      <c r="AG17" s="9">
        <f>SUMIFS('Stock-AF'!AP$2:AP$215,'Stock-AF'!$C$2:$C$215,Shares!$B17,'Stock-AF'!$G$2:$G$215,Shares!$A$1)/SUMIFS('Stock-AF'!AP$2:AP$215,'Stock-AF'!$C$2:$C$215,Shares!$A17,'Stock-AF'!$G$2:$G$215,Shares!$A$1)</f>
        <v>0.16042448934151568</v>
      </c>
      <c r="AH17" s="9">
        <f>SUMIFS('Stock-AF'!AQ$2:AQ$215,'Stock-AF'!$C$2:$C$215,Shares!$B17,'Stock-AF'!$G$2:$G$215,Shares!$A$1)/SUMIFS('Stock-AF'!AQ$2:AQ$215,'Stock-AF'!$C$2:$C$215,Shares!$A17,'Stock-AF'!$G$2:$G$215,Shares!$A$1)</f>
        <v>5.5173860862654737E-2</v>
      </c>
      <c r="AI17" s="9">
        <f>SUMIFS('Stock-AF'!AR$2:AR$215,'Stock-AF'!$C$2:$C$215,Shares!$B17,'Stock-AF'!$G$2:$G$215,Shares!$A$1)/SUMIFS('Stock-AF'!AR$2:AR$215,'Stock-AF'!$C$2:$C$215,Shares!$A17,'Stock-AF'!$G$2:$G$215,Shares!$A$1)</f>
        <v>7.581040941521569E-2</v>
      </c>
      <c r="AJ17" s="9">
        <f>SUMIFS('Stock-AF'!AS$2:AS$215,'Stock-AF'!$C$2:$C$215,Shares!$B17,'Stock-AF'!$G$2:$G$215,Shares!$A$1)/SUMIFS('Stock-AF'!AS$2:AS$215,'Stock-AF'!$C$2:$C$215,Shares!$A17,'Stock-AF'!$G$2:$G$215,Shares!$A$1)</f>
        <v>1.6284246374497675E-2</v>
      </c>
      <c r="AK17" s="9">
        <f>SUMIFS('Stock-AF'!AT$2:AT$215,'Stock-AF'!$C$2:$C$215,Shares!$B17,'Stock-AF'!$G$2:$G$215,Shares!$A$1)/SUMIFS('Stock-AF'!AT$2:AT$215,'Stock-AF'!$C$2:$C$215,Shares!$A17,'Stock-AF'!$G$2:$G$215,Shares!$A$1)</f>
        <v>0.15033284570883765</v>
      </c>
      <c r="AL17" s="9">
        <f>SUMIFS('Stock-AF'!AU$2:AU$215,'Stock-AF'!$C$2:$C$215,Shares!$B17,'Stock-AF'!$G$2:$G$215,Shares!$A$1)/SUMIFS('Stock-AF'!AU$2:AU$215,'Stock-AF'!$C$2:$C$215,Shares!$A17,'Stock-AF'!$G$2:$G$215,Shares!$A$1)</f>
        <v>9.94925697119622E-2</v>
      </c>
      <c r="AM17" s="9">
        <f>SUMIFS('Stock-AF'!AV$2:AV$215,'Stock-AF'!$C$2:$C$215,Shares!$B17,'Stock-AF'!$G$2:$G$215,Shares!$A$1)/SUMIFS('Stock-AF'!AV$2:AV$215,'Stock-AF'!$C$2:$C$215,Shares!$A17,'Stock-AF'!$G$2:$G$215,Shares!$A$1)</f>
        <v>0</v>
      </c>
    </row>
    <row r="18" spans="1:39">
      <c r="A18" t="str">
        <f t="shared" si="0"/>
        <v>C_ES-CK-SR*</v>
      </c>
      <c r="B18" s="4" t="s">
        <v>131</v>
      </c>
      <c r="C18" s="9">
        <f>SUMIFS('Stock-AF'!L$2:L$215,'Stock-AF'!$C$2:$C$215,Shares!$B18,'Stock-AF'!$G$2:$G$215,Shares!$A$1)/SUMIFS('Stock-AF'!L$2:L$215,'Stock-AF'!$C$2:$C$215,Shares!$A18,'Stock-AF'!$G$2:$G$215,Shares!$A$1)</f>
        <v>0.11500865942751416</v>
      </c>
      <c r="D18" s="9">
        <f>SUMIFS('Stock-AF'!M$2:M$215,'Stock-AF'!$C$2:$C$215,Shares!$B18,'Stock-AF'!$G$2:$G$215,Shares!$A$1)/SUMIFS('Stock-AF'!M$2:M$215,'Stock-AF'!$C$2:$C$215,Shares!$A18,'Stock-AF'!$G$2:$G$215,Shares!$A$1)</f>
        <v>1.2147205563533452E-2</v>
      </c>
      <c r="E18" s="9">
        <f>SUMIFS('Stock-AF'!N$2:N$215,'Stock-AF'!$C$2:$C$215,Shares!$B18,'Stock-AF'!$G$2:$G$215,Shares!$A$1)/SUMIFS('Stock-AF'!N$2:N$215,'Stock-AF'!$C$2:$C$215,Shares!$A18,'Stock-AF'!$G$2:$G$215,Shares!$A$1)</f>
        <v>0</v>
      </c>
      <c r="F18" s="9">
        <f>SUMIFS('Stock-AF'!O$2:O$215,'Stock-AF'!$C$2:$C$215,Shares!$B18,'Stock-AF'!$G$2:$G$215,Shares!$A$1)/SUMIFS('Stock-AF'!O$2:O$215,'Stock-AF'!$C$2:$C$215,Shares!$A18,'Stock-AF'!$G$2:$G$215,Shares!$A$1)</f>
        <v>2.002547498539117E-3</v>
      </c>
      <c r="G18" s="9">
        <f>SUMIFS('Stock-AF'!P$2:P$215,'Stock-AF'!$C$2:$C$215,Shares!$B18,'Stock-AF'!$G$2:$G$215,Shares!$A$1)/SUMIFS('Stock-AF'!P$2:P$215,'Stock-AF'!$C$2:$C$215,Shares!$A18,'Stock-AF'!$G$2:$G$215,Shares!$A$1)</f>
        <v>8.7775715480677557E-3</v>
      </c>
      <c r="H18" s="9">
        <f>SUMIFS('Stock-AF'!Q$2:Q$215,'Stock-AF'!$C$2:$C$215,Shares!$B18,'Stock-AF'!$G$2:$G$215,Shares!$A$1)/SUMIFS('Stock-AF'!Q$2:Q$215,'Stock-AF'!$C$2:$C$215,Shares!$A18,'Stock-AF'!$G$2:$G$215,Shares!$A$1)</f>
        <v>0.10325493737952508</v>
      </c>
      <c r="I18" s="9">
        <f>SUMIFS('Stock-AF'!R$2:R$215,'Stock-AF'!$C$2:$C$215,Shares!$B18,'Stock-AF'!$G$2:$G$215,Shares!$A$1)/SUMIFS('Stock-AF'!R$2:R$215,'Stock-AF'!$C$2:$C$215,Shares!$A18,'Stock-AF'!$G$2:$G$215,Shares!$A$1)</f>
        <v>2.5443402412153406E-2</v>
      </c>
      <c r="J18" s="9">
        <f>SUMIFS('Stock-AF'!S$2:S$215,'Stock-AF'!$C$2:$C$215,Shares!$B18,'Stock-AF'!$G$2:$G$215,Shares!$A$1)/SUMIFS('Stock-AF'!S$2:S$215,'Stock-AF'!$C$2:$C$215,Shares!$A18,'Stock-AF'!$G$2:$G$215,Shares!$A$1)</f>
        <v>1.2534433239170863E-2</v>
      </c>
      <c r="K18" s="9">
        <f>SUMIFS('Stock-AF'!T$2:T$215,'Stock-AF'!$C$2:$C$215,Shares!$B18,'Stock-AF'!$G$2:$G$215,Shares!$A$1)/SUMIFS('Stock-AF'!T$2:T$215,'Stock-AF'!$C$2:$C$215,Shares!$A18,'Stock-AF'!$G$2:$G$215,Shares!$A$1)</f>
        <v>0</v>
      </c>
      <c r="L18" s="9">
        <f>SUMIFS('Stock-AF'!U$2:U$215,'Stock-AF'!$C$2:$C$215,Shares!$B18,'Stock-AF'!$G$2:$G$215,Shares!$A$1)/SUMIFS('Stock-AF'!U$2:U$215,'Stock-AF'!$C$2:$C$215,Shares!$A18,'Stock-AF'!$G$2:$G$215,Shares!$A$1)</f>
        <v>1.1683818148978715E-2</v>
      </c>
      <c r="M18" s="9">
        <f>SUMIFS('Stock-AF'!V$2:V$215,'Stock-AF'!$C$2:$C$215,Shares!$B18,'Stock-AF'!$G$2:$G$215,Shares!$A$1)/SUMIFS('Stock-AF'!V$2:V$215,'Stock-AF'!$C$2:$C$215,Shares!$A18,'Stock-AF'!$G$2:$G$215,Shares!$A$1)</f>
        <v>1.109676760510111E-2</v>
      </c>
      <c r="N18" s="9">
        <f>SUMIFS('Stock-AF'!W$2:W$215,'Stock-AF'!$C$2:$C$215,Shares!$B18,'Stock-AF'!$G$2:$G$215,Shares!$A$1)/SUMIFS('Stock-AF'!W$2:W$215,'Stock-AF'!$C$2:$C$215,Shares!$A18,'Stock-AF'!$G$2:$G$215,Shares!$A$1)</f>
        <v>0</v>
      </c>
      <c r="O18" s="9">
        <f>SUMIFS('Stock-AF'!X$2:X$215,'Stock-AF'!$C$2:$C$215,Shares!$B18,'Stock-AF'!$G$2:$G$215,Shares!$A$1)/SUMIFS('Stock-AF'!X$2:X$215,'Stock-AF'!$C$2:$C$215,Shares!$A18,'Stock-AF'!$G$2:$G$215,Shares!$A$1)</f>
        <v>8.4075163976516896E-3</v>
      </c>
      <c r="P18" s="9">
        <f>SUMIFS('Stock-AF'!Y$2:Y$215,'Stock-AF'!$C$2:$C$215,Shares!$B18,'Stock-AF'!$G$2:$G$215,Shares!$A$1)/SUMIFS('Stock-AF'!Y$2:Y$215,'Stock-AF'!$C$2:$C$215,Shares!$A18,'Stock-AF'!$G$2:$G$215,Shares!$A$1)</f>
        <v>1.066410673111041E-2</v>
      </c>
      <c r="Q18" s="9">
        <f>SUMIFS('Stock-AF'!Z$2:Z$215,'Stock-AF'!$C$2:$C$215,Shares!$B18,'Stock-AF'!$G$2:$G$215,Shares!$A$1)/SUMIFS('Stock-AF'!Z$2:Z$215,'Stock-AF'!$C$2:$C$215,Shares!$A18,'Stock-AF'!$G$2:$G$215,Shares!$A$1)</f>
        <v>1.2360888602992785E-2</v>
      </c>
      <c r="R18" s="9">
        <f>SUMIFS('Stock-AF'!AA$2:AA$215,'Stock-AF'!$C$2:$C$215,Shares!$B18,'Stock-AF'!$G$2:$G$215,Shares!$A$1)/SUMIFS('Stock-AF'!AA$2:AA$215,'Stock-AF'!$C$2:$C$215,Shares!$A18,'Stock-AF'!$G$2:$G$215,Shares!$A$1)</f>
        <v>3.5120019356528493E-3</v>
      </c>
      <c r="S18" s="9">
        <f>SUMIFS('Stock-AF'!AB$2:AB$215,'Stock-AF'!$C$2:$C$215,Shares!$B18,'Stock-AF'!$G$2:$G$215,Shares!$A$1)/SUMIFS('Stock-AF'!AB$2:AB$215,'Stock-AF'!$C$2:$C$215,Shares!$A18,'Stock-AF'!$G$2:$G$215,Shares!$A$1)</f>
        <v>1.266773066164995E-2</v>
      </c>
      <c r="T18" s="9">
        <f>SUMIFS('Stock-AF'!AC$2:AC$215,'Stock-AF'!$C$2:$C$215,Shares!$B18,'Stock-AF'!$G$2:$G$215,Shares!$A$1)/SUMIFS('Stock-AF'!AC$2:AC$215,'Stock-AF'!$C$2:$C$215,Shares!$A18,'Stock-AF'!$G$2:$G$215,Shares!$A$1)</f>
        <v>1.0595314397648024E-2</v>
      </c>
      <c r="U18" s="9">
        <f>SUMIFS('Stock-AF'!AD$2:AD$215,'Stock-AF'!$C$2:$C$215,Shares!$B18,'Stock-AF'!$G$2:$G$215,Shares!$A$1)/SUMIFS('Stock-AF'!AD$2:AD$215,'Stock-AF'!$C$2:$C$215,Shares!$A18,'Stock-AF'!$G$2:$G$215,Shares!$A$1)</f>
        <v>0</v>
      </c>
      <c r="V18" s="9">
        <f>SUMIFS('Stock-AF'!AE$2:AE$215,'Stock-AF'!$C$2:$C$215,Shares!$B18,'Stock-AF'!$G$2:$G$215,Shares!$A$1)/SUMIFS('Stock-AF'!AE$2:AE$215,'Stock-AF'!$C$2:$C$215,Shares!$A18,'Stock-AF'!$G$2:$G$215,Shares!$A$1)</f>
        <v>0</v>
      </c>
      <c r="W18" s="9">
        <f>SUMIFS('Stock-AF'!AF$2:AF$215,'Stock-AF'!$C$2:$C$215,Shares!$B18,'Stock-AF'!$G$2:$G$215,Shares!$A$1)/SUMIFS('Stock-AF'!AF$2:AF$215,'Stock-AF'!$C$2:$C$215,Shares!$A18,'Stock-AF'!$G$2:$G$215,Shares!$A$1)</f>
        <v>8.8183457580368399E-2</v>
      </c>
      <c r="X18" s="9">
        <f>SUMIFS('Stock-AF'!AG$2:AG$215,'Stock-AF'!$C$2:$C$215,Shares!$B18,'Stock-AF'!$G$2:$G$215,Shares!$A$1)/SUMIFS('Stock-AF'!AG$2:AG$215,'Stock-AF'!$C$2:$C$215,Shares!$A18,'Stock-AF'!$G$2:$G$215,Shares!$A$1)</f>
        <v>1.1912416673722885E-2</v>
      </c>
      <c r="Y18" s="9">
        <f>SUMIFS('Stock-AF'!AH$2:AH$215,'Stock-AF'!$C$2:$C$215,Shares!$B18,'Stock-AF'!$G$2:$G$215,Shares!$A$1)/SUMIFS('Stock-AF'!AH$2:AH$215,'Stock-AF'!$C$2:$C$215,Shares!$A18,'Stock-AF'!$G$2:$G$215,Shares!$A$1)</f>
        <v>0</v>
      </c>
      <c r="Z18" s="9">
        <f>SUMIFS('Stock-AF'!AI$2:AI$215,'Stock-AF'!$C$2:$C$215,Shares!$B18,'Stock-AF'!$G$2:$G$215,Shares!$A$1)/SUMIFS('Stock-AF'!AI$2:AI$215,'Stock-AF'!$C$2:$C$215,Shares!$A18,'Stock-AF'!$G$2:$G$215,Shares!$A$1)</f>
        <v>1.1998185993334562E-2</v>
      </c>
      <c r="AA18" s="9">
        <f>SUMIFS('Stock-AF'!AJ$2:AJ$215,'Stock-AF'!$C$2:$C$215,Shares!$B18,'Stock-AF'!$G$2:$G$215,Shares!$A$1)/SUMIFS('Stock-AF'!AJ$2:AJ$215,'Stock-AF'!$C$2:$C$215,Shares!$A18,'Stock-AF'!$G$2:$G$215,Shares!$A$1)</f>
        <v>0</v>
      </c>
      <c r="AB18" s="9">
        <f>SUMIFS('Stock-AF'!AK$2:AK$215,'Stock-AF'!$C$2:$C$215,Shares!$B18,'Stock-AF'!$G$2:$G$215,Shares!$A$1)/SUMIFS('Stock-AF'!AK$2:AK$215,'Stock-AF'!$C$2:$C$215,Shares!$A18,'Stock-AF'!$G$2:$G$215,Shares!$A$1)</f>
        <v>0.12612807795079906</v>
      </c>
      <c r="AC18" s="9">
        <f>SUMIFS('Stock-AF'!AL$2:AL$215,'Stock-AF'!$C$2:$C$215,Shares!$B18,'Stock-AF'!$G$2:$G$215,Shares!$A$1)/SUMIFS('Stock-AF'!AL$2:AL$215,'Stock-AF'!$C$2:$C$215,Shares!$A18,'Stock-AF'!$G$2:$G$215,Shares!$A$1)</f>
        <v>0</v>
      </c>
      <c r="AD18" s="9">
        <f>SUMIFS('Stock-AF'!AM$2:AM$215,'Stock-AF'!$C$2:$C$215,Shares!$B18,'Stock-AF'!$G$2:$G$215,Shares!$A$1)/SUMIFS('Stock-AF'!AM$2:AM$215,'Stock-AF'!$C$2:$C$215,Shares!$A18,'Stock-AF'!$G$2:$G$215,Shares!$A$1)</f>
        <v>2.5966971314535948E-3</v>
      </c>
      <c r="AE18" s="9">
        <f>SUMIFS('Stock-AF'!AN$2:AN$215,'Stock-AF'!$C$2:$C$215,Shares!$B18,'Stock-AF'!$G$2:$G$215,Shares!$A$1)/SUMIFS('Stock-AF'!AN$2:AN$215,'Stock-AF'!$C$2:$C$215,Shares!$A18,'Stock-AF'!$G$2:$G$215,Shares!$A$1)</f>
        <v>3.5954303352534536E-3</v>
      </c>
      <c r="AF18" s="9">
        <f>SUMIFS('Stock-AF'!AO$2:AO$215,'Stock-AF'!$C$2:$C$215,Shares!$B18,'Stock-AF'!$G$2:$G$215,Shares!$A$1)/SUMIFS('Stock-AF'!AO$2:AO$215,'Stock-AF'!$C$2:$C$215,Shares!$A18,'Stock-AF'!$G$2:$G$215,Shares!$A$1)</f>
        <v>1.2029747532477205E-2</v>
      </c>
      <c r="AG18" s="9">
        <f>SUMIFS('Stock-AF'!AP$2:AP$215,'Stock-AF'!$C$2:$C$215,Shares!$B18,'Stock-AF'!$G$2:$G$215,Shares!$A$1)/SUMIFS('Stock-AF'!AP$2:AP$215,'Stock-AF'!$C$2:$C$215,Shares!$A18,'Stock-AF'!$G$2:$G$215,Shares!$A$1)</f>
        <v>0</v>
      </c>
      <c r="AH18" s="9">
        <f>SUMIFS('Stock-AF'!AQ$2:AQ$215,'Stock-AF'!$C$2:$C$215,Shares!$B18,'Stock-AF'!$G$2:$G$215,Shares!$A$1)/SUMIFS('Stock-AF'!AQ$2:AQ$215,'Stock-AF'!$C$2:$C$215,Shares!$A18,'Stock-AF'!$G$2:$G$215,Shares!$A$1)</f>
        <v>0</v>
      </c>
      <c r="AI18" s="9">
        <f>SUMIFS('Stock-AF'!AR$2:AR$215,'Stock-AF'!$C$2:$C$215,Shares!$B18,'Stock-AF'!$G$2:$G$215,Shares!$A$1)/SUMIFS('Stock-AF'!AR$2:AR$215,'Stock-AF'!$C$2:$C$215,Shares!$A18,'Stock-AF'!$G$2:$G$215,Shares!$A$1)</f>
        <v>7.4892801378886181E-2</v>
      </c>
      <c r="AJ18" s="9">
        <f>SUMIFS('Stock-AF'!AS$2:AS$215,'Stock-AF'!$C$2:$C$215,Shares!$B18,'Stock-AF'!$G$2:$G$215,Shares!$A$1)/SUMIFS('Stock-AF'!AS$2:AS$215,'Stock-AF'!$C$2:$C$215,Shares!$A18,'Stock-AF'!$G$2:$G$215,Shares!$A$1)</f>
        <v>1.0714438742816058E-2</v>
      </c>
      <c r="AK18" s="9">
        <f>SUMIFS('Stock-AF'!AT$2:AT$215,'Stock-AF'!$C$2:$C$215,Shares!$B18,'Stock-AF'!$G$2:$G$215,Shares!$A$1)/SUMIFS('Stock-AF'!AT$2:AT$215,'Stock-AF'!$C$2:$C$215,Shares!$A18,'Stock-AF'!$G$2:$G$215,Shares!$A$1)</f>
        <v>0</v>
      </c>
      <c r="AL18" s="9">
        <f>SUMIFS('Stock-AF'!AU$2:AU$215,'Stock-AF'!$C$2:$C$215,Shares!$B18,'Stock-AF'!$G$2:$G$215,Shares!$A$1)/SUMIFS('Stock-AF'!AU$2:AU$215,'Stock-AF'!$C$2:$C$215,Shares!$A18,'Stock-AF'!$G$2:$G$215,Shares!$A$1)</f>
        <v>1.2543404421884669E-2</v>
      </c>
      <c r="AM18" s="9">
        <f>SUMIFS('Stock-AF'!AV$2:AV$215,'Stock-AF'!$C$2:$C$215,Shares!$B18,'Stock-AF'!$G$2:$G$215,Shares!$A$1)/SUMIFS('Stock-AF'!AV$2:AV$215,'Stock-AF'!$C$2:$C$215,Shares!$A18,'Stock-AF'!$G$2:$G$215,Shares!$A$1)</f>
        <v>3.2047543939776341E-3</v>
      </c>
    </row>
    <row r="19" spans="1:39">
      <c r="A19" t="str">
        <f t="shared" si="0"/>
        <v>C_ES-CK-SR*</v>
      </c>
      <c r="B19" s="4" t="s">
        <v>132</v>
      </c>
      <c r="C19" s="9">
        <f>SUMIFS('Stock-AF'!L$2:L$215,'Stock-AF'!$C$2:$C$215,Shares!$B19,'Stock-AF'!$G$2:$G$215,Shares!$A$1)/SUMIFS('Stock-AF'!L$2:L$215,'Stock-AF'!$C$2:$C$215,Shares!$A19,'Stock-AF'!$G$2:$G$215,Shares!$A$1)</f>
        <v>0.35974776297214756</v>
      </c>
      <c r="D19" s="9">
        <f>SUMIFS('Stock-AF'!M$2:M$215,'Stock-AF'!$C$2:$C$215,Shares!$B19,'Stock-AF'!$G$2:$G$215,Shares!$A$1)/SUMIFS('Stock-AF'!M$2:M$215,'Stock-AF'!$C$2:$C$215,Shares!$A19,'Stock-AF'!$G$2:$G$215,Shares!$A$1)</f>
        <v>0.61427790886663991</v>
      </c>
      <c r="E19" s="9">
        <f>SUMIFS('Stock-AF'!N$2:N$215,'Stock-AF'!$C$2:$C$215,Shares!$B19,'Stock-AF'!$G$2:$G$215,Shares!$A$1)/SUMIFS('Stock-AF'!N$2:N$215,'Stock-AF'!$C$2:$C$215,Shares!$A19,'Stock-AF'!$G$2:$G$215,Shares!$A$1)</f>
        <v>1</v>
      </c>
      <c r="F19" s="9">
        <f>SUMIFS('Stock-AF'!O$2:O$215,'Stock-AF'!$C$2:$C$215,Shares!$B19,'Stock-AF'!$G$2:$G$215,Shares!$A$1)/SUMIFS('Stock-AF'!O$2:O$215,'Stock-AF'!$C$2:$C$215,Shares!$A19,'Stock-AF'!$G$2:$G$215,Shares!$A$1)</f>
        <v>0.5491471659641799</v>
      </c>
      <c r="G19" s="9">
        <f>SUMIFS('Stock-AF'!P$2:P$215,'Stock-AF'!$C$2:$C$215,Shares!$B19,'Stock-AF'!$G$2:$G$215,Shares!$A$1)/SUMIFS('Stock-AF'!P$2:P$215,'Stock-AF'!$C$2:$C$215,Shares!$A19,'Stock-AF'!$G$2:$G$215,Shares!$A$1)</f>
        <v>0.86511783707392753</v>
      </c>
      <c r="H19" s="9">
        <f>SUMIFS('Stock-AF'!Q$2:Q$215,'Stock-AF'!$C$2:$C$215,Shares!$B19,'Stock-AF'!$G$2:$G$215,Shares!$A$1)/SUMIFS('Stock-AF'!Q$2:Q$215,'Stock-AF'!$C$2:$C$215,Shares!$A19,'Stock-AF'!$G$2:$G$215,Shares!$A$1)</f>
        <v>0.63241064158932059</v>
      </c>
      <c r="I19" s="9">
        <f>SUMIFS('Stock-AF'!R$2:R$215,'Stock-AF'!$C$2:$C$215,Shares!$B19,'Stock-AF'!$G$2:$G$215,Shares!$A$1)/SUMIFS('Stock-AF'!R$2:R$215,'Stock-AF'!$C$2:$C$215,Shares!$A19,'Stock-AF'!$G$2:$G$215,Shares!$A$1)</f>
        <v>0.97455659758784663</v>
      </c>
      <c r="J19" s="9">
        <f>SUMIFS('Stock-AF'!S$2:S$215,'Stock-AF'!$C$2:$C$215,Shares!$B19,'Stock-AF'!$G$2:$G$215,Shares!$A$1)/SUMIFS('Stock-AF'!S$2:S$215,'Stock-AF'!$C$2:$C$215,Shares!$A19,'Stock-AF'!$G$2:$G$215,Shares!$A$1)</f>
        <v>0.48153087672146544</v>
      </c>
      <c r="K19" s="9">
        <f>SUMIFS('Stock-AF'!T$2:T$215,'Stock-AF'!$C$2:$C$215,Shares!$B19,'Stock-AF'!$G$2:$G$215,Shares!$A$1)/SUMIFS('Stock-AF'!T$2:T$215,'Stock-AF'!$C$2:$C$215,Shares!$A19,'Stock-AF'!$G$2:$G$215,Shares!$A$1)</f>
        <v>0.37834881347686494</v>
      </c>
      <c r="L19" s="9">
        <f>SUMIFS('Stock-AF'!U$2:U$215,'Stock-AF'!$C$2:$C$215,Shares!$B19,'Stock-AF'!$G$2:$G$215,Shares!$A$1)/SUMIFS('Stock-AF'!U$2:U$215,'Stock-AF'!$C$2:$C$215,Shares!$A19,'Stock-AF'!$G$2:$G$215,Shares!$A$1)</f>
        <v>0.71353178331668454</v>
      </c>
      <c r="M19" s="9">
        <f>SUMIFS('Stock-AF'!V$2:V$215,'Stock-AF'!$C$2:$C$215,Shares!$B19,'Stock-AF'!$G$2:$G$215,Shares!$A$1)/SUMIFS('Stock-AF'!V$2:V$215,'Stock-AF'!$C$2:$C$215,Shares!$A19,'Stock-AF'!$G$2:$G$215,Shares!$A$1)</f>
        <v>0.86443558303850665</v>
      </c>
      <c r="N19" s="9">
        <f>SUMIFS('Stock-AF'!W$2:W$215,'Stock-AF'!$C$2:$C$215,Shares!$B19,'Stock-AF'!$G$2:$G$215,Shares!$A$1)/SUMIFS('Stock-AF'!W$2:W$215,'Stock-AF'!$C$2:$C$215,Shares!$A19,'Stock-AF'!$G$2:$G$215,Shares!$A$1)</f>
        <v>0.81613411579281103</v>
      </c>
      <c r="O19" s="9">
        <f>SUMIFS('Stock-AF'!X$2:X$215,'Stock-AF'!$C$2:$C$215,Shares!$B19,'Stock-AF'!$G$2:$G$215,Shares!$A$1)/SUMIFS('Stock-AF'!X$2:X$215,'Stock-AF'!$C$2:$C$215,Shares!$A19,'Stock-AF'!$G$2:$G$215,Shares!$A$1)</f>
        <v>0.79358754004526433</v>
      </c>
      <c r="P19" s="9">
        <f>SUMIFS('Stock-AF'!Y$2:Y$215,'Stock-AF'!$C$2:$C$215,Shares!$B19,'Stock-AF'!$G$2:$G$215,Shares!$A$1)/SUMIFS('Stock-AF'!Y$2:Y$215,'Stock-AF'!$C$2:$C$215,Shares!$A19,'Stock-AF'!$G$2:$G$215,Shares!$A$1)</f>
        <v>0.97273678314663914</v>
      </c>
      <c r="Q19" s="9">
        <f>SUMIFS('Stock-AF'!Z$2:Z$215,'Stock-AF'!$C$2:$C$215,Shares!$B19,'Stock-AF'!$G$2:$G$215,Shares!$A$1)/SUMIFS('Stock-AF'!Z$2:Z$215,'Stock-AF'!$C$2:$C$215,Shares!$A19,'Stock-AF'!$G$2:$G$215,Shares!$A$1)</f>
        <v>0.57375026209024849</v>
      </c>
      <c r="R19" s="9">
        <f>SUMIFS('Stock-AF'!AA$2:AA$215,'Stock-AF'!$C$2:$C$215,Shares!$B19,'Stock-AF'!$G$2:$G$215,Shares!$A$1)/SUMIFS('Stock-AF'!AA$2:AA$215,'Stock-AF'!$C$2:$C$215,Shares!$A19,'Stock-AF'!$G$2:$G$215,Shares!$A$1)</f>
        <v>0.67408062515404132</v>
      </c>
      <c r="S19" s="9">
        <f>SUMIFS('Stock-AF'!AB$2:AB$215,'Stock-AF'!$C$2:$C$215,Shares!$B19,'Stock-AF'!$G$2:$G$215,Shares!$A$1)/SUMIFS('Stock-AF'!AB$2:AB$215,'Stock-AF'!$C$2:$C$215,Shares!$A19,'Stock-AF'!$G$2:$G$215,Shares!$A$1)</f>
        <v>0.46251565439485059</v>
      </c>
      <c r="T19" s="9">
        <f>SUMIFS('Stock-AF'!AC$2:AC$215,'Stock-AF'!$C$2:$C$215,Shares!$B19,'Stock-AF'!$G$2:$G$215,Shares!$A$1)/SUMIFS('Stock-AF'!AC$2:AC$215,'Stock-AF'!$C$2:$C$215,Shares!$A19,'Stock-AF'!$G$2:$G$215,Shares!$A$1)</f>
        <v>0.62136782725363082</v>
      </c>
      <c r="U19" s="9">
        <f>SUMIFS('Stock-AF'!AD$2:AD$215,'Stock-AF'!$C$2:$C$215,Shares!$B19,'Stock-AF'!$G$2:$G$215,Shares!$A$1)/SUMIFS('Stock-AF'!AD$2:AD$215,'Stock-AF'!$C$2:$C$215,Shares!$A19,'Stock-AF'!$G$2:$G$215,Shares!$A$1)</f>
        <v>0.84196490831103088</v>
      </c>
      <c r="V19" s="9">
        <f>SUMIFS('Stock-AF'!AE$2:AE$215,'Stock-AF'!$C$2:$C$215,Shares!$B19,'Stock-AF'!$G$2:$G$215,Shares!$A$1)/SUMIFS('Stock-AF'!AE$2:AE$215,'Stock-AF'!$C$2:$C$215,Shares!$A19,'Stock-AF'!$G$2:$G$215,Shares!$A$1)</f>
        <v>0.33615645238452274</v>
      </c>
      <c r="W19" s="9">
        <f>SUMIFS('Stock-AF'!AF$2:AF$215,'Stock-AF'!$C$2:$C$215,Shares!$B19,'Stock-AF'!$G$2:$G$215,Shares!$A$1)/SUMIFS('Stock-AF'!AF$2:AF$215,'Stock-AF'!$C$2:$C$215,Shares!$A19,'Stock-AF'!$G$2:$G$215,Shares!$A$1)</f>
        <v>0.36657759940024054</v>
      </c>
      <c r="X19" s="9">
        <f>SUMIFS('Stock-AF'!AG$2:AG$215,'Stock-AF'!$C$2:$C$215,Shares!$B19,'Stock-AF'!$G$2:$G$215,Shares!$A$1)/SUMIFS('Stock-AF'!AG$2:AG$215,'Stock-AF'!$C$2:$C$215,Shares!$A19,'Stock-AF'!$G$2:$G$215,Shares!$A$1)</f>
        <v>0.64488711135058419</v>
      </c>
      <c r="Y19" s="9">
        <f>SUMIFS('Stock-AF'!AH$2:AH$215,'Stock-AF'!$C$2:$C$215,Shares!$B19,'Stock-AF'!$G$2:$G$215,Shares!$A$1)/SUMIFS('Stock-AF'!AH$2:AH$215,'Stock-AF'!$C$2:$C$215,Shares!$A19,'Stock-AF'!$G$2:$G$215,Shares!$A$1)</f>
        <v>0.43644805033597484</v>
      </c>
      <c r="Z19" s="9">
        <f>SUMIFS('Stock-AF'!AI$2:AI$215,'Stock-AF'!$C$2:$C$215,Shares!$B19,'Stock-AF'!$G$2:$G$215,Shares!$A$1)/SUMIFS('Stock-AF'!AI$2:AI$215,'Stock-AF'!$C$2:$C$215,Shares!$A19,'Stock-AF'!$G$2:$G$215,Shares!$A$1)</f>
        <v>0.63046573795367711</v>
      </c>
      <c r="AA19" s="9">
        <f>SUMIFS('Stock-AF'!AJ$2:AJ$215,'Stock-AF'!$C$2:$C$215,Shares!$B19,'Stock-AF'!$G$2:$G$215,Shares!$A$1)/SUMIFS('Stock-AF'!AJ$2:AJ$215,'Stock-AF'!$C$2:$C$215,Shares!$A19,'Stock-AF'!$G$2:$G$215,Shares!$A$1)</f>
        <v>1</v>
      </c>
      <c r="AB19" s="9">
        <f>SUMIFS('Stock-AF'!AK$2:AK$215,'Stock-AF'!$C$2:$C$215,Shares!$B19,'Stock-AF'!$G$2:$G$215,Shares!$A$1)/SUMIFS('Stock-AF'!AK$2:AK$215,'Stock-AF'!$C$2:$C$215,Shares!$A19,'Stock-AF'!$G$2:$G$215,Shares!$A$1)</f>
        <v>0.68715881389275668</v>
      </c>
      <c r="AC19" s="9">
        <f>SUMIFS('Stock-AF'!AL$2:AL$215,'Stock-AF'!$C$2:$C$215,Shares!$B19,'Stock-AF'!$G$2:$G$215,Shares!$A$1)/SUMIFS('Stock-AF'!AL$2:AL$215,'Stock-AF'!$C$2:$C$215,Shares!$A19,'Stock-AF'!$G$2:$G$215,Shares!$A$1)</f>
        <v>0.85424445789679948</v>
      </c>
      <c r="AD19" s="9">
        <f>SUMIFS('Stock-AF'!AM$2:AM$215,'Stock-AF'!$C$2:$C$215,Shares!$B19,'Stock-AF'!$G$2:$G$215,Shares!$A$1)/SUMIFS('Stock-AF'!AM$2:AM$215,'Stock-AF'!$C$2:$C$215,Shares!$A19,'Stock-AF'!$G$2:$G$215,Shares!$A$1)</f>
        <v>0.43756123804900393</v>
      </c>
      <c r="AE19" s="9">
        <f>SUMIFS('Stock-AF'!AN$2:AN$215,'Stock-AF'!$C$2:$C$215,Shares!$B19,'Stock-AF'!$G$2:$G$215,Shares!$A$1)/SUMIFS('Stock-AF'!AN$2:AN$215,'Stock-AF'!$C$2:$C$215,Shares!$A19,'Stock-AF'!$G$2:$G$215,Shares!$A$1)</f>
        <v>0.97920977655752794</v>
      </c>
      <c r="AF19" s="9">
        <f>SUMIFS('Stock-AF'!AO$2:AO$215,'Stock-AF'!$C$2:$C$215,Shares!$B19,'Stock-AF'!$G$2:$G$215,Shares!$A$1)/SUMIFS('Stock-AF'!AO$2:AO$215,'Stock-AF'!$C$2:$C$215,Shares!$A19,'Stock-AF'!$G$2:$G$215,Shares!$A$1)</f>
        <v>0.63212352255038107</v>
      </c>
      <c r="AG19" s="9">
        <f>SUMIFS('Stock-AF'!AP$2:AP$215,'Stock-AF'!$C$2:$C$215,Shares!$B19,'Stock-AF'!$G$2:$G$215,Shares!$A$1)/SUMIFS('Stock-AF'!AP$2:AP$215,'Stock-AF'!$C$2:$C$215,Shares!$A19,'Stock-AF'!$G$2:$G$215,Shares!$A$1)</f>
        <v>0.6992245472978672</v>
      </c>
      <c r="AH19" s="9">
        <f>SUMIFS('Stock-AF'!AQ$2:AQ$215,'Stock-AF'!$C$2:$C$215,Shares!$B19,'Stock-AF'!$G$2:$G$215,Shares!$A$1)/SUMIFS('Stock-AF'!AQ$2:AQ$215,'Stock-AF'!$C$2:$C$215,Shares!$A19,'Stock-AF'!$G$2:$G$215,Shares!$A$1)</f>
        <v>0.32915338788109766</v>
      </c>
      <c r="AI19" s="9">
        <f>SUMIFS('Stock-AF'!AR$2:AR$215,'Stock-AF'!$C$2:$C$215,Shares!$B19,'Stock-AF'!$G$2:$G$215,Shares!$A$1)/SUMIFS('Stock-AF'!AR$2:AR$215,'Stock-AF'!$C$2:$C$215,Shares!$A19,'Stock-AF'!$G$2:$G$215,Shares!$A$1)</f>
        <v>0.63991541601534596</v>
      </c>
      <c r="AJ19" s="9">
        <f>SUMIFS('Stock-AF'!AS$2:AS$215,'Stock-AF'!$C$2:$C$215,Shares!$B19,'Stock-AF'!$G$2:$G$215,Shares!$A$1)/SUMIFS('Stock-AF'!AS$2:AS$215,'Stock-AF'!$C$2:$C$215,Shares!$A19,'Stock-AF'!$G$2:$G$215,Shares!$A$1)</f>
        <v>0.96426166572393113</v>
      </c>
      <c r="AK19" s="9">
        <f>SUMIFS('Stock-AF'!AT$2:AT$215,'Stock-AF'!$C$2:$C$215,Shares!$B19,'Stock-AF'!$G$2:$G$215,Shares!$A$1)/SUMIFS('Stock-AF'!AT$2:AT$215,'Stock-AF'!$C$2:$C$215,Shares!$A19,'Stock-AF'!$G$2:$G$215,Shares!$A$1)</f>
        <v>0.76256312924288627</v>
      </c>
      <c r="AL19" s="9">
        <f>SUMIFS('Stock-AF'!AU$2:AU$215,'Stock-AF'!$C$2:$C$215,Shares!$B19,'Stock-AF'!$G$2:$G$215,Shares!$A$1)/SUMIFS('Stock-AF'!AU$2:AU$215,'Stock-AF'!$C$2:$C$215,Shares!$A19,'Stock-AF'!$G$2:$G$215,Shares!$A$1)</f>
        <v>0.50803637160169157</v>
      </c>
      <c r="AM19" s="9">
        <f>SUMIFS('Stock-AF'!AV$2:AV$215,'Stock-AF'!$C$2:$C$215,Shares!$B19,'Stock-AF'!$G$2:$G$215,Shares!$A$1)/SUMIFS('Stock-AF'!AV$2:AV$215,'Stock-AF'!$C$2:$C$215,Shares!$A19,'Stock-AF'!$G$2:$G$215,Shares!$A$1)</f>
        <v>0.5049314101147091</v>
      </c>
    </row>
    <row r="20" spans="1:39">
      <c r="A20" t="str">
        <f t="shared" si="0"/>
        <v>C_ES-CK-SR*</v>
      </c>
      <c r="B20" s="4" t="s">
        <v>133</v>
      </c>
      <c r="C20" s="9">
        <f>SUMIFS('Stock-AF'!L$2:L$215,'Stock-AF'!$C$2:$C$215,Shares!$B20,'Stock-AF'!$G$2:$G$215,Shares!$A$1)/SUMIFS('Stock-AF'!L$2:L$215,'Stock-AF'!$C$2:$C$215,Shares!$A20,'Stock-AF'!$G$2:$G$215,Shares!$A$1)</f>
        <v>0</v>
      </c>
      <c r="D20" s="9">
        <f>SUMIFS('Stock-AF'!M$2:M$215,'Stock-AF'!$C$2:$C$215,Shares!$B20,'Stock-AF'!$G$2:$G$215,Shares!$A$1)/SUMIFS('Stock-AF'!M$2:M$215,'Stock-AF'!$C$2:$C$215,Shares!$A20,'Stock-AF'!$G$2:$G$215,Shares!$A$1)</f>
        <v>0.26657924075513745</v>
      </c>
      <c r="E20" s="9">
        <f>SUMIFS('Stock-AF'!N$2:N$215,'Stock-AF'!$C$2:$C$215,Shares!$B20,'Stock-AF'!$G$2:$G$215,Shares!$A$1)/SUMIFS('Stock-AF'!N$2:N$215,'Stock-AF'!$C$2:$C$215,Shares!$A20,'Stock-AF'!$G$2:$G$215,Shares!$A$1)</f>
        <v>0</v>
      </c>
      <c r="F20" s="9">
        <f>SUMIFS('Stock-AF'!O$2:O$215,'Stock-AF'!$C$2:$C$215,Shares!$B20,'Stock-AF'!$G$2:$G$215,Shares!$A$1)/SUMIFS('Stock-AF'!O$2:O$215,'Stock-AF'!$C$2:$C$215,Shares!$A20,'Stock-AF'!$G$2:$G$215,Shares!$A$1)</f>
        <v>0.28771148560832088</v>
      </c>
      <c r="G20" s="9">
        <f>SUMIFS('Stock-AF'!P$2:P$215,'Stock-AF'!$C$2:$C$215,Shares!$B20,'Stock-AF'!$G$2:$G$215,Shares!$A$1)/SUMIFS('Stock-AF'!P$2:P$215,'Stock-AF'!$C$2:$C$215,Shares!$A20,'Stock-AF'!$G$2:$G$215,Shares!$A$1)</f>
        <v>0.10418197485714545</v>
      </c>
      <c r="H20" s="9">
        <f>SUMIFS('Stock-AF'!Q$2:Q$215,'Stock-AF'!$C$2:$C$215,Shares!$B20,'Stock-AF'!$G$2:$G$215,Shares!$A$1)/SUMIFS('Stock-AF'!Q$2:Q$215,'Stock-AF'!$C$2:$C$215,Shares!$A20,'Stock-AF'!$G$2:$G$215,Shares!$A$1)</f>
        <v>0.26433442103115434</v>
      </c>
      <c r="I20" s="9">
        <f>SUMIFS('Stock-AF'!R$2:R$215,'Stock-AF'!$C$2:$C$215,Shares!$B20,'Stock-AF'!$G$2:$G$215,Shares!$A$1)/SUMIFS('Stock-AF'!R$2:R$215,'Stock-AF'!$C$2:$C$215,Shares!$A20,'Stock-AF'!$G$2:$G$215,Shares!$A$1)</f>
        <v>0</v>
      </c>
      <c r="J20" s="9">
        <f>SUMIFS('Stock-AF'!S$2:S$215,'Stock-AF'!$C$2:$C$215,Shares!$B20,'Stock-AF'!$G$2:$G$215,Shares!$A$1)/SUMIFS('Stock-AF'!S$2:S$215,'Stock-AF'!$C$2:$C$215,Shares!$A20,'Stock-AF'!$G$2:$G$215,Shares!$A$1)</f>
        <v>0.50593469003936364</v>
      </c>
      <c r="K20" s="9">
        <f>SUMIFS('Stock-AF'!T$2:T$215,'Stock-AF'!$C$2:$C$215,Shares!$B20,'Stock-AF'!$G$2:$G$215,Shares!$A$1)/SUMIFS('Stock-AF'!T$2:T$215,'Stock-AF'!$C$2:$C$215,Shares!$A20,'Stock-AF'!$G$2:$G$215,Shares!$A$1)</f>
        <v>0.4521353386272397</v>
      </c>
      <c r="L20" s="9">
        <f>SUMIFS('Stock-AF'!U$2:U$215,'Stock-AF'!$C$2:$C$215,Shares!$B20,'Stock-AF'!$G$2:$G$215,Shares!$A$1)/SUMIFS('Stock-AF'!U$2:U$215,'Stock-AF'!$C$2:$C$215,Shares!$A20,'Stock-AF'!$G$2:$G$215,Shares!$A$1)</f>
        <v>0.24512911595812403</v>
      </c>
      <c r="M20" s="9">
        <f>SUMIFS('Stock-AF'!V$2:V$215,'Stock-AF'!$C$2:$C$215,Shares!$B20,'Stock-AF'!$G$2:$G$215,Shares!$A$1)/SUMIFS('Stock-AF'!V$2:V$215,'Stock-AF'!$C$2:$C$215,Shares!$A20,'Stock-AF'!$G$2:$G$215,Shares!$A$1)</f>
        <v>0.10612426306248778</v>
      </c>
      <c r="N20" s="9">
        <f>SUMIFS('Stock-AF'!W$2:W$215,'Stock-AF'!$C$2:$C$215,Shares!$B20,'Stock-AF'!$G$2:$G$215,Shares!$A$1)/SUMIFS('Stock-AF'!W$2:W$215,'Stock-AF'!$C$2:$C$215,Shares!$A20,'Stock-AF'!$G$2:$G$215,Shares!$A$1)</f>
        <v>6.802255384990355E-2</v>
      </c>
      <c r="O20" s="9">
        <f>SUMIFS('Stock-AF'!X$2:X$215,'Stock-AF'!$C$2:$C$215,Shares!$B20,'Stock-AF'!$G$2:$G$215,Shares!$A$1)/SUMIFS('Stock-AF'!X$2:X$215,'Stock-AF'!$C$2:$C$215,Shares!$A20,'Stock-AF'!$G$2:$G$215,Shares!$A$1)</f>
        <v>0.12888365389691497</v>
      </c>
      <c r="P20" s="9">
        <f>SUMIFS('Stock-AF'!Y$2:Y$215,'Stock-AF'!$C$2:$C$215,Shares!$B20,'Stock-AF'!$G$2:$G$215,Shares!$A$1)/SUMIFS('Stock-AF'!Y$2:Y$215,'Stock-AF'!$C$2:$C$215,Shares!$A20,'Stock-AF'!$G$2:$G$215,Shares!$A$1)</f>
        <v>1.6599110122250436E-2</v>
      </c>
      <c r="Q20" s="9">
        <f>SUMIFS('Stock-AF'!Z$2:Z$215,'Stock-AF'!$C$2:$C$215,Shares!$B20,'Stock-AF'!$G$2:$G$215,Shares!$A$1)/SUMIFS('Stock-AF'!Z$2:Z$215,'Stock-AF'!$C$2:$C$215,Shares!$A20,'Stock-AF'!$G$2:$G$215,Shares!$A$1)</f>
        <v>0.25319770459833535</v>
      </c>
      <c r="R20" s="9">
        <f>SUMIFS('Stock-AF'!AA$2:AA$215,'Stock-AF'!$C$2:$C$215,Shares!$B20,'Stock-AF'!$G$2:$G$215,Shares!$A$1)/SUMIFS('Stock-AF'!AA$2:AA$215,'Stock-AF'!$C$2:$C$215,Shares!$A20,'Stock-AF'!$G$2:$G$215,Shares!$A$1)</f>
        <v>0.22594850014506698</v>
      </c>
      <c r="S20" s="9">
        <f>SUMIFS('Stock-AF'!AB$2:AB$215,'Stock-AF'!$C$2:$C$215,Shares!$B20,'Stock-AF'!$G$2:$G$215,Shares!$A$1)/SUMIFS('Stock-AF'!AB$2:AB$215,'Stock-AF'!$C$2:$C$215,Shares!$A20,'Stock-AF'!$G$2:$G$215,Shares!$A$1)</f>
        <v>0.46970246465453869</v>
      </c>
      <c r="T20" s="9">
        <f>SUMIFS('Stock-AF'!AC$2:AC$215,'Stock-AF'!$C$2:$C$215,Shares!$B20,'Stock-AF'!$G$2:$G$215,Shares!$A$1)/SUMIFS('Stock-AF'!AC$2:AC$215,'Stock-AF'!$C$2:$C$215,Shares!$A20,'Stock-AF'!$G$2:$G$215,Shares!$A$1)</f>
        <v>0.31830867014722064</v>
      </c>
      <c r="U20" s="9">
        <f>SUMIFS('Stock-AF'!AD$2:AD$215,'Stock-AF'!$C$2:$C$215,Shares!$B20,'Stock-AF'!$G$2:$G$215,Shares!$A$1)/SUMIFS('Stock-AF'!AD$2:AD$215,'Stock-AF'!$C$2:$C$215,Shares!$A20,'Stock-AF'!$G$2:$G$215,Shares!$A$1)</f>
        <v>0</v>
      </c>
      <c r="V20" s="9">
        <f>SUMIFS('Stock-AF'!AE$2:AE$215,'Stock-AF'!$C$2:$C$215,Shares!$B20,'Stock-AF'!$G$2:$G$215,Shares!$A$1)/SUMIFS('Stock-AF'!AE$2:AE$215,'Stock-AF'!$C$2:$C$215,Shares!$A20,'Stock-AF'!$G$2:$G$215,Shares!$A$1)</f>
        <v>0.53405325993045283</v>
      </c>
      <c r="W20" s="9">
        <f>SUMIFS('Stock-AF'!AF$2:AF$215,'Stock-AF'!$C$2:$C$215,Shares!$B20,'Stock-AF'!$G$2:$G$215,Shares!$A$1)/SUMIFS('Stock-AF'!AF$2:AF$215,'Stock-AF'!$C$2:$C$215,Shares!$A20,'Stock-AF'!$G$2:$G$215,Shares!$A$1)</f>
        <v>0</v>
      </c>
      <c r="X20" s="9">
        <f>SUMIFS('Stock-AF'!AG$2:AG$215,'Stock-AF'!$C$2:$C$215,Shares!$B20,'Stock-AF'!$G$2:$G$215,Shares!$A$1)/SUMIFS('Stock-AF'!AG$2:AG$215,'Stock-AF'!$C$2:$C$215,Shares!$A20,'Stock-AF'!$G$2:$G$215,Shares!$A$1)</f>
        <v>0.34320047197569292</v>
      </c>
      <c r="Y20" s="9">
        <f>SUMIFS('Stock-AF'!AH$2:AH$215,'Stock-AF'!$C$2:$C$215,Shares!$B20,'Stock-AF'!$G$2:$G$215,Shares!$A$1)/SUMIFS('Stock-AF'!AH$2:AH$215,'Stock-AF'!$C$2:$C$215,Shares!$A20,'Stock-AF'!$G$2:$G$215,Shares!$A$1)</f>
        <v>0.39693661750571974</v>
      </c>
      <c r="Z20" s="9">
        <f>SUMIFS('Stock-AF'!AI$2:AI$215,'Stock-AF'!$C$2:$C$215,Shares!$B20,'Stock-AF'!$G$2:$G$215,Shares!$A$1)/SUMIFS('Stock-AF'!AI$2:AI$215,'Stock-AF'!$C$2:$C$215,Shares!$A20,'Stock-AF'!$G$2:$G$215,Shares!$A$1)</f>
        <v>0.32960000165762915</v>
      </c>
      <c r="AA20" s="9">
        <f>SUMIFS('Stock-AF'!AJ$2:AJ$215,'Stock-AF'!$C$2:$C$215,Shares!$B20,'Stock-AF'!$G$2:$G$215,Shares!$A$1)/SUMIFS('Stock-AF'!AJ$2:AJ$215,'Stock-AF'!$C$2:$C$215,Shares!$A20,'Stock-AF'!$G$2:$G$215,Shares!$A$1)</f>
        <v>0</v>
      </c>
      <c r="AB20" s="9">
        <f>SUMIFS('Stock-AF'!AK$2:AK$215,'Stock-AF'!$C$2:$C$215,Shares!$B20,'Stock-AF'!$G$2:$G$215,Shares!$A$1)/SUMIFS('Stock-AF'!AK$2:AK$215,'Stock-AF'!$C$2:$C$215,Shares!$A20,'Stock-AF'!$G$2:$G$215,Shares!$A$1)</f>
        <v>1.0831857881042623E-2</v>
      </c>
      <c r="AC20" s="9">
        <f>SUMIFS('Stock-AF'!AL$2:AL$215,'Stock-AF'!$C$2:$C$215,Shares!$B20,'Stock-AF'!$G$2:$G$215,Shares!$A$1)/SUMIFS('Stock-AF'!AL$2:AL$215,'Stock-AF'!$C$2:$C$215,Shares!$A20,'Stock-AF'!$G$2:$G$215,Shares!$A$1)</f>
        <v>0</v>
      </c>
      <c r="AD20" s="9">
        <f>SUMIFS('Stock-AF'!AM$2:AM$215,'Stock-AF'!$C$2:$C$215,Shares!$B20,'Stock-AF'!$G$2:$G$215,Shares!$A$1)/SUMIFS('Stock-AF'!AM$2:AM$215,'Stock-AF'!$C$2:$C$215,Shares!$A20,'Stock-AF'!$G$2:$G$215,Shares!$A$1)</f>
        <v>0.44842580600438681</v>
      </c>
      <c r="AE20" s="9">
        <f>SUMIFS('Stock-AF'!AN$2:AN$215,'Stock-AF'!$C$2:$C$215,Shares!$B20,'Stock-AF'!$G$2:$G$215,Shares!$A$1)/SUMIFS('Stock-AF'!AN$2:AN$215,'Stock-AF'!$C$2:$C$215,Shares!$A20,'Stock-AF'!$G$2:$G$215,Shares!$A$1)</f>
        <v>6.6476551627181225E-3</v>
      </c>
      <c r="AF20" s="9">
        <f>SUMIFS('Stock-AF'!AO$2:AO$215,'Stock-AF'!$C$2:$C$215,Shares!$B20,'Stock-AF'!$G$2:$G$215,Shares!$A$1)/SUMIFS('Stock-AF'!AO$2:AO$215,'Stock-AF'!$C$2:$C$215,Shares!$A20,'Stock-AF'!$G$2:$G$215,Shares!$A$1)</f>
        <v>0.29365857504962473</v>
      </c>
      <c r="AG20" s="9">
        <f>SUMIFS('Stock-AF'!AP$2:AP$215,'Stock-AF'!$C$2:$C$215,Shares!$B20,'Stock-AF'!$G$2:$G$215,Shares!$A$1)/SUMIFS('Stock-AF'!AP$2:AP$215,'Stock-AF'!$C$2:$C$215,Shares!$A20,'Stock-AF'!$G$2:$G$215,Shares!$A$1)</f>
        <v>0.14035096336061678</v>
      </c>
      <c r="AH20" s="9">
        <f>SUMIFS('Stock-AF'!AQ$2:AQ$215,'Stock-AF'!$C$2:$C$215,Shares!$B20,'Stock-AF'!$G$2:$G$215,Shares!$A$1)/SUMIFS('Stock-AF'!AQ$2:AQ$215,'Stock-AF'!$C$2:$C$215,Shares!$A20,'Stock-AF'!$G$2:$G$215,Shares!$A$1)</f>
        <v>0.61567275125624754</v>
      </c>
      <c r="AI20" s="9">
        <f>SUMIFS('Stock-AF'!AR$2:AR$215,'Stock-AF'!$C$2:$C$215,Shares!$B20,'Stock-AF'!$G$2:$G$215,Shares!$A$1)/SUMIFS('Stock-AF'!AR$2:AR$215,'Stock-AF'!$C$2:$C$215,Shares!$A20,'Stock-AF'!$G$2:$G$215,Shares!$A$1)</f>
        <v>0.20938137319055225</v>
      </c>
      <c r="AJ20" s="9">
        <f>SUMIFS('Stock-AF'!AS$2:AS$215,'Stock-AF'!$C$2:$C$215,Shares!$B20,'Stock-AF'!$G$2:$G$215,Shares!$A$1)/SUMIFS('Stock-AF'!AS$2:AS$215,'Stock-AF'!$C$2:$C$215,Shares!$A20,'Stock-AF'!$G$2:$G$215,Shares!$A$1)</f>
        <v>8.7396491587551275E-3</v>
      </c>
      <c r="AK20" s="9">
        <f>SUMIFS('Stock-AF'!AT$2:AT$215,'Stock-AF'!$C$2:$C$215,Shares!$B20,'Stock-AF'!$G$2:$G$215,Shares!$A$1)/SUMIFS('Stock-AF'!AT$2:AT$215,'Stock-AF'!$C$2:$C$215,Shares!$A20,'Stock-AF'!$G$2:$G$215,Shares!$A$1)</f>
        <v>8.7104025048275927E-2</v>
      </c>
      <c r="AL20" s="9">
        <f>SUMIFS('Stock-AF'!AU$2:AU$215,'Stock-AF'!$C$2:$C$215,Shares!$B20,'Stock-AF'!$G$2:$G$215,Shares!$A$1)/SUMIFS('Stock-AF'!AU$2:AU$215,'Stock-AF'!$C$2:$C$215,Shares!$A20,'Stock-AF'!$G$2:$G$215,Shares!$A$1)</f>
        <v>0.37992765426446173</v>
      </c>
      <c r="AM20" s="9">
        <f>SUMIFS('Stock-AF'!AV$2:AV$215,'Stock-AF'!$C$2:$C$215,Shares!$B20,'Stock-AF'!$G$2:$G$215,Shares!$A$1)/SUMIFS('Stock-AF'!AV$2:AV$215,'Stock-AF'!$C$2:$C$215,Shares!$A20,'Stock-AF'!$G$2:$G$215,Shares!$A$1)</f>
        <v>0.49186383549131329</v>
      </c>
    </row>
    <row r="21" spans="1:39">
      <c r="A21" t="str">
        <f t="shared" si="0"/>
        <v>C_ES-CK-SR*</v>
      </c>
      <c r="B21" s="4" t="s">
        <v>134</v>
      </c>
      <c r="C21" s="9">
        <f>SUMIFS('Stock-AF'!L$2:L$215,'Stock-AF'!$C$2:$C$215,Shares!$B21,'Stock-AF'!$G$2:$G$215,Shares!$A$1)/SUMIFS('Stock-AF'!L$2:L$215,'Stock-AF'!$C$2:$C$215,Shares!$A21,'Stock-AF'!$G$2:$G$215,Shares!$A$1)</f>
        <v>0.52524357760033835</v>
      </c>
      <c r="D21" s="9">
        <f>SUMIFS('Stock-AF'!M$2:M$215,'Stock-AF'!$C$2:$C$215,Shares!$B21,'Stock-AF'!$G$2:$G$215,Shares!$A$1)/SUMIFS('Stock-AF'!M$2:M$215,'Stock-AF'!$C$2:$C$215,Shares!$A21,'Stock-AF'!$G$2:$G$215,Shares!$A$1)</f>
        <v>0.10699564481468919</v>
      </c>
      <c r="E21" s="9">
        <f>SUMIFS('Stock-AF'!N$2:N$215,'Stock-AF'!$C$2:$C$215,Shares!$B21,'Stock-AF'!$G$2:$G$215,Shares!$A$1)/SUMIFS('Stock-AF'!N$2:N$215,'Stock-AF'!$C$2:$C$215,Shares!$A21,'Stock-AF'!$G$2:$G$215,Shares!$A$1)</f>
        <v>0</v>
      </c>
      <c r="F21" s="9">
        <f>SUMIFS('Stock-AF'!O$2:O$215,'Stock-AF'!$C$2:$C$215,Shares!$B21,'Stock-AF'!$G$2:$G$215,Shares!$A$1)/SUMIFS('Stock-AF'!O$2:O$215,'Stock-AF'!$C$2:$C$215,Shares!$A21,'Stock-AF'!$G$2:$G$215,Shares!$A$1)</f>
        <v>0.16113880092896016</v>
      </c>
      <c r="G21" s="9">
        <f>SUMIFS('Stock-AF'!P$2:P$215,'Stock-AF'!$C$2:$C$215,Shares!$B21,'Stock-AF'!$G$2:$G$215,Shares!$A$1)/SUMIFS('Stock-AF'!P$2:P$215,'Stock-AF'!$C$2:$C$215,Shares!$A21,'Stock-AF'!$G$2:$G$215,Shares!$A$1)</f>
        <v>2.1922616520859299E-2</v>
      </c>
      <c r="H21" s="9">
        <f>SUMIFS('Stock-AF'!Q$2:Q$215,'Stock-AF'!$C$2:$C$215,Shares!$B21,'Stock-AF'!$G$2:$G$215,Shares!$A$1)/SUMIFS('Stock-AF'!Q$2:Q$215,'Stock-AF'!$C$2:$C$215,Shares!$A21,'Stock-AF'!$G$2:$G$215,Shares!$A$1)</f>
        <v>0</v>
      </c>
      <c r="I21" s="9">
        <f>SUMIFS('Stock-AF'!R$2:R$215,'Stock-AF'!$C$2:$C$215,Shares!$B21,'Stock-AF'!$G$2:$G$215,Shares!$A$1)/SUMIFS('Stock-AF'!R$2:R$215,'Stock-AF'!$C$2:$C$215,Shares!$A21,'Stock-AF'!$G$2:$G$215,Shares!$A$1)</f>
        <v>0</v>
      </c>
      <c r="J21" s="9">
        <f>SUMIFS('Stock-AF'!S$2:S$215,'Stock-AF'!$C$2:$C$215,Shares!$B21,'Stock-AF'!$G$2:$G$215,Shares!$A$1)/SUMIFS('Stock-AF'!S$2:S$215,'Stock-AF'!$C$2:$C$215,Shares!$A21,'Stock-AF'!$G$2:$G$215,Shares!$A$1)</f>
        <v>0</v>
      </c>
      <c r="K21" s="9">
        <f>SUMIFS('Stock-AF'!T$2:T$215,'Stock-AF'!$C$2:$C$215,Shares!$B21,'Stock-AF'!$G$2:$G$215,Shares!$A$1)/SUMIFS('Stock-AF'!T$2:T$215,'Stock-AF'!$C$2:$C$215,Shares!$A21,'Stock-AF'!$G$2:$G$215,Shares!$A$1)</f>
        <v>0.1695158478958953</v>
      </c>
      <c r="L21" s="9">
        <f>SUMIFS('Stock-AF'!U$2:U$215,'Stock-AF'!$C$2:$C$215,Shares!$B21,'Stock-AF'!$G$2:$G$215,Shares!$A$1)/SUMIFS('Stock-AF'!U$2:U$215,'Stock-AF'!$C$2:$C$215,Shares!$A21,'Stock-AF'!$G$2:$G$215,Shares!$A$1)</f>
        <v>2.965528257621278E-2</v>
      </c>
      <c r="M21" s="9">
        <f>SUMIFS('Stock-AF'!V$2:V$215,'Stock-AF'!$C$2:$C$215,Shares!$B21,'Stock-AF'!$G$2:$G$215,Shares!$A$1)/SUMIFS('Stock-AF'!V$2:V$215,'Stock-AF'!$C$2:$C$215,Shares!$A21,'Stock-AF'!$G$2:$G$215,Shares!$A$1)</f>
        <v>1.8343386293904557E-2</v>
      </c>
      <c r="N21" s="9">
        <f>SUMIFS('Stock-AF'!W$2:W$215,'Stock-AF'!$C$2:$C$215,Shares!$B21,'Stock-AF'!$G$2:$G$215,Shares!$A$1)/SUMIFS('Stock-AF'!W$2:W$215,'Stock-AF'!$C$2:$C$215,Shares!$A21,'Stock-AF'!$G$2:$G$215,Shares!$A$1)</f>
        <v>0.1158433303572855</v>
      </c>
      <c r="O21" s="9">
        <f>SUMIFS('Stock-AF'!X$2:X$215,'Stock-AF'!$C$2:$C$215,Shares!$B21,'Stock-AF'!$G$2:$G$215,Shares!$A$1)/SUMIFS('Stock-AF'!X$2:X$215,'Stock-AF'!$C$2:$C$215,Shares!$A21,'Stock-AF'!$G$2:$G$215,Shares!$A$1)</f>
        <v>6.9121289660169144E-2</v>
      </c>
      <c r="P21" s="9">
        <f>SUMIFS('Stock-AF'!Y$2:Y$215,'Stock-AF'!$C$2:$C$215,Shares!$B21,'Stock-AF'!$G$2:$G$215,Shares!$A$1)/SUMIFS('Stock-AF'!Y$2:Y$215,'Stock-AF'!$C$2:$C$215,Shares!$A21,'Stock-AF'!$G$2:$G$215,Shares!$A$1)</f>
        <v>0</v>
      </c>
      <c r="Q21" s="9">
        <f>SUMIFS('Stock-AF'!Z$2:Z$215,'Stock-AF'!$C$2:$C$215,Shares!$B21,'Stock-AF'!$G$2:$G$215,Shares!$A$1)/SUMIFS('Stock-AF'!Z$2:Z$215,'Stock-AF'!$C$2:$C$215,Shares!$A21,'Stock-AF'!$G$2:$G$215,Shares!$A$1)</f>
        <v>0.16069114470842336</v>
      </c>
      <c r="R21" s="9">
        <f>SUMIFS('Stock-AF'!AA$2:AA$215,'Stock-AF'!$C$2:$C$215,Shares!$B21,'Stock-AF'!$G$2:$G$215,Shares!$A$1)/SUMIFS('Stock-AF'!AA$2:AA$215,'Stock-AF'!$C$2:$C$215,Shares!$A21,'Stock-AF'!$G$2:$G$215,Shares!$A$1)</f>
        <v>9.6458872765238887E-2</v>
      </c>
      <c r="S21" s="9">
        <f>SUMIFS('Stock-AF'!AB$2:AB$215,'Stock-AF'!$C$2:$C$215,Shares!$B21,'Stock-AF'!$G$2:$G$215,Shares!$A$1)/SUMIFS('Stock-AF'!AB$2:AB$215,'Stock-AF'!$C$2:$C$215,Shares!$A21,'Stock-AF'!$G$2:$G$215,Shares!$A$1)</f>
        <v>5.5114150288960682E-2</v>
      </c>
      <c r="T21" s="9">
        <f>SUMIFS('Stock-AF'!AC$2:AC$215,'Stock-AF'!$C$2:$C$215,Shares!$B21,'Stock-AF'!$G$2:$G$215,Shares!$A$1)/SUMIFS('Stock-AF'!AC$2:AC$215,'Stock-AF'!$C$2:$C$215,Shares!$A21,'Stock-AF'!$G$2:$G$215,Shares!$A$1)</f>
        <v>4.972818820150058E-2</v>
      </c>
      <c r="U21" s="9">
        <f>SUMIFS('Stock-AF'!AD$2:AD$215,'Stock-AF'!$C$2:$C$215,Shares!$B21,'Stock-AF'!$G$2:$G$215,Shares!$A$1)/SUMIFS('Stock-AF'!AD$2:AD$215,'Stock-AF'!$C$2:$C$215,Shares!$A21,'Stock-AF'!$G$2:$G$215,Shares!$A$1)</f>
        <v>0.15803509168896906</v>
      </c>
      <c r="V21" s="9">
        <f>SUMIFS('Stock-AF'!AE$2:AE$215,'Stock-AF'!$C$2:$C$215,Shares!$B21,'Stock-AF'!$G$2:$G$215,Shares!$A$1)/SUMIFS('Stock-AF'!AE$2:AE$215,'Stock-AF'!$C$2:$C$215,Shares!$A21,'Stock-AF'!$G$2:$G$215,Shares!$A$1)</f>
        <v>0.12979028768502446</v>
      </c>
      <c r="W21" s="9">
        <f>SUMIFS('Stock-AF'!AF$2:AF$215,'Stock-AF'!$C$2:$C$215,Shares!$B21,'Stock-AF'!$G$2:$G$215,Shares!$A$1)/SUMIFS('Stock-AF'!AF$2:AF$215,'Stock-AF'!$C$2:$C$215,Shares!$A21,'Stock-AF'!$G$2:$G$215,Shares!$A$1)</f>
        <v>0.54523894301939113</v>
      </c>
      <c r="X21" s="9">
        <f>SUMIFS('Stock-AF'!AG$2:AG$215,'Stock-AF'!$C$2:$C$215,Shares!$B21,'Stock-AF'!$G$2:$G$215,Shares!$A$1)/SUMIFS('Stock-AF'!AG$2:AG$215,'Stock-AF'!$C$2:$C$215,Shares!$A21,'Stock-AF'!$G$2:$G$215,Shares!$A$1)</f>
        <v>0</v>
      </c>
      <c r="Y21" s="9">
        <f>SUMIFS('Stock-AF'!AH$2:AH$215,'Stock-AF'!$C$2:$C$215,Shares!$B21,'Stock-AF'!$G$2:$G$215,Shares!$A$1)/SUMIFS('Stock-AF'!AH$2:AH$215,'Stock-AF'!$C$2:$C$215,Shares!$A21,'Stock-AF'!$G$2:$G$215,Shares!$A$1)</f>
        <v>0.16661533215830548</v>
      </c>
      <c r="Z21" s="9">
        <f>SUMIFS('Stock-AF'!AI$2:AI$215,'Stock-AF'!$C$2:$C$215,Shares!$B21,'Stock-AF'!$G$2:$G$215,Shares!$A$1)/SUMIFS('Stock-AF'!AI$2:AI$215,'Stock-AF'!$C$2:$C$215,Shares!$A21,'Stock-AF'!$G$2:$G$215,Shares!$A$1)</f>
        <v>2.7936074395359327E-2</v>
      </c>
      <c r="AA21" s="9">
        <f>SUMIFS('Stock-AF'!AJ$2:AJ$215,'Stock-AF'!$C$2:$C$215,Shares!$B21,'Stock-AF'!$G$2:$G$215,Shares!$A$1)/SUMIFS('Stock-AF'!AJ$2:AJ$215,'Stock-AF'!$C$2:$C$215,Shares!$A21,'Stock-AF'!$G$2:$G$215,Shares!$A$1)</f>
        <v>0</v>
      </c>
      <c r="AB21" s="9">
        <f>SUMIFS('Stock-AF'!AK$2:AK$215,'Stock-AF'!$C$2:$C$215,Shares!$B21,'Stock-AF'!$G$2:$G$215,Shares!$A$1)/SUMIFS('Stock-AF'!AK$2:AK$215,'Stock-AF'!$C$2:$C$215,Shares!$A21,'Stock-AF'!$G$2:$G$215,Shares!$A$1)</f>
        <v>0.17588125027540172</v>
      </c>
      <c r="AC21" s="9">
        <f>SUMIFS('Stock-AF'!AL$2:AL$215,'Stock-AF'!$C$2:$C$215,Shares!$B21,'Stock-AF'!$G$2:$G$215,Shares!$A$1)/SUMIFS('Stock-AF'!AL$2:AL$215,'Stock-AF'!$C$2:$C$215,Shares!$A21,'Stock-AF'!$G$2:$G$215,Shares!$A$1)</f>
        <v>0.14575554210320041</v>
      </c>
      <c r="AD21" s="9">
        <f>SUMIFS('Stock-AF'!AM$2:AM$215,'Stock-AF'!$C$2:$C$215,Shares!$B21,'Stock-AF'!$G$2:$G$215,Shares!$A$1)/SUMIFS('Stock-AF'!AM$2:AM$215,'Stock-AF'!$C$2:$C$215,Shares!$A21,'Stock-AF'!$G$2:$G$215,Shares!$A$1)</f>
        <v>0.11141625881515566</v>
      </c>
      <c r="AE21" s="9">
        <f>SUMIFS('Stock-AF'!AN$2:AN$215,'Stock-AF'!$C$2:$C$215,Shares!$B21,'Stock-AF'!$G$2:$G$215,Shares!$A$1)/SUMIFS('Stock-AF'!AN$2:AN$215,'Stock-AF'!$C$2:$C$215,Shares!$A21,'Stock-AF'!$G$2:$G$215,Shares!$A$1)</f>
        <v>1.0547137944500472E-2</v>
      </c>
      <c r="AF21" s="9">
        <f>SUMIFS('Stock-AF'!AO$2:AO$215,'Stock-AF'!$C$2:$C$215,Shares!$B21,'Stock-AF'!$G$2:$G$215,Shares!$A$1)/SUMIFS('Stock-AF'!AO$2:AO$215,'Stock-AF'!$C$2:$C$215,Shares!$A21,'Stock-AF'!$G$2:$G$215,Shares!$A$1)</f>
        <v>6.2188154867517061E-2</v>
      </c>
      <c r="AG21" s="9">
        <f>SUMIFS('Stock-AF'!AP$2:AP$215,'Stock-AF'!$C$2:$C$215,Shares!$B21,'Stock-AF'!$G$2:$G$215,Shares!$A$1)/SUMIFS('Stock-AF'!AP$2:AP$215,'Stock-AF'!$C$2:$C$215,Shares!$A21,'Stock-AF'!$G$2:$G$215,Shares!$A$1)</f>
        <v>0.1604244893415161</v>
      </c>
      <c r="AH21" s="9">
        <f>SUMIFS('Stock-AF'!AQ$2:AQ$215,'Stock-AF'!$C$2:$C$215,Shares!$B21,'Stock-AF'!$G$2:$G$215,Shares!$A$1)/SUMIFS('Stock-AF'!AQ$2:AQ$215,'Stock-AF'!$C$2:$C$215,Shares!$A21,'Stock-AF'!$G$2:$G$215,Shares!$A$1)</f>
        <v>5.5173860862654793E-2</v>
      </c>
      <c r="AI21" s="9">
        <f>SUMIFS('Stock-AF'!AR$2:AR$215,'Stock-AF'!$C$2:$C$215,Shares!$B21,'Stock-AF'!$G$2:$G$215,Shares!$A$1)/SUMIFS('Stock-AF'!AR$2:AR$215,'Stock-AF'!$C$2:$C$215,Shares!$A21,'Stock-AF'!$G$2:$G$215,Shares!$A$1)</f>
        <v>7.5810409415215621E-2</v>
      </c>
      <c r="AJ21" s="9">
        <f>SUMIFS('Stock-AF'!AS$2:AS$215,'Stock-AF'!$C$2:$C$215,Shares!$B21,'Stock-AF'!$G$2:$G$215,Shares!$A$1)/SUMIFS('Stock-AF'!AS$2:AS$215,'Stock-AF'!$C$2:$C$215,Shares!$A21,'Stock-AF'!$G$2:$G$215,Shares!$A$1)</f>
        <v>1.6284246374497616E-2</v>
      </c>
      <c r="AK21" s="9">
        <f>SUMIFS('Stock-AF'!AT$2:AT$215,'Stock-AF'!$C$2:$C$215,Shares!$B21,'Stock-AF'!$G$2:$G$215,Shares!$A$1)/SUMIFS('Stock-AF'!AT$2:AT$215,'Stock-AF'!$C$2:$C$215,Shares!$A21,'Stock-AF'!$G$2:$G$215,Shares!$A$1)</f>
        <v>0.15033284570883787</v>
      </c>
      <c r="AL21" s="9">
        <f>SUMIFS('Stock-AF'!AU$2:AU$215,'Stock-AF'!$C$2:$C$215,Shares!$B21,'Stock-AF'!$G$2:$G$215,Shares!$A$1)/SUMIFS('Stock-AF'!AU$2:AU$215,'Stock-AF'!$C$2:$C$215,Shares!$A21,'Stock-AF'!$G$2:$G$215,Shares!$A$1)</f>
        <v>9.9492569711962062E-2</v>
      </c>
      <c r="AM21" s="9">
        <f>SUMIFS('Stock-AF'!AV$2:AV$215,'Stock-AF'!$C$2:$C$215,Shares!$B21,'Stock-AF'!$G$2:$G$215,Shares!$A$1)/SUMIFS('Stock-AF'!AV$2:AV$215,'Stock-AF'!$C$2:$C$215,Shares!$A21,'Stock-AF'!$G$2:$G$215,Shares!$A$1)</f>
        <v>0</v>
      </c>
    </row>
    <row r="22" spans="1:39">
      <c r="A22" t="str">
        <f t="shared" si="0"/>
        <v>C_ES-CK-SS*</v>
      </c>
      <c r="B22" s="4" t="s">
        <v>135</v>
      </c>
      <c r="C22" s="9">
        <f>SUMIFS('Stock-AF'!L$2:L$215,'Stock-AF'!$C$2:$C$215,Shares!$B22,'Stock-AF'!$G$2:$G$215,Shares!$A$1)/SUMIFS('Stock-AF'!L$2:L$215,'Stock-AF'!$C$2:$C$215,Shares!$A22,'Stock-AF'!$G$2:$G$215,Shares!$A$1)</f>
        <v>0.11500865942751397</v>
      </c>
      <c r="D22" s="9">
        <f>SUMIFS('Stock-AF'!M$2:M$215,'Stock-AF'!$C$2:$C$215,Shares!$B22,'Stock-AF'!$G$2:$G$215,Shares!$A$1)/SUMIFS('Stock-AF'!M$2:M$215,'Stock-AF'!$C$2:$C$215,Shares!$A22,'Stock-AF'!$G$2:$G$215,Shares!$A$1)</f>
        <v>1.2147205563533527E-2</v>
      </c>
      <c r="E22" s="9">
        <f>SUMIFS('Stock-AF'!N$2:N$215,'Stock-AF'!$C$2:$C$215,Shares!$B22,'Stock-AF'!$G$2:$G$215,Shares!$A$1)/SUMIFS('Stock-AF'!N$2:N$215,'Stock-AF'!$C$2:$C$215,Shares!$A22,'Stock-AF'!$G$2:$G$215,Shares!$A$1)</f>
        <v>0</v>
      </c>
      <c r="F22" s="9">
        <f>SUMIFS('Stock-AF'!O$2:O$215,'Stock-AF'!$C$2:$C$215,Shares!$B22,'Stock-AF'!$G$2:$G$215,Shares!$A$1)/SUMIFS('Stock-AF'!O$2:O$215,'Stock-AF'!$C$2:$C$215,Shares!$A22,'Stock-AF'!$G$2:$G$215,Shares!$A$1)</f>
        <v>2.0025474985391162E-3</v>
      </c>
      <c r="G22" s="9">
        <f>SUMIFS('Stock-AF'!P$2:P$215,'Stock-AF'!$C$2:$C$215,Shares!$B22,'Stock-AF'!$G$2:$G$215,Shares!$A$1)/SUMIFS('Stock-AF'!P$2:P$215,'Stock-AF'!$C$2:$C$215,Shares!$A22,'Stock-AF'!$G$2:$G$215,Shares!$A$1)</f>
        <v>8.7775715480677488E-3</v>
      </c>
      <c r="H22" s="9">
        <f>SUMIFS('Stock-AF'!Q$2:Q$215,'Stock-AF'!$C$2:$C$215,Shares!$B22,'Stock-AF'!$G$2:$G$215,Shares!$A$1)/SUMIFS('Stock-AF'!Q$2:Q$215,'Stock-AF'!$C$2:$C$215,Shares!$A22,'Stock-AF'!$G$2:$G$215,Shares!$A$1)</f>
        <v>0.10325493737952506</v>
      </c>
      <c r="I22" s="9">
        <f>SUMIFS('Stock-AF'!R$2:R$215,'Stock-AF'!$C$2:$C$215,Shares!$B22,'Stock-AF'!$G$2:$G$215,Shares!$A$1)/SUMIFS('Stock-AF'!R$2:R$215,'Stock-AF'!$C$2:$C$215,Shares!$A22,'Stock-AF'!$G$2:$G$215,Shares!$A$1)</f>
        <v>2.544340241215344E-2</v>
      </c>
      <c r="J22" s="9">
        <f>SUMIFS('Stock-AF'!S$2:S$215,'Stock-AF'!$C$2:$C$215,Shares!$B22,'Stock-AF'!$G$2:$G$215,Shares!$A$1)/SUMIFS('Stock-AF'!S$2:S$215,'Stock-AF'!$C$2:$C$215,Shares!$A22,'Stock-AF'!$G$2:$G$215,Shares!$A$1)</f>
        <v>1.2534433239170842E-2</v>
      </c>
      <c r="K22" s="9">
        <f>SUMIFS('Stock-AF'!T$2:T$215,'Stock-AF'!$C$2:$C$215,Shares!$B22,'Stock-AF'!$G$2:$G$215,Shares!$A$1)/SUMIFS('Stock-AF'!T$2:T$215,'Stock-AF'!$C$2:$C$215,Shares!$A22,'Stock-AF'!$G$2:$G$215,Shares!$A$1)</f>
        <v>0</v>
      </c>
      <c r="L22" s="9">
        <f>SUMIFS('Stock-AF'!U$2:U$215,'Stock-AF'!$C$2:$C$215,Shares!$B22,'Stock-AF'!$G$2:$G$215,Shares!$A$1)/SUMIFS('Stock-AF'!U$2:U$215,'Stock-AF'!$C$2:$C$215,Shares!$A22,'Stock-AF'!$G$2:$G$215,Shares!$A$1)</f>
        <v>1.1683818148978689E-2</v>
      </c>
      <c r="M22" s="9">
        <f>SUMIFS('Stock-AF'!V$2:V$215,'Stock-AF'!$C$2:$C$215,Shares!$B22,'Stock-AF'!$G$2:$G$215,Shares!$A$1)/SUMIFS('Stock-AF'!V$2:V$215,'Stock-AF'!$C$2:$C$215,Shares!$A22,'Stock-AF'!$G$2:$G$215,Shares!$A$1)</f>
        <v>1.1096767605101152E-2</v>
      </c>
      <c r="N22" s="9">
        <f>SUMIFS('Stock-AF'!W$2:W$215,'Stock-AF'!$C$2:$C$215,Shares!$B22,'Stock-AF'!$G$2:$G$215,Shares!$A$1)/SUMIFS('Stock-AF'!W$2:W$215,'Stock-AF'!$C$2:$C$215,Shares!$A22,'Stock-AF'!$G$2:$G$215,Shares!$A$1)</f>
        <v>0</v>
      </c>
      <c r="O22" s="9">
        <f>SUMIFS('Stock-AF'!X$2:X$215,'Stock-AF'!$C$2:$C$215,Shares!$B22,'Stock-AF'!$G$2:$G$215,Shares!$A$1)/SUMIFS('Stock-AF'!X$2:X$215,'Stock-AF'!$C$2:$C$215,Shares!$A22,'Stock-AF'!$G$2:$G$215,Shares!$A$1)</f>
        <v>8.4075163976516983E-3</v>
      </c>
      <c r="P22" s="9">
        <f>SUMIFS('Stock-AF'!Y$2:Y$215,'Stock-AF'!$C$2:$C$215,Shares!$B22,'Stock-AF'!$G$2:$G$215,Shares!$A$1)/SUMIFS('Stock-AF'!Y$2:Y$215,'Stock-AF'!$C$2:$C$215,Shares!$A22,'Stock-AF'!$G$2:$G$215,Shares!$A$1)</f>
        <v>1.0664106731110441E-2</v>
      </c>
      <c r="Q22" s="9">
        <f>SUMIFS('Stock-AF'!Z$2:Z$215,'Stock-AF'!$C$2:$C$215,Shares!$B22,'Stock-AF'!$G$2:$G$215,Shares!$A$1)/SUMIFS('Stock-AF'!Z$2:Z$215,'Stock-AF'!$C$2:$C$215,Shares!$A22,'Stock-AF'!$G$2:$G$215,Shares!$A$1)</f>
        <v>1.2360888602992852E-2</v>
      </c>
      <c r="R22" s="9">
        <f>SUMIFS('Stock-AF'!AA$2:AA$215,'Stock-AF'!$C$2:$C$215,Shares!$B22,'Stock-AF'!$G$2:$G$215,Shares!$A$1)/SUMIFS('Stock-AF'!AA$2:AA$215,'Stock-AF'!$C$2:$C$215,Shares!$A22,'Stock-AF'!$G$2:$G$215,Shares!$A$1)</f>
        <v>3.5120019356528493E-3</v>
      </c>
      <c r="S22" s="9">
        <f>SUMIFS('Stock-AF'!AB$2:AB$215,'Stock-AF'!$C$2:$C$215,Shares!$B22,'Stock-AF'!$G$2:$G$215,Shares!$A$1)/SUMIFS('Stock-AF'!AB$2:AB$215,'Stock-AF'!$C$2:$C$215,Shares!$A22,'Stock-AF'!$G$2:$G$215,Shares!$A$1)</f>
        <v>1.2667730661649964E-2</v>
      </c>
      <c r="T22" s="9">
        <f>SUMIFS('Stock-AF'!AC$2:AC$215,'Stock-AF'!$C$2:$C$215,Shares!$B22,'Stock-AF'!$G$2:$G$215,Shares!$A$1)/SUMIFS('Stock-AF'!AC$2:AC$215,'Stock-AF'!$C$2:$C$215,Shares!$A22,'Stock-AF'!$G$2:$G$215,Shares!$A$1)</f>
        <v>1.0595314397648098E-2</v>
      </c>
      <c r="U22" s="9">
        <f>SUMIFS('Stock-AF'!AD$2:AD$215,'Stock-AF'!$C$2:$C$215,Shares!$B22,'Stock-AF'!$G$2:$G$215,Shares!$A$1)/SUMIFS('Stock-AF'!AD$2:AD$215,'Stock-AF'!$C$2:$C$215,Shares!$A22,'Stock-AF'!$G$2:$G$215,Shares!$A$1)</f>
        <v>0</v>
      </c>
      <c r="V22" s="9">
        <f>SUMIFS('Stock-AF'!AE$2:AE$215,'Stock-AF'!$C$2:$C$215,Shares!$B22,'Stock-AF'!$G$2:$G$215,Shares!$A$1)/SUMIFS('Stock-AF'!AE$2:AE$215,'Stock-AF'!$C$2:$C$215,Shares!$A22,'Stock-AF'!$G$2:$G$215,Shares!$A$1)</f>
        <v>0</v>
      </c>
      <c r="W22" s="9">
        <f>SUMIFS('Stock-AF'!AF$2:AF$215,'Stock-AF'!$C$2:$C$215,Shares!$B22,'Stock-AF'!$G$2:$G$215,Shares!$A$1)/SUMIFS('Stock-AF'!AF$2:AF$215,'Stock-AF'!$C$2:$C$215,Shares!$A22,'Stock-AF'!$G$2:$G$215,Shares!$A$1)</f>
        <v>8.818345758036826E-2</v>
      </c>
      <c r="X22" s="9">
        <f>SUMIFS('Stock-AF'!AG$2:AG$215,'Stock-AF'!$C$2:$C$215,Shares!$B22,'Stock-AF'!$G$2:$G$215,Shares!$A$1)/SUMIFS('Stock-AF'!AG$2:AG$215,'Stock-AF'!$C$2:$C$215,Shares!$A22,'Stock-AF'!$G$2:$G$215,Shares!$A$1)</f>
        <v>1.1912416673722876E-2</v>
      </c>
      <c r="Y22" s="9">
        <f>SUMIFS('Stock-AF'!AH$2:AH$215,'Stock-AF'!$C$2:$C$215,Shares!$B22,'Stock-AF'!$G$2:$G$215,Shares!$A$1)/SUMIFS('Stock-AF'!AH$2:AH$215,'Stock-AF'!$C$2:$C$215,Shares!$A22,'Stock-AF'!$G$2:$G$215,Shares!$A$1)</f>
        <v>0</v>
      </c>
      <c r="Z22" s="9">
        <f>SUMIFS('Stock-AF'!AI$2:AI$215,'Stock-AF'!$C$2:$C$215,Shares!$B22,'Stock-AF'!$G$2:$G$215,Shares!$A$1)/SUMIFS('Stock-AF'!AI$2:AI$215,'Stock-AF'!$C$2:$C$215,Shares!$A22,'Stock-AF'!$G$2:$G$215,Shares!$A$1)</f>
        <v>1.1998185993334579E-2</v>
      </c>
      <c r="AA22" s="9">
        <f>SUMIFS('Stock-AF'!AJ$2:AJ$215,'Stock-AF'!$C$2:$C$215,Shares!$B22,'Stock-AF'!$G$2:$G$215,Shares!$A$1)/SUMIFS('Stock-AF'!AJ$2:AJ$215,'Stock-AF'!$C$2:$C$215,Shares!$A22,'Stock-AF'!$G$2:$G$215,Shares!$A$1)</f>
        <v>0</v>
      </c>
      <c r="AB22" s="9">
        <f>SUMIFS('Stock-AF'!AK$2:AK$215,'Stock-AF'!$C$2:$C$215,Shares!$B22,'Stock-AF'!$G$2:$G$215,Shares!$A$1)/SUMIFS('Stock-AF'!AK$2:AK$215,'Stock-AF'!$C$2:$C$215,Shares!$A22,'Stock-AF'!$G$2:$G$215,Shares!$A$1)</f>
        <v>0.12612807795079936</v>
      </c>
      <c r="AC22" s="9">
        <f>SUMIFS('Stock-AF'!AL$2:AL$215,'Stock-AF'!$C$2:$C$215,Shares!$B22,'Stock-AF'!$G$2:$G$215,Shares!$A$1)/SUMIFS('Stock-AF'!AL$2:AL$215,'Stock-AF'!$C$2:$C$215,Shares!$A22,'Stock-AF'!$G$2:$G$215,Shares!$A$1)</f>
        <v>0</v>
      </c>
      <c r="AD22" s="9">
        <f>SUMIFS('Stock-AF'!AM$2:AM$215,'Stock-AF'!$C$2:$C$215,Shares!$B22,'Stock-AF'!$G$2:$G$215,Shares!$A$1)/SUMIFS('Stock-AF'!AM$2:AM$215,'Stock-AF'!$C$2:$C$215,Shares!$A22,'Stock-AF'!$G$2:$G$215,Shares!$A$1)</f>
        <v>2.5966971314535818E-3</v>
      </c>
      <c r="AE22" s="9">
        <f>SUMIFS('Stock-AF'!AN$2:AN$215,'Stock-AF'!$C$2:$C$215,Shares!$B22,'Stock-AF'!$G$2:$G$215,Shares!$A$1)/SUMIFS('Stock-AF'!AN$2:AN$215,'Stock-AF'!$C$2:$C$215,Shares!$A22,'Stock-AF'!$G$2:$G$215,Shares!$A$1)</f>
        <v>3.595430335253438E-3</v>
      </c>
      <c r="AF22" s="9">
        <f>SUMIFS('Stock-AF'!AO$2:AO$215,'Stock-AF'!$C$2:$C$215,Shares!$B22,'Stock-AF'!$G$2:$G$215,Shares!$A$1)/SUMIFS('Stock-AF'!AO$2:AO$215,'Stock-AF'!$C$2:$C$215,Shares!$A22,'Stock-AF'!$G$2:$G$215,Shares!$A$1)</f>
        <v>1.2029747532477217E-2</v>
      </c>
      <c r="AG22" s="9">
        <f>SUMIFS('Stock-AF'!AP$2:AP$215,'Stock-AF'!$C$2:$C$215,Shares!$B22,'Stock-AF'!$G$2:$G$215,Shares!$A$1)/SUMIFS('Stock-AF'!AP$2:AP$215,'Stock-AF'!$C$2:$C$215,Shares!$A22,'Stock-AF'!$G$2:$G$215,Shares!$A$1)</f>
        <v>0</v>
      </c>
      <c r="AH22" s="9">
        <f>SUMIFS('Stock-AF'!AQ$2:AQ$215,'Stock-AF'!$C$2:$C$215,Shares!$B22,'Stock-AF'!$G$2:$G$215,Shares!$A$1)/SUMIFS('Stock-AF'!AQ$2:AQ$215,'Stock-AF'!$C$2:$C$215,Shares!$A22,'Stock-AF'!$G$2:$G$215,Shares!$A$1)</f>
        <v>0</v>
      </c>
      <c r="AI22" s="9">
        <f>SUMIFS('Stock-AF'!AR$2:AR$215,'Stock-AF'!$C$2:$C$215,Shares!$B22,'Stock-AF'!$G$2:$G$215,Shares!$A$1)/SUMIFS('Stock-AF'!AR$2:AR$215,'Stock-AF'!$C$2:$C$215,Shares!$A22,'Stock-AF'!$G$2:$G$215,Shares!$A$1)</f>
        <v>7.4892801378886251E-2</v>
      </c>
      <c r="AJ22" s="9">
        <f>SUMIFS('Stock-AF'!AS$2:AS$215,'Stock-AF'!$C$2:$C$215,Shares!$B22,'Stock-AF'!$G$2:$G$215,Shares!$A$1)/SUMIFS('Stock-AF'!AS$2:AS$215,'Stock-AF'!$C$2:$C$215,Shares!$A22,'Stock-AF'!$G$2:$G$215,Shares!$A$1)</f>
        <v>1.0714438742816076E-2</v>
      </c>
      <c r="AK22" s="9">
        <f>SUMIFS('Stock-AF'!AT$2:AT$215,'Stock-AF'!$C$2:$C$215,Shares!$B22,'Stock-AF'!$G$2:$G$215,Shares!$A$1)/SUMIFS('Stock-AF'!AT$2:AT$215,'Stock-AF'!$C$2:$C$215,Shares!$A22,'Stock-AF'!$G$2:$G$215,Shares!$A$1)</f>
        <v>0</v>
      </c>
      <c r="AL22" s="9">
        <f>SUMIFS('Stock-AF'!AU$2:AU$215,'Stock-AF'!$C$2:$C$215,Shares!$B22,'Stock-AF'!$G$2:$G$215,Shares!$A$1)/SUMIFS('Stock-AF'!AU$2:AU$215,'Stock-AF'!$C$2:$C$215,Shares!$A22,'Stock-AF'!$G$2:$G$215,Shares!$A$1)</f>
        <v>1.2543404421884688E-2</v>
      </c>
      <c r="AM22" s="9">
        <f>SUMIFS('Stock-AF'!AV$2:AV$215,'Stock-AF'!$C$2:$C$215,Shares!$B22,'Stock-AF'!$G$2:$G$215,Shares!$A$1)/SUMIFS('Stock-AF'!AV$2:AV$215,'Stock-AF'!$C$2:$C$215,Shares!$A22,'Stock-AF'!$G$2:$G$215,Shares!$A$1)</f>
        <v>3.2047543939776445E-3</v>
      </c>
    </row>
    <row r="23" spans="1:39">
      <c r="A23" t="str">
        <f t="shared" si="0"/>
        <v>C_ES-CK-SS*</v>
      </c>
      <c r="B23" s="4" t="s">
        <v>136</v>
      </c>
      <c r="C23" s="9">
        <f>SUMIFS('Stock-AF'!L$2:L$215,'Stock-AF'!$C$2:$C$215,Shares!$B23,'Stock-AF'!$G$2:$G$215,Shares!$A$1)/SUMIFS('Stock-AF'!L$2:L$215,'Stock-AF'!$C$2:$C$215,Shares!$A23,'Stock-AF'!$G$2:$G$215,Shares!$A$1)</f>
        <v>0.35974776297214706</v>
      </c>
      <c r="D23" s="9">
        <f>SUMIFS('Stock-AF'!M$2:M$215,'Stock-AF'!$C$2:$C$215,Shares!$B23,'Stock-AF'!$G$2:$G$215,Shares!$A$1)/SUMIFS('Stock-AF'!M$2:M$215,'Stock-AF'!$C$2:$C$215,Shares!$A23,'Stock-AF'!$G$2:$G$215,Shares!$A$1)</f>
        <v>0.61427790886664024</v>
      </c>
      <c r="E23" s="9">
        <f>SUMIFS('Stock-AF'!N$2:N$215,'Stock-AF'!$C$2:$C$215,Shares!$B23,'Stock-AF'!$G$2:$G$215,Shares!$A$1)/SUMIFS('Stock-AF'!N$2:N$215,'Stock-AF'!$C$2:$C$215,Shares!$A23,'Stock-AF'!$G$2:$G$215,Shares!$A$1)</f>
        <v>1</v>
      </c>
      <c r="F23" s="9">
        <f>SUMIFS('Stock-AF'!O$2:O$215,'Stock-AF'!$C$2:$C$215,Shares!$B23,'Stock-AF'!$G$2:$G$215,Shares!$A$1)/SUMIFS('Stock-AF'!O$2:O$215,'Stock-AF'!$C$2:$C$215,Shares!$A23,'Stock-AF'!$G$2:$G$215,Shares!$A$1)</f>
        <v>0.54914716596418001</v>
      </c>
      <c r="G23" s="9">
        <f>SUMIFS('Stock-AF'!P$2:P$215,'Stock-AF'!$C$2:$C$215,Shares!$B23,'Stock-AF'!$G$2:$G$215,Shares!$A$1)/SUMIFS('Stock-AF'!P$2:P$215,'Stock-AF'!$C$2:$C$215,Shares!$A23,'Stock-AF'!$G$2:$G$215,Shares!$A$1)</f>
        <v>0.86511783707392764</v>
      </c>
      <c r="H23" s="9">
        <f>SUMIFS('Stock-AF'!Q$2:Q$215,'Stock-AF'!$C$2:$C$215,Shares!$B23,'Stock-AF'!$G$2:$G$215,Shares!$A$1)/SUMIFS('Stock-AF'!Q$2:Q$215,'Stock-AF'!$C$2:$C$215,Shares!$A23,'Stock-AF'!$G$2:$G$215,Shares!$A$1)</f>
        <v>0.63241064158931981</v>
      </c>
      <c r="I23" s="9">
        <f>SUMIFS('Stock-AF'!R$2:R$215,'Stock-AF'!$C$2:$C$215,Shares!$B23,'Stock-AF'!$G$2:$G$215,Shares!$A$1)/SUMIFS('Stock-AF'!R$2:R$215,'Stock-AF'!$C$2:$C$215,Shares!$A23,'Stock-AF'!$G$2:$G$215,Shares!$A$1)</f>
        <v>0.97455659758784663</v>
      </c>
      <c r="J23" s="9">
        <f>SUMIFS('Stock-AF'!S$2:S$215,'Stock-AF'!$C$2:$C$215,Shares!$B23,'Stock-AF'!$G$2:$G$215,Shares!$A$1)/SUMIFS('Stock-AF'!S$2:S$215,'Stock-AF'!$C$2:$C$215,Shares!$A23,'Stock-AF'!$G$2:$G$215,Shares!$A$1)</f>
        <v>0.48153087672146622</v>
      </c>
      <c r="K23" s="9">
        <f>SUMIFS('Stock-AF'!T$2:T$215,'Stock-AF'!$C$2:$C$215,Shares!$B23,'Stock-AF'!$G$2:$G$215,Shares!$A$1)/SUMIFS('Stock-AF'!T$2:T$215,'Stock-AF'!$C$2:$C$215,Shares!$A23,'Stock-AF'!$G$2:$G$215,Shares!$A$1)</f>
        <v>0.37834881347686461</v>
      </c>
      <c r="L23" s="9">
        <f>SUMIFS('Stock-AF'!U$2:U$215,'Stock-AF'!$C$2:$C$215,Shares!$B23,'Stock-AF'!$G$2:$G$215,Shares!$A$1)/SUMIFS('Stock-AF'!U$2:U$215,'Stock-AF'!$C$2:$C$215,Shares!$A23,'Stock-AF'!$G$2:$G$215,Shares!$A$1)</f>
        <v>0.71353178331668543</v>
      </c>
      <c r="M23" s="9">
        <f>SUMIFS('Stock-AF'!V$2:V$215,'Stock-AF'!$C$2:$C$215,Shares!$B23,'Stock-AF'!$G$2:$G$215,Shares!$A$1)/SUMIFS('Stock-AF'!V$2:V$215,'Stock-AF'!$C$2:$C$215,Shares!$A23,'Stock-AF'!$G$2:$G$215,Shares!$A$1)</f>
        <v>0.86443558303850654</v>
      </c>
      <c r="N23" s="9">
        <f>SUMIFS('Stock-AF'!W$2:W$215,'Stock-AF'!$C$2:$C$215,Shares!$B23,'Stock-AF'!$G$2:$G$215,Shares!$A$1)/SUMIFS('Stock-AF'!W$2:W$215,'Stock-AF'!$C$2:$C$215,Shares!$A23,'Stock-AF'!$G$2:$G$215,Shares!$A$1)</f>
        <v>0.81613411579281059</v>
      </c>
      <c r="O23" s="9">
        <f>SUMIFS('Stock-AF'!X$2:X$215,'Stock-AF'!$C$2:$C$215,Shares!$B23,'Stock-AF'!$G$2:$G$215,Shares!$A$1)/SUMIFS('Stock-AF'!X$2:X$215,'Stock-AF'!$C$2:$C$215,Shares!$A23,'Stock-AF'!$G$2:$G$215,Shares!$A$1)</f>
        <v>0.79358754004526388</v>
      </c>
      <c r="P23" s="9">
        <f>SUMIFS('Stock-AF'!Y$2:Y$215,'Stock-AF'!$C$2:$C$215,Shares!$B23,'Stock-AF'!$G$2:$G$215,Shares!$A$1)/SUMIFS('Stock-AF'!Y$2:Y$215,'Stock-AF'!$C$2:$C$215,Shares!$A23,'Stock-AF'!$G$2:$G$215,Shares!$A$1)</f>
        <v>0.97273678314663903</v>
      </c>
      <c r="Q23" s="9">
        <f>SUMIFS('Stock-AF'!Z$2:Z$215,'Stock-AF'!$C$2:$C$215,Shares!$B23,'Stock-AF'!$G$2:$G$215,Shares!$A$1)/SUMIFS('Stock-AF'!Z$2:Z$215,'Stock-AF'!$C$2:$C$215,Shares!$A23,'Stock-AF'!$G$2:$G$215,Shares!$A$1)</f>
        <v>0.57375026209024904</v>
      </c>
      <c r="R23" s="9">
        <f>SUMIFS('Stock-AF'!AA$2:AA$215,'Stock-AF'!$C$2:$C$215,Shares!$B23,'Stock-AF'!$G$2:$G$215,Shares!$A$1)/SUMIFS('Stock-AF'!AA$2:AA$215,'Stock-AF'!$C$2:$C$215,Shares!$A23,'Stock-AF'!$G$2:$G$215,Shares!$A$1)</f>
        <v>0.67408062515404166</v>
      </c>
      <c r="S23" s="9">
        <f>SUMIFS('Stock-AF'!AB$2:AB$215,'Stock-AF'!$C$2:$C$215,Shares!$B23,'Stock-AF'!$G$2:$G$215,Shares!$A$1)/SUMIFS('Stock-AF'!AB$2:AB$215,'Stock-AF'!$C$2:$C$215,Shares!$A23,'Stock-AF'!$G$2:$G$215,Shares!$A$1)</f>
        <v>0.46251565439485032</v>
      </c>
      <c r="T23" s="9">
        <f>SUMIFS('Stock-AF'!AC$2:AC$215,'Stock-AF'!$C$2:$C$215,Shares!$B23,'Stock-AF'!$G$2:$G$215,Shares!$A$1)/SUMIFS('Stock-AF'!AC$2:AC$215,'Stock-AF'!$C$2:$C$215,Shares!$A23,'Stock-AF'!$G$2:$G$215,Shares!$A$1)</f>
        <v>0.62136782725363082</v>
      </c>
      <c r="U23" s="9">
        <f>SUMIFS('Stock-AF'!AD$2:AD$215,'Stock-AF'!$C$2:$C$215,Shares!$B23,'Stock-AF'!$G$2:$G$215,Shares!$A$1)/SUMIFS('Stock-AF'!AD$2:AD$215,'Stock-AF'!$C$2:$C$215,Shares!$A23,'Stock-AF'!$G$2:$G$215,Shares!$A$1)</f>
        <v>0.84196490831103077</v>
      </c>
      <c r="V23" s="9">
        <f>SUMIFS('Stock-AF'!AE$2:AE$215,'Stock-AF'!$C$2:$C$215,Shares!$B23,'Stock-AF'!$G$2:$G$215,Shares!$A$1)/SUMIFS('Stock-AF'!AE$2:AE$215,'Stock-AF'!$C$2:$C$215,Shares!$A23,'Stock-AF'!$G$2:$G$215,Shares!$A$1)</f>
        <v>0.33615645238452241</v>
      </c>
      <c r="W23" s="9">
        <f>SUMIFS('Stock-AF'!AF$2:AF$215,'Stock-AF'!$C$2:$C$215,Shares!$B23,'Stock-AF'!$G$2:$G$215,Shares!$A$1)/SUMIFS('Stock-AF'!AF$2:AF$215,'Stock-AF'!$C$2:$C$215,Shares!$A23,'Stock-AF'!$G$2:$G$215,Shares!$A$1)</f>
        <v>0.36657759940023987</v>
      </c>
      <c r="X23" s="9">
        <f>SUMIFS('Stock-AF'!AG$2:AG$215,'Stock-AF'!$C$2:$C$215,Shares!$B23,'Stock-AF'!$G$2:$G$215,Shares!$A$1)/SUMIFS('Stock-AF'!AG$2:AG$215,'Stock-AF'!$C$2:$C$215,Shares!$A23,'Stock-AF'!$G$2:$G$215,Shares!$A$1)</f>
        <v>0.64488711135058352</v>
      </c>
      <c r="Y23" s="9">
        <f>SUMIFS('Stock-AF'!AH$2:AH$215,'Stock-AF'!$C$2:$C$215,Shares!$B23,'Stock-AF'!$G$2:$G$215,Shares!$A$1)/SUMIFS('Stock-AF'!AH$2:AH$215,'Stock-AF'!$C$2:$C$215,Shares!$A23,'Stock-AF'!$G$2:$G$215,Shares!$A$1)</f>
        <v>0.43644805033597478</v>
      </c>
      <c r="Z23" s="9">
        <f>SUMIFS('Stock-AF'!AI$2:AI$215,'Stock-AF'!$C$2:$C$215,Shares!$B23,'Stock-AF'!$G$2:$G$215,Shares!$A$1)/SUMIFS('Stock-AF'!AI$2:AI$215,'Stock-AF'!$C$2:$C$215,Shares!$A23,'Stock-AF'!$G$2:$G$215,Shares!$A$1)</f>
        <v>0.63046573795367744</v>
      </c>
      <c r="AA23" s="9">
        <f>SUMIFS('Stock-AF'!AJ$2:AJ$215,'Stock-AF'!$C$2:$C$215,Shares!$B23,'Stock-AF'!$G$2:$G$215,Shares!$A$1)/SUMIFS('Stock-AF'!AJ$2:AJ$215,'Stock-AF'!$C$2:$C$215,Shares!$A23,'Stock-AF'!$G$2:$G$215,Shares!$A$1)</f>
        <v>1</v>
      </c>
      <c r="AB23" s="9">
        <f>SUMIFS('Stock-AF'!AK$2:AK$215,'Stock-AF'!$C$2:$C$215,Shares!$B23,'Stock-AF'!$G$2:$G$215,Shares!$A$1)/SUMIFS('Stock-AF'!AK$2:AK$215,'Stock-AF'!$C$2:$C$215,Shares!$A23,'Stock-AF'!$G$2:$G$215,Shares!$A$1)</f>
        <v>0.68715881389275568</v>
      </c>
      <c r="AC23" s="9">
        <f>SUMIFS('Stock-AF'!AL$2:AL$215,'Stock-AF'!$C$2:$C$215,Shares!$B23,'Stock-AF'!$G$2:$G$215,Shares!$A$1)/SUMIFS('Stock-AF'!AL$2:AL$215,'Stock-AF'!$C$2:$C$215,Shares!$A23,'Stock-AF'!$G$2:$G$215,Shares!$A$1)</f>
        <v>0.85424445789679948</v>
      </c>
      <c r="AD23" s="9">
        <f>SUMIFS('Stock-AF'!AM$2:AM$215,'Stock-AF'!$C$2:$C$215,Shares!$B23,'Stock-AF'!$G$2:$G$215,Shares!$A$1)/SUMIFS('Stock-AF'!AM$2:AM$215,'Stock-AF'!$C$2:$C$215,Shares!$A23,'Stock-AF'!$G$2:$G$215,Shares!$A$1)</f>
        <v>0.43756123804900476</v>
      </c>
      <c r="AE23" s="9">
        <f>SUMIFS('Stock-AF'!AN$2:AN$215,'Stock-AF'!$C$2:$C$215,Shares!$B23,'Stock-AF'!$G$2:$G$215,Shares!$A$1)/SUMIFS('Stock-AF'!AN$2:AN$215,'Stock-AF'!$C$2:$C$215,Shares!$A23,'Stock-AF'!$G$2:$G$215,Shares!$A$1)</f>
        <v>0.97920977655752806</v>
      </c>
      <c r="AF23" s="9">
        <f>SUMIFS('Stock-AF'!AO$2:AO$215,'Stock-AF'!$C$2:$C$215,Shares!$B23,'Stock-AF'!$G$2:$G$215,Shares!$A$1)/SUMIFS('Stock-AF'!AO$2:AO$215,'Stock-AF'!$C$2:$C$215,Shares!$A23,'Stock-AF'!$G$2:$G$215,Shares!$A$1)</f>
        <v>0.63212352255038073</v>
      </c>
      <c r="AG23" s="9">
        <f>SUMIFS('Stock-AF'!AP$2:AP$215,'Stock-AF'!$C$2:$C$215,Shares!$B23,'Stock-AF'!$G$2:$G$215,Shares!$A$1)/SUMIFS('Stock-AF'!AP$2:AP$215,'Stock-AF'!$C$2:$C$215,Shares!$A23,'Stock-AF'!$G$2:$G$215,Shares!$A$1)</f>
        <v>0.69922454729786632</v>
      </c>
      <c r="AH23" s="9">
        <f>SUMIFS('Stock-AF'!AQ$2:AQ$215,'Stock-AF'!$C$2:$C$215,Shares!$B23,'Stock-AF'!$G$2:$G$215,Shares!$A$1)/SUMIFS('Stock-AF'!AQ$2:AQ$215,'Stock-AF'!$C$2:$C$215,Shares!$A23,'Stock-AF'!$G$2:$G$215,Shares!$A$1)</f>
        <v>0.32915338788109738</v>
      </c>
      <c r="AI23" s="9">
        <f>SUMIFS('Stock-AF'!AR$2:AR$215,'Stock-AF'!$C$2:$C$215,Shares!$B23,'Stock-AF'!$G$2:$G$215,Shares!$A$1)/SUMIFS('Stock-AF'!AR$2:AR$215,'Stock-AF'!$C$2:$C$215,Shares!$A23,'Stock-AF'!$G$2:$G$215,Shares!$A$1)</f>
        <v>0.63991541601534629</v>
      </c>
      <c r="AJ23" s="9">
        <f>SUMIFS('Stock-AF'!AS$2:AS$215,'Stock-AF'!$C$2:$C$215,Shares!$B23,'Stock-AF'!$G$2:$G$215,Shares!$A$1)/SUMIFS('Stock-AF'!AS$2:AS$215,'Stock-AF'!$C$2:$C$215,Shares!$A23,'Stock-AF'!$G$2:$G$215,Shares!$A$1)</f>
        <v>0.96426166572393113</v>
      </c>
      <c r="AK23" s="9">
        <f>SUMIFS('Stock-AF'!AT$2:AT$215,'Stock-AF'!$C$2:$C$215,Shares!$B23,'Stock-AF'!$G$2:$G$215,Shares!$A$1)/SUMIFS('Stock-AF'!AT$2:AT$215,'Stock-AF'!$C$2:$C$215,Shares!$A23,'Stock-AF'!$G$2:$G$215,Shares!$A$1)</f>
        <v>0.76256312924288627</v>
      </c>
      <c r="AL23" s="9">
        <f>SUMIFS('Stock-AF'!AU$2:AU$215,'Stock-AF'!$C$2:$C$215,Shares!$B23,'Stock-AF'!$G$2:$G$215,Shares!$A$1)/SUMIFS('Stock-AF'!AU$2:AU$215,'Stock-AF'!$C$2:$C$215,Shares!$A23,'Stock-AF'!$G$2:$G$215,Shares!$A$1)</f>
        <v>0.50803637160169135</v>
      </c>
      <c r="AM23" s="9">
        <f>SUMIFS('Stock-AF'!AV$2:AV$215,'Stock-AF'!$C$2:$C$215,Shares!$B23,'Stock-AF'!$G$2:$G$215,Shares!$A$1)/SUMIFS('Stock-AF'!AV$2:AV$215,'Stock-AF'!$C$2:$C$215,Shares!$A23,'Stock-AF'!$G$2:$G$215,Shares!$A$1)</f>
        <v>0.5049314101147091</v>
      </c>
    </row>
    <row r="24" spans="1:39">
      <c r="A24" t="str">
        <f t="shared" si="0"/>
        <v>C_ES-CK-SS*</v>
      </c>
      <c r="B24" s="4" t="s">
        <v>137</v>
      </c>
      <c r="C24" s="9">
        <f>SUMIFS('Stock-AF'!L$2:L$215,'Stock-AF'!$C$2:$C$215,Shares!$B24,'Stock-AF'!$G$2:$G$215,Shares!$A$1)/SUMIFS('Stock-AF'!L$2:L$215,'Stock-AF'!$C$2:$C$215,Shares!$A24,'Stock-AF'!$G$2:$G$215,Shares!$A$1)</f>
        <v>0</v>
      </c>
      <c r="D24" s="9">
        <f>SUMIFS('Stock-AF'!M$2:M$215,'Stock-AF'!$C$2:$C$215,Shares!$B24,'Stock-AF'!$G$2:$G$215,Shares!$A$1)/SUMIFS('Stock-AF'!M$2:M$215,'Stock-AF'!$C$2:$C$215,Shares!$A24,'Stock-AF'!$G$2:$G$215,Shares!$A$1)</f>
        <v>0.26657924075513684</v>
      </c>
      <c r="E24" s="9">
        <f>SUMIFS('Stock-AF'!N$2:N$215,'Stock-AF'!$C$2:$C$215,Shares!$B24,'Stock-AF'!$G$2:$G$215,Shares!$A$1)/SUMIFS('Stock-AF'!N$2:N$215,'Stock-AF'!$C$2:$C$215,Shares!$A24,'Stock-AF'!$G$2:$G$215,Shares!$A$1)</f>
        <v>0</v>
      </c>
      <c r="F24" s="9">
        <f>SUMIFS('Stock-AF'!O$2:O$215,'Stock-AF'!$C$2:$C$215,Shares!$B24,'Stock-AF'!$G$2:$G$215,Shares!$A$1)/SUMIFS('Stock-AF'!O$2:O$215,'Stock-AF'!$C$2:$C$215,Shares!$A24,'Stock-AF'!$G$2:$G$215,Shares!$A$1)</f>
        <v>0.28771148560832077</v>
      </c>
      <c r="G24" s="9">
        <f>SUMIFS('Stock-AF'!P$2:P$215,'Stock-AF'!$C$2:$C$215,Shares!$B24,'Stock-AF'!$G$2:$G$215,Shares!$A$1)/SUMIFS('Stock-AF'!P$2:P$215,'Stock-AF'!$C$2:$C$215,Shares!$A24,'Stock-AF'!$G$2:$G$215,Shares!$A$1)</f>
        <v>0.10418197485714552</v>
      </c>
      <c r="H24" s="9">
        <f>SUMIFS('Stock-AF'!Q$2:Q$215,'Stock-AF'!$C$2:$C$215,Shares!$B24,'Stock-AF'!$G$2:$G$215,Shares!$A$1)/SUMIFS('Stock-AF'!Q$2:Q$215,'Stock-AF'!$C$2:$C$215,Shares!$A24,'Stock-AF'!$G$2:$G$215,Shares!$A$1)</f>
        <v>0.26433442103115506</v>
      </c>
      <c r="I24" s="9">
        <f>SUMIFS('Stock-AF'!R$2:R$215,'Stock-AF'!$C$2:$C$215,Shares!$B24,'Stock-AF'!$G$2:$G$215,Shares!$A$1)/SUMIFS('Stock-AF'!R$2:R$215,'Stock-AF'!$C$2:$C$215,Shares!$A24,'Stock-AF'!$G$2:$G$215,Shares!$A$1)</f>
        <v>0</v>
      </c>
      <c r="J24" s="9">
        <f>SUMIFS('Stock-AF'!S$2:S$215,'Stock-AF'!$C$2:$C$215,Shares!$B24,'Stock-AF'!$G$2:$G$215,Shares!$A$1)/SUMIFS('Stock-AF'!S$2:S$215,'Stock-AF'!$C$2:$C$215,Shares!$A24,'Stock-AF'!$G$2:$G$215,Shares!$A$1)</f>
        <v>0.50593469003936287</v>
      </c>
      <c r="K24" s="9">
        <f>SUMIFS('Stock-AF'!T$2:T$215,'Stock-AF'!$C$2:$C$215,Shares!$B24,'Stock-AF'!$G$2:$G$215,Shares!$A$1)/SUMIFS('Stock-AF'!T$2:T$215,'Stock-AF'!$C$2:$C$215,Shares!$A24,'Stock-AF'!$G$2:$G$215,Shares!$A$1)</f>
        <v>0.45213533862724026</v>
      </c>
      <c r="L24" s="9">
        <f>SUMIFS('Stock-AF'!U$2:U$215,'Stock-AF'!$C$2:$C$215,Shares!$B24,'Stock-AF'!$G$2:$G$215,Shares!$A$1)/SUMIFS('Stock-AF'!U$2:U$215,'Stock-AF'!$C$2:$C$215,Shares!$A24,'Stock-AF'!$G$2:$G$215,Shares!$A$1)</f>
        <v>0.24512911595812334</v>
      </c>
      <c r="M24" s="9">
        <f>SUMIFS('Stock-AF'!V$2:V$215,'Stock-AF'!$C$2:$C$215,Shares!$B24,'Stock-AF'!$G$2:$G$215,Shares!$A$1)/SUMIFS('Stock-AF'!V$2:V$215,'Stock-AF'!$C$2:$C$215,Shares!$A24,'Stock-AF'!$G$2:$G$215,Shares!$A$1)</f>
        <v>0.10612426306248787</v>
      </c>
      <c r="N24" s="9">
        <f>SUMIFS('Stock-AF'!W$2:W$215,'Stock-AF'!$C$2:$C$215,Shares!$B24,'Stock-AF'!$G$2:$G$215,Shares!$A$1)/SUMIFS('Stock-AF'!W$2:W$215,'Stock-AF'!$C$2:$C$215,Shares!$A24,'Stock-AF'!$G$2:$G$215,Shares!$A$1)</f>
        <v>6.8022553849903702E-2</v>
      </c>
      <c r="O24" s="9">
        <f>SUMIFS('Stock-AF'!X$2:X$215,'Stock-AF'!$C$2:$C$215,Shares!$B24,'Stock-AF'!$G$2:$G$215,Shares!$A$1)/SUMIFS('Stock-AF'!X$2:X$215,'Stock-AF'!$C$2:$C$215,Shares!$A24,'Stock-AF'!$G$2:$G$215,Shares!$A$1)</f>
        <v>0.12888365389691503</v>
      </c>
      <c r="P24" s="9">
        <f>SUMIFS('Stock-AF'!Y$2:Y$215,'Stock-AF'!$C$2:$C$215,Shares!$B24,'Stock-AF'!$G$2:$G$215,Shares!$A$1)/SUMIFS('Stock-AF'!Y$2:Y$215,'Stock-AF'!$C$2:$C$215,Shares!$A24,'Stock-AF'!$G$2:$G$215,Shares!$A$1)</f>
        <v>1.6599110122250509E-2</v>
      </c>
      <c r="Q24" s="9">
        <f>SUMIFS('Stock-AF'!Z$2:Z$215,'Stock-AF'!$C$2:$C$215,Shares!$B24,'Stock-AF'!$G$2:$G$215,Shares!$A$1)/SUMIFS('Stock-AF'!Z$2:Z$215,'Stock-AF'!$C$2:$C$215,Shares!$A24,'Stock-AF'!$G$2:$G$215,Shares!$A$1)</f>
        <v>0.25319770459833502</v>
      </c>
      <c r="R24" s="9">
        <f>SUMIFS('Stock-AF'!AA$2:AA$215,'Stock-AF'!$C$2:$C$215,Shares!$B24,'Stock-AF'!$G$2:$G$215,Shares!$A$1)/SUMIFS('Stock-AF'!AA$2:AA$215,'Stock-AF'!$C$2:$C$215,Shares!$A24,'Stock-AF'!$G$2:$G$215,Shares!$A$1)</f>
        <v>0.22594850014506668</v>
      </c>
      <c r="S24" s="9">
        <f>SUMIFS('Stock-AF'!AB$2:AB$215,'Stock-AF'!$C$2:$C$215,Shares!$B24,'Stock-AF'!$G$2:$G$215,Shares!$A$1)/SUMIFS('Stock-AF'!AB$2:AB$215,'Stock-AF'!$C$2:$C$215,Shares!$A24,'Stock-AF'!$G$2:$G$215,Shares!$A$1)</f>
        <v>0.46970246465453896</v>
      </c>
      <c r="T24" s="9">
        <f>SUMIFS('Stock-AF'!AC$2:AC$215,'Stock-AF'!$C$2:$C$215,Shares!$B24,'Stock-AF'!$G$2:$G$215,Shares!$A$1)/SUMIFS('Stock-AF'!AC$2:AC$215,'Stock-AF'!$C$2:$C$215,Shares!$A24,'Stock-AF'!$G$2:$G$215,Shares!$A$1)</f>
        <v>0.31830867014722047</v>
      </c>
      <c r="U24" s="9">
        <f>SUMIFS('Stock-AF'!AD$2:AD$215,'Stock-AF'!$C$2:$C$215,Shares!$B24,'Stock-AF'!$G$2:$G$215,Shares!$A$1)/SUMIFS('Stock-AF'!AD$2:AD$215,'Stock-AF'!$C$2:$C$215,Shares!$A24,'Stock-AF'!$G$2:$G$215,Shares!$A$1)</f>
        <v>0</v>
      </c>
      <c r="V24" s="9">
        <f>SUMIFS('Stock-AF'!AE$2:AE$215,'Stock-AF'!$C$2:$C$215,Shares!$B24,'Stock-AF'!$G$2:$G$215,Shares!$A$1)/SUMIFS('Stock-AF'!AE$2:AE$215,'Stock-AF'!$C$2:$C$215,Shares!$A24,'Stock-AF'!$G$2:$G$215,Shares!$A$1)</f>
        <v>0.5340532599304525</v>
      </c>
      <c r="W24" s="9">
        <f>SUMIFS('Stock-AF'!AF$2:AF$215,'Stock-AF'!$C$2:$C$215,Shares!$B24,'Stock-AF'!$G$2:$G$215,Shares!$A$1)/SUMIFS('Stock-AF'!AF$2:AF$215,'Stock-AF'!$C$2:$C$215,Shares!$A24,'Stock-AF'!$G$2:$G$215,Shares!$A$1)</f>
        <v>0</v>
      </c>
      <c r="X24" s="9">
        <f>SUMIFS('Stock-AF'!AG$2:AG$215,'Stock-AF'!$C$2:$C$215,Shares!$B24,'Stock-AF'!$G$2:$G$215,Shares!$A$1)/SUMIFS('Stock-AF'!AG$2:AG$215,'Stock-AF'!$C$2:$C$215,Shares!$A24,'Stock-AF'!$G$2:$G$215,Shares!$A$1)</f>
        <v>0.34320047197569364</v>
      </c>
      <c r="Y24" s="9">
        <f>SUMIFS('Stock-AF'!AH$2:AH$215,'Stock-AF'!$C$2:$C$215,Shares!$B24,'Stock-AF'!$G$2:$G$215,Shares!$A$1)/SUMIFS('Stock-AF'!AH$2:AH$215,'Stock-AF'!$C$2:$C$215,Shares!$A24,'Stock-AF'!$G$2:$G$215,Shares!$A$1)</f>
        <v>0.39693661750571968</v>
      </c>
      <c r="Z24" s="9">
        <f>SUMIFS('Stock-AF'!AI$2:AI$215,'Stock-AF'!$C$2:$C$215,Shares!$B24,'Stock-AF'!$G$2:$G$215,Shares!$A$1)/SUMIFS('Stock-AF'!AI$2:AI$215,'Stock-AF'!$C$2:$C$215,Shares!$A24,'Stock-AF'!$G$2:$G$215,Shares!$A$1)</f>
        <v>0.32960000165762876</v>
      </c>
      <c r="AA24" s="9">
        <f>SUMIFS('Stock-AF'!AJ$2:AJ$215,'Stock-AF'!$C$2:$C$215,Shares!$B24,'Stock-AF'!$G$2:$G$215,Shares!$A$1)/SUMIFS('Stock-AF'!AJ$2:AJ$215,'Stock-AF'!$C$2:$C$215,Shares!$A24,'Stock-AF'!$G$2:$G$215,Shares!$A$1)</f>
        <v>0</v>
      </c>
      <c r="AB24" s="9">
        <f>SUMIFS('Stock-AF'!AK$2:AK$215,'Stock-AF'!$C$2:$C$215,Shares!$B24,'Stock-AF'!$G$2:$G$215,Shares!$A$1)/SUMIFS('Stock-AF'!AK$2:AK$215,'Stock-AF'!$C$2:$C$215,Shares!$A24,'Stock-AF'!$G$2:$G$215,Shares!$A$1)</f>
        <v>1.0831857881042652E-2</v>
      </c>
      <c r="AC24" s="9">
        <f>SUMIFS('Stock-AF'!AL$2:AL$215,'Stock-AF'!$C$2:$C$215,Shares!$B24,'Stock-AF'!$G$2:$G$215,Shares!$A$1)/SUMIFS('Stock-AF'!AL$2:AL$215,'Stock-AF'!$C$2:$C$215,Shares!$A24,'Stock-AF'!$G$2:$G$215,Shares!$A$1)</f>
        <v>0</v>
      </c>
      <c r="AD24" s="9">
        <f>SUMIFS('Stock-AF'!AM$2:AM$215,'Stock-AF'!$C$2:$C$215,Shares!$B24,'Stock-AF'!$G$2:$G$215,Shares!$A$1)/SUMIFS('Stock-AF'!AM$2:AM$215,'Stock-AF'!$C$2:$C$215,Shares!$A24,'Stock-AF'!$G$2:$G$215,Shares!$A$1)</f>
        <v>0.44842580600438581</v>
      </c>
      <c r="AE24" s="9">
        <f>SUMIFS('Stock-AF'!AN$2:AN$215,'Stock-AF'!$C$2:$C$215,Shares!$B24,'Stock-AF'!$G$2:$G$215,Shares!$A$1)/SUMIFS('Stock-AF'!AN$2:AN$215,'Stock-AF'!$C$2:$C$215,Shares!$A24,'Stock-AF'!$G$2:$G$215,Shares!$A$1)</f>
        <v>6.6476551627181035E-3</v>
      </c>
      <c r="AF24" s="9">
        <f>SUMIFS('Stock-AF'!AO$2:AO$215,'Stock-AF'!$C$2:$C$215,Shares!$B24,'Stock-AF'!$G$2:$G$215,Shares!$A$1)/SUMIFS('Stock-AF'!AO$2:AO$215,'Stock-AF'!$C$2:$C$215,Shares!$A24,'Stock-AF'!$G$2:$G$215,Shares!$A$1)</f>
        <v>0.293658575049625</v>
      </c>
      <c r="AG24" s="9">
        <f>SUMIFS('Stock-AF'!AP$2:AP$215,'Stock-AF'!$C$2:$C$215,Shares!$B24,'Stock-AF'!$G$2:$G$215,Shares!$A$1)/SUMIFS('Stock-AF'!AP$2:AP$215,'Stock-AF'!$C$2:$C$215,Shares!$A24,'Stock-AF'!$G$2:$G$215,Shares!$A$1)</f>
        <v>0.14035096336061745</v>
      </c>
      <c r="AH24" s="9">
        <f>SUMIFS('Stock-AF'!AQ$2:AQ$215,'Stock-AF'!$C$2:$C$215,Shares!$B24,'Stock-AF'!$G$2:$G$215,Shares!$A$1)/SUMIFS('Stock-AF'!AQ$2:AQ$215,'Stock-AF'!$C$2:$C$215,Shares!$A24,'Stock-AF'!$G$2:$G$215,Shares!$A$1)</f>
        <v>0.61567275125624787</v>
      </c>
      <c r="AI24" s="9">
        <f>SUMIFS('Stock-AF'!AR$2:AR$215,'Stock-AF'!$C$2:$C$215,Shares!$B24,'Stock-AF'!$G$2:$G$215,Shares!$A$1)/SUMIFS('Stock-AF'!AR$2:AR$215,'Stock-AF'!$C$2:$C$215,Shares!$A24,'Stock-AF'!$G$2:$G$215,Shares!$A$1)</f>
        <v>0.20938137319055194</v>
      </c>
      <c r="AJ24" s="9">
        <f>SUMIFS('Stock-AF'!AS$2:AS$215,'Stock-AF'!$C$2:$C$215,Shares!$B24,'Stock-AF'!$G$2:$G$215,Shares!$A$1)/SUMIFS('Stock-AF'!AS$2:AS$215,'Stock-AF'!$C$2:$C$215,Shares!$A24,'Stock-AF'!$G$2:$G$215,Shares!$A$1)</f>
        <v>8.7396491587551535E-3</v>
      </c>
      <c r="AK24" s="9">
        <f>SUMIFS('Stock-AF'!AT$2:AT$215,'Stock-AF'!$C$2:$C$215,Shares!$B24,'Stock-AF'!$G$2:$G$215,Shares!$A$1)/SUMIFS('Stock-AF'!AT$2:AT$215,'Stock-AF'!$C$2:$C$215,Shares!$A24,'Stock-AF'!$G$2:$G$215,Shares!$A$1)</f>
        <v>8.710402504827576E-2</v>
      </c>
      <c r="AL24" s="9">
        <f>SUMIFS('Stock-AF'!AU$2:AU$215,'Stock-AF'!$C$2:$C$215,Shares!$B24,'Stock-AF'!$G$2:$G$215,Shares!$A$1)/SUMIFS('Stock-AF'!AU$2:AU$215,'Stock-AF'!$C$2:$C$215,Shares!$A24,'Stock-AF'!$G$2:$G$215,Shares!$A$1)</f>
        <v>0.37992765426446179</v>
      </c>
      <c r="AM24" s="9">
        <f>SUMIFS('Stock-AF'!AV$2:AV$215,'Stock-AF'!$C$2:$C$215,Shares!$B24,'Stock-AF'!$G$2:$G$215,Shares!$A$1)/SUMIFS('Stock-AF'!AV$2:AV$215,'Stock-AF'!$C$2:$C$215,Shares!$A24,'Stock-AF'!$G$2:$G$215,Shares!$A$1)</f>
        <v>0.49186383549131324</v>
      </c>
    </row>
    <row r="25" spans="1:39">
      <c r="A25" t="str">
        <f t="shared" si="0"/>
        <v>C_ES-CK-SS*</v>
      </c>
      <c r="B25" s="4" t="s">
        <v>138</v>
      </c>
      <c r="C25" s="9">
        <f>SUMIFS('Stock-AF'!L$2:L$215,'Stock-AF'!$C$2:$C$215,Shares!$B25,'Stock-AF'!$G$2:$G$215,Shares!$A$1)/SUMIFS('Stock-AF'!L$2:L$215,'Stock-AF'!$C$2:$C$215,Shares!$A25,'Stock-AF'!$G$2:$G$215,Shares!$A$1)</f>
        <v>0.52524357760033902</v>
      </c>
      <c r="D25" s="9">
        <f>SUMIFS('Stock-AF'!M$2:M$215,'Stock-AF'!$C$2:$C$215,Shares!$B25,'Stock-AF'!$G$2:$G$215,Shares!$A$1)/SUMIFS('Stock-AF'!M$2:M$215,'Stock-AF'!$C$2:$C$215,Shares!$A25,'Stock-AF'!$G$2:$G$215,Shares!$A$1)</f>
        <v>0.10699564481468943</v>
      </c>
      <c r="E25" s="9">
        <f>SUMIFS('Stock-AF'!N$2:N$215,'Stock-AF'!$C$2:$C$215,Shares!$B25,'Stock-AF'!$G$2:$G$215,Shares!$A$1)/SUMIFS('Stock-AF'!N$2:N$215,'Stock-AF'!$C$2:$C$215,Shares!$A25,'Stock-AF'!$G$2:$G$215,Shares!$A$1)</f>
        <v>0</v>
      </c>
      <c r="F25" s="9">
        <f>SUMIFS('Stock-AF'!O$2:O$215,'Stock-AF'!$C$2:$C$215,Shares!$B25,'Stock-AF'!$G$2:$G$215,Shares!$A$1)/SUMIFS('Stock-AF'!O$2:O$215,'Stock-AF'!$C$2:$C$215,Shares!$A25,'Stock-AF'!$G$2:$G$215,Shares!$A$1)</f>
        <v>0.16113880092896007</v>
      </c>
      <c r="G25" s="9">
        <f>SUMIFS('Stock-AF'!P$2:P$215,'Stock-AF'!$C$2:$C$215,Shares!$B25,'Stock-AF'!$G$2:$G$215,Shares!$A$1)/SUMIFS('Stock-AF'!P$2:P$215,'Stock-AF'!$C$2:$C$215,Shares!$A25,'Stock-AF'!$G$2:$G$215,Shares!$A$1)</f>
        <v>2.1922616520859198E-2</v>
      </c>
      <c r="H25" s="9">
        <f>SUMIFS('Stock-AF'!Q$2:Q$215,'Stock-AF'!$C$2:$C$215,Shares!$B25,'Stock-AF'!$G$2:$G$215,Shares!$A$1)/SUMIFS('Stock-AF'!Q$2:Q$215,'Stock-AF'!$C$2:$C$215,Shares!$A25,'Stock-AF'!$G$2:$G$215,Shares!$A$1)</f>
        <v>0</v>
      </c>
      <c r="I25" s="9">
        <f>SUMIFS('Stock-AF'!R$2:R$215,'Stock-AF'!$C$2:$C$215,Shares!$B25,'Stock-AF'!$G$2:$G$215,Shares!$A$1)/SUMIFS('Stock-AF'!R$2:R$215,'Stock-AF'!$C$2:$C$215,Shares!$A25,'Stock-AF'!$G$2:$G$215,Shares!$A$1)</f>
        <v>0</v>
      </c>
      <c r="J25" s="9">
        <f>SUMIFS('Stock-AF'!S$2:S$215,'Stock-AF'!$C$2:$C$215,Shares!$B25,'Stock-AF'!$G$2:$G$215,Shares!$A$1)/SUMIFS('Stock-AF'!S$2:S$215,'Stock-AF'!$C$2:$C$215,Shares!$A25,'Stock-AF'!$G$2:$G$215,Shares!$A$1)</f>
        <v>0</v>
      </c>
      <c r="K25" s="9">
        <f>SUMIFS('Stock-AF'!T$2:T$215,'Stock-AF'!$C$2:$C$215,Shares!$B25,'Stock-AF'!$G$2:$G$215,Shares!$A$1)/SUMIFS('Stock-AF'!T$2:T$215,'Stock-AF'!$C$2:$C$215,Shares!$A25,'Stock-AF'!$G$2:$G$215,Shares!$A$1)</f>
        <v>0.16951584789589505</v>
      </c>
      <c r="L25" s="9">
        <f>SUMIFS('Stock-AF'!U$2:U$215,'Stock-AF'!$C$2:$C$215,Shares!$B25,'Stock-AF'!$G$2:$G$215,Shares!$A$1)/SUMIFS('Stock-AF'!U$2:U$215,'Stock-AF'!$C$2:$C$215,Shares!$A25,'Stock-AF'!$G$2:$G$215,Shares!$A$1)</f>
        <v>2.9655282576212649E-2</v>
      </c>
      <c r="M25" s="9">
        <f>SUMIFS('Stock-AF'!V$2:V$215,'Stock-AF'!$C$2:$C$215,Shares!$B25,'Stock-AF'!$G$2:$G$215,Shares!$A$1)/SUMIFS('Stock-AF'!V$2:V$215,'Stock-AF'!$C$2:$C$215,Shares!$A25,'Stock-AF'!$G$2:$G$215,Shares!$A$1)</f>
        <v>1.8343386293904525E-2</v>
      </c>
      <c r="N25" s="9">
        <f>SUMIFS('Stock-AF'!W$2:W$215,'Stock-AF'!$C$2:$C$215,Shares!$B25,'Stock-AF'!$G$2:$G$215,Shares!$A$1)/SUMIFS('Stock-AF'!W$2:W$215,'Stock-AF'!$C$2:$C$215,Shares!$A25,'Stock-AF'!$G$2:$G$215,Shares!$A$1)</f>
        <v>0.11584333035728565</v>
      </c>
      <c r="O25" s="9">
        <f>SUMIFS('Stock-AF'!X$2:X$215,'Stock-AF'!$C$2:$C$215,Shares!$B25,'Stock-AF'!$G$2:$G$215,Shares!$A$1)/SUMIFS('Stock-AF'!X$2:X$215,'Stock-AF'!$C$2:$C$215,Shares!$A25,'Stock-AF'!$G$2:$G$215,Shares!$A$1)</f>
        <v>6.9121289660169255E-2</v>
      </c>
      <c r="P25" s="9">
        <f>SUMIFS('Stock-AF'!Y$2:Y$215,'Stock-AF'!$C$2:$C$215,Shares!$B25,'Stock-AF'!$G$2:$G$215,Shares!$A$1)/SUMIFS('Stock-AF'!Y$2:Y$215,'Stock-AF'!$C$2:$C$215,Shares!$A25,'Stock-AF'!$G$2:$G$215,Shares!$A$1)</f>
        <v>0</v>
      </c>
      <c r="Q25" s="9">
        <f>SUMIFS('Stock-AF'!Z$2:Z$215,'Stock-AF'!$C$2:$C$215,Shares!$B25,'Stock-AF'!$G$2:$G$215,Shares!$A$1)/SUMIFS('Stock-AF'!Z$2:Z$215,'Stock-AF'!$C$2:$C$215,Shares!$A25,'Stock-AF'!$G$2:$G$215,Shares!$A$1)</f>
        <v>0.16069114470842308</v>
      </c>
      <c r="R25" s="9">
        <f>SUMIFS('Stock-AF'!AA$2:AA$215,'Stock-AF'!$C$2:$C$215,Shares!$B25,'Stock-AF'!$G$2:$G$215,Shares!$A$1)/SUMIFS('Stock-AF'!AA$2:AA$215,'Stock-AF'!$C$2:$C$215,Shares!$A25,'Stock-AF'!$G$2:$G$215,Shares!$A$1)</f>
        <v>9.6458872765238832E-2</v>
      </c>
      <c r="S25" s="9">
        <f>SUMIFS('Stock-AF'!AB$2:AB$215,'Stock-AF'!$C$2:$C$215,Shares!$B25,'Stock-AF'!$G$2:$G$215,Shares!$A$1)/SUMIFS('Stock-AF'!AB$2:AB$215,'Stock-AF'!$C$2:$C$215,Shares!$A25,'Stock-AF'!$G$2:$G$215,Shares!$A$1)</f>
        <v>5.511415028896071E-2</v>
      </c>
      <c r="T25" s="9">
        <f>SUMIFS('Stock-AF'!AC$2:AC$215,'Stock-AF'!$C$2:$C$215,Shares!$B25,'Stock-AF'!$G$2:$G$215,Shares!$A$1)/SUMIFS('Stock-AF'!AC$2:AC$215,'Stock-AF'!$C$2:$C$215,Shares!$A25,'Stock-AF'!$G$2:$G$215,Shares!$A$1)</f>
        <v>4.9728188201500531E-2</v>
      </c>
      <c r="U25" s="9">
        <f>SUMIFS('Stock-AF'!AD$2:AD$215,'Stock-AF'!$C$2:$C$215,Shares!$B25,'Stock-AF'!$G$2:$G$215,Shares!$A$1)/SUMIFS('Stock-AF'!AD$2:AD$215,'Stock-AF'!$C$2:$C$215,Shares!$A25,'Stock-AF'!$G$2:$G$215,Shares!$A$1)</f>
        <v>0.15803509168896923</v>
      </c>
      <c r="V25" s="9">
        <f>SUMIFS('Stock-AF'!AE$2:AE$215,'Stock-AF'!$C$2:$C$215,Shares!$B25,'Stock-AF'!$G$2:$G$215,Shares!$A$1)/SUMIFS('Stock-AF'!AE$2:AE$215,'Stock-AF'!$C$2:$C$215,Shares!$A25,'Stock-AF'!$G$2:$G$215,Shares!$A$1)</f>
        <v>0.12979028768502496</v>
      </c>
      <c r="W25" s="9">
        <f>SUMIFS('Stock-AF'!AF$2:AF$215,'Stock-AF'!$C$2:$C$215,Shares!$B25,'Stock-AF'!$G$2:$G$215,Shares!$A$1)/SUMIFS('Stock-AF'!AF$2:AF$215,'Stock-AF'!$C$2:$C$215,Shares!$A25,'Stock-AF'!$G$2:$G$215,Shares!$A$1)</f>
        <v>0.54523894301939191</v>
      </c>
      <c r="X25" s="9">
        <f>SUMIFS('Stock-AF'!AG$2:AG$215,'Stock-AF'!$C$2:$C$215,Shares!$B25,'Stock-AF'!$G$2:$G$215,Shares!$A$1)/SUMIFS('Stock-AF'!AG$2:AG$215,'Stock-AF'!$C$2:$C$215,Shares!$A25,'Stock-AF'!$G$2:$G$215,Shares!$A$1)</f>
        <v>0</v>
      </c>
      <c r="Y25" s="9">
        <f>SUMIFS('Stock-AF'!AH$2:AH$215,'Stock-AF'!$C$2:$C$215,Shares!$B25,'Stock-AF'!$G$2:$G$215,Shares!$A$1)/SUMIFS('Stock-AF'!AH$2:AH$215,'Stock-AF'!$C$2:$C$215,Shares!$A25,'Stock-AF'!$G$2:$G$215,Shares!$A$1)</f>
        <v>0.16661533215830554</v>
      </c>
      <c r="Z25" s="9">
        <f>SUMIFS('Stock-AF'!AI$2:AI$215,'Stock-AF'!$C$2:$C$215,Shares!$B25,'Stock-AF'!$G$2:$G$215,Shares!$A$1)/SUMIFS('Stock-AF'!AI$2:AI$215,'Stock-AF'!$C$2:$C$215,Shares!$A25,'Stock-AF'!$G$2:$G$215,Shares!$A$1)</f>
        <v>2.793607439535931E-2</v>
      </c>
      <c r="AA25" s="9">
        <f>SUMIFS('Stock-AF'!AJ$2:AJ$215,'Stock-AF'!$C$2:$C$215,Shares!$B25,'Stock-AF'!$G$2:$G$215,Shares!$A$1)/SUMIFS('Stock-AF'!AJ$2:AJ$215,'Stock-AF'!$C$2:$C$215,Shares!$A25,'Stock-AF'!$G$2:$G$215,Shares!$A$1)</f>
        <v>0</v>
      </c>
      <c r="AB25" s="9">
        <f>SUMIFS('Stock-AF'!AK$2:AK$215,'Stock-AF'!$C$2:$C$215,Shares!$B25,'Stock-AF'!$G$2:$G$215,Shares!$A$1)/SUMIFS('Stock-AF'!AK$2:AK$215,'Stock-AF'!$C$2:$C$215,Shares!$A25,'Stock-AF'!$G$2:$G$215,Shares!$A$1)</f>
        <v>0.1758812502754025</v>
      </c>
      <c r="AC25" s="9">
        <f>SUMIFS('Stock-AF'!AL$2:AL$215,'Stock-AF'!$C$2:$C$215,Shares!$B25,'Stock-AF'!$G$2:$G$215,Shares!$A$1)/SUMIFS('Stock-AF'!AL$2:AL$215,'Stock-AF'!$C$2:$C$215,Shares!$A25,'Stock-AF'!$G$2:$G$215,Shares!$A$1)</f>
        <v>0.14575554210320041</v>
      </c>
      <c r="AD25" s="9">
        <f>SUMIFS('Stock-AF'!AM$2:AM$215,'Stock-AF'!$C$2:$C$215,Shares!$B25,'Stock-AF'!$G$2:$G$215,Shares!$A$1)/SUMIFS('Stock-AF'!AM$2:AM$215,'Stock-AF'!$C$2:$C$215,Shares!$A25,'Stock-AF'!$G$2:$G$215,Shares!$A$1)</f>
        <v>0.11141625881515577</v>
      </c>
      <c r="AE25" s="9">
        <f>SUMIFS('Stock-AF'!AN$2:AN$215,'Stock-AF'!$C$2:$C$215,Shares!$B25,'Stock-AF'!$G$2:$G$215,Shares!$A$1)/SUMIFS('Stock-AF'!AN$2:AN$215,'Stock-AF'!$C$2:$C$215,Shares!$A25,'Stock-AF'!$G$2:$G$215,Shares!$A$1)</f>
        <v>1.0547137944500471E-2</v>
      </c>
      <c r="AF25" s="9">
        <f>SUMIFS('Stock-AF'!AO$2:AO$215,'Stock-AF'!$C$2:$C$215,Shares!$B25,'Stock-AF'!$G$2:$G$215,Shares!$A$1)/SUMIFS('Stock-AF'!AO$2:AO$215,'Stock-AF'!$C$2:$C$215,Shares!$A25,'Stock-AF'!$G$2:$G$215,Shares!$A$1)</f>
        <v>6.2188154867516963E-2</v>
      </c>
      <c r="AG25" s="9">
        <f>SUMIFS('Stock-AF'!AP$2:AP$215,'Stock-AF'!$C$2:$C$215,Shares!$B25,'Stock-AF'!$G$2:$G$215,Shares!$A$1)/SUMIFS('Stock-AF'!AP$2:AP$215,'Stock-AF'!$C$2:$C$215,Shares!$A25,'Stock-AF'!$G$2:$G$215,Shares!$A$1)</f>
        <v>0.16042448934151632</v>
      </c>
      <c r="AH25" s="9">
        <f>SUMIFS('Stock-AF'!AQ$2:AQ$215,'Stock-AF'!$C$2:$C$215,Shares!$B25,'Stock-AF'!$G$2:$G$215,Shares!$A$1)/SUMIFS('Stock-AF'!AQ$2:AQ$215,'Stock-AF'!$C$2:$C$215,Shares!$A25,'Stock-AF'!$G$2:$G$215,Shares!$A$1)</f>
        <v>5.5173860862654744E-2</v>
      </c>
      <c r="AI25" s="9">
        <f>SUMIFS('Stock-AF'!AR$2:AR$215,'Stock-AF'!$C$2:$C$215,Shares!$B25,'Stock-AF'!$G$2:$G$215,Shares!$A$1)/SUMIFS('Stock-AF'!AR$2:AR$215,'Stock-AF'!$C$2:$C$215,Shares!$A25,'Stock-AF'!$G$2:$G$215,Shares!$A$1)</f>
        <v>7.5810409415215579E-2</v>
      </c>
      <c r="AJ25" s="9">
        <f>SUMIFS('Stock-AF'!AS$2:AS$215,'Stock-AF'!$C$2:$C$215,Shares!$B25,'Stock-AF'!$G$2:$G$215,Shares!$A$1)/SUMIFS('Stock-AF'!AS$2:AS$215,'Stock-AF'!$C$2:$C$215,Shares!$A25,'Stock-AF'!$G$2:$G$215,Shares!$A$1)</f>
        <v>1.6284246374497675E-2</v>
      </c>
      <c r="AK25" s="9">
        <f>SUMIFS('Stock-AF'!AT$2:AT$215,'Stock-AF'!$C$2:$C$215,Shares!$B25,'Stock-AF'!$G$2:$G$215,Shares!$A$1)/SUMIFS('Stock-AF'!AT$2:AT$215,'Stock-AF'!$C$2:$C$215,Shares!$A25,'Stock-AF'!$G$2:$G$215,Shares!$A$1)</f>
        <v>0.15033284570883784</v>
      </c>
      <c r="AL25" s="9">
        <f>SUMIFS('Stock-AF'!AU$2:AU$215,'Stock-AF'!$C$2:$C$215,Shares!$B25,'Stock-AF'!$G$2:$G$215,Shares!$A$1)/SUMIFS('Stock-AF'!AU$2:AU$215,'Stock-AF'!$C$2:$C$215,Shares!$A25,'Stock-AF'!$G$2:$G$215,Shares!$A$1)</f>
        <v>9.9492569711962214E-2</v>
      </c>
      <c r="AM25" s="9">
        <f>SUMIFS('Stock-AF'!AV$2:AV$215,'Stock-AF'!$C$2:$C$215,Shares!$B25,'Stock-AF'!$G$2:$G$215,Shares!$A$1)/SUMIFS('Stock-AF'!AV$2:AV$215,'Stock-AF'!$C$2:$C$215,Shares!$A25,'Stock-AF'!$G$2:$G$215,Shares!$A$1)</f>
        <v>0</v>
      </c>
    </row>
    <row r="26" spans="1:39">
      <c r="A26" t="str">
        <f t="shared" si="0"/>
        <v>C_ES-SC-HO*</v>
      </c>
      <c r="B26" s="4" t="s">
        <v>139</v>
      </c>
      <c r="C26" s="9">
        <f>SUMIFS('Stock-AF'!L$2:L$215,'Stock-AF'!$C$2:$C$215,Shares!$B26,'Stock-AF'!$G$2:$G$215,Shares!$A$1)/SUMIFS('Stock-AF'!L$2:L$215,'Stock-AF'!$C$2:$C$215,Shares!$A26,'Stock-AF'!$G$2:$G$215,Shares!$A$1)</f>
        <v>1</v>
      </c>
      <c r="D26" s="9">
        <f>SUMIFS('Stock-AF'!M$2:M$215,'Stock-AF'!$C$2:$C$215,Shares!$B26,'Stock-AF'!$G$2:$G$215,Shares!$A$1)/SUMIFS('Stock-AF'!M$2:M$215,'Stock-AF'!$C$2:$C$215,Shares!$A26,'Stock-AF'!$G$2:$G$215,Shares!$A$1)</f>
        <v>0.9970175498277225</v>
      </c>
      <c r="E26" s="9">
        <f>SUMIFS('Stock-AF'!N$2:N$215,'Stock-AF'!$C$2:$C$215,Shares!$B26,'Stock-AF'!$G$2:$G$215,Shares!$A$1)/SUMIFS('Stock-AF'!N$2:N$215,'Stock-AF'!$C$2:$C$215,Shares!$A26,'Stock-AF'!$G$2:$G$215,Shares!$A$1)</f>
        <v>1</v>
      </c>
      <c r="F26" s="9">
        <f>SUMIFS('Stock-AF'!O$2:O$215,'Stock-AF'!$C$2:$C$215,Shares!$B26,'Stock-AF'!$G$2:$G$215,Shares!$A$1)/SUMIFS('Stock-AF'!O$2:O$215,'Stock-AF'!$C$2:$C$215,Shares!$A26,'Stock-AF'!$G$2:$G$215,Shares!$A$1)</f>
        <v>0.99655886262435422</v>
      </c>
      <c r="G26" s="9">
        <f>SUMIFS('Stock-AF'!P$2:P$215,'Stock-AF'!$C$2:$C$215,Shares!$B26,'Stock-AF'!$G$2:$G$215,Shares!$A$1)/SUMIFS('Stock-AF'!P$2:P$215,'Stock-AF'!$C$2:$C$215,Shares!$A26,'Stock-AF'!$G$2:$G$215,Shares!$A$1)</f>
        <v>1</v>
      </c>
      <c r="H26" s="9">
        <f>SUMIFS('Stock-AF'!Q$2:Q$215,'Stock-AF'!$C$2:$C$215,Shares!$B26,'Stock-AF'!$G$2:$G$215,Shares!$A$1)/SUMIFS('Stock-AF'!Q$2:Q$215,'Stock-AF'!$C$2:$C$215,Shares!$A26,'Stock-AF'!$G$2:$G$215,Shares!$A$1)</f>
        <v>0.99901812320749894</v>
      </c>
      <c r="I26" s="9">
        <f>SUMIFS('Stock-AF'!R$2:R$215,'Stock-AF'!$C$2:$C$215,Shares!$B26,'Stock-AF'!$G$2:$G$215,Shares!$A$1)/SUMIFS('Stock-AF'!R$2:R$215,'Stock-AF'!$C$2:$C$215,Shares!$A26,'Stock-AF'!$G$2:$G$215,Shares!$A$1)</f>
        <v>1</v>
      </c>
      <c r="J26" s="9">
        <f>SUMIFS('Stock-AF'!S$2:S$215,'Stock-AF'!$C$2:$C$215,Shares!$B26,'Stock-AF'!$G$2:$G$215,Shares!$A$1)/SUMIFS('Stock-AF'!S$2:S$215,'Stock-AF'!$C$2:$C$215,Shares!$A26,'Stock-AF'!$G$2:$G$215,Shares!$A$1)</f>
        <v>0.9975724781428571</v>
      </c>
      <c r="K26" s="9">
        <f>SUMIFS('Stock-AF'!T$2:T$215,'Stock-AF'!$C$2:$C$215,Shares!$B26,'Stock-AF'!$G$2:$G$215,Shares!$A$1)/SUMIFS('Stock-AF'!T$2:T$215,'Stock-AF'!$C$2:$C$215,Shares!$A26,'Stock-AF'!$G$2:$G$215,Shares!$A$1)</f>
        <v>0.99719788147463184</v>
      </c>
      <c r="L26" s="9">
        <f>SUMIFS('Stock-AF'!U$2:U$215,'Stock-AF'!$C$2:$C$215,Shares!$B26,'Stock-AF'!$G$2:$G$215,Shares!$A$1)/SUMIFS('Stock-AF'!U$2:U$215,'Stock-AF'!$C$2:$C$215,Shares!$A26,'Stock-AF'!$G$2:$G$215,Shares!$A$1)</f>
        <v>0.99840857138789285</v>
      </c>
      <c r="M26" s="9">
        <f>SUMIFS('Stock-AF'!V$2:V$215,'Stock-AF'!$C$2:$C$215,Shares!$B26,'Stock-AF'!$G$2:$G$215,Shares!$A$1)/SUMIFS('Stock-AF'!V$2:V$215,'Stock-AF'!$C$2:$C$215,Shares!$A26,'Stock-AF'!$G$2:$G$215,Shares!$A$1)</f>
        <v>1</v>
      </c>
      <c r="N26" s="9">
        <f>SUMIFS('Stock-AF'!W$2:W$215,'Stock-AF'!$C$2:$C$215,Shares!$B26,'Stock-AF'!$G$2:$G$215,Shares!$A$1)/SUMIFS('Stock-AF'!W$2:W$215,'Stock-AF'!$C$2:$C$215,Shares!$A26,'Stock-AF'!$G$2:$G$215,Shares!$A$1)</f>
        <v>0.99949303978994675</v>
      </c>
      <c r="O26" s="9">
        <f>SUMIFS('Stock-AF'!X$2:X$215,'Stock-AF'!$C$2:$C$215,Shares!$B26,'Stock-AF'!$G$2:$G$215,Shares!$A$1)/SUMIFS('Stock-AF'!X$2:X$215,'Stock-AF'!$C$2:$C$215,Shares!$A26,'Stock-AF'!$G$2:$G$215,Shares!$A$1)</f>
        <v>0.99746900653299531</v>
      </c>
      <c r="P26" s="9">
        <f>SUMIFS('Stock-AF'!Y$2:Y$215,'Stock-AF'!$C$2:$C$215,Shares!$B26,'Stock-AF'!$G$2:$G$215,Shares!$A$1)/SUMIFS('Stock-AF'!Y$2:Y$215,'Stock-AF'!$C$2:$C$215,Shares!$A26,'Stock-AF'!$G$2:$G$215,Shares!$A$1)</f>
        <v>1</v>
      </c>
      <c r="Q26" s="9">
        <f>SUMIFS('Stock-AF'!Z$2:Z$215,'Stock-AF'!$C$2:$C$215,Shares!$B26,'Stock-AF'!$G$2:$G$215,Shares!$A$1)/SUMIFS('Stock-AF'!Z$2:Z$215,'Stock-AF'!$C$2:$C$215,Shares!$A26,'Stock-AF'!$G$2:$G$215,Shares!$A$1)</f>
        <v>0.99772922630934413</v>
      </c>
      <c r="R26" s="9">
        <f>SUMIFS('Stock-AF'!AA$2:AA$215,'Stock-AF'!$C$2:$C$215,Shares!$B26,'Stock-AF'!$G$2:$G$215,Shares!$A$1)/SUMIFS('Stock-AF'!AA$2:AA$215,'Stock-AF'!$C$2:$C$215,Shares!$A26,'Stock-AF'!$G$2:$G$215,Shares!$A$1)</f>
        <v>0.99871482757785945</v>
      </c>
      <c r="S26" s="9">
        <f>SUMIFS('Stock-AF'!AB$2:AB$215,'Stock-AF'!$C$2:$C$215,Shares!$B26,'Stock-AF'!$G$2:$G$215,Shares!$A$1)/SUMIFS('Stock-AF'!AB$2:AB$215,'Stock-AF'!$C$2:$C$215,Shares!$A26,'Stock-AF'!$G$2:$G$215,Shares!$A$1)</f>
        <v>0.99652226316194237</v>
      </c>
      <c r="T26" s="9">
        <f>SUMIFS('Stock-AF'!AC$2:AC$215,'Stock-AF'!$C$2:$C$215,Shares!$B26,'Stock-AF'!$G$2:$G$215,Shares!$A$1)/SUMIFS('Stock-AF'!AC$2:AC$215,'Stock-AF'!$C$2:$C$215,Shares!$A26,'Stock-AF'!$G$2:$G$215,Shares!$A$1)</f>
        <v>0.9972399428281169</v>
      </c>
      <c r="U26" s="9">
        <f>SUMIFS('Stock-AF'!AD$2:AD$215,'Stock-AF'!$C$2:$C$215,Shares!$B26,'Stock-AF'!$G$2:$G$215,Shares!$A$1)/SUMIFS('Stock-AF'!AD$2:AD$215,'Stock-AF'!$C$2:$C$215,Shares!$A26,'Stock-AF'!$G$2:$G$215,Shares!$A$1)</f>
        <v>1</v>
      </c>
      <c r="V26" s="9">
        <f>SUMIFS('Stock-AF'!AE$2:AE$215,'Stock-AF'!$C$2:$C$215,Shares!$B26,'Stock-AF'!$G$2:$G$215,Shares!$A$1)/SUMIFS('Stock-AF'!AE$2:AE$215,'Stock-AF'!$C$2:$C$215,Shares!$A26,'Stock-AF'!$G$2:$G$215,Shares!$A$1)</f>
        <v>0.99757316426225184</v>
      </c>
      <c r="W26" s="9">
        <f>SUMIFS('Stock-AF'!AF$2:AF$215,'Stock-AF'!$C$2:$C$215,Shares!$B26,'Stock-AF'!$G$2:$G$215,Shares!$A$1)/SUMIFS('Stock-AF'!AF$2:AF$215,'Stock-AF'!$C$2:$C$215,Shares!$A26,'Stock-AF'!$G$2:$G$215,Shares!$A$1)</f>
        <v>1</v>
      </c>
      <c r="X26" s="9">
        <f>SUMIFS('Stock-AF'!AG$2:AG$215,'Stock-AF'!$C$2:$C$215,Shares!$B26,'Stock-AF'!$G$2:$G$215,Shares!$A$1)/SUMIFS('Stock-AF'!AG$2:AG$215,'Stock-AF'!$C$2:$C$215,Shares!$A26,'Stock-AF'!$G$2:$G$215,Shares!$A$1)</f>
        <v>1</v>
      </c>
      <c r="Y26" s="9">
        <f>SUMIFS('Stock-AF'!AH$2:AH$215,'Stock-AF'!$C$2:$C$215,Shares!$B26,'Stock-AF'!$G$2:$G$215,Shares!$A$1)/SUMIFS('Stock-AF'!AH$2:AH$215,'Stock-AF'!$C$2:$C$215,Shares!$A26,'Stock-AF'!$G$2:$G$215,Shares!$A$1)</f>
        <v>0.99486763102792242</v>
      </c>
      <c r="Z26" s="9">
        <f>SUMIFS('Stock-AF'!AI$2:AI$215,'Stock-AF'!$C$2:$C$215,Shares!$B26,'Stock-AF'!$G$2:$G$215,Shares!$A$1)/SUMIFS('Stock-AF'!AI$2:AI$215,'Stock-AF'!$C$2:$C$215,Shares!$A26,'Stock-AF'!$G$2:$G$215,Shares!$A$1)</f>
        <v>1</v>
      </c>
      <c r="AA26" s="9">
        <f>SUMIFS('Stock-AF'!AJ$2:AJ$215,'Stock-AF'!$C$2:$C$215,Shares!$B26,'Stock-AF'!$G$2:$G$215,Shares!$A$1)/SUMIFS('Stock-AF'!AJ$2:AJ$215,'Stock-AF'!$C$2:$C$215,Shares!$A26,'Stock-AF'!$G$2:$G$215,Shares!$A$1)</f>
        <v>1</v>
      </c>
      <c r="AB26" s="9">
        <f>SUMIFS('Stock-AF'!AK$2:AK$215,'Stock-AF'!$C$2:$C$215,Shares!$B26,'Stock-AF'!$G$2:$G$215,Shares!$A$1)/SUMIFS('Stock-AF'!AK$2:AK$215,'Stock-AF'!$C$2:$C$215,Shares!$A26,'Stock-AF'!$G$2:$G$215,Shares!$A$1)</f>
        <v>0.99993948810134536</v>
      </c>
      <c r="AC26" s="9">
        <f>SUMIFS('Stock-AF'!AL$2:AL$215,'Stock-AF'!$C$2:$C$215,Shares!$B26,'Stock-AF'!$G$2:$G$215,Shares!$A$1)/SUMIFS('Stock-AF'!AL$2:AL$215,'Stock-AF'!$C$2:$C$215,Shares!$A26,'Stock-AF'!$G$2:$G$215,Shares!$A$1)</f>
        <v>1</v>
      </c>
      <c r="AD26" s="9">
        <f>SUMIFS('Stock-AF'!AM$2:AM$215,'Stock-AF'!$C$2:$C$215,Shares!$B26,'Stock-AF'!$G$2:$G$215,Shares!$A$1)/SUMIFS('Stock-AF'!AM$2:AM$215,'Stock-AF'!$C$2:$C$215,Shares!$A26,'Stock-AF'!$G$2:$G$215,Shares!$A$1)</f>
        <v>0.99378036952603155</v>
      </c>
      <c r="AE26" s="9">
        <f>SUMIFS('Stock-AF'!AN$2:AN$215,'Stock-AF'!$C$2:$C$215,Shares!$B26,'Stock-AF'!$G$2:$G$215,Shares!$A$1)/SUMIFS('Stock-AF'!AN$2:AN$215,'Stock-AF'!$C$2:$C$215,Shares!$A26,'Stock-AF'!$G$2:$G$215,Shares!$A$1)</f>
        <v>0.99996850248091185</v>
      </c>
      <c r="AF26" s="9">
        <f>SUMIFS('Stock-AF'!AO$2:AO$215,'Stock-AF'!$C$2:$C$215,Shares!$B26,'Stock-AF'!$G$2:$G$215,Shares!$A$1)/SUMIFS('Stock-AF'!AO$2:AO$215,'Stock-AF'!$C$2:$C$215,Shares!$A26,'Stock-AF'!$G$2:$G$215,Shares!$A$1)</f>
        <v>0.997552323717111</v>
      </c>
      <c r="AG26" s="9">
        <f>SUMIFS('Stock-AF'!AP$2:AP$215,'Stock-AF'!$C$2:$C$215,Shares!$B26,'Stock-AF'!$G$2:$G$215,Shares!$A$1)/SUMIFS('Stock-AF'!AP$2:AP$215,'Stock-AF'!$C$2:$C$215,Shares!$A26,'Stock-AF'!$G$2:$G$215,Shares!$A$1)</f>
        <v>0.9959370402380382</v>
      </c>
      <c r="AH26" s="9">
        <f>SUMIFS('Stock-AF'!AQ$2:AQ$215,'Stock-AF'!$C$2:$C$215,Shares!$B26,'Stock-AF'!$G$2:$G$215,Shares!$A$1)/SUMIFS('Stock-AF'!AQ$2:AQ$215,'Stock-AF'!$C$2:$C$215,Shares!$A26,'Stock-AF'!$G$2:$G$215,Shares!$A$1)</f>
        <v>0.99897260048698677</v>
      </c>
      <c r="AI26" s="9">
        <f>SUMIFS('Stock-AF'!AR$2:AR$215,'Stock-AF'!$C$2:$C$215,Shares!$B26,'Stock-AF'!$G$2:$G$215,Shares!$A$1)/SUMIFS('Stock-AF'!AR$2:AR$215,'Stock-AF'!$C$2:$C$215,Shares!$A26,'Stock-AF'!$G$2:$G$215,Shares!$A$1)</f>
        <v>0.99874543979042929</v>
      </c>
      <c r="AJ26" s="9">
        <f>SUMIFS('Stock-AF'!AS$2:AS$215,'Stock-AF'!$C$2:$C$215,Shares!$B26,'Stock-AF'!$G$2:$G$215,Shares!$A$1)/SUMIFS('Stock-AF'!AS$2:AS$215,'Stock-AF'!$C$2:$C$215,Shares!$A26,'Stock-AF'!$G$2:$G$215,Shares!$A$1)</f>
        <v>1</v>
      </c>
      <c r="AK26" s="9">
        <f>SUMIFS('Stock-AF'!AT$2:AT$215,'Stock-AF'!$C$2:$C$215,Shares!$B26,'Stock-AF'!$G$2:$G$215,Shares!$A$1)/SUMIFS('Stock-AF'!AT$2:AT$215,'Stock-AF'!$C$2:$C$215,Shares!$A26,'Stock-AF'!$G$2:$G$215,Shares!$A$1)</f>
        <v>1</v>
      </c>
      <c r="AL26" s="9">
        <f>SUMIFS('Stock-AF'!AU$2:AU$215,'Stock-AF'!$C$2:$C$215,Shares!$B26,'Stock-AF'!$G$2:$G$215,Shares!$A$1)/SUMIFS('Stock-AF'!AU$2:AU$215,'Stock-AF'!$C$2:$C$215,Shares!$A26,'Stock-AF'!$G$2:$G$215,Shares!$A$1)</f>
        <v>0.99792870355503394</v>
      </c>
      <c r="AM26" s="9">
        <f>SUMIFS('Stock-AF'!AV$2:AV$215,'Stock-AF'!$C$2:$C$215,Shares!$B26,'Stock-AF'!$G$2:$G$215,Shares!$A$1)/SUMIFS('Stock-AF'!AV$2:AV$215,'Stock-AF'!$C$2:$C$215,Shares!$A26,'Stock-AF'!$G$2:$G$215,Shares!$A$1)</f>
        <v>0.9954703540339026</v>
      </c>
    </row>
    <row r="27" spans="1:39">
      <c r="A27" t="str">
        <f t="shared" si="0"/>
        <v>C_ES-SC-HO*</v>
      </c>
      <c r="B27" s="4" t="s">
        <v>140</v>
      </c>
      <c r="C27" s="9">
        <f>SUMIFS('Stock-AF'!L$2:L$215,'Stock-AF'!$C$2:$C$215,Shares!$B27,'Stock-AF'!$G$2:$G$215,Shares!$A$1)/SUMIFS('Stock-AF'!L$2:L$215,'Stock-AF'!$C$2:$C$215,Shares!$A27,'Stock-AF'!$G$2:$G$215,Shares!$A$1)</f>
        <v>0</v>
      </c>
      <c r="D27" s="9">
        <f>SUMIFS('Stock-AF'!M$2:M$215,'Stock-AF'!$C$2:$C$215,Shares!$B27,'Stock-AF'!$G$2:$G$215,Shares!$A$1)/SUMIFS('Stock-AF'!M$2:M$215,'Stock-AF'!$C$2:$C$215,Shares!$A27,'Stock-AF'!$G$2:$G$215,Shares!$A$1)</f>
        <v>2.9824501722775037E-3</v>
      </c>
      <c r="E27" s="9">
        <f>SUMIFS('Stock-AF'!N$2:N$215,'Stock-AF'!$C$2:$C$215,Shares!$B27,'Stock-AF'!$G$2:$G$215,Shares!$A$1)/SUMIFS('Stock-AF'!N$2:N$215,'Stock-AF'!$C$2:$C$215,Shares!$A27,'Stock-AF'!$G$2:$G$215,Shares!$A$1)</f>
        <v>0</v>
      </c>
      <c r="F27" s="9">
        <f>SUMIFS('Stock-AF'!O$2:O$215,'Stock-AF'!$C$2:$C$215,Shares!$B27,'Stock-AF'!$G$2:$G$215,Shares!$A$1)/SUMIFS('Stock-AF'!O$2:O$215,'Stock-AF'!$C$2:$C$215,Shares!$A27,'Stock-AF'!$G$2:$G$215,Shares!$A$1)</f>
        <v>3.4411373756457896E-3</v>
      </c>
      <c r="G27" s="9">
        <f>SUMIFS('Stock-AF'!P$2:P$215,'Stock-AF'!$C$2:$C$215,Shares!$B27,'Stock-AF'!$G$2:$G$215,Shares!$A$1)/SUMIFS('Stock-AF'!P$2:P$215,'Stock-AF'!$C$2:$C$215,Shares!$A27,'Stock-AF'!$G$2:$G$215,Shares!$A$1)</f>
        <v>0</v>
      </c>
      <c r="H27" s="9">
        <f>SUMIFS('Stock-AF'!Q$2:Q$215,'Stock-AF'!$C$2:$C$215,Shares!$B27,'Stock-AF'!$G$2:$G$215,Shares!$A$1)/SUMIFS('Stock-AF'!Q$2:Q$215,'Stock-AF'!$C$2:$C$215,Shares!$A27,'Stock-AF'!$G$2:$G$215,Shares!$A$1)</f>
        <v>9.8187679250106219E-4</v>
      </c>
      <c r="I27" s="9">
        <f>SUMIFS('Stock-AF'!R$2:R$215,'Stock-AF'!$C$2:$C$215,Shares!$B27,'Stock-AF'!$G$2:$G$215,Shares!$A$1)/SUMIFS('Stock-AF'!R$2:R$215,'Stock-AF'!$C$2:$C$215,Shares!$A27,'Stock-AF'!$G$2:$G$215,Shares!$A$1)</f>
        <v>0</v>
      </c>
      <c r="J27" s="9">
        <f>SUMIFS('Stock-AF'!S$2:S$215,'Stock-AF'!$C$2:$C$215,Shares!$B27,'Stock-AF'!$G$2:$G$215,Shares!$A$1)/SUMIFS('Stock-AF'!S$2:S$215,'Stock-AF'!$C$2:$C$215,Shares!$A27,'Stock-AF'!$G$2:$G$215,Shares!$A$1)</f>
        <v>2.4275218571429675E-3</v>
      </c>
      <c r="K27" s="9">
        <f>SUMIFS('Stock-AF'!T$2:T$215,'Stock-AF'!$C$2:$C$215,Shares!$B27,'Stock-AF'!$G$2:$G$215,Shares!$A$1)/SUMIFS('Stock-AF'!T$2:T$215,'Stock-AF'!$C$2:$C$215,Shares!$A27,'Stock-AF'!$G$2:$G$215,Shares!$A$1)</f>
        <v>2.8021185253682573E-3</v>
      </c>
      <c r="L27" s="9">
        <f>SUMIFS('Stock-AF'!U$2:U$215,'Stock-AF'!$C$2:$C$215,Shares!$B27,'Stock-AF'!$G$2:$G$215,Shares!$A$1)/SUMIFS('Stock-AF'!U$2:U$215,'Stock-AF'!$C$2:$C$215,Shares!$A27,'Stock-AF'!$G$2:$G$215,Shares!$A$1)</f>
        <v>1.5914286121072097E-3</v>
      </c>
      <c r="M27" s="9">
        <f>SUMIFS('Stock-AF'!V$2:V$215,'Stock-AF'!$C$2:$C$215,Shares!$B27,'Stock-AF'!$G$2:$G$215,Shares!$A$1)/SUMIFS('Stock-AF'!V$2:V$215,'Stock-AF'!$C$2:$C$215,Shares!$A27,'Stock-AF'!$G$2:$G$215,Shares!$A$1)</f>
        <v>0</v>
      </c>
      <c r="N27" s="9">
        <f>SUMIFS('Stock-AF'!W$2:W$215,'Stock-AF'!$C$2:$C$215,Shares!$B27,'Stock-AF'!$G$2:$G$215,Shares!$A$1)/SUMIFS('Stock-AF'!W$2:W$215,'Stock-AF'!$C$2:$C$215,Shares!$A27,'Stock-AF'!$G$2:$G$215,Shares!$A$1)</f>
        <v>5.0696021005329126E-4</v>
      </c>
      <c r="O27" s="9">
        <f>SUMIFS('Stock-AF'!X$2:X$215,'Stock-AF'!$C$2:$C$215,Shares!$B27,'Stock-AF'!$G$2:$G$215,Shares!$A$1)/SUMIFS('Stock-AF'!X$2:X$215,'Stock-AF'!$C$2:$C$215,Shares!$A27,'Stock-AF'!$G$2:$G$215,Shares!$A$1)</f>
        <v>2.5309934670047496E-3</v>
      </c>
      <c r="P27" s="9">
        <f>SUMIFS('Stock-AF'!Y$2:Y$215,'Stock-AF'!$C$2:$C$215,Shares!$B27,'Stock-AF'!$G$2:$G$215,Shares!$A$1)/SUMIFS('Stock-AF'!Y$2:Y$215,'Stock-AF'!$C$2:$C$215,Shares!$A27,'Stock-AF'!$G$2:$G$215,Shares!$A$1)</f>
        <v>0</v>
      </c>
      <c r="Q27" s="9">
        <f>SUMIFS('Stock-AF'!Z$2:Z$215,'Stock-AF'!$C$2:$C$215,Shares!$B27,'Stock-AF'!$G$2:$G$215,Shares!$A$1)/SUMIFS('Stock-AF'!Z$2:Z$215,'Stock-AF'!$C$2:$C$215,Shares!$A27,'Stock-AF'!$G$2:$G$215,Shares!$A$1)</f>
        <v>2.2707736906558652E-3</v>
      </c>
      <c r="R27" s="9">
        <f>SUMIFS('Stock-AF'!AA$2:AA$215,'Stock-AF'!$C$2:$C$215,Shares!$B27,'Stock-AF'!$G$2:$G$215,Shares!$A$1)/SUMIFS('Stock-AF'!AA$2:AA$215,'Stock-AF'!$C$2:$C$215,Shares!$A27,'Stock-AF'!$G$2:$G$215,Shares!$A$1)</f>
        <v>1.2851724221404676E-3</v>
      </c>
      <c r="S27" s="9">
        <f>SUMIFS('Stock-AF'!AB$2:AB$215,'Stock-AF'!$C$2:$C$215,Shares!$B27,'Stock-AF'!$G$2:$G$215,Shares!$A$1)/SUMIFS('Stock-AF'!AB$2:AB$215,'Stock-AF'!$C$2:$C$215,Shares!$A27,'Stock-AF'!$G$2:$G$215,Shares!$A$1)</f>
        <v>3.4777368380576722E-3</v>
      </c>
      <c r="T27" s="9">
        <f>SUMIFS('Stock-AF'!AC$2:AC$215,'Stock-AF'!$C$2:$C$215,Shares!$B27,'Stock-AF'!$G$2:$G$215,Shares!$A$1)/SUMIFS('Stock-AF'!AC$2:AC$215,'Stock-AF'!$C$2:$C$215,Shares!$A27,'Stock-AF'!$G$2:$G$215,Shares!$A$1)</f>
        <v>2.7600571718830627E-3</v>
      </c>
      <c r="U27" s="9">
        <f>SUMIFS('Stock-AF'!AD$2:AD$215,'Stock-AF'!$C$2:$C$215,Shares!$B27,'Stock-AF'!$G$2:$G$215,Shares!$A$1)/SUMIFS('Stock-AF'!AD$2:AD$215,'Stock-AF'!$C$2:$C$215,Shares!$A27,'Stock-AF'!$G$2:$G$215,Shares!$A$1)</f>
        <v>0</v>
      </c>
      <c r="V27" s="9">
        <f>SUMIFS('Stock-AF'!AE$2:AE$215,'Stock-AF'!$C$2:$C$215,Shares!$B27,'Stock-AF'!$G$2:$G$215,Shares!$A$1)/SUMIFS('Stock-AF'!AE$2:AE$215,'Stock-AF'!$C$2:$C$215,Shares!$A27,'Stock-AF'!$G$2:$G$215,Shares!$A$1)</f>
        <v>2.4268357377482406E-3</v>
      </c>
      <c r="W27" s="9">
        <f>SUMIFS('Stock-AF'!AF$2:AF$215,'Stock-AF'!$C$2:$C$215,Shares!$B27,'Stock-AF'!$G$2:$G$215,Shares!$A$1)/SUMIFS('Stock-AF'!AF$2:AF$215,'Stock-AF'!$C$2:$C$215,Shares!$A27,'Stock-AF'!$G$2:$G$215,Shares!$A$1)</f>
        <v>0</v>
      </c>
      <c r="X27" s="9">
        <f>SUMIFS('Stock-AF'!AG$2:AG$215,'Stock-AF'!$C$2:$C$215,Shares!$B27,'Stock-AF'!$G$2:$G$215,Shares!$A$1)/SUMIFS('Stock-AF'!AG$2:AG$215,'Stock-AF'!$C$2:$C$215,Shares!$A27,'Stock-AF'!$G$2:$G$215,Shares!$A$1)</f>
        <v>0</v>
      </c>
      <c r="Y27" s="9">
        <f>SUMIFS('Stock-AF'!AH$2:AH$215,'Stock-AF'!$C$2:$C$215,Shares!$B27,'Stock-AF'!$G$2:$G$215,Shares!$A$1)/SUMIFS('Stock-AF'!AH$2:AH$215,'Stock-AF'!$C$2:$C$215,Shares!$A27,'Stock-AF'!$G$2:$G$215,Shares!$A$1)</f>
        <v>5.1323689720775469E-3</v>
      </c>
      <c r="Z27" s="9">
        <f>SUMIFS('Stock-AF'!AI$2:AI$215,'Stock-AF'!$C$2:$C$215,Shares!$B27,'Stock-AF'!$G$2:$G$215,Shares!$A$1)/SUMIFS('Stock-AF'!AI$2:AI$215,'Stock-AF'!$C$2:$C$215,Shares!$A27,'Stock-AF'!$G$2:$G$215,Shares!$A$1)</f>
        <v>0</v>
      </c>
      <c r="AA27" s="9">
        <f>SUMIFS('Stock-AF'!AJ$2:AJ$215,'Stock-AF'!$C$2:$C$215,Shares!$B27,'Stock-AF'!$G$2:$G$215,Shares!$A$1)/SUMIFS('Stock-AF'!AJ$2:AJ$215,'Stock-AF'!$C$2:$C$215,Shares!$A27,'Stock-AF'!$G$2:$G$215,Shares!$A$1)</f>
        <v>0</v>
      </c>
      <c r="AB27" s="9">
        <f>SUMIFS('Stock-AF'!AK$2:AK$215,'Stock-AF'!$C$2:$C$215,Shares!$B27,'Stock-AF'!$G$2:$G$215,Shares!$A$1)/SUMIFS('Stock-AF'!AK$2:AK$215,'Stock-AF'!$C$2:$C$215,Shares!$A27,'Stock-AF'!$G$2:$G$215,Shares!$A$1)</f>
        <v>6.0511898654671257E-5</v>
      </c>
      <c r="AC27" s="9">
        <f>SUMIFS('Stock-AF'!AL$2:AL$215,'Stock-AF'!$C$2:$C$215,Shares!$B27,'Stock-AF'!$G$2:$G$215,Shares!$A$1)/SUMIFS('Stock-AF'!AL$2:AL$215,'Stock-AF'!$C$2:$C$215,Shares!$A27,'Stock-AF'!$G$2:$G$215,Shares!$A$1)</f>
        <v>0</v>
      </c>
      <c r="AD27" s="9">
        <f>SUMIFS('Stock-AF'!AM$2:AM$215,'Stock-AF'!$C$2:$C$215,Shares!$B27,'Stock-AF'!$G$2:$G$215,Shares!$A$1)/SUMIFS('Stock-AF'!AM$2:AM$215,'Stock-AF'!$C$2:$C$215,Shares!$A27,'Stock-AF'!$G$2:$G$215,Shares!$A$1)</f>
        <v>6.219630473968364E-3</v>
      </c>
      <c r="AE27" s="9">
        <f>SUMIFS('Stock-AF'!AN$2:AN$215,'Stock-AF'!$C$2:$C$215,Shares!$B27,'Stock-AF'!$G$2:$G$215,Shares!$A$1)/SUMIFS('Stock-AF'!AN$2:AN$215,'Stock-AF'!$C$2:$C$215,Shares!$A27,'Stock-AF'!$G$2:$G$215,Shares!$A$1)</f>
        <v>3.1497519088093906E-5</v>
      </c>
      <c r="AF27" s="9">
        <f>SUMIFS('Stock-AF'!AO$2:AO$215,'Stock-AF'!$C$2:$C$215,Shares!$B27,'Stock-AF'!$G$2:$G$215,Shares!$A$1)/SUMIFS('Stock-AF'!AO$2:AO$215,'Stock-AF'!$C$2:$C$215,Shares!$A27,'Stock-AF'!$G$2:$G$215,Shares!$A$1)</f>
        <v>2.4476762828889976E-3</v>
      </c>
      <c r="AG27" s="9">
        <f>SUMIFS('Stock-AF'!AP$2:AP$215,'Stock-AF'!$C$2:$C$215,Shares!$B27,'Stock-AF'!$G$2:$G$215,Shares!$A$1)/SUMIFS('Stock-AF'!AP$2:AP$215,'Stock-AF'!$C$2:$C$215,Shares!$A27,'Stock-AF'!$G$2:$G$215,Shares!$A$1)</f>
        <v>4.0629597619617226E-3</v>
      </c>
      <c r="AH27" s="9">
        <f>SUMIFS('Stock-AF'!AQ$2:AQ$215,'Stock-AF'!$C$2:$C$215,Shares!$B27,'Stock-AF'!$G$2:$G$215,Shares!$A$1)/SUMIFS('Stock-AF'!AQ$2:AQ$215,'Stock-AF'!$C$2:$C$215,Shares!$A27,'Stock-AF'!$G$2:$G$215,Shares!$A$1)</f>
        <v>1.0273995130132062E-3</v>
      </c>
      <c r="AI27" s="9">
        <f>SUMIFS('Stock-AF'!AR$2:AR$215,'Stock-AF'!$C$2:$C$215,Shares!$B27,'Stock-AF'!$G$2:$G$215,Shares!$A$1)/SUMIFS('Stock-AF'!AR$2:AR$215,'Stock-AF'!$C$2:$C$215,Shares!$A27,'Stock-AF'!$G$2:$G$215,Shares!$A$1)</f>
        <v>1.2545602095707176E-3</v>
      </c>
      <c r="AJ27" s="9">
        <f>SUMIFS('Stock-AF'!AS$2:AS$215,'Stock-AF'!$C$2:$C$215,Shares!$B27,'Stock-AF'!$G$2:$G$215,Shares!$A$1)/SUMIFS('Stock-AF'!AS$2:AS$215,'Stock-AF'!$C$2:$C$215,Shares!$A27,'Stock-AF'!$G$2:$G$215,Shares!$A$1)</f>
        <v>0</v>
      </c>
      <c r="AK27" s="9">
        <f>SUMIFS('Stock-AF'!AT$2:AT$215,'Stock-AF'!$C$2:$C$215,Shares!$B27,'Stock-AF'!$G$2:$G$215,Shares!$A$1)/SUMIFS('Stock-AF'!AT$2:AT$215,'Stock-AF'!$C$2:$C$215,Shares!$A27,'Stock-AF'!$G$2:$G$215,Shares!$A$1)</f>
        <v>0</v>
      </c>
      <c r="AL27" s="9">
        <f>SUMIFS('Stock-AF'!AU$2:AU$215,'Stock-AF'!$C$2:$C$215,Shares!$B27,'Stock-AF'!$G$2:$G$215,Shares!$A$1)/SUMIFS('Stock-AF'!AU$2:AU$215,'Stock-AF'!$C$2:$C$215,Shares!$A27,'Stock-AF'!$G$2:$G$215,Shares!$A$1)</f>
        <v>2.0712964449661037E-3</v>
      </c>
      <c r="AM27" s="9">
        <f>SUMIFS('Stock-AF'!AV$2:AV$215,'Stock-AF'!$C$2:$C$215,Shares!$B27,'Stock-AF'!$G$2:$G$215,Shares!$A$1)/SUMIFS('Stock-AF'!AV$2:AV$215,'Stock-AF'!$C$2:$C$215,Shares!$A27,'Stock-AF'!$G$2:$G$215,Shares!$A$1)</f>
        <v>4.5296459660974257E-3</v>
      </c>
    </row>
    <row r="28" spans="1:39">
      <c r="A28" t="str">
        <f t="shared" si="0"/>
        <v>C_ES-SC-HR*</v>
      </c>
      <c r="B28" s="4" t="s">
        <v>141</v>
      </c>
      <c r="C28" s="9">
        <f>SUMIFS('Stock-AF'!L$2:L$215,'Stock-AF'!$C$2:$C$215,Shares!$B28,'Stock-AF'!$G$2:$G$215,Shares!$A$1)/SUMIFS('Stock-AF'!L$2:L$215,'Stock-AF'!$C$2:$C$215,Shares!$A28,'Stock-AF'!$G$2:$G$215,Shares!$A$1)</f>
        <v>1</v>
      </c>
      <c r="D28" s="9">
        <f>SUMIFS('Stock-AF'!M$2:M$215,'Stock-AF'!$C$2:$C$215,Shares!$B28,'Stock-AF'!$G$2:$G$215,Shares!$A$1)/SUMIFS('Stock-AF'!M$2:M$215,'Stock-AF'!$C$2:$C$215,Shares!$A28,'Stock-AF'!$G$2:$G$215,Shares!$A$1)</f>
        <v>0.99701754982772262</v>
      </c>
      <c r="E28" s="9">
        <f>SUMIFS('Stock-AF'!N$2:N$215,'Stock-AF'!$C$2:$C$215,Shares!$B28,'Stock-AF'!$G$2:$G$215,Shares!$A$1)/SUMIFS('Stock-AF'!N$2:N$215,'Stock-AF'!$C$2:$C$215,Shares!$A28,'Stock-AF'!$G$2:$G$215,Shares!$A$1)</f>
        <v>1</v>
      </c>
      <c r="F28" s="9">
        <f>SUMIFS('Stock-AF'!O$2:O$215,'Stock-AF'!$C$2:$C$215,Shares!$B28,'Stock-AF'!$G$2:$G$215,Shares!$A$1)/SUMIFS('Stock-AF'!O$2:O$215,'Stock-AF'!$C$2:$C$215,Shares!$A28,'Stock-AF'!$G$2:$G$215,Shares!$A$1)</f>
        <v>0.99655886262435422</v>
      </c>
      <c r="G28" s="9">
        <f>SUMIFS('Stock-AF'!P$2:P$215,'Stock-AF'!$C$2:$C$215,Shares!$B28,'Stock-AF'!$G$2:$G$215,Shares!$A$1)/SUMIFS('Stock-AF'!P$2:P$215,'Stock-AF'!$C$2:$C$215,Shares!$A28,'Stock-AF'!$G$2:$G$215,Shares!$A$1)</f>
        <v>1</v>
      </c>
      <c r="H28" s="9">
        <f>SUMIFS('Stock-AF'!Q$2:Q$215,'Stock-AF'!$C$2:$C$215,Shares!$B28,'Stock-AF'!$G$2:$G$215,Shares!$A$1)/SUMIFS('Stock-AF'!Q$2:Q$215,'Stock-AF'!$C$2:$C$215,Shares!$A28,'Stock-AF'!$G$2:$G$215,Shares!$A$1)</f>
        <v>0.99901812320749894</v>
      </c>
      <c r="I28" s="9">
        <f>SUMIFS('Stock-AF'!R$2:R$215,'Stock-AF'!$C$2:$C$215,Shares!$B28,'Stock-AF'!$G$2:$G$215,Shares!$A$1)/SUMIFS('Stock-AF'!R$2:R$215,'Stock-AF'!$C$2:$C$215,Shares!$A28,'Stock-AF'!$G$2:$G$215,Shares!$A$1)</f>
        <v>1</v>
      </c>
      <c r="J28" s="9">
        <f>SUMIFS('Stock-AF'!S$2:S$215,'Stock-AF'!$C$2:$C$215,Shares!$B28,'Stock-AF'!$G$2:$G$215,Shares!$A$1)/SUMIFS('Stock-AF'!S$2:S$215,'Stock-AF'!$C$2:$C$215,Shares!$A28,'Stock-AF'!$G$2:$G$215,Shares!$A$1)</f>
        <v>0.9975724781428571</v>
      </c>
      <c r="K28" s="9">
        <f>SUMIFS('Stock-AF'!T$2:T$215,'Stock-AF'!$C$2:$C$215,Shares!$B28,'Stock-AF'!$G$2:$G$215,Shares!$A$1)/SUMIFS('Stock-AF'!T$2:T$215,'Stock-AF'!$C$2:$C$215,Shares!$A28,'Stock-AF'!$G$2:$G$215,Shares!$A$1)</f>
        <v>0.99719788147463173</v>
      </c>
      <c r="L28" s="9">
        <f>SUMIFS('Stock-AF'!U$2:U$215,'Stock-AF'!$C$2:$C$215,Shares!$B28,'Stock-AF'!$G$2:$G$215,Shares!$A$1)/SUMIFS('Stock-AF'!U$2:U$215,'Stock-AF'!$C$2:$C$215,Shares!$A28,'Stock-AF'!$G$2:$G$215,Shares!$A$1)</f>
        <v>0.99840857138789274</v>
      </c>
      <c r="M28" s="9">
        <f>SUMIFS('Stock-AF'!V$2:V$215,'Stock-AF'!$C$2:$C$215,Shares!$B28,'Stock-AF'!$G$2:$G$215,Shares!$A$1)/SUMIFS('Stock-AF'!V$2:V$215,'Stock-AF'!$C$2:$C$215,Shares!$A28,'Stock-AF'!$G$2:$G$215,Shares!$A$1)</f>
        <v>1</v>
      </c>
      <c r="N28" s="9">
        <f>SUMIFS('Stock-AF'!W$2:W$215,'Stock-AF'!$C$2:$C$215,Shares!$B28,'Stock-AF'!$G$2:$G$215,Shares!$A$1)/SUMIFS('Stock-AF'!W$2:W$215,'Stock-AF'!$C$2:$C$215,Shares!$A28,'Stock-AF'!$G$2:$G$215,Shares!$A$1)</f>
        <v>0.99949303978994675</v>
      </c>
      <c r="O28" s="9">
        <f>SUMIFS('Stock-AF'!X$2:X$215,'Stock-AF'!$C$2:$C$215,Shares!$B28,'Stock-AF'!$G$2:$G$215,Shares!$A$1)/SUMIFS('Stock-AF'!X$2:X$215,'Stock-AF'!$C$2:$C$215,Shares!$A28,'Stock-AF'!$G$2:$G$215,Shares!$A$1)</f>
        <v>0.99746900653299519</v>
      </c>
      <c r="P28" s="9">
        <f>SUMIFS('Stock-AF'!Y$2:Y$215,'Stock-AF'!$C$2:$C$215,Shares!$B28,'Stock-AF'!$G$2:$G$215,Shares!$A$1)/SUMIFS('Stock-AF'!Y$2:Y$215,'Stock-AF'!$C$2:$C$215,Shares!$A28,'Stock-AF'!$G$2:$G$215,Shares!$A$1)</f>
        <v>1</v>
      </c>
      <c r="Q28" s="9">
        <f>SUMIFS('Stock-AF'!Z$2:Z$215,'Stock-AF'!$C$2:$C$215,Shares!$B28,'Stock-AF'!$G$2:$G$215,Shares!$A$1)/SUMIFS('Stock-AF'!Z$2:Z$215,'Stock-AF'!$C$2:$C$215,Shares!$A28,'Stock-AF'!$G$2:$G$215,Shares!$A$1)</f>
        <v>0.99772922630934413</v>
      </c>
      <c r="R28" s="9">
        <f>SUMIFS('Stock-AF'!AA$2:AA$215,'Stock-AF'!$C$2:$C$215,Shares!$B28,'Stock-AF'!$G$2:$G$215,Shares!$A$1)/SUMIFS('Stock-AF'!AA$2:AA$215,'Stock-AF'!$C$2:$C$215,Shares!$A28,'Stock-AF'!$G$2:$G$215,Shares!$A$1)</f>
        <v>0.99871482757785945</v>
      </c>
      <c r="S28" s="9">
        <f>SUMIFS('Stock-AF'!AB$2:AB$215,'Stock-AF'!$C$2:$C$215,Shares!$B28,'Stock-AF'!$G$2:$G$215,Shares!$A$1)/SUMIFS('Stock-AF'!AB$2:AB$215,'Stock-AF'!$C$2:$C$215,Shares!$A28,'Stock-AF'!$G$2:$G$215,Shares!$A$1)</f>
        <v>0.99652226316194237</v>
      </c>
      <c r="T28" s="9">
        <f>SUMIFS('Stock-AF'!AC$2:AC$215,'Stock-AF'!$C$2:$C$215,Shares!$B28,'Stock-AF'!$G$2:$G$215,Shares!$A$1)/SUMIFS('Stock-AF'!AC$2:AC$215,'Stock-AF'!$C$2:$C$215,Shares!$A28,'Stock-AF'!$G$2:$G$215,Shares!$A$1)</f>
        <v>0.9972399428281169</v>
      </c>
      <c r="U28" s="9">
        <f>SUMIFS('Stock-AF'!AD$2:AD$215,'Stock-AF'!$C$2:$C$215,Shares!$B28,'Stock-AF'!$G$2:$G$215,Shares!$A$1)/SUMIFS('Stock-AF'!AD$2:AD$215,'Stock-AF'!$C$2:$C$215,Shares!$A28,'Stock-AF'!$G$2:$G$215,Shares!$A$1)</f>
        <v>1</v>
      </c>
      <c r="V28" s="9">
        <f>SUMIFS('Stock-AF'!AE$2:AE$215,'Stock-AF'!$C$2:$C$215,Shares!$B28,'Stock-AF'!$G$2:$G$215,Shares!$A$1)/SUMIFS('Stock-AF'!AE$2:AE$215,'Stock-AF'!$C$2:$C$215,Shares!$A28,'Stock-AF'!$G$2:$G$215,Shares!$A$1)</f>
        <v>0.99757316426225184</v>
      </c>
      <c r="W28" s="9">
        <f>SUMIFS('Stock-AF'!AF$2:AF$215,'Stock-AF'!$C$2:$C$215,Shares!$B28,'Stock-AF'!$G$2:$G$215,Shares!$A$1)/SUMIFS('Stock-AF'!AF$2:AF$215,'Stock-AF'!$C$2:$C$215,Shares!$A28,'Stock-AF'!$G$2:$G$215,Shares!$A$1)</f>
        <v>1</v>
      </c>
      <c r="X28" s="9">
        <f>SUMIFS('Stock-AF'!AG$2:AG$215,'Stock-AF'!$C$2:$C$215,Shares!$B28,'Stock-AF'!$G$2:$G$215,Shares!$A$1)/SUMIFS('Stock-AF'!AG$2:AG$215,'Stock-AF'!$C$2:$C$215,Shares!$A28,'Stock-AF'!$G$2:$G$215,Shares!$A$1)</f>
        <v>1</v>
      </c>
      <c r="Y28" s="9">
        <f>SUMIFS('Stock-AF'!AH$2:AH$215,'Stock-AF'!$C$2:$C$215,Shares!$B28,'Stock-AF'!$G$2:$G$215,Shares!$A$1)/SUMIFS('Stock-AF'!AH$2:AH$215,'Stock-AF'!$C$2:$C$215,Shares!$A28,'Stock-AF'!$G$2:$G$215,Shares!$A$1)</f>
        <v>0.99486763102792253</v>
      </c>
      <c r="Z28" s="9">
        <f>SUMIFS('Stock-AF'!AI$2:AI$215,'Stock-AF'!$C$2:$C$215,Shares!$B28,'Stock-AF'!$G$2:$G$215,Shares!$A$1)/SUMIFS('Stock-AF'!AI$2:AI$215,'Stock-AF'!$C$2:$C$215,Shares!$A28,'Stock-AF'!$G$2:$G$215,Shares!$A$1)</f>
        <v>1</v>
      </c>
      <c r="AA28" s="9">
        <f>SUMIFS('Stock-AF'!AJ$2:AJ$215,'Stock-AF'!$C$2:$C$215,Shares!$B28,'Stock-AF'!$G$2:$G$215,Shares!$A$1)/SUMIFS('Stock-AF'!AJ$2:AJ$215,'Stock-AF'!$C$2:$C$215,Shares!$A28,'Stock-AF'!$G$2:$G$215,Shares!$A$1)</f>
        <v>1</v>
      </c>
      <c r="AB28" s="9">
        <f>SUMIFS('Stock-AF'!AK$2:AK$215,'Stock-AF'!$C$2:$C$215,Shares!$B28,'Stock-AF'!$G$2:$G$215,Shares!$A$1)/SUMIFS('Stock-AF'!AK$2:AK$215,'Stock-AF'!$C$2:$C$215,Shares!$A28,'Stock-AF'!$G$2:$G$215,Shares!$A$1)</f>
        <v>0.99993948810134536</v>
      </c>
      <c r="AC28" s="9">
        <f>SUMIFS('Stock-AF'!AL$2:AL$215,'Stock-AF'!$C$2:$C$215,Shares!$B28,'Stock-AF'!$G$2:$G$215,Shares!$A$1)/SUMIFS('Stock-AF'!AL$2:AL$215,'Stock-AF'!$C$2:$C$215,Shares!$A28,'Stock-AF'!$G$2:$G$215,Shares!$A$1)</f>
        <v>1</v>
      </c>
      <c r="AD28" s="9">
        <f>SUMIFS('Stock-AF'!AM$2:AM$215,'Stock-AF'!$C$2:$C$215,Shares!$B28,'Stock-AF'!$G$2:$G$215,Shares!$A$1)/SUMIFS('Stock-AF'!AM$2:AM$215,'Stock-AF'!$C$2:$C$215,Shares!$A28,'Stock-AF'!$G$2:$G$215,Shares!$A$1)</f>
        <v>0.99378036952603155</v>
      </c>
      <c r="AE28" s="9">
        <f>SUMIFS('Stock-AF'!AN$2:AN$215,'Stock-AF'!$C$2:$C$215,Shares!$B28,'Stock-AF'!$G$2:$G$215,Shares!$A$1)/SUMIFS('Stock-AF'!AN$2:AN$215,'Stock-AF'!$C$2:$C$215,Shares!$A28,'Stock-AF'!$G$2:$G$215,Shares!$A$1)</f>
        <v>0.99996850248091185</v>
      </c>
      <c r="AF28" s="9">
        <f>SUMIFS('Stock-AF'!AO$2:AO$215,'Stock-AF'!$C$2:$C$215,Shares!$B28,'Stock-AF'!$G$2:$G$215,Shares!$A$1)/SUMIFS('Stock-AF'!AO$2:AO$215,'Stock-AF'!$C$2:$C$215,Shares!$A28,'Stock-AF'!$G$2:$G$215,Shares!$A$1)</f>
        <v>0.997552323717111</v>
      </c>
      <c r="AG28" s="9">
        <f>SUMIFS('Stock-AF'!AP$2:AP$215,'Stock-AF'!$C$2:$C$215,Shares!$B28,'Stock-AF'!$G$2:$G$215,Shares!$A$1)/SUMIFS('Stock-AF'!AP$2:AP$215,'Stock-AF'!$C$2:$C$215,Shares!$A28,'Stock-AF'!$G$2:$G$215,Shares!$A$1)</f>
        <v>0.99593704023803831</v>
      </c>
      <c r="AH28" s="9">
        <f>SUMIFS('Stock-AF'!AQ$2:AQ$215,'Stock-AF'!$C$2:$C$215,Shares!$B28,'Stock-AF'!$G$2:$G$215,Shares!$A$1)/SUMIFS('Stock-AF'!AQ$2:AQ$215,'Stock-AF'!$C$2:$C$215,Shares!$A28,'Stock-AF'!$G$2:$G$215,Shares!$A$1)</f>
        <v>0.99897260048698677</v>
      </c>
      <c r="AI28" s="9">
        <f>SUMIFS('Stock-AF'!AR$2:AR$215,'Stock-AF'!$C$2:$C$215,Shares!$B28,'Stock-AF'!$G$2:$G$215,Shares!$A$1)/SUMIFS('Stock-AF'!AR$2:AR$215,'Stock-AF'!$C$2:$C$215,Shares!$A28,'Stock-AF'!$G$2:$G$215,Shares!$A$1)</f>
        <v>0.9987454397904294</v>
      </c>
      <c r="AJ28" s="9">
        <f>SUMIFS('Stock-AF'!AS$2:AS$215,'Stock-AF'!$C$2:$C$215,Shares!$B28,'Stock-AF'!$G$2:$G$215,Shares!$A$1)/SUMIFS('Stock-AF'!AS$2:AS$215,'Stock-AF'!$C$2:$C$215,Shares!$A28,'Stock-AF'!$G$2:$G$215,Shares!$A$1)</f>
        <v>1</v>
      </c>
      <c r="AK28" s="9">
        <f>SUMIFS('Stock-AF'!AT$2:AT$215,'Stock-AF'!$C$2:$C$215,Shares!$B28,'Stock-AF'!$G$2:$G$215,Shares!$A$1)/SUMIFS('Stock-AF'!AT$2:AT$215,'Stock-AF'!$C$2:$C$215,Shares!$A28,'Stock-AF'!$G$2:$G$215,Shares!$A$1)</f>
        <v>1</v>
      </c>
      <c r="AL28" s="9">
        <f>SUMIFS('Stock-AF'!AU$2:AU$215,'Stock-AF'!$C$2:$C$215,Shares!$B28,'Stock-AF'!$G$2:$G$215,Shares!$A$1)/SUMIFS('Stock-AF'!AU$2:AU$215,'Stock-AF'!$C$2:$C$215,Shares!$A28,'Stock-AF'!$G$2:$G$215,Shares!$A$1)</f>
        <v>0.99792870355503394</v>
      </c>
      <c r="AM28" s="9">
        <f>SUMIFS('Stock-AF'!AV$2:AV$215,'Stock-AF'!$C$2:$C$215,Shares!$B28,'Stock-AF'!$G$2:$G$215,Shares!$A$1)/SUMIFS('Stock-AF'!AV$2:AV$215,'Stock-AF'!$C$2:$C$215,Shares!$A28,'Stock-AF'!$G$2:$G$215,Shares!$A$1)</f>
        <v>0.99547035403390272</v>
      </c>
    </row>
    <row r="29" spans="1:39">
      <c r="A29" t="str">
        <f t="shared" si="0"/>
        <v>C_ES-SC-HR*</v>
      </c>
      <c r="B29" s="4" t="s">
        <v>142</v>
      </c>
      <c r="C29" s="9">
        <f>SUMIFS('Stock-AF'!L$2:L$215,'Stock-AF'!$C$2:$C$215,Shares!$B29,'Stock-AF'!$G$2:$G$215,Shares!$A$1)/SUMIFS('Stock-AF'!L$2:L$215,'Stock-AF'!$C$2:$C$215,Shares!$A29,'Stock-AF'!$G$2:$G$215,Shares!$A$1)</f>
        <v>0</v>
      </c>
      <c r="D29" s="9">
        <f>SUMIFS('Stock-AF'!M$2:M$215,'Stock-AF'!$C$2:$C$215,Shares!$B29,'Stock-AF'!$G$2:$G$215,Shares!$A$1)/SUMIFS('Stock-AF'!M$2:M$215,'Stock-AF'!$C$2:$C$215,Shares!$A29,'Stock-AF'!$G$2:$G$215,Shares!$A$1)</f>
        <v>2.9824501722775188E-3</v>
      </c>
      <c r="E29" s="9">
        <f>SUMIFS('Stock-AF'!N$2:N$215,'Stock-AF'!$C$2:$C$215,Shares!$B29,'Stock-AF'!$G$2:$G$215,Shares!$A$1)/SUMIFS('Stock-AF'!N$2:N$215,'Stock-AF'!$C$2:$C$215,Shares!$A29,'Stock-AF'!$G$2:$G$215,Shares!$A$1)</f>
        <v>0</v>
      </c>
      <c r="F29" s="9">
        <f>SUMIFS('Stock-AF'!O$2:O$215,'Stock-AF'!$C$2:$C$215,Shares!$B29,'Stock-AF'!$G$2:$G$215,Shares!$A$1)/SUMIFS('Stock-AF'!O$2:O$215,'Stock-AF'!$C$2:$C$215,Shares!$A29,'Stock-AF'!$G$2:$G$215,Shares!$A$1)</f>
        <v>3.441137375645803E-3</v>
      </c>
      <c r="G29" s="9">
        <f>SUMIFS('Stock-AF'!P$2:P$215,'Stock-AF'!$C$2:$C$215,Shares!$B29,'Stock-AF'!$G$2:$G$215,Shares!$A$1)/SUMIFS('Stock-AF'!P$2:P$215,'Stock-AF'!$C$2:$C$215,Shares!$A29,'Stock-AF'!$G$2:$G$215,Shares!$A$1)</f>
        <v>0</v>
      </c>
      <c r="H29" s="9">
        <f>SUMIFS('Stock-AF'!Q$2:Q$215,'Stock-AF'!$C$2:$C$215,Shares!$B29,'Stock-AF'!$G$2:$G$215,Shares!$A$1)/SUMIFS('Stock-AF'!Q$2:Q$215,'Stock-AF'!$C$2:$C$215,Shares!$A29,'Stock-AF'!$G$2:$G$215,Shares!$A$1)</f>
        <v>9.8187679250106479E-4</v>
      </c>
      <c r="I29" s="9">
        <f>SUMIFS('Stock-AF'!R$2:R$215,'Stock-AF'!$C$2:$C$215,Shares!$B29,'Stock-AF'!$G$2:$G$215,Shares!$A$1)/SUMIFS('Stock-AF'!R$2:R$215,'Stock-AF'!$C$2:$C$215,Shares!$A29,'Stock-AF'!$G$2:$G$215,Shares!$A$1)</f>
        <v>0</v>
      </c>
      <c r="J29" s="9">
        <f>SUMIFS('Stock-AF'!S$2:S$215,'Stock-AF'!$C$2:$C$215,Shares!$B29,'Stock-AF'!$G$2:$G$215,Shares!$A$1)/SUMIFS('Stock-AF'!S$2:S$215,'Stock-AF'!$C$2:$C$215,Shares!$A29,'Stock-AF'!$G$2:$G$215,Shares!$A$1)</f>
        <v>2.4275218571429709E-3</v>
      </c>
      <c r="K29" s="9">
        <f>SUMIFS('Stock-AF'!T$2:T$215,'Stock-AF'!$C$2:$C$215,Shares!$B29,'Stock-AF'!$G$2:$G$215,Shares!$A$1)/SUMIFS('Stock-AF'!T$2:T$215,'Stock-AF'!$C$2:$C$215,Shares!$A29,'Stock-AF'!$G$2:$G$215,Shares!$A$1)</f>
        <v>2.8021185253682647E-3</v>
      </c>
      <c r="L29" s="9">
        <f>SUMIFS('Stock-AF'!U$2:U$215,'Stock-AF'!$C$2:$C$215,Shares!$B29,'Stock-AF'!$G$2:$G$215,Shares!$A$1)/SUMIFS('Stock-AF'!U$2:U$215,'Stock-AF'!$C$2:$C$215,Shares!$A29,'Stock-AF'!$G$2:$G$215,Shares!$A$1)</f>
        <v>1.5914286121072095E-3</v>
      </c>
      <c r="M29" s="9">
        <f>SUMIFS('Stock-AF'!V$2:V$215,'Stock-AF'!$C$2:$C$215,Shares!$B29,'Stock-AF'!$G$2:$G$215,Shares!$A$1)/SUMIFS('Stock-AF'!V$2:V$215,'Stock-AF'!$C$2:$C$215,Shares!$A29,'Stock-AF'!$G$2:$G$215,Shares!$A$1)</f>
        <v>0</v>
      </c>
      <c r="N29" s="9">
        <f>SUMIFS('Stock-AF'!W$2:W$215,'Stock-AF'!$C$2:$C$215,Shares!$B29,'Stock-AF'!$G$2:$G$215,Shares!$A$1)/SUMIFS('Stock-AF'!W$2:W$215,'Stock-AF'!$C$2:$C$215,Shares!$A29,'Stock-AF'!$G$2:$G$215,Shares!$A$1)</f>
        <v>5.069602100532892E-4</v>
      </c>
      <c r="O29" s="9">
        <f>SUMIFS('Stock-AF'!X$2:X$215,'Stock-AF'!$C$2:$C$215,Shares!$B29,'Stock-AF'!$G$2:$G$215,Shares!$A$1)/SUMIFS('Stock-AF'!X$2:X$215,'Stock-AF'!$C$2:$C$215,Shares!$A29,'Stock-AF'!$G$2:$G$215,Shares!$A$1)</f>
        <v>2.5309934670047418E-3</v>
      </c>
      <c r="P29" s="9">
        <f>SUMIFS('Stock-AF'!Y$2:Y$215,'Stock-AF'!$C$2:$C$215,Shares!$B29,'Stock-AF'!$G$2:$G$215,Shares!$A$1)/SUMIFS('Stock-AF'!Y$2:Y$215,'Stock-AF'!$C$2:$C$215,Shares!$A29,'Stock-AF'!$G$2:$G$215,Shares!$A$1)</f>
        <v>0</v>
      </c>
      <c r="Q29" s="9">
        <f>SUMIFS('Stock-AF'!Z$2:Z$215,'Stock-AF'!$C$2:$C$215,Shares!$B29,'Stock-AF'!$G$2:$G$215,Shares!$A$1)/SUMIFS('Stock-AF'!Z$2:Z$215,'Stock-AF'!$C$2:$C$215,Shares!$A29,'Stock-AF'!$G$2:$G$215,Shares!$A$1)</f>
        <v>2.2707736906558682E-3</v>
      </c>
      <c r="R29" s="9">
        <f>SUMIFS('Stock-AF'!AA$2:AA$215,'Stock-AF'!$C$2:$C$215,Shares!$B29,'Stock-AF'!$G$2:$G$215,Shares!$A$1)/SUMIFS('Stock-AF'!AA$2:AA$215,'Stock-AF'!$C$2:$C$215,Shares!$A29,'Stock-AF'!$G$2:$G$215,Shares!$A$1)</f>
        <v>1.2851724221404691E-3</v>
      </c>
      <c r="S29" s="9">
        <f>SUMIFS('Stock-AF'!AB$2:AB$215,'Stock-AF'!$C$2:$C$215,Shares!$B29,'Stock-AF'!$G$2:$G$215,Shares!$A$1)/SUMIFS('Stock-AF'!AB$2:AB$215,'Stock-AF'!$C$2:$C$215,Shares!$A29,'Stock-AF'!$G$2:$G$215,Shares!$A$1)</f>
        <v>3.4777368380576666E-3</v>
      </c>
      <c r="T29" s="9">
        <f>SUMIFS('Stock-AF'!AC$2:AC$215,'Stock-AF'!$C$2:$C$215,Shares!$B29,'Stock-AF'!$G$2:$G$215,Shares!$A$1)/SUMIFS('Stock-AF'!AC$2:AC$215,'Stock-AF'!$C$2:$C$215,Shares!$A29,'Stock-AF'!$G$2:$G$215,Shares!$A$1)</f>
        <v>2.7600571718830597E-3</v>
      </c>
      <c r="U29" s="9">
        <f>SUMIFS('Stock-AF'!AD$2:AD$215,'Stock-AF'!$C$2:$C$215,Shares!$B29,'Stock-AF'!$G$2:$G$215,Shares!$A$1)/SUMIFS('Stock-AF'!AD$2:AD$215,'Stock-AF'!$C$2:$C$215,Shares!$A29,'Stock-AF'!$G$2:$G$215,Shares!$A$1)</f>
        <v>0</v>
      </c>
      <c r="V29" s="9">
        <f>SUMIFS('Stock-AF'!AE$2:AE$215,'Stock-AF'!$C$2:$C$215,Shares!$B29,'Stock-AF'!$G$2:$G$215,Shares!$A$1)/SUMIFS('Stock-AF'!AE$2:AE$215,'Stock-AF'!$C$2:$C$215,Shares!$A29,'Stock-AF'!$G$2:$G$215,Shares!$A$1)</f>
        <v>2.4268357377482471E-3</v>
      </c>
      <c r="W29" s="9">
        <f>SUMIFS('Stock-AF'!AF$2:AF$215,'Stock-AF'!$C$2:$C$215,Shares!$B29,'Stock-AF'!$G$2:$G$215,Shares!$A$1)/SUMIFS('Stock-AF'!AF$2:AF$215,'Stock-AF'!$C$2:$C$215,Shares!$A29,'Stock-AF'!$G$2:$G$215,Shares!$A$1)</f>
        <v>0</v>
      </c>
      <c r="X29" s="9">
        <f>SUMIFS('Stock-AF'!AG$2:AG$215,'Stock-AF'!$C$2:$C$215,Shares!$B29,'Stock-AF'!$G$2:$G$215,Shares!$A$1)/SUMIFS('Stock-AF'!AG$2:AG$215,'Stock-AF'!$C$2:$C$215,Shares!$A29,'Stock-AF'!$G$2:$G$215,Shares!$A$1)</f>
        <v>0</v>
      </c>
      <c r="Y29" s="9">
        <f>SUMIFS('Stock-AF'!AH$2:AH$215,'Stock-AF'!$C$2:$C$215,Shares!$B29,'Stock-AF'!$G$2:$G$215,Shares!$A$1)/SUMIFS('Stock-AF'!AH$2:AH$215,'Stock-AF'!$C$2:$C$215,Shares!$A29,'Stock-AF'!$G$2:$G$215,Shares!$A$1)</f>
        <v>5.1323689720775478E-3</v>
      </c>
      <c r="Z29" s="9">
        <f>SUMIFS('Stock-AF'!AI$2:AI$215,'Stock-AF'!$C$2:$C$215,Shares!$B29,'Stock-AF'!$G$2:$G$215,Shares!$A$1)/SUMIFS('Stock-AF'!AI$2:AI$215,'Stock-AF'!$C$2:$C$215,Shares!$A29,'Stock-AF'!$G$2:$G$215,Shares!$A$1)</f>
        <v>0</v>
      </c>
      <c r="AA29" s="9">
        <f>SUMIFS('Stock-AF'!AJ$2:AJ$215,'Stock-AF'!$C$2:$C$215,Shares!$B29,'Stock-AF'!$G$2:$G$215,Shares!$A$1)/SUMIFS('Stock-AF'!AJ$2:AJ$215,'Stock-AF'!$C$2:$C$215,Shares!$A29,'Stock-AF'!$G$2:$G$215,Shares!$A$1)</f>
        <v>0</v>
      </c>
      <c r="AB29" s="9">
        <f>SUMIFS('Stock-AF'!AK$2:AK$215,'Stock-AF'!$C$2:$C$215,Shares!$B29,'Stock-AF'!$G$2:$G$215,Shares!$A$1)/SUMIFS('Stock-AF'!AK$2:AK$215,'Stock-AF'!$C$2:$C$215,Shares!$A29,'Stock-AF'!$G$2:$G$215,Shares!$A$1)</f>
        <v>6.0511898654671074E-5</v>
      </c>
      <c r="AC29" s="9">
        <f>SUMIFS('Stock-AF'!AL$2:AL$215,'Stock-AF'!$C$2:$C$215,Shares!$B29,'Stock-AF'!$G$2:$G$215,Shares!$A$1)/SUMIFS('Stock-AF'!AL$2:AL$215,'Stock-AF'!$C$2:$C$215,Shares!$A29,'Stock-AF'!$G$2:$G$215,Shares!$A$1)</f>
        <v>0</v>
      </c>
      <c r="AD29" s="9">
        <f>SUMIFS('Stock-AF'!AM$2:AM$215,'Stock-AF'!$C$2:$C$215,Shares!$B29,'Stock-AF'!$G$2:$G$215,Shares!$A$1)/SUMIFS('Stock-AF'!AM$2:AM$215,'Stock-AF'!$C$2:$C$215,Shares!$A29,'Stock-AF'!$G$2:$G$215,Shares!$A$1)</f>
        <v>6.2196304739683701E-3</v>
      </c>
      <c r="AE29" s="9">
        <f>SUMIFS('Stock-AF'!AN$2:AN$215,'Stock-AF'!$C$2:$C$215,Shares!$B29,'Stock-AF'!$G$2:$G$215,Shares!$A$1)/SUMIFS('Stock-AF'!AN$2:AN$215,'Stock-AF'!$C$2:$C$215,Shares!$A29,'Stock-AF'!$G$2:$G$215,Shares!$A$1)</f>
        <v>3.1497519088093852E-5</v>
      </c>
      <c r="AF29" s="9">
        <f>SUMIFS('Stock-AF'!AO$2:AO$215,'Stock-AF'!$C$2:$C$215,Shares!$B29,'Stock-AF'!$G$2:$G$215,Shares!$A$1)/SUMIFS('Stock-AF'!AO$2:AO$215,'Stock-AF'!$C$2:$C$215,Shares!$A29,'Stock-AF'!$G$2:$G$215,Shares!$A$1)</f>
        <v>2.4476762828889885E-3</v>
      </c>
      <c r="AG29" s="9">
        <f>SUMIFS('Stock-AF'!AP$2:AP$215,'Stock-AF'!$C$2:$C$215,Shares!$B29,'Stock-AF'!$G$2:$G$215,Shares!$A$1)/SUMIFS('Stock-AF'!AP$2:AP$215,'Stock-AF'!$C$2:$C$215,Shares!$A29,'Stock-AF'!$G$2:$G$215,Shares!$A$1)</f>
        <v>4.0629597619617269E-3</v>
      </c>
      <c r="AH29" s="9">
        <f>SUMIFS('Stock-AF'!AQ$2:AQ$215,'Stock-AF'!$C$2:$C$215,Shares!$B29,'Stock-AF'!$G$2:$G$215,Shares!$A$1)/SUMIFS('Stock-AF'!AQ$2:AQ$215,'Stock-AF'!$C$2:$C$215,Shares!$A29,'Stock-AF'!$G$2:$G$215,Shares!$A$1)</f>
        <v>1.0273995130132083E-3</v>
      </c>
      <c r="AI29" s="9">
        <f>SUMIFS('Stock-AF'!AR$2:AR$215,'Stock-AF'!$C$2:$C$215,Shares!$B29,'Stock-AF'!$G$2:$G$215,Shares!$A$1)/SUMIFS('Stock-AF'!AR$2:AR$215,'Stock-AF'!$C$2:$C$215,Shares!$A29,'Stock-AF'!$G$2:$G$215,Shares!$A$1)</f>
        <v>1.2545602095707196E-3</v>
      </c>
      <c r="AJ29" s="9">
        <f>SUMIFS('Stock-AF'!AS$2:AS$215,'Stock-AF'!$C$2:$C$215,Shares!$B29,'Stock-AF'!$G$2:$G$215,Shares!$A$1)/SUMIFS('Stock-AF'!AS$2:AS$215,'Stock-AF'!$C$2:$C$215,Shares!$A29,'Stock-AF'!$G$2:$G$215,Shares!$A$1)</f>
        <v>0</v>
      </c>
      <c r="AK29" s="9">
        <f>SUMIFS('Stock-AF'!AT$2:AT$215,'Stock-AF'!$C$2:$C$215,Shares!$B29,'Stock-AF'!$G$2:$G$215,Shares!$A$1)/SUMIFS('Stock-AF'!AT$2:AT$215,'Stock-AF'!$C$2:$C$215,Shares!$A29,'Stock-AF'!$G$2:$G$215,Shares!$A$1)</f>
        <v>0</v>
      </c>
      <c r="AL29" s="9">
        <f>SUMIFS('Stock-AF'!AU$2:AU$215,'Stock-AF'!$C$2:$C$215,Shares!$B29,'Stock-AF'!$G$2:$G$215,Shares!$A$1)/SUMIFS('Stock-AF'!AU$2:AU$215,'Stock-AF'!$C$2:$C$215,Shares!$A29,'Stock-AF'!$G$2:$G$215,Shares!$A$1)</f>
        <v>2.0712964449661063E-3</v>
      </c>
      <c r="AM29" s="9">
        <f>SUMIFS('Stock-AF'!AV$2:AV$215,'Stock-AF'!$C$2:$C$215,Shares!$B29,'Stock-AF'!$G$2:$G$215,Shares!$A$1)/SUMIFS('Stock-AF'!AV$2:AV$215,'Stock-AF'!$C$2:$C$215,Shares!$A29,'Stock-AF'!$G$2:$G$215,Shares!$A$1)</f>
        <v>4.5296459660974153E-3</v>
      </c>
    </row>
    <row r="30" spans="1:39">
      <c r="A30" t="str">
        <f t="shared" si="0"/>
        <v>C_ES-SC-OF*</v>
      </c>
      <c r="B30" s="4" t="s">
        <v>143</v>
      </c>
      <c r="C30" s="9">
        <f>SUMIFS('Stock-AF'!L$2:L$215,'Stock-AF'!$C$2:$C$215,Shares!$B30,'Stock-AF'!$G$2:$G$215,Shares!$A$1)/SUMIFS('Stock-AF'!L$2:L$215,'Stock-AF'!$C$2:$C$215,Shares!$A30,'Stock-AF'!$G$2:$G$215,Shares!$A$1)</f>
        <v>1</v>
      </c>
      <c r="D30" s="9">
        <f>SUMIFS('Stock-AF'!M$2:M$215,'Stock-AF'!$C$2:$C$215,Shares!$B30,'Stock-AF'!$G$2:$G$215,Shares!$A$1)/SUMIFS('Stock-AF'!M$2:M$215,'Stock-AF'!$C$2:$C$215,Shares!$A30,'Stock-AF'!$G$2:$G$215,Shares!$A$1)</f>
        <v>0.9970175498277225</v>
      </c>
      <c r="E30" s="9">
        <f>SUMIFS('Stock-AF'!N$2:N$215,'Stock-AF'!$C$2:$C$215,Shares!$B30,'Stock-AF'!$G$2:$G$215,Shares!$A$1)/SUMIFS('Stock-AF'!N$2:N$215,'Stock-AF'!$C$2:$C$215,Shares!$A30,'Stock-AF'!$G$2:$G$215,Shares!$A$1)</f>
        <v>1</v>
      </c>
      <c r="F30" s="9">
        <f>SUMIFS('Stock-AF'!O$2:O$215,'Stock-AF'!$C$2:$C$215,Shares!$B30,'Stock-AF'!$G$2:$G$215,Shares!$A$1)/SUMIFS('Stock-AF'!O$2:O$215,'Stock-AF'!$C$2:$C$215,Shares!$A30,'Stock-AF'!$G$2:$G$215,Shares!$A$1)</f>
        <v>0.99655886262435411</v>
      </c>
      <c r="G30" s="9">
        <f>SUMIFS('Stock-AF'!P$2:P$215,'Stock-AF'!$C$2:$C$215,Shares!$B30,'Stock-AF'!$G$2:$G$215,Shares!$A$1)/SUMIFS('Stock-AF'!P$2:P$215,'Stock-AF'!$C$2:$C$215,Shares!$A30,'Stock-AF'!$G$2:$G$215,Shares!$A$1)</f>
        <v>1</v>
      </c>
      <c r="H30" s="9">
        <f>SUMIFS('Stock-AF'!Q$2:Q$215,'Stock-AF'!$C$2:$C$215,Shares!$B30,'Stock-AF'!$G$2:$G$215,Shares!$A$1)/SUMIFS('Stock-AF'!Q$2:Q$215,'Stock-AF'!$C$2:$C$215,Shares!$A30,'Stock-AF'!$G$2:$G$215,Shares!$A$1)</f>
        <v>0.99901812320749894</v>
      </c>
      <c r="I30" s="9">
        <f>SUMIFS('Stock-AF'!R$2:R$215,'Stock-AF'!$C$2:$C$215,Shares!$B30,'Stock-AF'!$G$2:$G$215,Shares!$A$1)/SUMIFS('Stock-AF'!R$2:R$215,'Stock-AF'!$C$2:$C$215,Shares!$A30,'Stock-AF'!$G$2:$G$215,Shares!$A$1)</f>
        <v>1</v>
      </c>
      <c r="J30" s="9">
        <f>SUMIFS('Stock-AF'!S$2:S$215,'Stock-AF'!$C$2:$C$215,Shares!$B30,'Stock-AF'!$G$2:$G$215,Shares!$A$1)/SUMIFS('Stock-AF'!S$2:S$215,'Stock-AF'!$C$2:$C$215,Shares!$A30,'Stock-AF'!$G$2:$G$215,Shares!$A$1)</f>
        <v>0.9975724781428571</v>
      </c>
      <c r="K30" s="9">
        <f>SUMIFS('Stock-AF'!T$2:T$215,'Stock-AF'!$C$2:$C$215,Shares!$B30,'Stock-AF'!$G$2:$G$215,Shares!$A$1)/SUMIFS('Stock-AF'!T$2:T$215,'Stock-AF'!$C$2:$C$215,Shares!$A30,'Stock-AF'!$G$2:$G$215,Shares!$A$1)</f>
        <v>0.99719788147463173</v>
      </c>
      <c r="L30" s="9">
        <f>SUMIFS('Stock-AF'!U$2:U$215,'Stock-AF'!$C$2:$C$215,Shares!$B30,'Stock-AF'!$G$2:$G$215,Shares!$A$1)/SUMIFS('Stock-AF'!U$2:U$215,'Stock-AF'!$C$2:$C$215,Shares!$A30,'Stock-AF'!$G$2:$G$215,Shares!$A$1)</f>
        <v>0.99840857138789274</v>
      </c>
      <c r="M30" s="9">
        <f>SUMIFS('Stock-AF'!V$2:V$215,'Stock-AF'!$C$2:$C$215,Shares!$B30,'Stock-AF'!$G$2:$G$215,Shares!$A$1)/SUMIFS('Stock-AF'!V$2:V$215,'Stock-AF'!$C$2:$C$215,Shares!$A30,'Stock-AF'!$G$2:$G$215,Shares!$A$1)</f>
        <v>1</v>
      </c>
      <c r="N30" s="9">
        <f>SUMIFS('Stock-AF'!W$2:W$215,'Stock-AF'!$C$2:$C$215,Shares!$B30,'Stock-AF'!$G$2:$G$215,Shares!$A$1)/SUMIFS('Stock-AF'!W$2:W$215,'Stock-AF'!$C$2:$C$215,Shares!$A30,'Stock-AF'!$G$2:$G$215,Shares!$A$1)</f>
        <v>0.99949303978994664</v>
      </c>
      <c r="O30" s="9">
        <f>SUMIFS('Stock-AF'!X$2:X$215,'Stock-AF'!$C$2:$C$215,Shares!$B30,'Stock-AF'!$G$2:$G$215,Shares!$A$1)/SUMIFS('Stock-AF'!X$2:X$215,'Stock-AF'!$C$2:$C$215,Shares!$A30,'Stock-AF'!$G$2:$G$215,Shares!$A$1)</f>
        <v>0.99746900653299531</v>
      </c>
      <c r="P30" s="9">
        <f>SUMIFS('Stock-AF'!Y$2:Y$215,'Stock-AF'!$C$2:$C$215,Shares!$B30,'Stock-AF'!$G$2:$G$215,Shares!$A$1)/SUMIFS('Stock-AF'!Y$2:Y$215,'Stock-AF'!$C$2:$C$215,Shares!$A30,'Stock-AF'!$G$2:$G$215,Shares!$A$1)</f>
        <v>1</v>
      </c>
      <c r="Q30" s="9">
        <f>SUMIFS('Stock-AF'!Z$2:Z$215,'Stock-AF'!$C$2:$C$215,Shares!$B30,'Stock-AF'!$G$2:$G$215,Shares!$A$1)/SUMIFS('Stock-AF'!Z$2:Z$215,'Stock-AF'!$C$2:$C$215,Shares!$A30,'Stock-AF'!$G$2:$G$215,Shares!$A$1)</f>
        <v>0.99772922630934402</v>
      </c>
      <c r="R30" s="9">
        <f>SUMIFS('Stock-AF'!AA$2:AA$215,'Stock-AF'!$C$2:$C$215,Shares!$B30,'Stock-AF'!$G$2:$G$215,Shares!$A$1)/SUMIFS('Stock-AF'!AA$2:AA$215,'Stock-AF'!$C$2:$C$215,Shares!$A30,'Stock-AF'!$G$2:$G$215,Shares!$A$1)</f>
        <v>0.99871482757785957</v>
      </c>
      <c r="S30" s="9">
        <f>SUMIFS('Stock-AF'!AB$2:AB$215,'Stock-AF'!$C$2:$C$215,Shares!$B30,'Stock-AF'!$G$2:$G$215,Shares!$A$1)/SUMIFS('Stock-AF'!AB$2:AB$215,'Stock-AF'!$C$2:$C$215,Shares!$A30,'Stock-AF'!$G$2:$G$215,Shares!$A$1)</f>
        <v>0.99652226316194226</v>
      </c>
      <c r="T30" s="9">
        <f>SUMIFS('Stock-AF'!AC$2:AC$215,'Stock-AF'!$C$2:$C$215,Shares!$B30,'Stock-AF'!$G$2:$G$215,Shares!$A$1)/SUMIFS('Stock-AF'!AC$2:AC$215,'Stock-AF'!$C$2:$C$215,Shares!$A30,'Stock-AF'!$G$2:$G$215,Shares!$A$1)</f>
        <v>0.9972399428281169</v>
      </c>
      <c r="U30" s="9">
        <f>SUMIFS('Stock-AF'!AD$2:AD$215,'Stock-AF'!$C$2:$C$215,Shares!$B30,'Stock-AF'!$G$2:$G$215,Shares!$A$1)/SUMIFS('Stock-AF'!AD$2:AD$215,'Stock-AF'!$C$2:$C$215,Shares!$A30,'Stock-AF'!$G$2:$G$215,Shares!$A$1)</f>
        <v>1</v>
      </c>
      <c r="V30" s="9">
        <f>SUMIFS('Stock-AF'!AE$2:AE$215,'Stock-AF'!$C$2:$C$215,Shares!$B30,'Stock-AF'!$G$2:$G$215,Shares!$A$1)/SUMIFS('Stock-AF'!AE$2:AE$215,'Stock-AF'!$C$2:$C$215,Shares!$A30,'Stock-AF'!$G$2:$G$215,Shares!$A$1)</f>
        <v>0.99757316426225184</v>
      </c>
      <c r="W30" s="9">
        <f>SUMIFS('Stock-AF'!AF$2:AF$215,'Stock-AF'!$C$2:$C$215,Shares!$B30,'Stock-AF'!$G$2:$G$215,Shares!$A$1)/SUMIFS('Stock-AF'!AF$2:AF$215,'Stock-AF'!$C$2:$C$215,Shares!$A30,'Stock-AF'!$G$2:$G$215,Shares!$A$1)</f>
        <v>1</v>
      </c>
      <c r="X30" s="9">
        <f>SUMIFS('Stock-AF'!AG$2:AG$215,'Stock-AF'!$C$2:$C$215,Shares!$B30,'Stock-AF'!$G$2:$G$215,Shares!$A$1)/SUMIFS('Stock-AF'!AG$2:AG$215,'Stock-AF'!$C$2:$C$215,Shares!$A30,'Stock-AF'!$G$2:$G$215,Shares!$A$1)</f>
        <v>1</v>
      </c>
      <c r="Y30" s="9">
        <f>SUMIFS('Stock-AF'!AH$2:AH$215,'Stock-AF'!$C$2:$C$215,Shares!$B30,'Stock-AF'!$G$2:$G$215,Shares!$A$1)/SUMIFS('Stock-AF'!AH$2:AH$215,'Stock-AF'!$C$2:$C$215,Shares!$A30,'Stock-AF'!$G$2:$G$215,Shares!$A$1)</f>
        <v>0.99486763102792242</v>
      </c>
      <c r="Z30" s="9">
        <f>SUMIFS('Stock-AF'!AI$2:AI$215,'Stock-AF'!$C$2:$C$215,Shares!$B30,'Stock-AF'!$G$2:$G$215,Shares!$A$1)/SUMIFS('Stock-AF'!AI$2:AI$215,'Stock-AF'!$C$2:$C$215,Shares!$A30,'Stock-AF'!$G$2:$G$215,Shares!$A$1)</f>
        <v>1</v>
      </c>
      <c r="AA30" s="9">
        <f>SUMIFS('Stock-AF'!AJ$2:AJ$215,'Stock-AF'!$C$2:$C$215,Shares!$B30,'Stock-AF'!$G$2:$G$215,Shares!$A$1)/SUMIFS('Stock-AF'!AJ$2:AJ$215,'Stock-AF'!$C$2:$C$215,Shares!$A30,'Stock-AF'!$G$2:$G$215,Shares!$A$1)</f>
        <v>1</v>
      </c>
      <c r="AB30" s="9">
        <f>SUMIFS('Stock-AF'!AK$2:AK$215,'Stock-AF'!$C$2:$C$215,Shares!$B30,'Stock-AF'!$G$2:$G$215,Shares!$A$1)/SUMIFS('Stock-AF'!AK$2:AK$215,'Stock-AF'!$C$2:$C$215,Shares!$A30,'Stock-AF'!$G$2:$G$215,Shares!$A$1)</f>
        <v>0.99993948810134536</v>
      </c>
      <c r="AC30" s="9">
        <f>SUMIFS('Stock-AF'!AL$2:AL$215,'Stock-AF'!$C$2:$C$215,Shares!$B30,'Stock-AF'!$G$2:$G$215,Shares!$A$1)/SUMIFS('Stock-AF'!AL$2:AL$215,'Stock-AF'!$C$2:$C$215,Shares!$A30,'Stock-AF'!$G$2:$G$215,Shares!$A$1)</f>
        <v>1</v>
      </c>
      <c r="AD30" s="9">
        <f>SUMIFS('Stock-AF'!AM$2:AM$215,'Stock-AF'!$C$2:$C$215,Shares!$B30,'Stock-AF'!$G$2:$G$215,Shares!$A$1)/SUMIFS('Stock-AF'!AM$2:AM$215,'Stock-AF'!$C$2:$C$215,Shares!$A30,'Stock-AF'!$G$2:$G$215,Shares!$A$1)</f>
        <v>0.99378036952603155</v>
      </c>
      <c r="AE30" s="9">
        <f>SUMIFS('Stock-AF'!AN$2:AN$215,'Stock-AF'!$C$2:$C$215,Shares!$B30,'Stock-AF'!$G$2:$G$215,Shares!$A$1)/SUMIFS('Stock-AF'!AN$2:AN$215,'Stock-AF'!$C$2:$C$215,Shares!$A30,'Stock-AF'!$G$2:$G$215,Shares!$A$1)</f>
        <v>0.99996850248091185</v>
      </c>
      <c r="AF30" s="9">
        <f>SUMIFS('Stock-AF'!AO$2:AO$215,'Stock-AF'!$C$2:$C$215,Shares!$B30,'Stock-AF'!$G$2:$G$215,Shares!$A$1)/SUMIFS('Stock-AF'!AO$2:AO$215,'Stock-AF'!$C$2:$C$215,Shares!$A30,'Stock-AF'!$G$2:$G$215,Shares!$A$1)</f>
        <v>0.997552323717111</v>
      </c>
      <c r="AG30" s="9">
        <f>SUMIFS('Stock-AF'!AP$2:AP$215,'Stock-AF'!$C$2:$C$215,Shares!$B30,'Stock-AF'!$G$2:$G$215,Shares!$A$1)/SUMIFS('Stock-AF'!AP$2:AP$215,'Stock-AF'!$C$2:$C$215,Shares!$A30,'Stock-AF'!$G$2:$G$215,Shares!$A$1)</f>
        <v>0.99593704023803831</v>
      </c>
      <c r="AH30" s="9">
        <f>SUMIFS('Stock-AF'!AQ$2:AQ$215,'Stock-AF'!$C$2:$C$215,Shares!$B30,'Stock-AF'!$G$2:$G$215,Shares!$A$1)/SUMIFS('Stock-AF'!AQ$2:AQ$215,'Stock-AF'!$C$2:$C$215,Shares!$A30,'Stock-AF'!$G$2:$G$215,Shares!$A$1)</f>
        <v>0.99897260048698677</v>
      </c>
      <c r="AI30" s="9">
        <f>SUMIFS('Stock-AF'!AR$2:AR$215,'Stock-AF'!$C$2:$C$215,Shares!$B30,'Stock-AF'!$G$2:$G$215,Shares!$A$1)/SUMIFS('Stock-AF'!AR$2:AR$215,'Stock-AF'!$C$2:$C$215,Shares!$A30,'Stock-AF'!$G$2:$G$215,Shares!$A$1)</f>
        <v>0.99874543979042929</v>
      </c>
      <c r="AJ30" s="9">
        <f>SUMIFS('Stock-AF'!AS$2:AS$215,'Stock-AF'!$C$2:$C$215,Shares!$B30,'Stock-AF'!$G$2:$G$215,Shares!$A$1)/SUMIFS('Stock-AF'!AS$2:AS$215,'Stock-AF'!$C$2:$C$215,Shares!$A30,'Stock-AF'!$G$2:$G$215,Shares!$A$1)</f>
        <v>1</v>
      </c>
      <c r="AK30" s="9">
        <f>SUMIFS('Stock-AF'!AT$2:AT$215,'Stock-AF'!$C$2:$C$215,Shares!$B30,'Stock-AF'!$G$2:$G$215,Shares!$A$1)/SUMIFS('Stock-AF'!AT$2:AT$215,'Stock-AF'!$C$2:$C$215,Shares!$A30,'Stock-AF'!$G$2:$G$215,Shares!$A$1)</f>
        <v>1</v>
      </c>
      <c r="AL30" s="9">
        <f>SUMIFS('Stock-AF'!AU$2:AU$215,'Stock-AF'!$C$2:$C$215,Shares!$B30,'Stock-AF'!$G$2:$G$215,Shares!$A$1)/SUMIFS('Stock-AF'!AU$2:AU$215,'Stock-AF'!$C$2:$C$215,Shares!$A30,'Stock-AF'!$G$2:$G$215,Shares!$A$1)</f>
        <v>0.99792870355503382</v>
      </c>
      <c r="AM30" s="9">
        <f>SUMIFS('Stock-AF'!AV$2:AV$215,'Stock-AF'!$C$2:$C$215,Shares!$B30,'Stock-AF'!$G$2:$G$215,Shares!$A$1)/SUMIFS('Stock-AF'!AV$2:AV$215,'Stock-AF'!$C$2:$C$215,Shares!$A30,'Stock-AF'!$G$2:$G$215,Shares!$A$1)</f>
        <v>0.99547035403390249</v>
      </c>
    </row>
    <row r="31" spans="1:39">
      <c r="A31" t="str">
        <f t="shared" si="0"/>
        <v>C_ES-SC-OF*</v>
      </c>
      <c r="B31" s="4" t="s">
        <v>144</v>
      </c>
      <c r="C31" s="9">
        <f>SUMIFS('Stock-AF'!L$2:L$215,'Stock-AF'!$C$2:$C$215,Shares!$B31,'Stock-AF'!$G$2:$G$215,Shares!$A$1)/SUMIFS('Stock-AF'!L$2:L$215,'Stock-AF'!$C$2:$C$215,Shares!$A31,'Stock-AF'!$G$2:$G$215,Shares!$A$1)</f>
        <v>0</v>
      </c>
      <c r="D31" s="9">
        <f>SUMIFS('Stock-AF'!M$2:M$215,'Stock-AF'!$C$2:$C$215,Shares!$B31,'Stock-AF'!$G$2:$G$215,Shares!$A$1)/SUMIFS('Stock-AF'!M$2:M$215,'Stock-AF'!$C$2:$C$215,Shares!$A31,'Stock-AF'!$G$2:$G$215,Shares!$A$1)</f>
        <v>2.9824501722775132E-3</v>
      </c>
      <c r="E31" s="9">
        <f>SUMIFS('Stock-AF'!N$2:N$215,'Stock-AF'!$C$2:$C$215,Shares!$B31,'Stock-AF'!$G$2:$G$215,Shares!$A$1)/SUMIFS('Stock-AF'!N$2:N$215,'Stock-AF'!$C$2:$C$215,Shares!$A31,'Stock-AF'!$G$2:$G$215,Shares!$A$1)</f>
        <v>0</v>
      </c>
      <c r="F31" s="9">
        <f>SUMIFS('Stock-AF'!O$2:O$215,'Stock-AF'!$C$2:$C$215,Shares!$B31,'Stock-AF'!$G$2:$G$215,Shares!$A$1)/SUMIFS('Stock-AF'!O$2:O$215,'Stock-AF'!$C$2:$C$215,Shares!$A31,'Stock-AF'!$G$2:$G$215,Shares!$A$1)</f>
        <v>3.4411373756457904E-3</v>
      </c>
      <c r="G31" s="9">
        <f>SUMIFS('Stock-AF'!P$2:P$215,'Stock-AF'!$C$2:$C$215,Shares!$B31,'Stock-AF'!$G$2:$G$215,Shares!$A$1)/SUMIFS('Stock-AF'!P$2:P$215,'Stock-AF'!$C$2:$C$215,Shares!$A31,'Stock-AF'!$G$2:$G$215,Shares!$A$1)</f>
        <v>0</v>
      </c>
      <c r="H31" s="9">
        <f>SUMIFS('Stock-AF'!Q$2:Q$215,'Stock-AF'!$C$2:$C$215,Shares!$B31,'Stock-AF'!$G$2:$G$215,Shares!$A$1)/SUMIFS('Stock-AF'!Q$2:Q$215,'Stock-AF'!$C$2:$C$215,Shares!$A31,'Stock-AF'!$G$2:$G$215,Shares!$A$1)</f>
        <v>9.8187679250106414E-4</v>
      </c>
      <c r="I31" s="9">
        <f>SUMIFS('Stock-AF'!R$2:R$215,'Stock-AF'!$C$2:$C$215,Shares!$B31,'Stock-AF'!$G$2:$G$215,Shares!$A$1)/SUMIFS('Stock-AF'!R$2:R$215,'Stock-AF'!$C$2:$C$215,Shares!$A31,'Stock-AF'!$G$2:$G$215,Shares!$A$1)</f>
        <v>0</v>
      </c>
      <c r="J31" s="9">
        <f>SUMIFS('Stock-AF'!S$2:S$215,'Stock-AF'!$C$2:$C$215,Shares!$B31,'Stock-AF'!$G$2:$G$215,Shares!$A$1)/SUMIFS('Stock-AF'!S$2:S$215,'Stock-AF'!$C$2:$C$215,Shares!$A31,'Stock-AF'!$G$2:$G$215,Shares!$A$1)</f>
        <v>2.4275218571429696E-3</v>
      </c>
      <c r="K31" s="9">
        <f>SUMIFS('Stock-AF'!T$2:T$215,'Stock-AF'!$C$2:$C$215,Shares!$B31,'Stock-AF'!$G$2:$G$215,Shares!$A$1)/SUMIFS('Stock-AF'!T$2:T$215,'Stock-AF'!$C$2:$C$215,Shares!$A31,'Stock-AF'!$G$2:$G$215,Shares!$A$1)</f>
        <v>2.8021185253682595E-3</v>
      </c>
      <c r="L31" s="9">
        <f>SUMIFS('Stock-AF'!U$2:U$215,'Stock-AF'!$C$2:$C$215,Shares!$B31,'Stock-AF'!$G$2:$G$215,Shares!$A$1)/SUMIFS('Stock-AF'!U$2:U$215,'Stock-AF'!$C$2:$C$215,Shares!$A31,'Stock-AF'!$G$2:$G$215,Shares!$A$1)</f>
        <v>1.59142861210721E-3</v>
      </c>
      <c r="M31" s="9">
        <f>SUMIFS('Stock-AF'!V$2:V$215,'Stock-AF'!$C$2:$C$215,Shares!$B31,'Stock-AF'!$G$2:$G$215,Shares!$A$1)/SUMIFS('Stock-AF'!V$2:V$215,'Stock-AF'!$C$2:$C$215,Shares!$A31,'Stock-AF'!$G$2:$G$215,Shares!$A$1)</f>
        <v>0</v>
      </c>
      <c r="N31" s="9">
        <f>SUMIFS('Stock-AF'!W$2:W$215,'Stock-AF'!$C$2:$C$215,Shares!$B31,'Stock-AF'!$G$2:$G$215,Shares!$A$1)/SUMIFS('Stock-AF'!W$2:W$215,'Stock-AF'!$C$2:$C$215,Shares!$A31,'Stock-AF'!$G$2:$G$215,Shares!$A$1)</f>
        <v>5.069602100532918E-4</v>
      </c>
      <c r="O31" s="9">
        <f>SUMIFS('Stock-AF'!X$2:X$215,'Stock-AF'!$C$2:$C$215,Shares!$B31,'Stock-AF'!$G$2:$G$215,Shares!$A$1)/SUMIFS('Stock-AF'!X$2:X$215,'Stock-AF'!$C$2:$C$215,Shares!$A31,'Stock-AF'!$G$2:$G$215,Shares!$A$1)</f>
        <v>2.5309934670047548E-3</v>
      </c>
      <c r="P31" s="9">
        <f>SUMIFS('Stock-AF'!Y$2:Y$215,'Stock-AF'!$C$2:$C$215,Shares!$B31,'Stock-AF'!$G$2:$G$215,Shares!$A$1)/SUMIFS('Stock-AF'!Y$2:Y$215,'Stock-AF'!$C$2:$C$215,Shares!$A31,'Stock-AF'!$G$2:$G$215,Shares!$A$1)</f>
        <v>0</v>
      </c>
      <c r="Q31" s="9">
        <f>SUMIFS('Stock-AF'!Z$2:Z$215,'Stock-AF'!$C$2:$C$215,Shares!$B31,'Stock-AF'!$G$2:$G$215,Shares!$A$1)/SUMIFS('Stock-AF'!Z$2:Z$215,'Stock-AF'!$C$2:$C$215,Shares!$A31,'Stock-AF'!$G$2:$G$215,Shares!$A$1)</f>
        <v>2.2707736906558695E-3</v>
      </c>
      <c r="R31" s="9">
        <f>SUMIFS('Stock-AF'!AA$2:AA$215,'Stock-AF'!$C$2:$C$215,Shares!$B31,'Stock-AF'!$G$2:$G$215,Shares!$A$1)/SUMIFS('Stock-AF'!AA$2:AA$215,'Stock-AF'!$C$2:$C$215,Shares!$A31,'Stock-AF'!$G$2:$G$215,Shares!$A$1)</f>
        <v>1.2851724221404676E-3</v>
      </c>
      <c r="S31" s="9">
        <f>SUMIFS('Stock-AF'!AB$2:AB$215,'Stock-AF'!$C$2:$C$215,Shares!$B31,'Stock-AF'!$G$2:$G$215,Shares!$A$1)/SUMIFS('Stock-AF'!AB$2:AB$215,'Stock-AF'!$C$2:$C$215,Shares!$A31,'Stock-AF'!$G$2:$G$215,Shares!$A$1)</f>
        <v>3.4777368380576839E-3</v>
      </c>
      <c r="T31" s="9">
        <f>SUMIFS('Stock-AF'!AC$2:AC$215,'Stock-AF'!$C$2:$C$215,Shares!$B31,'Stock-AF'!$G$2:$G$215,Shares!$A$1)/SUMIFS('Stock-AF'!AC$2:AC$215,'Stock-AF'!$C$2:$C$215,Shares!$A31,'Stock-AF'!$G$2:$G$215,Shares!$A$1)</f>
        <v>2.7600571718830627E-3</v>
      </c>
      <c r="U31" s="9">
        <f>SUMIFS('Stock-AF'!AD$2:AD$215,'Stock-AF'!$C$2:$C$215,Shares!$B31,'Stock-AF'!$G$2:$G$215,Shares!$A$1)/SUMIFS('Stock-AF'!AD$2:AD$215,'Stock-AF'!$C$2:$C$215,Shares!$A31,'Stock-AF'!$G$2:$G$215,Shares!$A$1)</f>
        <v>0</v>
      </c>
      <c r="V31" s="9">
        <f>SUMIFS('Stock-AF'!AE$2:AE$215,'Stock-AF'!$C$2:$C$215,Shares!$B31,'Stock-AF'!$G$2:$G$215,Shares!$A$1)/SUMIFS('Stock-AF'!AE$2:AE$215,'Stock-AF'!$C$2:$C$215,Shares!$A31,'Stock-AF'!$G$2:$G$215,Shares!$A$1)</f>
        <v>2.426835737748244E-3</v>
      </c>
      <c r="W31" s="9">
        <f>SUMIFS('Stock-AF'!AF$2:AF$215,'Stock-AF'!$C$2:$C$215,Shares!$B31,'Stock-AF'!$G$2:$G$215,Shares!$A$1)/SUMIFS('Stock-AF'!AF$2:AF$215,'Stock-AF'!$C$2:$C$215,Shares!$A31,'Stock-AF'!$G$2:$G$215,Shares!$A$1)</f>
        <v>0</v>
      </c>
      <c r="X31" s="9">
        <f>SUMIFS('Stock-AF'!AG$2:AG$215,'Stock-AF'!$C$2:$C$215,Shares!$B31,'Stock-AF'!$G$2:$G$215,Shares!$A$1)/SUMIFS('Stock-AF'!AG$2:AG$215,'Stock-AF'!$C$2:$C$215,Shares!$A31,'Stock-AF'!$G$2:$G$215,Shares!$A$1)</f>
        <v>0</v>
      </c>
      <c r="Y31" s="9">
        <f>SUMIFS('Stock-AF'!AH$2:AH$215,'Stock-AF'!$C$2:$C$215,Shares!$B31,'Stock-AF'!$G$2:$G$215,Shares!$A$1)/SUMIFS('Stock-AF'!AH$2:AH$215,'Stock-AF'!$C$2:$C$215,Shares!$A31,'Stock-AF'!$G$2:$G$215,Shares!$A$1)</f>
        <v>5.1323689720775469E-3</v>
      </c>
      <c r="Z31" s="9">
        <f>SUMIFS('Stock-AF'!AI$2:AI$215,'Stock-AF'!$C$2:$C$215,Shares!$B31,'Stock-AF'!$G$2:$G$215,Shares!$A$1)/SUMIFS('Stock-AF'!AI$2:AI$215,'Stock-AF'!$C$2:$C$215,Shares!$A31,'Stock-AF'!$G$2:$G$215,Shares!$A$1)</f>
        <v>0</v>
      </c>
      <c r="AA31" s="9">
        <f>SUMIFS('Stock-AF'!AJ$2:AJ$215,'Stock-AF'!$C$2:$C$215,Shares!$B31,'Stock-AF'!$G$2:$G$215,Shares!$A$1)/SUMIFS('Stock-AF'!AJ$2:AJ$215,'Stock-AF'!$C$2:$C$215,Shares!$A31,'Stock-AF'!$G$2:$G$215,Shares!$A$1)</f>
        <v>0</v>
      </c>
      <c r="AB31" s="9">
        <f>SUMIFS('Stock-AF'!AK$2:AK$215,'Stock-AF'!$C$2:$C$215,Shares!$B31,'Stock-AF'!$G$2:$G$215,Shares!$A$1)/SUMIFS('Stock-AF'!AK$2:AK$215,'Stock-AF'!$C$2:$C$215,Shares!$A31,'Stock-AF'!$G$2:$G$215,Shares!$A$1)</f>
        <v>6.0511898654671189E-5</v>
      </c>
      <c r="AC31" s="9">
        <f>SUMIFS('Stock-AF'!AL$2:AL$215,'Stock-AF'!$C$2:$C$215,Shares!$B31,'Stock-AF'!$G$2:$G$215,Shares!$A$1)/SUMIFS('Stock-AF'!AL$2:AL$215,'Stock-AF'!$C$2:$C$215,Shares!$A31,'Stock-AF'!$G$2:$G$215,Shares!$A$1)</f>
        <v>0</v>
      </c>
      <c r="AD31" s="9">
        <f>SUMIFS('Stock-AF'!AM$2:AM$215,'Stock-AF'!$C$2:$C$215,Shares!$B31,'Stock-AF'!$G$2:$G$215,Shares!$A$1)/SUMIFS('Stock-AF'!AM$2:AM$215,'Stock-AF'!$C$2:$C$215,Shares!$A31,'Stock-AF'!$G$2:$G$215,Shares!$A$1)</f>
        <v>6.2196304739683631E-3</v>
      </c>
      <c r="AE31" s="9">
        <f>SUMIFS('Stock-AF'!AN$2:AN$215,'Stock-AF'!$C$2:$C$215,Shares!$B31,'Stock-AF'!$G$2:$G$215,Shares!$A$1)/SUMIFS('Stock-AF'!AN$2:AN$215,'Stock-AF'!$C$2:$C$215,Shares!$A31,'Stock-AF'!$G$2:$G$215,Shares!$A$1)</f>
        <v>3.1497519088093913E-5</v>
      </c>
      <c r="AF31" s="9">
        <f>SUMIFS('Stock-AF'!AO$2:AO$215,'Stock-AF'!$C$2:$C$215,Shares!$B31,'Stock-AF'!$G$2:$G$215,Shares!$A$1)/SUMIFS('Stock-AF'!AO$2:AO$215,'Stock-AF'!$C$2:$C$215,Shares!$A31,'Stock-AF'!$G$2:$G$215,Shares!$A$1)</f>
        <v>2.4476762828889984E-3</v>
      </c>
      <c r="AG31" s="9">
        <f>SUMIFS('Stock-AF'!AP$2:AP$215,'Stock-AF'!$C$2:$C$215,Shares!$B31,'Stock-AF'!$G$2:$G$215,Shares!$A$1)/SUMIFS('Stock-AF'!AP$2:AP$215,'Stock-AF'!$C$2:$C$215,Shares!$A31,'Stock-AF'!$G$2:$G$215,Shares!$A$1)</f>
        <v>4.0629597619617208E-3</v>
      </c>
      <c r="AH31" s="9">
        <f>SUMIFS('Stock-AF'!AQ$2:AQ$215,'Stock-AF'!$C$2:$C$215,Shares!$B31,'Stock-AF'!$G$2:$G$215,Shares!$A$1)/SUMIFS('Stock-AF'!AQ$2:AQ$215,'Stock-AF'!$C$2:$C$215,Shares!$A31,'Stock-AF'!$G$2:$G$215,Shares!$A$1)</f>
        <v>1.0273995130132059E-3</v>
      </c>
      <c r="AI31" s="9">
        <f>SUMIFS('Stock-AF'!AR$2:AR$215,'Stock-AF'!$C$2:$C$215,Shares!$B31,'Stock-AF'!$G$2:$G$215,Shares!$A$1)/SUMIFS('Stock-AF'!AR$2:AR$215,'Stock-AF'!$C$2:$C$215,Shares!$A31,'Stock-AF'!$G$2:$G$215,Shares!$A$1)</f>
        <v>1.2545602095707124E-3</v>
      </c>
      <c r="AJ31" s="9">
        <f>SUMIFS('Stock-AF'!AS$2:AS$215,'Stock-AF'!$C$2:$C$215,Shares!$B31,'Stock-AF'!$G$2:$G$215,Shares!$A$1)/SUMIFS('Stock-AF'!AS$2:AS$215,'Stock-AF'!$C$2:$C$215,Shares!$A31,'Stock-AF'!$G$2:$G$215,Shares!$A$1)</f>
        <v>0</v>
      </c>
      <c r="AK31" s="9">
        <f>SUMIFS('Stock-AF'!AT$2:AT$215,'Stock-AF'!$C$2:$C$215,Shares!$B31,'Stock-AF'!$G$2:$G$215,Shares!$A$1)/SUMIFS('Stock-AF'!AT$2:AT$215,'Stock-AF'!$C$2:$C$215,Shares!$A31,'Stock-AF'!$G$2:$G$215,Shares!$A$1)</f>
        <v>0</v>
      </c>
      <c r="AL31" s="9">
        <f>SUMIFS('Stock-AF'!AU$2:AU$215,'Stock-AF'!$C$2:$C$215,Shares!$B31,'Stock-AF'!$G$2:$G$215,Shares!$A$1)/SUMIFS('Stock-AF'!AU$2:AU$215,'Stock-AF'!$C$2:$C$215,Shares!$A31,'Stock-AF'!$G$2:$G$215,Shares!$A$1)</f>
        <v>2.0712964449661115E-3</v>
      </c>
      <c r="AM31" s="9">
        <f>SUMIFS('Stock-AF'!AV$2:AV$215,'Stock-AF'!$C$2:$C$215,Shares!$B31,'Stock-AF'!$G$2:$G$215,Shares!$A$1)/SUMIFS('Stock-AF'!AV$2:AV$215,'Stock-AF'!$C$2:$C$215,Shares!$A31,'Stock-AF'!$G$2:$G$215,Shares!$A$1)</f>
        <v>4.5296459660974231E-3</v>
      </c>
    </row>
    <row r="32" spans="1:39">
      <c r="A32" t="str">
        <f t="shared" si="0"/>
        <v>C_ES-SC-SL*</v>
      </c>
      <c r="B32" s="4" t="s">
        <v>145</v>
      </c>
      <c r="C32" s="9">
        <f>SUMIFS('Stock-AF'!L$2:L$215,'Stock-AF'!$C$2:$C$215,Shares!$B32,'Stock-AF'!$G$2:$G$215,Shares!$A$1)/SUMIFS('Stock-AF'!L$2:L$215,'Stock-AF'!$C$2:$C$215,Shares!$A32,'Stock-AF'!$G$2:$G$215,Shares!$A$1)</f>
        <v>1</v>
      </c>
      <c r="D32" s="9">
        <f>SUMIFS('Stock-AF'!M$2:M$215,'Stock-AF'!$C$2:$C$215,Shares!$B32,'Stock-AF'!$G$2:$G$215,Shares!$A$1)/SUMIFS('Stock-AF'!M$2:M$215,'Stock-AF'!$C$2:$C$215,Shares!$A32,'Stock-AF'!$G$2:$G$215,Shares!$A$1)</f>
        <v>0.9970175498277225</v>
      </c>
      <c r="E32" s="9">
        <f>SUMIFS('Stock-AF'!N$2:N$215,'Stock-AF'!$C$2:$C$215,Shares!$B32,'Stock-AF'!$G$2:$G$215,Shares!$A$1)/SUMIFS('Stock-AF'!N$2:N$215,'Stock-AF'!$C$2:$C$215,Shares!$A32,'Stock-AF'!$G$2:$G$215,Shares!$A$1)</f>
        <v>1</v>
      </c>
      <c r="F32" s="9">
        <f>SUMIFS('Stock-AF'!O$2:O$215,'Stock-AF'!$C$2:$C$215,Shares!$B32,'Stock-AF'!$G$2:$G$215,Shares!$A$1)/SUMIFS('Stock-AF'!O$2:O$215,'Stock-AF'!$C$2:$C$215,Shares!$A32,'Stock-AF'!$G$2:$G$215,Shares!$A$1)</f>
        <v>0.99655886262435411</v>
      </c>
      <c r="G32" s="9">
        <f>SUMIFS('Stock-AF'!P$2:P$215,'Stock-AF'!$C$2:$C$215,Shares!$B32,'Stock-AF'!$G$2:$G$215,Shares!$A$1)/SUMIFS('Stock-AF'!P$2:P$215,'Stock-AF'!$C$2:$C$215,Shares!$A32,'Stock-AF'!$G$2:$G$215,Shares!$A$1)</f>
        <v>1</v>
      </c>
      <c r="H32" s="9">
        <f>SUMIFS('Stock-AF'!Q$2:Q$215,'Stock-AF'!$C$2:$C$215,Shares!$B32,'Stock-AF'!$G$2:$G$215,Shares!$A$1)/SUMIFS('Stock-AF'!Q$2:Q$215,'Stock-AF'!$C$2:$C$215,Shares!$A32,'Stock-AF'!$G$2:$G$215,Shares!$A$1)</f>
        <v>0.99901812320749883</v>
      </c>
      <c r="I32" s="9">
        <f>SUMIFS('Stock-AF'!R$2:R$215,'Stock-AF'!$C$2:$C$215,Shares!$B32,'Stock-AF'!$G$2:$G$215,Shares!$A$1)/SUMIFS('Stock-AF'!R$2:R$215,'Stock-AF'!$C$2:$C$215,Shares!$A32,'Stock-AF'!$G$2:$G$215,Shares!$A$1)</f>
        <v>1</v>
      </c>
      <c r="J32" s="9">
        <f>SUMIFS('Stock-AF'!S$2:S$215,'Stock-AF'!$C$2:$C$215,Shares!$B32,'Stock-AF'!$G$2:$G$215,Shares!$A$1)/SUMIFS('Stock-AF'!S$2:S$215,'Stock-AF'!$C$2:$C$215,Shares!$A32,'Stock-AF'!$G$2:$G$215,Shares!$A$1)</f>
        <v>0.99757247814285699</v>
      </c>
      <c r="K32" s="9">
        <f>SUMIFS('Stock-AF'!T$2:T$215,'Stock-AF'!$C$2:$C$215,Shares!$B32,'Stock-AF'!$G$2:$G$215,Shares!$A$1)/SUMIFS('Stock-AF'!T$2:T$215,'Stock-AF'!$C$2:$C$215,Shares!$A32,'Stock-AF'!$G$2:$G$215,Shares!$A$1)</f>
        <v>0.99719788147463173</v>
      </c>
      <c r="L32" s="9">
        <f>SUMIFS('Stock-AF'!U$2:U$215,'Stock-AF'!$C$2:$C$215,Shares!$B32,'Stock-AF'!$G$2:$G$215,Shares!$A$1)/SUMIFS('Stock-AF'!U$2:U$215,'Stock-AF'!$C$2:$C$215,Shares!$A32,'Stock-AF'!$G$2:$G$215,Shares!$A$1)</f>
        <v>0.99840857138789274</v>
      </c>
      <c r="M32" s="9">
        <f>SUMIFS('Stock-AF'!V$2:V$215,'Stock-AF'!$C$2:$C$215,Shares!$B32,'Stock-AF'!$G$2:$G$215,Shares!$A$1)/SUMIFS('Stock-AF'!V$2:V$215,'Stock-AF'!$C$2:$C$215,Shares!$A32,'Stock-AF'!$G$2:$G$215,Shares!$A$1)</f>
        <v>1</v>
      </c>
      <c r="N32" s="9">
        <f>SUMIFS('Stock-AF'!W$2:W$215,'Stock-AF'!$C$2:$C$215,Shares!$B32,'Stock-AF'!$G$2:$G$215,Shares!$A$1)/SUMIFS('Stock-AF'!W$2:W$215,'Stock-AF'!$C$2:$C$215,Shares!$A32,'Stock-AF'!$G$2:$G$215,Shares!$A$1)</f>
        <v>0.99949303978994675</v>
      </c>
      <c r="O32" s="9">
        <f>SUMIFS('Stock-AF'!X$2:X$215,'Stock-AF'!$C$2:$C$215,Shares!$B32,'Stock-AF'!$G$2:$G$215,Shares!$A$1)/SUMIFS('Stock-AF'!X$2:X$215,'Stock-AF'!$C$2:$C$215,Shares!$A32,'Stock-AF'!$G$2:$G$215,Shares!$A$1)</f>
        <v>0.99746900653299531</v>
      </c>
      <c r="P32" s="9">
        <f>SUMIFS('Stock-AF'!Y$2:Y$215,'Stock-AF'!$C$2:$C$215,Shares!$B32,'Stock-AF'!$G$2:$G$215,Shares!$A$1)/SUMIFS('Stock-AF'!Y$2:Y$215,'Stock-AF'!$C$2:$C$215,Shares!$A32,'Stock-AF'!$G$2:$G$215,Shares!$A$1)</f>
        <v>1</v>
      </c>
      <c r="Q32" s="9">
        <f>SUMIFS('Stock-AF'!Z$2:Z$215,'Stock-AF'!$C$2:$C$215,Shares!$B32,'Stock-AF'!$G$2:$G$215,Shares!$A$1)/SUMIFS('Stock-AF'!Z$2:Z$215,'Stock-AF'!$C$2:$C$215,Shares!$A32,'Stock-AF'!$G$2:$G$215,Shares!$A$1)</f>
        <v>0.99772922630934413</v>
      </c>
      <c r="R32" s="9">
        <f>SUMIFS('Stock-AF'!AA$2:AA$215,'Stock-AF'!$C$2:$C$215,Shares!$B32,'Stock-AF'!$G$2:$G$215,Shares!$A$1)/SUMIFS('Stock-AF'!AA$2:AA$215,'Stock-AF'!$C$2:$C$215,Shares!$A32,'Stock-AF'!$G$2:$G$215,Shares!$A$1)</f>
        <v>0.99871482757785945</v>
      </c>
      <c r="S32" s="9">
        <f>SUMIFS('Stock-AF'!AB$2:AB$215,'Stock-AF'!$C$2:$C$215,Shares!$B32,'Stock-AF'!$G$2:$G$215,Shares!$A$1)/SUMIFS('Stock-AF'!AB$2:AB$215,'Stock-AF'!$C$2:$C$215,Shares!$A32,'Stock-AF'!$G$2:$G$215,Shares!$A$1)</f>
        <v>0.99652226316194226</v>
      </c>
      <c r="T32" s="9">
        <f>SUMIFS('Stock-AF'!AC$2:AC$215,'Stock-AF'!$C$2:$C$215,Shares!$B32,'Stock-AF'!$G$2:$G$215,Shares!$A$1)/SUMIFS('Stock-AF'!AC$2:AC$215,'Stock-AF'!$C$2:$C$215,Shares!$A32,'Stock-AF'!$G$2:$G$215,Shares!$A$1)</f>
        <v>0.9972399428281169</v>
      </c>
      <c r="U32" s="9">
        <f>SUMIFS('Stock-AF'!AD$2:AD$215,'Stock-AF'!$C$2:$C$215,Shares!$B32,'Stock-AF'!$G$2:$G$215,Shares!$A$1)/SUMIFS('Stock-AF'!AD$2:AD$215,'Stock-AF'!$C$2:$C$215,Shares!$A32,'Stock-AF'!$G$2:$G$215,Shares!$A$1)</f>
        <v>1</v>
      </c>
      <c r="V32" s="9">
        <f>SUMIFS('Stock-AF'!AE$2:AE$215,'Stock-AF'!$C$2:$C$215,Shares!$B32,'Stock-AF'!$G$2:$G$215,Shares!$A$1)/SUMIFS('Stock-AF'!AE$2:AE$215,'Stock-AF'!$C$2:$C$215,Shares!$A32,'Stock-AF'!$G$2:$G$215,Shares!$A$1)</f>
        <v>0.99757316426225173</v>
      </c>
      <c r="W32" s="9">
        <f>SUMIFS('Stock-AF'!AF$2:AF$215,'Stock-AF'!$C$2:$C$215,Shares!$B32,'Stock-AF'!$G$2:$G$215,Shares!$A$1)/SUMIFS('Stock-AF'!AF$2:AF$215,'Stock-AF'!$C$2:$C$215,Shares!$A32,'Stock-AF'!$G$2:$G$215,Shares!$A$1)</f>
        <v>1</v>
      </c>
      <c r="X32" s="9">
        <f>SUMIFS('Stock-AF'!AG$2:AG$215,'Stock-AF'!$C$2:$C$215,Shares!$B32,'Stock-AF'!$G$2:$G$215,Shares!$A$1)/SUMIFS('Stock-AF'!AG$2:AG$215,'Stock-AF'!$C$2:$C$215,Shares!$A32,'Stock-AF'!$G$2:$G$215,Shares!$A$1)</f>
        <v>1</v>
      </c>
      <c r="Y32" s="9">
        <f>SUMIFS('Stock-AF'!AH$2:AH$215,'Stock-AF'!$C$2:$C$215,Shares!$B32,'Stock-AF'!$G$2:$G$215,Shares!$A$1)/SUMIFS('Stock-AF'!AH$2:AH$215,'Stock-AF'!$C$2:$C$215,Shares!$A32,'Stock-AF'!$G$2:$G$215,Shares!$A$1)</f>
        <v>0.99486763102792253</v>
      </c>
      <c r="Z32" s="9">
        <f>SUMIFS('Stock-AF'!AI$2:AI$215,'Stock-AF'!$C$2:$C$215,Shares!$B32,'Stock-AF'!$G$2:$G$215,Shares!$A$1)/SUMIFS('Stock-AF'!AI$2:AI$215,'Stock-AF'!$C$2:$C$215,Shares!$A32,'Stock-AF'!$G$2:$G$215,Shares!$A$1)</f>
        <v>1</v>
      </c>
      <c r="AA32" s="9">
        <f>SUMIFS('Stock-AF'!AJ$2:AJ$215,'Stock-AF'!$C$2:$C$215,Shares!$B32,'Stock-AF'!$G$2:$G$215,Shares!$A$1)/SUMIFS('Stock-AF'!AJ$2:AJ$215,'Stock-AF'!$C$2:$C$215,Shares!$A32,'Stock-AF'!$G$2:$G$215,Shares!$A$1)</f>
        <v>1</v>
      </c>
      <c r="AB32" s="9">
        <f>SUMIFS('Stock-AF'!AK$2:AK$215,'Stock-AF'!$C$2:$C$215,Shares!$B32,'Stock-AF'!$G$2:$G$215,Shares!$A$1)/SUMIFS('Stock-AF'!AK$2:AK$215,'Stock-AF'!$C$2:$C$215,Shares!$A32,'Stock-AF'!$G$2:$G$215,Shares!$A$1)</f>
        <v>0.99993948810134536</v>
      </c>
      <c r="AC32" s="9">
        <f>SUMIFS('Stock-AF'!AL$2:AL$215,'Stock-AF'!$C$2:$C$215,Shares!$B32,'Stock-AF'!$G$2:$G$215,Shares!$A$1)/SUMIFS('Stock-AF'!AL$2:AL$215,'Stock-AF'!$C$2:$C$215,Shares!$A32,'Stock-AF'!$G$2:$G$215,Shares!$A$1)</f>
        <v>1</v>
      </c>
      <c r="AD32" s="9">
        <f>SUMIFS('Stock-AF'!AM$2:AM$215,'Stock-AF'!$C$2:$C$215,Shares!$B32,'Stock-AF'!$G$2:$G$215,Shares!$A$1)/SUMIFS('Stock-AF'!AM$2:AM$215,'Stock-AF'!$C$2:$C$215,Shares!$A32,'Stock-AF'!$G$2:$G$215,Shares!$A$1)</f>
        <v>0.99378036952603155</v>
      </c>
      <c r="AE32" s="9">
        <f>SUMIFS('Stock-AF'!AN$2:AN$215,'Stock-AF'!$C$2:$C$215,Shares!$B32,'Stock-AF'!$G$2:$G$215,Shares!$A$1)/SUMIFS('Stock-AF'!AN$2:AN$215,'Stock-AF'!$C$2:$C$215,Shares!$A32,'Stock-AF'!$G$2:$G$215,Shares!$A$1)</f>
        <v>0.99996850248091185</v>
      </c>
      <c r="AF32" s="9">
        <f>SUMIFS('Stock-AF'!AO$2:AO$215,'Stock-AF'!$C$2:$C$215,Shares!$B32,'Stock-AF'!$G$2:$G$215,Shares!$A$1)/SUMIFS('Stock-AF'!AO$2:AO$215,'Stock-AF'!$C$2:$C$215,Shares!$A32,'Stock-AF'!$G$2:$G$215,Shares!$A$1)</f>
        <v>0.997552323717111</v>
      </c>
      <c r="AG32" s="9">
        <f>SUMIFS('Stock-AF'!AP$2:AP$215,'Stock-AF'!$C$2:$C$215,Shares!$B32,'Stock-AF'!$G$2:$G$215,Shares!$A$1)/SUMIFS('Stock-AF'!AP$2:AP$215,'Stock-AF'!$C$2:$C$215,Shares!$A32,'Stock-AF'!$G$2:$G$215,Shares!$A$1)</f>
        <v>0.99593704023803831</v>
      </c>
      <c r="AH32" s="9">
        <f>SUMIFS('Stock-AF'!AQ$2:AQ$215,'Stock-AF'!$C$2:$C$215,Shares!$B32,'Stock-AF'!$G$2:$G$215,Shares!$A$1)/SUMIFS('Stock-AF'!AQ$2:AQ$215,'Stock-AF'!$C$2:$C$215,Shares!$A32,'Stock-AF'!$G$2:$G$215,Shares!$A$1)</f>
        <v>0.99897260048698677</v>
      </c>
      <c r="AI32" s="9">
        <f>SUMIFS('Stock-AF'!AR$2:AR$215,'Stock-AF'!$C$2:$C$215,Shares!$B32,'Stock-AF'!$G$2:$G$215,Shares!$A$1)/SUMIFS('Stock-AF'!AR$2:AR$215,'Stock-AF'!$C$2:$C$215,Shares!$A32,'Stock-AF'!$G$2:$G$215,Shares!$A$1)</f>
        <v>0.99874543979042918</v>
      </c>
      <c r="AJ32" s="9">
        <f>SUMIFS('Stock-AF'!AS$2:AS$215,'Stock-AF'!$C$2:$C$215,Shares!$B32,'Stock-AF'!$G$2:$G$215,Shares!$A$1)/SUMIFS('Stock-AF'!AS$2:AS$215,'Stock-AF'!$C$2:$C$215,Shares!$A32,'Stock-AF'!$G$2:$G$215,Shares!$A$1)</f>
        <v>1</v>
      </c>
      <c r="AK32" s="9">
        <f>SUMIFS('Stock-AF'!AT$2:AT$215,'Stock-AF'!$C$2:$C$215,Shares!$B32,'Stock-AF'!$G$2:$G$215,Shares!$A$1)/SUMIFS('Stock-AF'!AT$2:AT$215,'Stock-AF'!$C$2:$C$215,Shares!$A32,'Stock-AF'!$G$2:$G$215,Shares!$A$1)</f>
        <v>1</v>
      </c>
      <c r="AL32" s="9">
        <f>SUMIFS('Stock-AF'!AU$2:AU$215,'Stock-AF'!$C$2:$C$215,Shares!$B32,'Stock-AF'!$G$2:$G$215,Shares!$A$1)/SUMIFS('Stock-AF'!AU$2:AU$215,'Stock-AF'!$C$2:$C$215,Shares!$A32,'Stock-AF'!$G$2:$G$215,Shares!$A$1)</f>
        <v>0.99792870355503394</v>
      </c>
      <c r="AM32" s="9">
        <f>SUMIFS('Stock-AF'!AV$2:AV$215,'Stock-AF'!$C$2:$C$215,Shares!$B32,'Stock-AF'!$G$2:$G$215,Shares!$A$1)/SUMIFS('Stock-AF'!AV$2:AV$215,'Stock-AF'!$C$2:$C$215,Shares!$A32,'Stock-AF'!$G$2:$G$215,Shares!$A$1)</f>
        <v>0.9954703540339026</v>
      </c>
    </row>
    <row r="33" spans="1:39">
      <c r="A33" t="str">
        <f t="shared" si="0"/>
        <v>C_ES-SC-SL*</v>
      </c>
      <c r="B33" s="4" t="s">
        <v>146</v>
      </c>
      <c r="C33" s="9">
        <f>SUMIFS('Stock-AF'!L$2:L$215,'Stock-AF'!$C$2:$C$215,Shares!$B33,'Stock-AF'!$G$2:$G$215,Shares!$A$1)/SUMIFS('Stock-AF'!L$2:L$215,'Stock-AF'!$C$2:$C$215,Shares!$A33,'Stock-AF'!$G$2:$G$215,Shares!$A$1)</f>
        <v>0</v>
      </c>
      <c r="D33" s="9">
        <f>SUMIFS('Stock-AF'!M$2:M$215,'Stock-AF'!$C$2:$C$215,Shares!$B33,'Stock-AF'!$G$2:$G$215,Shares!$A$1)/SUMIFS('Stock-AF'!M$2:M$215,'Stock-AF'!$C$2:$C$215,Shares!$A33,'Stock-AF'!$G$2:$G$215,Shares!$A$1)</f>
        <v>2.9824501722775054E-3</v>
      </c>
      <c r="E33" s="9">
        <f>SUMIFS('Stock-AF'!N$2:N$215,'Stock-AF'!$C$2:$C$215,Shares!$B33,'Stock-AF'!$G$2:$G$215,Shares!$A$1)/SUMIFS('Stock-AF'!N$2:N$215,'Stock-AF'!$C$2:$C$215,Shares!$A33,'Stock-AF'!$G$2:$G$215,Shares!$A$1)</f>
        <v>0</v>
      </c>
      <c r="F33" s="9">
        <f>SUMIFS('Stock-AF'!O$2:O$215,'Stock-AF'!$C$2:$C$215,Shares!$B33,'Stock-AF'!$G$2:$G$215,Shares!$A$1)/SUMIFS('Stock-AF'!O$2:O$215,'Stock-AF'!$C$2:$C$215,Shares!$A33,'Stock-AF'!$G$2:$G$215,Shares!$A$1)</f>
        <v>3.4411373756458108E-3</v>
      </c>
      <c r="G33" s="9">
        <f>SUMIFS('Stock-AF'!P$2:P$215,'Stock-AF'!$C$2:$C$215,Shares!$B33,'Stock-AF'!$G$2:$G$215,Shares!$A$1)/SUMIFS('Stock-AF'!P$2:P$215,'Stock-AF'!$C$2:$C$215,Shares!$A33,'Stock-AF'!$G$2:$G$215,Shares!$A$1)</f>
        <v>0</v>
      </c>
      <c r="H33" s="9">
        <f>SUMIFS('Stock-AF'!Q$2:Q$215,'Stock-AF'!$C$2:$C$215,Shares!$B33,'Stock-AF'!$G$2:$G$215,Shares!$A$1)/SUMIFS('Stock-AF'!Q$2:Q$215,'Stock-AF'!$C$2:$C$215,Shares!$A33,'Stock-AF'!$G$2:$G$215,Shares!$A$1)</f>
        <v>9.8187679250106435E-4</v>
      </c>
      <c r="I33" s="9">
        <f>SUMIFS('Stock-AF'!R$2:R$215,'Stock-AF'!$C$2:$C$215,Shares!$B33,'Stock-AF'!$G$2:$G$215,Shares!$A$1)/SUMIFS('Stock-AF'!R$2:R$215,'Stock-AF'!$C$2:$C$215,Shares!$A33,'Stock-AF'!$G$2:$G$215,Shares!$A$1)</f>
        <v>0</v>
      </c>
      <c r="J33" s="9">
        <f>SUMIFS('Stock-AF'!S$2:S$215,'Stock-AF'!$C$2:$C$215,Shares!$B33,'Stock-AF'!$G$2:$G$215,Shares!$A$1)/SUMIFS('Stock-AF'!S$2:S$215,'Stock-AF'!$C$2:$C$215,Shares!$A33,'Stock-AF'!$G$2:$G$215,Shares!$A$1)</f>
        <v>2.4275218571429705E-3</v>
      </c>
      <c r="K33" s="9">
        <f>SUMIFS('Stock-AF'!T$2:T$215,'Stock-AF'!$C$2:$C$215,Shares!$B33,'Stock-AF'!$G$2:$G$215,Shares!$A$1)/SUMIFS('Stock-AF'!T$2:T$215,'Stock-AF'!$C$2:$C$215,Shares!$A33,'Stock-AF'!$G$2:$G$215,Shares!$A$1)</f>
        <v>2.8021185253682686E-3</v>
      </c>
      <c r="L33" s="9">
        <f>SUMIFS('Stock-AF'!U$2:U$215,'Stock-AF'!$C$2:$C$215,Shares!$B33,'Stock-AF'!$G$2:$G$215,Shares!$A$1)/SUMIFS('Stock-AF'!U$2:U$215,'Stock-AF'!$C$2:$C$215,Shares!$A33,'Stock-AF'!$G$2:$G$215,Shares!$A$1)</f>
        <v>1.5914286121072091E-3</v>
      </c>
      <c r="M33" s="9">
        <f>SUMIFS('Stock-AF'!V$2:V$215,'Stock-AF'!$C$2:$C$215,Shares!$B33,'Stock-AF'!$G$2:$G$215,Shares!$A$1)/SUMIFS('Stock-AF'!V$2:V$215,'Stock-AF'!$C$2:$C$215,Shares!$A33,'Stock-AF'!$G$2:$G$215,Shares!$A$1)</f>
        <v>0</v>
      </c>
      <c r="N33" s="9">
        <f>SUMIFS('Stock-AF'!W$2:W$215,'Stock-AF'!$C$2:$C$215,Shares!$B33,'Stock-AF'!$G$2:$G$215,Shares!$A$1)/SUMIFS('Stock-AF'!W$2:W$215,'Stock-AF'!$C$2:$C$215,Shares!$A33,'Stock-AF'!$G$2:$G$215,Shares!$A$1)</f>
        <v>5.0696021005328974E-4</v>
      </c>
      <c r="O33" s="9">
        <f>SUMIFS('Stock-AF'!X$2:X$215,'Stock-AF'!$C$2:$C$215,Shares!$B33,'Stock-AF'!$G$2:$G$215,Shares!$A$1)/SUMIFS('Stock-AF'!X$2:X$215,'Stock-AF'!$C$2:$C$215,Shares!$A33,'Stock-AF'!$G$2:$G$215,Shares!$A$1)</f>
        <v>2.5309934670047439E-3</v>
      </c>
      <c r="P33" s="9">
        <f>SUMIFS('Stock-AF'!Y$2:Y$215,'Stock-AF'!$C$2:$C$215,Shares!$B33,'Stock-AF'!$G$2:$G$215,Shares!$A$1)/SUMIFS('Stock-AF'!Y$2:Y$215,'Stock-AF'!$C$2:$C$215,Shares!$A33,'Stock-AF'!$G$2:$G$215,Shares!$A$1)</f>
        <v>0</v>
      </c>
      <c r="Q33" s="9">
        <f>SUMIFS('Stock-AF'!Z$2:Z$215,'Stock-AF'!$C$2:$C$215,Shares!$B33,'Stock-AF'!$G$2:$G$215,Shares!$A$1)/SUMIFS('Stock-AF'!Z$2:Z$215,'Stock-AF'!$C$2:$C$215,Shares!$A33,'Stock-AF'!$G$2:$G$215,Shares!$A$1)</f>
        <v>2.2707736906558726E-3</v>
      </c>
      <c r="R33" s="9">
        <f>SUMIFS('Stock-AF'!AA$2:AA$215,'Stock-AF'!$C$2:$C$215,Shares!$B33,'Stock-AF'!$G$2:$G$215,Shares!$A$1)/SUMIFS('Stock-AF'!AA$2:AA$215,'Stock-AF'!$C$2:$C$215,Shares!$A33,'Stock-AF'!$G$2:$G$215,Shares!$A$1)</f>
        <v>1.2851724221404652E-3</v>
      </c>
      <c r="S33" s="9">
        <f>SUMIFS('Stock-AF'!AB$2:AB$215,'Stock-AF'!$C$2:$C$215,Shares!$B33,'Stock-AF'!$G$2:$G$215,Shares!$A$1)/SUMIFS('Stock-AF'!AB$2:AB$215,'Stock-AF'!$C$2:$C$215,Shares!$A33,'Stock-AF'!$G$2:$G$215,Shares!$A$1)</f>
        <v>3.4777368380576636E-3</v>
      </c>
      <c r="T33" s="9">
        <f>SUMIFS('Stock-AF'!AC$2:AC$215,'Stock-AF'!$C$2:$C$215,Shares!$B33,'Stock-AF'!$G$2:$G$215,Shares!$A$1)/SUMIFS('Stock-AF'!AC$2:AC$215,'Stock-AF'!$C$2:$C$215,Shares!$A33,'Stock-AF'!$G$2:$G$215,Shares!$A$1)</f>
        <v>2.7600571718830592E-3</v>
      </c>
      <c r="U33" s="9">
        <f>SUMIFS('Stock-AF'!AD$2:AD$215,'Stock-AF'!$C$2:$C$215,Shares!$B33,'Stock-AF'!$G$2:$G$215,Shares!$A$1)/SUMIFS('Stock-AF'!AD$2:AD$215,'Stock-AF'!$C$2:$C$215,Shares!$A33,'Stock-AF'!$G$2:$G$215,Shares!$A$1)</f>
        <v>0</v>
      </c>
      <c r="V33" s="9">
        <f>SUMIFS('Stock-AF'!AE$2:AE$215,'Stock-AF'!$C$2:$C$215,Shares!$B33,'Stock-AF'!$G$2:$G$215,Shares!$A$1)/SUMIFS('Stock-AF'!AE$2:AE$215,'Stock-AF'!$C$2:$C$215,Shares!$A33,'Stock-AF'!$G$2:$G$215,Shares!$A$1)</f>
        <v>2.4268357377482423E-3</v>
      </c>
      <c r="W33" s="9">
        <f>SUMIFS('Stock-AF'!AF$2:AF$215,'Stock-AF'!$C$2:$C$215,Shares!$B33,'Stock-AF'!$G$2:$G$215,Shares!$A$1)/SUMIFS('Stock-AF'!AF$2:AF$215,'Stock-AF'!$C$2:$C$215,Shares!$A33,'Stock-AF'!$G$2:$G$215,Shares!$A$1)</f>
        <v>0</v>
      </c>
      <c r="X33" s="9">
        <f>SUMIFS('Stock-AF'!AG$2:AG$215,'Stock-AF'!$C$2:$C$215,Shares!$B33,'Stock-AF'!$G$2:$G$215,Shares!$A$1)/SUMIFS('Stock-AF'!AG$2:AG$215,'Stock-AF'!$C$2:$C$215,Shares!$A33,'Stock-AF'!$G$2:$G$215,Shares!$A$1)</f>
        <v>0</v>
      </c>
      <c r="Y33" s="9">
        <f>SUMIFS('Stock-AF'!AH$2:AH$215,'Stock-AF'!$C$2:$C$215,Shares!$B33,'Stock-AF'!$G$2:$G$215,Shares!$A$1)/SUMIFS('Stock-AF'!AH$2:AH$215,'Stock-AF'!$C$2:$C$215,Shares!$A33,'Stock-AF'!$G$2:$G$215,Shares!$A$1)</f>
        <v>5.1323689720775374E-3</v>
      </c>
      <c r="Z33" s="9">
        <f>SUMIFS('Stock-AF'!AI$2:AI$215,'Stock-AF'!$C$2:$C$215,Shares!$B33,'Stock-AF'!$G$2:$G$215,Shares!$A$1)/SUMIFS('Stock-AF'!AI$2:AI$215,'Stock-AF'!$C$2:$C$215,Shares!$A33,'Stock-AF'!$G$2:$G$215,Shares!$A$1)</f>
        <v>0</v>
      </c>
      <c r="AA33" s="9">
        <f>SUMIFS('Stock-AF'!AJ$2:AJ$215,'Stock-AF'!$C$2:$C$215,Shares!$B33,'Stock-AF'!$G$2:$G$215,Shares!$A$1)/SUMIFS('Stock-AF'!AJ$2:AJ$215,'Stock-AF'!$C$2:$C$215,Shares!$A33,'Stock-AF'!$G$2:$G$215,Shares!$A$1)</f>
        <v>0</v>
      </c>
      <c r="AB33" s="9">
        <f>SUMIFS('Stock-AF'!AK$2:AK$215,'Stock-AF'!$C$2:$C$215,Shares!$B33,'Stock-AF'!$G$2:$G$215,Shares!$A$1)/SUMIFS('Stock-AF'!AK$2:AK$215,'Stock-AF'!$C$2:$C$215,Shares!$A33,'Stock-AF'!$G$2:$G$215,Shares!$A$1)</f>
        <v>6.051189865467125E-5</v>
      </c>
      <c r="AC33" s="9">
        <f>SUMIFS('Stock-AF'!AL$2:AL$215,'Stock-AF'!$C$2:$C$215,Shares!$B33,'Stock-AF'!$G$2:$G$215,Shares!$A$1)/SUMIFS('Stock-AF'!AL$2:AL$215,'Stock-AF'!$C$2:$C$215,Shares!$A33,'Stock-AF'!$G$2:$G$215,Shares!$A$1)</f>
        <v>0</v>
      </c>
      <c r="AD33" s="9">
        <f>SUMIFS('Stock-AF'!AM$2:AM$215,'Stock-AF'!$C$2:$C$215,Shares!$B33,'Stock-AF'!$G$2:$G$215,Shares!$A$1)/SUMIFS('Stock-AF'!AM$2:AM$215,'Stock-AF'!$C$2:$C$215,Shares!$A33,'Stock-AF'!$G$2:$G$215,Shares!$A$1)</f>
        <v>6.2196304739683614E-3</v>
      </c>
      <c r="AE33" s="9">
        <f>SUMIFS('Stock-AF'!AN$2:AN$215,'Stock-AF'!$C$2:$C$215,Shares!$B33,'Stock-AF'!$G$2:$G$215,Shares!$A$1)/SUMIFS('Stock-AF'!AN$2:AN$215,'Stock-AF'!$C$2:$C$215,Shares!$A33,'Stock-AF'!$G$2:$G$215,Shares!$A$1)</f>
        <v>3.1497519088093859E-5</v>
      </c>
      <c r="AF33" s="9">
        <f>SUMIFS('Stock-AF'!AO$2:AO$215,'Stock-AF'!$C$2:$C$215,Shares!$B33,'Stock-AF'!$G$2:$G$215,Shares!$A$1)/SUMIFS('Stock-AF'!AO$2:AO$215,'Stock-AF'!$C$2:$C$215,Shares!$A33,'Stock-AF'!$G$2:$G$215,Shares!$A$1)</f>
        <v>2.4476762828889932E-3</v>
      </c>
      <c r="AG33" s="9">
        <f>SUMIFS('Stock-AF'!AP$2:AP$215,'Stock-AF'!$C$2:$C$215,Shares!$B33,'Stock-AF'!$G$2:$G$215,Shares!$A$1)/SUMIFS('Stock-AF'!AP$2:AP$215,'Stock-AF'!$C$2:$C$215,Shares!$A33,'Stock-AF'!$G$2:$G$215,Shares!$A$1)</f>
        <v>4.0629597619617278E-3</v>
      </c>
      <c r="AH33" s="9">
        <f>SUMIFS('Stock-AF'!AQ$2:AQ$215,'Stock-AF'!$C$2:$C$215,Shares!$B33,'Stock-AF'!$G$2:$G$215,Shares!$A$1)/SUMIFS('Stock-AF'!AQ$2:AQ$215,'Stock-AF'!$C$2:$C$215,Shares!$A33,'Stock-AF'!$G$2:$G$215,Shares!$A$1)</f>
        <v>1.0273995130132068E-3</v>
      </c>
      <c r="AI33" s="9">
        <f>SUMIFS('Stock-AF'!AR$2:AR$215,'Stock-AF'!$C$2:$C$215,Shares!$B33,'Stock-AF'!$G$2:$G$215,Shares!$A$1)/SUMIFS('Stock-AF'!AR$2:AR$215,'Stock-AF'!$C$2:$C$215,Shares!$A33,'Stock-AF'!$G$2:$G$215,Shares!$A$1)</f>
        <v>1.2545602095707185E-3</v>
      </c>
      <c r="AJ33" s="9">
        <f>SUMIFS('Stock-AF'!AS$2:AS$215,'Stock-AF'!$C$2:$C$215,Shares!$B33,'Stock-AF'!$G$2:$G$215,Shares!$A$1)/SUMIFS('Stock-AF'!AS$2:AS$215,'Stock-AF'!$C$2:$C$215,Shares!$A33,'Stock-AF'!$G$2:$G$215,Shares!$A$1)</f>
        <v>0</v>
      </c>
      <c r="AK33" s="9">
        <f>SUMIFS('Stock-AF'!AT$2:AT$215,'Stock-AF'!$C$2:$C$215,Shares!$B33,'Stock-AF'!$G$2:$G$215,Shares!$A$1)/SUMIFS('Stock-AF'!AT$2:AT$215,'Stock-AF'!$C$2:$C$215,Shares!$A33,'Stock-AF'!$G$2:$G$215,Shares!$A$1)</f>
        <v>0</v>
      </c>
      <c r="AL33" s="9">
        <f>SUMIFS('Stock-AF'!AU$2:AU$215,'Stock-AF'!$C$2:$C$215,Shares!$B33,'Stock-AF'!$G$2:$G$215,Shares!$A$1)/SUMIFS('Stock-AF'!AU$2:AU$215,'Stock-AF'!$C$2:$C$215,Shares!$A33,'Stock-AF'!$G$2:$G$215,Shares!$A$1)</f>
        <v>2.0712964449661076E-3</v>
      </c>
      <c r="AM33" s="9">
        <f>SUMIFS('Stock-AF'!AV$2:AV$215,'Stock-AF'!$C$2:$C$215,Shares!$B33,'Stock-AF'!$G$2:$G$215,Shares!$A$1)/SUMIFS('Stock-AF'!AV$2:AV$215,'Stock-AF'!$C$2:$C$215,Shares!$A33,'Stock-AF'!$G$2:$G$215,Shares!$A$1)</f>
        <v>4.5296459660973979E-3</v>
      </c>
    </row>
    <row r="34" spans="1:39">
      <c r="A34" t="str">
        <f t="shared" si="0"/>
        <v>C_ES-SC-SR*</v>
      </c>
      <c r="B34" s="4" t="s">
        <v>147</v>
      </c>
      <c r="C34" s="9">
        <f>SUMIFS('Stock-AF'!L$2:L$215,'Stock-AF'!$C$2:$C$215,Shares!$B34,'Stock-AF'!$G$2:$G$215,Shares!$A$1)/SUMIFS('Stock-AF'!L$2:L$215,'Stock-AF'!$C$2:$C$215,Shares!$A34,'Stock-AF'!$G$2:$G$215,Shares!$A$1)</f>
        <v>1</v>
      </c>
      <c r="D34" s="9">
        <f>SUMIFS('Stock-AF'!M$2:M$215,'Stock-AF'!$C$2:$C$215,Shares!$B34,'Stock-AF'!$G$2:$G$215,Shares!$A$1)/SUMIFS('Stock-AF'!M$2:M$215,'Stock-AF'!$C$2:$C$215,Shares!$A34,'Stock-AF'!$G$2:$G$215,Shares!$A$1)</f>
        <v>0.9970175498277225</v>
      </c>
      <c r="E34" s="9">
        <f>SUMIFS('Stock-AF'!N$2:N$215,'Stock-AF'!$C$2:$C$215,Shares!$B34,'Stock-AF'!$G$2:$G$215,Shares!$A$1)/SUMIFS('Stock-AF'!N$2:N$215,'Stock-AF'!$C$2:$C$215,Shares!$A34,'Stock-AF'!$G$2:$G$215,Shares!$A$1)</f>
        <v>1</v>
      </c>
      <c r="F34" s="9">
        <f>SUMIFS('Stock-AF'!O$2:O$215,'Stock-AF'!$C$2:$C$215,Shares!$B34,'Stock-AF'!$G$2:$G$215,Shares!$A$1)/SUMIFS('Stock-AF'!O$2:O$215,'Stock-AF'!$C$2:$C$215,Shares!$A34,'Stock-AF'!$G$2:$G$215,Shares!$A$1)</f>
        <v>0.99655886262435434</v>
      </c>
      <c r="G34" s="9">
        <f>SUMIFS('Stock-AF'!P$2:P$215,'Stock-AF'!$C$2:$C$215,Shares!$B34,'Stock-AF'!$G$2:$G$215,Shares!$A$1)/SUMIFS('Stock-AF'!P$2:P$215,'Stock-AF'!$C$2:$C$215,Shares!$A34,'Stock-AF'!$G$2:$G$215,Shares!$A$1)</f>
        <v>1</v>
      </c>
      <c r="H34" s="9">
        <f>SUMIFS('Stock-AF'!Q$2:Q$215,'Stock-AF'!$C$2:$C$215,Shares!$B34,'Stock-AF'!$G$2:$G$215,Shares!$A$1)/SUMIFS('Stock-AF'!Q$2:Q$215,'Stock-AF'!$C$2:$C$215,Shares!$A34,'Stock-AF'!$G$2:$G$215,Shares!$A$1)</f>
        <v>0.99901812320749894</v>
      </c>
      <c r="I34" s="9">
        <f>SUMIFS('Stock-AF'!R$2:R$215,'Stock-AF'!$C$2:$C$215,Shares!$B34,'Stock-AF'!$G$2:$G$215,Shares!$A$1)/SUMIFS('Stock-AF'!R$2:R$215,'Stock-AF'!$C$2:$C$215,Shares!$A34,'Stock-AF'!$G$2:$G$215,Shares!$A$1)</f>
        <v>1</v>
      </c>
      <c r="J34" s="9">
        <f>SUMIFS('Stock-AF'!S$2:S$215,'Stock-AF'!$C$2:$C$215,Shares!$B34,'Stock-AF'!$G$2:$G$215,Shares!$A$1)/SUMIFS('Stock-AF'!S$2:S$215,'Stock-AF'!$C$2:$C$215,Shares!$A34,'Stock-AF'!$G$2:$G$215,Shares!$A$1)</f>
        <v>0.9975724781428571</v>
      </c>
      <c r="K34" s="9">
        <f>SUMIFS('Stock-AF'!T$2:T$215,'Stock-AF'!$C$2:$C$215,Shares!$B34,'Stock-AF'!$G$2:$G$215,Shares!$A$1)/SUMIFS('Stock-AF'!T$2:T$215,'Stock-AF'!$C$2:$C$215,Shares!$A34,'Stock-AF'!$G$2:$G$215,Shares!$A$1)</f>
        <v>0.99719788147463173</v>
      </c>
      <c r="L34" s="9">
        <f>SUMIFS('Stock-AF'!U$2:U$215,'Stock-AF'!$C$2:$C$215,Shares!$B34,'Stock-AF'!$G$2:$G$215,Shares!$A$1)/SUMIFS('Stock-AF'!U$2:U$215,'Stock-AF'!$C$2:$C$215,Shares!$A34,'Stock-AF'!$G$2:$G$215,Shares!$A$1)</f>
        <v>0.99840857138789274</v>
      </c>
      <c r="M34" s="9">
        <f>SUMIFS('Stock-AF'!V$2:V$215,'Stock-AF'!$C$2:$C$215,Shares!$B34,'Stock-AF'!$G$2:$G$215,Shares!$A$1)/SUMIFS('Stock-AF'!V$2:V$215,'Stock-AF'!$C$2:$C$215,Shares!$A34,'Stock-AF'!$G$2:$G$215,Shares!$A$1)</f>
        <v>1</v>
      </c>
      <c r="N34" s="9">
        <f>SUMIFS('Stock-AF'!W$2:W$215,'Stock-AF'!$C$2:$C$215,Shares!$B34,'Stock-AF'!$G$2:$G$215,Shares!$A$1)/SUMIFS('Stock-AF'!W$2:W$215,'Stock-AF'!$C$2:$C$215,Shares!$A34,'Stock-AF'!$G$2:$G$215,Shares!$A$1)</f>
        <v>0.99949303978994675</v>
      </c>
      <c r="O34" s="9">
        <f>SUMIFS('Stock-AF'!X$2:X$215,'Stock-AF'!$C$2:$C$215,Shares!$B34,'Stock-AF'!$G$2:$G$215,Shares!$A$1)/SUMIFS('Stock-AF'!X$2:X$215,'Stock-AF'!$C$2:$C$215,Shares!$A34,'Stock-AF'!$G$2:$G$215,Shares!$A$1)</f>
        <v>0.99746900653299519</v>
      </c>
      <c r="P34" s="9">
        <f>SUMIFS('Stock-AF'!Y$2:Y$215,'Stock-AF'!$C$2:$C$215,Shares!$B34,'Stock-AF'!$G$2:$G$215,Shares!$A$1)/SUMIFS('Stock-AF'!Y$2:Y$215,'Stock-AF'!$C$2:$C$215,Shares!$A34,'Stock-AF'!$G$2:$G$215,Shares!$A$1)</f>
        <v>1</v>
      </c>
      <c r="Q34" s="9">
        <f>SUMIFS('Stock-AF'!Z$2:Z$215,'Stock-AF'!$C$2:$C$215,Shares!$B34,'Stock-AF'!$G$2:$G$215,Shares!$A$1)/SUMIFS('Stock-AF'!Z$2:Z$215,'Stock-AF'!$C$2:$C$215,Shares!$A34,'Stock-AF'!$G$2:$G$215,Shares!$A$1)</f>
        <v>0.99772922630934424</v>
      </c>
      <c r="R34" s="9">
        <f>SUMIFS('Stock-AF'!AA$2:AA$215,'Stock-AF'!$C$2:$C$215,Shares!$B34,'Stock-AF'!$G$2:$G$215,Shares!$A$1)/SUMIFS('Stock-AF'!AA$2:AA$215,'Stock-AF'!$C$2:$C$215,Shares!$A34,'Stock-AF'!$G$2:$G$215,Shares!$A$1)</f>
        <v>0.99871482757785957</v>
      </c>
      <c r="S34" s="9">
        <f>SUMIFS('Stock-AF'!AB$2:AB$215,'Stock-AF'!$C$2:$C$215,Shares!$B34,'Stock-AF'!$G$2:$G$215,Shares!$A$1)/SUMIFS('Stock-AF'!AB$2:AB$215,'Stock-AF'!$C$2:$C$215,Shares!$A34,'Stock-AF'!$G$2:$G$215,Shares!$A$1)</f>
        <v>0.99652226316194237</v>
      </c>
      <c r="T34" s="9">
        <f>SUMIFS('Stock-AF'!AC$2:AC$215,'Stock-AF'!$C$2:$C$215,Shares!$B34,'Stock-AF'!$G$2:$G$215,Shares!$A$1)/SUMIFS('Stock-AF'!AC$2:AC$215,'Stock-AF'!$C$2:$C$215,Shares!$A34,'Stock-AF'!$G$2:$G$215,Shares!$A$1)</f>
        <v>0.9972399428281169</v>
      </c>
      <c r="U34" s="9">
        <f>SUMIFS('Stock-AF'!AD$2:AD$215,'Stock-AF'!$C$2:$C$215,Shares!$B34,'Stock-AF'!$G$2:$G$215,Shares!$A$1)/SUMIFS('Stock-AF'!AD$2:AD$215,'Stock-AF'!$C$2:$C$215,Shares!$A34,'Stock-AF'!$G$2:$G$215,Shares!$A$1)</f>
        <v>1</v>
      </c>
      <c r="V34" s="9">
        <f>SUMIFS('Stock-AF'!AE$2:AE$215,'Stock-AF'!$C$2:$C$215,Shares!$B34,'Stock-AF'!$G$2:$G$215,Shares!$A$1)/SUMIFS('Stock-AF'!AE$2:AE$215,'Stock-AF'!$C$2:$C$215,Shares!$A34,'Stock-AF'!$G$2:$G$215,Shares!$A$1)</f>
        <v>0.99757316426225184</v>
      </c>
      <c r="W34" s="9">
        <f>SUMIFS('Stock-AF'!AF$2:AF$215,'Stock-AF'!$C$2:$C$215,Shares!$B34,'Stock-AF'!$G$2:$G$215,Shares!$A$1)/SUMIFS('Stock-AF'!AF$2:AF$215,'Stock-AF'!$C$2:$C$215,Shares!$A34,'Stock-AF'!$G$2:$G$215,Shares!$A$1)</f>
        <v>1</v>
      </c>
      <c r="X34" s="9">
        <f>SUMIFS('Stock-AF'!AG$2:AG$215,'Stock-AF'!$C$2:$C$215,Shares!$B34,'Stock-AF'!$G$2:$G$215,Shares!$A$1)/SUMIFS('Stock-AF'!AG$2:AG$215,'Stock-AF'!$C$2:$C$215,Shares!$A34,'Stock-AF'!$G$2:$G$215,Shares!$A$1)</f>
        <v>1</v>
      </c>
      <c r="Y34" s="9">
        <f>SUMIFS('Stock-AF'!AH$2:AH$215,'Stock-AF'!$C$2:$C$215,Shares!$B34,'Stock-AF'!$G$2:$G$215,Shares!$A$1)/SUMIFS('Stock-AF'!AH$2:AH$215,'Stock-AF'!$C$2:$C$215,Shares!$A34,'Stock-AF'!$G$2:$G$215,Shares!$A$1)</f>
        <v>0.99486763102792242</v>
      </c>
      <c r="Z34" s="9">
        <f>SUMIFS('Stock-AF'!AI$2:AI$215,'Stock-AF'!$C$2:$C$215,Shares!$B34,'Stock-AF'!$G$2:$G$215,Shares!$A$1)/SUMIFS('Stock-AF'!AI$2:AI$215,'Stock-AF'!$C$2:$C$215,Shares!$A34,'Stock-AF'!$G$2:$G$215,Shares!$A$1)</f>
        <v>1</v>
      </c>
      <c r="AA34" s="9">
        <f>SUMIFS('Stock-AF'!AJ$2:AJ$215,'Stock-AF'!$C$2:$C$215,Shares!$B34,'Stock-AF'!$G$2:$G$215,Shares!$A$1)/SUMIFS('Stock-AF'!AJ$2:AJ$215,'Stock-AF'!$C$2:$C$215,Shares!$A34,'Stock-AF'!$G$2:$G$215,Shares!$A$1)</f>
        <v>1</v>
      </c>
      <c r="AB34" s="9">
        <f>SUMIFS('Stock-AF'!AK$2:AK$215,'Stock-AF'!$C$2:$C$215,Shares!$B34,'Stock-AF'!$G$2:$G$215,Shares!$A$1)/SUMIFS('Stock-AF'!AK$2:AK$215,'Stock-AF'!$C$2:$C$215,Shares!$A34,'Stock-AF'!$G$2:$G$215,Shares!$A$1)</f>
        <v>0.99993948810134525</v>
      </c>
      <c r="AC34" s="9">
        <f>SUMIFS('Stock-AF'!AL$2:AL$215,'Stock-AF'!$C$2:$C$215,Shares!$B34,'Stock-AF'!$G$2:$G$215,Shares!$A$1)/SUMIFS('Stock-AF'!AL$2:AL$215,'Stock-AF'!$C$2:$C$215,Shares!$A34,'Stock-AF'!$G$2:$G$215,Shares!$A$1)</f>
        <v>1</v>
      </c>
      <c r="AD34" s="9">
        <f>SUMIFS('Stock-AF'!AM$2:AM$215,'Stock-AF'!$C$2:$C$215,Shares!$B34,'Stock-AF'!$G$2:$G$215,Shares!$A$1)/SUMIFS('Stock-AF'!AM$2:AM$215,'Stock-AF'!$C$2:$C$215,Shares!$A34,'Stock-AF'!$G$2:$G$215,Shares!$A$1)</f>
        <v>0.99378036952603155</v>
      </c>
      <c r="AE34" s="9">
        <f>SUMIFS('Stock-AF'!AN$2:AN$215,'Stock-AF'!$C$2:$C$215,Shares!$B34,'Stock-AF'!$G$2:$G$215,Shares!$A$1)/SUMIFS('Stock-AF'!AN$2:AN$215,'Stock-AF'!$C$2:$C$215,Shares!$A34,'Stock-AF'!$G$2:$G$215,Shares!$A$1)</f>
        <v>0.99996850248091185</v>
      </c>
      <c r="AF34" s="9">
        <f>SUMIFS('Stock-AF'!AO$2:AO$215,'Stock-AF'!$C$2:$C$215,Shares!$B34,'Stock-AF'!$G$2:$G$215,Shares!$A$1)/SUMIFS('Stock-AF'!AO$2:AO$215,'Stock-AF'!$C$2:$C$215,Shares!$A34,'Stock-AF'!$G$2:$G$215,Shares!$A$1)</f>
        <v>0.997552323717111</v>
      </c>
      <c r="AG34" s="9">
        <f>SUMIFS('Stock-AF'!AP$2:AP$215,'Stock-AF'!$C$2:$C$215,Shares!$B34,'Stock-AF'!$G$2:$G$215,Shares!$A$1)/SUMIFS('Stock-AF'!AP$2:AP$215,'Stock-AF'!$C$2:$C$215,Shares!$A34,'Stock-AF'!$G$2:$G$215,Shares!$A$1)</f>
        <v>0.99593704023803831</v>
      </c>
      <c r="AH34" s="9">
        <f>SUMIFS('Stock-AF'!AQ$2:AQ$215,'Stock-AF'!$C$2:$C$215,Shares!$B34,'Stock-AF'!$G$2:$G$215,Shares!$A$1)/SUMIFS('Stock-AF'!AQ$2:AQ$215,'Stock-AF'!$C$2:$C$215,Shares!$A34,'Stock-AF'!$G$2:$G$215,Shares!$A$1)</f>
        <v>0.99897260048698666</v>
      </c>
      <c r="AI34" s="9">
        <f>SUMIFS('Stock-AF'!AR$2:AR$215,'Stock-AF'!$C$2:$C$215,Shares!$B34,'Stock-AF'!$G$2:$G$215,Shares!$A$1)/SUMIFS('Stock-AF'!AR$2:AR$215,'Stock-AF'!$C$2:$C$215,Shares!$A34,'Stock-AF'!$G$2:$G$215,Shares!$A$1)</f>
        <v>0.99874543979042929</v>
      </c>
      <c r="AJ34" s="9">
        <f>SUMIFS('Stock-AF'!AS$2:AS$215,'Stock-AF'!$C$2:$C$215,Shares!$B34,'Stock-AF'!$G$2:$G$215,Shares!$A$1)/SUMIFS('Stock-AF'!AS$2:AS$215,'Stock-AF'!$C$2:$C$215,Shares!$A34,'Stock-AF'!$G$2:$G$215,Shares!$A$1)</f>
        <v>1</v>
      </c>
      <c r="AK34" s="9">
        <f>SUMIFS('Stock-AF'!AT$2:AT$215,'Stock-AF'!$C$2:$C$215,Shares!$B34,'Stock-AF'!$G$2:$G$215,Shares!$A$1)/SUMIFS('Stock-AF'!AT$2:AT$215,'Stock-AF'!$C$2:$C$215,Shares!$A34,'Stock-AF'!$G$2:$G$215,Shares!$A$1)</f>
        <v>1</v>
      </c>
      <c r="AL34" s="9">
        <f>SUMIFS('Stock-AF'!AU$2:AU$215,'Stock-AF'!$C$2:$C$215,Shares!$B34,'Stock-AF'!$G$2:$G$215,Shares!$A$1)/SUMIFS('Stock-AF'!AU$2:AU$215,'Stock-AF'!$C$2:$C$215,Shares!$A34,'Stock-AF'!$G$2:$G$215,Shares!$A$1)</f>
        <v>0.99792870355503394</v>
      </c>
      <c r="AM34" s="9">
        <f>SUMIFS('Stock-AF'!AV$2:AV$215,'Stock-AF'!$C$2:$C$215,Shares!$B34,'Stock-AF'!$G$2:$G$215,Shares!$A$1)/SUMIFS('Stock-AF'!AV$2:AV$215,'Stock-AF'!$C$2:$C$215,Shares!$A34,'Stock-AF'!$G$2:$G$215,Shares!$A$1)</f>
        <v>0.9954703540339026</v>
      </c>
    </row>
    <row r="35" spans="1:39">
      <c r="A35" t="str">
        <f t="shared" si="0"/>
        <v>C_ES-SC-SR*</v>
      </c>
      <c r="B35" s="4" t="s">
        <v>148</v>
      </c>
      <c r="C35" s="9">
        <f>SUMIFS('Stock-AF'!L$2:L$215,'Stock-AF'!$C$2:$C$215,Shares!$B35,'Stock-AF'!$G$2:$G$215,Shares!$A$1)/SUMIFS('Stock-AF'!L$2:L$215,'Stock-AF'!$C$2:$C$215,Shares!$A35,'Stock-AF'!$G$2:$G$215,Shares!$A$1)</f>
        <v>0</v>
      </c>
      <c r="D35" s="9">
        <f>SUMIFS('Stock-AF'!M$2:M$215,'Stock-AF'!$C$2:$C$215,Shares!$B35,'Stock-AF'!$G$2:$G$215,Shares!$A$1)/SUMIFS('Stock-AF'!M$2:M$215,'Stock-AF'!$C$2:$C$215,Shares!$A35,'Stock-AF'!$G$2:$G$215,Shares!$A$1)</f>
        <v>2.9824501722775154E-3</v>
      </c>
      <c r="E35" s="9">
        <f>SUMIFS('Stock-AF'!N$2:N$215,'Stock-AF'!$C$2:$C$215,Shares!$B35,'Stock-AF'!$G$2:$G$215,Shares!$A$1)/SUMIFS('Stock-AF'!N$2:N$215,'Stock-AF'!$C$2:$C$215,Shares!$A35,'Stock-AF'!$G$2:$G$215,Shares!$A$1)</f>
        <v>0</v>
      </c>
      <c r="F35" s="9">
        <f>SUMIFS('Stock-AF'!O$2:O$215,'Stock-AF'!$C$2:$C$215,Shares!$B35,'Stock-AF'!$G$2:$G$215,Shares!$A$1)/SUMIFS('Stock-AF'!O$2:O$215,'Stock-AF'!$C$2:$C$215,Shares!$A35,'Stock-AF'!$G$2:$G$215,Shares!$A$1)</f>
        <v>3.4411373756457917E-3</v>
      </c>
      <c r="G35" s="9">
        <f>SUMIFS('Stock-AF'!P$2:P$215,'Stock-AF'!$C$2:$C$215,Shares!$B35,'Stock-AF'!$G$2:$G$215,Shares!$A$1)/SUMIFS('Stock-AF'!P$2:P$215,'Stock-AF'!$C$2:$C$215,Shares!$A35,'Stock-AF'!$G$2:$G$215,Shares!$A$1)</f>
        <v>0</v>
      </c>
      <c r="H35" s="9">
        <f>SUMIFS('Stock-AF'!Q$2:Q$215,'Stock-AF'!$C$2:$C$215,Shares!$B35,'Stock-AF'!$G$2:$G$215,Shares!$A$1)/SUMIFS('Stock-AF'!Q$2:Q$215,'Stock-AF'!$C$2:$C$215,Shares!$A35,'Stock-AF'!$G$2:$G$215,Shares!$A$1)</f>
        <v>9.8187679250106761E-4</v>
      </c>
      <c r="I35" s="9">
        <f>SUMIFS('Stock-AF'!R$2:R$215,'Stock-AF'!$C$2:$C$215,Shares!$B35,'Stock-AF'!$G$2:$G$215,Shares!$A$1)/SUMIFS('Stock-AF'!R$2:R$215,'Stock-AF'!$C$2:$C$215,Shares!$A35,'Stock-AF'!$G$2:$G$215,Shares!$A$1)</f>
        <v>0</v>
      </c>
      <c r="J35" s="9">
        <f>SUMIFS('Stock-AF'!S$2:S$215,'Stock-AF'!$C$2:$C$215,Shares!$B35,'Stock-AF'!$G$2:$G$215,Shares!$A$1)/SUMIFS('Stock-AF'!S$2:S$215,'Stock-AF'!$C$2:$C$215,Shares!$A35,'Stock-AF'!$G$2:$G$215,Shares!$A$1)</f>
        <v>2.4275218571429666E-3</v>
      </c>
      <c r="K35" s="9">
        <f>SUMIFS('Stock-AF'!T$2:T$215,'Stock-AF'!$C$2:$C$215,Shares!$B35,'Stock-AF'!$G$2:$G$215,Shares!$A$1)/SUMIFS('Stock-AF'!T$2:T$215,'Stock-AF'!$C$2:$C$215,Shares!$A35,'Stock-AF'!$G$2:$G$215,Shares!$A$1)</f>
        <v>2.8021185253682733E-3</v>
      </c>
      <c r="L35" s="9">
        <f>SUMIFS('Stock-AF'!U$2:U$215,'Stock-AF'!$C$2:$C$215,Shares!$B35,'Stock-AF'!$G$2:$G$215,Shares!$A$1)/SUMIFS('Stock-AF'!U$2:U$215,'Stock-AF'!$C$2:$C$215,Shares!$A35,'Stock-AF'!$G$2:$G$215,Shares!$A$1)</f>
        <v>1.5914286121072106E-3</v>
      </c>
      <c r="M35" s="9">
        <f>SUMIFS('Stock-AF'!V$2:V$215,'Stock-AF'!$C$2:$C$215,Shares!$B35,'Stock-AF'!$G$2:$G$215,Shares!$A$1)/SUMIFS('Stock-AF'!V$2:V$215,'Stock-AF'!$C$2:$C$215,Shares!$A35,'Stock-AF'!$G$2:$G$215,Shares!$A$1)</f>
        <v>0</v>
      </c>
      <c r="N35" s="9">
        <f>SUMIFS('Stock-AF'!W$2:W$215,'Stock-AF'!$C$2:$C$215,Shares!$B35,'Stock-AF'!$G$2:$G$215,Shares!$A$1)/SUMIFS('Stock-AF'!W$2:W$215,'Stock-AF'!$C$2:$C$215,Shares!$A35,'Stock-AF'!$G$2:$G$215,Shares!$A$1)</f>
        <v>5.0696021005329137E-4</v>
      </c>
      <c r="O35" s="9">
        <f>SUMIFS('Stock-AF'!X$2:X$215,'Stock-AF'!$C$2:$C$215,Shares!$B35,'Stock-AF'!$G$2:$G$215,Shares!$A$1)/SUMIFS('Stock-AF'!X$2:X$215,'Stock-AF'!$C$2:$C$215,Shares!$A35,'Stock-AF'!$G$2:$G$215,Shares!$A$1)</f>
        <v>2.5309934670047418E-3</v>
      </c>
      <c r="P35" s="9">
        <f>SUMIFS('Stock-AF'!Y$2:Y$215,'Stock-AF'!$C$2:$C$215,Shares!$B35,'Stock-AF'!$G$2:$G$215,Shares!$A$1)/SUMIFS('Stock-AF'!Y$2:Y$215,'Stock-AF'!$C$2:$C$215,Shares!$A35,'Stock-AF'!$G$2:$G$215,Shares!$A$1)</f>
        <v>0</v>
      </c>
      <c r="Q35" s="9">
        <f>SUMIFS('Stock-AF'!Z$2:Z$215,'Stock-AF'!$C$2:$C$215,Shares!$B35,'Stock-AF'!$G$2:$G$215,Shares!$A$1)/SUMIFS('Stock-AF'!Z$2:Z$215,'Stock-AF'!$C$2:$C$215,Shares!$A35,'Stock-AF'!$G$2:$G$215,Shares!$A$1)</f>
        <v>2.2707736906558687E-3</v>
      </c>
      <c r="R35" s="9">
        <f>SUMIFS('Stock-AF'!AA$2:AA$215,'Stock-AF'!$C$2:$C$215,Shares!$B35,'Stock-AF'!$G$2:$G$215,Shares!$A$1)/SUMIFS('Stock-AF'!AA$2:AA$215,'Stock-AF'!$C$2:$C$215,Shares!$A35,'Stock-AF'!$G$2:$G$215,Shares!$A$1)</f>
        <v>1.2851724221404704E-3</v>
      </c>
      <c r="S35" s="9">
        <f>SUMIFS('Stock-AF'!AB$2:AB$215,'Stock-AF'!$C$2:$C$215,Shares!$B35,'Stock-AF'!$G$2:$G$215,Shares!$A$1)/SUMIFS('Stock-AF'!AB$2:AB$215,'Stock-AF'!$C$2:$C$215,Shares!$A35,'Stock-AF'!$G$2:$G$215,Shares!$A$1)</f>
        <v>3.4777368380576722E-3</v>
      </c>
      <c r="T35" s="9">
        <f>SUMIFS('Stock-AF'!AC$2:AC$215,'Stock-AF'!$C$2:$C$215,Shares!$B35,'Stock-AF'!$G$2:$G$215,Shares!$A$1)/SUMIFS('Stock-AF'!AC$2:AC$215,'Stock-AF'!$C$2:$C$215,Shares!$A35,'Stock-AF'!$G$2:$G$215,Shares!$A$1)</f>
        <v>2.7600571718830679E-3</v>
      </c>
      <c r="U35" s="9">
        <f>SUMIFS('Stock-AF'!AD$2:AD$215,'Stock-AF'!$C$2:$C$215,Shares!$B35,'Stock-AF'!$G$2:$G$215,Shares!$A$1)/SUMIFS('Stock-AF'!AD$2:AD$215,'Stock-AF'!$C$2:$C$215,Shares!$A35,'Stock-AF'!$G$2:$G$215,Shares!$A$1)</f>
        <v>0</v>
      </c>
      <c r="V35" s="9">
        <f>SUMIFS('Stock-AF'!AE$2:AE$215,'Stock-AF'!$C$2:$C$215,Shares!$B35,'Stock-AF'!$G$2:$G$215,Shares!$A$1)/SUMIFS('Stock-AF'!AE$2:AE$215,'Stock-AF'!$C$2:$C$215,Shares!$A35,'Stock-AF'!$G$2:$G$215,Shares!$A$1)</f>
        <v>2.4268357377482388E-3</v>
      </c>
      <c r="W35" s="9">
        <f>SUMIFS('Stock-AF'!AF$2:AF$215,'Stock-AF'!$C$2:$C$215,Shares!$B35,'Stock-AF'!$G$2:$G$215,Shares!$A$1)/SUMIFS('Stock-AF'!AF$2:AF$215,'Stock-AF'!$C$2:$C$215,Shares!$A35,'Stock-AF'!$G$2:$G$215,Shares!$A$1)</f>
        <v>0</v>
      </c>
      <c r="X35" s="9">
        <f>SUMIFS('Stock-AF'!AG$2:AG$215,'Stock-AF'!$C$2:$C$215,Shares!$B35,'Stock-AF'!$G$2:$G$215,Shares!$A$1)/SUMIFS('Stock-AF'!AG$2:AG$215,'Stock-AF'!$C$2:$C$215,Shares!$A35,'Stock-AF'!$G$2:$G$215,Shares!$A$1)</f>
        <v>0</v>
      </c>
      <c r="Y35" s="9">
        <f>SUMIFS('Stock-AF'!AH$2:AH$215,'Stock-AF'!$C$2:$C$215,Shares!$B35,'Stock-AF'!$G$2:$G$215,Shares!$A$1)/SUMIFS('Stock-AF'!AH$2:AH$215,'Stock-AF'!$C$2:$C$215,Shares!$A35,'Stock-AF'!$G$2:$G$215,Shares!$A$1)</f>
        <v>5.1323689720775435E-3</v>
      </c>
      <c r="Z35" s="9">
        <f>SUMIFS('Stock-AF'!AI$2:AI$215,'Stock-AF'!$C$2:$C$215,Shares!$B35,'Stock-AF'!$G$2:$G$215,Shares!$A$1)/SUMIFS('Stock-AF'!AI$2:AI$215,'Stock-AF'!$C$2:$C$215,Shares!$A35,'Stock-AF'!$G$2:$G$215,Shares!$A$1)</f>
        <v>0</v>
      </c>
      <c r="AA35" s="9">
        <f>SUMIFS('Stock-AF'!AJ$2:AJ$215,'Stock-AF'!$C$2:$C$215,Shares!$B35,'Stock-AF'!$G$2:$G$215,Shares!$A$1)/SUMIFS('Stock-AF'!AJ$2:AJ$215,'Stock-AF'!$C$2:$C$215,Shares!$A35,'Stock-AF'!$G$2:$G$215,Shares!$A$1)</f>
        <v>0</v>
      </c>
      <c r="AB35" s="9">
        <f>SUMIFS('Stock-AF'!AK$2:AK$215,'Stock-AF'!$C$2:$C$215,Shares!$B35,'Stock-AF'!$G$2:$G$215,Shares!$A$1)/SUMIFS('Stock-AF'!AK$2:AK$215,'Stock-AF'!$C$2:$C$215,Shares!$A35,'Stock-AF'!$G$2:$G$215,Shares!$A$1)</f>
        <v>6.0511898654671094E-5</v>
      </c>
      <c r="AC35" s="9">
        <f>SUMIFS('Stock-AF'!AL$2:AL$215,'Stock-AF'!$C$2:$C$215,Shares!$B35,'Stock-AF'!$G$2:$G$215,Shares!$A$1)/SUMIFS('Stock-AF'!AL$2:AL$215,'Stock-AF'!$C$2:$C$215,Shares!$A35,'Stock-AF'!$G$2:$G$215,Shares!$A$1)</f>
        <v>0</v>
      </c>
      <c r="AD35" s="9">
        <f>SUMIFS('Stock-AF'!AM$2:AM$215,'Stock-AF'!$C$2:$C$215,Shares!$B35,'Stock-AF'!$G$2:$G$215,Shares!$A$1)/SUMIFS('Stock-AF'!AM$2:AM$215,'Stock-AF'!$C$2:$C$215,Shares!$A35,'Stock-AF'!$G$2:$G$215,Shares!$A$1)</f>
        <v>6.2196304739683692E-3</v>
      </c>
      <c r="AE35" s="9">
        <f>SUMIFS('Stock-AF'!AN$2:AN$215,'Stock-AF'!$C$2:$C$215,Shares!$B35,'Stock-AF'!$G$2:$G$215,Shares!$A$1)/SUMIFS('Stock-AF'!AN$2:AN$215,'Stock-AF'!$C$2:$C$215,Shares!$A35,'Stock-AF'!$G$2:$G$215,Shares!$A$1)</f>
        <v>3.1497519088093791E-5</v>
      </c>
      <c r="AF35" s="9">
        <f>SUMIFS('Stock-AF'!AO$2:AO$215,'Stock-AF'!$C$2:$C$215,Shares!$B35,'Stock-AF'!$G$2:$G$215,Shares!$A$1)/SUMIFS('Stock-AF'!AO$2:AO$215,'Stock-AF'!$C$2:$C$215,Shares!$A35,'Stock-AF'!$G$2:$G$215,Shares!$A$1)</f>
        <v>2.4476762828889924E-3</v>
      </c>
      <c r="AG35" s="9">
        <f>SUMIFS('Stock-AF'!AP$2:AP$215,'Stock-AF'!$C$2:$C$215,Shares!$B35,'Stock-AF'!$G$2:$G$215,Shares!$A$1)/SUMIFS('Stock-AF'!AP$2:AP$215,'Stock-AF'!$C$2:$C$215,Shares!$A35,'Stock-AF'!$G$2:$G$215,Shares!$A$1)</f>
        <v>4.0629597619617208E-3</v>
      </c>
      <c r="AH35" s="9">
        <f>SUMIFS('Stock-AF'!AQ$2:AQ$215,'Stock-AF'!$C$2:$C$215,Shares!$B35,'Stock-AF'!$G$2:$G$215,Shares!$A$1)/SUMIFS('Stock-AF'!AQ$2:AQ$215,'Stock-AF'!$C$2:$C$215,Shares!$A35,'Stock-AF'!$G$2:$G$215,Shares!$A$1)</f>
        <v>1.0273995130132068E-3</v>
      </c>
      <c r="AI35" s="9">
        <f>SUMIFS('Stock-AF'!AR$2:AR$215,'Stock-AF'!$C$2:$C$215,Shares!$B35,'Stock-AF'!$G$2:$G$215,Shares!$A$1)/SUMIFS('Stock-AF'!AR$2:AR$215,'Stock-AF'!$C$2:$C$215,Shares!$A35,'Stock-AF'!$G$2:$G$215,Shares!$A$1)</f>
        <v>1.254560209570718E-3</v>
      </c>
      <c r="AJ35" s="9">
        <f>SUMIFS('Stock-AF'!AS$2:AS$215,'Stock-AF'!$C$2:$C$215,Shares!$B35,'Stock-AF'!$G$2:$G$215,Shares!$A$1)/SUMIFS('Stock-AF'!AS$2:AS$215,'Stock-AF'!$C$2:$C$215,Shares!$A35,'Stock-AF'!$G$2:$G$215,Shares!$A$1)</f>
        <v>0</v>
      </c>
      <c r="AK35" s="9">
        <f>SUMIFS('Stock-AF'!AT$2:AT$215,'Stock-AF'!$C$2:$C$215,Shares!$B35,'Stock-AF'!$G$2:$G$215,Shares!$A$1)/SUMIFS('Stock-AF'!AT$2:AT$215,'Stock-AF'!$C$2:$C$215,Shares!$A35,'Stock-AF'!$G$2:$G$215,Shares!$A$1)</f>
        <v>0</v>
      </c>
      <c r="AL35" s="9">
        <f>SUMIFS('Stock-AF'!AU$2:AU$215,'Stock-AF'!$C$2:$C$215,Shares!$B35,'Stock-AF'!$G$2:$G$215,Shares!$A$1)/SUMIFS('Stock-AF'!AU$2:AU$215,'Stock-AF'!$C$2:$C$215,Shares!$A35,'Stock-AF'!$G$2:$G$215,Shares!$A$1)</f>
        <v>2.0712964449661046E-3</v>
      </c>
      <c r="AM35" s="9">
        <f>SUMIFS('Stock-AF'!AV$2:AV$215,'Stock-AF'!$C$2:$C$215,Shares!$B35,'Stock-AF'!$G$2:$G$215,Shares!$A$1)/SUMIFS('Stock-AF'!AV$2:AV$215,'Stock-AF'!$C$2:$C$215,Shares!$A35,'Stock-AF'!$G$2:$G$215,Shares!$A$1)</f>
        <v>4.5296459660974075E-3</v>
      </c>
    </row>
    <row r="36" spans="1:39">
      <c r="A36" t="str">
        <f t="shared" si="0"/>
        <v>C_ES-SC-SS*</v>
      </c>
      <c r="B36" s="4" t="s">
        <v>149</v>
      </c>
      <c r="C36" s="9">
        <f>SUMIFS('Stock-AF'!L$2:L$215,'Stock-AF'!$C$2:$C$215,Shares!$B36,'Stock-AF'!$G$2:$G$215,Shares!$A$1)/SUMIFS('Stock-AF'!L$2:L$215,'Stock-AF'!$C$2:$C$215,Shares!$A36,'Stock-AF'!$G$2:$G$215,Shares!$A$1)</f>
        <v>1</v>
      </c>
      <c r="D36" s="9">
        <f>SUMIFS('Stock-AF'!M$2:M$215,'Stock-AF'!$C$2:$C$215,Shares!$B36,'Stock-AF'!$G$2:$G$215,Shares!$A$1)/SUMIFS('Stock-AF'!M$2:M$215,'Stock-AF'!$C$2:$C$215,Shares!$A36,'Stock-AF'!$G$2:$G$215,Shares!$A$1)</f>
        <v>0.9970175498277225</v>
      </c>
      <c r="E36" s="9">
        <f>SUMIFS('Stock-AF'!N$2:N$215,'Stock-AF'!$C$2:$C$215,Shares!$B36,'Stock-AF'!$G$2:$G$215,Shares!$A$1)/SUMIFS('Stock-AF'!N$2:N$215,'Stock-AF'!$C$2:$C$215,Shares!$A36,'Stock-AF'!$G$2:$G$215,Shares!$A$1)</f>
        <v>1</v>
      </c>
      <c r="F36" s="9">
        <f>SUMIFS('Stock-AF'!O$2:O$215,'Stock-AF'!$C$2:$C$215,Shares!$B36,'Stock-AF'!$G$2:$G$215,Shares!$A$1)/SUMIFS('Stock-AF'!O$2:O$215,'Stock-AF'!$C$2:$C$215,Shares!$A36,'Stock-AF'!$G$2:$G$215,Shares!$A$1)</f>
        <v>0.99655886262435411</v>
      </c>
      <c r="G36" s="9">
        <f>SUMIFS('Stock-AF'!P$2:P$215,'Stock-AF'!$C$2:$C$215,Shares!$B36,'Stock-AF'!$G$2:$G$215,Shares!$A$1)/SUMIFS('Stock-AF'!P$2:P$215,'Stock-AF'!$C$2:$C$215,Shares!$A36,'Stock-AF'!$G$2:$G$215,Shares!$A$1)</f>
        <v>1</v>
      </c>
      <c r="H36" s="9">
        <f>SUMIFS('Stock-AF'!Q$2:Q$215,'Stock-AF'!$C$2:$C$215,Shares!$B36,'Stock-AF'!$G$2:$G$215,Shares!$A$1)/SUMIFS('Stock-AF'!Q$2:Q$215,'Stock-AF'!$C$2:$C$215,Shares!$A36,'Stock-AF'!$G$2:$G$215,Shares!$A$1)</f>
        <v>0.99901812320749894</v>
      </c>
      <c r="I36" s="9">
        <f>SUMIFS('Stock-AF'!R$2:R$215,'Stock-AF'!$C$2:$C$215,Shares!$B36,'Stock-AF'!$G$2:$G$215,Shares!$A$1)/SUMIFS('Stock-AF'!R$2:R$215,'Stock-AF'!$C$2:$C$215,Shares!$A36,'Stock-AF'!$G$2:$G$215,Shares!$A$1)</f>
        <v>1</v>
      </c>
      <c r="J36" s="9">
        <f>SUMIFS('Stock-AF'!S$2:S$215,'Stock-AF'!$C$2:$C$215,Shares!$B36,'Stock-AF'!$G$2:$G$215,Shares!$A$1)/SUMIFS('Stock-AF'!S$2:S$215,'Stock-AF'!$C$2:$C$215,Shares!$A36,'Stock-AF'!$G$2:$G$215,Shares!$A$1)</f>
        <v>0.99757247814285699</v>
      </c>
      <c r="K36" s="9">
        <f>SUMIFS('Stock-AF'!T$2:T$215,'Stock-AF'!$C$2:$C$215,Shares!$B36,'Stock-AF'!$G$2:$G$215,Shares!$A$1)/SUMIFS('Stock-AF'!T$2:T$215,'Stock-AF'!$C$2:$C$215,Shares!$A36,'Stock-AF'!$G$2:$G$215,Shares!$A$1)</f>
        <v>0.99719788147463184</v>
      </c>
      <c r="L36" s="9">
        <f>SUMIFS('Stock-AF'!U$2:U$215,'Stock-AF'!$C$2:$C$215,Shares!$B36,'Stock-AF'!$G$2:$G$215,Shares!$A$1)/SUMIFS('Stock-AF'!U$2:U$215,'Stock-AF'!$C$2:$C$215,Shares!$A36,'Stock-AF'!$G$2:$G$215,Shares!$A$1)</f>
        <v>0.99840857138789274</v>
      </c>
      <c r="M36" s="9">
        <f>SUMIFS('Stock-AF'!V$2:V$215,'Stock-AF'!$C$2:$C$215,Shares!$B36,'Stock-AF'!$G$2:$G$215,Shares!$A$1)/SUMIFS('Stock-AF'!V$2:V$215,'Stock-AF'!$C$2:$C$215,Shares!$A36,'Stock-AF'!$G$2:$G$215,Shares!$A$1)</f>
        <v>1</v>
      </c>
      <c r="N36" s="9">
        <f>SUMIFS('Stock-AF'!W$2:W$215,'Stock-AF'!$C$2:$C$215,Shares!$B36,'Stock-AF'!$G$2:$G$215,Shares!$A$1)/SUMIFS('Stock-AF'!W$2:W$215,'Stock-AF'!$C$2:$C$215,Shares!$A36,'Stock-AF'!$G$2:$G$215,Shares!$A$1)</f>
        <v>0.99949303978994664</v>
      </c>
      <c r="O36" s="9">
        <f>SUMIFS('Stock-AF'!X$2:X$215,'Stock-AF'!$C$2:$C$215,Shares!$B36,'Stock-AF'!$G$2:$G$215,Shares!$A$1)/SUMIFS('Stock-AF'!X$2:X$215,'Stock-AF'!$C$2:$C$215,Shares!$A36,'Stock-AF'!$G$2:$G$215,Shares!$A$1)</f>
        <v>0.99746900653299519</v>
      </c>
      <c r="P36" s="9">
        <f>SUMIFS('Stock-AF'!Y$2:Y$215,'Stock-AF'!$C$2:$C$215,Shares!$B36,'Stock-AF'!$G$2:$G$215,Shares!$A$1)/SUMIFS('Stock-AF'!Y$2:Y$215,'Stock-AF'!$C$2:$C$215,Shares!$A36,'Stock-AF'!$G$2:$G$215,Shares!$A$1)</f>
        <v>1</v>
      </c>
      <c r="Q36" s="9">
        <f>SUMIFS('Stock-AF'!Z$2:Z$215,'Stock-AF'!$C$2:$C$215,Shares!$B36,'Stock-AF'!$G$2:$G$215,Shares!$A$1)/SUMIFS('Stock-AF'!Z$2:Z$215,'Stock-AF'!$C$2:$C$215,Shares!$A36,'Stock-AF'!$G$2:$G$215,Shares!$A$1)</f>
        <v>0.99772922630934413</v>
      </c>
      <c r="R36" s="9">
        <f>SUMIFS('Stock-AF'!AA$2:AA$215,'Stock-AF'!$C$2:$C$215,Shares!$B36,'Stock-AF'!$G$2:$G$215,Shares!$A$1)/SUMIFS('Stock-AF'!AA$2:AA$215,'Stock-AF'!$C$2:$C$215,Shares!$A36,'Stock-AF'!$G$2:$G$215,Shares!$A$1)</f>
        <v>0.99871482757785957</v>
      </c>
      <c r="S36" s="9">
        <f>SUMIFS('Stock-AF'!AB$2:AB$215,'Stock-AF'!$C$2:$C$215,Shares!$B36,'Stock-AF'!$G$2:$G$215,Shares!$A$1)/SUMIFS('Stock-AF'!AB$2:AB$215,'Stock-AF'!$C$2:$C$215,Shares!$A36,'Stock-AF'!$G$2:$G$215,Shares!$A$1)</f>
        <v>0.99652226316194237</v>
      </c>
      <c r="T36" s="9">
        <f>SUMIFS('Stock-AF'!AC$2:AC$215,'Stock-AF'!$C$2:$C$215,Shares!$B36,'Stock-AF'!$G$2:$G$215,Shares!$A$1)/SUMIFS('Stock-AF'!AC$2:AC$215,'Stock-AF'!$C$2:$C$215,Shares!$A36,'Stock-AF'!$G$2:$G$215,Shares!$A$1)</f>
        <v>0.99723994282811701</v>
      </c>
      <c r="U36" s="9">
        <f>SUMIFS('Stock-AF'!AD$2:AD$215,'Stock-AF'!$C$2:$C$215,Shares!$B36,'Stock-AF'!$G$2:$G$215,Shares!$A$1)/SUMIFS('Stock-AF'!AD$2:AD$215,'Stock-AF'!$C$2:$C$215,Shares!$A36,'Stock-AF'!$G$2:$G$215,Shares!$A$1)</f>
        <v>1</v>
      </c>
      <c r="V36" s="9">
        <f>SUMIFS('Stock-AF'!AE$2:AE$215,'Stock-AF'!$C$2:$C$215,Shares!$B36,'Stock-AF'!$G$2:$G$215,Shares!$A$1)/SUMIFS('Stock-AF'!AE$2:AE$215,'Stock-AF'!$C$2:$C$215,Shares!$A36,'Stock-AF'!$G$2:$G$215,Shares!$A$1)</f>
        <v>0.99757316426225184</v>
      </c>
      <c r="W36" s="9">
        <f>SUMIFS('Stock-AF'!AF$2:AF$215,'Stock-AF'!$C$2:$C$215,Shares!$B36,'Stock-AF'!$G$2:$G$215,Shares!$A$1)/SUMIFS('Stock-AF'!AF$2:AF$215,'Stock-AF'!$C$2:$C$215,Shares!$A36,'Stock-AF'!$G$2:$G$215,Shares!$A$1)</f>
        <v>1</v>
      </c>
      <c r="X36" s="9">
        <f>SUMIFS('Stock-AF'!AG$2:AG$215,'Stock-AF'!$C$2:$C$215,Shares!$B36,'Stock-AF'!$G$2:$G$215,Shares!$A$1)/SUMIFS('Stock-AF'!AG$2:AG$215,'Stock-AF'!$C$2:$C$215,Shares!$A36,'Stock-AF'!$G$2:$G$215,Shares!$A$1)</f>
        <v>1</v>
      </c>
      <c r="Y36" s="9">
        <f>SUMIFS('Stock-AF'!AH$2:AH$215,'Stock-AF'!$C$2:$C$215,Shares!$B36,'Stock-AF'!$G$2:$G$215,Shares!$A$1)/SUMIFS('Stock-AF'!AH$2:AH$215,'Stock-AF'!$C$2:$C$215,Shares!$A36,'Stock-AF'!$G$2:$G$215,Shares!$A$1)</f>
        <v>0.99486763102792242</v>
      </c>
      <c r="Z36" s="9">
        <f>SUMIFS('Stock-AF'!AI$2:AI$215,'Stock-AF'!$C$2:$C$215,Shares!$B36,'Stock-AF'!$G$2:$G$215,Shares!$A$1)/SUMIFS('Stock-AF'!AI$2:AI$215,'Stock-AF'!$C$2:$C$215,Shares!$A36,'Stock-AF'!$G$2:$G$215,Shares!$A$1)</f>
        <v>1</v>
      </c>
      <c r="AA36" s="9">
        <f>SUMIFS('Stock-AF'!AJ$2:AJ$215,'Stock-AF'!$C$2:$C$215,Shares!$B36,'Stock-AF'!$G$2:$G$215,Shares!$A$1)/SUMIFS('Stock-AF'!AJ$2:AJ$215,'Stock-AF'!$C$2:$C$215,Shares!$A36,'Stock-AF'!$G$2:$G$215,Shares!$A$1)</f>
        <v>1</v>
      </c>
      <c r="AB36" s="9">
        <f>SUMIFS('Stock-AF'!AK$2:AK$215,'Stock-AF'!$C$2:$C$215,Shares!$B36,'Stock-AF'!$G$2:$G$215,Shares!$A$1)/SUMIFS('Stock-AF'!AK$2:AK$215,'Stock-AF'!$C$2:$C$215,Shares!$A36,'Stock-AF'!$G$2:$G$215,Shares!$A$1)</f>
        <v>0.99993948810134536</v>
      </c>
      <c r="AC36" s="9">
        <f>SUMIFS('Stock-AF'!AL$2:AL$215,'Stock-AF'!$C$2:$C$215,Shares!$B36,'Stock-AF'!$G$2:$G$215,Shares!$A$1)/SUMIFS('Stock-AF'!AL$2:AL$215,'Stock-AF'!$C$2:$C$215,Shares!$A36,'Stock-AF'!$G$2:$G$215,Shares!$A$1)</f>
        <v>1</v>
      </c>
      <c r="AD36" s="9">
        <f>SUMIFS('Stock-AF'!AM$2:AM$215,'Stock-AF'!$C$2:$C$215,Shares!$B36,'Stock-AF'!$G$2:$G$215,Shares!$A$1)/SUMIFS('Stock-AF'!AM$2:AM$215,'Stock-AF'!$C$2:$C$215,Shares!$A36,'Stock-AF'!$G$2:$G$215,Shares!$A$1)</f>
        <v>0.99378036952603155</v>
      </c>
      <c r="AE36" s="9">
        <f>SUMIFS('Stock-AF'!AN$2:AN$215,'Stock-AF'!$C$2:$C$215,Shares!$B36,'Stock-AF'!$G$2:$G$215,Shares!$A$1)/SUMIFS('Stock-AF'!AN$2:AN$215,'Stock-AF'!$C$2:$C$215,Shares!$A36,'Stock-AF'!$G$2:$G$215,Shares!$A$1)</f>
        <v>0.99996850248091196</v>
      </c>
      <c r="AF36" s="9">
        <f>SUMIFS('Stock-AF'!AO$2:AO$215,'Stock-AF'!$C$2:$C$215,Shares!$B36,'Stock-AF'!$G$2:$G$215,Shares!$A$1)/SUMIFS('Stock-AF'!AO$2:AO$215,'Stock-AF'!$C$2:$C$215,Shares!$A36,'Stock-AF'!$G$2:$G$215,Shares!$A$1)</f>
        <v>0.99755232371711089</v>
      </c>
      <c r="AG36" s="9">
        <f>SUMIFS('Stock-AF'!AP$2:AP$215,'Stock-AF'!$C$2:$C$215,Shares!$B36,'Stock-AF'!$G$2:$G$215,Shares!$A$1)/SUMIFS('Stock-AF'!AP$2:AP$215,'Stock-AF'!$C$2:$C$215,Shares!$A36,'Stock-AF'!$G$2:$G$215,Shares!$A$1)</f>
        <v>0.99593704023803831</v>
      </c>
      <c r="AH36" s="9">
        <f>SUMIFS('Stock-AF'!AQ$2:AQ$215,'Stock-AF'!$C$2:$C$215,Shares!$B36,'Stock-AF'!$G$2:$G$215,Shares!$A$1)/SUMIFS('Stock-AF'!AQ$2:AQ$215,'Stock-AF'!$C$2:$C$215,Shares!$A36,'Stock-AF'!$G$2:$G$215,Shares!$A$1)</f>
        <v>0.99897260048698677</v>
      </c>
      <c r="AI36" s="9">
        <f>SUMIFS('Stock-AF'!AR$2:AR$215,'Stock-AF'!$C$2:$C$215,Shares!$B36,'Stock-AF'!$G$2:$G$215,Shares!$A$1)/SUMIFS('Stock-AF'!AR$2:AR$215,'Stock-AF'!$C$2:$C$215,Shares!$A36,'Stock-AF'!$G$2:$G$215,Shares!$A$1)</f>
        <v>0.99874543979042929</v>
      </c>
      <c r="AJ36" s="9">
        <f>SUMIFS('Stock-AF'!AS$2:AS$215,'Stock-AF'!$C$2:$C$215,Shares!$B36,'Stock-AF'!$G$2:$G$215,Shares!$A$1)/SUMIFS('Stock-AF'!AS$2:AS$215,'Stock-AF'!$C$2:$C$215,Shares!$A36,'Stock-AF'!$G$2:$G$215,Shares!$A$1)</f>
        <v>1</v>
      </c>
      <c r="AK36" s="9">
        <f>SUMIFS('Stock-AF'!AT$2:AT$215,'Stock-AF'!$C$2:$C$215,Shares!$B36,'Stock-AF'!$G$2:$G$215,Shares!$A$1)/SUMIFS('Stock-AF'!AT$2:AT$215,'Stock-AF'!$C$2:$C$215,Shares!$A36,'Stock-AF'!$G$2:$G$215,Shares!$A$1)</f>
        <v>1</v>
      </c>
      <c r="AL36" s="9">
        <f>SUMIFS('Stock-AF'!AU$2:AU$215,'Stock-AF'!$C$2:$C$215,Shares!$B36,'Stock-AF'!$G$2:$G$215,Shares!$A$1)/SUMIFS('Stock-AF'!AU$2:AU$215,'Stock-AF'!$C$2:$C$215,Shares!$A36,'Stock-AF'!$G$2:$G$215,Shares!$A$1)</f>
        <v>0.99792870355503382</v>
      </c>
      <c r="AM36" s="9">
        <f>SUMIFS('Stock-AF'!AV$2:AV$215,'Stock-AF'!$C$2:$C$215,Shares!$B36,'Stock-AF'!$G$2:$G$215,Shares!$A$1)/SUMIFS('Stock-AF'!AV$2:AV$215,'Stock-AF'!$C$2:$C$215,Shares!$A36,'Stock-AF'!$G$2:$G$215,Shares!$A$1)</f>
        <v>0.9954703540339026</v>
      </c>
    </row>
    <row r="37" spans="1:39">
      <c r="A37" t="str">
        <f t="shared" si="0"/>
        <v>C_ES-SC-SS*</v>
      </c>
      <c r="B37" s="4" t="s">
        <v>150</v>
      </c>
      <c r="C37" s="9">
        <f>SUMIFS('Stock-AF'!L$2:L$215,'Stock-AF'!$C$2:$C$215,Shares!$B37,'Stock-AF'!$G$2:$G$215,Shares!$A$1)/SUMIFS('Stock-AF'!L$2:L$215,'Stock-AF'!$C$2:$C$215,Shares!$A37,'Stock-AF'!$G$2:$G$215,Shares!$A$1)</f>
        <v>0</v>
      </c>
      <c r="D37" s="9">
        <f>SUMIFS('Stock-AF'!M$2:M$215,'Stock-AF'!$C$2:$C$215,Shares!$B37,'Stock-AF'!$G$2:$G$215,Shares!$A$1)/SUMIFS('Stock-AF'!M$2:M$215,'Stock-AF'!$C$2:$C$215,Shares!$A37,'Stock-AF'!$G$2:$G$215,Shares!$A$1)</f>
        <v>2.9824501722775193E-3</v>
      </c>
      <c r="E37" s="9">
        <f>SUMIFS('Stock-AF'!N$2:N$215,'Stock-AF'!$C$2:$C$215,Shares!$B37,'Stock-AF'!$G$2:$G$215,Shares!$A$1)/SUMIFS('Stock-AF'!N$2:N$215,'Stock-AF'!$C$2:$C$215,Shares!$A37,'Stock-AF'!$G$2:$G$215,Shares!$A$1)</f>
        <v>0</v>
      </c>
      <c r="F37" s="9">
        <f>SUMIFS('Stock-AF'!O$2:O$215,'Stock-AF'!$C$2:$C$215,Shares!$B37,'Stock-AF'!$G$2:$G$215,Shares!$A$1)/SUMIFS('Stock-AF'!O$2:O$215,'Stock-AF'!$C$2:$C$215,Shares!$A37,'Stock-AF'!$G$2:$G$215,Shares!$A$1)</f>
        <v>3.4411373756458108E-3</v>
      </c>
      <c r="G37" s="9">
        <f>SUMIFS('Stock-AF'!P$2:P$215,'Stock-AF'!$C$2:$C$215,Shares!$B37,'Stock-AF'!$G$2:$G$215,Shares!$A$1)/SUMIFS('Stock-AF'!P$2:P$215,'Stock-AF'!$C$2:$C$215,Shares!$A37,'Stock-AF'!$G$2:$G$215,Shares!$A$1)</f>
        <v>0</v>
      </c>
      <c r="H37" s="9">
        <f>SUMIFS('Stock-AF'!Q$2:Q$215,'Stock-AF'!$C$2:$C$215,Shares!$B37,'Stock-AF'!$G$2:$G$215,Shares!$A$1)/SUMIFS('Stock-AF'!Q$2:Q$215,'Stock-AF'!$C$2:$C$215,Shares!$A37,'Stock-AF'!$G$2:$G$215,Shares!$A$1)</f>
        <v>9.8187679250106847E-4</v>
      </c>
      <c r="I37" s="9">
        <f>SUMIFS('Stock-AF'!R$2:R$215,'Stock-AF'!$C$2:$C$215,Shares!$B37,'Stock-AF'!$G$2:$G$215,Shares!$A$1)/SUMIFS('Stock-AF'!R$2:R$215,'Stock-AF'!$C$2:$C$215,Shares!$A37,'Stock-AF'!$G$2:$G$215,Shares!$A$1)</f>
        <v>0</v>
      </c>
      <c r="J37" s="9">
        <f>SUMIFS('Stock-AF'!S$2:S$215,'Stock-AF'!$C$2:$C$215,Shares!$B37,'Stock-AF'!$G$2:$G$215,Shares!$A$1)/SUMIFS('Stock-AF'!S$2:S$215,'Stock-AF'!$C$2:$C$215,Shares!$A37,'Stock-AF'!$G$2:$G$215,Shares!$A$1)</f>
        <v>2.4275218571429748E-3</v>
      </c>
      <c r="K37" s="9">
        <f>SUMIFS('Stock-AF'!T$2:T$215,'Stock-AF'!$C$2:$C$215,Shares!$B37,'Stock-AF'!$G$2:$G$215,Shares!$A$1)/SUMIFS('Stock-AF'!T$2:T$215,'Stock-AF'!$C$2:$C$215,Shares!$A37,'Stock-AF'!$G$2:$G$215,Shares!$A$1)</f>
        <v>2.8021185253682573E-3</v>
      </c>
      <c r="L37" s="9">
        <f>SUMIFS('Stock-AF'!U$2:U$215,'Stock-AF'!$C$2:$C$215,Shares!$B37,'Stock-AF'!$G$2:$G$215,Shares!$A$1)/SUMIFS('Stock-AF'!U$2:U$215,'Stock-AF'!$C$2:$C$215,Shares!$A37,'Stock-AF'!$G$2:$G$215,Shares!$A$1)</f>
        <v>1.59142861210721E-3</v>
      </c>
      <c r="M37" s="9">
        <f>SUMIFS('Stock-AF'!V$2:V$215,'Stock-AF'!$C$2:$C$215,Shares!$B37,'Stock-AF'!$G$2:$G$215,Shares!$A$1)/SUMIFS('Stock-AF'!V$2:V$215,'Stock-AF'!$C$2:$C$215,Shares!$A37,'Stock-AF'!$G$2:$G$215,Shares!$A$1)</f>
        <v>0</v>
      </c>
      <c r="N37" s="9">
        <f>SUMIFS('Stock-AF'!W$2:W$215,'Stock-AF'!$C$2:$C$215,Shares!$B37,'Stock-AF'!$G$2:$G$215,Shares!$A$1)/SUMIFS('Stock-AF'!W$2:W$215,'Stock-AF'!$C$2:$C$215,Shares!$A37,'Stock-AF'!$G$2:$G$215,Shares!$A$1)</f>
        <v>5.0696021005328985E-4</v>
      </c>
      <c r="O37" s="9">
        <f>SUMIFS('Stock-AF'!X$2:X$215,'Stock-AF'!$C$2:$C$215,Shares!$B37,'Stock-AF'!$G$2:$G$215,Shares!$A$1)/SUMIFS('Stock-AF'!X$2:X$215,'Stock-AF'!$C$2:$C$215,Shares!$A37,'Stock-AF'!$G$2:$G$215,Shares!$A$1)</f>
        <v>2.5309934670047496E-3</v>
      </c>
      <c r="P37" s="9">
        <f>SUMIFS('Stock-AF'!Y$2:Y$215,'Stock-AF'!$C$2:$C$215,Shares!$B37,'Stock-AF'!$G$2:$G$215,Shares!$A$1)/SUMIFS('Stock-AF'!Y$2:Y$215,'Stock-AF'!$C$2:$C$215,Shares!$A37,'Stock-AF'!$G$2:$G$215,Shares!$A$1)</f>
        <v>0</v>
      </c>
      <c r="Q37" s="9">
        <f>SUMIFS('Stock-AF'!Z$2:Z$215,'Stock-AF'!$C$2:$C$215,Shares!$B37,'Stock-AF'!$G$2:$G$215,Shares!$A$1)/SUMIFS('Stock-AF'!Z$2:Z$215,'Stock-AF'!$C$2:$C$215,Shares!$A37,'Stock-AF'!$G$2:$G$215,Shares!$A$1)</f>
        <v>2.2707736906558726E-3</v>
      </c>
      <c r="R37" s="9">
        <f>SUMIFS('Stock-AF'!AA$2:AA$215,'Stock-AF'!$C$2:$C$215,Shares!$B37,'Stock-AF'!$G$2:$G$215,Shares!$A$1)/SUMIFS('Stock-AF'!AA$2:AA$215,'Stock-AF'!$C$2:$C$215,Shares!$A37,'Stock-AF'!$G$2:$G$215,Shares!$A$1)</f>
        <v>1.2851724221404689E-3</v>
      </c>
      <c r="S37" s="9">
        <f>SUMIFS('Stock-AF'!AB$2:AB$215,'Stock-AF'!$C$2:$C$215,Shares!$B37,'Stock-AF'!$G$2:$G$215,Shares!$A$1)/SUMIFS('Stock-AF'!AB$2:AB$215,'Stock-AF'!$C$2:$C$215,Shares!$A37,'Stock-AF'!$G$2:$G$215,Shares!$A$1)</f>
        <v>3.4777368380576761E-3</v>
      </c>
      <c r="T37" s="9">
        <f>SUMIFS('Stock-AF'!AC$2:AC$215,'Stock-AF'!$C$2:$C$215,Shares!$B37,'Stock-AF'!$G$2:$G$215,Shares!$A$1)/SUMIFS('Stock-AF'!AC$2:AC$215,'Stock-AF'!$C$2:$C$215,Shares!$A37,'Stock-AF'!$G$2:$G$215,Shares!$A$1)</f>
        <v>2.7600571718830605E-3</v>
      </c>
      <c r="U37" s="9">
        <f>SUMIFS('Stock-AF'!AD$2:AD$215,'Stock-AF'!$C$2:$C$215,Shares!$B37,'Stock-AF'!$G$2:$G$215,Shares!$A$1)/SUMIFS('Stock-AF'!AD$2:AD$215,'Stock-AF'!$C$2:$C$215,Shares!$A37,'Stock-AF'!$G$2:$G$215,Shares!$A$1)</f>
        <v>0</v>
      </c>
      <c r="V37" s="9">
        <f>SUMIFS('Stock-AF'!AE$2:AE$215,'Stock-AF'!$C$2:$C$215,Shares!$B37,'Stock-AF'!$G$2:$G$215,Shares!$A$1)/SUMIFS('Stock-AF'!AE$2:AE$215,'Stock-AF'!$C$2:$C$215,Shares!$A37,'Stock-AF'!$G$2:$G$215,Shares!$A$1)</f>
        <v>2.4268357377482419E-3</v>
      </c>
      <c r="W37" s="9">
        <f>SUMIFS('Stock-AF'!AF$2:AF$215,'Stock-AF'!$C$2:$C$215,Shares!$B37,'Stock-AF'!$G$2:$G$215,Shares!$A$1)/SUMIFS('Stock-AF'!AF$2:AF$215,'Stock-AF'!$C$2:$C$215,Shares!$A37,'Stock-AF'!$G$2:$G$215,Shares!$A$1)</f>
        <v>0</v>
      </c>
      <c r="X37" s="9">
        <f>SUMIFS('Stock-AF'!AG$2:AG$215,'Stock-AF'!$C$2:$C$215,Shares!$B37,'Stock-AF'!$G$2:$G$215,Shares!$A$1)/SUMIFS('Stock-AF'!AG$2:AG$215,'Stock-AF'!$C$2:$C$215,Shares!$A37,'Stock-AF'!$G$2:$G$215,Shares!$A$1)</f>
        <v>0</v>
      </c>
      <c r="Y37" s="9">
        <f>SUMIFS('Stock-AF'!AH$2:AH$215,'Stock-AF'!$C$2:$C$215,Shares!$B37,'Stock-AF'!$G$2:$G$215,Shares!$A$1)/SUMIFS('Stock-AF'!AH$2:AH$215,'Stock-AF'!$C$2:$C$215,Shares!$A37,'Stock-AF'!$G$2:$G$215,Shares!$A$1)</f>
        <v>5.1323689720775357E-3</v>
      </c>
      <c r="Z37" s="9">
        <f>SUMIFS('Stock-AF'!AI$2:AI$215,'Stock-AF'!$C$2:$C$215,Shares!$B37,'Stock-AF'!$G$2:$G$215,Shares!$A$1)/SUMIFS('Stock-AF'!AI$2:AI$215,'Stock-AF'!$C$2:$C$215,Shares!$A37,'Stock-AF'!$G$2:$G$215,Shares!$A$1)</f>
        <v>0</v>
      </c>
      <c r="AA37" s="9">
        <f>SUMIFS('Stock-AF'!AJ$2:AJ$215,'Stock-AF'!$C$2:$C$215,Shares!$B37,'Stock-AF'!$G$2:$G$215,Shares!$A$1)/SUMIFS('Stock-AF'!AJ$2:AJ$215,'Stock-AF'!$C$2:$C$215,Shares!$A37,'Stock-AF'!$G$2:$G$215,Shares!$A$1)</f>
        <v>0</v>
      </c>
      <c r="AB37" s="9">
        <f>SUMIFS('Stock-AF'!AK$2:AK$215,'Stock-AF'!$C$2:$C$215,Shares!$B37,'Stock-AF'!$G$2:$G$215,Shares!$A$1)/SUMIFS('Stock-AF'!AK$2:AK$215,'Stock-AF'!$C$2:$C$215,Shares!$A37,'Stock-AF'!$G$2:$G$215,Shares!$A$1)</f>
        <v>6.0511898654670898E-5</v>
      </c>
      <c r="AC37" s="9">
        <f>SUMIFS('Stock-AF'!AL$2:AL$215,'Stock-AF'!$C$2:$C$215,Shares!$B37,'Stock-AF'!$G$2:$G$215,Shares!$A$1)/SUMIFS('Stock-AF'!AL$2:AL$215,'Stock-AF'!$C$2:$C$215,Shares!$A37,'Stock-AF'!$G$2:$G$215,Shares!$A$1)</f>
        <v>0</v>
      </c>
      <c r="AD37" s="9">
        <f>SUMIFS('Stock-AF'!AM$2:AM$215,'Stock-AF'!$C$2:$C$215,Shares!$B37,'Stock-AF'!$G$2:$G$215,Shares!$A$1)/SUMIFS('Stock-AF'!AM$2:AM$215,'Stock-AF'!$C$2:$C$215,Shares!$A37,'Stock-AF'!$G$2:$G$215,Shares!$A$1)</f>
        <v>6.2196304739683614E-3</v>
      </c>
      <c r="AE37" s="9">
        <f>SUMIFS('Stock-AF'!AN$2:AN$215,'Stock-AF'!$C$2:$C$215,Shares!$B37,'Stock-AF'!$G$2:$G$215,Shares!$A$1)/SUMIFS('Stock-AF'!AN$2:AN$215,'Stock-AF'!$C$2:$C$215,Shares!$A37,'Stock-AF'!$G$2:$G$215,Shares!$A$1)</f>
        <v>3.1497519088093832E-5</v>
      </c>
      <c r="AF37" s="9">
        <f>SUMIFS('Stock-AF'!AO$2:AO$215,'Stock-AF'!$C$2:$C$215,Shares!$B37,'Stock-AF'!$G$2:$G$215,Shares!$A$1)/SUMIFS('Stock-AF'!AO$2:AO$215,'Stock-AF'!$C$2:$C$215,Shares!$A37,'Stock-AF'!$G$2:$G$215,Shares!$A$1)</f>
        <v>2.4476762828889937E-3</v>
      </c>
      <c r="AG37" s="9">
        <f>SUMIFS('Stock-AF'!AP$2:AP$215,'Stock-AF'!$C$2:$C$215,Shares!$B37,'Stock-AF'!$G$2:$G$215,Shares!$A$1)/SUMIFS('Stock-AF'!AP$2:AP$215,'Stock-AF'!$C$2:$C$215,Shares!$A37,'Stock-AF'!$G$2:$G$215,Shares!$A$1)</f>
        <v>4.0629597619617165E-3</v>
      </c>
      <c r="AH37" s="9">
        <f>SUMIFS('Stock-AF'!AQ$2:AQ$215,'Stock-AF'!$C$2:$C$215,Shares!$B37,'Stock-AF'!$G$2:$G$215,Shares!$A$1)/SUMIFS('Stock-AF'!AQ$2:AQ$215,'Stock-AF'!$C$2:$C$215,Shares!$A37,'Stock-AF'!$G$2:$G$215,Shares!$A$1)</f>
        <v>1.0273995130132077E-3</v>
      </c>
      <c r="AI37" s="9">
        <f>SUMIFS('Stock-AF'!AR$2:AR$215,'Stock-AF'!$C$2:$C$215,Shares!$B37,'Stock-AF'!$G$2:$G$215,Shares!$A$1)/SUMIFS('Stock-AF'!AR$2:AR$215,'Stock-AF'!$C$2:$C$215,Shares!$A37,'Stock-AF'!$G$2:$G$215,Shares!$A$1)</f>
        <v>1.2545602095707172E-3</v>
      </c>
      <c r="AJ37" s="9">
        <f>SUMIFS('Stock-AF'!AS$2:AS$215,'Stock-AF'!$C$2:$C$215,Shares!$B37,'Stock-AF'!$G$2:$G$215,Shares!$A$1)/SUMIFS('Stock-AF'!AS$2:AS$215,'Stock-AF'!$C$2:$C$215,Shares!$A37,'Stock-AF'!$G$2:$G$215,Shares!$A$1)</f>
        <v>0</v>
      </c>
      <c r="AK37" s="9">
        <f>SUMIFS('Stock-AF'!AT$2:AT$215,'Stock-AF'!$C$2:$C$215,Shares!$B37,'Stock-AF'!$G$2:$G$215,Shares!$A$1)/SUMIFS('Stock-AF'!AT$2:AT$215,'Stock-AF'!$C$2:$C$215,Shares!$A37,'Stock-AF'!$G$2:$G$215,Shares!$A$1)</f>
        <v>0</v>
      </c>
      <c r="AL37" s="9">
        <f>SUMIFS('Stock-AF'!AU$2:AU$215,'Stock-AF'!$C$2:$C$215,Shares!$B37,'Stock-AF'!$G$2:$G$215,Shares!$A$1)/SUMIFS('Stock-AF'!AU$2:AU$215,'Stock-AF'!$C$2:$C$215,Shares!$A37,'Stock-AF'!$G$2:$G$215,Shares!$A$1)</f>
        <v>2.0712964449661067E-3</v>
      </c>
      <c r="AM37" s="9">
        <f>SUMIFS('Stock-AF'!AV$2:AV$215,'Stock-AF'!$C$2:$C$215,Shares!$B37,'Stock-AF'!$G$2:$G$215,Shares!$A$1)/SUMIFS('Stock-AF'!AV$2:AV$215,'Stock-AF'!$C$2:$C$215,Shares!$A37,'Stock-AF'!$G$2:$G$215,Shares!$A$1)</f>
        <v>4.5296459660973945E-3</v>
      </c>
    </row>
    <row r="38" spans="1:39">
      <c r="A38" t="str">
        <f t="shared" si="0"/>
        <v>C_ES-SH-HO*</v>
      </c>
      <c r="B38" s="4" t="s">
        <v>151</v>
      </c>
      <c r="C38" s="9">
        <f>SUMIFS('Stock-AF'!L$2:L$215,'Stock-AF'!$C$2:$C$215,Shares!$B38,'Stock-AF'!$G$2:$G$215,Shares!$A$1)/SUMIFS('Stock-AF'!L$2:L$215,'Stock-AF'!$C$2:$C$215,Shares!$A38,'Stock-AF'!$G$2:$G$215,Shares!$A$1)</f>
        <v>0.22720168855153572</v>
      </c>
      <c r="D38" s="9">
        <f>SUMIFS('Stock-AF'!M$2:M$215,'Stock-AF'!$C$2:$C$215,Shares!$B38,'Stock-AF'!$G$2:$G$215,Shares!$A$1)/SUMIFS('Stock-AF'!M$2:M$215,'Stock-AF'!$C$2:$C$215,Shares!$A38,'Stock-AF'!$G$2:$G$215,Shares!$A$1)</f>
        <v>2.8322495007243532E-2</v>
      </c>
      <c r="E38" s="9">
        <f>SUMIFS('Stock-AF'!N$2:N$215,'Stock-AF'!$C$2:$C$215,Shares!$B38,'Stock-AF'!$G$2:$G$215,Shares!$A$1)/SUMIFS('Stock-AF'!N$2:N$215,'Stock-AF'!$C$2:$C$215,Shares!$A38,'Stock-AF'!$G$2:$G$215,Shares!$A$1)</f>
        <v>0</v>
      </c>
      <c r="F38" s="9">
        <f>SUMIFS('Stock-AF'!O$2:O$215,'Stock-AF'!$C$2:$C$215,Shares!$B38,'Stock-AF'!$G$2:$G$215,Shares!$A$1)/SUMIFS('Stock-AF'!O$2:O$215,'Stock-AF'!$C$2:$C$215,Shares!$A38,'Stock-AF'!$G$2:$G$215,Shares!$A$1)</f>
        <v>2.1746382523148275E-4</v>
      </c>
      <c r="G38" s="9">
        <f>SUMIFS('Stock-AF'!P$2:P$215,'Stock-AF'!$C$2:$C$215,Shares!$B38,'Stock-AF'!$G$2:$G$215,Shares!$A$1)/SUMIFS('Stock-AF'!P$2:P$215,'Stock-AF'!$C$2:$C$215,Shares!$A38,'Stock-AF'!$G$2:$G$215,Shares!$A$1)</f>
        <v>1.4048746261536229E-2</v>
      </c>
      <c r="H38" s="9">
        <f>SUMIFS('Stock-AF'!Q$2:Q$215,'Stock-AF'!$C$2:$C$215,Shares!$B38,'Stock-AF'!$G$2:$G$215,Shares!$A$1)/SUMIFS('Stock-AF'!Q$2:Q$215,'Stock-AF'!$C$2:$C$215,Shares!$A38,'Stock-AF'!$G$2:$G$215,Shares!$A$1)</f>
        <v>9.1129374212614023E-2</v>
      </c>
      <c r="I38" s="9">
        <f>SUMIFS('Stock-AF'!R$2:R$215,'Stock-AF'!$C$2:$C$215,Shares!$B38,'Stock-AF'!$G$2:$G$215,Shares!$A$1)/SUMIFS('Stock-AF'!R$2:R$215,'Stock-AF'!$C$2:$C$215,Shares!$A38,'Stock-AF'!$G$2:$G$215,Shares!$A$1)</f>
        <v>3.6806543687758542E-2</v>
      </c>
      <c r="J38" s="9">
        <f>SUMIFS('Stock-AF'!S$2:S$215,'Stock-AF'!$C$2:$C$215,Shares!$B38,'Stock-AF'!$G$2:$G$215,Shares!$A$1)/SUMIFS('Stock-AF'!S$2:S$215,'Stock-AF'!$C$2:$C$215,Shares!$A38,'Stock-AF'!$G$2:$G$215,Shares!$A$1)</f>
        <v>1.2789592437054581E-2</v>
      </c>
      <c r="K38" s="9">
        <f>SUMIFS('Stock-AF'!T$2:T$215,'Stock-AF'!$C$2:$C$215,Shares!$B38,'Stock-AF'!$G$2:$G$215,Shares!$A$1)/SUMIFS('Stock-AF'!T$2:T$215,'Stock-AF'!$C$2:$C$215,Shares!$A38,'Stock-AF'!$G$2:$G$215,Shares!$A$1)</f>
        <v>0</v>
      </c>
      <c r="L38" s="9">
        <f>SUMIFS('Stock-AF'!U$2:U$215,'Stock-AF'!$C$2:$C$215,Shares!$B38,'Stock-AF'!$G$2:$G$215,Shares!$A$1)/SUMIFS('Stock-AF'!U$2:U$215,'Stock-AF'!$C$2:$C$215,Shares!$A38,'Stock-AF'!$G$2:$G$215,Shares!$A$1)</f>
        <v>1.466195524052079E-2</v>
      </c>
      <c r="M38" s="9">
        <f>SUMIFS('Stock-AF'!V$2:V$215,'Stock-AF'!$C$2:$C$215,Shares!$B38,'Stock-AF'!$G$2:$G$215,Shares!$A$1)/SUMIFS('Stock-AF'!V$2:V$215,'Stock-AF'!$C$2:$C$215,Shares!$A38,'Stock-AF'!$G$2:$G$215,Shares!$A$1)</f>
        <v>4.0572309988548161E-2</v>
      </c>
      <c r="N38" s="9">
        <f>SUMIFS('Stock-AF'!W$2:W$215,'Stock-AF'!$C$2:$C$215,Shares!$B38,'Stock-AF'!$G$2:$G$215,Shares!$A$1)/SUMIFS('Stock-AF'!W$2:W$215,'Stock-AF'!$C$2:$C$215,Shares!$A38,'Stock-AF'!$G$2:$G$215,Shares!$A$1)</f>
        <v>0</v>
      </c>
      <c r="O38" s="9">
        <f>SUMIFS('Stock-AF'!X$2:X$215,'Stock-AF'!$C$2:$C$215,Shares!$B38,'Stock-AF'!$G$2:$G$215,Shares!$A$1)/SUMIFS('Stock-AF'!X$2:X$215,'Stock-AF'!$C$2:$C$215,Shares!$A38,'Stock-AF'!$G$2:$G$215,Shares!$A$1)</f>
        <v>1.4815893598852298E-2</v>
      </c>
      <c r="P38" s="9">
        <f>SUMIFS('Stock-AF'!Y$2:Y$215,'Stock-AF'!$C$2:$C$215,Shares!$B38,'Stock-AF'!$G$2:$G$215,Shares!$A$1)/SUMIFS('Stock-AF'!Y$2:Y$215,'Stock-AF'!$C$2:$C$215,Shares!$A38,'Stock-AF'!$G$2:$G$215,Shares!$A$1)</f>
        <v>2.2036356669123246E-2</v>
      </c>
      <c r="Q38" s="9">
        <f>SUMIFS('Stock-AF'!Z$2:Z$215,'Stock-AF'!$C$2:$C$215,Shares!$B38,'Stock-AF'!$G$2:$G$215,Shares!$A$1)/SUMIFS('Stock-AF'!Z$2:Z$215,'Stock-AF'!$C$2:$C$215,Shares!$A38,'Stock-AF'!$G$2:$G$215,Shares!$A$1)</f>
        <v>2.4770004049441446E-2</v>
      </c>
      <c r="R38" s="9">
        <f>SUMIFS('Stock-AF'!AA$2:AA$215,'Stock-AF'!$C$2:$C$215,Shares!$B38,'Stock-AF'!$G$2:$G$215,Shares!$A$1)/SUMIFS('Stock-AF'!AA$2:AA$215,'Stock-AF'!$C$2:$C$215,Shares!$A38,'Stock-AF'!$G$2:$G$215,Shares!$A$1)</f>
        <v>5.9209308281425064E-3</v>
      </c>
      <c r="S38" s="9">
        <f>SUMIFS('Stock-AF'!AB$2:AB$215,'Stock-AF'!$C$2:$C$215,Shares!$B38,'Stock-AF'!$G$2:$G$215,Shares!$A$1)/SUMIFS('Stock-AF'!AB$2:AB$215,'Stock-AF'!$C$2:$C$215,Shares!$A38,'Stock-AF'!$G$2:$G$215,Shares!$A$1)</f>
        <v>3.8556407509674893E-2</v>
      </c>
      <c r="T38" s="9">
        <f>SUMIFS('Stock-AF'!AC$2:AC$215,'Stock-AF'!$C$2:$C$215,Shares!$B38,'Stock-AF'!$G$2:$G$215,Shares!$A$1)/SUMIFS('Stock-AF'!AC$2:AC$215,'Stock-AF'!$C$2:$C$215,Shares!$A38,'Stock-AF'!$G$2:$G$215,Shares!$A$1)</f>
        <v>7.2550431545838475E-3</v>
      </c>
      <c r="U38" s="9">
        <f>SUMIFS('Stock-AF'!AD$2:AD$215,'Stock-AF'!$C$2:$C$215,Shares!$B38,'Stock-AF'!$G$2:$G$215,Shares!$A$1)/SUMIFS('Stock-AF'!AD$2:AD$215,'Stock-AF'!$C$2:$C$215,Shares!$A38,'Stock-AF'!$G$2:$G$215,Shares!$A$1)</f>
        <v>0</v>
      </c>
      <c r="V38" s="9">
        <f>SUMIFS('Stock-AF'!AE$2:AE$215,'Stock-AF'!$C$2:$C$215,Shares!$B38,'Stock-AF'!$G$2:$G$215,Shares!$A$1)/SUMIFS('Stock-AF'!AE$2:AE$215,'Stock-AF'!$C$2:$C$215,Shares!$A38,'Stock-AF'!$G$2:$G$215,Shares!$A$1)</f>
        <v>0</v>
      </c>
      <c r="W38" s="9">
        <f>SUMIFS('Stock-AF'!AF$2:AF$215,'Stock-AF'!$C$2:$C$215,Shares!$B38,'Stock-AF'!$G$2:$G$215,Shares!$A$1)/SUMIFS('Stock-AF'!AF$2:AF$215,'Stock-AF'!$C$2:$C$215,Shares!$A38,'Stock-AF'!$G$2:$G$215,Shares!$A$1)</f>
        <v>8.7941403741488788E-2</v>
      </c>
      <c r="X38" s="9">
        <f>SUMIFS('Stock-AF'!AG$2:AG$215,'Stock-AF'!$C$2:$C$215,Shares!$B38,'Stock-AF'!$G$2:$G$215,Shares!$A$1)/SUMIFS('Stock-AF'!AG$2:AG$215,'Stock-AF'!$C$2:$C$215,Shares!$A38,'Stock-AF'!$G$2:$G$215,Shares!$A$1)</f>
        <v>6.0477597020181052E-2</v>
      </c>
      <c r="Y38" s="9">
        <f>SUMIFS('Stock-AF'!AH$2:AH$215,'Stock-AF'!$C$2:$C$215,Shares!$B38,'Stock-AF'!$G$2:$G$215,Shares!$A$1)/SUMIFS('Stock-AF'!AH$2:AH$215,'Stock-AF'!$C$2:$C$215,Shares!$A38,'Stock-AF'!$G$2:$G$215,Shares!$A$1)</f>
        <v>0</v>
      </c>
      <c r="Z38" s="9">
        <f>SUMIFS('Stock-AF'!AI$2:AI$215,'Stock-AF'!$C$2:$C$215,Shares!$B38,'Stock-AF'!$G$2:$G$215,Shares!$A$1)/SUMIFS('Stock-AF'!AI$2:AI$215,'Stock-AF'!$C$2:$C$215,Shares!$A38,'Stock-AF'!$G$2:$G$215,Shares!$A$1)</f>
        <v>0.13536960811087942</v>
      </c>
      <c r="AA38" s="9">
        <f>SUMIFS('Stock-AF'!AJ$2:AJ$215,'Stock-AF'!$C$2:$C$215,Shares!$B38,'Stock-AF'!$G$2:$G$215,Shares!$A$1)/SUMIFS('Stock-AF'!AJ$2:AJ$215,'Stock-AF'!$C$2:$C$215,Shares!$A38,'Stock-AF'!$G$2:$G$215,Shares!$A$1)</f>
        <v>0</v>
      </c>
      <c r="AB38" s="9">
        <f>SUMIFS('Stock-AF'!AK$2:AK$215,'Stock-AF'!$C$2:$C$215,Shares!$B38,'Stock-AF'!$G$2:$G$215,Shares!$A$1)/SUMIFS('Stock-AF'!AK$2:AK$215,'Stock-AF'!$C$2:$C$215,Shares!$A38,'Stock-AF'!$G$2:$G$215,Shares!$A$1)</f>
        <v>8.0771824984937068E-2</v>
      </c>
      <c r="AC38" s="9">
        <f>SUMIFS('Stock-AF'!AL$2:AL$215,'Stock-AF'!$C$2:$C$215,Shares!$B38,'Stock-AF'!$G$2:$G$215,Shares!$A$1)/SUMIFS('Stock-AF'!AL$2:AL$215,'Stock-AF'!$C$2:$C$215,Shares!$A38,'Stock-AF'!$G$2:$G$215,Shares!$A$1)</f>
        <v>0</v>
      </c>
      <c r="AD38" s="9">
        <f>SUMIFS('Stock-AF'!AM$2:AM$215,'Stock-AF'!$C$2:$C$215,Shares!$B38,'Stock-AF'!$G$2:$G$215,Shares!$A$1)/SUMIFS('Stock-AF'!AM$2:AM$215,'Stock-AF'!$C$2:$C$215,Shares!$A38,'Stock-AF'!$G$2:$G$215,Shares!$A$1)</f>
        <v>8.4872927120622566E-4</v>
      </c>
      <c r="AE38" s="9">
        <f>SUMIFS('Stock-AF'!AN$2:AN$215,'Stock-AF'!$C$2:$C$215,Shares!$B38,'Stock-AF'!$G$2:$G$215,Shares!$A$1)/SUMIFS('Stock-AF'!AN$2:AN$215,'Stock-AF'!$C$2:$C$215,Shares!$A38,'Stock-AF'!$G$2:$G$215,Shares!$A$1)</f>
        <v>1.343582955878376E-2</v>
      </c>
      <c r="AF38" s="9">
        <f>SUMIFS('Stock-AF'!AO$2:AO$215,'Stock-AF'!$C$2:$C$215,Shares!$B38,'Stock-AF'!$G$2:$G$215,Shares!$A$1)/SUMIFS('Stock-AF'!AO$2:AO$215,'Stock-AF'!$C$2:$C$215,Shares!$A38,'Stock-AF'!$G$2:$G$215,Shares!$A$1)</f>
        <v>2.5073758745640658E-2</v>
      </c>
      <c r="AG38" s="9">
        <f>SUMIFS('Stock-AF'!AP$2:AP$215,'Stock-AF'!$C$2:$C$215,Shares!$B38,'Stock-AF'!$G$2:$G$215,Shares!$A$1)/SUMIFS('Stock-AF'!AP$2:AP$215,'Stock-AF'!$C$2:$C$215,Shares!$A38,'Stock-AF'!$G$2:$G$215,Shares!$A$1)</f>
        <v>0</v>
      </c>
      <c r="AH38" s="9">
        <f>SUMIFS('Stock-AF'!AQ$2:AQ$215,'Stock-AF'!$C$2:$C$215,Shares!$B38,'Stock-AF'!$G$2:$G$215,Shares!$A$1)/SUMIFS('Stock-AF'!AQ$2:AQ$215,'Stock-AF'!$C$2:$C$215,Shares!$A38,'Stock-AF'!$G$2:$G$215,Shares!$A$1)</f>
        <v>0</v>
      </c>
      <c r="AI38" s="9">
        <f>SUMIFS('Stock-AF'!AR$2:AR$215,'Stock-AF'!$C$2:$C$215,Shares!$B38,'Stock-AF'!$G$2:$G$215,Shares!$A$1)/SUMIFS('Stock-AF'!AR$2:AR$215,'Stock-AF'!$C$2:$C$215,Shares!$A38,'Stock-AF'!$G$2:$G$215,Shares!$A$1)</f>
        <v>2.4362885297620557E-2</v>
      </c>
      <c r="AJ38" s="9">
        <f>SUMIFS('Stock-AF'!AS$2:AS$215,'Stock-AF'!$C$2:$C$215,Shares!$B38,'Stock-AF'!$G$2:$G$215,Shares!$A$1)/SUMIFS('Stock-AF'!AS$2:AS$215,'Stock-AF'!$C$2:$C$215,Shares!$A38,'Stock-AF'!$G$2:$G$215,Shares!$A$1)</f>
        <v>7.2435962032279099E-3</v>
      </c>
      <c r="AK38" s="9">
        <f>SUMIFS('Stock-AF'!AT$2:AT$215,'Stock-AF'!$C$2:$C$215,Shares!$B38,'Stock-AF'!$G$2:$G$215,Shares!$A$1)/SUMIFS('Stock-AF'!AT$2:AT$215,'Stock-AF'!$C$2:$C$215,Shares!$A38,'Stock-AF'!$G$2:$G$215,Shares!$A$1)</f>
        <v>0</v>
      </c>
      <c r="AL38" s="9">
        <f>SUMIFS('Stock-AF'!AU$2:AU$215,'Stock-AF'!$C$2:$C$215,Shares!$B38,'Stock-AF'!$G$2:$G$215,Shares!$A$1)/SUMIFS('Stock-AF'!AU$2:AU$215,'Stock-AF'!$C$2:$C$215,Shares!$A38,'Stock-AF'!$G$2:$G$215,Shares!$A$1)</f>
        <v>6.5826746195823136E-3</v>
      </c>
      <c r="AM38" s="9">
        <f>SUMIFS('Stock-AF'!AV$2:AV$215,'Stock-AF'!$C$2:$C$215,Shares!$B38,'Stock-AF'!$G$2:$G$215,Shares!$A$1)/SUMIFS('Stock-AF'!AV$2:AV$215,'Stock-AF'!$C$2:$C$215,Shares!$A38,'Stock-AF'!$G$2:$G$215,Shares!$A$1)</f>
        <v>3.7695556044388947E-3</v>
      </c>
    </row>
    <row r="39" spans="1:39">
      <c r="A39" t="str">
        <f t="shared" si="0"/>
        <v>C_ES-SH-HO*</v>
      </c>
      <c r="B39" s="4" t="s">
        <v>152</v>
      </c>
      <c r="C39" s="9">
        <f>SUMIFS('Stock-AF'!L$2:L$215,'Stock-AF'!$C$2:$C$215,Shares!$B39,'Stock-AF'!$G$2:$G$215,Shares!$A$1)/SUMIFS('Stock-AF'!L$2:L$215,'Stock-AF'!$C$2:$C$215,Shares!$A39,'Stock-AF'!$G$2:$G$215,Shares!$A$1)</f>
        <v>2.4733921684052577E-2</v>
      </c>
      <c r="D39" s="9">
        <f>SUMIFS('Stock-AF'!M$2:M$215,'Stock-AF'!$C$2:$C$215,Shares!$B39,'Stock-AF'!$G$2:$G$215,Shares!$A$1)/SUMIFS('Stock-AF'!M$2:M$215,'Stock-AF'!$C$2:$C$215,Shares!$A39,'Stock-AF'!$G$2:$G$215,Shares!$A$1)</f>
        <v>2.0729214105933351E-3</v>
      </c>
      <c r="E39" s="9">
        <f>SUMIFS('Stock-AF'!N$2:N$215,'Stock-AF'!$C$2:$C$215,Shares!$B39,'Stock-AF'!$G$2:$G$215,Shares!$A$1)/SUMIFS('Stock-AF'!N$2:N$215,'Stock-AF'!$C$2:$C$215,Shares!$A39,'Stock-AF'!$G$2:$G$215,Shares!$A$1)</f>
        <v>0.36655303268323786</v>
      </c>
      <c r="F39" s="9">
        <f>SUMIFS('Stock-AF'!O$2:O$215,'Stock-AF'!$C$2:$C$215,Shares!$B39,'Stock-AF'!$G$2:$G$215,Shares!$A$1)/SUMIFS('Stock-AF'!O$2:O$215,'Stock-AF'!$C$2:$C$215,Shares!$A39,'Stock-AF'!$G$2:$G$215,Shares!$A$1)</f>
        <v>0</v>
      </c>
      <c r="G39" s="9">
        <f>SUMIFS('Stock-AF'!P$2:P$215,'Stock-AF'!$C$2:$C$215,Shares!$B39,'Stock-AF'!$G$2:$G$215,Shares!$A$1)/SUMIFS('Stock-AF'!P$2:P$215,'Stock-AF'!$C$2:$C$215,Shares!$A39,'Stock-AF'!$G$2:$G$215,Shares!$A$1)</f>
        <v>8.8430293168802934E-3</v>
      </c>
      <c r="H39" s="9">
        <f>SUMIFS('Stock-AF'!Q$2:Q$215,'Stock-AF'!$C$2:$C$215,Shares!$B39,'Stock-AF'!$G$2:$G$215,Shares!$A$1)/SUMIFS('Stock-AF'!Q$2:Q$215,'Stock-AF'!$C$2:$C$215,Shares!$A39,'Stock-AF'!$G$2:$G$215,Shares!$A$1)</f>
        <v>0</v>
      </c>
      <c r="I39" s="9">
        <f>SUMIFS('Stock-AF'!R$2:R$215,'Stock-AF'!$C$2:$C$215,Shares!$B39,'Stock-AF'!$G$2:$G$215,Shares!$A$1)/SUMIFS('Stock-AF'!R$2:R$215,'Stock-AF'!$C$2:$C$215,Shares!$A39,'Stock-AF'!$G$2:$G$215,Shares!$A$1)</f>
        <v>0</v>
      </c>
      <c r="J39" s="9">
        <f>SUMIFS('Stock-AF'!S$2:S$215,'Stock-AF'!$C$2:$C$215,Shares!$B39,'Stock-AF'!$G$2:$G$215,Shares!$A$1)/SUMIFS('Stock-AF'!S$2:S$215,'Stock-AF'!$C$2:$C$215,Shares!$A39,'Stock-AF'!$G$2:$G$215,Shares!$A$1)</f>
        <v>1.1279339163936287E-2</v>
      </c>
      <c r="K39" s="9">
        <f>SUMIFS('Stock-AF'!T$2:T$215,'Stock-AF'!$C$2:$C$215,Shares!$B39,'Stock-AF'!$G$2:$G$215,Shares!$A$1)/SUMIFS('Stock-AF'!T$2:T$215,'Stock-AF'!$C$2:$C$215,Shares!$A39,'Stock-AF'!$G$2:$G$215,Shares!$A$1)</f>
        <v>7.7354536990949614E-3</v>
      </c>
      <c r="L39" s="9">
        <f>SUMIFS('Stock-AF'!U$2:U$215,'Stock-AF'!$C$2:$C$215,Shares!$B39,'Stock-AF'!$G$2:$G$215,Shares!$A$1)/SUMIFS('Stock-AF'!U$2:U$215,'Stock-AF'!$C$2:$C$215,Shares!$A39,'Stock-AF'!$G$2:$G$215,Shares!$A$1)</f>
        <v>0</v>
      </c>
      <c r="M39" s="9">
        <f>SUMIFS('Stock-AF'!V$2:V$215,'Stock-AF'!$C$2:$C$215,Shares!$B39,'Stock-AF'!$G$2:$G$215,Shares!$A$1)/SUMIFS('Stock-AF'!V$2:V$215,'Stock-AF'!$C$2:$C$215,Shares!$A39,'Stock-AF'!$G$2:$G$215,Shares!$A$1)</f>
        <v>6.9004159556218664E-3</v>
      </c>
      <c r="N39" s="9">
        <f>SUMIFS('Stock-AF'!W$2:W$215,'Stock-AF'!$C$2:$C$215,Shares!$B39,'Stock-AF'!$G$2:$G$215,Shares!$A$1)/SUMIFS('Stock-AF'!W$2:W$215,'Stock-AF'!$C$2:$C$215,Shares!$A39,'Stock-AF'!$G$2:$G$215,Shares!$A$1)</f>
        <v>0</v>
      </c>
      <c r="O39" s="9">
        <f>SUMIFS('Stock-AF'!X$2:X$215,'Stock-AF'!$C$2:$C$215,Shares!$B39,'Stock-AF'!$G$2:$G$215,Shares!$A$1)/SUMIFS('Stock-AF'!X$2:X$215,'Stock-AF'!$C$2:$C$215,Shares!$A39,'Stock-AF'!$G$2:$G$215,Shares!$A$1)</f>
        <v>7.1939310126838043E-3</v>
      </c>
      <c r="P39" s="9">
        <f>SUMIFS('Stock-AF'!Y$2:Y$215,'Stock-AF'!$C$2:$C$215,Shares!$B39,'Stock-AF'!$G$2:$G$215,Shares!$A$1)/SUMIFS('Stock-AF'!Y$2:Y$215,'Stock-AF'!$C$2:$C$215,Shares!$A39,'Stock-AF'!$G$2:$G$215,Shares!$A$1)</f>
        <v>1.0120774647714183E-3</v>
      </c>
      <c r="Q39" s="9">
        <f>SUMIFS('Stock-AF'!Z$2:Z$215,'Stock-AF'!$C$2:$C$215,Shares!$B39,'Stock-AF'!$G$2:$G$215,Shares!$A$1)/SUMIFS('Stock-AF'!Z$2:Z$215,'Stock-AF'!$C$2:$C$215,Shares!$A39,'Stock-AF'!$G$2:$G$215,Shares!$A$1)</f>
        <v>0</v>
      </c>
      <c r="R39" s="9">
        <f>SUMIFS('Stock-AF'!AA$2:AA$215,'Stock-AF'!$C$2:$C$215,Shares!$B39,'Stock-AF'!$G$2:$G$215,Shares!$A$1)/SUMIFS('Stock-AF'!AA$2:AA$215,'Stock-AF'!$C$2:$C$215,Shares!$A39,'Stock-AF'!$G$2:$G$215,Shares!$A$1)</f>
        <v>3.3084317312704159E-3</v>
      </c>
      <c r="S39" s="9">
        <f>SUMIFS('Stock-AF'!AB$2:AB$215,'Stock-AF'!$C$2:$C$215,Shares!$B39,'Stock-AF'!$G$2:$G$215,Shares!$A$1)/SUMIFS('Stock-AF'!AB$2:AB$215,'Stock-AF'!$C$2:$C$215,Shares!$A39,'Stock-AF'!$G$2:$G$215,Shares!$A$1)</f>
        <v>1.0812202274359884E-3</v>
      </c>
      <c r="T39" s="9">
        <f>SUMIFS('Stock-AF'!AC$2:AC$215,'Stock-AF'!$C$2:$C$215,Shares!$B39,'Stock-AF'!$G$2:$G$215,Shares!$A$1)/SUMIFS('Stock-AF'!AC$2:AC$215,'Stock-AF'!$C$2:$C$215,Shares!$A39,'Stock-AF'!$G$2:$G$215,Shares!$A$1)</f>
        <v>0</v>
      </c>
      <c r="U39" s="9">
        <f>SUMIFS('Stock-AF'!AD$2:AD$215,'Stock-AF'!$C$2:$C$215,Shares!$B39,'Stock-AF'!$G$2:$G$215,Shares!$A$1)/SUMIFS('Stock-AF'!AD$2:AD$215,'Stock-AF'!$C$2:$C$215,Shares!$A39,'Stock-AF'!$G$2:$G$215,Shares!$A$1)</f>
        <v>0</v>
      </c>
      <c r="V39" s="9">
        <f>SUMIFS('Stock-AF'!AE$2:AE$215,'Stock-AF'!$C$2:$C$215,Shares!$B39,'Stock-AF'!$G$2:$G$215,Shares!$A$1)/SUMIFS('Stock-AF'!AE$2:AE$215,'Stock-AF'!$C$2:$C$215,Shares!$A39,'Stock-AF'!$G$2:$G$215,Shares!$A$1)</f>
        <v>0</v>
      </c>
      <c r="W39" s="9">
        <f>SUMIFS('Stock-AF'!AF$2:AF$215,'Stock-AF'!$C$2:$C$215,Shares!$B39,'Stock-AF'!$G$2:$G$215,Shares!$A$1)/SUMIFS('Stock-AF'!AF$2:AF$215,'Stock-AF'!$C$2:$C$215,Shares!$A39,'Stock-AF'!$G$2:$G$215,Shares!$A$1)</f>
        <v>0.10170275616842575</v>
      </c>
      <c r="X39" s="9">
        <f>SUMIFS('Stock-AF'!AG$2:AG$215,'Stock-AF'!$C$2:$C$215,Shares!$B39,'Stock-AF'!$G$2:$G$215,Shares!$A$1)/SUMIFS('Stock-AF'!AG$2:AG$215,'Stock-AF'!$C$2:$C$215,Shares!$A39,'Stock-AF'!$G$2:$G$215,Shares!$A$1)</f>
        <v>0.12885464708716063</v>
      </c>
      <c r="Y39" s="9">
        <f>SUMIFS('Stock-AF'!AH$2:AH$215,'Stock-AF'!$C$2:$C$215,Shares!$B39,'Stock-AF'!$G$2:$G$215,Shares!$A$1)/SUMIFS('Stock-AF'!AH$2:AH$215,'Stock-AF'!$C$2:$C$215,Shares!$A39,'Stock-AF'!$G$2:$G$215,Shares!$A$1)</f>
        <v>0</v>
      </c>
      <c r="Z39" s="9">
        <f>SUMIFS('Stock-AF'!AI$2:AI$215,'Stock-AF'!$C$2:$C$215,Shares!$B39,'Stock-AF'!$G$2:$G$215,Shares!$A$1)/SUMIFS('Stock-AF'!AI$2:AI$215,'Stock-AF'!$C$2:$C$215,Shares!$A39,'Stock-AF'!$G$2:$G$215,Shares!$A$1)</f>
        <v>4.3763565751187464E-2</v>
      </c>
      <c r="AA39" s="9">
        <f>SUMIFS('Stock-AF'!AJ$2:AJ$215,'Stock-AF'!$C$2:$C$215,Shares!$B39,'Stock-AF'!$G$2:$G$215,Shares!$A$1)/SUMIFS('Stock-AF'!AJ$2:AJ$215,'Stock-AF'!$C$2:$C$215,Shares!$A39,'Stock-AF'!$G$2:$G$215,Shares!$A$1)</f>
        <v>0</v>
      </c>
      <c r="AB39" s="9">
        <f>SUMIFS('Stock-AF'!AK$2:AK$215,'Stock-AF'!$C$2:$C$215,Shares!$B39,'Stock-AF'!$G$2:$G$215,Shares!$A$1)/SUMIFS('Stock-AF'!AK$2:AK$215,'Stock-AF'!$C$2:$C$215,Shares!$A39,'Stock-AF'!$G$2:$G$215,Shares!$A$1)</f>
        <v>1.296687207872604E-2</v>
      </c>
      <c r="AC39" s="9">
        <f>SUMIFS('Stock-AF'!AL$2:AL$215,'Stock-AF'!$C$2:$C$215,Shares!$B39,'Stock-AF'!$G$2:$G$215,Shares!$A$1)/SUMIFS('Stock-AF'!AL$2:AL$215,'Stock-AF'!$C$2:$C$215,Shares!$A39,'Stock-AF'!$G$2:$G$215,Shares!$A$1)</f>
        <v>0</v>
      </c>
      <c r="AD39" s="9">
        <f>SUMIFS('Stock-AF'!AM$2:AM$215,'Stock-AF'!$C$2:$C$215,Shares!$B39,'Stock-AF'!$G$2:$G$215,Shares!$A$1)/SUMIFS('Stock-AF'!AM$2:AM$215,'Stock-AF'!$C$2:$C$215,Shares!$A39,'Stock-AF'!$G$2:$G$215,Shares!$A$1)</f>
        <v>1.6260226575758797E-4</v>
      </c>
      <c r="AE39" s="9">
        <f>SUMIFS('Stock-AF'!AN$2:AN$215,'Stock-AF'!$C$2:$C$215,Shares!$B39,'Stock-AF'!$G$2:$G$215,Shares!$A$1)/SUMIFS('Stock-AF'!AN$2:AN$215,'Stock-AF'!$C$2:$C$215,Shares!$A39,'Stock-AF'!$G$2:$G$215,Shares!$A$1)</f>
        <v>0</v>
      </c>
      <c r="AF39" s="9">
        <f>SUMIFS('Stock-AF'!AO$2:AO$215,'Stock-AF'!$C$2:$C$215,Shares!$B39,'Stock-AF'!$G$2:$G$215,Shares!$A$1)/SUMIFS('Stock-AF'!AO$2:AO$215,'Stock-AF'!$C$2:$C$215,Shares!$A39,'Stock-AF'!$G$2:$G$215,Shares!$A$1)</f>
        <v>0.15013232293549197</v>
      </c>
      <c r="AG39" s="9">
        <f>SUMIFS('Stock-AF'!AP$2:AP$215,'Stock-AF'!$C$2:$C$215,Shares!$B39,'Stock-AF'!$G$2:$G$215,Shares!$A$1)/SUMIFS('Stock-AF'!AP$2:AP$215,'Stock-AF'!$C$2:$C$215,Shares!$A39,'Stock-AF'!$G$2:$G$215,Shares!$A$1)</f>
        <v>0</v>
      </c>
      <c r="AH39" s="9">
        <f>SUMIFS('Stock-AF'!AQ$2:AQ$215,'Stock-AF'!$C$2:$C$215,Shares!$B39,'Stock-AF'!$G$2:$G$215,Shares!$A$1)/SUMIFS('Stock-AF'!AQ$2:AQ$215,'Stock-AF'!$C$2:$C$215,Shares!$A39,'Stock-AF'!$G$2:$G$215,Shares!$A$1)</f>
        <v>4.7612933361825942E-4</v>
      </c>
      <c r="AI39" s="9">
        <f>SUMIFS('Stock-AF'!AR$2:AR$215,'Stock-AF'!$C$2:$C$215,Shares!$B39,'Stock-AF'!$G$2:$G$215,Shares!$A$1)/SUMIFS('Stock-AF'!AR$2:AR$215,'Stock-AF'!$C$2:$C$215,Shares!$A39,'Stock-AF'!$G$2:$G$215,Shares!$A$1)</f>
        <v>0.3776587722672739</v>
      </c>
      <c r="AJ39" s="9">
        <f>SUMIFS('Stock-AF'!AS$2:AS$215,'Stock-AF'!$C$2:$C$215,Shares!$B39,'Stock-AF'!$G$2:$G$215,Shares!$A$1)/SUMIFS('Stock-AF'!AS$2:AS$215,'Stock-AF'!$C$2:$C$215,Shares!$A39,'Stock-AF'!$G$2:$G$215,Shares!$A$1)</f>
        <v>0</v>
      </c>
      <c r="AK39" s="9">
        <f>SUMIFS('Stock-AF'!AT$2:AT$215,'Stock-AF'!$C$2:$C$215,Shares!$B39,'Stock-AF'!$G$2:$G$215,Shares!$A$1)/SUMIFS('Stock-AF'!AT$2:AT$215,'Stock-AF'!$C$2:$C$215,Shares!$A39,'Stock-AF'!$G$2:$G$215,Shares!$A$1)</f>
        <v>0</v>
      </c>
      <c r="AL39" s="9">
        <f>SUMIFS('Stock-AF'!AU$2:AU$215,'Stock-AF'!$C$2:$C$215,Shares!$B39,'Stock-AF'!$G$2:$G$215,Shares!$A$1)/SUMIFS('Stock-AF'!AU$2:AU$215,'Stock-AF'!$C$2:$C$215,Shares!$A39,'Stock-AF'!$G$2:$G$215,Shares!$A$1)</f>
        <v>0.14001516174050041</v>
      </c>
      <c r="AM39" s="9">
        <f>SUMIFS('Stock-AF'!AV$2:AV$215,'Stock-AF'!$C$2:$C$215,Shares!$B39,'Stock-AF'!$G$2:$G$215,Shares!$A$1)/SUMIFS('Stock-AF'!AV$2:AV$215,'Stock-AF'!$C$2:$C$215,Shares!$A39,'Stock-AF'!$G$2:$G$215,Shares!$A$1)</f>
        <v>2.3829350718889588E-3</v>
      </c>
    </row>
    <row r="40" spans="1:39">
      <c r="A40" t="str">
        <f t="shared" si="0"/>
        <v>C_ES-SH-HO*</v>
      </c>
      <c r="B40" s="4" t="s">
        <v>153</v>
      </c>
      <c r="C40" s="9">
        <f>SUMIFS('Stock-AF'!L$2:L$215,'Stock-AF'!$C$2:$C$215,Shares!$B40,'Stock-AF'!$G$2:$G$215,Shares!$A$1)/SUMIFS('Stock-AF'!L$2:L$215,'Stock-AF'!$C$2:$C$215,Shares!$A40,'Stock-AF'!$G$2:$G$215,Shares!$A$1)</f>
        <v>0.58219209696073104</v>
      </c>
      <c r="D40" s="9">
        <f>SUMIFS('Stock-AF'!M$2:M$215,'Stock-AF'!$C$2:$C$215,Shares!$B40,'Stock-AF'!$G$2:$G$215,Shares!$A$1)/SUMIFS('Stock-AF'!M$2:M$215,'Stock-AF'!$C$2:$C$215,Shares!$A40,'Stock-AF'!$G$2:$G$215,Shares!$A$1)</f>
        <v>0.13821466269543961</v>
      </c>
      <c r="E40" s="9">
        <f>SUMIFS('Stock-AF'!N$2:N$215,'Stock-AF'!$C$2:$C$215,Shares!$B40,'Stock-AF'!$G$2:$G$215,Shares!$A$1)/SUMIFS('Stock-AF'!N$2:N$215,'Stock-AF'!$C$2:$C$215,Shares!$A40,'Stock-AF'!$G$2:$G$215,Shares!$A$1)</f>
        <v>2.4315547273868525E-2</v>
      </c>
      <c r="F40" s="9">
        <f>SUMIFS('Stock-AF'!O$2:O$215,'Stock-AF'!$C$2:$C$215,Shares!$B40,'Stock-AF'!$G$2:$G$215,Shares!$A$1)/SUMIFS('Stock-AF'!O$2:O$215,'Stock-AF'!$C$2:$C$215,Shares!$A40,'Stock-AF'!$G$2:$G$215,Shares!$A$1)</f>
        <v>0.21479311746306659</v>
      </c>
      <c r="G40" s="9">
        <f>SUMIFS('Stock-AF'!P$2:P$215,'Stock-AF'!$C$2:$C$215,Shares!$B40,'Stock-AF'!$G$2:$G$215,Shares!$A$1)/SUMIFS('Stock-AF'!P$2:P$215,'Stock-AF'!$C$2:$C$215,Shares!$A40,'Stock-AF'!$G$2:$G$215,Shares!$A$1)</f>
        <v>0.39031345601984568</v>
      </c>
      <c r="H40" s="9">
        <f>SUMIFS('Stock-AF'!Q$2:Q$215,'Stock-AF'!$C$2:$C$215,Shares!$B40,'Stock-AF'!$G$2:$G$215,Shares!$A$1)/SUMIFS('Stock-AF'!Q$2:Q$215,'Stock-AF'!$C$2:$C$215,Shares!$A40,'Stock-AF'!$G$2:$G$215,Shares!$A$1)</f>
        <v>0.17812167280195904</v>
      </c>
      <c r="I40" s="9">
        <f>SUMIFS('Stock-AF'!R$2:R$215,'Stock-AF'!$C$2:$C$215,Shares!$B40,'Stock-AF'!$G$2:$G$215,Shares!$A$1)/SUMIFS('Stock-AF'!R$2:R$215,'Stock-AF'!$C$2:$C$215,Shares!$A40,'Stock-AF'!$G$2:$G$215,Shares!$A$1)</f>
        <v>0.69928536102421146</v>
      </c>
      <c r="J40" s="9">
        <f>SUMIFS('Stock-AF'!S$2:S$215,'Stock-AF'!$C$2:$C$215,Shares!$B40,'Stock-AF'!$G$2:$G$215,Shares!$A$1)/SUMIFS('Stock-AF'!S$2:S$215,'Stock-AF'!$C$2:$C$215,Shares!$A40,'Stock-AF'!$G$2:$G$215,Shares!$A$1)</f>
        <v>0.19553368590868825</v>
      </c>
      <c r="K40" s="9">
        <f>SUMIFS('Stock-AF'!T$2:T$215,'Stock-AF'!$C$2:$C$215,Shares!$B40,'Stock-AF'!$G$2:$G$215,Shares!$A$1)/SUMIFS('Stock-AF'!T$2:T$215,'Stock-AF'!$C$2:$C$215,Shares!$A40,'Stock-AF'!$G$2:$G$215,Shares!$A$1)</f>
        <v>0.10288169702130295</v>
      </c>
      <c r="L40" s="9">
        <f>SUMIFS('Stock-AF'!U$2:U$215,'Stock-AF'!$C$2:$C$215,Shares!$B40,'Stock-AF'!$G$2:$G$215,Shares!$A$1)/SUMIFS('Stock-AF'!U$2:U$215,'Stock-AF'!$C$2:$C$215,Shares!$A40,'Stock-AF'!$G$2:$G$215,Shares!$A$1)</f>
        <v>0.1659095254189924</v>
      </c>
      <c r="M40" s="9">
        <f>SUMIFS('Stock-AF'!V$2:V$215,'Stock-AF'!$C$2:$C$215,Shares!$B40,'Stock-AF'!$G$2:$G$215,Shares!$A$1)/SUMIFS('Stock-AF'!V$2:V$215,'Stock-AF'!$C$2:$C$215,Shares!$A40,'Stock-AF'!$G$2:$G$215,Shares!$A$1)</f>
        <v>0.31367143530282615</v>
      </c>
      <c r="N40" s="9">
        <f>SUMIFS('Stock-AF'!W$2:W$215,'Stock-AF'!$C$2:$C$215,Shares!$B40,'Stock-AF'!$G$2:$G$215,Shares!$A$1)/SUMIFS('Stock-AF'!W$2:W$215,'Stock-AF'!$C$2:$C$215,Shares!$A40,'Stock-AF'!$G$2:$G$215,Shares!$A$1)</f>
        <v>0.63561316467239082</v>
      </c>
      <c r="O40" s="9">
        <f>SUMIFS('Stock-AF'!X$2:X$215,'Stock-AF'!$C$2:$C$215,Shares!$B40,'Stock-AF'!$G$2:$G$215,Shares!$A$1)/SUMIFS('Stock-AF'!X$2:X$215,'Stock-AF'!$C$2:$C$215,Shares!$A40,'Stock-AF'!$G$2:$G$215,Shares!$A$1)</f>
        <v>0.47452705902501863</v>
      </c>
      <c r="P40" s="9">
        <f>SUMIFS('Stock-AF'!Y$2:Y$215,'Stock-AF'!$C$2:$C$215,Shares!$B40,'Stock-AF'!$G$2:$G$215,Shares!$A$1)/SUMIFS('Stock-AF'!Y$2:Y$215,'Stock-AF'!$C$2:$C$215,Shares!$A40,'Stock-AF'!$G$2:$G$215,Shares!$A$1)</f>
        <v>0.37474580392207713</v>
      </c>
      <c r="Q40" s="9">
        <f>SUMIFS('Stock-AF'!Z$2:Z$215,'Stock-AF'!$C$2:$C$215,Shares!$B40,'Stock-AF'!$G$2:$G$215,Shares!$A$1)/SUMIFS('Stock-AF'!Z$2:Z$215,'Stock-AF'!$C$2:$C$215,Shares!$A40,'Stock-AF'!$G$2:$G$215,Shares!$A$1)</f>
        <v>0.32297895362187973</v>
      </c>
      <c r="R40" s="9">
        <f>SUMIFS('Stock-AF'!AA$2:AA$215,'Stock-AF'!$C$2:$C$215,Shares!$B40,'Stock-AF'!$G$2:$G$215,Shares!$A$1)/SUMIFS('Stock-AF'!AA$2:AA$215,'Stock-AF'!$C$2:$C$215,Shares!$A40,'Stock-AF'!$G$2:$G$215,Shares!$A$1)</f>
        <v>0.2440587286345737</v>
      </c>
      <c r="S40" s="9">
        <f>SUMIFS('Stock-AF'!AB$2:AB$215,'Stock-AF'!$C$2:$C$215,Shares!$B40,'Stock-AF'!$G$2:$G$215,Shares!$A$1)/SUMIFS('Stock-AF'!AB$2:AB$215,'Stock-AF'!$C$2:$C$215,Shares!$A40,'Stock-AF'!$G$2:$G$215,Shares!$A$1)</f>
        <v>0.11671609657052109</v>
      </c>
      <c r="T40" s="9">
        <f>SUMIFS('Stock-AF'!AC$2:AC$215,'Stock-AF'!$C$2:$C$215,Shares!$B40,'Stock-AF'!$G$2:$G$215,Shares!$A$1)/SUMIFS('Stock-AF'!AC$2:AC$215,'Stock-AF'!$C$2:$C$215,Shares!$A40,'Stock-AF'!$G$2:$G$215,Shares!$A$1)</f>
        <v>0.25458615146485669</v>
      </c>
      <c r="U40" s="9">
        <f>SUMIFS('Stock-AF'!AD$2:AD$215,'Stock-AF'!$C$2:$C$215,Shares!$B40,'Stock-AF'!$G$2:$G$215,Shares!$A$1)/SUMIFS('Stock-AF'!AD$2:AD$215,'Stock-AF'!$C$2:$C$215,Shares!$A40,'Stock-AF'!$G$2:$G$215,Shares!$A$1)</f>
        <v>3.5822167912851664E-2</v>
      </c>
      <c r="V40" s="9">
        <f>SUMIFS('Stock-AF'!AE$2:AE$215,'Stock-AF'!$C$2:$C$215,Shares!$B40,'Stock-AF'!$G$2:$G$215,Shares!$A$1)/SUMIFS('Stock-AF'!AE$2:AE$215,'Stock-AF'!$C$2:$C$215,Shares!$A40,'Stock-AF'!$G$2:$G$215,Shares!$A$1)</f>
        <v>0.17660390756479316</v>
      </c>
      <c r="W40" s="9">
        <f>SUMIFS('Stock-AF'!AF$2:AF$215,'Stock-AF'!$C$2:$C$215,Shares!$B40,'Stock-AF'!$G$2:$G$215,Shares!$A$1)/SUMIFS('Stock-AF'!AF$2:AF$215,'Stock-AF'!$C$2:$C$215,Shares!$A40,'Stock-AF'!$G$2:$G$215,Shares!$A$1)</f>
        <v>0.19000195196585554</v>
      </c>
      <c r="X40" s="9">
        <f>SUMIFS('Stock-AF'!AG$2:AG$215,'Stock-AF'!$C$2:$C$215,Shares!$B40,'Stock-AF'!$G$2:$G$215,Shares!$A$1)/SUMIFS('Stock-AF'!AG$2:AG$215,'Stock-AF'!$C$2:$C$215,Shares!$A40,'Stock-AF'!$G$2:$G$215,Shares!$A$1)</f>
        <v>0.14309784316858498</v>
      </c>
      <c r="Y40" s="9">
        <f>SUMIFS('Stock-AF'!AH$2:AH$215,'Stock-AF'!$C$2:$C$215,Shares!$B40,'Stock-AF'!$G$2:$G$215,Shares!$A$1)/SUMIFS('Stock-AF'!AH$2:AH$215,'Stock-AF'!$C$2:$C$215,Shares!$A40,'Stock-AF'!$G$2:$G$215,Shares!$A$1)</f>
        <v>0.26693745624129395</v>
      </c>
      <c r="Z40" s="9">
        <f>SUMIFS('Stock-AF'!AI$2:AI$215,'Stock-AF'!$C$2:$C$215,Shares!$B40,'Stock-AF'!$G$2:$G$215,Shares!$A$1)/SUMIFS('Stock-AF'!AI$2:AI$215,'Stock-AF'!$C$2:$C$215,Shares!$A40,'Stock-AF'!$G$2:$G$215,Shares!$A$1)</f>
        <v>0.13408089602232143</v>
      </c>
      <c r="AA40" s="9">
        <f>SUMIFS('Stock-AF'!AJ$2:AJ$215,'Stock-AF'!$C$2:$C$215,Shares!$B40,'Stock-AF'!$G$2:$G$215,Shares!$A$1)/SUMIFS('Stock-AF'!AJ$2:AJ$215,'Stock-AF'!$C$2:$C$215,Shares!$A40,'Stock-AF'!$G$2:$G$215,Shares!$A$1)</f>
        <v>1</v>
      </c>
      <c r="AB40" s="9">
        <f>SUMIFS('Stock-AF'!AK$2:AK$215,'Stock-AF'!$C$2:$C$215,Shares!$B40,'Stock-AF'!$G$2:$G$215,Shares!$A$1)/SUMIFS('Stock-AF'!AK$2:AK$215,'Stock-AF'!$C$2:$C$215,Shares!$A40,'Stock-AF'!$G$2:$G$215,Shares!$A$1)</f>
        <v>0.2287131358924259</v>
      </c>
      <c r="AC40" s="9">
        <f>SUMIFS('Stock-AF'!AL$2:AL$215,'Stock-AF'!$C$2:$C$215,Shares!$B40,'Stock-AF'!$G$2:$G$215,Shares!$A$1)/SUMIFS('Stock-AF'!AL$2:AL$215,'Stock-AF'!$C$2:$C$215,Shares!$A40,'Stock-AF'!$G$2:$G$215,Shares!$A$1)</f>
        <v>1</v>
      </c>
      <c r="AD40" s="9">
        <f>SUMIFS('Stock-AF'!AM$2:AM$215,'Stock-AF'!$C$2:$C$215,Shares!$B40,'Stock-AF'!$G$2:$G$215,Shares!$A$1)/SUMIFS('Stock-AF'!AM$2:AM$215,'Stock-AF'!$C$2:$C$215,Shares!$A40,'Stock-AF'!$G$2:$G$215,Shares!$A$1)</f>
        <v>0.14902133161670175</v>
      </c>
      <c r="AE40" s="9">
        <f>SUMIFS('Stock-AF'!AN$2:AN$215,'Stock-AF'!$C$2:$C$215,Shares!$B40,'Stock-AF'!$G$2:$G$215,Shares!$A$1)/SUMIFS('Stock-AF'!AN$2:AN$215,'Stock-AF'!$C$2:$C$215,Shares!$A40,'Stock-AF'!$G$2:$G$215,Shares!$A$1)</f>
        <v>0.67801647375861096</v>
      </c>
      <c r="AF40" s="9">
        <f>SUMIFS('Stock-AF'!AO$2:AO$215,'Stock-AF'!$C$2:$C$215,Shares!$B40,'Stock-AF'!$G$2:$G$215,Shares!$A$1)/SUMIFS('Stock-AF'!AO$2:AO$215,'Stock-AF'!$C$2:$C$215,Shares!$A40,'Stock-AF'!$G$2:$G$215,Shares!$A$1)</f>
        <v>0.23907408447116626</v>
      </c>
      <c r="AG40" s="9">
        <f>SUMIFS('Stock-AF'!AP$2:AP$215,'Stock-AF'!$C$2:$C$215,Shares!$B40,'Stock-AF'!$G$2:$G$215,Shares!$A$1)/SUMIFS('Stock-AF'!AP$2:AP$215,'Stock-AF'!$C$2:$C$215,Shares!$A40,'Stock-AF'!$G$2:$G$215,Shares!$A$1)</f>
        <v>0.45669022281003391</v>
      </c>
      <c r="AH40" s="9">
        <f>SUMIFS('Stock-AF'!AQ$2:AQ$215,'Stock-AF'!$C$2:$C$215,Shares!$B40,'Stock-AF'!$G$2:$G$215,Shares!$A$1)/SUMIFS('Stock-AF'!AQ$2:AQ$215,'Stock-AF'!$C$2:$C$215,Shares!$A40,'Stock-AF'!$G$2:$G$215,Shares!$A$1)</f>
        <v>0.14237477698559681</v>
      </c>
      <c r="AI40" s="9">
        <f>SUMIFS('Stock-AF'!AR$2:AR$215,'Stock-AF'!$C$2:$C$215,Shares!$B40,'Stock-AF'!$G$2:$G$215,Shares!$A$1)/SUMIFS('Stock-AF'!AR$2:AR$215,'Stock-AF'!$C$2:$C$215,Shares!$A40,'Stock-AF'!$G$2:$G$215,Shares!$A$1)</f>
        <v>0.10819248271385665</v>
      </c>
      <c r="AJ40" s="9">
        <f>SUMIFS('Stock-AF'!AS$2:AS$215,'Stock-AF'!$C$2:$C$215,Shares!$B40,'Stock-AF'!$G$2:$G$215,Shares!$A$1)/SUMIFS('Stock-AF'!AS$2:AS$215,'Stock-AF'!$C$2:$C$215,Shares!$A40,'Stock-AF'!$G$2:$G$215,Shares!$A$1)</f>
        <v>0.43661843364630609</v>
      </c>
      <c r="AK40" s="9">
        <f>SUMIFS('Stock-AF'!AT$2:AT$215,'Stock-AF'!$C$2:$C$215,Shares!$B40,'Stock-AF'!$G$2:$G$215,Shares!$A$1)/SUMIFS('Stock-AF'!AT$2:AT$215,'Stock-AF'!$C$2:$C$215,Shares!$A40,'Stock-AF'!$G$2:$G$215,Shares!$A$1)</f>
        <v>0.18129824515049833</v>
      </c>
      <c r="AL40" s="9">
        <f>SUMIFS('Stock-AF'!AU$2:AU$215,'Stock-AF'!$C$2:$C$215,Shares!$B40,'Stock-AF'!$G$2:$G$215,Shares!$A$1)/SUMIFS('Stock-AF'!AU$2:AU$215,'Stock-AF'!$C$2:$C$215,Shares!$A40,'Stock-AF'!$G$2:$G$215,Shares!$A$1)</f>
        <v>0.18904556614519286</v>
      </c>
      <c r="AM40" s="9">
        <f>SUMIFS('Stock-AF'!AV$2:AV$215,'Stock-AF'!$C$2:$C$215,Shares!$B40,'Stock-AF'!$G$2:$G$215,Shares!$A$1)/SUMIFS('Stock-AF'!AV$2:AV$215,'Stock-AF'!$C$2:$C$215,Shares!$A40,'Stock-AF'!$G$2:$G$215,Shares!$A$1)</f>
        <v>0.34419247895740945</v>
      </c>
    </row>
    <row r="41" spans="1:39">
      <c r="A41" t="str">
        <f t="shared" si="0"/>
        <v>C_ES-SH-HO*</v>
      </c>
      <c r="B41" s="4" t="s">
        <v>154</v>
      </c>
      <c r="C41" s="9">
        <f>SUMIFS('Stock-AF'!L$2:L$215,'Stock-AF'!$C$2:$C$215,Shares!$B41,'Stock-AF'!$G$2:$G$215,Shares!$A$1)/SUMIFS('Stock-AF'!L$2:L$215,'Stock-AF'!$C$2:$C$215,Shares!$A41,'Stock-AF'!$G$2:$G$215,Shares!$A$1)</f>
        <v>0</v>
      </c>
      <c r="D41" s="9">
        <f>SUMIFS('Stock-AF'!M$2:M$215,'Stock-AF'!$C$2:$C$215,Shares!$B41,'Stock-AF'!$G$2:$G$215,Shares!$A$1)/SUMIFS('Stock-AF'!M$2:M$215,'Stock-AF'!$C$2:$C$215,Shares!$A41,'Stock-AF'!$G$2:$G$215,Shares!$A$1)</f>
        <v>0.28744158711240647</v>
      </c>
      <c r="E41" s="9">
        <f>SUMIFS('Stock-AF'!N$2:N$215,'Stock-AF'!$C$2:$C$215,Shares!$B41,'Stock-AF'!$G$2:$G$215,Shares!$A$1)/SUMIFS('Stock-AF'!N$2:N$215,'Stock-AF'!$C$2:$C$215,Shares!$A41,'Stock-AF'!$G$2:$G$215,Shares!$A$1)</f>
        <v>0</v>
      </c>
      <c r="F41" s="9">
        <f>SUMIFS('Stock-AF'!O$2:O$215,'Stock-AF'!$C$2:$C$215,Shares!$B41,'Stock-AF'!$G$2:$G$215,Shares!$A$1)/SUMIFS('Stock-AF'!O$2:O$215,'Stock-AF'!$C$2:$C$215,Shares!$A41,'Stock-AF'!$G$2:$G$215,Shares!$A$1)</f>
        <v>0.52652637539986558</v>
      </c>
      <c r="G41" s="9">
        <f>SUMIFS('Stock-AF'!P$2:P$215,'Stock-AF'!$C$2:$C$215,Shares!$B41,'Stock-AF'!$G$2:$G$215,Shares!$A$1)/SUMIFS('Stock-AF'!P$2:P$215,'Stock-AF'!$C$2:$C$215,Shares!$A41,'Stock-AF'!$G$2:$G$215,Shares!$A$1)</f>
        <v>0.12105107644037756</v>
      </c>
      <c r="H41" s="9">
        <f>SUMIFS('Stock-AF'!Q$2:Q$215,'Stock-AF'!$C$2:$C$215,Shares!$B41,'Stock-AF'!$G$2:$G$215,Shares!$A$1)/SUMIFS('Stock-AF'!Q$2:Q$215,'Stock-AF'!$C$2:$C$215,Shares!$A41,'Stock-AF'!$G$2:$G$215,Shares!$A$1)</f>
        <v>0.22804772087287689</v>
      </c>
      <c r="I41" s="9">
        <f>SUMIFS('Stock-AF'!R$2:R$215,'Stock-AF'!$C$2:$C$215,Shares!$B41,'Stock-AF'!$G$2:$G$215,Shares!$A$1)/SUMIFS('Stock-AF'!R$2:R$215,'Stock-AF'!$C$2:$C$215,Shares!$A41,'Stock-AF'!$G$2:$G$215,Shares!$A$1)</f>
        <v>1.5504238588467758E-3</v>
      </c>
      <c r="J41" s="9">
        <f>SUMIFS('Stock-AF'!S$2:S$215,'Stock-AF'!$C$2:$C$215,Shares!$B41,'Stock-AF'!$G$2:$G$215,Shares!$A$1)/SUMIFS('Stock-AF'!S$2:S$215,'Stock-AF'!$C$2:$C$215,Shares!$A41,'Stock-AF'!$G$2:$G$215,Shares!$A$1)</f>
        <v>0.56445100471312126</v>
      </c>
      <c r="K41" s="9">
        <f>SUMIFS('Stock-AF'!T$2:T$215,'Stock-AF'!$C$2:$C$215,Shares!$B41,'Stock-AF'!$G$2:$G$215,Shares!$A$1)/SUMIFS('Stock-AF'!T$2:T$215,'Stock-AF'!$C$2:$C$215,Shares!$A41,'Stock-AF'!$G$2:$G$215,Shares!$A$1)</f>
        <v>0.37658985487414165</v>
      </c>
      <c r="L41" s="9">
        <f>SUMIFS('Stock-AF'!U$2:U$215,'Stock-AF'!$C$2:$C$215,Shares!$B41,'Stock-AF'!$G$2:$G$215,Shares!$A$1)/SUMIFS('Stock-AF'!U$2:U$215,'Stock-AF'!$C$2:$C$215,Shares!$A41,'Stock-AF'!$G$2:$G$215,Shares!$A$1)</f>
        <v>0.14134976554734224</v>
      </c>
      <c r="M41" s="9">
        <f>SUMIFS('Stock-AF'!V$2:V$215,'Stock-AF'!$C$2:$C$215,Shares!$B41,'Stock-AF'!$G$2:$G$215,Shares!$A$1)/SUMIFS('Stock-AF'!V$2:V$215,'Stock-AF'!$C$2:$C$215,Shares!$A41,'Stock-AF'!$G$2:$G$215,Shares!$A$1)</f>
        <v>7.9230894798826723E-2</v>
      </c>
      <c r="N41" s="9">
        <f>SUMIFS('Stock-AF'!W$2:W$215,'Stock-AF'!$C$2:$C$215,Shares!$B41,'Stock-AF'!$G$2:$G$215,Shares!$A$1)/SUMIFS('Stock-AF'!W$2:W$215,'Stock-AF'!$C$2:$C$215,Shares!$A41,'Stock-AF'!$G$2:$G$215,Shares!$A$1)</f>
        <v>0.12719313761038767</v>
      </c>
      <c r="O41" s="9">
        <f>SUMIFS('Stock-AF'!X$2:X$215,'Stock-AF'!$C$2:$C$215,Shares!$B41,'Stock-AF'!$G$2:$G$215,Shares!$A$1)/SUMIFS('Stock-AF'!X$2:X$215,'Stock-AF'!$C$2:$C$215,Shares!$A41,'Stock-AF'!$G$2:$G$215,Shares!$A$1)</f>
        <v>0.22702787470613461</v>
      </c>
      <c r="P41" s="9">
        <f>SUMIFS('Stock-AF'!Y$2:Y$215,'Stock-AF'!$C$2:$C$215,Shares!$B41,'Stock-AF'!$G$2:$G$215,Shares!$A$1)/SUMIFS('Stock-AF'!Y$2:Y$215,'Stock-AF'!$C$2:$C$215,Shares!$A41,'Stock-AF'!$G$2:$G$215,Shares!$A$1)</f>
        <v>8.9363938016961582E-3</v>
      </c>
      <c r="Q41" s="9">
        <f>SUMIFS('Stock-AF'!Z$2:Z$215,'Stock-AF'!$C$2:$C$215,Shares!$B41,'Stock-AF'!$G$2:$G$215,Shares!$A$1)/SUMIFS('Stock-AF'!Z$2:Z$215,'Stock-AF'!$C$2:$C$215,Shares!$A41,'Stock-AF'!$G$2:$G$215,Shares!$A$1)</f>
        <v>0.38994463780444638</v>
      </c>
      <c r="R41" s="9">
        <f>SUMIFS('Stock-AF'!AA$2:AA$215,'Stock-AF'!$C$2:$C$215,Shares!$B41,'Stock-AF'!$G$2:$G$215,Shares!$A$1)/SUMIFS('Stock-AF'!AA$2:AA$215,'Stock-AF'!$C$2:$C$215,Shares!$A41,'Stock-AF'!$G$2:$G$215,Shares!$A$1)</f>
        <v>0.33774917863741227</v>
      </c>
      <c r="S41" s="9">
        <f>SUMIFS('Stock-AF'!AB$2:AB$215,'Stock-AF'!$C$2:$C$215,Shares!$B41,'Stock-AF'!$G$2:$G$215,Shares!$A$1)/SUMIFS('Stock-AF'!AB$2:AB$215,'Stock-AF'!$C$2:$C$215,Shares!$A41,'Stock-AF'!$G$2:$G$215,Shares!$A$1)</f>
        <v>0.69258284615838606</v>
      </c>
      <c r="T41" s="9">
        <f>SUMIFS('Stock-AF'!AC$2:AC$215,'Stock-AF'!$C$2:$C$215,Shares!$B41,'Stock-AF'!$G$2:$G$215,Shares!$A$1)/SUMIFS('Stock-AF'!AC$2:AC$215,'Stock-AF'!$C$2:$C$215,Shares!$A41,'Stock-AF'!$G$2:$G$215,Shares!$A$1)</f>
        <v>0.37344166474419666</v>
      </c>
      <c r="U41" s="9">
        <f>SUMIFS('Stock-AF'!AD$2:AD$215,'Stock-AF'!$C$2:$C$215,Shares!$B41,'Stock-AF'!$G$2:$G$215,Shares!$A$1)/SUMIFS('Stock-AF'!AD$2:AD$215,'Stock-AF'!$C$2:$C$215,Shares!$A41,'Stock-AF'!$G$2:$G$215,Shares!$A$1)</f>
        <v>0</v>
      </c>
      <c r="V41" s="9">
        <f>SUMIFS('Stock-AF'!AE$2:AE$215,'Stock-AF'!$C$2:$C$215,Shares!$B41,'Stock-AF'!$G$2:$G$215,Shares!$A$1)/SUMIFS('Stock-AF'!AE$2:AE$215,'Stock-AF'!$C$2:$C$215,Shares!$A41,'Stock-AF'!$G$2:$G$215,Shares!$A$1)</f>
        <v>0.77133744546928751</v>
      </c>
      <c r="W41" s="9">
        <f>SUMIFS('Stock-AF'!AF$2:AF$215,'Stock-AF'!$C$2:$C$215,Shares!$B41,'Stock-AF'!$G$2:$G$215,Shares!$A$1)/SUMIFS('Stock-AF'!AF$2:AF$215,'Stock-AF'!$C$2:$C$215,Shares!$A41,'Stock-AF'!$G$2:$G$215,Shares!$A$1)</f>
        <v>0</v>
      </c>
      <c r="X41" s="9">
        <f>SUMIFS('Stock-AF'!AG$2:AG$215,'Stock-AF'!$C$2:$C$215,Shares!$B41,'Stock-AF'!$G$2:$G$215,Shares!$A$1)/SUMIFS('Stock-AF'!AG$2:AG$215,'Stock-AF'!$C$2:$C$215,Shares!$A41,'Stock-AF'!$G$2:$G$215,Shares!$A$1)</f>
        <v>7.0806558932031166E-2</v>
      </c>
      <c r="Y41" s="9">
        <f>SUMIFS('Stock-AF'!AH$2:AH$215,'Stock-AF'!$C$2:$C$215,Shares!$B41,'Stock-AF'!$G$2:$G$215,Shares!$A$1)/SUMIFS('Stock-AF'!AH$2:AH$215,'Stock-AF'!$C$2:$C$215,Shares!$A41,'Stock-AF'!$G$2:$G$215,Shares!$A$1)</f>
        <v>0.49310449154729274</v>
      </c>
      <c r="Z41" s="9">
        <f>SUMIFS('Stock-AF'!AI$2:AI$215,'Stock-AF'!$C$2:$C$215,Shares!$B41,'Stock-AF'!$G$2:$G$215,Shares!$A$1)/SUMIFS('Stock-AF'!AI$2:AI$215,'Stock-AF'!$C$2:$C$215,Shares!$A41,'Stock-AF'!$G$2:$G$215,Shares!$A$1)</f>
        <v>0.21679500776700353</v>
      </c>
      <c r="AA41" s="9">
        <f>SUMIFS('Stock-AF'!AJ$2:AJ$215,'Stock-AF'!$C$2:$C$215,Shares!$B41,'Stock-AF'!$G$2:$G$215,Shares!$A$1)/SUMIFS('Stock-AF'!AJ$2:AJ$215,'Stock-AF'!$C$2:$C$215,Shares!$A41,'Stock-AF'!$G$2:$G$215,Shares!$A$1)</f>
        <v>0</v>
      </c>
      <c r="AB41" s="9">
        <f>SUMIFS('Stock-AF'!AK$2:AK$215,'Stock-AF'!$C$2:$C$215,Shares!$B41,'Stock-AF'!$G$2:$G$215,Shares!$A$1)/SUMIFS('Stock-AF'!AK$2:AK$215,'Stock-AF'!$C$2:$C$215,Shares!$A41,'Stock-AF'!$G$2:$G$215,Shares!$A$1)</f>
        <v>1.1318266427547664E-2</v>
      </c>
      <c r="AC41" s="9">
        <f>SUMIFS('Stock-AF'!AL$2:AL$215,'Stock-AF'!$C$2:$C$215,Shares!$B41,'Stock-AF'!$G$2:$G$215,Shares!$A$1)/SUMIFS('Stock-AF'!AL$2:AL$215,'Stock-AF'!$C$2:$C$215,Shares!$A41,'Stock-AF'!$G$2:$G$215,Shares!$A$1)</f>
        <v>0</v>
      </c>
      <c r="AD41" s="9">
        <f>SUMIFS('Stock-AF'!AM$2:AM$215,'Stock-AF'!$C$2:$C$215,Shares!$B41,'Stock-AF'!$G$2:$G$215,Shares!$A$1)/SUMIFS('Stock-AF'!AM$2:AM$215,'Stock-AF'!$C$2:$C$215,Shares!$A41,'Stock-AF'!$G$2:$G$215,Shares!$A$1)</f>
        <v>0.73869946828760913</v>
      </c>
      <c r="AE41" s="9">
        <f>SUMIFS('Stock-AF'!AN$2:AN$215,'Stock-AF'!$C$2:$C$215,Shares!$B41,'Stock-AF'!$G$2:$G$215,Shares!$A$1)/SUMIFS('Stock-AF'!AN$2:AN$215,'Stock-AF'!$C$2:$C$215,Shares!$A41,'Stock-AF'!$G$2:$G$215,Shares!$A$1)</f>
        <v>1.1414980753239375E-2</v>
      </c>
      <c r="AF41" s="9">
        <f>SUMIFS('Stock-AF'!AO$2:AO$215,'Stock-AF'!$C$2:$C$215,Shares!$B41,'Stock-AF'!$G$2:$G$215,Shares!$A$1)/SUMIFS('Stock-AF'!AO$2:AO$215,'Stock-AF'!$C$2:$C$215,Shares!$A41,'Stock-AF'!$G$2:$G$215,Shares!$A$1)</f>
        <v>0.28381913454341856</v>
      </c>
      <c r="AG41" s="9">
        <f>SUMIFS('Stock-AF'!AP$2:AP$215,'Stock-AF'!$C$2:$C$215,Shares!$B41,'Stock-AF'!$G$2:$G$215,Shares!$A$1)/SUMIFS('Stock-AF'!AP$2:AP$215,'Stock-AF'!$C$2:$C$215,Shares!$A41,'Stock-AF'!$G$2:$G$215,Shares!$A$1)</f>
        <v>0.2681637043358534</v>
      </c>
      <c r="AH41" s="9">
        <f>SUMIFS('Stock-AF'!AQ$2:AQ$215,'Stock-AF'!$C$2:$C$215,Shares!$B41,'Stock-AF'!$G$2:$G$215,Shares!$A$1)/SUMIFS('Stock-AF'!AQ$2:AQ$215,'Stock-AF'!$C$2:$C$215,Shares!$A41,'Stock-AF'!$G$2:$G$215,Shares!$A$1)</f>
        <v>0.60532877510097993</v>
      </c>
      <c r="AI41" s="9">
        <f>SUMIFS('Stock-AF'!AR$2:AR$215,'Stock-AF'!$C$2:$C$215,Shares!$B41,'Stock-AF'!$G$2:$G$215,Shares!$A$1)/SUMIFS('Stock-AF'!AR$2:AR$215,'Stock-AF'!$C$2:$C$215,Shares!$A41,'Stock-AF'!$G$2:$G$215,Shares!$A$1)</f>
        <v>0.11113619666101217</v>
      </c>
      <c r="AJ41" s="9">
        <f>SUMIFS('Stock-AF'!AS$2:AS$215,'Stock-AF'!$C$2:$C$215,Shares!$B41,'Stock-AF'!$G$2:$G$215,Shares!$A$1)/SUMIFS('Stock-AF'!AS$2:AS$215,'Stock-AF'!$C$2:$C$215,Shares!$A41,'Stock-AF'!$G$2:$G$215,Shares!$A$1)</f>
        <v>5.7346696624272688E-3</v>
      </c>
      <c r="AK41" s="9">
        <f>SUMIFS('Stock-AF'!AT$2:AT$215,'Stock-AF'!$C$2:$C$215,Shares!$B41,'Stock-AF'!$G$2:$G$215,Shares!$A$1)/SUMIFS('Stock-AF'!AT$2:AT$215,'Stock-AF'!$C$2:$C$215,Shares!$A41,'Stock-AF'!$G$2:$G$215,Shares!$A$1)</f>
        <v>6.4897530727571082E-2</v>
      </c>
      <c r="AL41" s="9">
        <f>SUMIFS('Stock-AF'!AU$2:AU$215,'Stock-AF'!$C$2:$C$215,Shares!$B41,'Stock-AF'!$G$2:$G$215,Shares!$A$1)/SUMIFS('Stock-AF'!AU$2:AU$215,'Stock-AF'!$C$2:$C$215,Shares!$A41,'Stock-AF'!$G$2:$G$215,Shares!$A$1)</f>
        <v>0.47933926570148566</v>
      </c>
      <c r="AM41" s="9">
        <f>SUMIFS('Stock-AF'!AV$2:AV$215,'Stock-AF'!$C$2:$C$215,Shares!$B41,'Stock-AF'!$G$2:$G$215,Shares!$A$1)/SUMIFS('Stock-AF'!AV$2:AV$215,'Stock-AF'!$C$2:$C$215,Shares!$A41,'Stock-AF'!$G$2:$G$215,Shares!$A$1)</f>
        <v>0.50020254124966723</v>
      </c>
    </row>
    <row r="42" spans="1:39">
      <c r="A42" t="str">
        <f t="shared" si="0"/>
        <v>C_ES-SH-HO*</v>
      </c>
      <c r="B42" s="4" t="s">
        <v>155</v>
      </c>
      <c r="C42" s="9">
        <f>SUMIFS('Stock-AF'!L$2:L$215,'Stock-AF'!$C$2:$C$215,Shares!$B42,'Stock-AF'!$G$2:$G$215,Shares!$A$1)/SUMIFS('Stock-AF'!L$2:L$215,'Stock-AF'!$C$2:$C$215,Shares!$A42,'Stock-AF'!$G$2:$G$215,Shares!$A$1)</f>
        <v>0</v>
      </c>
      <c r="D42" s="9">
        <f>SUMIFS('Stock-AF'!M$2:M$215,'Stock-AF'!$C$2:$C$215,Shares!$B42,'Stock-AF'!$G$2:$G$215,Shares!$A$1)/SUMIFS('Stock-AF'!M$2:M$215,'Stock-AF'!$C$2:$C$215,Shares!$A42,'Stock-AF'!$G$2:$G$215,Shares!$A$1)</f>
        <v>4.9135530088539334E-3</v>
      </c>
      <c r="E42" s="9">
        <f>SUMIFS('Stock-AF'!N$2:N$215,'Stock-AF'!$C$2:$C$215,Shares!$B42,'Stock-AF'!$G$2:$G$215,Shares!$A$1)/SUMIFS('Stock-AF'!N$2:N$215,'Stock-AF'!$C$2:$C$215,Shares!$A42,'Stock-AF'!$G$2:$G$215,Shares!$A$1)</f>
        <v>0</v>
      </c>
      <c r="F42" s="9">
        <f>SUMIFS('Stock-AF'!O$2:O$215,'Stock-AF'!$C$2:$C$215,Shares!$B42,'Stock-AF'!$G$2:$G$215,Shares!$A$1)/SUMIFS('Stock-AF'!O$2:O$215,'Stock-AF'!$C$2:$C$215,Shares!$A42,'Stock-AF'!$G$2:$G$215,Shares!$A$1)</f>
        <v>0</v>
      </c>
      <c r="G42" s="9">
        <f>SUMIFS('Stock-AF'!P$2:P$215,'Stock-AF'!$C$2:$C$215,Shares!$B42,'Stock-AF'!$G$2:$G$215,Shares!$A$1)/SUMIFS('Stock-AF'!P$2:P$215,'Stock-AF'!$C$2:$C$215,Shares!$A42,'Stock-AF'!$G$2:$G$215,Shares!$A$1)</f>
        <v>9.296833110684917E-2</v>
      </c>
      <c r="H42" s="9">
        <f>SUMIFS('Stock-AF'!Q$2:Q$215,'Stock-AF'!$C$2:$C$215,Shares!$B42,'Stock-AF'!$G$2:$G$215,Shares!$A$1)/SUMIFS('Stock-AF'!Q$2:Q$215,'Stock-AF'!$C$2:$C$215,Shares!$A42,'Stock-AF'!$G$2:$G$215,Shares!$A$1)</f>
        <v>1.4108763190925702E-2</v>
      </c>
      <c r="I42" s="9">
        <f>SUMIFS('Stock-AF'!R$2:R$215,'Stock-AF'!$C$2:$C$215,Shares!$B42,'Stock-AF'!$G$2:$G$215,Shares!$A$1)/SUMIFS('Stock-AF'!R$2:R$215,'Stock-AF'!$C$2:$C$215,Shares!$A42,'Stock-AF'!$G$2:$G$215,Shares!$A$1)</f>
        <v>0</v>
      </c>
      <c r="J42" s="9">
        <f>SUMIFS('Stock-AF'!S$2:S$215,'Stock-AF'!$C$2:$C$215,Shares!$B42,'Stock-AF'!$G$2:$G$215,Shares!$A$1)/SUMIFS('Stock-AF'!S$2:S$215,'Stock-AF'!$C$2:$C$215,Shares!$A42,'Stock-AF'!$G$2:$G$215,Shares!$A$1)</f>
        <v>0</v>
      </c>
      <c r="K42" s="9">
        <f>SUMIFS('Stock-AF'!T$2:T$215,'Stock-AF'!$C$2:$C$215,Shares!$B42,'Stock-AF'!$G$2:$G$215,Shares!$A$1)/SUMIFS('Stock-AF'!T$2:T$215,'Stock-AF'!$C$2:$C$215,Shares!$A42,'Stock-AF'!$G$2:$G$215,Shares!$A$1)</f>
        <v>0</v>
      </c>
      <c r="L42" s="9">
        <f>SUMIFS('Stock-AF'!U$2:U$215,'Stock-AF'!$C$2:$C$215,Shares!$B42,'Stock-AF'!$G$2:$G$215,Shares!$A$1)/SUMIFS('Stock-AF'!U$2:U$215,'Stock-AF'!$C$2:$C$215,Shares!$A42,'Stock-AF'!$G$2:$G$215,Shares!$A$1)</f>
        <v>0</v>
      </c>
      <c r="M42" s="9">
        <f>SUMIFS('Stock-AF'!V$2:V$215,'Stock-AF'!$C$2:$C$215,Shares!$B42,'Stock-AF'!$G$2:$G$215,Shares!$A$1)/SUMIFS('Stock-AF'!V$2:V$215,'Stock-AF'!$C$2:$C$215,Shares!$A42,'Stock-AF'!$G$2:$G$215,Shares!$A$1)</f>
        <v>0</v>
      </c>
      <c r="N42" s="9">
        <f>SUMIFS('Stock-AF'!W$2:W$215,'Stock-AF'!$C$2:$C$215,Shares!$B42,'Stock-AF'!$G$2:$G$215,Shares!$A$1)/SUMIFS('Stock-AF'!W$2:W$215,'Stock-AF'!$C$2:$C$215,Shares!$A42,'Stock-AF'!$G$2:$G$215,Shares!$A$1)</f>
        <v>0</v>
      </c>
      <c r="O42" s="9">
        <f>SUMIFS('Stock-AF'!X$2:X$215,'Stock-AF'!$C$2:$C$215,Shares!$B42,'Stock-AF'!$G$2:$G$215,Shares!$A$1)/SUMIFS('Stock-AF'!X$2:X$215,'Stock-AF'!$C$2:$C$215,Shares!$A42,'Stock-AF'!$G$2:$G$215,Shares!$A$1)</f>
        <v>8.2270642050594363E-4</v>
      </c>
      <c r="P42" s="9">
        <f>SUMIFS('Stock-AF'!Y$2:Y$215,'Stock-AF'!$C$2:$C$215,Shares!$B42,'Stock-AF'!$G$2:$G$215,Shares!$A$1)/SUMIFS('Stock-AF'!Y$2:Y$215,'Stock-AF'!$C$2:$C$215,Shares!$A42,'Stock-AF'!$G$2:$G$215,Shares!$A$1)</f>
        <v>0</v>
      </c>
      <c r="Q42" s="9">
        <f>SUMIFS('Stock-AF'!Z$2:Z$215,'Stock-AF'!$C$2:$C$215,Shares!$B42,'Stock-AF'!$G$2:$G$215,Shares!$A$1)/SUMIFS('Stock-AF'!Z$2:Z$215,'Stock-AF'!$C$2:$C$215,Shares!$A42,'Stock-AF'!$G$2:$G$215,Shares!$A$1)</f>
        <v>2.2712659294199839E-3</v>
      </c>
      <c r="R42" s="9">
        <f>SUMIFS('Stock-AF'!AA$2:AA$215,'Stock-AF'!$C$2:$C$215,Shares!$B42,'Stock-AF'!$G$2:$G$215,Shares!$A$1)/SUMIFS('Stock-AF'!AA$2:AA$215,'Stock-AF'!$C$2:$C$215,Shares!$A42,'Stock-AF'!$G$2:$G$215,Shares!$A$1)</f>
        <v>2.6342406919766088E-2</v>
      </c>
      <c r="S42" s="9">
        <f>SUMIFS('Stock-AF'!AB$2:AB$215,'Stock-AF'!$C$2:$C$215,Shares!$B42,'Stock-AF'!$G$2:$G$215,Shares!$A$1)/SUMIFS('Stock-AF'!AB$2:AB$215,'Stock-AF'!$C$2:$C$215,Shares!$A42,'Stock-AF'!$G$2:$G$215,Shares!$A$1)</f>
        <v>4.3046789577550551E-2</v>
      </c>
      <c r="T42" s="9">
        <f>SUMIFS('Stock-AF'!AC$2:AC$215,'Stock-AF'!$C$2:$C$215,Shares!$B42,'Stock-AF'!$G$2:$G$215,Shares!$A$1)/SUMIFS('Stock-AF'!AC$2:AC$215,'Stock-AF'!$C$2:$C$215,Shares!$A42,'Stock-AF'!$G$2:$G$215,Shares!$A$1)</f>
        <v>0</v>
      </c>
      <c r="U42" s="9">
        <f>SUMIFS('Stock-AF'!AD$2:AD$215,'Stock-AF'!$C$2:$C$215,Shares!$B42,'Stock-AF'!$G$2:$G$215,Shares!$A$1)/SUMIFS('Stock-AF'!AD$2:AD$215,'Stock-AF'!$C$2:$C$215,Shares!$A42,'Stock-AF'!$G$2:$G$215,Shares!$A$1)</f>
        <v>0.73935197998930779</v>
      </c>
      <c r="V42" s="9">
        <f>SUMIFS('Stock-AF'!AE$2:AE$215,'Stock-AF'!$C$2:$C$215,Shares!$B42,'Stock-AF'!$G$2:$G$215,Shares!$A$1)/SUMIFS('Stock-AF'!AE$2:AE$215,'Stock-AF'!$C$2:$C$215,Shares!$A42,'Stock-AF'!$G$2:$G$215,Shares!$A$1)</f>
        <v>1.011822479275765E-2</v>
      </c>
      <c r="W42" s="9">
        <f>SUMIFS('Stock-AF'!AF$2:AF$215,'Stock-AF'!$C$2:$C$215,Shares!$B42,'Stock-AF'!$G$2:$G$215,Shares!$A$1)/SUMIFS('Stock-AF'!AF$2:AF$215,'Stock-AF'!$C$2:$C$215,Shares!$A42,'Stock-AF'!$G$2:$G$215,Shares!$A$1)</f>
        <v>0</v>
      </c>
      <c r="X42" s="9">
        <f>SUMIFS('Stock-AF'!AG$2:AG$215,'Stock-AF'!$C$2:$C$215,Shares!$B42,'Stock-AF'!$G$2:$G$215,Shares!$A$1)/SUMIFS('Stock-AF'!AG$2:AG$215,'Stock-AF'!$C$2:$C$215,Shares!$A42,'Stock-AF'!$G$2:$G$215,Shares!$A$1)</f>
        <v>0</v>
      </c>
      <c r="Y42" s="9">
        <f>SUMIFS('Stock-AF'!AH$2:AH$215,'Stock-AF'!$C$2:$C$215,Shares!$B42,'Stock-AF'!$G$2:$G$215,Shares!$A$1)/SUMIFS('Stock-AF'!AH$2:AH$215,'Stock-AF'!$C$2:$C$215,Shares!$A42,'Stock-AF'!$G$2:$G$215,Shares!$A$1)</f>
        <v>0</v>
      </c>
      <c r="Z42" s="9">
        <f>SUMIFS('Stock-AF'!AI$2:AI$215,'Stock-AF'!$C$2:$C$215,Shares!$B42,'Stock-AF'!$G$2:$G$215,Shares!$A$1)/SUMIFS('Stock-AF'!AI$2:AI$215,'Stock-AF'!$C$2:$C$215,Shares!$A42,'Stock-AF'!$G$2:$G$215,Shares!$A$1)</f>
        <v>0</v>
      </c>
      <c r="AA42" s="9">
        <f>SUMIFS('Stock-AF'!AJ$2:AJ$215,'Stock-AF'!$C$2:$C$215,Shares!$B42,'Stock-AF'!$G$2:$G$215,Shares!$A$1)/SUMIFS('Stock-AF'!AJ$2:AJ$215,'Stock-AF'!$C$2:$C$215,Shares!$A42,'Stock-AF'!$G$2:$G$215,Shares!$A$1)</f>
        <v>0</v>
      </c>
      <c r="AB42" s="9">
        <f>SUMIFS('Stock-AF'!AK$2:AK$215,'Stock-AF'!$C$2:$C$215,Shares!$B42,'Stock-AF'!$G$2:$G$215,Shares!$A$1)/SUMIFS('Stock-AF'!AK$2:AK$215,'Stock-AF'!$C$2:$C$215,Shares!$A42,'Stock-AF'!$G$2:$G$215,Shares!$A$1)</f>
        <v>1.677834659883647E-2</v>
      </c>
      <c r="AC42" s="9">
        <f>SUMIFS('Stock-AF'!AL$2:AL$215,'Stock-AF'!$C$2:$C$215,Shares!$B42,'Stock-AF'!$G$2:$G$215,Shares!$A$1)/SUMIFS('Stock-AF'!AL$2:AL$215,'Stock-AF'!$C$2:$C$215,Shares!$A42,'Stock-AF'!$G$2:$G$215,Shares!$A$1)</f>
        <v>0</v>
      </c>
      <c r="AD42" s="9">
        <f>SUMIFS('Stock-AF'!AM$2:AM$215,'Stock-AF'!$C$2:$C$215,Shares!$B42,'Stock-AF'!$G$2:$G$215,Shares!$A$1)/SUMIFS('Stock-AF'!AM$2:AM$215,'Stock-AF'!$C$2:$C$215,Shares!$A42,'Stock-AF'!$G$2:$G$215,Shares!$A$1)</f>
        <v>0</v>
      </c>
      <c r="AE42" s="9">
        <f>SUMIFS('Stock-AF'!AN$2:AN$215,'Stock-AF'!$C$2:$C$215,Shares!$B42,'Stock-AF'!$G$2:$G$215,Shares!$A$1)/SUMIFS('Stock-AF'!AN$2:AN$215,'Stock-AF'!$C$2:$C$215,Shares!$A42,'Stock-AF'!$G$2:$G$215,Shares!$A$1)</f>
        <v>0</v>
      </c>
      <c r="AF42" s="9">
        <f>SUMIFS('Stock-AF'!AO$2:AO$215,'Stock-AF'!$C$2:$C$215,Shares!$B42,'Stock-AF'!$G$2:$G$215,Shares!$A$1)/SUMIFS('Stock-AF'!AO$2:AO$215,'Stock-AF'!$C$2:$C$215,Shares!$A42,'Stock-AF'!$G$2:$G$215,Shares!$A$1)</f>
        <v>7.1224228553951074E-4</v>
      </c>
      <c r="AG42" s="9">
        <f>SUMIFS('Stock-AF'!AP$2:AP$215,'Stock-AF'!$C$2:$C$215,Shares!$B42,'Stock-AF'!$G$2:$G$215,Shares!$A$1)/SUMIFS('Stock-AF'!AP$2:AP$215,'Stock-AF'!$C$2:$C$215,Shares!$A42,'Stock-AF'!$G$2:$G$215,Shares!$A$1)</f>
        <v>1.8038776265217205E-2</v>
      </c>
      <c r="AH42" s="9">
        <f>SUMIFS('Stock-AF'!AQ$2:AQ$215,'Stock-AF'!$C$2:$C$215,Shares!$B42,'Stock-AF'!$G$2:$G$215,Shares!$A$1)/SUMIFS('Stock-AF'!AQ$2:AQ$215,'Stock-AF'!$C$2:$C$215,Shares!$A42,'Stock-AF'!$G$2:$G$215,Shares!$A$1)</f>
        <v>5.0665978551634279E-3</v>
      </c>
      <c r="AI42" s="9">
        <f>SUMIFS('Stock-AF'!AR$2:AR$215,'Stock-AF'!$C$2:$C$215,Shares!$B42,'Stock-AF'!$G$2:$G$215,Shares!$A$1)/SUMIFS('Stock-AF'!AR$2:AR$215,'Stock-AF'!$C$2:$C$215,Shares!$A42,'Stock-AF'!$G$2:$G$215,Shares!$A$1)</f>
        <v>6.6738302143027487E-3</v>
      </c>
      <c r="AJ42" s="9">
        <f>SUMIFS('Stock-AF'!AS$2:AS$215,'Stock-AF'!$C$2:$C$215,Shares!$B42,'Stock-AF'!$G$2:$G$215,Shares!$A$1)/SUMIFS('Stock-AF'!AS$2:AS$215,'Stock-AF'!$C$2:$C$215,Shares!$A42,'Stock-AF'!$G$2:$G$215,Shares!$A$1)</f>
        <v>0</v>
      </c>
      <c r="AK42" s="9">
        <f>SUMIFS('Stock-AF'!AT$2:AT$215,'Stock-AF'!$C$2:$C$215,Shares!$B42,'Stock-AF'!$G$2:$G$215,Shares!$A$1)/SUMIFS('Stock-AF'!AT$2:AT$215,'Stock-AF'!$C$2:$C$215,Shares!$A42,'Stock-AF'!$G$2:$G$215,Shares!$A$1)</f>
        <v>4.3961709893787386E-2</v>
      </c>
      <c r="AL42" s="9">
        <f>SUMIFS('Stock-AF'!AU$2:AU$215,'Stock-AF'!$C$2:$C$215,Shares!$B42,'Stock-AF'!$G$2:$G$215,Shares!$A$1)/SUMIFS('Stock-AF'!AU$2:AU$215,'Stock-AF'!$C$2:$C$215,Shares!$A42,'Stock-AF'!$G$2:$G$215,Shares!$A$1)</f>
        <v>8.4026083384992174E-4</v>
      </c>
      <c r="AM42" s="9">
        <f>SUMIFS('Stock-AF'!AV$2:AV$215,'Stock-AF'!$C$2:$C$215,Shares!$B42,'Stock-AF'!$G$2:$G$215,Shares!$A$1)/SUMIFS('Stock-AF'!AV$2:AV$215,'Stock-AF'!$C$2:$C$215,Shares!$A42,'Stock-AF'!$G$2:$G$215,Shares!$A$1)</f>
        <v>1.2054842314231796E-4</v>
      </c>
    </row>
    <row r="43" spans="1:39">
      <c r="A43" t="str">
        <f t="shared" si="0"/>
        <v>C_ES-SH-HO*</v>
      </c>
      <c r="B43" s="4" t="s">
        <v>156</v>
      </c>
      <c r="C43" s="9">
        <f>SUMIFS('Stock-AF'!L$2:L$215,'Stock-AF'!$C$2:$C$215,Shares!$B43,'Stock-AF'!$G$2:$G$215,Shares!$A$1)/SUMIFS('Stock-AF'!L$2:L$215,'Stock-AF'!$C$2:$C$215,Shares!$A43,'Stock-AF'!$G$2:$G$215,Shares!$A$1)</f>
        <v>0</v>
      </c>
      <c r="D43" s="9">
        <f>SUMIFS('Stock-AF'!M$2:M$215,'Stock-AF'!$C$2:$C$215,Shares!$B43,'Stock-AF'!$G$2:$G$215,Shares!$A$1)/SUMIFS('Stock-AF'!M$2:M$215,'Stock-AF'!$C$2:$C$215,Shares!$A43,'Stock-AF'!$G$2:$G$215,Shares!$A$1)</f>
        <v>0.42360608645115472</v>
      </c>
      <c r="E43" s="9">
        <f>SUMIFS('Stock-AF'!N$2:N$215,'Stock-AF'!$C$2:$C$215,Shares!$B43,'Stock-AF'!$G$2:$G$215,Shares!$A$1)/SUMIFS('Stock-AF'!N$2:N$215,'Stock-AF'!$C$2:$C$215,Shares!$A43,'Stock-AF'!$G$2:$G$215,Shares!$A$1)</f>
        <v>0.38903495202114347</v>
      </c>
      <c r="F43" s="9">
        <f>SUMIFS('Stock-AF'!O$2:O$215,'Stock-AF'!$C$2:$C$215,Shares!$B43,'Stock-AF'!$G$2:$G$215,Shares!$A$1)/SUMIFS('Stock-AF'!O$2:O$215,'Stock-AF'!$C$2:$C$215,Shares!$A43,'Stock-AF'!$G$2:$G$215,Shares!$A$1)</f>
        <v>3.07680564878695E-2</v>
      </c>
      <c r="G43" s="9">
        <f>SUMIFS('Stock-AF'!P$2:P$215,'Stock-AF'!$C$2:$C$215,Shares!$B43,'Stock-AF'!$G$2:$G$215,Shares!$A$1)/SUMIFS('Stock-AF'!P$2:P$215,'Stock-AF'!$C$2:$C$215,Shares!$A43,'Stock-AF'!$G$2:$G$215,Shares!$A$1)</f>
        <v>0.29205170315496881</v>
      </c>
      <c r="H43" s="9">
        <f>SUMIFS('Stock-AF'!Q$2:Q$215,'Stock-AF'!$C$2:$C$215,Shares!$B43,'Stock-AF'!$G$2:$G$215,Shares!$A$1)/SUMIFS('Stock-AF'!Q$2:Q$215,'Stock-AF'!$C$2:$C$215,Shares!$A43,'Stock-AF'!$G$2:$G$215,Shares!$A$1)</f>
        <v>4.86435166108505E-2</v>
      </c>
      <c r="I43" s="9">
        <f>SUMIFS('Stock-AF'!R$2:R$215,'Stock-AF'!$C$2:$C$215,Shares!$B43,'Stock-AF'!$G$2:$G$215,Shares!$A$1)/SUMIFS('Stock-AF'!R$2:R$215,'Stock-AF'!$C$2:$C$215,Shares!$A43,'Stock-AF'!$G$2:$G$215,Shares!$A$1)</f>
        <v>0</v>
      </c>
      <c r="J43" s="9">
        <f>SUMIFS('Stock-AF'!S$2:S$215,'Stock-AF'!$C$2:$C$215,Shares!$B43,'Stock-AF'!$G$2:$G$215,Shares!$A$1)/SUMIFS('Stock-AF'!S$2:S$215,'Stock-AF'!$C$2:$C$215,Shares!$A43,'Stock-AF'!$G$2:$G$215,Shares!$A$1)</f>
        <v>0.20727814593298938</v>
      </c>
      <c r="K43" s="9">
        <f>SUMIFS('Stock-AF'!T$2:T$215,'Stock-AF'!$C$2:$C$215,Shares!$B43,'Stock-AF'!$G$2:$G$215,Shares!$A$1)/SUMIFS('Stock-AF'!T$2:T$215,'Stock-AF'!$C$2:$C$215,Shares!$A43,'Stock-AF'!$G$2:$G$215,Shares!$A$1)</f>
        <v>0.18040967626543233</v>
      </c>
      <c r="L43" s="9">
        <f>SUMIFS('Stock-AF'!U$2:U$215,'Stock-AF'!$C$2:$C$215,Shares!$B43,'Stock-AF'!$G$2:$G$215,Shares!$A$1)/SUMIFS('Stock-AF'!U$2:U$215,'Stock-AF'!$C$2:$C$215,Shares!$A43,'Stock-AF'!$G$2:$G$215,Shares!$A$1)</f>
        <v>0.64366397389600505</v>
      </c>
      <c r="M43" s="9">
        <f>SUMIFS('Stock-AF'!V$2:V$215,'Stock-AF'!$C$2:$C$215,Shares!$B43,'Stock-AF'!$G$2:$G$215,Shares!$A$1)/SUMIFS('Stock-AF'!V$2:V$215,'Stock-AF'!$C$2:$C$215,Shares!$A43,'Stock-AF'!$G$2:$G$215,Shares!$A$1)</f>
        <v>0.48043139988591743</v>
      </c>
      <c r="N43" s="9">
        <f>SUMIFS('Stock-AF'!W$2:W$215,'Stock-AF'!$C$2:$C$215,Shares!$B43,'Stock-AF'!$G$2:$G$215,Shares!$A$1)/SUMIFS('Stock-AF'!W$2:W$215,'Stock-AF'!$C$2:$C$215,Shares!$A43,'Stock-AF'!$G$2:$G$215,Shares!$A$1)</f>
        <v>0</v>
      </c>
      <c r="O43" s="9">
        <f>SUMIFS('Stock-AF'!X$2:X$215,'Stock-AF'!$C$2:$C$215,Shares!$B43,'Stock-AF'!$G$2:$G$215,Shares!$A$1)/SUMIFS('Stock-AF'!X$2:X$215,'Stock-AF'!$C$2:$C$215,Shares!$A43,'Stock-AF'!$G$2:$G$215,Shares!$A$1)</f>
        <v>0</v>
      </c>
      <c r="P43" s="9">
        <f>SUMIFS('Stock-AF'!Y$2:Y$215,'Stock-AF'!$C$2:$C$215,Shares!$B43,'Stock-AF'!$G$2:$G$215,Shares!$A$1)/SUMIFS('Stock-AF'!Y$2:Y$215,'Stock-AF'!$C$2:$C$215,Shares!$A43,'Stock-AF'!$G$2:$G$215,Shares!$A$1)</f>
        <v>0.48728276701339573</v>
      </c>
      <c r="Q43" s="9">
        <f>SUMIFS('Stock-AF'!Z$2:Z$215,'Stock-AF'!$C$2:$C$215,Shares!$B43,'Stock-AF'!$G$2:$G$215,Shares!$A$1)/SUMIFS('Stock-AF'!Z$2:Z$215,'Stock-AF'!$C$2:$C$215,Shares!$A43,'Stock-AF'!$G$2:$G$215,Shares!$A$1)</f>
        <v>8.4596169370992E-2</v>
      </c>
      <c r="R43" s="9">
        <f>SUMIFS('Stock-AF'!AA$2:AA$215,'Stock-AF'!$C$2:$C$215,Shares!$B43,'Stock-AF'!$G$2:$G$215,Shares!$A$1)/SUMIFS('Stock-AF'!AA$2:AA$215,'Stock-AF'!$C$2:$C$215,Shares!$A43,'Stock-AF'!$G$2:$G$215,Shares!$A$1)</f>
        <v>0.15647245572737933</v>
      </c>
      <c r="S43" s="9">
        <f>SUMIFS('Stock-AF'!AB$2:AB$215,'Stock-AF'!$C$2:$C$215,Shares!$B43,'Stock-AF'!$G$2:$G$215,Shares!$A$1)/SUMIFS('Stock-AF'!AB$2:AB$215,'Stock-AF'!$C$2:$C$215,Shares!$A43,'Stock-AF'!$G$2:$G$215,Shares!$A$1)</f>
        <v>0.10801663995643125</v>
      </c>
      <c r="T43" s="9">
        <f>SUMIFS('Stock-AF'!AC$2:AC$215,'Stock-AF'!$C$2:$C$215,Shares!$B43,'Stock-AF'!$G$2:$G$215,Shares!$A$1)/SUMIFS('Stock-AF'!AC$2:AC$215,'Stock-AF'!$C$2:$C$215,Shares!$A43,'Stock-AF'!$G$2:$G$215,Shares!$A$1)</f>
        <v>0</v>
      </c>
      <c r="U43" s="9">
        <f>SUMIFS('Stock-AF'!AD$2:AD$215,'Stock-AF'!$C$2:$C$215,Shares!$B43,'Stock-AF'!$G$2:$G$215,Shares!$A$1)/SUMIFS('Stock-AF'!AD$2:AD$215,'Stock-AF'!$C$2:$C$215,Shares!$A43,'Stock-AF'!$G$2:$G$215,Shares!$A$1)</f>
        <v>0.22482585209784051</v>
      </c>
      <c r="V43" s="9">
        <f>SUMIFS('Stock-AF'!AE$2:AE$215,'Stock-AF'!$C$2:$C$215,Shares!$B43,'Stock-AF'!$G$2:$G$215,Shares!$A$1)/SUMIFS('Stock-AF'!AE$2:AE$215,'Stock-AF'!$C$2:$C$215,Shares!$A43,'Stock-AF'!$G$2:$G$215,Shares!$A$1)</f>
        <v>9.3601721292817918E-3</v>
      </c>
      <c r="W43" s="9">
        <f>SUMIFS('Stock-AF'!AF$2:AF$215,'Stock-AF'!$C$2:$C$215,Shares!$B43,'Stock-AF'!$G$2:$G$215,Shares!$A$1)/SUMIFS('Stock-AF'!AF$2:AF$215,'Stock-AF'!$C$2:$C$215,Shares!$A43,'Stock-AF'!$G$2:$G$215,Shares!$A$1)</f>
        <v>5.1874972098061266E-2</v>
      </c>
      <c r="X43" s="9">
        <f>SUMIFS('Stock-AF'!AG$2:AG$215,'Stock-AF'!$C$2:$C$215,Shares!$B43,'Stock-AF'!$G$2:$G$215,Shares!$A$1)/SUMIFS('Stock-AF'!AG$2:AG$215,'Stock-AF'!$C$2:$C$215,Shares!$A43,'Stock-AF'!$G$2:$G$215,Shares!$A$1)</f>
        <v>0.58966767661876873</v>
      </c>
      <c r="Y43" s="9">
        <f>SUMIFS('Stock-AF'!AH$2:AH$215,'Stock-AF'!$C$2:$C$215,Shares!$B43,'Stock-AF'!$G$2:$G$215,Shares!$A$1)/SUMIFS('Stock-AF'!AH$2:AH$215,'Stock-AF'!$C$2:$C$215,Shares!$A43,'Stock-AF'!$G$2:$G$215,Shares!$A$1)</f>
        <v>9.3009333769932395E-2</v>
      </c>
      <c r="Z43" s="9">
        <f>SUMIFS('Stock-AF'!AI$2:AI$215,'Stock-AF'!$C$2:$C$215,Shares!$B43,'Stock-AF'!$G$2:$G$215,Shares!$A$1)/SUMIFS('Stock-AF'!AI$2:AI$215,'Stock-AF'!$C$2:$C$215,Shares!$A43,'Stock-AF'!$G$2:$G$215,Shares!$A$1)</f>
        <v>0.40213666636322615</v>
      </c>
      <c r="AA43" s="9">
        <f>SUMIFS('Stock-AF'!AJ$2:AJ$215,'Stock-AF'!$C$2:$C$215,Shares!$B43,'Stock-AF'!$G$2:$G$215,Shares!$A$1)/SUMIFS('Stock-AF'!AJ$2:AJ$215,'Stock-AF'!$C$2:$C$215,Shares!$A43,'Stock-AF'!$G$2:$G$215,Shares!$A$1)</f>
        <v>0</v>
      </c>
      <c r="AB43" s="9">
        <f>SUMIFS('Stock-AF'!AK$2:AK$215,'Stock-AF'!$C$2:$C$215,Shares!$B43,'Stock-AF'!$G$2:$G$215,Shares!$A$1)/SUMIFS('Stock-AF'!AK$2:AK$215,'Stock-AF'!$C$2:$C$215,Shares!$A43,'Stock-AF'!$G$2:$G$215,Shares!$A$1)</f>
        <v>0.14562190279926879</v>
      </c>
      <c r="AC43" s="9">
        <f>SUMIFS('Stock-AF'!AL$2:AL$215,'Stock-AF'!$C$2:$C$215,Shares!$B43,'Stock-AF'!$G$2:$G$215,Shares!$A$1)/SUMIFS('Stock-AF'!AL$2:AL$215,'Stock-AF'!$C$2:$C$215,Shares!$A43,'Stock-AF'!$G$2:$G$215,Shares!$A$1)</f>
        <v>0</v>
      </c>
      <c r="AD43" s="9">
        <f>SUMIFS('Stock-AF'!AM$2:AM$215,'Stock-AF'!$C$2:$C$215,Shares!$B43,'Stock-AF'!$G$2:$G$215,Shares!$A$1)/SUMIFS('Stock-AF'!AM$2:AM$215,'Stock-AF'!$C$2:$C$215,Shares!$A43,'Stock-AF'!$G$2:$G$215,Shares!$A$1)</f>
        <v>7.6913268908167548E-2</v>
      </c>
      <c r="AE43" s="9">
        <f>SUMIFS('Stock-AF'!AN$2:AN$215,'Stock-AF'!$C$2:$C$215,Shares!$B43,'Stock-AF'!$G$2:$G$215,Shares!$A$1)/SUMIFS('Stock-AF'!AN$2:AN$215,'Stock-AF'!$C$2:$C$215,Shares!$A43,'Stock-AF'!$G$2:$G$215,Shares!$A$1)</f>
        <v>0.1773164259785634</v>
      </c>
      <c r="AF43" s="9">
        <f>SUMIFS('Stock-AF'!AO$2:AO$215,'Stock-AF'!$C$2:$C$215,Shares!$B43,'Stock-AF'!$G$2:$G$215,Shares!$A$1)/SUMIFS('Stock-AF'!AO$2:AO$215,'Stock-AF'!$C$2:$C$215,Shares!$A43,'Stock-AF'!$G$2:$G$215,Shares!$A$1)</f>
        <v>0.19052040453621985</v>
      </c>
      <c r="AG43" s="9">
        <f>SUMIFS('Stock-AF'!AP$2:AP$215,'Stock-AF'!$C$2:$C$215,Shares!$B43,'Stock-AF'!$G$2:$G$215,Shares!$A$1)/SUMIFS('Stock-AF'!AP$2:AP$215,'Stock-AF'!$C$2:$C$215,Shares!$A43,'Stock-AF'!$G$2:$G$215,Shares!$A$1)</f>
        <v>1.8692787676313181E-2</v>
      </c>
      <c r="AH43" s="9">
        <f>SUMIFS('Stock-AF'!AQ$2:AQ$215,'Stock-AF'!$C$2:$C$215,Shares!$B43,'Stock-AF'!$G$2:$G$215,Shares!$A$1)/SUMIFS('Stock-AF'!AQ$2:AQ$215,'Stock-AF'!$C$2:$C$215,Shares!$A43,'Stock-AF'!$G$2:$G$215,Shares!$A$1)</f>
        <v>0.20256697734201598</v>
      </c>
      <c r="AI43" s="9">
        <f>SUMIFS('Stock-AF'!AR$2:AR$215,'Stock-AF'!$C$2:$C$215,Shares!$B43,'Stock-AF'!$G$2:$G$215,Shares!$A$1)/SUMIFS('Stock-AF'!AR$2:AR$215,'Stock-AF'!$C$2:$C$215,Shares!$A43,'Stock-AF'!$G$2:$G$215,Shares!$A$1)</f>
        <v>0.22216363579714199</v>
      </c>
      <c r="AJ43" s="9">
        <f>SUMIFS('Stock-AF'!AS$2:AS$215,'Stock-AF'!$C$2:$C$215,Shares!$B43,'Stock-AF'!$G$2:$G$215,Shares!$A$1)/SUMIFS('Stock-AF'!AS$2:AS$215,'Stock-AF'!$C$2:$C$215,Shares!$A43,'Stock-AF'!$G$2:$G$215,Shares!$A$1)</f>
        <v>0.42419540049046844</v>
      </c>
      <c r="AK43" s="9">
        <f>SUMIFS('Stock-AF'!AT$2:AT$215,'Stock-AF'!$C$2:$C$215,Shares!$B43,'Stock-AF'!$G$2:$G$215,Shares!$A$1)/SUMIFS('Stock-AF'!AT$2:AT$215,'Stock-AF'!$C$2:$C$215,Shares!$A43,'Stock-AF'!$G$2:$G$215,Shares!$A$1)</f>
        <v>0.14786083523031118</v>
      </c>
      <c r="AL43" s="9">
        <f>SUMIFS('Stock-AF'!AU$2:AU$215,'Stock-AF'!$C$2:$C$215,Shares!$B43,'Stock-AF'!$G$2:$G$215,Shares!$A$1)/SUMIFS('Stock-AF'!AU$2:AU$215,'Stock-AF'!$C$2:$C$215,Shares!$A43,'Stock-AF'!$G$2:$G$215,Shares!$A$1)</f>
        <v>0.1641911142734126</v>
      </c>
      <c r="AM43" s="9">
        <f>SUMIFS('Stock-AF'!AV$2:AV$215,'Stock-AF'!$C$2:$C$215,Shares!$B43,'Stock-AF'!$G$2:$G$215,Shares!$A$1)/SUMIFS('Stock-AF'!AV$2:AV$215,'Stock-AF'!$C$2:$C$215,Shares!$A43,'Stock-AF'!$G$2:$G$215,Shares!$A$1)</f>
        <v>5.3746676966062945E-2</v>
      </c>
    </row>
    <row r="44" spans="1:39">
      <c r="A44" t="str">
        <f t="shared" si="0"/>
        <v>C_ES-SH-HO*</v>
      </c>
      <c r="B44" s="4" t="s">
        <v>157</v>
      </c>
      <c r="C44" s="9">
        <f>SUMIFS('Stock-AF'!L$2:L$215,'Stock-AF'!$C$2:$C$215,Shares!$B44,'Stock-AF'!$G$2:$G$215,Shares!$A$1)/SUMIFS('Stock-AF'!L$2:L$215,'Stock-AF'!$C$2:$C$215,Shares!$A44,'Stock-AF'!$G$2:$G$215,Shares!$A$1)</f>
        <v>0</v>
      </c>
      <c r="D44" s="9">
        <f>SUMIFS('Stock-AF'!M$2:M$215,'Stock-AF'!$C$2:$C$215,Shares!$B44,'Stock-AF'!$G$2:$G$215,Shares!$A$1)/SUMIFS('Stock-AF'!M$2:M$215,'Stock-AF'!$C$2:$C$215,Shares!$A44,'Stock-AF'!$G$2:$G$215,Shares!$A$1)</f>
        <v>0</v>
      </c>
      <c r="E44" s="9">
        <f>SUMIFS('Stock-AF'!N$2:N$215,'Stock-AF'!$C$2:$C$215,Shares!$B44,'Stock-AF'!$G$2:$G$215,Shares!$A$1)/SUMIFS('Stock-AF'!N$2:N$215,'Stock-AF'!$C$2:$C$215,Shares!$A44,'Stock-AF'!$G$2:$G$215,Shares!$A$1)</f>
        <v>0</v>
      </c>
      <c r="F44" s="9">
        <f>SUMIFS('Stock-AF'!O$2:O$215,'Stock-AF'!$C$2:$C$215,Shares!$B44,'Stock-AF'!$G$2:$G$215,Shares!$A$1)/SUMIFS('Stock-AF'!O$2:O$215,'Stock-AF'!$C$2:$C$215,Shares!$A44,'Stock-AF'!$G$2:$G$215,Shares!$A$1)</f>
        <v>0</v>
      </c>
      <c r="G44" s="9">
        <f>SUMIFS('Stock-AF'!P$2:P$215,'Stock-AF'!$C$2:$C$215,Shares!$B44,'Stock-AF'!$G$2:$G$215,Shares!$A$1)/SUMIFS('Stock-AF'!P$2:P$215,'Stock-AF'!$C$2:$C$215,Shares!$A44,'Stock-AF'!$G$2:$G$215,Shares!$A$1)</f>
        <v>0</v>
      </c>
      <c r="H44" s="9">
        <f>SUMIFS('Stock-AF'!Q$2:Q$215,'Stock-AF'!$C$2:$C$215,Shares!$B44,'Stock-AF'!$G$2:$G$215,Shares!$A$1)/SUMIFS('Stock-AF'!Q$2:Q$215,'Stock-AF'!$C$2:$C$215,Shares!$A44,'Stock-AF'!$G$2:$G$215,Shares!$A$1)</f>
        <v>0</v>
      </c>
      <c r="I44" s="9">
        <f>SUMIFS('Stock-AF'!R$2:R$215,'Stock-AF'!$C$2:$C$215,Shares!$B44,'Stock-AF'!$G$2:$G$215,Shares!$A$1)/SUMIFS('Stock-AF'!R$2:R$215,'Stock-AF'!$C$2:$C$215,Shares!$A44,'Stock-AF'!$G$2:$G$215,Shares!$A$1)</f>
        <v>0</v>
      </c>
      <c r="J44" s="9">
        <f>SUMIFS('Stock-AF'!S$2:S$215,'Stock-AF'!$C$2:$C$215,Shares!$B44,'Stock-AF'!$G$2:$G$215,Shares!$A$1)/SUMIFS('Stock-AF'!S$2:S$215,'Stock-AF'!$C$2:$C$215,Shares!$A44,'Stock-AF'!$G$2:$G$215,Shares!$A$1)</f>
        <v>0</v>
      </c>
      <c r="K44" s="9">
        <f>SUMIFS('Stock-AF'!T$2:T$215,'Stock-AF'!$C$2:$C$215,Shares!$B44,'Stock-AF'!$G$2:$G$215,Shares!$A$1)/SUMIFS('Stock-AF'!T$2:T$215,'Stock-AF'!$C$2:$C$215,Shares!$A44,'Stock-AF'!$G$2:$G$215,Shares!$A$1)</f>
        <v>0</v>
      </c>
      <c r="L44" s="9">
        <f>SUMIFS('Stock-AF'!U$2:U$215,'Stock-AF'!$C$2:$C$215,Shares!$B44,'Stock-AF'!$G$2:$G$215,Shares!$A$1)/SUMIFS('Stock-AF'!U$2:U$215,'Stock-AF'!$C$2:$C$215,Shares!$A44,'Stock-AF'!$G$2:$G$215,Shares!$A$1)</f>
        <v>0</v>
      </c>
      <c r="M44" s="9">
        <f>SUMIFS('Stock-AF'!V$2:V$215,'Stock-AF'!$C$2:$C$215,Shares!$B44,'Stock-AF'!$G$2:$G$215,Shares!$A$1)/SUMIFS('Stock-AF'!V$2:V$215,'Stock-AF'!$C$2:$C$215,Shares!$A44,'Stock-AF'!$G$2:$G$215,Shares!$A$1)</f>
        <v>0</v>
      </c>
      <c r="N44" s="9">
        <f>SUMIFS('Stock-AF'!W$2:W$215,'Stock-AF'!$C$2:$C$215,Shares!$B44,'Stock-AF'!$G$2:$G$215,Shares!$A$1)/SUMIFS('Stock-AF'!W$2:W$215,'Stock-AF'!$C$2:$C$215,Shares!$A44,'Stock-AF'!$G$2:$G$215,Shares!$A$1)</f>
        <v>0</v>
      </c>
      <c r="O44" s="9">
        <f>SUMIFS('Stock-AF'!X$2:X$215,'Stock-AF'!$C$2:$C$215,Shares!$B44,'Stock-AF'!$G$2:$G$215,Shares!$A$1)/SUMIFS('Stock-AF'!X$2:X$215,'Stock-AF'!$C$2:$C$215,Shares!$A44,'Stock-AF'!$G$2:$G$215,Shares!$A$1)</f>
        <v>0</v>
      </c>
      <c r="P44" s="9">
        <f>SUMIFS('Stock-AF'!Y$2:Y$215,'Stock-AF'!$C$2:$C$215,Shares!$B44,'Stock-AF'!$G$2:$G$215,Shares!$A$1)/SUMIFS('Stock-AF'!Y$2:Y$215,'Stock-AF'!$C$2:$C$215,Shares!$A44,'Stock-AF'!$G$2:$G$215,Shares!$A$1)</f>
        <v>0</v>
      </c>
      <c r="Q44" s="9">
        <f>SUMIFS('Stock-AF'!Z$2:Z$215,'Stock-AF'!$C$2:$C$215,Shares!$B44,'Stock-AF'!$G$2:$G$215,Shares!$A$1)/SUMIFS('Stock-AF'!Z$2:Z$215,'Stock-AF'!$C$2:$C$215,Shares!$A44,'Stock-AF'!$G$2:$G$215,Shares!$A$1)</f>
        <v>0</v>
      </c>
      <c r="R44" s="9">
        <f>SUMIFS('Stock-AF'!AA$2:AA$215,'Stock-AF'!$C$2:$C$215,Shares!$B44,'Stock-AF'!$G$2:$G$215,Shares!$A$1)/SUMIFS('Stock-AF'!AA$2:AA$215,'Stock-AF'!$C$2:$C$215,Shares!$A44,'Stock-AF'!$G$2:$G$215,Shares!$A$1)</f>
        <v>0</v>
      </c>
      <c r="S44" s="9">
        <f>SUMIFS('Stock-AF'!AB$2:AB$215,'Stock-AF'!$C$2:$C$215,Shares!$B44,'Stock-AF'!$G$2:$G$215,Shares!$A$1)/SUMIFS('Stock-AF'!AB$2:AB$215,'Stock-AF'!$C$2:$C$215,Shares!$A44,'Stock-AF'!$G$2:$G$215,Shares!$A$1)</f>
        <v>0</v>
      </c>
      <c r="T44" s="9">
        <f>SUMIFS('Stock-AF'!AC$2:AC$215,'Stock-AF'!$C$2:$C$215,Shares!$B44,'Stock-AF'!$G$2:$G$215,Shares!$A$1)/SUMIFS('Stock-AF'!AC$2:AC$215,'Stock-AF'!$C$2:$C$215,Shares!$A44,'Stock-AF'!$G$2:$G$215,Shares!$A$1)</f>
        <v>0</v>
      </c>
      <c r="U44" s="9">
        <f>SUMIFS('Stock-AF'!AD$2:AD$215,'Stock-AF'!$C$2:$C$215,Shares!$B44,'Stock-AF'!$G$2:$G$215,Shares!$A$1)/SUMIFS('Stock-AF'!AD$2:AD$215,'Stock-AF'!$C$2:$C$215,Shares!$A44,'Stock-AF'!$G$2:$G$215,Shares!$A$1)</f>
        <v>0</v>
      </c>
      <c r="V44" s="9">
        <f>SUMIFS('Stock-AF'!AE$2:AE$215,'Stock-AF'!$C$2:$C$215,Shares!$B44,'Stock-AF'!$G$2:$G$215,Shares!$A$1)/SUMIFS('Stock-AF'!AE$2:AE$215,'Stock-AF'!$C$2:$C$215,Shares!$A44,'Stock-AF'!$G$2:$G$215,Shares!$A$1)</f>
        <v>9.9806281979189036E-3</v>
      </c>
      <c r="W44" s="9">
        <f>SUMIFS('Stock-AF'!AF$2:AF$215,'Stock-AF'!$C$2:$C$215,Shares!$B44,'Stock-AF'!$G$2:$G$215,Shares!$A$1)/SUMIFS('Stock-AF'!AF$2:AF$215,'Stock-AF'!$C$2:$C$215,Shares!$A44,'Stock-AF'!$G$2:$G$215,Shares!$A$1)</f>
        <v>0</v>
      </c>
      <c r="X44" s="9">
        <f>SUMIFS('Stock-AF'!AG$2:AG$215,'Stock-AF'!$C$2:$C$215,Shares!$B44,'Stock-AF'!$G$2:$G$215,Shares!$A$1)/SUMIFS('Stock-AF'!AG$2:AG$215,'Stock-AF'!$C$2:$C$215,Shares!$A44,'Stock-AF'!$G$2:$G$215,Shares!$A$1)</f>
        <v>0</v>
      </c>
      <c r="Y44" s="9">
        <f>SUMIFS('Stock-AF'!AH$2:AH$215,'Stock-AF'!$C$2:$C$215,Shares!$B44,'Stock-AF'!$G$2:$G$215,Shares!$A$1)/SUMIFS('Stock-AF'!AH$2:AH$215,'Stock-AF'!$C$2:$C$215,Shares!$A44,'Stock-AF'!$G$2:$G$215,Shares!$A$1)</f>
        <v>3.3829597474862357E-3</v>
      </c>
      <c r="Z44" s="9">
        <f>SUMIFS('Stock-AF'!AI$2:AI$215,'Stock-AF'!$C$2:$C$215,Shares!$B44,'Stock-AF'!$G$2:$G$215,Shares!$A$1)/SUMIFS('Stock-AF'!AI$2:AI$215,'Stock-AF'!$C$2:$C$215,Shares!$A44,'Stock-AF'!$G$2:$G$215,Shares!$A$1)</f>
        <v>0</v>
      </c>
      <c r="AA44" s="9">
        <f>SUMIFS('Stock-AF'!AJ$2:AJ$215,'Stock-AF'!$C$2:$C$215,Shares!$B44,'Stock-AF'!$G$2:$G$215,Shares!$A$1)/SUMIFS('Stock-AF'!AJ$2:AJ$215,'Stock-AF'!$C$2:$C$215,Shares!$A44,'Stock-AF'!$G$2:$G$215,Shares!$A$1)</f>
        <v>0</v>
      </c>
      <c r="AB44" s="9">
        <f>SUMIFS('Stock-AF'!AK$2:AK$215,'Stock-AF'!$C$2:$C$215,Shares!$B44,'Stock-AF'!$G$2:$G$215,Shares!$A$1)/SUMIFS('Stock-AF'!AK$2:AK$215,'Stock-AF'!$C$2:$C$215,Shares!$A44,'Stock-AF'!$G$2:$G$215,Shares!$A$1)</f>
        <v>0</v>
      </c>
      <c r="AC44" s="9">
        <f>SUMIFS('Stock-AF'!AL$2:AL$215,'Stock-AF'!$C$2:$C$215,Shares!$B44,'Stock-AF'!$G$2:$G$215,Shares!$A$1)/SUMIFS('Stock-AF'!AL$2:AL$215,'Stock-AF'!$C$2:$C$215,Shares!$A44,'Stock-AF'!$G$2:$G$215,Shares!$A$1)</f>
        <v>0</v>
      </c>
      <c r="AD44" s="9">
        <f>SUMIFS('Stock-AF'!AM$2:AM$215,'Stock-AF'!$C$2:$C$215,Shares!$B44,'Stock-AF'!$G$2:$G$215,Shares!$A$1)/SUMIFS('Stock-AF'!AM$2:AM$215,'Stock-AF'!$C$2:$C$215,Shares!$A44,'Stock-AF'!$G$2:$G$215,Shares!$A$1)</f>
        <v>0</v>
      </c>
      <c r="AE44" s="9">
        <f>SUMIFS('Stock-AF'!AN$2:AN$215,'Stock-AF'!$C$2:$C$215,Shares!$B44,'Stock-AF'!$G$2:$G$215,Shares!$A$1)/SUMIFS('Stock-AF'!AN$2:AN$215,'Stock-AF'!$C$2:$C$215,Shares!$A44,'Stock-AF'!$G$2:$G$215,Shares!$A$1)</f>
        <v>0</v>
      </c>
      <c r="AF44" s="9">
        <f>SUMIFS('Stock-AF'!AO$2:AO$215,'Stock-AF'!$C$2:$C$215,Shares!$B44,'Stock-AF'!$G$2:$G$215,Shares!$A$1)/SUMIFS('Stock-AF'!AO$2:AO$215,'Stock-AF'!$C$2:$C$215,Shares!$A44,'Stock-AF'!$G$2:$G$215,Shares!$A$1)</f>
        <v>0</v>
      </c>
      <c r="AG44" s="9">
        <f>SUMIFS('Stock-AF'!AP$2:AP$215,'Stock-AF'!$C$2:$C$215,Shares!$B44,'Stock-AF'!$G$2:$G$215,Shares!$A$1)/SUMIFS('Stock-AF'!AP$2:AP$215,'Stock-AF'!$C$2:$C$215,Shares!$A44,'Stock-AF'!$G$2:$G$215,Shares!$A$1)</f>
        <v>0</v>
      </c>
      <c r="AH44" s="9">
        <f>SUMIFS('Stock-AF'!AQ$2:AQ$215,'Stock-AF'!$C$2:$C$215,Shares!$B44,'Stock-AF'!$G$2:$G$215,Shares!$A$1)/SUMIFS('Stock-AF'!AQ$2:AQ$215,'Stock-AF'!$C$2:$C$215,Shares!$A44,'Stock-AF'!$G$2:$G$215,Shares!$A$1)</f>
        <v>0</v>
      </c>
      <c r="AI44" s="9">
        <f>SUMIFS('Stock-AF'!AR$2:AR$215,'Stock-AF'!$C$2:$C$215,Shares!$B44,'Stock-AF'!$G$2:$G$215,Shares!$A$1)/SUMIFS('Stock-AF'!AR$2:AR$215,'Stock-AF'!$C$2:$C$215,Shares!$A44,'Stock-AF'!$G$2:$G$215,Shares!$A$1)</f>
        <v>0</v>
      </c>
      <c r="AJ44" s="9">
        <f>SUMIFS('Stock-AF'!AS$2:AS$215,'Stock-AF'!$C$2:$C$215,Shares!$B44,'Stock-AF'!$G$2:$G$215,Shares!$A$1)/SUMIFS('Stock-AF'!AS$2:AS$215,'Stock-AF'!$C$2:$C$215,Shares!$A44,'Stock-AF'!$G$2:$G$215,Shares!$A$1)</f>
        <v>0</v>
      </c>
      <c r="AK44" s="9">
        <f>SUMIFS('Stock-AF'!AT$2:AT$215,'Stock-AF'!$C$2:$C$215,Shares!$B44,'Stock-AF'!$G$2:$G$215,Shares!$A$1)/SUMIFS('Stock-AF'!AT$2:AT$215,'Stock-AF'!$C$2:$C$215,Shares!$A44,'Stock-AF'!$G$2:$G$215,Shares!$A$1)</f>
        <v>2.2597025230252438E-2</v>
      </c>
      <c r="AL44" s="9">
        <f>SUMIFS('Stock-AF'!AU$2:AU$215,'Stock-AF'!$C$2:$C$215,Shares!$B44,'Stock-AF'!$G$2:$G$215,Shares!$A$1)/SUMIFS('Stock-AF'!AU$2:AU$215,'Stock-AF'!$C$2:$C$215,Shares!$A44,'Stock-AF'!$G$2:$G$215,Shares!$A$1)</f>
        <v>0</v>
      </c>
      <c r="AM44" s="9">
        <f>SUMIFS('Stock-AF'!AV$2:AV$215,'Stock-AF'!$C$2:$C$215,Shares!$B44,'Stock-AF'!$G$2:$G$215,Shares!$A$1)/SUMIFS('Stock-AF'!AV$2:AV$215,'Stock-AF'!$C$2:$C$215,Shares!$A44,'Stock-AF'!$G$2:$G$215,Shares!$A$1)</f>
        <v>0</v>
      </c>
    </row>
    <row r="45" spans="1:39">
      <c r="A45" t="str">
        <f t="shared" si="0"/>
        <v>C_ES-SH-HO*</v>
      </c>
      <c r="B45" s="4" t="s">
        <v>158</v>
      </c>
      <c r="C45" s="9">
        <f>SUMIFS('Stock-AF'!L$2:L$215,'Stock-AF'!$C$2:$C$215,Shares!$B45,'Stock-AF'!$G$2:$G$215,Shares!$A$1)/SUMIFS('Stock-AF'!L$2:L$215,'Stock-AF'!$C$2:$C$215,Shares!$A45,'Stock-AF'!$G$2:$G$215,Shares!$A$1)</f>
        <v>0.16587229280368063</v>
      </c>
      <c r="D45" s="9">
        <f>SUMIFS('Stock-AF'!M$2:M$215,'Stock-AF'!$C$2:$C$215,Shares!$B45,'Stock-AF'!$G$2:$G$215,Shares!$A$1)/SUMIFS('Stock-AF'!M$2:M$215,'Stock-AF'!$C$2:$C$215,Shares!$A45,'Stock-AF'!$G$2:$G$215,Shares!$A$1)</f>
        <v>0.11542869431430829</v>
      </c>
      <c r="E45" s="9">
        <f>SUMIFS('Stock-AF'!N$2:N$215,'Stock-AF'!$C$2:$C$215,Shares!$B45,'Stock-AF'!$G$2:$G$215,Shares!$A$1)/SUMIFS('Stock-AF'!N$2:N$215,'Stock-AF'!$C$2:$C$215,Shares!$A45,'Stock-AF'!$G$2:$G$215,Shares!$A$1)</f>
        <v>0.22009646802175009</v>
      </c>
      <c r="F45" s="9">
        <f>SUMIFS('Stock-AF'!O$2:O$215,'Stock-AF'!$C$2:$C$215,Shares!$B45,'Stock-AF'!$G$2:$G$215,Shares!$A$1)/SUMIFS('Stock-AF'!O$2:O$215,'Stock-AF'!$C$2:$C$215,Shares!$A45,'Stock-AF'!$G$2:$G$215,Shares!$A$1)</f>
        <v>0.22769498682396688</v>
      </c>
      <c r="G45" s="9">
        <f>SUMIFS('Stock-AF'!P$2:P$215,'Stock-AF'!$C$2:$C$215,Shares!$B45,'Stock-AF'!$G$2:$G$215,Shares!$A$1)/SUMIFS('Stock-AF'!P$2:P$215,'Stock-AF'!$C$2:$C$215,Shares!$A45,'Stock-AF'!$G$2:$G$215,Shares!$A$1)</f>
        <v>8.0723657699542206E-2</v>
      </c>
      <c r="H45" s="9">
        <f>SUMIFS('Stock-AF'!Q$2:Q$215,'Stock-AF'!$C$2:$C$215,Shares!$B45,'Stock-AF'!$G$2:$G$215,Shares!$A$1)/SUMIFS('Stock-AF'!Q$2:Q$215,'Stock-AF'!$C$2:$C$215,Shares!$A45,'Stock-AF'!$G$2:$G$215,Shares!$A$1)</f>
        <v>0.43994895231077369</v>
      </c>
      <c r="I45" s="9">
        <f>SUMIFS('Stock-AF'!R$2:R$215,'Stock-AF'!$C$2:$C$215,Shares!$B45,'Stock-AF'!$G$2:$G$215,Shares!$A$1)/SUMIFS('Stock-AF'!R$2:R$215,'Stock-AF'!$C$2:$C$215,Shares!$A45,'Stock-AF'!$G$2:$G$215,Shares!$A$1)</f>
        <v>0.26235767142918326</v>
      </c>
      <c r="J45" s="9">
        <f>SUMIFS('Stock-AF'!S$2:S$215,'Stock-AF'!$C$2:$C$215,Shares!$B45,'Stock-AF'!$G$2:$G$215,Shares!$A$1)/SUMIFS('Stock-AF'!S$2:S$215,'Stock-AF'!$C$2:$C$215,Shares!$A45,'Stock-AF'!$G$2:$G$215,Shares!$A$1)</f>
        <v>8.6682318442101915E-3</v>
      </c>
      <c r="K45" s="9">
        <f>SUMIFS('Stock-AF'!T$2:T$215,'Stock-AF'!$C$2:$C$215,Shares!$B45,'Stock-AF'!$G$2:$G$215,Shares!$A$1)/SUMIFS('Stock-AF'!T$2:T$215,'Stock-AF'!$C$2:$C$215,Shares!$A45,'Stock-AF'!$G$2:$G$215,Shares!$A$1)</f>
        <v>0.33238331814002808</v>
      </c>
      <c r="L45" s="9">
        <f>SUMIFS('Stock-AF'!U$2:U$215,'Stock-AF'!$C$2:$C$215,Shares!$B45,'Stock-AF'!$G$2:$G$215,Shares!$A$1)/SUMIFS('Stock-AF'!U$2:U$215,'Stock-AF'!$C$2:$C$215,Shares!$A45,'Stock-AF'!$G$2:$G$215,Shares!$A$1)</f>
        <v>3.4414779897139466E-2</v>
      </c>
      <c r="M45" s="9">
        <f>SUMIFS('Stock-AF'!V$2:V$215,'Stock-AF'!$C$2:$C$215,Shares!$B45,'Stock-AF'!$G$2:$G$215,Shares!$A$1)/SUMIFS('Stock-AF'!V$2:V$215,'Stock-AF'!$C$2:$C$215,Shares!$A45,'Stock-AF'!$G$2:$G$215,Shares!$A$1)</f>
        <v>7.9193544068259611E-2</v>
      </c>
      <c r="N45" s="9">
        <f>SUMIFS('Stock-AF'!W$2:W$215,'Stock-AF'!$C$2:$C$215,Shares!$B45,'Stock-AF'!$G$2:$G$215,Shares!$A$1)/SUMIFS('Stock-AF'!W$2:W$215,'Stock-AF'!$C$2:$C$215,Shares!$A45,'Stock-AF'!$G$2:$G$215,Shares!$A$1)</f>
        <v>0.23719369771722143</v>
      </c>
      <c r="O45" s="9">
        <f>SUMIFS('Stock-AF'!X$2:X$215,'Stock-AF'!$C$2:$C$215,Shares!$B45,'Stock-AF'!$G$2:$G$215,Shares!$A$1)/SUMIFS('Stock-AF'!X$2:X$215,'Stock-AF'!$C$2:$C$215,Shares!$A45,'Stock-AF'!$G$2:$G$215,Shares!$A$1)</f>
        <v>0.27561253523680462</v>
      </c>
      <c r="P45" s="9">
        <f>SUMIFS('Stock-AF'!Y$2:Y$215,'Stock-AF'!$C$2:$C$215,Shares!$B45,'Stock-AF'!$G$2:$G$215,Shares!$A$1)/SUMIFS('Stock-AF'!Y$2:Y$215,'Stock-AF'!$C$2:$C$215,Shares!$A45,'Stock-AF'!$G$2:$G$215,Shares!$A$1)</f>
        <v>0.10598660112893633</v>
      </c>
      <c r="Q45" s="9">
        <f>SUMIFS('Stock-AF'!Z$2:Z$215,'Stock-AF'!$C$2:$C$215,Shares!$B45,'Stock-AF'!$G$2:$G$215,Shares!$A$1)/SUMIFS('Stock-AF'!Z$2:Z$215,'Stock-AF'!$C$2:$C$215,Shares!$A45,'Stock-AF'!$G$2:$G$215,Shares!$A$1)</f>
        <v>0.17543896922382043</v>
      </c>
      <c r="R45" s="9">
        <f>SUMIFS('Stock-AF'!AA$2:AA$215,'Stock-AF'!$C$2:$C$215,Shares!$B45,'Stock-AF'!$G$2:$G$215,Shares!$A$1)/SUMIFS('Stock-AF'!AA$2:AA$215,'Stock-AF'!$C$2:$C$215,Shares!$A45,'Stock-AF'!$G$2:$G$215,Shares!$A$1)</f>
        <v>0.22614786752145555</v>
      </c>
      <c r="S45" s="9">
        <f>SUMIFS('Stock-AF'!AB$2:AB$215,'Stock-AF'!$C$2:$C$215,Shares!$B45,'Stock-AF'!$G$2:$G$215,Shares!$A$1)/SUMIFS('Stock-AF'!AB$2:AB$215,'Stock-AF'!$C$2:$C$215,Shares!$A45,'Stock-AF'!$G$2:$G$215,Shares!$A$1)</f>
        <v>0</v>
      </c>
      <c r="T45" s="9">
        <f>SUMIFS('Stock-AF'!AC$2:AC$215,'Stock-AF'!$C$2:$C$215,Shares!$B45,'Stock-AF'!$G$2:$G$215,Shares!$A$1)/SUMIFS('Stock-AF'!AC$2:AC$215,'Stock-AF'!$C$2:$C$215,Shares!$A45,'Stock-AF'!$G$2:$G$215,Shares!$A$1)</f>
        <v>0.36471714063636279</v>
      </c>
      <c r="U45" s="9">
        <f>SUMIFS('Stock-AF'!AD$2:AD$215,'Stock-AF'!$C$2:$C$215,Shares!$B45,'Stock-AF'!$G$2:$G$215,Shares!$A$1)/SUMIFS('Stock-AF'!AD$2:AD$215,'Stock-AF'!$C$2:$C$215,Shares!$A45,'Stock-AF'!$G$2:$G$215,Shares!$A$1)</f>
        <v>0</v>
      </c>
      <c r="V45" s="9">
        <f>SUMIFS('Stock-AF'!AE$2:AE$215,'Stock-AF'!$C$2:$C$215,Shares!$B45,'Stock-AF'!$G$2:$G$215,Shares!$A$1)/SUMIFS('Stock-AF'!AE$2:AE$215,'Stock-AF'!$C$2:$C$215,Shares!$A45,'Stock-AF'!$G$2:$G$215,Shares!$A$1)</f>
        <v>2.2599621845961013E-2</v>
      </c>
      <c r="W45" s="9">
        <f>SUMIFS('Stock-AF'!AF$2:AF$215,'Stock-AF'!$C$2:$C$215,Shares!$B45,'Stock-AF'!$G$2:$G$215,Shares!$A$1)/SUMIFS('Stock-AF'!AF$2:AF$215,'Stock-AF'!$C$2:$C$215,Shares!$A45,'Stock-AF'!$G$2:$G$215,Shares!$A$1)</f>
        <v>0.56847891602616851</v>
      </c>
      <c r="X45" s="9">
        <f>SUMIFS('Stock-AF'!AG$2:AG$215,'Stock-AF'!$C$2:$C$215,Shares!$B45,'Stock-AF'!$G$2:$G$215,Shares!$A$1)/SUMIFS('Stock-AF'!AG$2:AG$215,'Stock-AF'!$C$2:$C$215,Shares!$A45,'Stock-AF'!$G$2:$G$215,Shares!$A$1)</f>
        <v>7.0956771732735378E-3</v>
      </c>
      <c r="Y45" s="9">
        <f>SUMIFS('Stock-AF'!AH$2:AH$215,'Stock-AF'!$C$2:$C$215,Shares!$B45,'Stock-AF'!$G$2:$G$215,Shares!$A$1)/SUMIFS('Stock-AF'!AH$2:AH$215,'Stock-AF'!$C$2:$C$215,Shares!$A45,'Stock-AF'!$G$2:$G$215,Shares!$A$1)</f>
        <v>0.14356575869399471</v>
      </c>
      <c r="Z45" s="9">
        <f>SUMIFS('Stock-AF'!AI$2:AI$215,'Stock-AF'!$C$2:$C$215,Shares!$B45,'Stock-AF'!$G$2:$G$215,Shares!$A$1)/SUMIFS('Stock-AF'!AI$2:AI$215,'Stock-AF'!$C$2:$C$215,Shares!$A45,'Stock-AF'!$G$2:$G$215,Shares!$A$1)</f>
        <v>6.7854255985381973E-2</v>
      </c>
      <c r="AA45" s="9">
        <f>SUMIFS('Stock-AF'!AJ$2:AJ$215,'Stock-AF'!$C$2:$C$215,Shares!$B45,'Stock-AF'!$G$2:$G$215,Shares!$A$1)/SUMIFS('Stock-AF'!AJ$2:AJ$215,'Stock-AF'!$C$2:$C$215,Shares!$A45,'Stock-AF'!$G$2:$G$215,Shares!$A$1)</f>
        <v>0</v>
      </c>
      <c r="AB45" s="9">
        <f>SUMIFS('Stock-AF'!AK$2:AK$215,'Stock-AF'!$C$2:$C$215,Shares!$B45,'Stock-AF'!$G$2:$G$215,Shares!$A$1)/SUMIFS('Stock-AF'!AK$2:AK$215,'Stock-AF'!$C$2:$C$215,Shares!$A45,'Stock-AF'!$G$2:$G$215,Shares!$A$1)</f>
        <v>0.50382965121825818</v>
      </c>
      <c r="AC45" s="9">
        <f>SUMIFS('Stock-AF'!AL$2:AL$215,'Stock-AF'!$C$2:$C$215,Shares!$B45,'Stock-AF'!$G$2:$G$215,Shares!$A$1)/SUMIFS('Stock-AF'!AL$2:AL$215,'Stock-AF'!$C$2:$C$215,Shares!$A45,'Stock-AF'!$G$2:$G$215,Shares!$A$1)</f>
        <v>0</v>
      </c>
      <c r="AD45" s="9">
        <f>SUMIFS('Stock-AF'!AM$2:AM$215,'Stock-AF'!$C$2:$C$215,Shares!$B45,'Stock-AF'!$G$2:$G$215,Shares!$A$1)/SUMIFS('Stock-AF'!AM$2:AM$215,'Stock-AF'!$C$2:$C$215,Shares!$A45,'Stock-AF'!$G$2:$G$215,Shares!$A$1)</f>
        <v>3.4354599650557913E-2</v>
      </c>
      <c r="AE45" s="9">
        <f>SUMIFS('Stock-AF'!AN$2:AN$215,'Stock-AF'!$C$2:$C$215,Shares!$B45,'Stock-AF'!$G$2:$G$215,Shares!$A$1)/SUMIFS('Stock-AF'!AN$2:AN$215,'Stock-AF'!$C$2:$C$215,Shares!$A45,'Stock-AF'!$G$2:$G$215,Shares!$A$1)</f>
        <v>0.11981628995080253</v>
      </c>
      <c r="AF45" s="9">
        <f>SUMIFS('Stock-AF'!AO$2:AO$215,'Stock-AF'!$C$2:$C$215,Shares!$B45,'Stock-AF'!$G$2:$G$215,Shares!$A$1)/SUMIFS('Stock-AF'!AO$2:AO$215,'Stock-AF'!$C$2:$C$215,Shares!$A45,'Stock-AF'!$G$2:$G$215,Shares!$A$1)</f>
        <v>0.11066805248252308</v>
      </c>
      <c r="AG45" s="9">
        <f>SUMIFS('Stock-AF'!AP$2:AP$215,'Stock-AF'!$C$2:$C$215,Shares!$B45,'Stock-AF'!$G$2:$G$215,Shares!$A$1)/SUMIFS('Stock-AF'!AP$2:AP$215,'Stock-AF'!$C$2:$C$215,Shares!$A45,'Stock-AF'!$G$2:$G$215,Shares!$A$1)</f>
        <v>0.23841450891258231</v>
      </c>
      <c r="AH45" s="9">
        <f>SUMIFS('Stock-AF'!AQ$2:AQ$215,'Stock-AF'!$C$2:$C$215,Shares!$B45,'Stock-AF'!$G$2:$G$215,Shares!$A$1)/SUMIFS('Stock-AF'!AQ$2:AQ$215,'Stock-AF'!$C$2:$C$215,Shares!$A45,'Stock-AF'!$G$2:$G$215,Shares!$A$1)</f>
        <v>4.4186743382625557E-2</v>
      </c>
      <c r="AI45" s="9">
        <f>SUMIFS('Stock-AF'!AR$2:AR$215,'Stock-AF'!$C$2:$C$215,Shares!$B45,'Stock-AF'!$G$2:$G$215,Shares!$A$1)/SUMIFS('Stock-AF'!AR$2:AR$215,'Stock-AF'!$C$2:$C$215,Shares!$A45,'Stock-AF'!$G$2:$G$215,Shares!$A$1)</f>
        <v>0.14981219704879209</v>
      </c>
      <c r="AJ45" s="9">
        <f>SUMIFS('Stock-AF'!AS$2:AS$215,'Stock-AF'!$C$2:$C$215,Shares!$B45,'Stock-AF'!$G$2:$G$215,Shares!$A$1)/SUMIFS('Stock-AF'!AS$2:AS$215,'Stock-AF'!$C$2:$C$215,Shares!$A45,'Stock-AF'!$G$2:$G$215,Shares!$A$1)</f>
        <v>0.12620789999757032</v>
      </c>
      <c r="AK45" s="9">
        <f>SUMIFS('Stock-AF'!AT$2:AT$215,'Stock-AF'!$C$2:$C$215,Shares!$B45,'Stock-AF'!$G$2:$G$215,Shares!$A$1)/SUMIFS('Stock-AF'!AT$2:AT$215,'Stock-AF'!$C$2:$C$215,Shares!$A45,'Stock-AF'!$G$2:$G$215,Shares!$A$1)</f>
        <v>0.53938465376757949</v>
      </c>
      <c r="AL45" s="9">
        <f>SUMIFS('Stock-AF'!AU$2:AU$215,'Stock-AF'!$C$2:$C$215,Shares!$B45,'Stock-AF'!$G$2:$G$215,Shares!$A$1)/SUMIFS('Stock-AF'!AU$2:AU$215,'Stock-AF'!$C$2:$C$215,Shares!$A45,'Stock-AF'!$G$2:$G$215,Shares!$A$1)</f>
        <v>1.9985956685976351E-2</v>
      </c>
      <c r="AM45" s="9">
        <f>SUMIFS('Stock-AF'!AV$2:AV$215,'Stock-AF'!$C$2:$C$215,Shares!$B45,'Stock-AF'!$G$2:$G$215,Shares!$A$1)/SUMIFS('Stock-AF'!AV$2:AV$215,'Stock-AF'!$C$2:$C$215,Shares!$A45,'Stock-AF'!$G$2:$G$215,Shares!$A$1)</f>
        <v>9.5585263727390166E-2</v>
      </c>
    </row>
    <row r="46" spans="1:39">
      <c r="A46" t="str">
        <f t="shared" si="0"/>
        <v>C_ES-SH-HR*</v>
      </c>
      <c r="B46" s="4" t="s">
        <v>159</v>
      </c>
      <c r="C46" s="9">
        <f>SUMIFS('Stock-AF'!L$2:L$215,'Stock-AF'!$C$2:$C$215,Shares!$B46,'Stock-AF'!$G$2:$G$215,Shares!$A$1)/SUMIFS('Stock-AF'!L$2:L$215,'Stock-AF'!$C$2:$C$215,Shares!$A46,'Stock-AF'!$G$2:$G$215,Shares!$A$1)</f>
        <v>0.22801483147572471</v>
      </c>
      <c r="D46" s="9">
        <f>SUMIFS('Stock-AF'!M$2:M$215,'Stock-AF'!$C$2:$C$215,Shares!$B46,'Stock-AF'!$G$2:$G$215,Shares!$A$1)/SUMIFS('Stock-AF'!M$2:M$215,'Stock-AF'!$C$2:$C$215,Shares!$A46,'Stock-AF'!$G$2:$G$215,Shares!$A$1)</f>
        <v>2.8322495007243532E-2</v>
      </c>
      <c r="E46" s="9">
        <f>SUMIFS('Stock-AF'!N$2:N$215,'Stock-AF'!$C$2:$C$215,Shares!$B46,'Stock-AF'!$G$2:$G$215,Shares!$A$1)/SUMIFS('Stock-AF'!N$2:N$215,'Stock-AF'!$C$2:$C$215,Shares!$A46,'Stock-AF'!$G$2:$G$215,Shares!$A$1)</f>
        <v>0</v>
      </c>
      <c r="F46" s="9">
        <f>SUMIFS('Stock-AF'!O$2:O$215,'Stock-AF'!$C$2:$C$215,Shares!$B46,'Stock-AF'!$G$2:$G$215,Shares!$A$1)/SUMIFS('Stock-AF'!O$2:O$215,'Stock-AF'!$C$2:$C$215,Shares!$A46,'Stock-AF'!$G$2:$G$215,Shares!$A$1)</f>
        <v>2.1746382523148234E-4</v>
      </c>
      <c r="G46" s="9">
        <f>SUMIFS('Stock-AF'!P$2:P$215,'Stock-AF'!$C$2:$C$215,Shares!$B46,'Stock-AF'!$G$2:$G$215,Shares!$A$1)/SUMIFS('Stock-AF'!P$2:P$215,'Stock-AF'!$C$2:$C$215,Shares!$A46,'Stock-AF'!$G$2:$G$215,Shares!$A$1)</f>
        <v>1.4048746261536222E-2</v>
      </c>
      <c r="H46" s="9">
        <f>SUMIFS('Stock-AF'!Q$2:Q$215,'Stock-AF'!$C$2:$C$215,Shares!$B46,'Stock-AF'!$G$2:$G$215,Shares!$A$1)/SUMIFS('Stock-AF'!Q$2:Q$215,'Stock-AF'!$C$2:$C$215,Shares!$A46,'Stock-AF'!$G$2:$G$215,Shares!$A$1)</f>
        <v>9.1129374212613801E-2</v>
      </c>
      <c r="I46" s="9">
        <f>SUMIFS('Stock-AF'!R$2:R$215,'Stock-AF'!$C$2:$C$215,Shares!$B46,'Stock-AF'!$G$2:$G$215,Shares!$A$1)/SUMIFS('Stock-AF'!R$2:R$215,'Stock-AF'!$C$2:$C$215,Shares!$A46,'Stock-AF'!$G$2:$G$215,Shares!$A$1)</f>
        <v>3.6806543687758472E-2</v>
      </c>
      <c r="J46" s="9">
        <f>SUMIFS('Stock-AF'!S$2:S$215,'Stock-AF'!$C$2:$C$215,Shares!$B46,'Stock-AF'!$G$2:$G$215,Shares!$A$1)/SUMIFS('Stock-AF'!S$2:S$215,'Stock-AF'!$C$2:$C$215,Shares!$A46,'Stock-AF'!$G$2:$G$215,Shares!$A$1)</f>
        <v>1.2789592437054614E-2</v>
      </c>
      <c r="K46" s="9">
        <f>SUMIFS('Stock-AF'!T$2:T$215,'Stock-AF'!$C$2:$C$215,Shares!$B46,'Stock-AF'!$G$2:$G$215,Shares!$A$1)/SUMIFS('Stock-AF'!T$2:T$215,'Stock-AF'!$C$2:$C$215,Shares!$A46,'Stock-AF'!$G$2:$G$215,Shares!$A$1)</f>
        <v>0</v>
      </c>
      <c r="L46" s="9">
        <f>SUMIFS('Stock-AF'!U$2:U$215,'Stock-AF'!$C$2:$C$215,Shares!$B46,'Stock-AF'!$G$2:$G$215,Shares!$A$1)/SUMIFS('Stock-AF'!U$2:U$215,'Stock-AF'!$C$2:$C$215,Shares!$A46,'Stock-AF'!$G$2:$G$215,Shares!$A$1)</f>
        <v>1.4661955240520811E-2</v>
      </c>
      <c r="M46" s="9">
        <f>SUMIFS('Stock-AF'!V$2:V$215,'Stock-AF'!$C$2:$C$215,Shares!$B46,'Stock-AF'!$G$2:$G$215,Shares!$A$1)/SUMIFS('Stock-AF'!V$2:V$215,'Stock-AF'!$C$2:$C$215,Shares!$A46,'Stock-AF'!$G$2:$G$215,Shares!$A$1)</f>
        <v>3.9848874368904774E-2</v>
      </c>
      <c r="N46" s="9">
        <f>SUMIFS('Stock-AF'!W$2:W$215,'Stock-AF'!$C$2:$C$215,Shares!$B46,'Stock-AF'!$G$2:$G$215,Shares!$A$1)/SUMIFS('Stock-AF'!W$2:W$215,'Stock-AF'!$C$2:$C$215,Shares!$A46,'Stock-AF'!$G$2:$G$215,Shares!$A$1)</f>
        <v>0</v>
      </c>
      <c r="O46" s="9">
        <f>SUMIFS('Stock-AF'!X$2:X$215,'Stock-AF'!$C$2:$C$215,Shares!$B46,'Stock-AF'!$G$2:$G$215,Shares!$A$1)/SUMIFS('Stock-AF'!X$2:X$215,'Stock-AF'!$C$2:$C$215,Shares!$A46,'Stock-AF'!$G$2:$G$215,Shares!$A$1)</f>
        <v>1.4831277115545336E-2</v>
      </c>
      <c r="P46" s="9">
        <f>SUMIFS('Stock-AF'!Y$2:Y$215,'Stock-AF'!$C$2:$C$215,Shares!$B46,'Stock-AF'!$G$2:$G$215,Shares!$A$1)/SUMIFS('Stock-AF'!Y$2:Y$215,'Stock-AF'!$C$2:$C$215,Shares!$A46,'Stock-AF'!$G$2:$G$215,Shares!$A$1)</f>
        <v>2.1977836274250085E-2</v>
      </c>
      <c r="Q46" s="9">
        <f>SUMIFS('Stock-AF'!Z$2:Z$215,'Stock-AF'!$C$2:$C$215,Shares!$B46,'Stock-AF'!$G$2:$G$215,Shares!$A$1)/SUMIFS('Stock-AF'!Z$2:Z$215,'Stock-AF'!$C$2:$C$215,Shares!$A46,'Stock-AF'!$G$2:$G$215,Shares!$A$1)</f>
        <v>2.4770004049441446E-2</v>
      </c>
      <c r="R46" s="9">
        <f>SUMIFS('Stock-AF'!AA$2:AA$215,'Stock-AF'!$C$2:$C$215,Shares!$B46,'Stock-AF'!$G$2:$G$215,Shares!$A$1)/SUMIFS('Stock-AF'!AA$2:AA$215,'Stock-AF'!$C$2:$C$215,Shares!$A46,'Stock-AF'!$G$2:$G$215,Shares!$A$1)</f>
        <v>5.9237565550594572E-3</v>
      </c>
      <c r="S46" s="9">
        <f>SUMIFS('Stock-AF'!AB$2:AB$215,'Stock-AF'!$C$2:$C$215,Shares!$B46,'Stock-AF'!$G$2:$G$215,Shares!$A$1)/SUMIFS('Stock-AF'!AB$2:AB$215,'Stock-AF'!$C$2:$C$215,Shares!$A46,'Stock-AF'!$G$2:$G$215,Shares!$A$1)</f>
        <v>3.8556407509674845E-2</v>
      </c>
      <c r="T46" s="9">
        <f>SUMIFS('Stock-AF'!AC$2:AC$215,'Stock-AF'!$C$2:$C$215,Shares!$B46,'Stock-AF'!$G$2:$G$215,Shares!$A$1)/SUMIFS('Stock-AF'!AC$2:AC$215,'Stock-AF'!$C$2:$C$215,Shares!$A46,'Stock-AF'!$G$2:$G$215,Shares!$A$1)</f>
        <v>7.2550431545838527E-3</v>
      </c>
      <c r="U46" s="9">
        <f>SUMIFS('Stock-AF'!AD$2:AD$215,'Stock-AF'!$C$2:$C$215,Shares!$B46,'Stock-AF'!$G$2:$G$215,Shares!$A$1)/SUMIFS('Stock-AF'!AD$2:AD$215,'Stock-AF'!$C$2:$C$215,Shares!$A46,'Stock-AF'!$G$2:$G$215,Shares!$A$1)</f>
        <v>0</v>
      </c>
      <c r="V46" s="9">
        <f>SUMIFS('Stock-AF'!AE$2:AE$215,'Stock-AF'!$C$2:$C$215,Shares!$B46,'Stock-AF'!$G$2:$G$215,Shares!$A$1)/SUMIFS('Stock-AF'!AE$2:AE$215,'Stock-AF'!$C$2:$C$215,Shares!$A46,'Stock-AF'!$G$2:$G$215,Shares!$A$1)</f>
        <v>0</v>
      </c>
      <c r="W46" s="9">
        <f>SUMIFS('Stock-AF'!AF$2:AF$215,'Stock-AF'!$C$2:$C$215,Shares!$B46,'Stock-AF'!$G$2:$G$215,Shares!$A$1)/SUMIFS('Stock-AF'!AF$2:AF$215,'Stock-AF'!$C$2:$C$215,Shares!$A46,'Stock-AF'!$G$2:$G$215,Shares!$A$1)</f>
        <v>8.9250140925719784E-2</v>
      </c>
      <c r="X46" s="9">
        <f>SUMIFS('Stock-AF'!AG$2:AG$215,'Stock-AF'!$C$2:$C$215,Shares!$B46,'Stock-AF'!$G$2:$G$215,Shares!$A$1)/SUMIFS('Stock-AF'!AG$2:AG$215,'Stock-AF'!$C$2:$C$215,Shares!$A46,'Stock-AF'!$G$2:$G$215,Shares!$A$1)</f>
        <v>6.0477597020180976E-2</v>
      </c>
      <c r="Y46" s="9">
        <f>SUMIFS('Stock-AF'!AH$2:AH$215,'Stock-AF'!$C$2:$C$215,Shares!$B46,'Stock-AF'!$G$2:$G$215,Shares!$A$1)/SUMIFS('Stock-AF'!AH$2:AH$215,'Stock-AF'!$C$2:$C$215,Shares!$A46,'Stock-AF'!$G$2:$G$215,Shares!$A$1)</f>
        <v>0</v>
      </c>
      <c r="Z46" s="9">
        <f>SUMIFS('Stock-AF'!AI$2:AI$215,'Stock-AF'!$C$2:$C$215,Shares!$B46,'Stock-AF'!$G$2:$G$215,Shares!$A$1)/SUMIFS('Stock-AF'!AI$2:AI$215,'Stock-AF'!$C$2:$C$215,Shares!$A46,'Stock-AF'!$G$2:$G$215,Shares!$A$1)</f>
        <v>0.13281259968056164</v>
      </c>
      <c r="AA46" s="9">
        <f>SUMIFS('Stock-AF'!AJ$2:AJ$215,'Stock-AF'!$C$2:$C$215,Shares!$B46,'Stock-AF'!$G$2:$G$215,Shares!$A$1)/SUMIFS('Stock-AF'!AJ$2:AJ$215,'Stock-AF'!$C$2:$C$215,Shares!$A46,'Stock-AF'!$G$2:$G$215,Shares!$A$1)</f>
        <v>0</v>
      </c>
      <c r="AB46" s="9">
        <f>SUMIFS('Stock-AF'!AK$2:AK$215,'Stock-AF'!$C$2:$C$215,Shares!$B46,'Stock-AF'!$G$2:$G$215,Shares!$A$1)/SUMIFS('Stock-AF'!AK$2:AK$215,'Stock-AF'!$C$2:$C$215,Shares!$A46,'Stock-AF'!$G$2:$G$215,Shares!$A$1)</f>
        <v>8.092311791810039E-2</v>
      </c>
      <c r="AC46" s="9">
        <f>SUMIFS('Stock-AF'!AL$2:AL$215,'Stock-AF'!$C$2:$C$215,Shares!$B46,'Stock-AF'!$G$2:$G$215,Shares!$A$1)/SUMIFS('Stock-AF'!AL$2:AL$215,'Stock-AF'!$C$2:$C$215,Shares!$A46,'Stock-AF'!$G$2:$G$215,Shares!$A$1)</f>
        <v>0</v>
      </c>
      <c r="AD46" s="9">
        <f>SUMIFS('Stock-AF'!AM$2:AM$215,'Stock-AF'!$C$2:$C$215,Shares!$B46,'Stock-AF'!$G$2:$G$215,Shares!$A$1)/SUMIFS('Stock-AF'!AM$2:AM$215,'Stock-AF'!$C$2:$C$215,Shares!$A46,'Stock-AF'!$G$2:$G$215,Shares!$A$1)</f>
        <v>8.4866856335093059E-4</v>
      </c>
      <c r="AE46" s="9">
        <f>SUMIFS('Stock-AF'!AN$2:AN$215,'Stock-AF'!$C$2:$C$215,Shares!$B46,'Stock-AF'!$G$2:$G$215,Shares!$A$1)/SUMIFS('Stock-AF'!AN$2:AN$215,'Stock-AF'!$C$2:$C$215,Shares!$A46,'Stock-AF'!$G$2:$G$215,Shares!$A$1)</f>
        <v>1.3435829558783745E-2</v>
      </c>
      <c r="AF46" s="9">
        <f>SUMIFS('Stock-AF'!AO$2:AO$215,'Stock-AF'!$C$2:$C$215,Shares!$B46,'Stock-AF'!$G$2:$G$215,Shares!$A$1)/SUMIFS('Stock-AF'!AO$2:AO$215,'Stock-AF'!$C$2:$C$215,Shares!$A46,'Stock-AF'!$G$2:$G$215,Shares!$A$1)</f>
        <v>2.5073758745640717E-2</v>
      </c>
      <c r="AG46" s="9">
        <f>SUMIFS('Stock-AF'!AP$2:AP$215,'Stock-AF'!$C$2:$C$215,Shares!$B46,'Stock-AF'!$G$2:$G$215,Shares!$A$1)/SUMIFS('Stock-AF'!AP$2:AP$215,'Stock-AF'!$C$2:$C$215,Shares!$A46,'Stock-AF'!$G$2:$G$215,Shares!$A$1)</f>
        <v>0</v>
      </c>
      <c r="AH46" s="9">
        <f>SUMIFS('Stock-AF'!AQ$2:AQ$215,'Stock-AF'!$C$2:$C$215,Shares!$B46,'Stock-AF'!$G$2:$G$215,Shares!$A$1)/SUMIFS('Stock-AF'!AQ$2:AQ$215,'Stock-AF'!$C$2:$C$215,Shares!$A46,'Stock-AF'!$G$2:$G$215,Shares!$A$1)</f>
        <v>0</v>
      </c>
      <c r="AI46" s="9">
        <f>SUMIFS('Stock-AF'!AR$2:AR$215,'Stock-AF'!$C$2:$C$215,Shares!$B46,'Stock-AF'!$G$2:$G$215,Shares!$A$1)/SUMIFS('Stock-AF'!AR$2:AR$215,'Stock-AF'!$C$2:$C$215,Shares!$A46,'Stock-AF'!$G$2:$G$215,Shares!$A$1)</f>
        <v>2.5765877725931394E-2</v>
      </c>
      <c r="AJ46" s="9">
        <f>SUMIFS('Stock-AF'!AS$2:AS$215,'Stock-AF'!$C$2:$C$215,Shares!$B46,'Stock-AF'!$G$2:$G$215,Shares!$A$1)/SUMIFS('Stock-AF'!AS$2:AS$215,'Stock-AF'!$C$2:$C$215,Shares!$A46,'Stock-AF'!$G$2:$G$215,Shares!$A$1)</f>
        <v>7.2435962032279125E-3</v>
      </c>
      <c r="AK46" s="9">
        <f>SUMIFS('Stock-AF'!AT$2:AT$215,'Stock-AF'!$C$2:$C$215,Shares!$B46,'Stock-AF'!$G$2:$G$215,Shares!$A$1)/SUMIFS('Stock-AF'!AT$2:AT$215,'Stock-AF'!$C$2:$C$215,Shares!$A46,'Stock-AF'!$G$2:$G$215,Shares!$A$1)</f>
        <v>0</v>
      </c>
      <c r="AL46" s="9">
        <f>SUMIFS('Stock-AF'!AU$2:AU$215,'Stock-AF'!$C$2:$C$215,Shares!$B46,'Stock-AF'!$G$2:$G$215,Shares!$A$1)/SUMIFS('Stock-AF'!AU$2:AU$215,'Stock-AF'!$C$2:$C$215,Shares!$A46,'Stock-AF'!$G$2:$G$215,Shares!$A$1)</f>
        <v>6.5826746195823118E-3</v>
      </c>
      <c r="AM46" s="9">
        <f>SUMIFS('Stock-AF'!AV$2:AV$215,'Stock-AF'!$C$2:$C$215,Shares!$B46,'Stock-AF'!$G$2:$G$215,Shares!$A$1)/SUMIFS('Stock-AF'!AV$2:AV$215,'Stock-AF'!$C$2:$C$215,Shares!$A46,'Stock-AF'!$G$2:$G$215,Shares!$A$1)</f>
        <v>3.7596176899607481E-3</v>
      </c>
    </row>
    <row r="47" spans="1:39">
      <c r="A47" t="str">
        <f t="shared" si="0"/>
        <v>C_ES-SH-HR*</v>
      </c>
      <c r="B47" s="4" t="s">
        <v>160</v>
      </c>
      <c r="C47" s="9">
        <f>SUMIFS('Stock-AF'!L$2:L$215,'Stock-AF'!$C$2:$C$215,Shares!$B47,'Stock-AF'!$G$2:$G$215,Shares!$A$1)/SUMIFS('Stock-AF'!L$2:L$215,'Stock-AF'!$C$2:$C$215,Shares!$A47,'Stock-AF'!$G$2:$G$215,Shares!$A$1)</f>
        <v>2.1243495552802076E-2</v>
      </c>
      <c r="D47" s="9">
        <f>SUMIFS('Stock-AF'!M$2:M$215,'Stock-AF'!$C$2:$C$215,Shares!$B47,'Stock-AF'!$G$2:$G$215,Shares!$A$1)/SUMIFS('Stock-AF'!M$2:M$215,'Stock-AF'!$C$2:$C$215,Shares!$A47,'Stock-AF'!$G$2:$G$215,Shares!$A$1)</f>
        <v>2.0729214105933425E-3</v>
      </c>
      <c r="E47" s="9">
        <f>SUMIFS('Stock-AF'!N$2:N$215,'Stock-AF'!$C$2:$C$215,Shares!$B47,'Stock-AF'!$G$2:$G$215,Shares!$A$1)/SUMIFS('Stock-AF'!N$2:N$215,'Stock-AF'!$C$2:$C$215,Shares!$A47,'Stock-AF'!$G$2:$G$215,Shares!$A$1)</f>
        <v>0.33120711428846433</v>
      </c>
      <c r="F47" s="9">
        <f>SUMIFS('Stock-AF'!O$2:O$215,'Stock-AF'!$C$2:$C$215,Shares!$B47,'Stock-AF'!$G$2:$G$215,Shares!$A$1)/SUMIFS('Stock-AF'!O$2:O$215,'Stock-AF'!$C$2:$C$215,Shares!$A47,'Stock-AF'!$G$2:$G$215,Shares!$A$1)</f>
        <v>0</v>
      </c>
      <c r="G47" s="9">
        <f>SUMIFS('Stock-AF'!P$2:P$215,'Stock-AF'!$C$2:$C$215,Shares!$B47,'Stock-AF'!$G$2:$G$215,Shares!$A$1)/SUMIFS('Stock-AF'!P$2:P$215,'Stock-AF'!$C$2:$C$215,Shares!$A47,'Stock-AF'!$G$2:$G$215,Shares!$A$1)</f>
        <v>8.8430293168802621E-3</v>
      </c>
      <c r="H47" s="9">
        <f>SUMIFS('Stock-AF'!Q$2:Q$215,'Stock-AF'!$C$2:$C$215,Shares!$B47,'Stock-AF'!$G$2:$G$215,Shares!$A$1)/SUMIFS('Stock-AF'!Q$2:Q$215,'Stock-AF'!$C$2:$C$215,Shares!$A47,'Stock-AF'!$G$2:$G$215,Shares!$A$1)</f>
        <v>0</v>
      </c>
      <c r="I47" s="9">
        <f>SUMIFS('Stock-AF'!R$2:R$215,'Stock-AF'!$C$2:$C$215,Shares!$B47,'Stock-AF'!$G$2:$G$215,Shares!$A$1)/SUMIFS('Stock-AF'!R$2:R$215,'Stock-AF'!$C$2:$C$215,Shares!$A47,'Stock-AF'!$G$2:$G$215,Shares!$A$1)</f>
        <v>0</v>
      </c>
      <c r="J47" s="9">
        <f>SUMIFS('Stock-AF'!S$2:S$215,'Stock-AF'!$C$2:$C$215,Shares!$B47,'Stock-AF'!$G$2:$G$215,Shares!$A$1)/SUMIFS('Stock-AF'!S$2:S$215,'Stock-AF'!$C$2:$C$215,Shares!$A47,'Stock-AF'!$G$2:$G$215,Shares!$A$1)</f>
        <v>1.1279339163936301E-2</v>
      </c>
      <c r="K47" s="9">
        <f>SUMIFS('Stock-AF'!T$2:T$215,'Stock-AF'!$C$2:$C$215,Shares!$B47,'Stock-AF'!$G$2:$G$215,Shares!$A$1)/SUMIFS('Stock-AF'!T$2:T$215,'Stock-AF'!$C$2:$C$215,Shares!$A47,'Stock-AF'!$G$2:$G$215,Shares!$A$1)</f>
        <v>7.735453699094964E-3</v>
      </c>
      <c r="L47" s="9">
        <f>SUMIFS('Stock-AF'!U$2:U$215,'Stock-AF'!$C$2:$C$215,Shares!$B47,'Stock-AF'!$G$2:$G$215,Shares!$A$1)/SUMIFS('Stock-AF'!U$2:U$215,'Stock-AF'!$C$2:$C$215,Shares!$A47,'Stock-AF'!$G$2:$G$215,Shares!$A$1)</f>
        <v>0</v>
      </c>
      <c r="M47" s="9">
        <f>SUMIFS('Stock-AF'!V$2:V$215,'Stock-AF'!$C$2:$C$215,Shares!$B47,'Stock-AF'!$G$2:$G$215,Shares!$A$1)/SUMIFS('Stock-AF'!V$2:V$215,'Stock-AF'!$C$2:$C$215,Shares!$A47,'Stock-AF'!$G$2:$G$215,Shares!$A$1)</f>
        <v>2.4608148474512183E-2</v>
      </c>
      <c r="N47" s="9">
        <f>SUMIFS('Stock-AF'!W$2:W$215,'Stock-AF'!$C$2:$C$215,Shares!$B47,'Stock-AF'!$G$2:$G$215,Shares!$A$1)/SUMIFS('Stock-AF'!W$2:W$215,'Stock-AF'!$C$2:$C$215,Shares!$A47,'Stock-AF'!$G$2:$G$215,Shares!$A$1)</f>
        <v>0</v>
      </c>
      <c r="O47" s="9">
        <f>SUMIFS('Stock-AF'!X$2:X$215,'Stock-AF'!$C$2:$C$215,Shares!$B47,'Stock-AF'!$G$2:$G$215,Shares!$A$1)/SUMIFS('Stock-AF'!X$2:X$215,'Stock-AF'!$C$2:$C$215,Shares!$A47,'Stock-AF'!$G$2:$G$215,Shares!$A$1)</f>
        <v>6.1630887868442032E-3</v>
      </c>
      <c r="P47" s="9">
        <f>SUMIFS('Stock-AF'!Y$2:Y$215,'Stock-AF'!$C$2:$C$215,Shares!$B47,'Stock-AF'!$G$2:$G$215,Shares!$A$1)/SUMIFS('Stock-AF'!Y$2:Y$215,'Stock-AF'!$C$2:$C$215,Shares!$A47,'Stock-AF'!$G$2:$G$215,Shares!$A$1)</f>
        <v>3.6650190820288414E-3</v>
      </c>
      <c r="Q47" s="9">
        <f>SUMIFS('Stock-AF'!Z$2:Z$215,'Stock-AF'!$C$2:$C$215,Shares!$B47,'Stock-AF'!$G$2:$G$215,Shares!$A$1)/SUMIFS('Stock-AF'!Z$2:Z$215,'Stock-AF'!$C$2:$C$215,Shares!$A47,'Stock-AF'!$G$2:$G$215,Shares!$A$1)</f>
        <v>0</v>
      </c>
      <c r="R47" s="9">
        <f>SUMIFS('Stock-AF'!AA$2:AA$215,'Stock-AF'!$C$2:$C$215,Shares!$B47,'Stock-AF'!$G$2:$G$215,Shares!$A$1)/SUMIFS('Stock-AF'!AA$2:AA$215,'Stock-AF'!$C$2:$C$215,Shares!$A47,'Stock-AF'!$G$2:$G$215,Shares!$A$1)</f>
        <v>2.8327669626549397E-3</v>
      </c>
      <c r="S47" s="9">
        <f>SUMIFS('Stock-AF'!AB$2:AB$215,'Stock-AF'!$C$2:$C$215,Shares!$B47,'Stock-AF'!$G$2:$G$215,Shares!$A$1)/SUMIFS('Stock-AF'!AB$2:AB$215,'Stock-AF'!$C$2:$C$215,Shares!$A47,'Stock-AF'!$G$2:$G$215,Shares!$A$1)</f>
        <v>1.0812202274359845E-3</v>
      </c>
      <c r="T47" s="9">
        <f>SUMIFS('Stock-AF'!AC$2:AC$215,'Stock-AF'!$C$2:$C$215,Shares!$B47,'Stock-AF'!$G$2:$G$215,Shares!$A$1)/SUMIFS('Stock-AF'!AC$2:AC$215,'Stock-AF'!$C$2:$C$215,Shares!$A47,'Stock-AF'!$G$2:$G$215,Shares!$A$1)</f>
        <v>0</v>
      </c>
      <c r="U47" s="9">
        <f>SUMIFS('Stock-AF'!AD$2:AD$215,'Stock-AF'!$C$2:$C$215,Shares!$B47,'Stock-AF'!$G$2:$G$215,Shares!$A$1)/SUMIFS('Stock-AF'!AD$2:AD$215,'Stock-AF'!$C$2:$C$215,Shares!$A47,'Stock-AF'!$G$2:$G$215,Shares!$A$1)</f>
        <v>0</v>
      </c>
      <c r="V47" s="9">
        <f>SUMIFS('Stock-AF'!AE$2:AE$215,'Stock-AF'!$C$2:$C$215,Shares!$B47,'Stock-AF'!$G$2:$G$215,Shares!$A$1)/SUMIFS('Stock-AF'!AE$2:AE$215,'Stock-AF'!$C$2:$C$215,Shares!$A47,'Stock-AF'!$G$2:$G$215,Shares!$A$1)</f>
        <v>0</v>
      </c>
      <c r="W47" s="9">
        <f>SUMIFS('Stock-AF'!AF$2:AF$215,'Stock-AF'!$C$2:$C$215,Shares!$B47,'Stock-AF'!$G$2:$G$215,Shares!$A$1)/SUMIFS('Stock-AF'!AF$2:AF$215,'Stock-AF'!$C$2:$C$215,Shares!$A47,'Stock-AF'!$G$2:$G$215,Shares!$A$1)</f>
        <v>8.8334365905400156E-2</v>
      </c>
      <c r="X47" s="9">
        <f>SUMIFS('Stock-AF'!AG$2:AG$215,'Stock-AF'!$C$2:$C$215,Shares!$B47,'Stock-AF'!$G$2:$G$215,Shares!$A$1)/SUMIFS('Stock-AF'!AG$2:AG$215,'Stock-AF'!$C$2:$C$215,Shares!$A47,'Stock-AF'!$G$2:$G$215,Shares!$A$1)</f>
        <v>0.1288546470871608</v>
      </c>
      <c r="Y47" s="9">
        <f>SUMIFS('Stock-AF'!AH$2:AH$215,'Stock-AF'!$C$2:$C$215,Shares!$B47,'Stock-AF'!$G$2:$G$215,Shares!$A$1)/SUMIFS('Stock-AF'!AH$2:AH$215,'Stock-AF'!$C$2:$C$215,Shares!$A47,'Stock-AF'!$G$2:$G$215,Shares!$A$1)</f>
        <v>0</v>
      </c>
      <c r="Z47" s="9">
        <f>SUMIFS('Stock-AF'!AI$2:AI$215,'Stock-AF'!$C$2:$C$215,Shares!$B47,'Stock-AF'!$G$2:$G$215,Shares!$A$1)/SUMIFS('Stock-AF'!AI$2:AI$215,'Stock-AF'!$C$2:$C$215,Shares!$A47,'Stock-AF'!$G$2:$G$215,Shares!$A$1)</f>
        <v>6.1825999837196659E-2</v>
      </c>
      <c r="AA47" s="9">
        <f>SUMIFS('Stock-AF'!AJ$2:AJ$215,'Stock-AF'!$C$2:$C$215,Shares!$B47,'Stock-AF'!$G$2:$G$215,Shares!$A$1)/SUMIFS('Stock-AF'!AJ$2:AJ$215,'Stock-AF'!$C$2:$C$215,Shares!$A47,'Stock-AF'!$G$2:$G$215,Shares!$A$1)</f>
        <v>0</v>
      </c>
      <c r="AB47" s="9">
        <f>SUMIFS('Stock-AF'!AK$2:AK$215,'Stock-AF'!$C$2:$C$215,Shares!$B47,'Stock-AF'!$G$2:$G$215,Shares!$A$1)/SUMIFS('Stock-AF'!AK$2:AK$215,'Stock-AF'!$C$2:$C$215,Shares!$A47,'Stock-AF'!$G$2:$G$215,Shares!$A$1)</f>
        <v>1.1118069763310753E-2</v>
      </c>
      <c r="AC47" s="9">
        <f>SUMIFS('Stock-AF'!AL$2:AL$215,'Stock-AF'!$C$2:$C$215,Shares!$B47,'Stock-AF'!$G$2:$G$215,Shares!$A$1)/SUMIFS('Stock-AF'!AL$2:AL$215,'Stock-AF'!$C$2:$C$215,Shares!$A47,'Stock-AF'!$G$2:$G$215,Shares!$A$1)</f>
        <v>0</v>
      </c>
      <c r="AD47" s="9">
        <f>SUMIFS('Stock-AF'!AM$2:AM$215,'Stock-AF'!$C$2:$C$215,Shares!$B47,'Stock-AF'!$G$2:$G$215,Shares!$A$1)/SUMIFS('Stock-AF'!AM$2:AM$215,'Stock-AF'!$C$2:$C$215,Shares!$A47,'Stock-AF'!$G$2:$G$215,Shares!$A$1)</f>
        <v>2.3411857386536217E-4</v>
      </c>
      <c r="AE47" s="9">
        <f>SUMIFS('Stock-AF'!AN$2:AN$215,'Stock-AF'!$C$2:$C$215,Shares!$B47,'Stock-AF'!$G$2:$G$215,Shares!$A$1)/SUMIFS('Stock-AF'!AN$2:AN$215,'Stock-AF'!$C$2:$C$215,Shares!$A47,'Stock-AF'!$G$2:$G$215,Shares!$A$1)</f>
        <v>0</v>
      </c>
      <c r="AF47" s="9">
        <f>SUMIFS('Stock-AF'!AO$2:AO$215,'Stock-AF'!$C$2:$C$215,Shares!$B47,'Stock-AF'!$G$2:$G$215,Shares!$A$1)/SUMIFS('Stock-AF'!AO$2:AO$215,'Stock-AF'!$C$2:$C$215,Shares!$A47,'Stock-AF'!$G$2:$G$215,Shares!$A$1)</f>
        <v>0.15013232293549156</v>
      </c>
      <c r="AG47" s="9">
        <f>SUMIFS('Stock-AF'!AP$2:AP$215,'Stock-AF'!$C$2:$C$215,Shares!$B47,'Stock-AF'!$G$2:$G$215,Shares!$A$1)/SUMIFS('Stock-AF'!AP$2:AP$215,'Stock-AF'!$C$2:$C$215,Shares!$A47,'Stock-AF'!$G$2:$G$215,Shares!$A$1)</f>
        <v>0</v>
      </c>
      <c r="AH47" s="9">
        <f>SUMIFS('Stock-AF'!AQ$2:AQ$215,'Stock-AF'!$C$2:$C$215,Shares!$B47,'Stock-AF'!$G$2:$G$215,Shares!$A$1)/SUMIFS('Stock-AF'!AQ$2:AQ$215,'Stock-AF'!$C$2:$C$215,Shares!$A47,'Stock-AF'!$G$2:$G$215,Shares!$A$1)</f>
        <v>4.7612933361825894E-4</v>
      </c>
      <c r="AI47" s="9">
        <f>SUMIFS('Stock-AF'!AR$2:AR$215,'Stock-AF'!$C$2:$C$215,Shares!$B47,'Stock-AF'!$G$2:$G$215,Shares!$A$1)/SUMIFS('Stock-AF'!AR$2:AR$215,'Stock-AF'!$C$2:$C$215,Shares!$A47,'Stock-AF'!$G$2:$G$215,Shares!$A$1)</f>
        <v>0.34181983038217889</v>
      </c>
      <c r="AJ47" s="9">
        <f>SUMIFS('Stock-AF'!AS$2:AS$215,'Stock-AF'!$C$2:$C$215,Shares!$B47,'Stock-AF'!$G$2:$G$215,Shares!$A$1)/SUMIFS('Stock-AF'!AS$2:AS$215,'Stock-AF'!$C$2:$C$215,Shares!$A47,'Stock-AF'!$G$2:$G$215,Shares!$A$1)</f>
        <v>0</v>
      </c>
      <c r="AK47" s="9">
        <f>SUMIFS('Stock-AF'!AT$2:AT$215,'Stock-AF'!$C$2:$C$215,Shares!$B47,'Stock-AF'!$G$2:$G$215,Shares!$A$1)/SUMIFS('Stock-AF'!AT$2:AT$215,'Stock-AF'!$C$2:$C$215,Shares!$A47,'Stock-AF'!$G$2:$G$215,Shares!$A$1)</f>
        <v>0</v>
      </c>
      <c r="AL47" s="9">
        <f>SUMIFS('Stock-AF'!AU$2:AU$215,'Stock-AF'!$C$2:$C$215,Shares!$B47,'Stock-AF'!$G$2:$G$215,Shares!$A$1)/SUMIFS('Stock-AF'!AU$2:AU$215,'Stock-AF'!$C$2:$C$215,Shares!$A47,'Stock-AF'!$G$2:$G$215,Shares!$A$1)</f>
        <v>0.14001516174050049</v>
      </c>
      <c r="AM47" s="9">
        <f>SUMIFS('Stock-AF'!AV$2:AV$215,'Stock-AF'!$C$2:$C$215,Shares!$B47,'Stock-AF'!$G$2:$G$215,Shares!$A$1)/SUMIFS('Stock-AF'!AV$2:AV$215,'Stock-AF'!$C$2:$C$215,Shares!$A47,'Stock-AF'!$G$2:$G$215,Shares!$A$1)</f>
        <v>5.0130151432668992E-3</v>
      </c>
    </row>
    <row r="48" spans="1:39">
      <c r="A48" t="str">
        <f t="shared" si="0"/>
        <v>C_ES-SH-HR*</v>
      </c>
      <c r="B48" s="4" t="s">
        <v>161</v>
      </c>
      <c r="C48" s="9">
        <f>SUMIFS('Stock-AF'!L$2:L$215,'Stock-AF'!$C$2:$C$215,Shares!$B48,'Stock-AF'!$G$2:$G$215,Shares!$A$1)/SUMIFS('Stock-AF'!L$2:L$215,'Stock-AF'!$C$2:$C$215,Shares!$A48,'Stock-AF'!$G$2:$G$215,Shares!$A$1)</f>
        <v>0.58427573193360827</v>
      </c>
      <c r="D48" s="9">
        <f>SUMIFS('Stock-AF'!M$2:M$215,'Stock-AF'!$C$2:$C$215,Shares!$B48,'Stock-AF'!$G$2:$G$215,Shares!$A$1)/SUMIFS('Stock-AF'!M$2:M$215,'Stock-AF'!$C$2:$C$215,Shares!$A48,'Stock-AF'!$G$2:$G$215,Shares!$A$1)</f>
        <v>0.13821466269543903</v>
      </c>
      <c r="E48" s="9">
        <f>SUMIFS('Stock-AF'!N$2:N$215,'Stock-AF'!$C$2:$C$215,Shares!$B48,'Stock-AF'!$G$2:$G$215,Shares!$A$1)/SUMIFS('Stock-AF'!N$2:N$215,'Stock-AF'!$C$2:$C$215,Shares!$A48,'Stock-AF'!$G$2:$G$215,Shares!$A$1)</f>
        <v>2.567233859817936E-2</v>
      </c>
      <c r="F48" s="9">
        <f>SUMIFS('Stock-AF'!O$2:O$215,'Stock-AF'!$C$2:$C$215,Shares!$B48,'Stock-AF'!$G$2:$G$215,Shares!$A$1)/SUMIFS('Stock-AF'!O$2:O$215,'Stock-AF'!$C$2:$C$215,Shares!$A48,'Stock-AF'!$G$2:$G$215,Shares!$A$1)</f>
        <v>0.21479311746306631</v>
      </c>
      <c r="G48" s="9">
        <f>SUMIFS('Stock-AF'!P$2:P$215,'Stock-AF'!$C$2:$C$215,Shares!$B48,'Stock-AF'!$G$2:$G$215,Shares!$A$1)/SUMIFS('Stock-AF'!P$2:P$215,'Stock-AF'!$C$2:$C$215,Shares!$A48,'Stock-AF'!$G$2:$G$215,Shares!$A$1)</f>
        <v>0.39031345601984663</v>
      </c>
      <c r="H48" s="9">
        <f>SUMIFS('Stock-AF'!Q$2:Q$215,'Stock-AF'!$C$2:$C$215,Shares!$B48,'Stock-AF'!$G$2:$G$215,Shares!$A$1)/SUMIFS('Stock-AF'!Q$2:Q$215,'Stock-AF'!$C$2:$C$215,Shares!$A48,'Stock-AF'!$G$2:$G$215,Shares!$A$1)</f>
        <v>0.17812167280195915</v>
      </c>
      <c r="I48" s="9">
        <f>SUMIFS('Stock-AF'!R$2:R$215,'Stock-AF'!$C$2:$C$215,Shares!$B48,'Stock-AF'!$G$2:$G$215,Shares!$A$1)/SUMIFS('Stock-AF'!R$2:R$215,'Stock-AF'!$C$2:$C$215,Shares!$A48,'Stock-AF'!$G$2:$G$215,Shares!$A$1)</f>
        <v>0.69928536102421091</v>
      </c>
      <c r="J48" s="9">
        <f>SUMIFS('Stock-AF'!S$2:S$215,'Stock-AF'!$C$2:$C$215,Shares!$B48,'Stock-AF'!$G$2:$G$215,Shares!$A$1)/SUMIFS('Stock-AF'!S$2:S$215,'Stock-AF'!$C$2:$C$215,Shares!$A48,'Stock-AF'!$G$2:$G$215,Shares!$A$1)</f>
        <v>0.19553368590868817</v>
      </c>
      <c r="K48" s="9">
        <f>SUMIFS('Stock-AF'!T$2:T$215,'Stock-AF'!$C$2:$C$215,Shares!$B48,'Stock-AF'!$G$2:$G$215,Shares!$A$1)/SUMIFS('Stock-AF'!T$2:T$215,'Stock-AF'!$C$2:$C$215,Shares!$A48,'Stock-AF'!$G$2:$G$215,Shares!$A$1)</f>
        <v>0.10288169702130288</v>
      </c>
      <c r="L48" s="9">
        <f>SUMIFS('Stock-AF'!U$2:U$215,'Stock-AF'!$C$2:$C$215,Shares!$B48,'Stock-AF'!$G$2:$G$215,Shares!$A$1)/SUMIFS('Stock-AF'!U$2:U$215,'Stock-AF'!$C$2:$C$215,Shares!$A48,'Stock-AF'!$G$2:$G$215,Shares!$A$1)</f>
        <v>0.16590952541899265</v>
      </c>
      <c r="M48" s="9">
        <f>SUMIFS('Stock-AF'!V$2:V$215,'Stock-AF'!$C$2:$C$215,Shares!$B48,'Stock-AF'!$G$2:$G$215,Shares!$A$1)/SUMIFS('Stock-AF'!V$2:V$215,'Stock-AF'!$C$2:$C$215,Shares!$A48,'Stock-AF'!$G$2:$G$215,Shares!$A$1)</f>
        <v>0.30807843137411828</v>
      </c>
      <c r="N48" s="9">
        <f>SUMIFS('Stock-AF'!W$2:W$215,'Stock-AF'!$C$2:$C$215,Shares!$B48,'Stock-AF'!$G$2:$G$215,Shares!$A$1)/SUMIFS('Stock-AF'!W$2:W$215,'Stock-AF'!$C$2:$C$215,Shares!$A48,'Stock-AF'!$G$2:$G$215,Shares!$A$1)</f>
        <v>0.63561316467239137</v>
      </c>
      <c r="O48" s="9">
        <f>SUMIFS('Stock-AF'!X$2:X$215,'Stock-AF'!$C$2:$C$215,Shares!$B48,'Stock-AF'!$G$2:$G$215,Shares!$A$1)/SUMIFS('Stock-AF'!X$2:X$215,'Stock-AF'!$C$2:$C$215,Shares!$A48,'Stock-AF'!$G$2:$G$215,Shares!$A$1)</f>
        <v>0.47501976605515012</v>
      </c>
      <c r="P48" s="9">
        <f>SUMIFS('Stock-AF'!Y$2:Y$215,'Stock-AF'!$C$2:$C$215,Shares!$B48,'Stock-AF'!$G$2:$G$215,Shares!$A$1)/SUMIFS('Stock-AF'!Y$2:Y$215,'Stock-AF'!$C$2:$C$215,Shares!$A48,'Stock-AF'!$G$2:$G$215,Shares!$A$1)</f>
        <v>0.37375061797769282</v>
      </c>
      <c r="Q48" s="9">
        <f>SUMIFS('Stock-AF'!Z$2:Z$215,'Stock-AF'!$C$2:$C$215,Shares!$B48,'Stock-AF'!$G$2:$G$215,Shares!$A$1)/SUMIFS('Stock-AF'!Z$2:Z$215,'Stock-AF'!$C$2:$C$215,Shares!$A48,'Stock-AF'!$G$2:$G$215,Shares!$A$1)</f>
        <v>0.32297895362188034</v>
      </c>
      <c r="R48" s="9">
        <f>SUMIFS('Stock-AF'!AA$2:AA$215,'Stock-AF'!$C$2:$C$215,Shares!$B48,'Stock-AF'!$G$2:$G$215,Shares!$A$1)/SUMIFS('Stock-AF'!AA$2:AA$215,'Stock-AF'!$C$2:$C$215,Shares!$A48,'Stock-AF'!$G$2:$G$215,Shares!$A$1)</f>
        <v>0.24417520412446508</v>
      </c>
      <c r="S48" s="9">
        <f>SUMIFS('Stock-AF'!AB$2:AB$215,'Stock-AF'!$C$2:$C$215,Shares!$B48,'Stock-AF'!$G$2:$G$215,Shares!$A$1)/SUMIFS('Stock-AF'!AB$2:AB$215,'Stock-AF'!$C$2:$C$215,Shares!$A48,'Stock-AF'!$G$2:$G$215,Shares!$A$1)</f>
        <v>0.11671609657052089</v>
      </c>
      <c r="T48" s="9">
        <f>SUMIFS('Stock-AF'!AC$2:AC$215,'Stock-AF'!$C$2:$C$215,Shares!$B48,'Stock-AF'!$G$2:$G$215,Shares!$A$1)/SUMIFS('Stock-AF'!AC$2:AC$215,'Stock-AF'!$C$2:$C$215,Shares!$A48,'Stock-AF'!$G$2:$G$215,Shares!$A$1)</f>
        <v>0.25458615146485658</v>
      </c>
      <c r="U48" s="9">
        <f>SUMIFS('Stock-AF'!AD$2:AD$215,'Stock-AF'!$C$2:$C$215,Shares!$B48,'Stock-AF'!$G$2:$G$215,Shares!$A$1)/SUMIFS('Stock-AF'!AD$2:AD$215,'Stock-AF'!$C$2:$C$215,Shares!$A48,'Stock-AF'!$G$2:$G$215,Shares!$A$1)</f>
        <v>3.5822167912851699E-2</v>
      </c>
      <c r="V48" s="9">
        <f>SUMIFS('Stock-AF'!AE$2:AE$215,'Stock-AF'!$C$2:$C$215,Shares!$B48,'Stock-AF'!$G$2:$G$215,Shares!$A$1)/SUMIFS('Stock-AF'!AE$2:AE$215,'Stock-AF'!$C$2:$C$215,Shares!$A48,'Stock-AF'!$G$2:$G$215,Shares!$A$1)</f>
        <v>0.17660390756479366</v>
      </c>
      <c r="W48" s="9">
        <f>SUMIFS('Stock-AF'!AF$2:AF$215,'Stock-AF'!$C$2:$C$215,Shares!$B48,'Stock-AF'!$G$2:$G$215,Shares!$A$1)/SUMIFS('Stock-AF'!AF$2:AF$215,'Stock-AF'!$C$2:$C$215,Shares!$A48,'Stock-AF'!$G$2:$G$215,Shares!$A$1)</f>
        <v>0.19282954635296748</v>
      </c>
      <c r="X48" s="9">
        <f>SUMIFS('Stock-AF'!AG$2:AG$215,'Stock-AF'!$C$2:$C$215,Shares!$B48,'Stock-AF'!$G$2:$G$215,Shares!$A$1)/SUMIFS('Stock-AF'!AG$2:AG$215,'Stock-AF'!$C$2:$C$215,Shares!$A48,'Stock-AF'!$G$2:$G$215,Shares!$A$1)</f>
        <v>0.14309784316858512</v>
      </c>
      <c r="Y48" s="9">
        <f>SUMIFS('Stock-AF'!AH$2:AH$215,'Stock-AF'!$C$2:$C$215,Shares!$B48,'Stock-AF'!$G$2:$G$215,Shares!$A$1)/SUMIFS('Stock-AF'!AH$2:AH$215,'Stock-AF'!$C$2:$C$215,Shares!$A48,'Stock-AF'!$G$2:$G$215,Shares!$A$1)</f>
        <v>0.2669374562412935</v>
      </c>
      <c r="Z48" s="9">
        <f>SUMIFS('Stock-AF'!AI$2:AI$215,'Stock-AF'!$C$2:$C$215,Shares!$B48,'Stock-AF'!$G$2:$G$215,Shares!$A$1)/SUMIFS('Stock-AF'!AI$2:AI$215,'Stock-AF'!$C$2:$C$215,Shares!$A48,'Stock-AF'!$G$2:$G$215,Shares!$A$1)</f>
        <v>0.13154823018795736</v>
      </c>
      <c r="AA48" s="9">
        <f>SUMIFS('Stock-AF'!AJ$2:AJ$215,'Stock-AF'!$C$2:$C$215,Shares!$B48,'Stock-AF'!$G$2:$G$215,Shares!$A$1)/SUMIFS('Stock-AF'!AJ$2:AJ$215,'Stock-AF'!$C$2:$C$215,Shares!$A48,'Stock-AF'!$G$2:$G$215,Shares!$A$1)</f>
        <v>1</v>
      </c>
      <c r="AB48" s="9">
        <f>SUMIFS('Stock-AF'!AK$2:AK$215,'Stock-AF'!$C$2:$C$215,Shares!$B48,'Stock-AF'!$G$2:$G$215,Shares!$A$1)/SUMIFS('Stock-AF'!AK$2:AK$215,'Stock-AF'!$C$2:$C$215,Shares!$A48,'Stock-AF'!$G$2:$G$215,Shares!$A$1)</f>
        <v>0.22914153628066208</v>
      </c>
      <c r="AC48" s="9">
        <f>SUMIFS('Stock-AF'!AL$2:AL$215,'Stock-AF'!$C$2:$C$215,Shares!$B48,'Stock-AF'!$G$2:$G$215,Shares!$A$1)/SUMIFS('Stock-AF'!AL$2:AL$215,'Stock-AF'!$C$2:$C$215,Shares!$A48,'Stock-AF'!$G$2:$G$215,Shares!$A$1)</f>
        <v>1</v>
      </c>
      <c r="AD48" s="9">
        <f>SUMIFS('Stock-AF'!AM$2:AM$215,'Stock-AF'!$C$2:$C$215,Shares!$B48,'Stock-AF'!$G$2:$G$215,Shares!$A$1)/SUMIFS('Stock-AF'!AM$2:AM$215,'Stock-AF'!$C$2:$C$215,Shares!$A48,'Stock-AF'!$G$2:$G$215,Shares!$A$1)</f>
        <v>0.14901067242802701</v>
      </c>
      <c r="AE48" s="9">
        <f>SUMIFS('Stock-AF'!AN$2:AN$215,'Stock-AF'!$C$2:$C$215,Shares!$B48,'Stock-AF'!$G$2:$G$215,Shares!$A$1)/SUMIFS('Stock-AF'!AN$2:AN$215,'Stock-AF'!$C$2:$C$215,Shares!$A48,'Stock-AF'!$G$2:$G$215,Shares!$A$1)</f>
        <v>0.67801647375861129</v>
      </c>
      <c r="AF48" s="9">
        <f>SUMIFS('Stock-AF'!AO$2:AO$215,'Stock-AF'!$C$2:$C$215,Shares!$B48,'Stock-AF'!$G$2:$G$215,Shares!$A$1)/SUMIFS('Stock-AF'!AO$2:AO$215,'Stock-AF'!$C$2:$C$215,Shares!$A48,'Stock-AF'!$G$2:$G$215,Shares!$A$1)</f>
        <v>0.23907408447116665</v>
      </c>
      <c r="AG48" s="9">
        <f>SUMIFS('Stock-AF'!AP$2:AP$215,'Stock-AF'!$C$2:$C$215,Shares!$B48,'Stock-AF'!$G$2:$G$215,Shares!$A$1)/SUMIFS('Stock-AF'!AP$2:AP$215,'Stock-AF'!$C$2:$C$215,Shares!$A48,'Stock-AF'!$G$2:$G$215,Shares!$A$1)</f>
        <v>0.45669022281003441</v>
      </c>
      <c r="AH48" s="9">
        <f>SUMIFS('Stock-AF'!AQ$2:AQ$215,'Stock-AF'!$C$2:$C$215,Shares!$B48,'Stock-AF'!$G$2:$G$215,Shares!$A$1)/SUMIFS('Stock-AF'!AQ$2:AQ$215,'Stock-AF'!$C$2:$C$215,Shares!$A48,'Stock-AF'!$G$2:$G$215,Shares!$A$1)</f>
        <v>0.14237477698559711</v>
      </c>
      <c r="AI48" s="9">
        <f>SUMIFS('Stock-AF'!AR$2:AR$215,'Stock-AF'!$C$2:$C$215,Shares!$B48,'Stock-AF'!$G$2:$G$215,Shares!$A$1)/SUMIFS('Stock-AF'!AR$2:AR$215,'Stock-AF'!$C$2:$C$215,Shares!$A48,'Stock-AF'!$G$2:$G$215,Shares!$A$1)</f>
        <v>0.11442299409185483</v>
      </c>
      <c r="AJ48" s="9">
        <f>SUMIFS('Stock-AF'!AS$2:AS$215,'Stock-AF'!$C$2:$C$215,Shares!$B48,'Stock-AF'!$G$2:$G$215,Shares!$A$1)/SUMIFS('Stock-AF'!AS$2:AS$215,'Stock-AF'!$C$2:$C$215,Shares!$A48,'Stock-AF'!$G$2:$G$215,Shares!$A$1)</f>
        <v>0.43661843364630498</v>
      </c>
      <c r="AK48" s="9">
        <f>SUMIFS('Stock-AF'!AT$2:AT$215,'Stock-AF'!$C$2:$C$215,Shares!$B48,'Stock-AF'!$G$2:$G$215,Shares!$A$1)/SUMIFS('Stock-AF'!AT$2:AT$215,'Stock-AF'!$C$2:$C$215,Shares!$A48,'Stock-AF'!$G$2:$G$215,Shares!$A$1)</f>
        <v>0.18129824515049803</v>
      </c>
      <c r="AL48" s="9">
        <f>SUMIFS('Stock-AF'!AU$2:AU$215,'Stock-AF'!$C$2:$C$215,Shares!$B48,'Stock-AF'!$G$2:$G$215,Shares!$A$1)/SUMIFS('Stock-AF'!AU$2:AU$215,'Stock-AF'!$C$2:$C$215,Shares!$A48,'Stock-AF'!$G$2:$G$215,Shares!$A$1)</f>
        <v>0.18904556614519247</v>
      </c>
      <c r="AM48" s="9">
        <f>SUMIFS('Stock-AF'!AV$2:AV$215,'Stock-AF'!$C$2:$C$215,Shares!$B48,'Stock-AF'!$G$2:$G$215,Shares!$A$1)/SUMIFS('Stock-AF'!AV$2:AV$215,'Stock-AF'!$C$2:$C$215,Shares!$A48,'Stock-AF'!$G$2:$G$215,Shares!$A$1)</f>
        <v>0.34328506286415295</v>
      </c>
    </row>
    <row r="49" spans="1:39">
      <c r="A49" t="str">
        <f t="shared" si="0"/>
        <v>C_ES-SH-HR*</v>
      </c>
      <c r="B49" s="4" t="s">
        <v>162</v>
      </c>
      <c r="C49" s="9">
        <f>SUMIFS('Stock-AF'!L$2:L$215,'Stock-AF'!$C$2:$C$215,Shares!$B49,'Stock-AF'!$G$2:$G$215,Shares!$A$1)/SUMIFS('Stock-AF'!L$2:L$215,'Stock-AF'!$C$2:$C$215,Shares!$A49,'Stock-AF'!$G$2:$G$215,Shares!$A$1)</f>
        <v>0</v>
      </c>
      <c r="D49" s="9">
        <f>SUMIFS('Stock-AF'!M$2:M$215,'Stock-AF'!$C$2:$C$215,Shares!$B49,'Stock-AF'!$G$2:$G$215,Shares!$A$1)/SUMIFS('Stock-AF'!M$2:M$215,'Stock-AF'!$C$2:$C$215,Shares!$A49,'Stock-AF'!$G$2:$G$215,Shares!$A$1)</f>
        <v>0.28744158711240647</v>
      </c>
      <c r="E49" s="9">
        <f>SUMIFS('Stock-AF'!N$2:N$215,'Stock-AF'!$C$2:$C$215,Shares!$B49,'Stock-AF'!$G$2:$G$215,Shares!$A$1)/SUMIFS('Stock-AF'!N$2:N$215,'Stock-AF'!$C$2:$C$215,Shares!$A49,'Stock-AF'!$G$2:$G$215,Shares!$A$1)</f>
        <v>0</v>
      </c>
      <c r="F49" s="9">
        <f>SUMIFS('Stock-AF'!O$2:O$215,'Stock-AF'!$C$2:$C$215,Shares!$B49,'Stock-AF'!$G$2:$G$215,Shares!$A$1)/SUMIFS('Stock-AF'!O$2:O$215,'Stock-AF'!$C$2:$C$215,Shares!$A49,'Stock-AF'!$G$2:$G$215,Shares!$A$1)</f>
        <v>0.52652637539986613</v>
      </c>
      <c r="G49" s="9">
        <f>SUMIFS('Stock-AF'!P$2:P$215,'Stock-AF'!$C$2:$C$215,Shares!$B49,'Stock-AF'!$G$2:$G$215,Shares!$A$1)/SUMIFS('Stock-AF'!P$2:P$215,'Stock-AF'!$C$2:$C$215,Shares!$A49,'Stock-AF'!$G$2:$G$215,Shares!$A$1)</f>
        <v>0.12105107644037723</v>
      </c>
      <c r="H49" s="9">
        <f>SUMIFS('Stock-AF'!Q$2:Q$215,'Stock-AF'!$C$2:$C$215,Shares!$B49,'Stock-AF'!$G$2:$G$215,Shares!$A$1)/SUMIFS('Stock-AF'!Q$2:Q$215,'Stock-AF'!$C$2:$C$215,Shares!$A49,'Stock-AF'!$G$2:$G$215,Shares!$A$1)</f>
        <v>0.22804772087287736</v>
      </c>
      <c r="I49" s="9">
        <f>SUMIFS('Stock-AF'!R$2:R$215,'Stock-AF'!$C$2:$C$215,Shares!$B49,'Stock-AF'!$G$2:$G$215,Shares!$A$1)/SUMIFS('Stock-AF'!R$2:R$215,'Stock-AF'!$C$2:$C$215,Shares!$A49,'Stock-AF'!$G$2:$G$215,Shares!$A$1)</f>
        <v>1.5504238588467721E-3</v>
      </c>
      <c r="J49" s="9">
        <f>SUMIFS('Stock-AF'!S$2:S$215,'Stock-AF'!$C$2:$C$215,Shares!$B49,'Stock-AF'!$G$2:$G$215,Shares!$A$1)/SUMIFS('Stock-AF'!S$2:S$215,'Stock-AF'!$C$2:$C$215,Shares!$A49,'Stock-AF'!$G$2:$G$215,Shares!$A$1)</f>
        <v>0.56445100471312148</v>
      </c>
      <c r="K49" s="9">
        <f>SUMIFS('Stock-AF'!T$2:T$215,'Stock-AF'!$C$2:$C$215,Shares!$B49,'Stock-AF'!$G$2:$G$215,Shares!$A$1)/SUMIFS('Stock-AF'!T$2:T$215,'Stock-AF'!$C$2:$C$215,Shares!$A49,'Stock-AF'!$G$2:$G$215,Shares!$A$1)</f>
        <v>0.37658985487414154</v>
      </c>
      <c r="L49" s="9">
        <f>SUMIFS('Stock-AF'!U$2:U$215,'Stock-AF'!$C$2:$C$215,Shares!$B49,'Stock-AF'!$G$2:$G$215,Shares!$A$1)/SUMIFS('Stock-AF'!U$2:U$215,'Stock-AF'!$C$2:$C$215,Shares!$A49,'Stock-AF'!$G$2:$G$215,Shares!$A$1)</f>
        <v>0.14134976554734233</v>
      </c>
      <c r="M49" s="9">
        <f>SUMIFS('Stock-AF'!V$2:V$215,'Stock-AF'!$C$2:$C$215,Shares!$B49,'Stock-AF'!$G$2:$G$215,Shares!$A$1)/SUMIFS('Stock-AF'!V$2:V$215,'Stock-AF'!$C$2:$C$215,Shares!$A49,'Stock-AF'!$G$2:$G$215,Shares!$A$1)</f>
        <v>7.7818146757370102E-2</v>
      </c>
      <c r="N49" s="9">
        <f>SUMIFS('Stock-AF'!W$2:W$215,'Stock-AF'!$C$2:$C$215,Shares!$B49,'Stock-AF'!$G$2:$G$215,Shares!$A$1)/SUMIFS('Stock-AF'!W$2:W$215,'Stock-AF'!$C$2:$C$215,Shares!$A49,'Stock-AF'!$G$2:$G$215,Shares!$A$1)</f>
        <v>0.12719313761038778</v>
      </c>
      <c r="O49" s="9">
        <f>SUMIFS('Stock-AF'!X$2:X$215,'Stock-AF'!$C$2:$C$215,Shares!$B49,'Stock-AF'!$G$2:$G$215,Shares!$A$1)/SUMIFS('Stock-AF'!X$2:X$215,'Stock-AF'!$C$2:$C$215,Shares!$A49,'Stock-AF'!$G$2:$G$215,Shares!$A$1)</f>
        <v>0.22726360042034985</v>
      </c>
      <c r="P49" s="9">
        <f>SUMIFS('Stock-AF'!Y$2:Y$215,'Stock-AF'!$C$2:$C$215,Shares!$B49,'Stock-AF'!$G$2:$G$215,Shares!$A$1)/SUMIFS('Stock-AF'!Y$2:Y$215,'Stock-AF'!$C$2:$C$215,Shares!$A49,'Stock-AF'!$G$2:$G$215,Shares!$A$1)</f>
        <v>8.9126620523026501E-3</v>
      </c>
      <c r="Q49" s="9">
        <f>SUMIFS('Stock-AF'!Z$2:Z$215,'Stock-AF'!$C$2:$C$215,Shares!$B49,'Stock-AF'!$G$2:$G$215,Shares!$A$1)/SUMIFS('Stock-AF'!Z$2:Z$215,'Stock-AF'!$C$2:$C$215,Shares!$A49,'Stock-AF'!$G$2:$G$215,Shares!$A$1)</f>
        <v>0.38994463780444599</v>
      </c>
      <c r="R49" s="9">
        <f>SUMIFS('Stock-AF'!AA$2:AA$215,'Stock-AF'!$C$2:$C$215,Shares!$B49,'Stock-AF'!$G$2:$G$215,Shares!$A$1)/SUMIFS('Stock-AF'!AA$2:AA$215,'Stock-AF'!$C$2:$C$215,Shares!$A49,'Stock-AF'!$G$2:$G$215,Shares!$A$1)</f>
        <v>0.3379103673040178</v>
      </c>
      <c r="S49" s="9">
        <f>SUMIFS('Stock-AF'!AB$2:AB$215,'Stock-AF'!$C$2:$C$215,Shares!$B49,'Stock-AF'!$G$2:$G$215,Shares!$A$1)/SUMIFS('Stock-AF'!AB$2:AB$215,'Stock-AF'!$C$2:$C$215,Shares!$A49,'Stock-AF'!$G$2:$G$215,Shares!$A$1)</f>
        <v>0.69258284615838606</v>
      </c>
      <c r="T49" s="9">
        <f>SUMIFS('Stock-AF'!AC$2:AC$215,'Stock-AF'!$C$2:$C$215,Shares!$B49,'Stock-AF'!$G$2:$G$215,Shares!$A$1)/SUMIFS('Stock-AF'!AC$2:AC$215,'Stock-AF'!$C$2:$C$215,Shares!$A49,'Stock-AF'!$G$2:$G$215,Shares!$A$1)</f>
        <v>0.37344166474419688</v>
      </c>
      <c r="U49" s="9">
        <f>SUMIFS('Stock-AF'!AD$2:AD$215,'Stock-AF'!$C$2:$C$215,Shares!$B49,'Stock-AF'!$G$2:$G$215,Shares!$A$1)/SUMIFS('Stock-AF'!AD$2:AD$215,'Stock-AF'!$C$2:$C$215,Shares!$A49,'Stock-AF'!$G$2:$G$215,Shares!$A$1)</f>
        <v>0</v>
      </c>
      <c r="V49" s="9">
        <f>SUMIFS('Stock-AF'!AE$2:AE$215,'Stock-AF'!$C$2:$C$215,Shares!$B49,'Stock-AF'!$G$2:$G$215,Shares!$A$1)/SUMIFS('Stock-AF'!AE$2:AE$215,'Stock-AF'!$C$2:$C$215,Shares!$A49,'Stock-AF'!$G$2:$G$215,Shares!$A$1)</f>
        <v>0.77133744546928718</v>
      </c>
      <c r="W49" s="9">
        <f>SUMIFS('Stock-AF'!AF$2:AF$215,'Stock-AF'!$C$2:$C$215,Shares!$B49,'Stock-AF'!$G$2:$G$215,Shares!$A$1)/SUMIFS('Stock-AF'!AF$2:AF$215,'Stock-AF'!$C$2:$C$215,Shares!$A49,'Stock-AF'!$G$2:$G$215,Shares!$A$1)</f>
        <v>0</v>
      </c>
      <c r="X49" s="9">
        <f>SUMIFS('Stock-AF'!AG$2:AG$215,'Stock-AF'!$C$2:$C$215,Shares!$B49,'Stock-AF'!$G$2:$G$215,Shares!$A$1)/SUMIFS('Stock-AF'!AG$2:AG$215,'Stock-AF'!$C$2:$C$215,Shares!$A49,'Stock-AF'!$G$2:$G$215,Shares!$A$1)</f>
        <v>7.0806558932031111E-2</v>
      </c>
      <c r="Y49" s="9">
        <f>SUMIFS('Stock-AF'!AH$2:AH$215,'Stock-AF'!$C$2:$C$215,Shares!$B49,'Stock-AF'!$G$2:$G$215,Shares!$A$1)/SUMIFS('Stock-AF'!AH$2:AH$215,'Stock-AF'!$C$2:$C$215,Shares!$A49,'Stock-AF'!$G$2:$G$215,Shares!$A$1)</f>
        <v>0.49310449154729308</v>
      </c>
      <c r="Z49" s="9">
        <f>SUMIFS('Stock-AF'!AI$2:AI$215,'Stock-AF'!$C$2:$C$215,Shares!$B49,'Stock-AF'!$G$2:$G$215,Shares!$A$1)/SUMIFS('Stock-AF'!AI$2:AI$215,'Stock-AF'!$C$2:$C$215,Shares!$A49,'Stock-AF'!$G$2:$G$215,Shares!$A$1)</f>
        <v>0.21269994780304907</v>
      </c>
      <c r="AA49" s="9">
        <f>SUMIFS('Stock-AF'!AJ$2:AJ$215,'Stock-AF'!$C$2:$C$215,Shares!$B49,'Stock-AF'!$G$2:$G$215,Shares!$A$1)/SUMIFS('Stock-AF'!AJ$2:AJ$215,'Stock-AF'!$C$2:$C$215,Shares!$A49,'Stock-AF'!$G$2:$G$215,Shares!$A$1)</f>
        <v>0</v>
      </c>
      <c r="AB49" s="9">
        <f>SUMIFS('Stock-AF'!AK$2:AK$215,'Stock-AF'!$C$2:$C$215,Shares!$B49,'Stock-AF'!$G$2:$G$215,Shares!$A$1)/SUMIFS('Stock-AF'!AK$2:AK$215,'Stock-AF'!$C$2:$C$215,Shares!$A49,'Stock-AF'!$G$2:$G$215,Shares!$A$1)</f>
        <v>1.1339466564185259E-2</v>
      </c>
      <c r="AC49" s="9">
        <f>SUMIFS('Stock-AF'!AL$2:AL$215,'Stock-AF'!$C$2:$C$215,Shares!$B49,'Stock-AF'!$G$2:$G$215,Shares!$A$1)/SUMIFS('Stock-AF'!AL$2:AL$215,'Stock-AF'!$C$2:$C$215,Shares!$A49,'Stock-AF'!$G$2:$G$215,Shares!$A$1)</f>
        <v>0</v>
      </c>
      <c r="AD49" s="9">
        <f>SUMIFS('Stock-AF'!AM$2:AM$215,'Stock-AF'!$C$2:$C$215,Shares!$B49,'Stock-AF'!$G$2:$G$215,Shares!$A$1)/SUMIFS('Stock-AF'!AM$2:AM$215,'Stock-AF'!$C$2:$C$215,Shares!$A49,'Stock-AF'!$G$2:$G$215,Shares!$A$1)</f>
        <v>0.73864663063731428</v>
      </c>
      <c r="AE49" s="9">
        <f>SUMIFS('Stock-AF'!AN$2:AN$215,'Stock-AF'!$C$2:$C$215,Shares!$B49,'Stock-AF'!$G$2:$G$215,Shares!$A$1)/SUMIFS('Stock-AF'!AN$2:AN$215,'Stock-AF'!$C$2:$C$215,Shares!$A49,'Stock-AF'!$G$2:$G$215,Shares!$A$1)</f>
        <v>1.1414980753239375E-2</v>
      </c>
      <c r="AF49" s="9">
        <f>SUMIFS('Stock-AF'!AO$2:AO$215,'Stock-AF'!$C$2:$C$215,Shares!$B49,'Stock-AF'!$G$2:$G$215,Shares!$A$1)/SUMIFS('Stock-AF'!AO$2:AO$215,'Stock-AF'!$C$2:$C$215,Shares!$A49,'Stock-AF'!$G$2:$G$215,Shares!$A$1)</f>
        <v>0.28381913454341906</v>
      </c>
      <c r="AG49" s="9">
        <f>SUMIFS('Stock-AF'!AP$2:AP$215,'Stock-AF'!$C$2:$C$215,Shares!$B49,'Stock-AF'!$G$2:$G$215,Shares!$A$1)/SUMIFS('Stock-AF'!AP$2:AP$215,'Stock-AF'!$C$2:$C$215,Shares!$A49,'Stock-AF'!$G$2:$G$215,Shares!$A$1)</f>
        <v>0.26816370433585285</v>
      </c>
      <c r="AH49" s="9">
        <f>SUMIFS('Stock-AF'!AQ$2:AQ$215,'Stock-AF'!$C$2:$C$215,Shares!$B49,'Stock-AF'!$G$2:$G$215,Shares!$A$1)/SUMIFS('Stock-AF'!AQ$2:AQ$215,'Stock-AF'!$C$2:$C$215,Shares!$A49,'Stock-AF'!$G$2:$G$215,Shares!$A$1)</f>
        <v>0.6053287751009796</v>
      </c>
      <c r="AI49" s="9">
        <f>SUMIFS('Stock-AF'!AR$2:AR$215,'Stock-AF'!$C$2:$C$215,Shares!$B49,'Stock-AF'!$G$2:$G$215,Shares!$A$1)/SUMIFS('Stock-AF'!AR$2:AR$215,'Stock-AF'!$C$2:$C$215,Shares!$A49,'Stock-AF'!$G$2:$G$215,Shares!$A$1)</f>
        <v>0.11753622853416168</v>
      </c>
      <c r="AJ49" s="9">
        <f>SUMIFS('Stock-AF'!AS$2:AS$215,'Stock-AF'!$C$2:$C$215,Shares!$B49,'Stock-AF'!$G$2:$G$215,Shares!$A$1)/SUMIFS('Stock-AF'!AS$2:AS$215,'Stock-AF'!$C$2:$C$215,Shares!$A49,'Stock-AF'!$G$2:$G$215,Shares!$A$1)</f>
        <v>5.7346696624272749E-3</v>
      </c>
      <c r="AK49" s="9">
        <f>SUMIFS('Stock-AF'!AT$2:AT$215,'Stock-AF'!$C$2:$C$215,Shares!$B49,'Stock-AF'!$G$2:$G$215,Shares!$A$1)/SUMIFS('Stock-AF'!AT$2:AT$215,'Stock-AF'!$C$2:$C$215,Shares!$A49,'Stock-AF'!$G$2:$G$215,Shares!$A$1)</f>
        <v>6.4897530727570693E-2</v>
      </c>
      <c r="AL49" s="9">
        <f>SUMIFS('Stock-AF'!AU$2:AU$215,'Stock-AF'!$C$2:$C$215,Shares!$B49,'Stock-AF'!$G$2:$G$215,Shares!$A$1)/SUMIFS('Stock-AF'!AU$2:AU$215,'Stock-AF'!$C$2:$C$215,Shares!$A49,'Stock-AF'!$G$2:$G$215,Shares!$A$1)</f>
        <v>0.47933926570148644</v>
      </c>
      <c r="AM49" s="9">
        <f>SUMIFS('Stock-AF'!AV$2:AV$215,'Stock-AF'!$C$2:$C$215,Shares!$B49,'Stock-AF'!$G$2:$G$215,Shares!$A$1)/SUMIFS('Stock-AF'!AV$2:AV$215,'Stock-AF'!$C$2:$C$215,Shares!$A49,'Stock-AF'!$G$2:$G$215,Shares!$A$1)</f>
        <v>0.49888382610169768</v>
      </c>
    </row>
    <row r="50" spans="1:39">
      <c r="A50" t="str">
        <f t="shared" si="0"/>
        <v>C_ES-SH-HR*</v>
      </c>
      <c r="B50" s="4" t="s">
        <v>163</v>
      </c>
      <c r="C50" s="9">
        <f>SUMIFS('Stock-AF'!L$2:L$215,'Stock-AF'!$C$2:$C$215,Shares!$B50,'Stock-AF'!$G$2:$G$215,Shares!$A$1)/SUMIFS('Stock-AF'!L$2:L$215,'Stock-AF'!$C$2:$C$215,Shares!$A50,'Stock-AF'!$G$2:$G$215,Shares!$A$1)</f>
        <v>0</v>
      </c>
      <c r="D50" s="9">
        <f>SUMIFS('Stock-AF'!M$2:M$215,'Stock-AF'!$C$2:$C$215,Shares!$B50,'Stock-AF'!$G$2:$G$215,Shares!$A$1)/SUMIFS('Stock-AF'!M$2:M$215,'Stock-AF'!$C$2:$C$215,Shares!$A50,'Stock-AF'!$G$2:$G$215,Shares!$A$1)</f>
        <v>4.9135530088539369E-3</v>
      </c>
      <c r="E50" s="9">
        <f>SUMIFS('Stock-AF'!N$2:N$215,'Stock-AF'!$C$2:$C$215,Shares!$B50,'Stock-AF'!$G$2:$G$215,Shares!$A$1)/SUMIFS('Stock-AF'!N$2:N$215,'Stock-AF'!$C$2:$C$215,Shares!$A50,'Stock-AF'!$G$2:$G$215,Shares!$A$1)</f>
        <v>0</v>
      </c>
      <c r="F50" s="9">
        <f>SUMIFS('Stock-AF'!O$2:O$215,'Stock-AF'!$C$2:$C$215,Shares!$B50,'Stock-AF'!$G$2:$G$215,Shares!$A$1)/SUMIFS('Stock-AF'!O$2:O$215,'Stock-AF'!$C$2:$C$215,Shares!$A50,'Stock-AF'!$G$2:$G$215,Shares!$A$1)</f>
        <v>0</v>
      </c>
      <c r="G50" s="9">
        <f>SUMIFS('Stock-AF'!P$2:P$215,'Stock-AF'!$C$2:$C$215,Shares!$B50,'Stock-AF'!$G$2:$G$215,Shares!$A$1)/SUMIFS('Stock-AF'!P$2:P$215,'Stock-AF'!$C$2:$C$215,Shares!$A50,'Stock-AF'!$G$2:$G$215,Shares!$A$1)</f>
        <v>9.2968331106848948E-2</v>
      </c>
      <c r="H50" s="9">
        <f>SUMIFS('Stock-AF'!Q$2:Q$215,'Stock-AF'!$C$2:$C$215,Shares!$B50,'Stock-AF'!$G$2:$G$215,Shares!$A$1)/SUMIFS('Stock-AF'!Q$2:Q$215,'Stock-AF'!$C$2:$C$215,Shares!$A50,'Stock-AF'!$G$2:$G$215,Shares!$A$1)</f>
        <v>1.4108763190925641E-2</v>
      </c>
      <c r="I50" s="9">
        <f>SUMIFS('Stock-AF'!R$2:R$215,'Stock-AF'!$C$2:$C$215,Shares!$B50,'Stock-AF'!$G$2:$G$215,Shares!$A$1)/SUMIFS('Stock-AF'!R$2:R$215,'Stock-AF'!$C$2:$C$215,Shares!$A50,'Stock-AF'!$G$2:$G$215,Shares!$A$1)</f>
        <v>0</v>
      </c>
      <c r="J50" s="9">
        <f>SUMIFS('Stock-AF'!S$2:S$215,'Stock-AF'!$C$2:$C$215,Shares!$B50,'Stock-AF'!$G$2:$G$215,Shares!$A$1)/SUMIFS('Stock-AF'!S$2:S$215,'Stock-AF'!$C$2:$C$215,Shares!$A50,'Stock-AF'!$G$2:$G$215,Shares!$A$1)</f>
        <v>0</v>
      </c>
      <c r="K50" s="9">
        <f>SUMIFS('Stock-AF'!T$2:T$215,'Stock-AF'!$C$2:$C$215,Shares!$B50,'Stock-AF'!$G$2:$G$215,Shares!$A$1)/SUMIFS('Stock-AF'!T$2:T$215,'Stock-AF'!$C$2:$C$215,Shares!$A50,'Stock-AF'!$G$2:$G$215,Shares!$A$1)</f>
        <v>0</v>
      </c>
      <c r="L50" s="9">
        <f>SUMIFS('Stock-AF'!U$2:U$215,'Stock-AF'!$C$2:$C$215,Shares!$B50,'Stock-AF'!$G$2:$G$215,Shares!$A$1)/SUMIFS('Stock-AF'!U$2:U$215,'Stock-AF'!$C$2:$C$215,Shares!$A50,'Stock-AF'!$G$2:$G$215,Shares!$A$1)</f>
        <v>0</v>
      </c>
      <c r="M50" s="9">
        <f>SUMIFS('Stock-AF'!V$2:V$215,'Stock-AF'!$C$2:$C$215,Shares!$B50,'Stock-AF'!$G$2:$G$215,Shares!$A$1)/SUMIFS('Stock-AF'!V$2:V$215,'Stock-AF'!$C$2:$C$215,Shares!$A50,'Stock-AF'!$G$2:$G$215,Shares!$A$1)</f>
        <v>0</v>
      </c>
      <c r="N50" s="9">
        <f>SUMIFS('Stock-AF'!W$2:W$215,'Stock-AF'!$C$2:$C$215,Shares!$B50,'Stock-AF'!$G$2:$G$215,Shares!$A$1)/SUMIFS('Stock-AF'!W$2:W$215,'Stock-AF'!$C$2:$C$215,Shares!$A50,'Stock-AF'!$G$2:$G$215,Shares!$A$1)</f>
        <v>0</v>
      </c>
      <c r="O50" s="9">
        <f>SUMIFS('Stock-AF'!X$2:X$215,'Stock-AF'!$C$2:$C$215,Shares!$B50,'Stock-AF'!$G$2:$G$215,Shares!$A$1)/SUMIFS('Stock-AF'!X$2:X$215,'Stock-AF'!$C$2:$C$215,Shares!$A50,'Stock-AF'!$G$2:$G$215,Shares!$A$1)</f>
        <v>8.2356064626484869E-4</v>
      </c>
      <c r="P50" s="9">
        <f>SUMIFS('Stock-AF'!Y$2:Y$215,'Stock-AF'!$C$2:$C$215,Shares!$B50,'Stock-AF'!$G$2:$G$215,Shares!$A$1)/SUMIFS('Stock-AF'!Y$2:Y$215,'Stock-AF'!$C$2:$C$215,Shares!$A50,'Stock-AF'!$G$2:$G$215,Shares!$A$1)</f>
        <v>0</v>
      </c>
      <c r="Q50" s="9">
        <f>SUMIFS('Stock-AF'!Z$2:Z$215,'Stock-AF'!$C$2:$C$215,Shares!$B50,'Stock-AF'!$G$2:$G$215,Shares!$A$1)/SUMIFS('Stock-AF'!Z$2:Z$215,'Stock-AF'!$C$2:$C$215,Shares!$A50,'Stock-AF'!$G$2:$G$215,Shares!$A$1)</f>
        <v>2.2712659294199904E-3</v>
      </c>
      <c r="R50" s="9">
        <f>SUMIFS('Stock-AF'!AA$2:AA$215,'Stock-AF'!$C$2:$C$215,Shares!$B50,'Stock-AF'!$G$2:$G$215,Shares!$A$1)/SUMIFS('Stock-AF'!AA$2:AA$215,'Stock-AF'!$C$2:$C$215,Shares!$A50,'Stock-AF'!$G$2:$G$215,Shares!$A$1)</f>
        <v>2.6354978667427285E-2</v>
      </c>
      <c r="S50" s="9">
        <f>SUMIFS('Stock-AF'!AB$2:AB$215,'Stock-AF'!$C$2:$C$215,Shares!$B50,'Stock-AF'!$G$2:$G$215,Shares!$A$1)/SUMIFS('Stock-AF'!AB$2:AB$215,'Stock-AF'!$C$2:$C$215,Shares!$A50,'Stock-AF'!$G$2:$G$215,Shares!$A$1)</f>
        <v>4.304678957755053E-2</v>
      </c>
      <c r="T50" s="9">
        <f>SUMIFS('Stock-AF'!AC$2:AC$215,'Stock-AF'!$C$2:$C$215,Shares!$B50,'Stock-AF'!$G$2:$G$215,Shares!$A$1)/SUMIFS('Stock-AF'!AC$2:AC$215,'Stock-AF'!$C$2:$C$215,Shares!$A50,'Stock-AF'!$G$2:$G$215,Shares!$A$1)</f>
        <v>0</v>
      </c>
      <c r="U50" s="9">
        <f>SUMIFS('Stock-AF'!AD$2:AD$215,'Stock-AF'!$C$2:$C$215,Shares!$B50,'Stock-AF'!$G$2:$G$215,Shares!$A$1)/SUMIFS('Stock-AF'!AD$2:AD$215,'Stock-AF'!$C$2:$C$215,Shares!$A50,'Stock-AF'!$G$2:$G$215,Shares!$A$1)</f>
        <v>0.73935197998930735</v>
      </c>
      <c r="V50" s="9">
        <f>SUMIFS('Stock-AF'!AE$2:AE$215,'Stock-AF'!$C$2:$C$215,Shares!$B50,'Stock-AF'!$G$2:$G$215,Shares!$A$1)/SUMIFS('Stock-AF'!AE$2:AE$215,'Stock-AF'!$C$2:$C$215,Shares!$A50,'Stock-AF'!$G$2:$G$215,Shares!$A$1)</f>
        <v>1.0118224792757652E-2</v>
      </c>
      <c r="W50" s="9">
        <f>SUMIFS('Stock-AF'!AF$2:AF$215,'Stock-AF'!$C$2:$C$215,Shares!$B50,'Stock-AF'!$G$2:$G$215,Shares!$A$1)/SUMIFS('Stock-AF'!AF$2:AF$215,'Stock-AF'!$C$2:$C$215,Shares!$A50,'Stock-AF'!$G$2:$G$215,Shares!$A$1)</f>
        <v>0</v>
      </c>
      <c r="X50" s="9">
        <f>SUMIFS('Stock-AF'!AG$2:AG$215,'Stock-AF'!$C$2:$C$215,Shares!$B50,'Stock-AF'!$G$2:$G$215,Shares!$A$1)/SUMIFS('Stock-AF'!AG$2:AG$215,'Stock-AF'!$C$2:$C$215,Shares!$A50,'Stock-AF'!$G$2:$G$215,Shares!$A$1)</f>
        <v>0</v>
      </c>
      <c r="Y50" s="9">
        <f>SUMIFS('Stock-AF'!AH$2:AH$215,'Stock-AF'!$C$2:$C$215,Shares!$B50,'Stock-AF'!$G$2:$G$215,Shares!$A$1)/SUMIFS('Stock-AF'!AH$2:AH$215,'Stock-AF'!$C$2:$C$215,Shares!$A50,'Stock-AF'!$G$2:$G$215,Shares!$A$1)</f>
        <v>0</v>
      </c>
      <c r="Z50" s="9">
        <f>SUMIFS('Stock-AF'!AI$2:AI$215,'Stock-AF'!$C$2:$C$215,Shares!$B50,'Stock-AF'!$G$2:$G$215,Shares!$A$1)/SUMIFS('Stock-AF'!AI$2:AI$215,'Stock-AF'!$C$2:$C$215,Shares!$A50,'Stock-AF'!$G$2:$G$215,Shares!$A$1)</f>
        <v>0</v>
      </c>
      <c r="AA50" s="9">
        <f>SUMIFS('Stock-AF'!AJ$2:AJ$215,'Stock-AF'!$C$2:$C$215,Shares!$B50,'Stock-AF'!$G$2:$G$215,Shares!$A$1)/SUMIFS('Stock-AF'!AJ$2:AJ$215,'Stock-AF'!$C$2:$C$215,Shares!$A50,'Stock-AF'!$G$2:$G$215,Shares!$A$1)</f>
        <v>0</v>
      </c>
      <c r="AB50" s="9">
        <f>SUMIFS('Stock-AF'!AK$2:AK$215,'Stock-AF'!$C$2:$C$215,Shares!$B50,'Stock-AF'!$G$2:$G$215,Shares!$A$1)/SUMIFS('Stock-AF'!AK$2:AK$215,'Stock-AF'!$C$2:$C$215,Shares!$A50,'Stock-AF'!$G$2:$G$215,Shares!$A$1)</f>
        <v>1.6809773959441953E-2</v>
      </c>
      <c r="AC50" s="9">
        <f>SUMIFS('Stock-AF'!AL$2:AL$215,'Stock-AF'!$C$2:$C$215,Shares!$B50,'Stock-AF'!$G$2:$G$215,Shares!$A$1)/SUMIFS('Stock-AF'!AL$2:AL$215,'Stock-AF'!$C$2:$C$215,Shares!$A50,'Stock-AF'!$G$2:$G$215,Shares!$A$1)</f>
        <v>0</v>
      </c>
      <c r="AD50" s="9">
        <f>SUMIFS('Stock-AF'!AM$2:AM$215,'Stock-AF'!$C$2:$C$215,Shares!$B50,'Stock-AF'!$G$2:$G$215,Shares!$A$1)/SUMIFS('Stock-AF'!AM$2:AM$215,'Stock-AF'!$C$2:$C$215,Shares!$A50,'Stock-AF'!$G$2:$G$215,Shares!$A$1)</f>
        <v>0</v>
      </c>
      <c r="AE50" s="9">
        <f>SUMIFS('Stock-AF'!AN$2:AN$215,'Stock-AF'!$C$2:$C$215,Shares!$B50,'Stock-AF'!$G$2:$G$215,Shares!$A$1)/SUMIFS('Stock-AF'!AN$2:AN$215,'Stock-AF'!$C$2:$C$215,Shares!$A50,'Stock-AF'!$G$2:$G$215,Shares!$A$1)</f>
        <v>0</v>
      </c>
      <c r="AF50" s="9">
        <f>SUMIFS('Stock-AF'!AO$2:AO$215,'Stock-AF'!$C$2:$C$215,Shares!$B50,'Stock-AF'!$G$2:$G$215,Shares!$A$1)/SUMIFS('Stock-AF'!AO$2:AO$215,'Stock-AF'!$C$2:$C$215,Shares!$A50,'Stock-AF'!$G$2:$G$215,Shares!$A$1)</f>
        <v>7.1224228553951009E-4</v>
      </c>
      <c r="AG50" s="9">
        <f>SUMIFS('Stock-AF'!AP$2:AP$215,'Stock-AF'!$C$2:$C$215,Shares!$B50,'Stock-AF'!$G$2:$G$215,Shares!$A$1)/SUMIFS('Stock-AF'!AP$2:AP$215,'Stock-AF'!$C$2:$C$215,Shares!$A50,'Stock-AF'!$G$2:$G$215,Shares!$A$1)</f>
        <v>1.8038776265217195E-2</v>
      </c>
      <c r="AH50" s="9">
        <f>SUMIFS('Stock-AF'!AQ$2:AQ$215,'Stock-AF'!$C$2:$C$215,Shares!$B50,'Stock-AF'!$G$2:$G$215,Shares!$A$1)/SUMIFS('Stock-AF'!AQ$2:AQ$215,'Stock-AF'!$C$2:$C$215,Shares!$A50,'Stock-AF'!$G$2:$G$215,Shares!$A$1)</f>
        <v>5.0665978551634305E-3</v>
      </c>
      <c r="AI50" s="9">
        <f>SUMIFS('Stock-AF'!AR$2:AR$215,'Stock-AF'!$C$2:$C$215,Shares!$B50,'Stock-AF'!$G$2:$G$215,Shares!$A$1)/SUMIFS('Stock-AF'!AR$2:AR$215,'Stock-AF'!$C$2:$C$215,Shares!$A50,'Stock-AF'!$G$2:$G$215,Shares!$A$1)</f>
        <v>7.0581579794305321E-3</v>
      </c>
      <c r="AJ50" s="9">
        <f>SUMIFS('Stock-AF'!AS$2:AS$215,'Stock-AF'!$C$2:$C$215,Shares!$B50,'Stock-AF'!$G$2:$G$215,Shares!$A$1)/SUMIFS('Stock-AF'!AS$2:AS$215,'Stock-AF'!$C$2:$C$215,Shares!$A50,'Stock-AF'!$G$2:$G$215,Shares!$A$1)</f>
        <v>0</v>
      </c>
      <c r="AK50" s="9">
        <f>SUMIFS('Stock-AF'!AT$2:AT$215,'Stock-AF'!$C$2:$C$215,Shares!$B50,'Stock-AF'!$G$2:$G$215,Shares!$A$1)/SUMIFS('Stock-AF'!AT$2:AT$215,'Stock-AF'!$C$2:$C$215,Shares!$A50,'Stock-AF'!$G$2:$G$215,Shares!$A$1)</f>
        <v>4.3961709893787122E-2</v>
      </c>
      <c r="AL50" s="9">
        <f>SUMIFS('Stock-AF'!AU$2:AU$215,'Stock-AF'!$C$2:$C$215,Shares!$B50,'Stock-AF'!$G$2:$G$215,Shares!$A$1)/SUMIFS('Stock-AF'!AU$2:AU$215,'Stock-AF'!$C$2:$C$215,Shares!$A50,'Stock-AF'!$G$2:$G$215,Shares!$A$1)</f>
        <v>8.4026083384992423E-4</v>
      </c>
      <c r="AM50" s="9">
        <f>SUMIFS('Stock-AF'!AV$2:AV$215,'Stock-AF'!$C$2:$C$215,Shares!$B50,'Stock-AF'!$G$2:$G$215,Shares!$A$1)/SUMIFS('Stock-AF'!AV$2:AV$215,'Stock-AF'!$C$2:$C$215,Shares!$A50,'Stock-AF'!$G$2:$G$215,Shares!$A$1)</f>
        <v>1.2023061381799003E-4</v>
      </c>
    </row>
    <row r="51" spans="1:39">
      <c r="A51" t="str">
        <f t="shared" si="0"/>
        <v>C_ES-SH-HR*</v>
      </c>
      <c r="B51" s="4" t="s">
        <v>164</v>
      </c>
      <c r="C51" s="9">
        <f>SUMIFS('Stock-AF'!L$2:L$215,'Stock-AF'!$C$2:$C$215,Shares!$B51,'Stock-AF'!$G$2:$G$215,Shares!$A$1)/SUMIFS('Stock-AF'!L$2:L$215,'Stock-AF'!$C$2:$C$215,Shares!$A51,'Stock-AF'!$G$2:$G$215,Shares!$A$1)</f>
        <v>0</v>
      </c>
      <c r="D51" s="9">
        <f>SUMIFS('Stock-AF'!M$2:M$215,'Stock-AF'!$C$2:$C$215,Shares!$B51,'Stock-AF'!$G$2:$G$215,Shares!$A$1)/SUMIFS('Stock-AF'!M$2:M$215,'Stock-AF'!$C$2:$C$215,Shares!$A51,'Stock-AF'!$G$2:$G$215,Shares!$A$1)</f>
        <v>0.423606086451155</v>
      </c>
      <c r="E51" s="9">
        <f>SUMIFS('Stock-AF'!N$2:N$215,'Stock-AF'!$C$2:$C$215,Shares!$B51,'Stock-AF'!$G$2:$G$215,Shares!$A$1)/SUMIFS('Stock-AF'!N$2:N$215,'Stock-AF'!$C$2:$C$215,Shares!$A51,'Stock-AF'!$G$2:$G$215,Shares!$A$1)</f>
        <v>0.41074284293599211</v>
      </c>
      <c r="F51" s="9">
        <f>SUMIFS('Stock-AF'!O$2:O$215,'Stock-AF'!$C$2:$C$215,Shares!$B51,'Stock-AF'!$G$2:$G$215,Shares!$A$1)/SUMIFS('Stock-AF'!O$2:O$215,'Stock-AF'!$C$2:$C$215,Shares!$A51,'Stock-AF'!$G$2:$G$215,Shares!$A$1)</f>
        <v>3.0768056487869438E-2</v>
      </c>
      <c r="G51" s="9">
        <f>SUMIFS('Stock-AF'!P$2:P$215,'Stock-AF'!$C$2:$C$215,Shares!$B51,'Stock-AF'!$G$2:$G$215,Shares!$A$1)/SUMIFS('Stock-AF'!P$2:P$215,'Stock-AF'!$C$2:$C$215,Shares!$A51,'Stock-AF'!$G$2:$G$215,Shares!$A$1)</f>
        <v>0.29205170315496837</v>
      </c>
      <c r="H51" s="9">
        <f>SUMIFS('Stock-AF'!Q$2:Q$215,'Stock-AF'!$C$2:$C$215,Shares!$B51,'Stock-AF'!$G$2:$G$215,Shares!$A$1)/SUMIFS('Stock-AF'!Q$2:Q$215,'Stock-AF'!$C$2:$C$215,Shares!$A51,'Stock-AF'!$G$2:$G$215,Shares!$A$1)</f>
        <v>4.8643516610850493E-2</v>
      </c>
      <c r="I51" s="9">
        <f>SUMIFS('Stock-AF'!R$2:R$215,'Stock-AF'!$C$2:$C$215,Shares!$B51,'Stock-AF'!$G$2:$G$215,Shares!$A$1)/SUMIFS('Stock-AF'!R$2:R$215,'Stock-AF'!$C$2:$C$215,Shares!$A51,'Stock-AF'!$G$2:$G$215,Shares!$A$1)</f>
        <v>0</v>
      </c>
      <c r="J51" s="9">
        <f>SUMIFS('Stock-AF'!S$2:S$215,'Stock-AF'!$C$2:$C$215,Shares!$B51,'Stock-AF'!$G$2:$G$215,Shares!$A$1)/SUMIFS('Stock-AF'!S$2:S$215,'Stock-AF'!$C$2:$C$215,Shares!$A51,'Stock-AF'!$G$2:$G$215,Shares!$A$1)</f>
        <v>0.20727814593298916</v>
      </c>
      <c r="K51" s="9">
        <f>SUMIFS('Stock-AF'!T$2:T$215,'Stock-AF'!$C$2:$C$215,Shares!$B51,'Stock-AF'!$G$2:$G$215,Shares!$A$1)/SUMIFS('Stock-AF'!T$2:T$215,'Stock-AF'!$C$2:$C$215,Shares!$A51,'Stock-AF'!$G$2:$G$215,Shares!$A$1)</f>
        <v>0.18040967626543275</v>
      </c>
      <c r="L51" s="9">
        <f>SUMIFS('Stock-AF'!U$2:U$215,'Stock-AF'!$C$2:$C$215,Shares!$B51,'Stock-AF'!$G$2:$G$215,Shares!$A$1)/SUMIFS('Stock-AF'!U$2:U$215,'Stock-AF'!$C$2:$C$215,Shares!$A51,'Stock-AF'!$G$2:$G$215,Shares!$A$1)</f>
        <v>0.64366397389600472</v>
      </c>
      <c r="M51" s="9">
        <f>SUMIFS('Stock-AF'!V$2:V$215,'Stock-AF'!$C$2:$C$215,Shares!$B51,'Stock-AF'!$G$2:$G$215,Shares!$A$1)/SUMIFS('Stock-AF'!V$2:V$215,'Stock-AF'!$C$2:$C$215,Shares!$A51,'Stock-AF'!$G$2:$G$215,Shares!$A$1)</f>
        <v>0.47186493700592108</v>
      </c>
      <c r="N51" s="9">
        <f>SUMIFS('Stock-AF'!W$2:W$215,'Stock-AF'!$C$2:$C$215,Shares!$B51,'Stock-AF'!$G$2:$G$215,Shares!$A$1)/SUMIFS('Stock-AF'!W$2:W$215,'Stock-AF'!$C$2:$C$215,Shares!$A51,'Stock-AF'!$G$2:$G$215,Shares!$A$1)</f>
        <v>0</v>
      </c>
      <c r="O51" s="9">
        <f>SUMIFS('Stock-AF'!X$2:X$215,'Stock-AF'!$C$2:$C$215,Shares!$B51,'Stock-AF'!$G$2:$G$215,Shares!$A$1)/SUMIFS('Stock-AF'!X$2:X$215,'Stock-AF'!$C$2:$C$215,Shares!$A51,'Stock-AF'!$G$2:$G$215,Shares!$A$1)</f>
        <v>0</v>
      </c>
      <c r="P51" s="9">
        <f>SUMIFS('Stock-AF'!Y$2:Y$215,'Stock-AF'!$C$2:$C$215,Shares!$B51,'Stock-AF'!$G$2:$G$215,Shares!$A$1)/SUMIFS('Stock-AF'!Y$2:Y$215,'Stock-AF'!$C$2:$C$215,Shares!$A51,'Stock-AF'!$G$2:$G$215,Shares!$A$1)</f>
        <v>0.48598872461025838</v>
      </c>
      <c r="Q51" s="9">
        <f>SUMIFS('Stock-AF'!Z$2:Z$215,'Stock-AF'!$C$2:$C$215,Shares!$B51,'Stock-AF'!$G$2:$G$215,Shares!$A$1)/SUMIFS('Stock-AF'!Z$2:Z$215,'Stock-AF'!$C$2:$C$215,Shares!$A51,'Stock-AF'!$G$2:$G$215,Shares!$A$1)</f>
        <v>8.4596169370991986E-2</v>
      </c>
      <c r="R51" s="9">
        <f>SUMIFS('Stock-AF'!AA$2:AA$215,'Stock-AF'!$C$2:$C$215,Shares!$B51,'Stock-AF'!$G$2:$G$215,Shares!$A$1)/SUMIFS('Stock-AF'!AA$2:AA$215,'Stock-AF'!$C$2:$C$215,Shares!$A51,'Stock-AF'!$G$2:$G$215,Shares!$A$1)</f>
        <v>0.15654713122059905</v>
      </c>
      <c r="S51" s="9">
        <f>SUMIFS('Stock-AF'!AB$2:AB$215,'Stock-AF'!$C$2:$C$215,Shares!$B51,'Stock-AF'!$G$2:$G$215,Shares!$A$1)/SUMIFS('Stock-AF'!AB$2:AB$215,'Stock-AF'!$C$2:$C$215,Shares!$A51,'Stock-AF'!$G$2:$G$215,Shares!$A$1)</f>
        <v>0.10801663995643157</v>
      </c>
      <c r="T51" s="9">
        <f>SUMIFS('Stock-AF'!AC$2:AC$215,'Stock-AF'!$C$2:$C$215,Shares!$B51,'Stock-AF'!$G$2:$G$215,Shares!$A$1)/SUMIFS('Stock-AF'!AC$2:AC$215,'Stock-AF'!$C$2:$C$215,Shares!$A51,'Stock-AF'!$G$2:$G$215,Shares!$A$1)</f>
        <v>0</v>
      </c>
      <c r="U51" s="9">
        <f>SUMIFS('Stock-AF'!AD$2:AD$215,'Stock-AF'!$C$2:$C$215,Shares!$B51,'Stock-AF'!$G$2:$G$215,Shares!$A$1)/SUMIFS('Stock-AF'!AD$2:AD$215,'Stock-AF'!$C$2:$C$215,Shares!$A51,'Stock-AF'!$G$2:$G$215,Shares!$A$1)</f>
        <v>0.22482585209784087</v>
      </c>
      <c r="V51" s="9">
        <f>SUMIFS('Stock-AF'!AE$2:AE$215,'Stock-AF'!$C$2:$C$215,Shares!$B51,'Stock-AF'!$G$2:$G$215,Shares!$A$1)/SUMIFS('Stock-AF'!AE$2:AE$215,'Stock-AF'!$C$2:$C$215,Shares!$A51,'Stock-AF'!$G$2:$G$215,Shares!$A$1)</f>
        <v>9.3601721292817814E-3</v>
      </c>
      <c r="W51" s="9">
        <f>SUMIFS('Stock-AF'!AF$2:AF$215,'Stock-AF'!$C$2:$C$215,Shares!$B51,'Stock-AF'!$G$2:$G$215,Shares!$A$1)/SUMIFS('Stock-AF'!AF$2:AF$215,'Stock-AF'!$C$2:$C$215,Shares!$A51,'Stock-AF'!$G$2:$G$215,Shares!$A$1)</f>
        <v>5.2646971429744144E-2</v>
      </c>
      <c r="X51" s="9">
        <f>SUMIFS('Stock-AF'!AG$2:AG$215,'Stock-AF'!$C$2:$C$215,Shares!$B51,'Stock-AF'!$G$2:$G$215,Shares!$A$1)/SUMIFS('Stock-AF'!AG$2:AG$215,'Stock-AF'!$C$2:$C$215,Shares!$A51,'Stock-AF'!$G$2:$G$215,Shares!$A$1)</f>
        <v>0.5896676766187684</v>
      </c>
      <c r="Y51" s="9">
        <f>SUMIFS('Stock-AF'!AH$2:AH$215,'Stock-AF'!$C$2:$C$215,Shares!$B51,'Stock-AF'!$G$2:$G$215,Shares!$A$1)/SUMIFS('Stock-AF'!AH$2:AH$215,'Stock-AF'!$C$2:$C$215,Shares!$A51,'Stock-AF'!$G$2:$G$215,Shares!$A$1)</f>
        <v>9.3009333769932714E-2</v>
      </c>
      <c r="Z51" s="9">
        <f>SUMIFS('Stock-AF'!AI$2:AI$215,'Stock-AF'!$C$2:$C$215,Shares!$B51,'Stock-AF'!$G$2:$G$215,Shares!$A$1)/SUMIFS('Stock-AF'!AI$2:AI$215,'Stock-AF'!$C$2:$C$215,Shares!$A51,'Stock-AF'!$G$2:$G$215,Shares!$A$1)</f>
        <v>0.39454067151341637</v>
      </c>
      <c r="AA51" s="9">
        <f>SUMIFS('Stock-AF'!AJ$2:AJ$215,'Stock-AF'!$C$2:$C$215,Shares!$B51,'Stock-AF'!$G$2:$G$215,Shares!$A$1)/SUMIFS('Stock-AF'!AJ$2:AJ$215,'Stock-AF'!$C$2:$C$215,Shares!$A51,'Stock-AF'!$G$2:$G$215,Shares!$A$1)</f>
        <v>0</v>
      </c>
      <c r="AB51" s="9">
        <f>SUMIFS('Stock-AF'!AK$2:AK$215,'Stock-AF'!$C$2:$C$215,Shares!$B51,'Stock-AF'!$G$2:$G$215,Shares!$A$1)/SUMIFS('Stock-AF'!AK$2:AK$215,'Stock-AF'!$C$2:$C$215,Shares!$A51,'Stock-AF'!$G$2:$G$215,Shares!$A$1)</f>
        <v>0.14589466579318899</v>
      </c>
      <c r="AC51" s="9">
        <f>SUMIFS('Stock-AF'!AL$2:AL$215,'Stock-AF'!$C$2:$C$215,Shares!$B51,'Stock-AF'!$G$2:$G$215,Shares!$A$1)/SUMIFS('Stock-AF'!AL$2:AL$215,'Stock-AF'!$C$2:$C$215,Shares!$A51,'Stock-AF'!$G$2:$G$215,Shares!$A$1)</f>
        <v>0</v>
      </c>
      <c r="AD51" s="9">
        <f>SUMIFS('Stock-AF'!AM$2:AM$215,'Stock-AF'!$C$2:$C$215,Shares!$B51,'Stock-AF'!$G$2:$G$215,Shares!$A$1)/SUMIFS('Stock-AF'!AM$2:AM$215,'Stock-AF'!$C$2:$C$215,Shares!$A51,'Stock-AF'!$G$2:$G$215,Shares!$A$1)</f>
        <v>7.6907767460582727E-2</v>
      </c>
      <c r="AE51" s="9">
        <f>SUMIFS('Stock-AF'!AN$2:AN$215,'Stock-AF'!$C$2:$C$215,Shares!$B51,'Stock-AF'!$G$2:$G$215,Shares!$A$1)/SUMIFS('Stock-AF'!AN$2:AN$215,'Stock-AF'!$C$2:$C$215,Shares!$A51,'Stock-AF'!$G$2:$G$215,Shares!$A$1)</f>
        <v>0.17731642597856306</v>
      </c>
      <c r="AF51" s="9">
        <f>SUMIFS('Stock-AF'!AO$2:AO$215,'Stock-AF'!$C$2:$C$215,Shares!$B51,'Stock-AF'!$G$2:$G$215,Shares!$A$1)/SUMIFS('Stock-AF'!AO$2:AO$215,'Stock-AF'!$C$2:$C$215,Shares!$A51,'Stock-AF'!$G$2:$G$215,Shares!$A$1)</f>
        <v>0.19052040453621968</v>
      </c>
      <c r="AG51" s="9">
        <f>SUMIFS('Stock-AF'!AP$2:AP$215,'Stock-AF'!$C$2:$C$215,Shares!$B51,'Stock-AF'!$G$2:$G$215,Shares!$A$1)/SUMIFS('Stock-AF'!AP$2:AP$215,'Stock-AF'!$C$2:$C$215,Shares!$A51,'Stock-AF'!$G$2:$G$215,Shares!$A$1)</f>
        <v>1.8692787676313116E-2</v>
      </c>
      <c r="AH51" s="9">
        <f>SUMIFS('Stock-AF'!AQ$2:AQ$215,'Stock-AF'!$C$2:$C$215,Shares!$B51,'Stock-AF'!$G$2:$G$215,Shares!$A$1)/SUMIFS('Stock-AF'!AQ$2:AQ$215,'Stock-AF'!$C$2:$C$215,Shares!$A51,'Stock-AF'!$G$2:$G$215,Shares!$A$1)</f>
        <v>0.20256697734201617</v>
      </c>
      <c r="AI51" s="9">
        <f>SUMIFS('Stock-AF'!AR$2:AR$215,'Stock-AF'!$C$2:$C$215,Shares!$B51,'Stock-AF'!$G$2:$G$215,Shares!$A$1)/SUMIFS('Stock-AF'!AR$2:AR$215,'Stock-AF'!$C$2:$C$215,Shares!$A51,'Stock-AF'!$G$2:$G$215,Shares!$A$1)</f>
        <v>0.23495743649281839</v>
      </c>
      <c r="AJ51" s="9">
        <f>SUMIFS('Stock-AF'!AS$2:AS$215,'Stock-AF'!$C$2:$C$215,Shares!$B51,'Stock-AF'!$G$2:$G$215,Shares!$A$1)/SUMIFS('Stock-AF'!AS$2:AS$215,'Stock-AF'!$C$2:$C$215,Shares!$A51,'Stock-AF'!$G$2:$G$215,Shares!$A$1)</f>
        <v>0.42419540049046911</v>
      </c>
      <c r="AK51" s="9">
        <f>SUMIFS('Stock-AF'!AT$2:AT$215,'Stock-AF'!$C$2:$C$215,Shares!$B51,'Stock-AF'!$G$2:$G$215,Shares!$A$1)/SUMIFS('Stock-AF'!AT$2:AT$215,'Stock-AF'!$C$2:$C$215,Shares!$A51,'Stock-AF'!$G$2:$G$215,Shares!$A$1)</f>
        <v>0.14786083523031085</v>
      </c>
      <c r="AL51" s="9">
        <f>SUMIFS('Stock-AF'!AU$2:AU$215,'Stock-AF'!$C$2:$C$215,Shares!$B51,'Stock-AF'!$G$2:$G$215,Shares!$A$1)/SUMIFS('Stock-AF'!AU$2:AU$215,'Stock-AF'!$C$2:$C$215,Shares!$A51,'Stock-AF'!$G$2:$G$215,Shares!$A$1)</f>
        <v>0.16419111427341199</v>
      </c>
      <c r="AM51" s="9">
        <f>SUMIFS('Stock-AF'!AV$2:AV$215,'Stock-AF'!$C$2:$C$215,Shares!$B51,'Stock-AF'!$G$2:$G$215,Shares!$A$1)/SUMIFS('Stock-AF'!AV$2:AV$215,'Stock-AF'!$C$2:$C$215,Shares!$A51,'Stock-AF'!$G$2:$G$215,Shares!$A$1)</f>
        <v>5.3604981250381288E-2</v>
      </c>
    </row>
    <row r="52" spans="1:39">
      <c r="A52" t="str">
        <f t="shared" si="0"/>
        <v>C_ES-SH-HR*</v>
      </c>
      <c r="B52" s="4" t="s">
        <v>165</v>
      </c>
      <c r="C52" s="9">
        <f>SUMIFS('Stock-AF'!L$2:L$215,'Stock-AF'!$C$2:$C$215,Shares!$B52,'Stock-AF'!$G$2:$G$215,Shares!$A$1)/SUMIFS('Stock-AF'!L$2:L$215,'Stock-AF'!$C$2:$C$215,Shares!$A52,'Stock-AF'!$G$2:$G$215,Shares!$A$1)</f>
        <v>0</v>
      </c>
      <c r="D52" s="9">
        <f>SUMIFS('Stock-AF'!M$2:M$215,'Stock-AF'!$C$2:$C$215,Shares!$B52,'Stock-AF'!$G$2:$G$215,Shares!$A$1)/SUMIFS('Stock-AF'!M$2:M$215,'Stock-AF'!$C$2:$C$215,Shares!$A52,'Stock-AF'!$G$2:$G$215,Shares!$A$1)</f>
        <v>0</v>
      </c>
      <c r="E52" s="9">
        <f>SUMIFS('Stock-AF'!N$2:N$215,'Stock-AF'!$C$2:$C$215,Shares!$B52,'Stock-AF'!$G$2:$G$215,Shares!$A$1)/SUMIFS('Stock-AF'!N$2:N$215,'Stock-AF'!$C$2:$C$215,Shares!$A52,'Stock-AF'!$G$2:$G$215,Shares!$A$1)</f>
        <v>0</v>
      </c>
      <c r="F52" s="9">
        <f>SUMIFS('Stock-AF'!O$2:O$215,'Stock-AF'!$C$2:$C$215,Shares!$B52,'Stock-AF'!$G$2:$G$215,Shares!$A$1)/SUMIFS('Stock-AF'!O$2:O$215,'Stock-AF'!$C$2:$C$215,Shares!$A52,'Stock-AF'!$G$2:$G$215,Shares!$A$1)</f>
        <v>0</v>
      </c>
      <c r="G52" s="9">
        <f>SUMIFS('Stock-AF'!P$2:P$215,'Stock-AF'!$C$2:$C$215,Shares!$B52,'Stock-AF'!$G$2:$G$215,Shares!$A$1)/SUMIFS('Stock-AF'!P$2:P$215,'Stock-AF'!$C$2:$C$215,Shares!$A52,'Stock-AF'!$G$2:$G$215,Shares!$A$1)</f>
        <v>0</v>
      </c>
      <c r="H52" s="9">
        <f>SUMIFS('Stock-AF'!Q$2:Q$215,'Stock-AF'!$C$2:$C$215,Shares!$B52,'Stock-AF'!$G$2:$G$215,Shares!$A$1)/SUMIFS('Stock-AF'!Q$2:Q$215,'Stock-AF'!$C$2:$C$215,Shares!$A52,'Stock-AF'!$G$2:$G$215,Shares!$A$1)</f>
        <v>0</v>
      </c>
      <c r="I52" s="9">
        <f>SUMIFS('Stock-AF'!R$2:R$215,'Stock-AF'!$C$2:$C$215,Shares!$B52,'Stock-AF'!$G$2:$G$215,Shares!$A$1)/SUMIFS('Stock-AF'!R$2:R$215,'Stock-AF'!$C$2:$C$215,Shares!$A52,'Stock-AF'!$G$2:$G$215,Shares!$A$1)</f>
        <v>0</v>
      </c>
      <c r="J52" s="9">
        <f>SUMIFS('Stock-AF'!S$2:S$215,'Stock-AF'!$C$2:$C$215,Shares!$B52,'Stock-AF'!$G$2:$G$215,Shares!$A$1)/SUMIFS('Stock-AF'!S$2:S$215,'Stock-AF'!$C$2:$C$215,Shares!$A52,'Stock-AF'!$G$2:$G$215,Shares!$A$1)</f>
        <v>0</v>
      </c>
      <c r="K52" s="9">
        <f>SUMIFS('Stock-AF'!T$2:T$215,'Stock-AF'!$C$2:$C$215,Shares!$B52,'Stock-AF'!$G$2:$G$215,Shares!$A$1)/SUMIFS('Stock-AF'!T$2:T$215,'Stock-AF'!$C$2:$C$215,Shares!$A52,'Stock-AF'!$G$2:$G$215,Shares!$A$1)</f>
        <v>0</v>
      </c>
      <c r="L52" s="9">
        <f>SUMIFS('Stock-AF'!U$2:U$215,'Stock-AF'!$C$2:$C$215,Shares!$B52,'Stock-AF'!$G$2:$G$215,Shares!$A$1)/SUMIFS('Stock-AF'!U$2:U$215,'Stock-AF'!$C$2:$C$215,Shares!$A52,'Stock-AF'!$G$2:$G$215,Shares!$A$1)</f>
        <v>0</v>
      </c>
      <c r="M52" s="9">
        <f>SUMIFS('Stock-AF'!V$2:V$215,'Stock-AF'!$C$2:$C$215,Shares!$B52,'Stock-AF'!$G$2:$G$215,Shares!$A$1)/SUMIFS('Stock-AF'!V$2:V$215,'Stock-AF'!$C$2:$C$215,Shares!$A52,'Stock-AF'!$G$2:$G$215,Shares!$A$1)</f>
        <v>0</v>
      </c>
      <c r="N52" s="9">
        <f>SUMIFS('Stock-AF'!W$2:W$215,'Stock-AF'!$C$2:$C$215,Shares!$B52,'Stock-AF'!$G$2:$G$215,Shares!$A$1)/SUMIFS('Stock-AF'!W$2:W$215,'Stock-AF'!$C$2:$C$215,Shares!$A52,'Stock-AF'!$G$2:$G$215,Shares!$A$1)</f>
        <v>0</v>
      </c>
      <c r="O52" s="9">
        <f>SUMIFS('Stock-AF'!X$2:X$215,'Stock-AF'!$C$2:$C$215,Shares!$B52,'Stock-AF'!$G$2:$G$215,Shares!$A$1)/SUMIFS('Stock-AF'!X$2:X$215,'Stock-AF'!$C$2:$C$215,Shares!$A52,'Stock-AF'!$G$2:$G$215,Shares!$A$1)</f>
        <v>0</v>
      </c>
      <c r="P52" s="9">
        <f>SUMIFS('Stock-AF'!Y$2:Y$215,'Stock-AF'!$C$2:$C$215,Shares!$B52,'Stock-AF'!$G$2:$G$215,Shares!$A$1)/SUMIFS('Stock-AF'!Y$2:Y$215,'Stock-AF'!$C$2:$C$215,Shares!$A52,'Stock-AF'!$G$2:$G$215,Shares!$A$1)</f>
        <v>0</v>
      </c>
      <c r="Q52" s="9">
        <f>SUMIFS('Stock-AF'!Z$2:Z$215,'Stock-AF'!$C$2:$C$215,Shares!$B52,'Stock-AF'!$G$2:$G$215,Shares!$A$1)/SUMIFS('Stock-AF'!Z$2:Z$215,'Stock-AF'!$C$2:$C$215,Shares!$A52,'Stock-AF'!$G$2:$G$215,Shares!$A$1)</f>
        <v>0</v>
      </c>
      <c r="R52" s="9">
        <f>SUMIFS('Stock-AF'!AA$2:AA$215,'Stock-AF'!$C$2:$C$215,Shares!$B52,'Stock-AF'!$G$2:$G$215,Shares!$A$1)/SUMIFS('Stock-AF'!AA$2:AA$215,'Stock-AF'!$C$2:$C$215,Shares!$A52,'Stock-AF'!$G$2:$G$215,Shares!$A$1)</f>
        <v>0</v>
      </c>
      <c r="S52" s="9">
        <f>SUMIFS('Stock-AF'!AB$2:AB$215,'Stock-AF'!$C$2:$C$215,Shares!$B52,'Stock-AF'!$G$2:$G$215,Shares!$A$1)/SUMIFS('Stock-AF'!AB$2:AB$215,'Stock-AF'!$C$2:$C$215,Shares!$A52,'Stock-AF'!$G$2:$G$215,Shares!$A$1)</f>
        <v>0</v>
      </c>
      <c r="T52" s="9">
        <f>SUMIFS('Stock-AF'!AC$2:AC$215,'Stock-AF'!$C$2:$C$215,Shares!$B52,'Stock-AF'!$G$2:$G$215,Shares!$A$1)/SUMIFS('Stock-AF'!AC$2:AC$215,'Stock-AF'!$C$2:$C$215,Shares!$A52,'Stock-AF'!$G$2:$G$215,Shares!$A$1)</f>
        <v>0</v>
      </c>
      <c r="U52" s="9">
        <f>SUMIFS('Stock-AF'!AD$2:AD$215,'Stock-AF'!$C$2:$C$215,Shares!$B52,'Stock-AF'!$G$2:$G$215,Shares!$A$1)/SUMIFS('Stock-AF'!AD$2:AD$215,'Stock-AF'!$C$2:$C$215,Shares!$A52,'Stock-AF'!$G$2:$G$215,Shares!$A$1)</f>
        <v>0</v>
      </c>
      <c r="V52" s="9">
        <f>SUMIFS('Stock-AF'!AE$2:AE$215,'Stock-AF'!$C$2:$C$215,Shares!$B52,'Stock-AF'!$G$2:$G$215,Shares!$A$1)/SUMIFS('Stock-AF'!AE$2:AE$215,'Stock-AF'!$C$2:$C$215,Shares!$A52,'Stock-AF'!$G$2:$G$215,Shares!$A$1)</f>
        <v>9.9806281979188984E-3</v>
      </c>
      <c r="W52" s="9">
        <f>SUMIFS('Stock-AF'!AF$2:AF$215,'Stock-AF'!$C$2:$C$215,Shares!$B52,'Stock-AF'!$G$2:$G$215,Shares!$A$1)/SUMIFS('Stock-AF'!AF$2:AF$215,'Stock-AF'!$C$2:$C$215,Shares!$A52,'Stock-AF'!$G$2:$G$215,Shares!$A$1)</f>
        <v>0</v>
      </c>
      <c r="X52" s="9">
        <f>SUMIFS('Stock-AF'!AG$2:AG$215,'Stock-AF'!$C$2:$C$215,Shares!$B52,'Stock-AF'!$G$2:$G$215,Shares!$A$1)/SUMIFS('Stock-AF'!AG$2:AG$215,'Stock-AF'!$C$2:$C$215,Shares!$A52,'Stock-AF'!$G$2:$G$215,Shares!$A$1)</f>
        <v>0</v>
      </c>
      <c r="Y52" s="9">
        <f>SUMIFS('Stock-AF'!AH$2:AH$215,'Stock-AF'!$C$2:$C$215,Shares!$B52,'Stock-AF'!$G$2:$G$215,Shares!$A$1)/SUMIFS('Stock-AF'!AH$2:AH$215,'Stock-AF'!$C$2:$C$215,Shares!$A52,'Stock-AF'!$G$2:$G$215,Shares!$A$1)</f>
        <v>3.3829597474862305E-3</v>
      </c>
      <c r="Z52" s="9">
        <f>SUMIFS('Stock-AF'!AI$2:AI$215,'Stock-AF'!$C$2:$C$215,Shares!$B52,'Stock-AF'!$G$2:$G$215,Shares!$A$1)/SUMIFS('Stock-AF'!AI$2:AI$215,'Stock-AF'!$C$2:$C$215,Shares!$A52,'Stock-AF'!$G$2:$G$215,Shares!$A$1)</f>
        <v>0</v>
      </c>
      <c r="AA52" s="9">
        <f>SUMIFS('Stock-AF'!AJ$2:AJ$215,'Stock-AF'!$C$2:$C$215,Shares!$B52,'Stock-AF'!$G$2:$G$215,Shares!$A$1)/SUMIFS('Stock-AF'!AJ$2:AJ$215,'Stock-AF'!$C$2:$C$215,Shares!$A52,'Stock-AF'!$G$2:$G$215,Shares!$A$1)</f>
        <v>0</v>
      </c>
      <c r="AB52" s="9">
        <f>SUMIFS('Stock-AF'!AK$2:AK$215,'Stock-AF'!$C$2:$C$215,Shares!$B52,'Stock-AF'!$G$2:$G$215,Shares!$A$1)/SUMIFS('Stock-AF'!AK$2:AK$215,'Stock-AF'!$C$2:$C$215,Shares!$A52,'Stock-AF'!$G$2:$G$215,Shares!$A$1)</f>
        <v>0</v>
      </c>
      <c r="AC52" s="9">
        <f>SUMIFS('Stock-AF'!AL$2:AL$215,'Stock-AF'!$C$2:$C$215,Shares!$B52,'Stock-AF'!$G$2:$G$215,Shares!$A$1)/SUMIFS('Stock-AF'!AL$2:AL$215,'Stock-AF'!$C$2:$C$215,Shares!$A52,'Stock-AF'!$G$2:$G$215,Shares!$A$1)</f>
        <v>0</v>
      </c>
      <c r="AD52" s="9">
        <f>SUMIFS('Stock-AF'!AM$2:AM$215,'Stock-AF'!$C$2:$C$215,Shares!$B52,'Stock-AF'!$G$2:$G$215,Shares!$A$1)/SUMIFS('Stock-AF'!AM$2:AM$215,'Stock-AF'!$C$2:$C$215,Shares!$A52,'Stock-AF'!$G$2:$G$215,Shares!$A$1)</f>
        <v>0</v>
      </c>
      <c r="AE52" s="9">
        <f>SUMIFS('Stock-AF'!AN$2:AN$215,'Stock-AF'!$C$2:$C$215,Shares!$B52,'Stock-AF'!$G$2:$G$215,Shares!$A$1)/SUMIFS('Stock-AF'!AN$2:AN$215,'Stock-AF'!$C$2:$C$215,Shares!$A52,'Stock-AF'!$G$2:$G$215,Shares!$A$1)</f>
        <v>0</v>
      </c>
      <c r="AF52" s="9">
        <f>SUMIFS('Stock-AF'!AO$2:AO$215,'Stock-AF'!$C$2:$C$215,Shares!$B52,'Stock-AF'!$G$2:$G$215,Shares!$A$1)/SUMIFS('Stock-AF'!AO$2:AO$215,'Stock-AF'!$C$2:$C$215,Shares!$A52,'Stock-AF'!$G$2:$G$215,Shares!$A$1)</f>
        <v>0</v>
      </c>
      <c r="AG52" s="9">
        <f>SUMIFS('Stock-AF'!AP$2:AP$215,'Stock-AF'!$C$2:$C$215,Shares!$B52,'Stock-AF'!$G$2:$G$215,Shares!$A$1)/SUMIFS('Stock-AF'!AP$2:AP$215,'Stock-AF'!$C$2:$C$215,Shares!$A52,'Stock-AF'!$G$2:$G$215,Shares!$A$1)</f>
        <v>0</v>
      </c>
      <c r="AH52" s="9">
        <f>SUMIFS('Stock-AF'!AQ$2:AQ$215,'Stock-AF'!$C$2:$C$215,Shares!$B52,'Stock-AF'!$G$2:$G$215,Shares!$A$1)/SUMIFS('Stock-AF'!AQ$2:AQ$215,'Stock-AF'!$C$2:$C$215,Shares!$A52,'Stock-AF'!$G$2:$G$215,Shares!$A$1)</f>
        <v>0</v>
      </c>
      <c r="AI52" s="9">
        <f>SUMIFS('Stock-AF'!AR$2:AR$215,'Stock-AF'!$C$2:$C$215,Shares!$B52,'Stock-AF'!$G$2:$G$215,Shares!$A$1)/SUMIFS('Stock-AF'!AR$2:AR$215,'Stock-AF'!$C$2:$C$215,Shares!$A52,'Stock-AF'!$G$2:$G$215,Shares!$A$1)</f>
        <v>0</v>
      </c>
      <c r="AJ52" s="9">
        <f>SUMIFS('Stock-AF'!AS$2:AS$215,'Stock-AF'!$C$2:$C$215,Shares!$B52,'Stock-AF'!$G$2:$G$215,Shares!$A$1)/SUMIFS('Stock-AF'!AS$2:AS$215,'Stock-AF'!$C$2:$C$215,Shares!$A52,'Stock-AF'!$G$2:$G$215,Shares!$A$1)</f>
        <v>0</v>
      </c>
      <c r="AK52" s="9">
        <f>SUMIFS('Stock-AF'!AT$2:AT$215,'Stock-AF'!$C$2:$C$215,Shares!$B52,'Stock-AF'!$G$2:$G$215,Shares!$A$1)/SUMIFS('Stock-AF'!AT$2:AT$215,'Stock-AF'!$C$2:$C$215,Shares!$A52,'Stock-AF'!$G$2:$G$215,Shares!$A$1)</f>
        <v>2.2597025230252372E-2</v>
      </c>
      <c r="AL52" s="9">
        <f>SUMIFS('Stock-AF'!AU$2:AU$215,'Stock-AF'!$C$2:$C$215,Shares!$B52,'Stock-AF'!$G$2:$G$215,Shares!$A$1)/SUMIFS('Stock-AF'!AU$2:AU$215,'Stock-AF'!$C$2:$C$215,Shares!$A52,'Stock-AF'!$G$2:$G$215,Shares!$A$1)</f>
        <v>0</v>
      </c>
      <c r="AM52" s="9">
        <f>SUMIFS('Stock-AF'!AV$2:AV$215,'Stock-AF'!$C$2:$C$215,Shares!$B52,'Stock-AF'!$G$2:$G$215,Shares!$A$1)/SUMIFS('Stock-AF'!AV$2:AV$215,'Stock-AF'!$C$2:$C$215,Shares!$A52,'Stock-AF'!$G$2:$G$215,Shares!$A$1)</f>
        <v>0</v>
      </c>
    </row>
    <row r="53" spans="1:39">
      <c r="A53" t="str">
        <f t="shared" si="0"/>
        <v>C_ES-SH-HR*</v>
      </c>
      <c r="B53" s="4" t="s">
        <v>166</v>
      </c>
      <c r="C53" s="9">
        <f>SUMIFS('Stock-AF'!L$2:L$215,'Stock-AF'!$C$2:$C$215,Shares!$B53,'Stock-AF'!$G$2:$G$215,Shares!$A$1)/SUMIFS('Stock-AF'!L$2:L$215,'Stock-AF'!$C$2:$C$215,Shares!$A53,'Stock-AF'!$G$2:$G$215,Shares!$A$1)</f>
        <v>0.166465941037865</v>
      </c>
      <c r="D53" s="9">
        <f>SUMIFS('Stock-AF'!M$2:M$215,'Stock-AF'!$C$2:$C$215,Shares!$B53,'Stock-AF'!$G$2:$G$215,Shares!$A$1)/SUMIFS('Stock-AF'!M$2:M$215,'Stock-AF'!$C$2:$C$215,Shares!$A53,'Stock-AF'!$G$2:$G$215,Shares!$A$1)</f>
        <v>0.11542869431430866</v>
      </c>
      <c r="E53" s="9">
        <f>SUMIFS('Stock-AF'!N$2:N$215,'Stock-AF'!$C$2:$C$215,Shares!$B53,'Stock-AF'!$G$2:$G$215,Shares!$A$1)/SUMIFS('Stock-AF'!N$2:N$215,'Stock-AF'!$C$2:$C$215,Shares!$A53,'Stock-AF'!$G$2:$G$215,Shares!$A$1)</f>
        <v>0.23237770417736425</v>
      </c>
      <c r="F53" s="9">
        <f>SUMIFS('Stock-AF'!O$2:O$215,'Stock-AF'!$C$2:$C$215,Shares!$B53,'Stock-AF'!$G$2:$G$215,Shares!$A$1)/SUMIFS('Stock-AF'!O$2:O$215,'Stock-AF'!$C$2:$C$215,Shares!$A53,'Stock-AF'!$G$2:$G$215,Shares!$A$1)</f>
        <v>0.22769498682396669</v>
      </c>
      <c r="G53" s="9">
        <f>SUMIFS('Stock-AF'!P$2:P$215,'Stock-AF'!$C$2:$C$215,Shares!$B53,'Stock-AF'!$G$2:$G$215,Shares!$A$1)/SUMIFS('Stock-AF'!P$2:P$215,'Stock-AF'!$C$2:$C$215,Shares!$A53,'Stock-AF'!$G$2:$G$215,Shares!$A$1)</f>
        <v>8.0723657699542428E-2</v>
      </c>
      <c r="H53" s="9">
        <f>SUMIFS('Stock-AF'!Q$2:Q$215,'Stock-AF'!$C$2:$C$215,Shares!$B53,'Stock-AF'!$G$2:$G$215,Shares!$A$1)/SUMIFS('Stock-AF'!Q$2:Q$215,'Stock-AF'!$C$2:$C$215,Shares!$A53,'Stock-AF'!$G$2:$G$215,Shares!$A$1)</f>
        <v>0.43994895231077358</v>
      </c>
      <c r="I53" s="9">
        <f>SUMIFS('Stock-AF'!R$2:R$215,'Stock-AF'!$C$2:$C$215,Shares!$B53,'Stock-AF'!$G$2:$G$215,Shares!$A$1)/SUMIFS('Stock-AF'!R$2:R$215,'Stock-AF'!$C$2:$C$215,Shares!$A53,'Stock-AF'!$G$2:$G$215,Shares!$A$1)</f>
        <v>0.26235767142918381</v>
      </c>
      <c r="J53" s="9">
        <f>SUMIFS('Stock-AF'!S$2:S$215,'Stock-AF'!$C$2:$C$215,Shares!$B53,'Stock-AF'!$G$2:$G$215,Shares!$A$1)/SUMIFS('Stock-AF'!S$2:S$215,'Stock-AF'!$C$2:$C$215,Shares!$A53,'Stock-AF'!$G$2:$G$215,Shares!$A$1)</f>
        <v>8.6682318442101846E-3</v>
      </c>
      <c r="K53" s="9">
        <f>SUMIFS('Stock-AF'!T$2:T$215,'Stock-AF'!$C$2:$C$215,Shares!$B53,'Stock-AF'!$G$2:$G$215,Shares!$A$1)/SUMIFS('Stock-AF'!T$2:T$215,'Stock-AF'!$C$2:$C$215,Shares!$A53,'Stock-AF'!$G$2:$G$215,Shares!$A$1)</f>
        <v>0.33238331814002781</v>
      </c>
      <c r="L53" s="9">
        <f>SUMIFS('Stock-AF'!U$2:U$215,'Stock-AF'!$C$2:$C$215,Shares!$B53,'Stock-AF'!$G$2:$G$215,Shares!$A$1)/SUMIFS('Stock-AF'!U$2:U$215,'Stock-AF'!$C$2:$C$215,Shares!$A53,'Stock-AF'!$G$2:$G$215,Shares!$A$1)</f>
        <v>3.4414779897139473E-2</v>
      </c>
      <c r="M53" s="9">
        <f>SUMIFS('Stock-AF'!V$2:V$215,'Stock-AF'!$C$2:$C$215,Shares!$B53,'Stock-AF'!$G$2:$G$215,Shares!$A$1)/SUMIFS('Stock-AF'!V$2:V$215,'Stock-AF'!$C$2:$C$215,Shares!$A53,'Stock-AF'!$G$2:$G$215,Shares!$A$1)</f>
        <v>7.7781462019173617E-2</v>
      </c>
      <c r="N53" s="9">
        <f>SUMIFS('Stock-AF'!W$2:W$215,'Stock-AF'!$C$2:$C$215,Shares!$B53,'Stock-AF'!$G$2:$G$215,Shares!$A$1)/SUMIFS('Stock-AF'!W$2:W$215,'Stock-AF'!$C$2:$C$215,Shares!$A53,'Stock-AF'!$G$2:$G$215,Shares!$A$1)</f>
        <v>0.23719369771722079</v>
      </c>
      <c r="O53" s="9">
        <f>SUMIFS('Stock-AF'!X$2:X$215,'Stock-AF'!$C$2:$C$215,Shares!$B53,'Stock-AF'!$G$2:$G$215,Shares!$A$1)/SUMIFS('Stock-AF'!X$2:X$215,'Stock-AF'!$C$2:$C$215,Shares!$A53,'Stock-AF'!$G$2:$G$215,Shares!$A$1)</f>
        <v>0.27589870697584556</v>
      </c>
      <c r="P53" s="9">
        <f>SUMIFS('Stock-AF'!Y$2:Y$215,'Stock-AF'!$C$2:$C$215,Shares!$B53,'Stock-AF'!$G$2:$G$215,Shares!$A$1)/SUMIFS('Stock-AF'!Y$2:Y$215,'Stock-AF'!$C$2:$C$215,Shares!$A53,'Stock-AF'!$G$2:$G$215,Shares!$A$1)</f>
        <v>0.1057051400034672</v>
      </c>
      <c r="Q53" s="9">
        <f>SUMIFS('Stock-AF'!Z$2:Z$215,'Stock-AF'!$C$2:$C$215,Shares!$B53,'Stock-AF'!$G$2:$G$215,Shares!$A$1)/SUMIFS('Stock-AF'!Z$2:Z$215,'Stock-AF'!$C$2:$C$215,Shares!$A53,'Stock-AF'!$G$2:$G$215,Shares!$A$1)</f>
        <v>0.17543896922382018</v>
      </c>
      <c r="R53" s="9">
        <f>SUMIFS('Stock-AF'!AA$2:AA$215,'Stock-AF'!$C$2:$C$215,Shares!$B53,'Stock-AF'!$G$2:$G$215,Shares!$A$1)/SUMIFS('Stock-AF'!AA$2:AA$215,'Stock-AF'!$C$2:$C$215,Shares!$A53,'Stock-AF'!$G$2:$G$215,Shares!$A$1)</f>
        <v>0.22625579516577646</v>
      </c>
      <c r="S53" s="9">
        <f>SUMIFS('Stock-AF'!AB$2:AB$215,'Stock-AF'!$C$2:$C$215,Shares!$B53,'Stock-AF'!$G$2:$G$215,Shares!$A$1)/SUMIFS('Stock-AF'!AB$2:AB$215,'Stock-AF'!$C$2:$C$215,Shares!$A53,'Stock-AF'!$G$2:$G$215,Shares!$A$1)</f>
        <v>0</v>
      </c>
      <c r="T53" s="9">
        <f>SUMIFS('Stock-AF'!AC$2:AC$215,'Stock-AF'!$C$2:$C$215,Shares!$B53,'Stock-AF'!$G$2:$G$215,Shares!$A$1)/SUMIFS('Stock-AF'!AC$2:AC$215,'Stock-AF'!$C$2:$C$215,Shares!$A53,'Stock-AF'!$G$2:$G$215,Shares!$A$1)</f>
        <v>0.36471714063636274</v>
      </c>
      <c r="U53" s="9">
        <f>SUMIFS('Stock-AF'!AD$2:AD$215,'Stock-AF'!$C$2:$C$215,Shares!$B53,'Stock-AF'!$G$2:$G$215,Shares!$A$1)/SUMIFS('Stock-AF'!AD$2:AD$215,'Stock-AF'!$C$2:$C$215,Shares!$A53,'Stock-AF'!$G$2:$G$215,Shares!$A$1)</f>
        <v>0</v>
      </c>
      <c r="V53" s="9">
        <f>SUMIFS('Stock-AF'!AE$2:AE$215,'Stock-AF'!$C$2:$C$215,Shares!$B53,'Stock-AF'!$G$2:$G$215,Shares!$A$1)/SUMIFS('Stock-AF'!AE$2:AE$215,'Stock-AF'!$C$2:$C$215,Shares!$A53,'Stock-AF'!$G$2:$G$215,Shares!$A$1)</f>
        <v>2.2599621845960892E-2</v>
      </c>
      <c r="W53" s="9">
        <f>SUMIFS('Stock-AF'!AF$2:AF$215,'Stock-AF'!$C$2:$C$215,Shares!$B53,'Stock-AF'!$G$2:$G$215,Shares!$A$1)/SUMIFS('Stock-AF'!AF$2:AF$215,'Stock-AF'!$C$2:$C$215,Shares!$A53,'Stock-AF'!$G$2:$G$215,Shares!$A$1)</f>
        <v>0.57693897538616834</v>
      </c>
      <c r="X53" s="9">
        <f>SUMIFS('Stock-AF'!AG$2:AG$215,'Stock-AF'!$C$2:$C$215,Shares!$B53,'Stock-AF'!$G$2:$G$215,Shares!$A$1)/SUMIFS('Stock-AF'!AG$2:AG$215,'Stock-AF'!$C$2:$C$215,Shares!$A53,'Stock-AF'!$G$2:$G$215,Shares!$A$1)</f>
        <v>7.0956771732735265E-3</v>
      </c>
      <c r="Y53" s="9">
        <f>SUMIFS('Stock-AF'!AH$2:AH$215,'Stock-AF'!$C$2:$C$215,Shares!$B53,'Stock-AF'!$G$2:$G$215,Shares!$A$1)/SUMIFS('Stock-AF'!AH$2:AH$215,'Stock-AF'!$C$2:$C$215,Shares!$A53,'Stock-AF'!$G$2:$G$215,Shares!$A$1)</f>
        <v>0.14356575869399441</v>
      </c>
      <c r="Z53" s="9">
        <f>SUMIFS('Stock-AF'!AI$2:AI$215,'Stock-AF'!$C$2:$C$215,Shares!$B53,'Stock-AF'!$G$2:$G$215,Shares!$A$1)/SUMIFS('Stock-AF'!AI$2:AI$215,'Stock-AF'!$C$2:$C$215,Shares!$A53,'Stock-AF'!$G$2:$G$215,Shares!$A$1)</f>
        <v>6.6572550977818917E-2</v>
      </c>
      <c r="AA53" s="9">
        <f>SUMIFS('Stock-AF'!AJ$2:AJ$215,'Stock-AF'!$C$2:$C$215,Shares!$B53,'Stock-AF'!$G$2:$G$215,Shares!$A$1)/SUMIFS('Stock-AF'!AJ$2:AJ$215,'Stock-AF'!$C$2:$C$215,Shares!$A53,'Stock-AF'!$G$2:$G$215,Shares!$A$1)</f>
        <v>0</v>
      </c>
      <c r="AB53" s="9">
        <f>SUMIFS('Stock-AF'!AK$2:AK$215,'Stock-AF'!$C$2:$C$215,Shares!$B53,'Stock-AF'!$G$2:$G$215,Shares!$A$1)/SUMIFS('Stock-AF'!AK$2:AK$215,'Stock-AF'!$C$2:$C$215,Shares!$A53,'Stock-AF'!$G$2:$G$215,Shares!$A$1)</f>
        <v>0.50477336972111053</v>
      </c>
      <c r="AC53" s="9">
        <f>SUMIFS('Stock-AF'!AL$2:AL$215,'Stock-AF'!$C$2:$C$215,Shares!$B53,'Stock-AF'!$G$2:$G$215,Shares!$A$1)/SUMIFS('Stock-AF'!AL$2:AL$215,'Stock-AF'!$C$2:$C$215,Shares!$A53,'Stock-AF'!$G$2:$G$215,Shares!$A$1)</f>
        <v>0</v>
      </c>
      <c r="AD53" s="9">
        <f>SUMIFS('Stock-AF'!AM$2:AM$215,'Stock-AF'!$C$2:$C$215,Shares!$B53,'Stock-AF'!$G$2:$G$215,Shares!$A$1)/SUMIFS('Stock-AF'!AM$2:AM$215,'Stock-AF'!$C$2:$C$215,Shares!$A53,'Stock-AF'!$G$2:$G$215,Shares!$A$1)</f>
        <v>3.4352142336859667E-2</v>
      </c>
      <c r="AE53" s="9">
        <f>SUMIFS('Stock-AF'!AN$2:AN$215,'Stock-AF'!$C$2:$C$215,Shares!$B53,'Stock-AF'!$G$2:$G$215,Shares!$A$1)/SUMIFS('Stock-AF'!AN$2:AN$215,'Stock-AF'!$C$2:$C$215,Shares!$A53,'Stock-AF'!$G$2:$G$215,Shares!$A$1)</f>
        <v>0.11981628995080247</v>
      </c>
      <c r="AF53" s="9">
        <f>SUMIFS('Stock-AF'!AO$2:AO$215,'Stock-AF'!$C$2:$C$215,Shares!$B53,'Stock-AF'!$G$2:$G$215,Shares!$A$1)/SUMIFS('Stock-AF'!AO$2:AO$215,'Stock-AF'!$C$2:$C$215,Shares!$A53,'Stock-AF'!$G$2:$G$215,Shares!$A$1)</f>
        <v>0.11066805248252283</v>
      </c>
      <c r="AG53" s="9">
        <f>SUMIFS('Stock-AF'!AP$2:AP$215,'Stock-AF'!$C$2:$C$215,Shares!$B53,'Stock-AF'!$G$2:$G$215,Shares!$A$1)/SUMIFS('Stock-AF'!AP$2:AP$215,'Stock-AF'!$C$2:$C$215,Shares!$A53,'Stock-AF'!$G$2:$G$215,Shares!$A$1)</f>
        <v>0.23841450891258256</v>
      </c>
      <c r="AH53" s="9">
        <f>SUMIFS('Stock-AF'!AQ$2:AQ$215,'Stock-AF'!$C$2:$C$215,Shares!$B53,'Stock-AF'!$G$2:$G$215,Shares!$A$1)/SUMIFS('Stock-AF'!AQ$2:AQ$215,'Stock-AF'!$C$2:$C$215,Shares!$A53,'Stock-AF'!$G$2:$G$215,Shares!$A$1)</f>
        <v>4.4186743382625522E-2</v>
      </c>
      <c r="AI53" s="9">
        <f>SUMIFS('Stock-AF'!AR$2:AR$215,'Stock-AF'!$C$2:$C$215,Shares!$B53,'Stock-AF'!$G$2:$G$215,Shares!$A$1)/SUMIFS('Stock-AF'!AR$2:AR$215,'Stock-AF'!$C$2:$C$215,Shares!$A53,'Stock-AF'!$G$2:$G$215,Shares!$A$1)</f>
        <v>0.15843947479362439</v>
      </c>
      <c r="AJ53" s="9">
        <f>SUMIFS('Stock-AF'!AS$2:AS$215,'Stock-AF'!$C$2:$C$215,Shares!$B53,'Stock-AF'!$G$2:$G$215,Shares!$A$1)/SUMIFS('Stock-AF'!AS$2:AS$215,'Stock-AF'!$C$2:$C$215,Shares!$A53,'Stock-AF'!$G$2:$G$215,Shares!$A$1)</f>
        <v>0.1262078999975707</v>
      </c>
      <c r="AK53" s="9">
        <f>SUMIFS('Stock-AF'!AT$2:AT$215,'Stock-AF'!$C$2:$C$215,Shares!$B53,'Stock-AF'!$G$2:$G$215,Shares!$A$1)/SUMIFS('Stock-AF'!AT$2:AT$215,'Stock-AF'!$C$2:$C$215,Shares!$A53,'Stock-AF'!$G$2:$G$215,Shares!$A$1)</f>
        <v>0.53938465376758093</v>
      </c>
      <c r="AL53" s="9">
        <f>SUMIFS('Stock-AF'!AU$2:AU$215,'Stock-AF'!$C$2:$C$215,Shares!$B53,'Stock-AF'!$G$2:$G$215,Shares!$A$1)/SUMIFS('Stock-AF'!AU$2:AU$215,'Stock-AF'!$C$2:$C$215,Shares!$A53,'Stock-AF'!$G$2:$G$215,Shares!$A$1)</f>
        <v>1.9985956685976358E-2</v>
      </c>
      <c r="AM53" s="9">
        <f>SUMIFS('Stock-AF'!AV$2:AV$215,'Stock-AF'!$C$2:$C$215,Shares!$B53,'Stock-AF'!$G$2:$G$215,Shares!$A$1)/SUMIFS('Stock-AF'!AV$2:AV$215,'Stock-AF'!$C$2:$C$215,Shares!$A53,'Stock-AF'!$G$2:$G$215,Shares!$A$1)</f>
        <v>9.5333266336722566E-2</v>
      </c>
    </row>
    <row r="54" spans="1:39">
      <c r="A54" t="str">
        <f t="shared" si="0"/>
        <v>C_ES-SH-OF*</v>
      </c>
      <c r="B54" s="4" t="s">
        <v>167</v>
      </c>
      <c r="C54" s="9">
        <f>SUMIFS('Stock-AF'!L$2:L$215,'Stock-AF'!$C$2:$C$215,Shares!$B54,'Stock-AF'!$G$2:$G$215,Shares!$A$1)/SUMIFS('Stock-AF'!L$2:L$215,'Stock-AF'!$C$2:$C$215,Shares!$A54,'Stock-AF'!$G$2:$G$215,Shares!$A$1)</f>
        <v>0.2272016885515355</v>
      </c>
      <c r="D54" s="9">
        <f>SUMIFS('Stock-AF'!M$2:M$215,'Stock-AF'!$C$2:$C$215,Shares!$B54,'Stock-AF'!$G$2:$G$215,Shares!$A$1)/SUMIFS('Stock-AF'!M$2:M$215,'Stock-AF'!$C$2:$C$215,Shares!$A54,'Stock-AF'!$G$2:$G$215,Shares!$A$1)</f>
        <v>2.8322495007243563E-2</v>
      </c>
      <c r="E54" s="9">
        <f>SUMIFS('Stock-AF'!N$2:N$215,'Stock-AF'!$C$2:$C$215,Shares!$B54,'Stock-AF'!$G$2:$G$215,Shares!$A$1)/SUMIFS('Stock-AF'!N$2:N$215,'Stock-AF'!$C$2:$C$215,Shares!$A54,'Stock-AF'!$G$2:$G$215,Shares!$A$1)</f>
        <v>0</v>
      </c>
      <c r="F54" s="9">
        <f>SUMIFS('Stock-AF'!O$2:O$215,'Stock-AF'!$C$2:$C$215,Shares!$B54,'Stock-AF'!$G$2:$G$215,Shares!$A$1)/SUMIFS('Stock-AF'!O$2:O$215,'Stock-AF'!$C$2:$C$215,Shares!$A54,'Stock-AF'!$G$2:$G$215,Shares!$A$1)</f>
        <v>2.1746382523148266E-4</v>
      </c>
      <c r="G54" s="9">
        <f>SUMIFS('Stock-AF'!P$2:P$215,'Stock-AF'!$C$2:$C$215,Shares!$B54,'Stock-AF'!$G$2:$G$215,Shares!$A$1)/SUMIFS('Stock-AF'!P$2:P$215,'Stock-AF'!$C$2:$C$215,Shares!$A54,'Stock-AF'!$G$2:$G$215,Shares!$A$1)</f>
        <v>1.4048746261536271E-2</v>
      </c>
      <c r="H54" s="9">
        <f>SUMIFS('Stock-AF'!Q$2:Q$215,'Stock-AF'!$C$2:$C$215,Shares!$B54,'Stock-AF'!$G$2:$G$215,Shares!$A$1)/SUMIFS('Stock-AF'!Q$2:Q$215,'Stock-AF'!$C$2:$C$215,Shares!$A54,'Stock-AF'!$G$2:$G$215,Shares!$A$1)</f>
        <v>9.1129374212613551E-2</v>
      </c>
      <c r="I54" s="9">
        <f>SUMIFS('Stock-AF'!R$2:R$215,'Stock-AF'!$C$2:$C$215,Shares!$B54,'Stock-AF'!$G$2:$G$215,Shares!$A$1)/SUMIFS('Stock-AF'!R$2:R$215,'Stock-AF'!$C$2:$C$215,Shares!$A54,'Stock-AF'!$G$2:$G$215,Shares!$A$1)</f>
        <v>3.6806543687758528E-2</v>
      </c>
      <c r="J54" s="9">
        <f>SUMIFS('Stock-AF'!S$2:S$215,'Stock-AF'!$C$2:$C$215,Shares!$B54,'Stock-AF'!$G$2:$G$215,Shares!$A$1)/SUMIFS('Stock-AF'!S$2:S$215,'Stock-AF'!$C$2:$C$215,Shares!$A54,'Stock-AF'!$G$2:$G$215,Shares!$A$1)</f>
        <v>1.2789592437054596E-2</v>
      </c>
      <c r="K54" s="9">
        <f>SUMIFS('Stock-AF'!T$2:T$215,'Stock-AF'!$C$2:$C$215,Shares!$B54,'Stock-AF'!$G$2:$G$215,Shares!$A$1)/SUMIFS('Stock-AF'!T$2:T$215,'Stock-AF'!$C$2:$C$215,Shares!$A54,'Stock-AF'!$G$2:$G$215,Shares!$A$1)</f>
        <v>0</v>
      </c>
      <c r="L54" s="9">
        <f>SUMIFS('Stock-AF'!U$2:U$215,'Stock-AF'!$C$2:$C$215,Shares!$B54,'Stock-AF'!$G$2:$G$215,Shares!$A$1)/SUMIFS('Stock-AF'!U$2:U$215,'Stock-AF'!$C$2:$C$215,Shares!$A54,'Stock-AF'!$G$2:$G$215,Shares!$A$1)</f>
        <v>1.4661955240520805E-2</v>
      </c>
      <c r="M54" s="9">
        <f>SUMIFS('Stock-AF'!V$2:V$215,'Stock-AF'!$C$2:$C$215,Shares!$B54,'Stock-AF'!$G$2:$G$215,Shares!$A$1)/SUMIFS('Stock-AF'!V$2:V$215,'Stock-AF'!$C$2:$C$215,Shares!$A54,'Stock-AF'!$G$2:$G$215,Shares!$A$1)</f>
        <v>4.0572309988547994E-2</v>
      </c>
      <c r="N54" s="9">
        <f>SUMIFS('Stock-AF'!W$2:W$215,'Stock-AF'!$C$2:$C$215,Shares!$B54,'Stock-AF'!$G$2:$G$215,Shares!$A$1)/SUMIFS('Stock-AF'!W$2:W$215,'Stock-AF'!$C$2:$C$215,Shares!$A54,'Stock-AF'!$G$2:$G$215,Shares!$A$1)</f>
        <v>0</v>
      </c>
      <c r="O54" s="9">
        <f>SUMIFS('Stock-AF'!X$2:X$215,'Stock-AF'!$C$2:$C$215,Shares!$B54,'Stock-AF'!$G$2:$G$215,Shares!$A$1)/SUMIFS('Stock-AF'!X$2:X$215,'Stock-AF'!$C$2:$C$215,Shares!$A54,'Stock-AF'!$G$2:$G$215,Shares!$A$1)</f>
        <v>1.4815893598852279E-2</v>
      </c>
      <c r="P54" s="9">
        <f>SUMIFS('Stock-AF'!Y$2:Y$215,'Stock-AF'!$C$2:$C$215,Shares!$B54,'Stock-AF'!$G$2:$G$215,Shares!$A$1)/SUMIFS('Stock-AF'!Y$2:Y$215,'Stock-AF'!$C$2:$C$215,Shares!$A54,'Stock-AF'!$G$2:$G$215,Shares!$A$1)</f>
        <v>2.2036356669123243E-2</v>
      </c>
      <c r="Q54" s="9">
        <f>SUMIFS('Stock-AF'!Z$2:Z$215,'Stock-AF'!$C$2:$C$215,Shares!$B54,'Stock-AF'!$G$2:$G$215,Shares!$A$1)/SUMIFS('Stock-AF'!Z$2:Z$215,'Stock-AF'!$C$2:$C$215,Shares!$A54,'Stock-AF'!$G$2:$G$215,Shares!$A$1)</f>
        <v>2.4770004049441418E-2</v>
      </c>
      <c r="R54" s="9">
        <f>SUMIFS('Stock-AF'!AA$2:AA$215,'Stock-AF'!$C$2:$C$215,Shares!$B54,'Stock-AF'!$G$2:$G$215,Shares!$A$1)/SUMIFS('Stock-AF'!AA$2:AA$215,'Stock-AF'!$C$2:$C$215,Shares!$A54,'Stock-AF'!$G$2:$G$215,Shares!$A$1)</f>
        <v>5.9209308281425073E-3</v>
      </c>
      <c r="S54" s="9">
        <f>SUMIFS('Stock-AF'!AB$2:AB$215,'Stock-AF'!$C$2:$C$215,Shares!$B54,'Stock-AF'!$G$2:$G$215,Shares!$A$1)/SUMIFS('Stock-AF'!AB$2:AB$215,'Stock-AF'!$C$2:$C$215,Shares!$A54,'Stock-AF'!$G$2:$G$215,Shares!$A$1)</f>
        <v>3.8556407509674859E-2</v>
      </c>
      <c r="T54" s="9">
        <f>SUMIFS('Stock-AF'!AC$2:AC$215,'Stock-AF'!$C$2:$C$215,Shares!$B54,'Stock-AF'!$G$2:$G$215,Shares!$A$1)/SUMIFS('Stock-AF'!AC$2:AC$215,'Stock-AF'!$C$2:$C$215,Shares!$A54,'Stock-AF'!$G$2:$G$215,Shares!$A$1)</f>
        <v>7.2550431545838701E-3</v>
      </c>
      <c r="U54" s="9">
        <f>SUMIFS('Stock-AF'!AD$2:AD$215,'Stock-AF'!$C$2:$C$215,Shares!$B54,'Stock-AF'!$G$2:$G$215,Shares!$A$1)/SUMIFS('Stock-AF'!AD$2:AD$215,'Stock-AF'!$C$2:$C$215,Shares!$A54,'Stock-AF'!$G$2:$G$215,Shares!$A$1)</f>
        <v>0</v>
      </c>
      <c r="V54" s="9">
        <f>SUMIFS('Stock-AF'!AE$2:AE$215,'Stock-AF'!$C$2:$C$215,Shares!$B54,'Stock-AF'!$G$2:$G$215,Shares!$A$1)/SUMIFS('Stock-AF'!AE$2:AE$215,'Stock-AF'!$C$2:$C$215,Shares!$A54,'Stock-AF'!$G$2:$G$215,Shares!$A$1)</f>
        <v>0</v>
      </c>
      <c r="W54" s="9">
        <f>SUMIFS('Stock-AF'!AF$2:AF$215,'Stock-AF'!$C$2:$C$215,Shares!$B54,'Stock-AF'!$G$2:$G$215,Shares!$A$1)/SUMIFS('Stock-AF'!AF$2:AF$215,'Stock-AF'!$C$2:$C$215,Shares!$A54,'Stock-AF'!$G$2:$G$215,Shares!$A$1)</f>
        <v>8.7941403741488733E-2</v>
      </c>
      <c r="X54" s="9">
        <f>SUMIFS('Stock-AF'!AG$2:AG$215,'Stock-AF'!$C$2:$C$215,Shares!$B54,'Stock-AF'!$G$2:$G$215,Shares!$A$1)/SUMIFS('Stock-AF'!AG$2:AG$215,'Stock-AF'!$C$2:$C$215,Shares!$A54,'Stock-AF'!$G$2:$G$215,Shares!$A$1)</f>
        <v>6.0477597020181073E-2</v>
      </c>
      <c r="Y54" s="9">
        <f>SUMIFS('Stock-AF'!AH$2:AH$215,'Stock-AF'!$C$2:$C$215,Shares!$B54,'Stock-AF'!$G$2:$G$215,Shares!$A$1)/SUMIFS('Stock-AF'!AH$2:AH$215,'Stock-AF'!$C$2:$C$215,Shares!$A54,'Stock-AF'!$G$2:$G$215,Shares!$A$1)</f>
        <v>0</v>
      </c>
      <c r="Z54" s="9">
        <f>SUMIFS('Stock-AF'!AI$2:AI$215,'Stock-AF'!$C$2:$C$215,Shares!$B54,'Stock-AF'!$G$2:$G$215,Shares!$A$1)/SUMIFS('Stock-AF'!AI$2:AI$215,'Stock-AF'!$C$2:$C$215,Shares!$A54,'Stock-AF'!$G$2:$G$215,Shares!$A$1)</f>
        <v>0.13536960811087995</v>
      </c>
      <c r="AA54" s="9">
        <f>SUMIFS('Stock-AF'!AJ$2:AJ$215,'Stock-AF'!$C$2:$C$215,Shares!$B54,'Stock-AF'!$G$2:$G$215,Shares!$A$1)/SUMIFS('Stock-AF'!AJ$2:AJ$215,'Stock-AF'!$C$2:$C$215,Shares!$A54,'Stock-AF'!$G$2:$G$215,Shares!$A$1)</f>
        <v>0</v>
      </c>
      <c r="AB54" s="9">
        <f>SUMIFS('Stock-AF'!AK$2:AK$215,'Stock-AF'!$C$2:$C$215,Shares!$B54,'Stock-AF'!$G$2:$G$215,Shares!$A$1)/SUMIFS('Stock-AF'!AK$2:AK$215,'Stock-AF'!$C$2:$C$215,Shares!$A54,'Stock-AF'!$G$2:$G$215,Shares!$A$1)</f>
        <v>8.0771824984937207E-2</v>
      </c>
      <c r="AC54" s="9">
        <f>SUMIFS('Stock-AF'!AL$2:AL$215,'Stock-AF'!$C$2:$C$215,Shares!$B54,'Stock-AF'!$G$2:$G$215,Shares!$A$1)/SUMIFS('Stock-AF'!AL$2:AL$215,'Stock-AF'!$C$2:$C$215,Shares!$A54,'Stock-AF'!$G$2:$G$215,Shares!$A$1)</f>
        <v>0</v>
      </c>
      <c r="AD54" s="9">
        <f>SUMIFS('Stock-AF'!AM$2:AM$215,'Stock-AF'!$C$2:$C$215,Shares!$B54,'Stock-AF'!$G$2:$G$215,Shares!$A$1)/SUMIFS('Stock-AF'!AM$2:AM$215,'Stock-AF'!$C$2:$C$215,Shares!$A54,'Stock-AF'!$G$2:$G$215,Shares!$A$1)</f>
        <v>8.4872927120622978E-4</v>
      </c>
      <c r="AE54" s="9">
        <f>SUMIFS('Stock-AF'!AN$2:AN$215,'Stock-AF'!$C$2:$C$215,Shares!$B54,'Stock-AF'!$G$2:$G$215,Shares!$A$1)/SUMIFS('Stock-AF'!AN$2:AN$215,'Stock-AF'!$C$2:$C$215,Shares!$A54,'Stock-AF'!$G$2:$G$215,Shares!$A$1)</f>
        <v>1.343582955878375E-2</v>
      </c>
      <c r="AF54" s="9">
        <f>SUMIFS('Stock-AF'!AO$2:AO$215,'Stock-AF'!$C$2:$C$215,Shares!$B54,'Stock-AF'!$G$2:$G$215,Shares!$A$1)/SUMIFS('Stock-AF'!AO$2:AO$215,'Stock-AF'!$C$2:$C$215,Shares!$A54,'Stock-AF'!$G$2:$G$215,Shares!$A$1)</f>
        <v>2.5073758745640651E-2</v>
      </c>
      <c r="AG54" s="9">
        <f>SUMIFS('Stock-AF'!AP$2:AP$215,'Stock-AF'!$C$2:$C$215,Shares!$B54,'Stock-AF'!$G$2:$G$215,Shares!$A$1)/SUMIFS('Stock-AF'!AP$2:AP$215,'Stock-AF'!$C$2:$C$215,Shares!$A54,'Stock-AF'!$G$2:$G$215,Shares!$A$1)</f>
        <v>0</v>
      </c>
      <c r="AH54" s="9">
        <f>SUMIFS('Stock-AF'!AQ$2:AQ$215,'Stock-AF'!$C$2:$C$215,Shares!$B54,'Stock-AF'!$G$2:$G$215,Shares!$A$1)/SUMIFS('Stock-AF'!AQ$2:AQ$215,'Stock-AF'!$C$2:$C$215,Shares!$A54,'Stock-AF'!$G$2:$G$215,Shares!$A$1)</f>
        <v>0</v>
      </c>
      <c r="AI54" s="9">
        <f>SUMIFS('Stock-AF'!AR$2:AR$215,'Stock-AF'!$C$2:$C$215,Shares!$B54,'Stock-AF'!$G$2:$G$215,Shares!$A$1)/SUMIFS('Stock-AF'!AR$2:AR$215,'Stock-AF'!$C$2:$C$215,Shares!$A54,'Stock-AF'!$G$2:$G$215,Shares!$A$1)</f>
        <v>2.4362885297620582E-2</v>
      </c>
      <c r="AJ54" s="9">
        <f>SUMIFS('Stock-AF'!AS$2:AS$215,'Stock-AF'!$C$2:$C$215,Shares!$B54,'Stock-AF'!$G$2:$G$215,Shares!$A$1)/SUMIFS('Stock-AF'!AS$2:AS$215,'Stock-AF'!$C$2:$C$215,Shares!$A54,'Stock-AF'!$G$2:$G$215,Shares!$A$1)</f>
        <v>7.2435962032279134E-3</v>
      </c>
      <c r="AK54" s="9">
        <f>SUMIFS('Stock-AF'!AT$2:AT$215,'Stock-AF'!$C$2:$C$215,Shares!$B54,'Stock-AF'!$G$2:$G$215,Shares!$A$1)/SUMIFS('Stock-AF'!AT$2:AT$215,'Stock-AF'!$C$2:$C$215,Shares!$A54,'Stock-AF'!$G$2:$G$215,Shares!$A$1)</f>
        <v>0</v>
      </c>
      <c r="AL54" s="9">
        <f>SUMIFS('Stock-AF'!AU$2:AU$215,'Stock-AF'!$C$2:$C$215,Shares!$B54,'Stock-AF'!$G$2:$G$215,Shares!$A$1)/SUMIFS('Stock-AF'!AU$2:AU$215,'Stock-AF'!$C$2:$C$215,Shares!$A54,'Stock-AF'!$G$2:$G$215,Shares!$A$1)</f>
        <v>6.5826746195823049E-3</v>
      </c>
      <c r="AM54" s="9">
        <f>SUMIFS('Stock-AF'!AV$2:AV$215,'Stock-AF'!$C$2:$C$215,Shares!$B54,'Stock-AF'!$G$2:$G$215,Shares!$A$1)/SUMIFS('Stock-AF'!AV$2:AV$215,'Stock-AF'!$C$2:$C$215,Shares!$A54,'Stock-AF'!$G$2:$G$215,Shares!$A$1)</f>
        <v>3.7695556044388826E-3</v>
      </c>
    </row>
    <row r="55" spans="1:39">
      <c r="A55" t="str">
        <f t="shared" si="0"/>
        <v>C_ES-SH-OF*</v>
      </c>
      <c r="B55" s="4" t="s">
        <v>168</v>
      </c>
      <c r="C55" s="9">
        <f>SUMIFS('Stock-AF'!L$2:L$215,'Stock-AF'!$C$2:$C$215,Shares!$B55,'Stock-AF'!$G$2:$G$215,Shares!$A$1)/SUMIFS('Stock-AF'!L$2:L$215,'Stock-AF'!$C$2:$C$215,Shares!$A55,'Stock-AF'!$G$2:$G$215,Shares!$A$1)</f>
        <v>2.4733921684052626E-2</v>
      </c>
      <c r="D55" s="9">
        <f>SUMIFS('Stock-AF'!M$2:M$215,'Stock-AF'!$C$2:$C$215,Shares!$B55,'Stock-AF'!$G$2:$G$215,Shares!$A$1)/SUMIFS('Stock-AF'!M$2:M$215,'Stock-AF'!$C$2:$C$215,Shares!$A55,'Stock-AF'!$G$2:$G$215,Shares!$A$1)</f>
        <v>2.0729214105933433E-3</v>
      </c>
      <c r="E55" s="9">
        <f>SUMIFS('Stock-AF'!N$2:N$215,'Stock-AF'!$C$2:$C$215,Shares!$B55,'Stock-AF'!$G$2:$G$215,Shares!$A$1)/SUMIFS('Stock-AF'!N$2:N$215,'Stock-AF'!$C$2:$C$215,Shares!$A55,'Stock-AF'!$G$2:$G$215,Shares!$A$1)</f>
        <v>0.36655303268323758</v>
      </c>
      <c r="F55" s="9">
        <f>SUMIFS('Stock-AF'!O$2:O$215,'Stock-AF'!$C$2:$C$215,Shares!$B55,'Stock-AF'!$G$2:$G$215,Shares!$A$1)/SUMIFS('Stock-AF'!O$2:O$215,'Stock-AF'!$C$2:$C$215,Shares!$A55,'Stock-AF'!$G$2:$G$215,Shares!$A$1)</f>
        <v>0</v>
      </c>
      <c r="G55" s="9">
        <f>SUMIFS('Stock-AF'!P$2:P$215,'Stock-AF'!$C$2:$C$215,Shares!$B55,'Stock-AF'!$G$2:$G$215,Shares!$A$1)/SUMIFS('Stock-AF'!P$2:P$215,'Stock-AF'!$C$2:$C$215,Shares!$A55,'Stock-AF'!$G$2:$G$215,Shares!$A$1)</f>
        <v>8.8430293168802725E-3</v>
      </c>
      <c r="H55" s="9">
        <f>SUMIFS('Stock-AF'!Q$2:Q$215,'Stock-AF'!$C$2:$C$215,Shares!$B55,'Stock-AF'!$G$2:$G$215,Shares!$A$1)/SUMIFS('Stock-AF'!Q$2:Q$215,'Stock-AF'!$C$2:$C$215,Shares!$A55,'Stock-AF'!$G$2:$G$215,Shares!$A$1)</f>
        <v>0</v>
      </c>
      <c r="I55" s="9">
        <f>SUMIFS('Stock-AF'!R$2:R$215,'Stock-AF'!$C$2:$C$215,Shares!$B55,'Stock-AF'!$G$2:$G$215,Shares!$A$1)/SUMIFS('Stock-AF'!R$2:R$215,'Stock-AF'!$C$2:$C$215,Shares!$A55,'Stock-AF'!$G$2:$G$215,Shares!$A$1)</f>
        <v>0</v>
      </c>
      <c r="J55" s="9">
        <f>SUMIFS('Stock-AF'!S$2:S$215,'Stock-AF'!$C$2:$C$215,Shares!$B55,'Stock-AF'!$G$2:$G$215,Shares!$A$1)/SUMIFS('Stock-AF'!S$2:S$215,'Stock-AF'!$C$2:$C$215,Shares!$A55,'Stock-AF'!$G$2:$G$215,Shares!$A$1)</f>
        <v>1.1279339163936272E-2</v>
      </c>
      <c r="K55" s="9">
        <f>SUMIFS('Stock-AF'!T$2:T$215,'Stock-AF'!$C$2:$C$215,Shares!$B55,'Stock-AF'!$G$2:$G$215,Shares!$A$1)/SUMIFS('Stock-AF'!T$2:T$215,'Stock-AF'!$C$2:$C$215,Shares!$A55,'Stock-AF'!$G$2:$G$215,Shares!$A$1)</f>
        <v>7.7354536990949649E-3</v>
      </c>
      <c r="L55" s="9">
        <f>SUMIFS('Stock-AF'!U$2:U$215,'Stock-AF'!$C$2:$C$215,Shares!$B55,'Stock-AF'!$G$2:$G$215,Shares!$A$1)/SUMIFS('Stock-AF'!U$2:U$215,'Stock-AF'!$C$2:$C$215,Shares!$A55,'Stock-AF'!$G$2:$G$215,Shares!$A$1)</f>
        <v>0</v>
      </c>
      <c r="M55" s="9">
        <f>SUMIFS('Stock-AF'!V$2:V$215,'Stock-AF'!$C$2:$C$215,Shares!$B55,'Stock-AF'!$G$2:$G$215,Shares!$A$1)/SUMIFS('Stock-AF'!V$2:V$215,'Stock-AF'!$C$2:$C$215,Shares!$A55,'Stock-AF'!$G$2:$G$215,Shares!$A$1)</f>
        <v>6.9004159556218542E-3</v>
      </c>
      <c r="N55" s="9">
        <f>SUMIFS('Stock-AF'!W$2:W$215,'Stock-AF'!$C$2:$C$215,Shares!$B55,'Stock-AF'!$G$2:$G$215,Shares!$A$1)/SUMIFS('Stock-AF'!W$2:W$215,'Stock-AF'!$C$2:$C$215,Shares!$A55,'Stock-AF'!$G$2:$G$215,Shares!$A$1)</f>
        <v>0</v>
      </c>
      <c r="O55" s="9">
        <f>SUMIFS('Stock-AF'!X$2:X$215,'Stock-AF'!$C$2:$C$215,Shares!$B55,'Stock-AF'!$G$2:$G$215,Shares!$A$1)/SUMIFS('Stock-AF'!X$2:X$215,'Stock-AF'!$C$2:$C$215,Shares!$A55,'Stock-AF'!$G$2:$G$215,Shares!$A$1)</f>
        <v>7.1939310126838138E-3</v>
      </c>
      <c r="P55" s="9">
        <f>SUMIFS('Stock-AF'!Y$2:Y$215,'Stock-AF'!$C$2:$C$215,Shares!$B55,'Stock-AF'!$G$2:$G$215,Shares!$A$1)/SUMIFS('Stock-AF'!Y$2:Y$215,'Stock-AF'!$C$2:$C$215,Shares!$A55,'Stock-AF'!$G$2:$G$215,Shares!$A$1)</f>
        <v>1.0120774647714168E-3</v>
      </c>
      <c r="Q55" s="9">
        <f>SUMIFS('Stock-AF'!Z$2:Z$215,'Stock-AF'!$C$2:$C$215,Shares!$B55,'Stock-AF'!$G$2:$G$215,Shares!$A$1)/SUMIFS('Stock-AF'!Z$2:Z$215,'Stock-AF'!$C$2:$C$215,Shares!$A55,'Stock-AF'!$G$2:$G$215,Shares!$A$1)</f>
        <v>0</v>
      </c>
      <c r="R55" s="9">
        <f>SUMIFS('Stock-AF'!AA$2:AA$215,'Stock-AF'!$C$2:$C$215,Shares!$B55,'Stock-AF'!$G$2:$G$215,Shares!$A$1)/SUMIFS('Stock-AF'!AA$2:AA$215,'Stock-AF'!$C$2:$C$215,Shares!$A55,'Stock-AF'!$G$2:$G$215,Shares!$A$1)</f>
        <v>3.3084317312704215E-3</v>
      </c>
      <c r="S55" s="9">
        <f>SUMIFS('Stock-AF'!AB$2:AB$215,'Stock-AF'!$C$2:$C$215,Shares!$B55,'Stock-AF'!$G$2:$G$215,Shares!$A$1)/SUMIFS('Stock-AF'!AB$2:AB$215,'Stock-AF'!$C$2:$C$215,Shares!$A55,'Stock-AF'!$G$2:$G$215,Shares!$A$1)</f>
        <v>1.0812202274359845E-3</v>
      </c>
      <c r="T55" s="9">
        <f>SUMIFS('Stock-AF'!AC$2:AC$215,'Stock-AF'!$C$2:$C$215,Shares!$B55,'Stock-AF'!$G$2:$G$215,Shares!$A$1)/SUMIFS('Stock-AF'!AC$2:AC$215,'Stock-AF'!$C$2:$C$215,Shares!$A55,'Stock-AF'!$G$2:$G$215,Shares!$A$1)</f>
        <v>0</v>
      </c>
      <c r="U55" s="9">
        <f>SUMIFS('Stock-AF'!AD$2:AD$215,'Stock-AF'!$C$2:$C$215,Shares!$B55,'Stock-AF'!$G$2:$G$215,Shares!$A$1)/SUMIFS('Stock-AF'!AD$2:AD$215,'Stock-AF'!$C$2:$C$215,Shares!$A55,'Stock-AF'!$G$2:$G$215,Shares!$A$1)</f>
        <v>0</v>
      </c>
      <c r="V55" s="9">
        <f>SUMIFS('Stock-AF'!AE$2:AE$215,'Stock-AF'!$C$2:$C$215,Shares!$B55,'Stock-AF'!$G$2:$G$215,Shares!$A$1)/SUMIFS('Stock-AF'!AE$2:AE$215,'Stock-AF'!$C$2:$C$215,Shares!$A55,'Stock-AF'!$G$2:$G$215,Shares!$A$1)</f>
        <v>0</v>
      </c>
      <c r="W55" s="9">
        <f>SUMIFS('Stock-AF'!AF$2:AF$215,'Stock-AF'!$C$2:$C$215,Shares!$B55,'Stock-AF'!$G$2:$G$215,Shares!$A$1)/SUMIFS('Stock-AF'!AF$2:AF$215,'Stock-AF'!$C$2:$C$215,Shares!$A55,'Stock-AF'!$G$2:$G$215,Shares!$A$1)</f>
        <v>0.10170275616842567</v>
      </c>
      <c r="X55" s="9">
        <f>SUMIFS('Stock-AF'!AG$2:AG$215,'Stock-AF'!$C$2:$C$215,Shares!$B55,'Stock-AF'!$G$2:$G$215,Shares!$A$1)/SUMIFS('Stock-AF'!AG$2:AG$215,'Stock-AF'!$C$2:$C$215,Shares!$A55,'Stock-AF'!$G$2:$G$215,Shares!$A$1)</f>
        <v>0.12885464708716071</v>
      </c>
      <c r="Y55" s="9">
        <f>SUMIFS('Stock-AF'!AH$2:AH$215,'Stock-AF'!$C$2:$C$215,Shares!$B55,'Stock-AF'!$G$2:$G$215,Shares!$A$1)/SUMIFS('Stock-AF'!AH$2:AH$215,'Stock-AF'!$C$2:$C$215,Shares!$A55,'Stock-AF'!$G$2:$G$215,Shares!$A$1)</f>
        <v>0</v>
      </c>
      <c r="Z55" s="9">
        <f>SUMIFS('Stock-AF'!AI$2:AI$215,'Stock-AF'!$C$2:$C$215,Shares!$B55,'Stock-AF'!$G$2:$G$215,Shares!$A$1)/SUMIFS('Stock-AF'!AI$2:AI$215,'Stock-AF'!$C$2:$C$215,Shares!$A55,'Stock-AF'!$G$2:$G$215,Shares!$A$1)</f>
        <v>4.3763565751187568E-2</v>
      </c>
      <c r="AA55" s="9">
        <f>SUMIFS('Stock-AF'!AJ$2:AJ$215,'Stock-AF'!$C$2:$C$215,Shares!$B55,'Stock-AF'!$G$2:$G$215,Shares!$A$1)/SUMIFS('Stock-AF'!AJ$2:AJ$215,'Stock-AF'!$C$2:$C$215,Shares!$A55,'Stock-AF'!$G$2:$G$215,Shares!$A$1)</f>
        <v>0</v>
      </c>
      <c r="AB55" s="9">
        <f>SUMIFS('Stock-AF'!AK$2:AK$215,'Stock-AF'!$C$2:$C$215,Shares!$B55,'Stock-AF'!$G$2:$G$215,Shares!$A$1)/SUMIFS('Stock-AF'!AK$2:AK$215,'Stock-AF'!$C$2:$C$215,Shares!$A55,'Stock-AF'!$G$2:$G$215,Shares!$A$1)</f>
        <v>1.2966872078726054E-2</v>
      </c>
      <c r="AC55" s="9">
        <f>SUMIFS('Stock-AF'!AL$2:AL$215,'Stock-AF'!$C$2:$C$215,Shares!$B55,'Stock-AF'!$G$2:$G$215,Shares!$A$1)/SUMIFS('Stock-AF'!AL$2:AL$215,'Stock-AF'!$C$2:$C$215,Shares!$A55,'Stock-AF'!$G$2:$G$215,Shares!$A$1)</f>
        <v>0</v>
      </c>
      <c r="AD55" s="9">
        <f>SUMIFS('Stock-AF'!AM$2:AM$215,'Stock-AF'!$C$2:$C$215,Shares!$B55,'Stock-AF'!$G$2:$G$215,Shares!$A$1)/SUMIFS('Stock-AF'!AM$2:AM$215,'Stock-AF'!$C$2:$C$215,Shares!$A55,'Stock-AF'!$G$2:$G$215,Shares!$A$1)</f>
        <v>1.6260226575758854E-4</v>
      </c>
      <c r="AE55" s="9">
        <f>SUMIFS('Stock-AF'!AN$2:AN$215,'Stock-AF'!$C$2:$C$215,Shares!$B55,'Stock-AF'!$G$2:$G$215,Shares!$A$1)/SUMIFS('Stock-AF'!AN$2:AN$215,'Stock-AF'!$C$2:$C$215,Shares!$A55,'Stock-AF'!$G$2:$G$215,Shares!$A$1)</f>
        <v>0</v>
      </c>
      <c r="AF55" s="9">
        <f>SUMIFS('Stock-AF'!AO$2:AO$215,'Stock-AF'!$C$2:$C$215,Shares!$B55,'Stock-AF'!$G$2:$G$215,Shares!$A$1)/SUMIFS('Stock-AF'!AO$2:AO$215,'Stock-AF'!$C$2:$C$215,Shares!$A55,'Stock-AF'!$G$2:$G$215,Shares!$A$1)</f>
        <v>0.15013232293549175</v>
      </c>
      <c r="AG55" s="9">
        <f>SUMIFS('Stock-AF'!AP$2:AP$215,'Stock-AF'!$C$2:$C$215,Shares!$B55,'Stock-AF'!$G$2:$G$215,Shares!$A$1)/SUMIFS('Stock-AF'!AP$2:AP$215,'Stock-AF'!$C$2:$C$215,Shares!$A55,'Stock-AF'!$G$2:$G$215,Shares!$A$1)</f>
        <v>0</v>
      </c>
      <c r="AH55" s="9">
        <f>SUMIFS('Stock-AF'!AQ$2:AQ$215,'Stock-AF'!$C$2:$C$215,Shares!$B55,'Stock-AF'!$G$2:$G$215,Shares!$A$1)/SUMIFS('Stock-AF'!AQ$2:AQ$215,'Stock-AF'!$C$2:$C$215,Shares!$A55,'Stock-AF'!$G$2:$G$215,Shares!$A$1)</f>
        <v>4.7612933361826056E-4</v>
      </c>
      <c r="AI55" s="9">
        <f>SUMIFS('Stock-AF'!AR$2:AR$215,'Stock-AF'!$C$2:$C$215,Shares!$B55,'Stock-AF'!$G$2:$G$215,Shares!$A$1)/SUMIFS('Stock-AF'!AR$2:AR$215,'Stock-AF'!$C$2:$C$215,Shares!$A55,'Stock-AF'!$G$2:$G$215,Shares!$A$1)</f>
        <v>0.37765877226727357</v>
      </c>
      <c r="AJ55" s="9">
        <f>SUMIFS('Stock-AF'!AS$2:AS$215,'Stock-AF'!$C$2:$C$215,Shares!$B55,'Stock-AF'!$G$2:$G$215,Shares!$A$1)/SUMIFS('Stock-AF'!AS$2:AS$215,'Stock-AF'!$C$2:$C$215,Shares!$A55,'Stock-AF'!$G$2:$G$215,Shares!$A$1)</f>
        <v>0</v>
      </c>
      <c r="AK55" s="9">
        <f>SUMIFS('Stock-AF'!AT$2:AT$215,'Stock-AF'!$C$2:$C$215,Shares!$B55,'Stock-AF'!$G$2:$G$215,Shares!$A$1)/SUMIFS('Stock-AF'!AT$2:AT$215,'Stock-AF'!$C$2:$C$215,Shares!$A55,'Stock-AF'!$G$2:$G$215,Shares!$A$1)</f>
        <v>0</v>
      </c>
      <c r="AL55" s="9">
        <f>SUMIFS('Stock-AF'!AU$2:AU$215,'Stock-AF'!$C$2:$C$215,Shares!$B55,'Stock-AF'!$G$2:$G$215,Shares!$A$1)/SUMIFS('Stock-AF'!AU$2:AU$215,'Stock-AF'!$C$2:$C$215,Shares!$A55,'Stock-AF'!$G$2:$G$215,Shares!$A$1)</f>
        <v>0.1400151617405006</v>
      </c>
      <c r="AM55" s="9">
        <f>SUMIFS('Stock-AF'!AV$2:AV$215,'Stock-AF'!$C$2:$C$215,Shares!$B55,'Stock-AF'!$G$2:$G$215,Shares!$A$1)/SUMIFS('Stock-AF'!AV$2:AV$215,'Stock-AF'!$C$2:$C$215,Shares!$A55,'Stock-AF'!$G$2:$G$215,Shares!$A$1)</f>
        <v>2.3829350718889623E-3</v>
      </c>
    </row>
    <row r="56" spans="1:39">
      <c r="A56" t="str">
        <f t="shared" si="0"/>
        <v>C_ES-SH-OF*</v>
      </c>
      <c r="B56" s="4" t="s">
        <v>169</v>
      </c>
      <c r="C56" s="9">
        <f>SUMIFS('Stock-AF'!L$2:L$215,'Stock-AF'!$C$2:$C$215,Shares!$B56,'Stock-AF'!$G$2:$G$215,Shares!$A$1)/SUMIFS('Stock-AF'!L$2:L$215,'Stock-AF'!$C$2:$C$215,Shares!$A56,'Stock-AF'!$G$2:$G$215,Shares!$A$1)</f>
        <v>0.58219209696073071</v>
      </c>
      <c r="D56" s="9">
        <f>SUMIFS('Stock-AF'!M$2:M$215,'Stock-AF'!$C$2:$C$215,Shares!$B56,'Stock-AF'!$G$2:$G$215,Shares!$A$1)/SUMIFS('Stock-AF'!M$2:M$215,'Stock-AF'!$C$2:$C$215,Shares!$A56,'Stock-AF'!$G$2:$G$215,Shares!$A$1)</f>
        <v>0.13821466269543939</v>
      </c>
      <c r="E56" s="9">
        <f>SUMIFS('Stock-AF'!N$2:N$215,'Stock-AF'!$C$2:$C$215,Shares!$B56,'Stock-AF'!$G$2:$G$215,Shares!$A$1)/SUMIFS('Stock-AF'!N$2:N$215,'Stock-AF'!$C$2:$C$215,Shares!$A56,'Stock-AF'!$G$2:$G$215,Shares!$A$1)</f>
        <v>2.4315547273868466E-2</v>
      </c>
      <c r="F56" s="9">
        <f>SUMIFS('Stock-AF'!O$2:O$215,'Stock-AF'!$C$2:$C$215,Shares!$B56,'Stock-AF'!$G$2:$G$215,Shares!$A$1)/SUMIFS('Stock-AF'!O$2:O$215,'Stock-AF'!$C$2:$C$215,Shares!$A56,'Stock-AF'!$G$2:$G$215,Shares!$A$1)</f>
        <v>0.2147931174630664</v>
      </c>
      <c r="G56" s="9">
        <f>SUMIFS('Stock-AF'!P$2:P$215,'Stock-AF'!$C$2:$C$215,Shares!$B56,'Stock-AF'!$G$2:$G$215,Shares!$A$1)/SUMIFS('Stock-AF'!P$2:P$215,'Stock-AF'!$C$2:$C$215,Shares!$A56,'Stock-AF'!$G$2:$G$215,Shares!$A$1)</f>
        <v>0.39031345601984541</v>
      </c>
      <c r="H56" s="9">
        <f>SUMIFS('Stock-AF'!Q$2:Q$215,'Stock-AF'!$C$2:$C$215,Shares!$B56,'Stock-AF'!$G$2:$G$215,Shares!$A$1)/SUMIFS('Stock-AF'!Q$2:Q$215,'Stock-AF'!$C$2:$C$215,Shares!$A56,'Stock-AF'!$G$2:$G$215,Shares!$A$1)</f>
        <v>0.17812167280195881</v>
      </c>
      <c r="I56" s="9">
        <f>SUMIFS('Stock-AF'!R$2:R$215,'Stock-AF'!$C$2:$C$215,Shares!$B56,'Stock-AF'!$G$2:$G$215,Shares!$A$1)/SUMIFS('Stock-AF'!R$2:R$215,'Stock-AF'!$C$2:$C$215,Shares!$A56,'Stock-AF'!$G$2:$G$215,Shares!$A$1)</f>
        <v>0.69928536102421079</v>
      </c>
      <c r="J56" s="9">
        <f>SUMIFS('Stock-AF'!S$2:S$215,'Stock-AF'!$C$2:$C$215,Shares!$B56,'Stock-AF'!$G$2:$G$215,Shares!$A$1)/SUMIFS('Stock-AF'!S$2:S$215,'Stock-AF'!$C$2:$C$215,Shares!$A56,'Stock-AF'!$G$2:$G$215,Shares!$A$1)</f>
        <v>0.1955336859086883</v>
      </c>
      <c r="K56" s="9">
        <f>SUMIFS('Stock-AF'!T$2:T$215,'Stock-AF'!$C$2:$C$215,Shares!$B56,'Stock-AF'!$G$2:$G$215,Shares!$A$1)/SUMIFS('Stock-AF'!T$2:T$215,'Stock-AF'!$C$2:$C$215,Shares!$A56,'Stock-AF'!$G$2:$G$215,Shares!$A$1)</f>
        <v>0.10288169702130276</v>
      </c>
      <c r="L56" s="9">
        <f>SUMIFS('Stock-AF'!U$2:U$215,'Stock-AF'!$C$2:$C$215,Shares!$B56,'Stock-AF'!$G$2:$G$215,Shares!$A$1)/SUMIFS('Stock-AF'!U$2:U$215,'Stock-AF'!$C$2:$C$215,Shares!$A56,'Stock-AF'!$G$2:$G$215,Shares!$A$1)</f>
        <v>0.16590952541899257</v>
      </c>
      <c r="M56" s="9">
        <f>SUMIFS('Stock-AF'!V$2:V$215,'Stock-AF'!$C$2:$C$215,Shares!$B56,'Stock-AF'!$G$2:$G$215,Shares!$A$1)/SUMIFS('Stock-AF'!V$2:V$215,'Stock-AF'!$C$2:$C$215,Shares!$A56,'Stock-AF'!$G$2:$G$215,Shares!$A$1)</f>
        <v>0.31367143530282748</v>
      </c>
      <c r="N56" s="9">
        <f>SUMIFS('Stock-AF'!W$2:W$215,'Stock-AF'!$C$2:$C$215,Shares!$B56,'Stock-AF'!$G$2:$G$215,Shares!$A$1)/SUMIFS('Stock-AF'!W$2:W$215,'Stock-AF'!$C$2:$C$215,Shares!$A56,'Stock-AF'!$G$2:$G$215,Shares!$A$1)</f>
        <v>0.63561316467239171</v>
      </c>
      <c r="O56" s="9">
        <f>SUMIFS('Stock-AF'!X$2:X$215,'Stock-AF'!$C$2:$C$215,Shares!$B56,'Stock-AF'!$G$2:$G$215,Shares!$A$1)/SUMIFS('Stock-AF'!X$2:X$215,'Stock-AF'!$C$2:$C$215,Shares!$A56,'Stock-AF'!$G$2:$G$215,Shares!$A$1)</f>
        <v>0.4745270590250199</v>
      </c>
      <c r="P56" s="9">
        <f>SUMIFS('Stock-AF'!Y$2:Y$215,'Stock-AF'!$C$2:$C$215,Shares!$B56,'Stock-AF'!$G$2:$G$215,Shares!$A$1)/SUMIFS('Stock-AF'!Y$2:Y$215,'Stock-AF'!$C$2:$C$215,Shares!$A56,'Stock-AF'!$G$2:$G$215,Shares!$A$1)</f>
        <v>0.37474580392207751</v>
      </c>
      <c r="Q56" s="9">
        <f>SUMIFS('Stock-AF'!Z$2:Z$215,'Stock-AF'!$C$2:$C$215,Shares!$B56,'Stock-AF'!$G$2:$G$215,Shares!$A$1)/SUMIFS('Stock-AF'!Z$2:Z$215,'Stock-AF'!$C$2:$C$215,Shares!$A56,'Stock-AF'!$G$2:$G$215,Shares!$A$1)</f>
        <v>0.32297895362187967</v>
      </c>
      <c r="R56" s="9">
        <f>SUMIFS('Stock-AF'!AA$2:AA$215,'Stock-AF'!$C$2:$C$215,Shares!$B56,'Stock-AF'!$G$2:$G$215,Shares!$A$1)/SUMIFS('Stock-AF'!AA$2:AA$215,'Stock-AF'!$C$2:$C$215,Shares!$A56,'Stock-AF'!$G$2:$G$215,Shares!$A$1)</f>
        <v>0.24405872863457367</v>
      </c>
      <c r="S56" s="9">
        <f>SUMIFS('Stock-AF'!AB$2:AB$215,'Stock-AF'!$C$2:$C$215,Shares!$B56,'Stock-AF'!$G$2:$G$215,Shares!$A$1)/SUMIFS('Stock-AF'!AB$2:AB$215,'Stock-AF'!$C$2:$C$215,Shares!$A56,'Stock-AF'!$G$2:$G$215,Shares!$A$1)</f>
        <v>0.11671609657052073</v>
      </c>
      <c r="T56" s="9">
        <f>SUMIFS('Stock-AF'!AC$2:AC$215,'Stock-AF'!$C$2:$C$215,Shares!$B56,'Stock-AF'!$G$2:$G$215,Shares!$A$1)/SUMIFS('Stock-AF'!AC$2:AC$215,'Stock-AF'!$C$2:$C$215,Shares!$A56,'Stock-AF'!$G$2:$G$215,Shares!$A$1)</f>
        <v>0.25458615146485686</v>
      </c>
      <c r="U56" s="9">
        <f>SUMIFS('Stock-AF'!AD$2:AD$215,'Stock-AF'!$C$2:$C$215,Shares!$B56,'Stock-AF'!$G$2:$G$215,Shares!$A$1)/SUMIFS('Stock-AF'!AD$2:AD$215,'Stock-AF'!$C$2:$C$215,Shares!$A56,'Stock-AF'!$G$2:$G$215,Shares!$A$1)</f>
        <v>3.5822167912851879E-2</v>
      </c>
      <c r="V56" s="9">
        <f>SUMIFS('Stock-AF'!AE$2:AE$215,'Stock-AF'!$C$2:$C$215,Shares!$B56,'Stock-AF'!$G$2:$G$215,Shares!$A$1)/SUMIFS('Stock-AF'!AE$2:AE$215,'Stock-AF'!$C$2:$C$215,Shares!$A56,'Stock-AF'!$G$2:$G$215,Shares!$A$1)</f>
        <v>0.17660390756479283</v>
      </c>
      <c r="W56" s="9">
        <f>SUMIFS('Stock-AF'!AF$2:AF$215,'Stock-AF'!$C$2:$C$215,Shares!$B56,'Stock-AF'!$G$2:$G$215,Shares!$A$1)/SUMIFS('Stock-AF'!AF$2:AF$215,'Stock-AF'!$C$2:$C$215,Shares!$A56,'Stock-AF'!$G$2:$G$215,Shares!$A$1)</f>
        <v>0.19000195196585573</v>
      </c>
      <c r="X56" s="9">
        <f>SUMIFS('Stock-AF'!AG$2:AG$215,'Stock-AF'!$C$2:$C$215,Shares!$B56,'Stock-AF'!$G$2:$G$215,Shares!$A$1)/SUMIFS('Stock-AF'!AG$2:AG$215,'Stock-AF'!$C$2:$C$215,Shares!$A56,'Stock-AF'!$G$2:$G$215,Shares!$A$1)</f>
        <v>0.14309784316858556</v>
      </c>
      <c r="Y56" s="9">
        <f>SUMIFS('Stock-AF'!AH$2:AH$215,'Stock-AF'!$C$2:$C$215,Shares!$B56,'Stock-AF'!$G$2:$G$215,Shares!$A$1)/SUMIFS('Stock-AF'!AH$2:AH$215,'Stock-AF'!$C$2:$C$215,Shares!$A56,'Stock-AF'!$G$2:$G$215,Shares!$A$1)</f>
        <v>0.26693745624129323</v>
      </c>
      <c r="Z56" s="9">
        <f>SUMIFS('Stock-AF'!AI$2:AI$215,'Stock-AF'!$C$2:$C$215,Shares!$B56,'Stock-AF'!$G$2:$G$215,Shares!$A$1)/SUMIFS('Stock-AF'!AI$2:AI$215,'Stock-AF'!$C$2:$C$215,Shares!$A56,'Stock-AF'!$G$2:$G$215,Shares!$A$1)</f>
        <v>0.13408089602232126</v>
      </c>
      <c r="AA56" s="9">
        <f>SUMIFS('Stock-AF'!AJ$2:AJ$215,'Stock-AF'!$C$2:$C$215,Shares!$B56,'Stock-AF'!$G$2:$G$215,Shares!$A$1)/SUMIFS('Stock-AF'!AJ$2:AJ$215,'Stock-AF'!$C$2:$C$215,Shares!$A56,'Stock-AF'!$G$2:$G$215,Shares!$A$1)</f>
        <v>1</v>
      </c>
      <c r="AB56" s="9">
        <f>SUMIFS('Stock-AF'!AK$2:AK$215,'Stock-AF'!$C$2:$C$215,Shares!$B56,'Stock-AF'!$G$2:$G$215,Shares!$A$1)/SUMIFS('Stock-AF'!AK$2:AK$215,'Stock-AF'!$C$2:$C$215,Shares!$A56,'Stock-AF'!$G$2:$G$215,Shares!$A$1)</f>
        <v>0.22871313589242592</v>
      </c>
      <c r="AC56" s="9">
        <f>SUMIFS('Stock-AF'!AL$2:AL$215,'Stock-AF'!$C$2:$C$215,Shares!$B56,'Stock-AF'!$G$2:$G$215,Shares!$A$1)/SUMIFS('Stock-AF'!AL$2:AL$215,'Stock-AF'!$C$2:$C$215,Shares!$A56,'Stock-AF'!$G$2:$G$215,Shares!$A$1)</f>
        <v>1</v>
      </c>
      <c r="AD56" s="9">
        <f>SUMIFS('Stock-AF'!AM$2:AM$215,'Stock-AF'!$C$2:$C$215,Shares!$B56,'Stock-AF'!$G$2:$G$215,Shares!$A$1)/SUMIFS('Stock-AF'!AM$2:AM$215,'Stock-AF'!$C$2:$C$215,Shares!$A56,'Stock-AF'!$G$2:$G$215,Shares!$A$1)</f>
        <v>0.14902133161670228</v>
      </c>
      <c r="AE56" s="9">
        <f>SUMIFS('Stock-AF'!AN$2:AN$215,'Stock-AF'!$C$2:$C$215,Shares!$B56,'Stock-AF'!$G$2:$G$215,Shares!$A$1)/SUMIFS('Stock-AF'!AN$2:AN$215,'Stock-AF'!$C$2:$C$215,Shares!$A56,'Stock-AF'!$G$2:$G$215,Shares!$A$1)</f>
        <v>0.67801647375861118</v>
      </c>
      <c r="AF56" s="9">
        <f>SUMIFS('Stock-AF'!AO$2:AO$215,'Stock-AF'!$C$2:$C$215,Shares!$B56,'Stock-AF'!$G$2:$G$215,Shares!$A$1)/SUMIFS('Stock-AF'!AO$2:AO$215,'Stock-AF'!$C$2:$C$215,Shares!$A56,'Stock-AF'!$G$2:$G$215,Shares!$A$1)</f>
        <v>0.23907408447116615</v>
      </c>
      <c r="AG56" s="9">
        <f>SUMIFS('Stock-AF'!AP$2:AP$215,'Stock-AF'!$C$2:$C$215,Shares!$B56,'Stock-AF'!$G$2:$G$215,Shares!$A$1)/SUMIFS('Stock-AF'!AP$2:AP$215,'Stock-AF'!$C$2:$C$215,Shares!$A56,'Stock-AF'!$G$2:$G$215,Shares!$A$1)</f>
        <v>0.4566902228100343</v>
      </c>
      <c r="AH56" s="9">
        <f>SUMIFS('Stock-AF'!AQ$2:AQ$215,'Stock-AF'!$C$2:$C$215,Shares!$B56,'Stock-AF'!$G$2:$G$215,Shares!$A$1)/SUMIFS('Stock-AF'!AQ$2:AQ$215,'Stock-AF'!$C$2:$C$215,Shares!$A56,'Stock-AF'!$G$2:$G$215,Shares!$A$1)</f>
        <v>0.14237477698559739</v>
      </c>
      <c r="AI56" s="9">
        <f>SUMIFS('Stock-AF'!AR$2:AR$215,'Stock-AF'!$C$2:$C$215,Shares!$B56,'Stock-AF'!$G$2:$G$215,Shares!$A$1)/SUMIFS('Stock-AF'!AR$2:AR$215,'Stock-AF'!$C$2:$C$215,Shares!$A56,'Stock-AF'!$G$2:$G$215,Shares!$A$1)</f>
        <v>0.1081924827138568</v>
      </c>
      <c r="AJ56" s="9">
        <f>SUMIFS('Stock-AF'!AS$2:AS$215,'Stock-AF'!$C$2:$C$215,Shares!$B56,'Stock-AF'!$G$2:$G$215,Shares!$A$1)/SUMIFS('Stock-AF'!AS$2:AS$215,'Stock-AF'!$C$2:$C$215,Shares!$A56,'Stock-AF'!$G$2:$G$215,Shares!$A$1)</f>
        <v>0.43661843364630581</v>
      </c>
      <c r="AK56" s="9">
        <f>SUMIFS('Stock-AF'!AT$2:AT$215,'Stock-AF'!$C$2:$C$215,Shares!$B56,'Stock-AF'!$G$2:$G$215,Shares!$A$1)/SUMIFS('Stock-AF'!AT$2:AT$215,'Stock-AF'!$C$2:$C$215,Shares!$A56,'Stock-AF'!$G$2:$G$215,Shares!$A$1)</f>
        <v>0.18129824515049886</v>
      </c>
      <c r="AL56" s="9">
        <f>SUMIFS('Stock-AF'!AU$2:AU$215,'Stock-AF'!$C$2:$C$215,Shares!$B56,'Stock-AF'!$G$2:$G$215,Shares!$A$1)/SUMIFS('Stock-AF'!AU$2:AU$215,'Stock-AF'!$C$2:$C$215,Shares!$A56,'Stock-AF'!$G$2:$G$215,Shares!$A$1)</f>
        <v>0.18904556614519222</v>
      </c>
      <c r="AM56" s="9">
        <f>SUMIFS('Stock-AF'!AV$2:AV$215,'Stock-AF'!$C$2:$C$215,Shares!$B56,'Stock-AF'!$G$2:$G$215,Shares!$A$1)/SUMIFS('Stock-AF'!AV$2:AV$215,'Stock-AF'!$C$2:$C$215,Shares!$A56,'Stock-AF'!$G$2:$G$215,Shares!$A$1)</f>
        <v>0.34419247895740968</v>
      </c>
    </row>
    <row r="57" spans="1:39">
      <c r="A57" t="str">
        <f t="shared" si="0"/>
        <v>C_ES-SH-OF*</v>
      </c>
      <c r="B57" s="4" t="s">
        <v>170</v>
      </c>
      <c r="C57" s="9">
        <f>SUMIFS('Stock-AF'!L$2:L$215,'Stock-AF'!$C$2:$C$215,Shares!$B57,'Stock-AF'!$G$2:$G$215,Shares!$A$1)/SUMIFS('Stock-AF'!L$2:L$215,'Stock-AF'!$C$2:$C$215,Shares!$A57,'Stock-AF'!$G$2:$G$215,Shares!$A$1)</f>
        <v>0</v>
      </c>
      <c r="D57" s="9">
        <f>SUMIFS('Stock-AF'!M$2:M$215,'Stock-AF'!$C$2:$C$215,Shares!$B57,'Stock-AF'!$G$2:$G$215,Shares!$A$1)/SUMIFS('Stock-AF'!M$2:M$215,'Stock-AF'!$C$2:$C$215,Shares!$A57,'Stock-AF'!$G$2:$G$215,Shares!$A$1)</f>
        <v>0.28744158711240586</v>
      </c>
      <c r="E57" s="9">
        <f>SUMIFS('Stock-AF'!N$2:N$215,'Stock-AF'!$C$2:$C$215,Shares!$B57,'Stock-AF'!$G$2:$G$215,Shares!$A$1)/SUMIFS('Stock-AF'!N$2:N$215,'Stock-AF'!$C$2:$C$215,Shares!$A57,'Stock-AF'!$G$2:$G$215,Shares!$A$1)</f>
        <v>0</v>
      </c>
      <c r="F57" s="9">
        <f>SUMIFS('Stock-AF'!O$2:O$215,'Stock-AF'!$C$2:$C$215,Shares!$B57,'Stock-AF'!$G$2:$G$215,Shares!$A$1)/SUMIFS('Stock-AF'!O$2:O$215,'Stock-AF'!$C$2:$C$215,Shares!$A57,'Stock-AF'!$G$2:$G$215,Shares!$A$1)</f>
        <v>0.52652637539986569</v>
      </c>
      <c r="G57" s="9">
        <f>SUMIFS('Stock-AF'!P$2:P$215,'Stock-AF'!$C$2:$C$215,Shares!$B57,'Stock-AF'!$G$2:$G$215,Shares!$A$1)/SUMIFS('Stock-AF'!P$2:P$215,'Stock-AF'!$C$2:$C$215,Shares!$A57,'Stock-AF'!$G$2:$G$215,Shares!$A$1)</f>
        <v>0.12105107644037755</v>
      </c>
      <c r="H57" s="9">
        <f>SUMIFS('Stock-AF'!Q$2:Q$215,'Stock-AF'!$C$2:$C$215,Shares!$B57,'Stock-AF'!$G$2:$G$215,Shares!$A$1)/SUMIFS('Stock-AF'!Q$2:Q$215,'Stock-AF'!$C$2:$C$215,Shares!$A57,'Stock-AF'!$G$2:$G$215,Shares!$A$1)</f>
        <v>0.2280477208728775</v>
      </c>
      <c r="I57" s="9">
        <f>SUMIFS('Stock-AF'!R$2:R$215,'Stock-AF'!$C$2:$C$215,Shares!$B57,'Stock-AF'!$G$2:$G$215,Shares!$A$1)/SUMIFS('Stock-AF'!R$2:R$215,'Stock-AF'!$C$2:$C$215,Shares!$A57,'Stock-AF'!$G$2:$G$215,Shares!$A$1)</f>
        <v>1.5504238588467749E-3</v>
      </c>
      <c r="J57" s="9">
        <f>SUMIFS('Stock-AF'!S$2:S$215,'Stock-AF'!$C$2:$C$215,Shares!$B57,'Stock-AF'!$G$2:$G$215,Shares!$A$1)/SUMIFS('Stock-AF'!S$2:S$215,'Stock-AF'!$C$2:$C$215,Shares!$A57,'Stock-AF'!$G$2:$G$215,Shares!$A$1)</f>
        <v>0.56445100471312226</v>
      </c>
      <c r="K57" s="9">
        <f>SUMIFS('Stock-AF'!T$2:T$215,'Stock-AF'!$C$2:$C$215,Shares!$B57,'Stock-AF'!$G$2:$G$215,Shares!$A$1)/SUMIFS('Stock-AF'!T$2:T$215,'Stock-AF'!$C$2:$C$215,Shares!$A57,'Stock-AF'!$G$2:$G$215,Shares!$A$1)</f>
        <v>0.37658985487414093</v>
      </c>
      <c r="L57" s="9">
        <f>SUMIFS('Stock-AF'!U$2:U$215,'Stock-AF'!$C$2:$C$215,Shares!$B57,'Stock-AF'!$G$2:$G$215,Shares!$A$1)/SUMIFS('Stock-AF'!U$2:U$215,'Stock-AF'!$C$2:$C$215,Shares!$A57,'Stock-AF'!$G$2:$G$215,Shares!$A$1)</f>
        <v>0.14134976554734249</v>
      </c>
      <c r="M57" s="9">
        <f>SUMIFS('Stock-AF'!V$2:V$215,'Stock-AF'!$C$2:$C$215,Shares!$B57,'Stock-AF'!$G$2:$G$215,Shares!$A$1)/SUMIFS('Stock-AF'!V$2:V$215,'Stock-AF'!$C$2:$C$215,Shares!$A57,'Stock-AF'!$G$2:$G$215,Shares!$A$1)</f>
        <v>7.9230894798826529E-2</v>
      </c>
      <c r="N57" s="9">
        <f>SUMIFS('Stock-AF'!W$2:W$215,'Stock-AF'!$C$2:$C$215,Shares!$B57,'Stock-AF'!$G$2:$G$215,Shares!$A$1)/SUMIFS('Stock-AF'!W$2:W$215,'Stock-AF'!$C$2:$C$215,Shares!$A57,'Stock-AF'!$G$2:$G$215,Shares!$A$1)</f>
        <v>0.12719313761038742</v>
      </c>
      <c r="O57" s="9">
        <f>SUMIFS('Stock-AF'!X$2:X$215,'Stock-AF'!$C$2:$C$215,Shares!$B57,'Stock-AF'!$G$2:$G$215,Shares!$A$1)/SUMIFS('Stock-AF'!X$2:X$215,'Stock-AF'!$C$2:$C$215,Shares!$A57,'Stock-AF'!$G$2:$G$215,Shares!$A$1)</f>
        <v>0.22702787470613381</v>
      </c>
      <c r="P57" s="9">
        <f>SUMIFS('Stock-AF'!Y$2:Y$215,'Stock-AF'!$C$2:$C$215,Shares!$B57,'Stock-AF'!$G$2:$G$215,Shares!$A$1)/SUMIFS('Stock-AF'!Y$2:Y$215,'Stock-AF'!$C$2:$C$215,Shares!$A57,'Stock-AF'!$G$2:$G$215,Shares!$A$1)</f>
        <v>8.9363938016961443E-3</v>
      </c>
      <c r="Q57" s="9">
        <f>SUMIFS('Stock-AF'!Z$2:Z$215,'Stock-AF'!$C$2:$C$215,Shares!$B57,'Stock-AF'!$G$2:$G$215,Shares!$A$1)/SUMIFS('Stock-AF'!Z$2:Z$215,'Stock-AF'!$C$2:$C$215,Shares!$A57,'Stock-AF'!$G$2:$G$215,Shares!$A$1)</f>
        <v>0.38994463780444716</v>
      </c>
      <c r="R57" s="9">
        <f>SUMIFS('Stock-AF'!AA$2:AA$215,'Stock-AF'!$C$2:$C$215,Shares!$B57,'Stock-AF'!$G$2:$G$215,Shares!$A$1)/SUMIFS('Stock-AF'!AA$2:AA$215,'Stock-AF'!$C$2:$C$215,Shares!$A57,'Stock-AF'!$G$2:$G$215,Shares!$A$1)</f>
        <v>0.33774917863741222</v>
      </c>
      <c r="S57" s="9">
        <f>SUMIFS('Stock-AF'!AB$2:AB$215,'Stock-AF'!$C$2:$C$215,Shares!$B57,'Stock-AF'!$G$2:$G$215,Shares!$A$1)/SUMIFS('Stock-AF'!AB$2:AB$215,'Stock-AF'!$C$2:$C$215,Shares!$A57,'Stock-AF'!$G$2:$G$215,Shares!$A$1)</f>
        <v>0.6925828461583865</v>
      </c>
      <c r="T57" s="9">
        <f>SUMIFS('Stock-AF'!AC$2:AC$215,'Stock-AF'!$C$2:$C$215,Shares!$B57,'Stock-AF'!$G$2:$G$215,Shares!$A$1)/SUMIFS('Stock-AF'!AC$2:AC$215,'Stock-AF'!$C$2:$C$215,Shares!$A57,'Stock-AF'!$G$2:$G$215,Shares!$A$1)</f>
        <v>0.37344166474419654</v>
      </c>
      <c r="U57" s="9">
        <f>SUMIFS('Stock-AF'!AD$2:AD$215,'Stock-AF'!$C$2:$C$215,Shares!$B57,'Stock-AF'!$G$2:$G$215,Shares!$A$1)/SUMIFS('Stock-AF'!AD$2:AD$215,'Stock-AF'!$C$2:$C$215,Shares!$A57,'Stock-AF'!$G$2:$G$215,Shares!$A$1)</f>
        <v>0</v>
      </c>
      <c r="V57" s="9">
        <f>SUMIFS('Stock-AF'!AE$2:AE$215,'Stock-AF'!$C$2:$C$215,Shares!$B57,'Stock-AF'!$G$2:$G$215,Shares!$A$1)/SUMIFS('Stock-AF'!AE$2:AE$215,'Stock-AF'!$C$2:$C$215,Shares!$A57,'Stock-AF'!$G$2:$G$215,Shares!$A$1)</f>
        <v>0.77133744546928806</v>
      </c>
      <c r="W57" s="9">
        <f>SUMIFS('Stock-AF'!AF$2:AF$215,'Stock-AF'!$C$2:$C$215,Shares!$B57,'Stock-AF'!$G$2:$G$215,Shares!$A$1)/SUMIFS('Stock-AF'!AF$2:AF$215,'Stock-AF'!$C$2:$C$215,Shares!$A57,'Stock-AF'!$G$2:$G$215,Shares!$A$1)</f>
        <v>0</v>
      </c>
      <c r="X57" s="9">
        <f>SUMIFS('Stock-AF'!AG$2:AG$215,'Stock-AF'!$C$2:$C$215,Shares!$B57,'Stock-AF'!$G$2:$G$215,Shares!$A$1)/SUMIFS('Stock-AF'!AG$2:AG$215,'Stock-AF'!$C$2:$C$215,Shares!$A57,'Stock-AF'!$G$2:$G$215,Shares!$A$1)</f>
        <v>7.0806558932030958E-2</v>
      </c>
      <c r="Y57" s="9">
        <f>SUMIFS('Stock-AF'!AH$2:AH$215,'Stock-AF'!$C$2:$C$215,Shares!$B57,'Stock-AF'!$G$2:$G$215,Shares!$A$1)/SUMIFS('Stock-AF'!AH$2:AH$215,'Stock-AF'!$C$2:$C$215,Shares!$A57,'Stock-AF'!$G$2:$G$215,Shares!$A$1)</f>
        <v>0.49310449154729258</v>
      </c>
      <c r="Z57" s="9">
        <f>SUMIFS('Stock-AF'!AI$2:AI$215,'Stock-AF'!$C$2:$C$215,Shares!$B57,'Stock-AF'!$G$2:$G$215,Shares!$A$1)/SUMIFS('Stock-AF'!AI$2:AI$215,'Stock-AF'!$C$2:$C$215,Shares!$A57,'Stock-AF'!$G$2:$G$215,Shares!$A$1)</f>
        <v>0.21679500776700356</v>
      </c>
      <c r="AA57" s="9">
        <f>SUMIFS('Stock-AF'!AJ$2:AJ$215,'Stock-AF'!$C$2:$C$215,Shares!$B57,'Stock-AF'!$G$2:$G$215,Shares!$A$1)/SUMIFS('Stock-AF'!AJ$2:AJ$215,'Stock-AF'!$C$2:$C$215,Shares!$A57,'Stock-AF'!$G$2:$G$215,Shares!$A$1)</f>
        <v>0</v>
      </c>
      <c r="AB57" s="9">
        <f>SUMIFS('Stock-AF'!AK$2:AK$215,'Stock-AF'!$C$2:$C$215,Shares!$B57,'Stock-AF'!$G$2:$G$215,Shares!$A$1)/SUMIFS('Stock-AF'!AK$2:AK$215,'Stock-AF'!$C$2:$C$215,Shares!$A57,'Stock-AF'!$G$2:$G$215,Shares!$A$1)</f>
        <v>1.1318266427547654E-2</v>
      </c>
      <c r="AC57" s="9">
        <f>SUMIFS('Stock-AF'!AL$2:AL$215,'Stock-AF'!$C$2:$C$215,Shares!$B57,'Stock-AF'!$G$2:$G$215,Shares!$A$1)/SUMIFS('Stock-AF'!AL$2:AL$215,'Stock-AF'!$C$2:$C$215,Shares!$A57,'Stock-AF'!$G$2:$G$215,Shares!$A$1)</f>
        <v>0</v>
      </c>
      <c r="AD57" s="9">
        <f>SUMIFS('Stock-AF'!AM$2:AM$215,'Stock-AF'!$C$2:$C$215,Shares!$B57,'Stock-AF'!$G$2:$G$215,Shares!$A$1)/SUMIFS('Stock-AF'!AM$2:AM$215,'Stock-AF'!$C$2:$C$215,Shares!$A57,'Stock-AF'!$G$2:$G$215,Shares!$A$1)</f>
        <v>0.73869946828760846</v>
      </c>
      <c r="AE57" s="9">
        <f>SUMIFS('Stock-AF'!AN$2:AN$215,'Stock-AF'!$C$2:$C$215,Shares!$B57,'Stock-AF'!$G$2:$G$215,Shares!$A$1)/SUMIFS('Stock-AF'!AN$2:AN$215,'Stock-AF'!$C$2:$C$215,Shares!$A57,'Stock-AF'!$G$2:$G$215,Shares!$A$1)</f>
        <v>1.1414980753239368E-2</v>
      </c>
      <c r="AF57" s="9">
        <f>SUMIFS('Stock-AF'!AO$2:AO$215,'Stock-AF'!$C$2:$C$215,Shares!$B57,'Stock-AF'!$G$2:$G$215,Shares!$A$1)/SUMIFS('Stock-AF'!AO$2:AO$215,'Stock-AF'!$C$2:$C$215,Shares!$A57,'Stock-AF'!$G$2:$G$215,Shares!$A$1)</f>
        <v>0.28381913454341884</v>
      </c>
      <c r="AG57" s="9">
        <f>SUMIFS('Stock-AF'!AP$2:AP$215,'Stock-AF'!$C$2:$C$215,Shares!$B57,'Stock-AF'!$G$2:$G$215,Shares!$A$1)/SUMIFS('Stock-AF'!AP$2:AP$215,'Stock-AF'!$C$2:$C$215,Shares!$A57,'Stock-AF'!$G$2:$G$215,Shares!$A$1)</f>
        <v>0.26816370433585296</v>
      </c>
      <c r="AH57" s="9">
        <f>SUMIFS('Stock-AF'!AQ$2:AQ$215,'Stock-AF'!$C$2:$C$215,Shares!$B57,'Stock-AF'!$G$2:$G$215,Shares!$A$1)/SUMIFS('Stock-AF'!AQ$2:AQ$215,'Stock-AF'!$C$2:$C$215,Shares!$A57,'Stock-AF'!$G$2:$G$215,Shares!$A$1)</f>
        <v>0.60532877510097871</v>
      </c>
      <c r="AI57" s="9">
        <f>SUMIFS('Stock-AF'!AR$2:AR$215,'Stock-AF'!$C$2:$C$215,Shares!$B57,'Stock-AF'!$G$2:$G$215,Shares!$A$1)/SUMIFS('Stock-AF'!AR$2:AR$215,'Stock-AF'!$C$2:$C$215,Shares!$A57,'Stock-AF'!$G$2:$G$215,Shares!$A$1)</f>
        <v>0.11113619666101222</v>
      </c>
      <c r="AJ57" s="9">
        <f>SUMIFS('Stock-AF'!AS$2:AS$215,'Stock-AF'!$C$2:$C$215,Shares!$B57,'Stock-AF'!$G$2:$G$215,Shares!$A$1)/SUMIFS('Stock-AF'!AS$2:AS$215,'Stock-AF'!$C$2:$C$215,Shares!$A57,'Stock-AF'!$G$2:$G$215,Shares!$A$1)</f>
        <v>5.7346696624272801E-3</v>
      </c>
      <c r="AK57" s="9">
        <f>SUMIFS('Stock-AF'!AT$2:AT$215,'Stock-AF'!$C$2:$C$215,Shares!$B57,'Stock-AF'!$G$2:$G$215,Shares!$A$1)/SUMIFS('Stock-AF'!AT$2:AT$215,'Stock-AF'!$C$2:$C$215,Shares!$A57,'Stock-AF'!$G$2:$G$215,Shares!$A$1)</f>
        <v>6.4897530727570985E-2</v>
      </c>
      <c r="AL57" s="9">
        <f>SUMIFS('Stock-AF'!AU$2:AU$215,'Stock-AF'!$C$2:$C$215,Shares!$B57,'Stock-AF'!$G$2:$G$215,Shares!$A$1)/SUMIFS('Stock-AF'!AU$2:AU$215,'Stock-AF'!$C$2:$C$215,Shares!$A57,'Stock-AF'!$G$2:$G$215,Shares!$A$1)</f>
        <v>0.47933926570148655</v>
      </c>
      <c r="AM57" s="9">
        <f>SUMIFS('Stock-AF'!AV$2:AV$215,'Stock-AF'!$C$2:$C$215,Shares!$B57,'Stock-AF'!$G$2:$G$215,Shares!$A$1)/SUMIFS('Stock-AF'!AV$2:AV$215,'Stock-AF'!$C$2:$C$215,Shares!$A57,'Stock-AF'!$G$2:$G$215,Shares!$A$1)</f>
        <v>0.50020254124966734</v>
      </c>
    </row>
    <row r="58" spans="1:39">
      <c r="A58" t="str">
        <f t="shared" si="0"/>
        <v>C_ES-SH-OF*</v>
      </c>
      <c r="B58" s="4" t="s">
        <v>171</v>
      </c>
      <c r="C58" s="9">
        <f>SUMIFS('Stock-AF'!L$2:L$215,'Stock-AF'!$C$2:$C$215,Shares!$B58,'Stock-AF'!$G$2:$G$215,Shares!$A$1)/SUMIFS('Stock-AF'!L$2:L$215,'Stock-AF'!$C$2:$C$215,Shares!$A58,'Stock-AF'!$G$2:$G$215,Shares!$A$1)</f>
        <v>0</v>
      </c>
      <c r="D58" s="9">
        <f>SUMIFS('Stock-AF'!M$2:M$215,'Stock-AF'!$C$2:$C$215,Shares!$B58,'Stock-AF'!$G$2:$G$215,Shares!$A$1)/SUMIFS('Stock-AF'!M$2:M$215,'Stock-AF'!$C$2:$C$215,Shares!$A58,'Stock-AF'!$G$2:$G$215,Shares!$A$1)</f>
        <v>4.9135530088539455E-3</v>
      </c>
      <c r="E58" s="9">
        <f>SUMIFS('Stock-AF'!N$2:N$215,'Stock-AF'!$C$2:$C$215,Shares!$B58,'Stock-AF'!$G$2:$G$215,Shares!$A$1)/SUMIFS('Stock-AF'!N$2:N$215,'Stock-AF'!$C$2:$C$215,Shares!$A58,'Stock-AF'!$G$2:$G$215,Shares!$A$1)</f>
        <v>0</v>
      </c>
      <c r="F58" s="9">
        <f>SUMIFS('Stock-AF'!O$2:O$215,'Stock-AF'!$C$2:$C$215,Shares!$B58,'Stock-AF'!$G$2:$G$215,Shares!$A$1)/SUMIFS('Stock-AF'!O$2:O$215,'Stock-AF'!$C$2:$C$215,Shares!$A58,'Stock-AF'!$G$2:$G$215,Shares!$A$1)</f>
        <v>0</v>
      </c>
      <c r="G58" s="9">
        <f>SUMIFS('Stock-AF'!P$2:P$215,'Stock-AF'!$C$2:$C$215,Shares!$B58,'Stock-AF'!$G$2:$G$215,Shares!$A$1)/SUMIFS('Stock-AF'!P$2:P$215,'Stock-AF'!$C$2:$C$215,Shares!$A58,'Stock-AF'!$G$2:$G$215,Shares!$A$1)</f>
        <v>9.2968331106849045E-2</v>
      </c>
      <c r="H58" s="9">
        <f>SUMIFS('Stock-AF'!Q$2:Q$215,'Stock-AF'!$C$2:$C$215,Shares!$B58,'Stock-AF'!$G$2:$G$215,Shares!$A$1)/SUMIFS('Stock-AF'!Q$2:Q$215,'Stock-AF'!$C$2:$C$215,Shares!$A58,'Stock-AF'!$G$2:$G$215,Shares!$A$1)</f>
        <v>1.4108763190925641E-2</v>
      </c>
      <c r="I58" s="9">
        <f>SUMIFS('Stock-AF'!R$2:R$215,'Stock-AF'!$C$2:$C$215,Shares!$B58,'Stock-AF'!$G$2:$G$215,Shares!$A$1)/SUMIFS('Stock-AF'!R$2:R$215,'Stock-AF'!$C$2:$C$215,Shares!$A58,'Stock-AF'!$G$2:$G$215,Shares!$A$1)</f>
        <v>0</v>
      </c>
      <c r="J58" s="9">
        <f>SUMIFS('Stock-AF'!S$2:S$215,'Stock-AF'!$C$2:$C$215,Shares!$B58,'Stock-AF'!$G$2:$G$215,Shares!$A$1)/SUMIFS('Stock-AF'!S$2:S$215,'Stock-AF'!$C$2:$C$215,Shares!$A58,'Stock-AF'!$G$2:$G$215,Shares!$A$1)</f>
        <v>0</v>
      </c>
      <c r="K58" s="9">
        <f>SUMIFS('Stock-AF'!T$2:T$215,'Stock-AF'!$C$2:$C$215,Shares!$B58,'Stock-AF'!$G$2:$G$215,Shares!$A$1)/SUMIFS('Stock-AF'!T$2:T$215,'Stock-AF'!$C$2:$C$215,Shares!$A58,'Stock-AF'!$G$2:$G$215,Shares!$A$1)</f>
        <v>0</v>
      </c>
      <c r="L58" s="9">
        <f>SUMIFS('Stock-AF'!U$2:U$215,'Stock-AF'!$C$2:$C$215,Shares!$B58,'Stock-AF'!$G$2:$G$215,Shares!$A$1)/SUMIFS('Stock-AF'!U$2:U$215,'Stock-AF'!$C$2:$C$215,Shares!$A58,'Stock-AF'!$G$2:$G$215,Shares!$A$1)</f>
        <v>0</v>
      </c>
      <c r="M58" s="9">
        <f>SUMIFS('Stock-AF'!V$2:V$215,'Stock-AF'!$C$2:$C$215,Shares!$B58,'Stock-AF'!$G$2:$G$215,Shares!$A$1)/SUMIFS('Stock-AF'!V$2:V$215,'Stock-AF'!$C$2:$C$215,Shares!$A58,'Stock-AF'!$G$2:$G$215,Shares!$A$1)</f>
        <v>0</v>
      </c>
      <c r="N58" s="9">
        <f>SUMIFS('Stock-AF'!W$2:W$215,'Stock-AF'!$C$2:$C$215,Shares!$B58,'Stock-AF'!$G$2:$G$215,Shares!$A$1)/SUMIFS('Stock-AF'!W$2:W$215,'Stock-AF'!$C$2:$C$215,Shares!$A58,'Stock-AF'!$G$2:$G$215,Shares!$A$1)</f>
        <v>0</v>
      </c>
      <c r="O58" s="9">
        <f>SUMIFS('Stock-AF'!X$2:X$215,'Stock-AF'!$C$2:$C$215,Shares!$B58,'Stock-AF'!$G$2:$G$215,Shares!$A$1)/SUMIFS('Stock-AF'!X$2:X$215,'Stock-AF'!$C$2:$C$215,Shares!$A58,'Stock-AF'!$G$2:$G$215,Shares!$A$1)</f>
        <v>8.2270642050594471E-4</v>
      </c>
      <c r="P58" s="9">
        <f>SUMIFS('Stock-AF'!Y$2:Y$215,'Stock-AF'!$C$2:$C$215,Shares!$B58,'Stock-AF'!$G$2:$G$215,Shares!$A$1)/SUMIFS('Stock-AF'!Y$2:Y$215,'Stock-AF'!$C$2:$C$215,Shares!$A58,'Stock-AF'!$G$2:$G$215,Shares!$A$1)</f>
        <v>0</v>
      </c>
      <c r="Q58" s="9">
        <f>SUMIFS('Stock-AF'!Z$2:Z$215,'Stock-AF'!$C$2:$C$215,Shares!$B58,'Stock-AF'!$G$2:$G$215,Shares!$A$1)/SUMIFS('Stock-AF'!Z$2:Z$215,'Stock-AF'!$C$2:$C$215,Shares!$A58,'Stock-AF'!$G$2:$G$215,Shares!$A$1)</f>
        <v>2.2712659294199847E-3</v>
      </c>
      <c r="R58" s="9">
        <f>SUMIFS('Stock-AF'!AA$2:AA$215,'Stock-AF'!$C$2:$C$215,Shares!$B58,'Stock-AF'!$G$2:$G$215,Shares!$A$1)/SUMIFS('Stock-AF'!AA$2:AA$215,'Stock-AF'!$C$2:$C$215,Shares!$A58,'Stock-AF'!$G$2:$G$215,Shares!$A$1)</f>
        <v>2.6342406919766206E-2</v>
      </c>
      <c r="S58" s="9">
        <f>SUMIFS('Stock-AF'!AB$2:AB$215,'Stock-AF'!$C$2:$C$215,Shares!$B58,'Stock-AF'!$G$2:$G$215,Shares!$A$1)/SUMIFS('Stock-AF'!AB$2:AB$215,'Stock-AF'!$C$2:$C$215,Shares!$A58,'Stock-AF'!$G$2:$G$215,Shares!$A$1)</f>
        <v>4.3046789577550586E-2</v>
      </c>
      <c r="T58" s="9">
        <f>SUMIFS('Stock-AF'!AC$2:AC$215,'Stock-AF'!$C$2:$C$215,Shares!$B58,'Stock-AF'!$G$2:$G$215,Shares!$A$1)/SUMIFS('Stock-AF'!AC$2:AC$215,'Stock-AF'!$C$2:$C$215,Shares!$A58,'Stock-AF'!$G$2:$G$215,Shares!$A$1)</f>
        <v>0</v>
      </c>
      <c r="U58" s="9">
        <f>SUMIFS('Stock-AF'!AD$2:AD$215,'Stock-AF'!$C$2:$C$215,Shares!$B58,'Stock-AF'!$G$2:$G$215,Shares!$A$1)/SUMIFS('Stock-AF'!AD$2:AD$215,'Stock-AF'!$C$2:$C$215,Shares!$A58,'Stock-AF'!$G$2:$G$215,Shares!$A$1)</f>
        <v>0.73935197998930813</v>
      </c>
      <c r="V58" s="9">
        <f>SUMIFS('Stock-AF'!AE$2:AE$215,'Stock-AF'!$C$2:$C$215,Shares!$B58,'Stock-AF'!$G$2:$G$215,Shares!$A$1)/SUMIFS('Stock-AF'!AE$2:AE$215,'Stock-AF'!$C$2:$C$215,Shares!$A58,'Stock-AF'!$G$2:$G$215,Shares!$A$1)</f>
        <v>1.0118224792757636E-2</v>
      </c>
      <c r="W58" s="9">
        <f>SUMIFS('Stock-AF'!AF$2:AF$215,'Stock-AF'!$C$2:$C$215,Shares!$B58,'Stock-AF'!$G$2:$G$215,Shares!$A$1)/SUMIFS('Stock-AF'!AF$2:AF$215,'Stock-AF'!$C$2:$C$215,Shares!$A58,'Stock-AF'!$G$2:$G$215,Shares!$A$1)</f>
        <v>0</v>
      </c>
      <c r="X58" s="9">
        <f>SUMIFS('Stock-AF'!AG$2:AG$215,'Stock-AF'!$C$2:$C$215,Shares!$B58,'Stock-AF'!$G$2:$G$215,Shares!$A$1)/SUMIFS('Stock-AF'!AG$2:AG$215,'Stock-AF'!$C$2:$C$215,Shares!$A58,'Stock-AF'!$G$2:$G$215,Shares!$A$1)</f>
        <v>0</v>
      </c>
      <c r="Y58" s="9">
        <f>SUMIFS('Stock-AF'!AH$2:AH$215,'Stock-AF'!$C$2:$C$215,Shares!$B58,'Stock-AF'!$G$2:$G$215,Shares!$A$1)/SUMIFS('Stock-AF'!AH$2:AH$215,'Stock-AF'!$C$2:$C$215,Shares!$A58,'Stock-AF'!$G$2:$G$215,Shares!$A$1)</f>
        <v>0</v>
      </c>
      <c r="Z58" s="9">
        <f>SUMIFS('Stock-AF'!AI$2:AI$215,'Stock-AF'!$C$2:$C$215,Shares!$B58,'Stock-AF'!$G$2:$G$215,Shares!$A$1)/SUMIFS('Stock-AF'!AI$2:AI$215,'Stock-AF'!$C$2:$C$215,Shares!$A58,'Stock-AF'!$G$2:$G$215,Shares!$A$1)</f>
        <v>0</v>
      </c>
      <c r="AA58" s="9">
        <f>SUMIFS('Stock-AF'!AJ$2:AJ$215,'Stock-AF'!$C$2:$C$215,Shares!$B58,'Stock-AF'!$G$2:$G$215,Shares!$A$1)/SUMIFS('Stock-AF'!AJ$2:AJ$215,'Stock-AF'!$C$2:$C$215,Shares!$A58,'Stock-AF'!$G$2:$G$215,Shares!$A$1)</f>
        <v>0</v>
      </c>
      <c r="AB58" s="9">
        <f>SUMIFS('Stock-AF'!AK$2:AK$215,'Stock-AF'!$C$2:$C$215,Shares!$B58,'Stock-AF'!$G$2:$G$215,Shares!$A$1)/SUMIFS('Stock-AF'!AK$2:AK$215,'Stock-AF'!$C$2:$C$215,Shares!$A58,'Stock-AF'!$G$2:$G$215,Shares!$A$1)</f>
        <v>1.6778346598836438E-2</v>
      </c>
      <c r="AC58" s="9">
        <f>SUMIFS('Stock-AF'!AL$2:AL$215,'Stock-AF'!$C$2:$C$215,Shares!$B58,'Stock-AF'!$G$2:$G$215,Shares!$A$1)/SUMIFS('Stock-AF'!AL$2:AL$215,'Stock-AF'!$C$2:$C$215,Shares!$A58,'Stock-AF'!$G$2:$G$215,Shares!$A$1)</f>
        <v>0</v>
      </c>
      <c r="AD58" s="9">
        <f>SUMIFS('Stock-AF'!AM$2:AM$215,'Stock-AF'!$C$2:$C$215,Shares!$B58,'Stock-AF'!$G$2:$G$215,Shares!$A$1)/SUMIFS('Stock-AF'!AM$2:AM$215,'Stock-AF'!$C$2:$C$215,Shares!$A58,'Stock-AF'!$G$2:$G$215,Shares!$A$1)</f>
        <v>0</v>
      </c>
      <c r="AE58" s="9">
        <f>SUMIFS('Stock-AF'!AN$2:AN$215,'Stock-AF'!$C$2:$C$215,Shares!$B58,'Stock-AF'!$G$2:$G$215,Shares!$A$1)/SUMIFS('Stock-AF'!AN$2:AN$215,'Stock-AF'!$C$2:$C$215,Shares!$A58,'Stock-AF'!$G$2:$G$215,Shares!$A$1)</f>
        <v>0</v>
      </c>
      <c r="AF58" s="9">
        <f>SUMIFS('Stock-AF'!AO$2:AO$215,'Stock-AF'!$C$2:$C$215,Shares!$B58,'Stock-AF'!$G$2:$G$215,Shares!$A$1)/SUMIFS('Stock-AF'!AO$2:AO$215,'Stock-AF'!$C$2:$C$215,Shares!$A58,'Stock-AF'!$G$2:$G$215,Shares!$A$1)</f>
        <v>7.1224228553951106E-4</v>
      </c>
      <c r="AG58" s="9">
        <f>SUMIFS('Stock-AF'!AP$2:AP$215,'Stock-AF'!$C$2:$C$215,Shares!$B58,'Stock-AF'!$G$2:$G$215,Shares!$A$1)/SUMIFS('Stock-AF'!AP$2:AP$215,'Stock-AF'!$C$2:$C$215,Shares!$A58,'Stock-AF'!$G$2:$G$215,Shares!$A$1)</f>
        <v>1.8038776265217167E-2</v>
      </c>
      <c r="AH58" s="9">
        <f>SUMIFS('Stock-AF'!AQ$2:AQ$215,'Stock-AF'!$C$2:$C$215,Shares!$B58,'Stock-AF'!$G$2:$G$215,Shares!$A$1)/SUMIFS('Stock-AF'!AQ$2:AQ$215,'Stock-AF'!$C$2:$C$215,Shares!$A58,'Stock-AF'!$G$2:$G$215,Shares!$A$1)</f>
        <v>5.0665978551634573E-3</v>
      </c>
      <c r="AI58" s="9">
        <f>SUMIFS('Stock-AF'!AR$2:AR$215,'Stock-AF'!$C$2:$C$215,Shares!$B58,'Stock-AF'!$G$2:$G$215,Shares!$A$1)/SUMIFS('Stock-AF'!AR$2:AR$215,'Stock-AF'!$C$2:$C$215,Shares!$A58,'Stock-AF'!$G$2:$G$215,Shares!$A$1)</f>
        <v>6.6738302143027591E-3</v>
      </c>
      <c r="AJ58" s="9">
        <f>SUMIFS('Stock-AF'!AS$2:AS$215,'Stock-AF'!$C$2:$C$215,Shares!$B58,'Stock-AF'!$G$2:$G$215,Shares!$A$1)/SUMIFS('Stock-AF'!AS$2:AS$215,'Stock-AF'!$C$2:$C$215,Shares!$A58,'Stock-AF'!$G$2:$G$215,Shares!$A$1)</f>
        <v>0</v>
      </c>
      <c r="AK58" s="9">
        <f>SUMIFS('Stock-AF'!AT$2:AT$215,'Stock-AF'!$C$2:$C$215,Shares!$B58,'Stock-AF'!$G$2:$G$215,Shares!$A$1)/SUMIFS('Stock-AF'!AT$2:AT$215,'Stock-AF'!$C$2:$C$215,Shares!$A58,'Stock-AF'!$G$2:$G$215,Shares!$A$1)</f>
        <v>4.3961709893787282E-2</v>
      </c>
      <c r="AL58" s="9">
        <f>SUMIFS('Stock-AF'!AU$2:AU$215,'Stock-AF'!$C$2:$C$215,Shares!$B58,'Stock-AF'!$G$2:$G$215,Shares!$A$1)/SUMIFS('Stock-AF'!AU$2:AU$215,'Stock-AF'!$C$2:$C$215,Shares!$A58,'Stock-AF'!$G$2:$G$215,Shares!$A$1)</f>
        <v>8.4026083384992239E-4</v>
      </c>
      <c r="AM58" s="9">
        <f>SUMIFS('Stock-AF'!AV$2:AV$215,'Stock-AF'!$C$2:$C$215,Shares!$B58,'Stock-AF'!$G$2:$G$215,Shares!$A$1)/SUMIFS('Stock-AF'!AV$2:AV$215,'Stock-AF'!$C$2:$C$215,Shares!$A58,'Stock-AF'!$G$2:$G$215,Shares!$A$1)</f>
        <v>1.2054842314231776E-4</v>
      </c>
    </row>
    <row r="59" spans="1:39">
      <c r="A59" t="str">
        <f t="shared" si="0"/>
        <v>C_ES-SH-OF*</v>
      </c>
      <c r="B59" s="4" t="s">
        <v>172</v>
      </c>
      <c r="C59" s="9">
        <f>SUMIFS('Stock-AF'!L$2:L$215,'Stock-AF'!$C$2:$C$215,Shares!$B59,'Stock-AF'!$G$2:$G$215,Shares!$A$1)/SUMIFS('Stock-AF'!L$2:L$215,'Stock-AF'!$C$2:$C$215,Shares!$A59,'Stock-AF'!$G$2:$G$215,Shares!$A$1)</f>
        <v>0</v>
      </c>
      <c r="D59" s="9">
        <f>SUMIFS('Stock-AF'!M$2:M$215,'Stock-AF'!$C$2:$C$215,Shares!$B59,'Stock-AF'!$G$2:$G$215,Shares!$A$1)/SUMIFS('Stock-AF'!M$2:M$215,'Stock-AF'!$C$2:$C$215,Shares!$A59,'Stock-AF'!$G$2:$G$215,Shares!$A$1)</f>
        <v>0.42360608645115527</v>
      </c>
      <c r="E59" s="9">
        <f>SUMIFS('Stock-AF'!N$2:N$215,'Stock-AF'!$C$2:$C$215,Shares!$B59,'Stock-AF'!$G$2:$G$215,Shares!$A$1)/SUMIFS('Stock-AF'!N$2:N$215,'Stock-AF'!$C$2:$C$215,Shares!$A59,'Stock-AF'!$G$2:$G$215,Shares!$A$1)</f>
        <v>0.3890349520211438</v>
      </c>
      <c r="F59" s="9">
        <f>SUMIFS('Stock-AF'!O$2:O$215,'Stock-AF'!$C$2:$C$215,Shares!$B59,'Stock-AF'!$G$2:$G$215,Shares!$A$1)/SUMIFS('Stock-AF'!O$2:O$215,'Stock-AF'!$C$2:$C$215,Shares!$A59,'Stock-AF'!$G$2:$G$215,Shares!$A$1)</f>
        <v>3.0768056487869469E-2</v>
      </c>
      <c r="G59" s="9">
        <f>SUMIFS('Stock-AF'!P$2:P$215,'Stock-AF'!$C$2:$C$215,Shares!$B59,'Stock-AF'!$G$2:$G$215,Shares!$A$1)/SUMIFS('Stock-AF'!P$2:P$215,'Stock-AF'!$C$2:$C$215,Shares!$A59,'Stock-AF'!$G$2:$G$215,Shares!$A$1)</f>
        <v>0.29205170315496909</v>
      </c>
      <c r="H59" s="9">
        <f>SUMIFS('Stock-AF'!Q$2:Q$215,'Stock-AF'!$C$2:$C$215,Shares!$B59,'Stock-AF'!$G$2:$G$215,Shares!$A$1)/SUMIFS('Stock-AF'!Q$2:Q$215,'Stock-AF'!$C$2:$C$215,Shares!$A59,'Stock-AF'!$G$2:$G$215,Shares!$A$1)</f>
        <v>4.8643516610850389E-2</v>
      </c>
      <c r="I59" s="9">
        <f>SUMIFS('Stock-AF'!R$2:R$215,'Stock-AF'!$C$2:$C$215,Shares!$B59,'Stock-AF'!$G$2:$G$215,Shares!$A$1)/SUMIFS('Stock-AF'!R$2:R$215,'Stock-AF'!$C$2:$C$215,Shares!$A59,'Stock-AF'!$G$2:$G$215,Shares!$A$1)</f>
        <v>0</v>
      </c>
      <c r="J59" s="9">
        <f>SUMIFS('Stock-AF'!S$2:S$215,'Stock-AF'!$C$2:$C$215,Shares!$B59,'Stock-AF'!$G$2:$G$215,Shares!$A$1)/SUMIFS('Stock-AF'!S$2:S$215,'Stock-AF'!$C$2:$C$215,Shares!$A59,'Stock-AF'!$G$2:$G$215,Shares!$A$1)</f>
        <v>0.20727814593298838</v>
      </c>
      <c r="K59" s="9">
        <f>SUMIFS('Stock-AF'!T$2:T$215,'Stock-AF'!$C$2:$C$215,Shares!$B59,'Stock-AF'!$G$2:$G$215,Shares!$A$1)/SUMIFS('Stock-AF'!T$2:T$215,'Stock-AF'!$C$2:$C$215,Shares!$A59,'Stock-AF'!$G$2:$G$215,Shares!$A$1)</f>
        <v>0.18040967626543286</v>
      </c>
      <c r="L59" s="9">
        <f>SUMIFS('Stock-AF'!U$2:U$215,'Stock-AF'!$C$2:$C$215,Shares!$B59,'Stock-AF'!$G$2:$G$215,Shares!$A$1)/SUMIFS('Stock-AF'!U$2:U$215,'Stock-AF'!$C$2:$C$215,Shares!$A59,'Stock-AF'!$G$2:$G$215,Shares!$A$1)</f>
        <v>0.64366397389600483</v>
      </c>
      <c r="M59" s="9">
        <f>SUMIFS('Stock-AF'!V$2:V$215,'Stock-AF'!$C$2:$C$215,Shares!$B59,'Stock-AF'!$G$2:$G$215,Shares!$A$1)/SUMIFS('Stock-AF'!V$2:V$215,'Stock-AF'!$C$2:$C$215,Shares!$A59,'Stock-AF'!$G$2:$G$215,Shares!$A$1)</f>
        <v>0.48043139988591682</v>
      </c>
      <c r="N59" s="9">
        <f>SUMIFS('Stock-AF'!W$2:W$215,'Stock-AF'!$C$2:$C$215,Shares!$B59,'Stock-AF'!$G$2:$G$215,Shares!$A$1)/SUMIFS('Stock-AF'!W$2:W$215,'Stock-AF'!$C$2:$C$215,Shares!$A59,'Stock-AF'!$G$2:$G$215,Shares!$A$1)</f>
        <v>0</v>
      </c>
      <c r="O59" s="9">
        <f>SUMIFS('Stock-AF'!X$2:X$215,'Stock-AF'!$C$2:$C$215,Shares!$B59,'Stock-AF'!$G$2:$G$215,Shares!$A$1)/SUMIFS('Stock-AF'!X$2:X$215,'Stock-AF'!$C$2:$C$215,Shares!$A59,'Stock-AF'!$G$2:$G$215,Shares!$A$1)</f>
        <v>0</v>
      </c>
      <c r="P59" s="9">
        <f>SUMIFS('Stock-AF'!Y$2:Y$215,'Stock-AF'!$C$2:$C$215,Shares!$B59,'Stock-AF'!$G$2:$G$215,Shares!$A$1)/SUMIFS('Stock-AF'!Y$2:Y$215,'Stock-AF'!$C$2:$C$215,Shares!$A59,'Stock-AF'!$G$2:$G$215,Shares!$A$1)</f>
        <v>0.48728276701339573</v>
      </c>
      <c r="Q59" s="9">
        <f>SUMIFS('Stock-AF'!Z$2:Z$215,'Stock-AF'!$C$2:$C$215,Shares!$B59,'Stock-AF'!$G$2:$G$215,Shares!$A$1)/SUMIFS('Stock-AF'!Z$2:Z$215,'Stock-AF'!$C$2:$C$215,Shares!$A59,'Stock-AF'!$G$2:$G$215,Shares!$A$1)</f>
        <v>8.4596169370991889E-2</v>
      </c>
      <c r="R59" s="9">
        <f>SUMIFS('Stock-AF'!AA$2:AA$215,'Stock-AF'!$C$2:$C$215,Shares!$B59,'Stock-AF'!$G$2:$G$215,Shares!$A$1)/SUMIFS('Stock-AF'!AA$2:AA$215,'Stock-AF'!$C$2:$C$215,Shares!$A59,'Stock-AF'!$G$2:$G$215,Shares!$A$1)</f>
        <v>0.15647245572737928</v>
      </c>
      <c r="S59" s="9">
        <f>SUMIFS('Stock-AF'!AB$2:AB$215,'Stock-AF'!$C$2:$C$215,Shares!$B59,'Stock-AF'!$G$2:$G$215,Shares!$A$1)/SUMIFS('Stock-AF'!AB$2:AB$215,'Stock-AF'!$C$2:$C$215,Shares!$A59,'Stock-AF'!$G$2:$G$215,Shares!$A$1)</f>
        <v>0.1080166399564314</v>
      </c>
      <c r="T59" s="9">
        <f>SUMIFS('Stock-AF'!AC$2:AC$215,'Stock-AF'!$C$2:$C$215,Shares!$B59,'Stock-AF'!$G$2:$G$215,Shares!$A$1)/SUMIFS('Stock-AF'!AC$2:AC$215,'Stock-AF'!$C$2:$C$215,Shares!$A59,'Stock-AF'!$G$2:$G$215,Shares!$A$1)</f>
        <v>0</v>
      </c>
      <c r="U59" s="9">
        <f>SUMIFS('Stock-AF'!AD$2:AD$215,'Stock-AF'!$C$2:$C$215,Shares!$B59,'Stock-AF'!$G$2:$G$215,Shares!$A$1)/SUMIFS('Stock-AF'!AD$2:AD$215,'Stock-AF'!$C$2:$C$215,Shares!$A59,'Stock-AF'!$G$2:$G$215,Shares!$A$1)</f>
        <v>0.22482585209783995</v>
      </c>
      <c r="V59" s="9">
        <f>SUMIFS('Stock-AF'!AE$2:AE$215,'Stock-AF'!$C$2:$C$215,Shares!$B59,'Stock-AF'!$G$2:$G$215,Shares!$A$1)/SUMIFS('Stock-AF'!AE$2:AE$215,'Stock-AF'!$C$2:$C$215,Shares!$A59,'Stock-AF'!$G$2:$G$215,Shares!$A$1)</f>
        <v>9.3601721292817814E-3</v>
      </c>
      <c r="W59" s="9">
        <f>SUMIFS('Stock-AF'!AF$2:AF$215,'Stock-AF'!$C$2:$C$215,Shares!$B59,'Stock-AF'!$G$2:$G$215,Shares!$A$1)/SUMIFS('Stock-AF'!AF$2:AF$215,'Stock-AF'!$C$2:$C$215,Shares!$A59,'Stock-AF'!$G$2:$G$215,Shares!$A$1)</f>
        <v>5.1874972098061377E-2</v>
      </c>
      <c r="X59" s="9">
        <f>SUMIFS('Stock-AF'!AG$2:AG$215,'Stock-AF'!$C$2:$C$215,Shares!$B59,'Stock-AF'!$G$2:$G$215,Shares!$A$1)/SUMIFS('Stock-AF'!AG$2:AG$215,'Stock-AF'!$C$2:$C$215,Shares!$A59,'Stock-AF'!$G$2:$G$215,Shares!$A$1)</f>
        <v>0.58966767661876818</v>
      </c>
      <c r="Y59" s="9">
        <f>SUMIFS('Stock-AF'!AH$2:AH$215,'Stock-AF'!$C$2:$C$215,Shares!$B59,'Stock-AF'!$G$2:$G$215,Shares!$A$1)/SUMIFS('Stock-AF'!AH$2:AH$215,'Stock-AF'!$C$2:$C$215,Shares!$A59,'Stock-AF'!$G$2:$G$215,Shares!$A$1)</f>
        <v>9.3009333769932798E-2</v>
      </c>
      <c r="Z59" s="9">
        <f>SUMIFS('Stock-AF'!AI$2:AI$215,'Stock-AF'!$C$2:$C$215,Shares!$B59,'Stock-AF'!$G$2:$G$215,Shares!$A$1)/SUMIFS('Stock-AF'!AI$2:AI$215,'Stock-AF'!$C$2:$C$215,Shares!$A59,'Stock-AF'!$G$2:$G$215,Shares!$A$1)</f>
        <v>0.40213666636322554</v>
      </c>
      <c r="AA59" s="9">
        <f>SUMIFS('Stock-AF'!AJ$2:AJ$215,'Stock-AF'!$C$2:$C$215,Shares!$B59,'Stock-AF'!$G$2:$G$215,Shares!$A$1)/SUMIFS('Stock-AF'!AJ$2:AJ$215,'Stock-AF'!$C$2:$C$215,Shares!$A59,'Stock-AF'!$G$2:$G$215,Shares!$A$1)</f>
        <v>0</v>
      </c>
      <c r="AB59" s="9">
        <f>SUMIFS('Stock-AF'!AK$2:AK$215,'Stock-AF'!$C$2:$C$215,Shares!$B59,'Stock-AF'!$G$2:$G$215,Shares!$A$1)/SUMIFS('Stock-AF'!AK$2:AK$215,'Stock-AF'!$C$2:$C$215,Shares!$A59,'Stock-AF'!$G$2:$G$215,Shares!$A$1)</f>
        <v>0.14562190279926884</v>
      </c>
      <c r="AC59" s="9">
        <f>SUMIFS('Stock-AF'!AL$2:AL$215,'Stock-AF'!$C$2:$C$215,Shares!$B59,'Stock-AF'!$G$2:$G$215,Shares!$A$1)/SUMIFS('Stock-AF'!AL$2:AL$215,'Stock-AF'!$C$2:$C$215,Shares!$A59,'Stock-AF'!$G$2:$G$215,Shares!$A$1)</f>
        <v>0</v>
      </c>
      <c r="AD59" s="9">
        <f>SUMIFS('Stock-AF'!AM$2:AM$215,'Stock-AF'!$C$2:$C$215,Shares!$B59,'Stock-AF'!$G$2:$G$215,Shares!$A$1)/SUMIFS('Stock-AF'!AM$2:AM$215,'Stock-AF'!$C$2:$C$215,Shares!$A59,'Stock-AF'!$G$2:$G$215,Shares!$A$1)</f>
        <v>7.6913268908167479E-2</v>
      </c>
      <c r="AE59" s="9">
        <f>SUMIFS('Stock-AF'!AN$2:AN$215,'Stock-AF'!$C$2:$C$215,Shares!$B59,'Stock-AF'!$G$2:$G$215,Shares!$A$1)/SUMIFS('Stock-AF'!AN$2:AN$215,'Stock-AF'!$C$2:$C$215,Shares!$A59,'Stock-AF'!$G$2:$G$215,Shares!$A$1)</f>
        <v>0.17731642597856309</v>
      </c>
      <c r="AF59" s="9">
        <f>SUMIFS('Stock-AF'!AO$2:AO$215,'Stock-AF'!$C$2:$C$215,Shares!$B59,'Stock-AF'!$G$2:$G$215,Shares!$A$1)/SUMIFS('Stock-AF'!AO$2:AO$215,'Stock-AF'!$C$2:$C$215,Shares!$A59,'Stock-AF'!$G$2:$G$215,Shares!$A$1)</f>
        <v>0.19052040453621999</v>
      </c>
      <c r="AG59" s="9">
        <f>SUMIFS('Stock-AF'!AP$2:AP$215,'Stock-AF'!$C$2:$C$215,Shares!$B59,'Stock-AF'!$G$2:$G$215,Shares!$A$1)/SUMIFS('Stock-AF'!AP$2:AP$215,'Stock-AF'!$C$2:$C$215,Shares!$A59,'Stock-AF'!$G$2:$G$215,Shares!$A$1)</f>
        <v>1.8692787676313188E-2</v>
      </c>
      <c r="AH59" s="9">
        <f>SUMIFS('Stock-AF'!AQ$2:AQ$215,'Stock-AF'!$C$2:$C$215,Shares!$B59,'Stock-AF'!$G$2:$G$215,Shares!$A$1)/SUMIFS('Stock-AF'!AQ$2:AQ$215,'Stock-AF'!$C$2:$C$215,Shares!$A59,'Stock-AF'!$G$2:$G$215,Shares!$A$1)</f>
        <v>0.20256697734201665</v>
      </c>
      <c r="AI59" s="9">
        <f>SUMIFS('Stock-AF'!AR$2:AR$215,'Stock-AF'!$C$2:$C$215,Shares!$B59,'Stock-AF'!$G$2:$G$215,Shares!$A$1)/SUMIFS('Stock-AF'!AR$2:AR$215,'Stock-AF'!$C$2:$C$215,Shares!$A59,'Stock-AF'!$G$2:$G$215,Shares!$A$1)</f>
        <v>0.2221636357971421</v>
      </c>
      <c r="AJ59" s="9">
        <f>SUMIFS('Stock-AF'!AS$2:AS$215,'Stock-AF'!$C$2:$C$215,Shares!$B59,'Stock-AF'!$G$2:$G$215,Shares!$A$1)/SUMIFS('Stock-AF'!AS$2:AS$215,'Stock-AF'!$C$2:$C$215,Shares!$A59,'Stock-AF'!$G$2:$G$215,Shares!$A$1)</f>
        <v>0.424195400490469</v>
      </c>
      <c r="AK59" s="9">
        <f>SUMIFS('Stock-AF'!AT$2:AT$215,'Stock-AF'!$C$2:$C$215,Shares!$B59,'Stock-AF'!$G$2:$G$215,Shares!$A$1)/SUMIFS('Stock-AF'!AT$2:AT$215,'Stock-AF'!$C$2:$C$215,Shares!$A59,'Stock-AF'!$G$2:$G$215,Shares!$A$1)</f>
        <v>0.14786083523031077</v>
      </c>
      <c r="AL59" s="9">
        <f>SUMIFS('Stock-AF'!AU$2:AU$215,'Stock-AF'!$C$2:$C$215,Shares!$B59,'Stock-AF'!$G$2:$G$215,Shares!$A$1)/SUMIFS('Stock-AF'!AU$2:AU$215,'Stock-AF'!$C$2:$C$215,Shares!$A59,'Stock-AF'!$G$2:$G$215,Shares!$A$1)</f>
        <v>0.16419111427341204</v>
      </c>
      <c r="AM59" s="9">
        <f>SUMIFS('Stock-AF'!AV$2:AV$215,'Stock-AF'!$C$2:$C$215,Shares!$B59,'Stock-AF'!$G$2:$G$215,Shares!$A$1)/SUMIFS('Stock-AF'!AV$2:AV$215,'Stock-AF'!$C$2:$C$215,Shares!$A59,'Stock-AF'!$G$2:$G$215,Shares!$A$1)</f>
        <v>5.3746676966062876E-2</v>
      </c>
    </row>
    <row r="60" spans="1:39">
      <c r="A60" t="str">
        <f t="shared" si="0"/>
        <v>C_ES-SH-OF*</v>
      </c>
      <c r="B60" s="4" t="s">
        <v>173</v>
      </c>
      <c r="C60" s="9">
        <f>SUMIFS('Stock-AF'!L$2:L$215,'Stock-AF'!$C$2:$C$215,Shares!$B60,'Stock-AF'!$G$2:$G$215,Shares!$A$1)/SUMIFS('Stock-AF'!L$2:L$215,'Stock-AF'!$C$2:$C$215,Shares!$A60,'Stock-AF'!$G$2:$G$215,Shares!$A$1)</f>
        <v>0</v>
      </c>
      <c r="D60" s="9">
        <f>SUMIFS('Stock-AF'!M$2:M$215,'Stock-AF'!$C$2:$C$215,Shares!$B60,'Stock-AF'!$G$2:$G$215,Shares!$A$1)/SUMIFS('Stock-AF'!M$2:M$215,'Stock-AF'!$C$2:$C$215,Shares!$A60,'Stock-AF'!$G$2:$G$215,Shares!$A$1)</f>
        <v>0</v>
      </c>
      <c r="E60" s="9">
        <f>SUMIFS('Stock-AF'!N$2:N$215,'Stock-AF'!$C$2:$C$215,Shares!$B60,'Stock-AF'!$G$2:$G$215,Shares!$A$1)/SUMIFS('Stock-AF'!N$2:N$215,'Stock-AF'!$C$2:$C$215,Shares!$A60,'Stock-AF'!$G$2:$G$215,Shares!$A$1)</f>
        <v>0</v>
      </c>
      <c r="F60" s="9">
        <f>SUMIFS('Stock-AF'!O$2:O$215,'Stock-AF'!$C$2:$C$215,Shares!$B60,'Stock-AF'!$G$2:$G$215,Shares!$A$1)/SUMIFS('Stock-AF'!O$2:O$215,'Stock-AF'!$C$2:$C$215,Shares!$A60,'Stock-AF'!$G$2:$G$215,Shares!$A$1)</f>
        <v>0</v>
      </c>
      <c r="G60" s="9">
        <f>SUMIFS('Stock-AF'!P$2:P$215,'Stock-AF'!$C$2:$C$215,Shares!$B60,'Stock-AF'!$G$2:$G$215,Shares!$A$1)/SUMIFS('Stock-AF'!P$2:P$215,'Stock-AF'!$C$2:$C$215,Shares!$A60,'Stock-AF'!$G$2:$G$215,Shares!$A$1)</f>
        <v>0</v>
      </c>
      <c r="H60" s="9">
        <f>SUMIFS('Stock-AF'!Q$2:Q$215,'Stock-AF'!$C$2:$C$215,Shares!$B60,'Stock-AF'!$G$2:$G$215,Shares!$A$1)/SUMIFS('Stock-AF'!Q$2:Q$215,'Stock-AF'!$C$2:$C$215,Shares!$A60,'Stock-AF'!$G$2:$G$215,Shares!$A$1)</f>
        <v>0</v>
      </c>
      <c r="I60" s="9">
        <f>SUMIFS('Stock-AF'!R$2:R$215,'Stock-AF'!$C$2:$C$215,Shares!$B60,'Stock-AF'!$G$2:$G$215,Shares!$A$1)/SUMIFS('Stock-AF'!R$2:R$215,'Stock-AF'!$C$2:$C$215,Shares!$A60,'Stock-AF'!$G$2:$G$215,Shares!$A$1)</f>
        <v>0</v>
      </c>
      <c r="J60" s="9">
        <f>SUMIFS('Stock-AF'!S$2:S$215,'Stock-AF'!$C$2:$C$215,Shares!$B60,'Stock-AF'!$G$2:$G$215,Shares!$A$1)/SUMIFS('Stock-AF'!S$2:S$215,'Stock-AF'!$C$2:$C$215,Shares!$A60,'Stock-AF'!$G$2:$G$215,Shares!$A$1)</f>
        <v>0</v>
      </c>
      <c r="K60" s="9">
        <f>SUMIFS('Stock-AF'!T$2:T$215,'Stock-AF'!$C$2:$C$215,Shares!$B60,'Stock-AF'!$G$2:$G$215,Shares!$A$1)/SUMIFS('Stock-AF'!T$2:T$215,'Stock-AF'!$C$2:$C$215,Shares!$A60,'Stock-AF'!$G$2:$G$215,Shares!$A$1)</f>
        <v>0</v>
      </c>
      <c r="L60" s="9">
        <f>SUMIFS('Stock-AF'!U$2:U$215,'Stock-AF'!$C$2:$C$215,Shares!$B60,'Stock-AF'!$G$2:$G$215,Shares!$A$1)/SUMIFS('Stock-AF'!U$2:U$215,'Stock-AF'!$C$2:$C$215,Shares!$A60,'Stock-AF'!$G$2:$G$215,Shares!$A$1)</f>
        <v>0</v>
      </c>
      <c r="M60" s="9">
        <f>SUMIFS('Stock-AF'!V$2:V$215,'Stock-AF'!$C$2:$C$215,Shares!$B60,'Stock-AF'!$G$2:$G$215,Shares!$A$1)/SUMIFS('Stock-AF'!V$2:V$215,'Stock-AF'!$C$2:$C$215,Shares!$A60,'Stock-AF'!$G$2:$G$215,Shares!$A$1)</f>
        <v>0</v>
      </c>
      <c r="N60" s="9">
        <f>SUMIFS('Stock-AF'!W$2:W$215,'Stock-AF'!$C$2:$C$215,Shares!$B60,'Stock-AF'!$G$2:$G$215,Shares!$A$1)/SUMIFS('Stock-AF'!W$2:W$215,'Stock-AF'!$C$2:$C$215,Shares!$A60,'Stock-AF'!$G$2:$G$215,Shares!$A$1)</f>
        <v>0</v>
      </c>
      <c r="O60" s="9">
        <f>SUMIFS('Stock-AF'!X$2:X$215,'Stock-AF'!$C$2:$C$215,Shares!$B60,'Stock-AF'!$G$2:$G$215,Shares!$A$1)/SUMIFS('Stock-AF'!X$2:X$215,'Stock-AF'!$C$2:$C$215,Shares!$A60,'Stock-AF'!$G$2:$G$215,Shares!$A$1)</f>
        <v>0</v>
      </c>
      <c r="P60" s="9">
        <f>SUMIFS('Stock-AF'!Y$2:Y$215,'Stock-AF'!$C$2:$C$215,Shares!$B60,'Stock-AF'!$G$2:$G$215,Shares!$A$1)/SUMIFS('Stock-AF'!Y$2:Y$215,'Stock-AF'!$C$2:$C$215,Shares!$A60,'Stock-AF'!$G$2:$G$215,Shares!$A$1)</f>
        <v>0</v>
      </c>
      <c r="Q60" s="9">
        <f>SUMIFS('Stock-AF'!Z$2:Z$215,'Stock-AF'!$C$2:$C$215,Shares!$B60,'Stock-AF'!$G$2:$G$215,Shares!$A$1)/SUMIFS('Stock-AF'!Z$2:Z$215,'Stock-AF'!$C$2:$C$215,Shares!$A60,'Stock-AF'!$G$2:$G$215,Shares!$A$1)</f>
        <v>0</v>
      </c>
      <c r="R60" s="9">
        <f>SUMIFS('Stock-AF'!AA$2:AA$215,'Stock-AF'!$C$2:$C$215,Shares!$B60,'Stock-AF'!$G$2:$G$215,Shares!$A$1)/SUMIFS('Stock-AF'!AA$2:AA$215,'Stock-AF'!$C$2:$C$215,Shares!$A60,'Stock-AF'!$G$2:$G$215,Shares!$A$1)</f>
        <v>0</v>
      </c>
      <c r="S60" s="9">
        <f>SUMIFS('Stock-AF'!AB$2:AB$215,'Stock-AF'!$C$2:$C$215,Shares!$B60,'Stock-AF'!$G$2:$G$215,Shares!$A$1)/SUMIFS('Stock-AF'!AB$2:AB$215,'Stock-AF'!$C$2:$C$215,Shares!$A60,'Stock-AF'!$G$2:$G$215,Shares!$A$1)</f>
        <v>0</v>
      </c>
      <c r="T60" s="9">
        <f>SUMIFS('Stock-AF'!AC$2:AC$215,'Stock-AF'!$C$2:$C$215,Shares!$B60,'Stock-AF'!$G$2:$G$215,Shares!$A$1)/SUMIFS('Stock-AF'!AC$2:AC$215,'Stock-AF'!$C$2:$C$215,Shares!$A60,'Stock-AF'!$G$2:$G$215,Shares!$A$1)</f>
        <v>0</v>
      </c>
      <c r="U60" s="9">
        <f>SUMIFS('Stock-AF'!AD$2:AD$215,'Stock-AF'!$C$2:$C$215,Shares!$B60,'Stock-AF'!$G$2:$G$215,Shares!$A$1)/SUMIFS('Stock-AF'!AD$2:AD$215,'Stock-AF'!$C$2:$C$215,Shares!$A60,'Stock-AF'!$G$2:$G$215,Shares!$A$1)</f>
        <v>0</v>
      </c>
      <c r="V60" s="9">
        <f>SUMIFS('Stock-AF'!AE$2:AE$215,'Stock-AF'!$C$2:$C$215,Shares!$B60,'Stock-AF'!$G$2:$G$215,Shares!$A$1)/SUMIFS('Stock-AF'!AE$2:AE$215,'Stock-AF'!$C$2:$C$215,Shares!$A60,'Stock-AF'!$G$2:$G$215,Shares!$A$1)</f>
        <v>9.9806281979188793E-3</v>
      </c>
      <c r="W60" s="9">
        <f>SUMIFS('Stock-AF'!AF$2:AF$215,'Stock-AF'!$C$2:$C$215,Shares!$B60,'Stock-AF'!$G$2:$G$215,Shares!$A$1)/SUMIFS('Stock-AF'!AF$2:AF$215,'Stock-AF'!$C$2:$C$215,Shares!$A60,'Stock-AF'!$G$2:$G$215,Shares!$A$1)</f>
        <v>0</v>
      </c>
      <c r="X60" s="9">
        <f>SUMIFS('Stock-AF'!AG$2:AG$215,'Stock-AF'!$C$2:$C$215,Shares!$B60,'Stock-AF'!$G$2:$G$215,Shares!$A$1)/SUMIFS('Stock-AF'!AG$2:AG$215,'Stock-AF'!$C$2:$C$215,Shares!$A60,'Stock-AF'!$G$2:$G$215,Shares!$A$1)</f>
        <v>0</v>
      </c>
      <c r="Y60" s="9">
        <f>SUMIFS('Stock-AF'!AH$2:AH$215,'Stock-AF'!$C$2:$C$215,Shares!$B60,'Stock-AF'!$G$2:$G$215,Shares!$A$1)/SUMIFS('Stock-AF'!AH$2:AH$215,'Stock-AF'!$C$2:$C$215,Shares!$A60,'Stock-AF'!$G$2:$G$215,Shares!$A$1)</f>
        <v>3.3829597474862314E-3</v>
      </c>
      <c r="Z60" s="9">
        <f>SUMIFS('Stock-AF'!AI$2:AI$215,'Stock-AF'!$C$2:$C$215,Shares!$B60,'Stock-AF'!$G$2:$G$215,Shares!$A$1)/SUMIFS('Stock-AF'!AI$2:AI$215,'Stock-AF'!$C$2:$C$215,Shares!$A60,'Stock-AF'!$G$2:$G$215,Shares!$A$1)</f>
        <v>0</v>
      </c>
      <c r="AA60" s="9">
        <f>SUMIFS('Stock-AF'!AJ$2:AJ$215,'Stock-AF'!$C$2:$C$215,Shares!$B60,'Stock-AF'!$G$2:$G$215,Shares!$A$1)/SUMIFS('Stock-AF'!AJ$2:AJ$215,'Stock-AF'!$C$2:$C$215,Shares!$A60,'Stock-AF'!$G$2:$G$215,Shares!$A$1)</f>
        <v>0</v>
      </c>
      <c r="AB60" s="9">
        <f>SUMIFS('Stock-AF'!AK$2:AK$215,'Stock-AF'!$C$2:$C$215,Shares!$B60,'Stock-AF'!$G$2:$G$215,Shares!$A$1)/SUMIFS('Stock-AF'!AK$2:AK$215,'Stock-AF'!$C$2:$C$215,Shares!$A60,'Stock-AF'!$G$2:$G$215,Shares!$A$1)</f>
        <v>0</v>
      </c>
      <c r="AC60" s="9">
        <f>SUMIFS('Stock-AF'!AL$2:AL$215,'Stock-AF'!$C$2:$C$215,Shares!$B60,'Stock-AF'!$G$2:$G$215,Shares!$A$1)/SUMIFS('Stock-AF'!AL$2:AL$215,'Stock-AF'!$C$2:$C$215,Shares!$A60,'Stock-AF'!$G$2:$G$215,Shares!$A$1)</f>
        <v>0</v>
      </c>
      <c r="AD60" s="9">
        <f>SUMIFS('Stock-AF'!AM$2:AM$215,'Stock-AF'!$C$2:$C$215,Shares!$B60,'Stock-AF'!$G$2:$G$215,Shares!$A$1)/SUMIFS('Stock-AF'!AM$2:AM$215,'Stock-AF'!$C$2:$C$215,Shares!$A60,'Stock-AF'!$G$2:$G$215,Shares!$A$1)</f>
        <v>0</v>
      </c>
      <c r="AE60" s="9">
        <f>SUMIFS('Stock-AF'!AN$2:AN$215,'Stock-AF'!$C$2:$C$215,Shares!$B60,'Stock-AF'!$G$2:$G$215,Shares!$A$1)/SUMIFS('Stock-AF'!AN$2:AN$215,'Stock-AF'!$C$2:$C$215,Shares!$A60,'Stock-AF'!$G$2:$G$215,Shares!$A$1)</f>
        <v>0</v>
      </c>
      <c r="AF60" s="9">
        <f>SUMIFS('Stock-AF'!AO$2:AO$215,'Stock-AF'!$C$2:$C$215,Shares!$B60,'Stock-AF'!$G$2:$G$215,Shares!$A$1)/SUMIFS('Stock-AF'!AO$2:AO$215,'Stock-AF'!$C$2:$C$215,Shares!$A60,'Stock-AF'!$G$2:$G$215,Shares!$A$1)</f>
        <v>0</v>
      </c>
      <c r="AG60" s="9">
        <f>SUMIFS('Stock-AF'!AP$2:AP$215,'Stock-AF'!$C$2:$C$215,Shares!$B60,'Stock-AF'!$G$2:$G$215,Shares!$A$1)/SUMIFS('Stock-AF'!AP$2:AP$215,'Stock-AF'!$C$2:$C$215,Shares!$A60,'Stock-AF'!$G$2:$G$215,Shares!$A$1)</f>
        <v>0</v>
      </c>
      <c r="AH60" s="9">
        <f>SUMIFS('Stock-AF'!AQ$2:AQ$215,'Stock-AF'!$C$2:$C$215,Shares!$B60,'Stock-AF'!$G$2:$G$215,Shares!$A$1)/SUMIFS('Stock-AF'!AQ$2:AQ$215,'Stock-AF'!$C$2:$C$215,Shares!$A60,'Stock-AF'!$G$2:$G$215,Shares!$A$1)</f>
        <v>0</v>
      </c>
      <c r="AI60" s="9">
        <f>SUMIFS('Stock-AF'!AR$2:AR$215,'Stock-AF'!$C$2:$C$215,Shares!$B60,'Stock-AF'!$G$2:$G$215,Shares!$A$1)/SUMIFS('Stock-AF'!AR$2:AR$215,'Stock-AF'!$C$2:$C$215,Shares!$A60,'Stock-AF'!$G$2:$G$215,Shares!$A$1)</f>
        <v>0</v>
      </c>
      <c r="AJ60" s="9">
        <f>SUMIFS('Stock-AF'!AS$2:AS$215,'Stock-AF'!$C$2:$C$215,Shares!$B60,'Stock-AF'!$G$2:$G$215,Shares!$A$1)/SUMIFS('Stock-AF'!AS$2:AS$215,'Stock-AF'!$C$2:$C$215,Shares!$A60,'Stock-AF'!$G$2:$G$215,Shares!$A$1)</f>
        <v>0</v>
      </c>
      <c r="AK60" s="9">
        <f>SUMIFS('Stock-AF'!AT$2:AT$215,'Stock-AF'!$C$2:$C$215,Shares!$B60,'Stock-AF'!$G$2:$G$215,Shares!$A$1)/SUMIFS('Stock-AF'!AT$2:AT$215,'Stock-AF'!$C$2:$C$215,Shares!$A60,'Stock-AF'!$G$2:$G$215,Shares!$A$1)</f>
        <v>2.2597025230252456E-2</v>
      </c>
      <c r="AL60" s="9">
        <f>SUMIFS('Stock-AF'!AU$2:AU$215,'Stock-AF'!$C$2:$C$215,Shares!$B60,'Stock-AF'!$G$2:$G$215,Shares!$A$1)/SUMIFS('Stock-AF'!AU$2:AU$215,'Stock-AF'!$C$2:$C$215,Shares!$A60,'Stock-AF'!$G$2:$G$215,Shares!$A$1)</f>
        <v>0</v>
      </c>
      <c r="AM60" s="9">
        <f>SUMIFS('Stock-AF'!AV$2:AV$215,'Stock-AF'!$C$2:$C$215,Shares!$B60,'Stock-AF'!$G$2:$G$215,Shares!$A$1)/SUMIFS('Stock-AF'!AV$2:AV$215,'Stock-AF'!$C$2:$C$215,Shares!$A60,'Stock-AF'!$G$2:$G$215,Shares!$A$1)</f>
        <v>0</v>
      </c>
    </row>
    <row r="61" spans="1:39">
      <c r="A61" t="str">
        <f t="shared" si="0"/>
        <v>C_ES-SH-OF*</v>
      </c>
      <c r="B61" s="4" t="s">
        <v>174</v>
      </c>
      <c r="C61" s="9">
        <f>SUMIFS('Stock-AF'!L$2:L$215,'Stock-AF'!$C$2:$C$215,Shares!$B61,'Stock-AF'!$G$2:$G$215,Shares!$A$1)/SUMIFS('Stock-AF'!L$2:L$215,'Stock-AF'!$C$2:$C$215,Shares!$A61,'Stock-AF'!$G$2:$G$215,Shares!$A$1)</f>
        <v>0.1658722928036811</v>
      </c>
      <c r="D61" s="9">
        <f>SUMIFS('Stock-AF'!M$2:M$215,'Stock-AF'!$C$2:$C$215,Shares!$B61,'Stock-AF'!$G$2:$G$215,Shares!$A$1)/SUMIFS('Stock-AF'!M$2:M$215,'Stock-AF'!$C$2:$C$215,Shares!$A61,'Stock-AF'!$G$2:$G$215,Shares!$A$1)</f>
        <v>0.11542869431430852</v>
      </c>
      <c r="E61" s="9">
        <f>SUMIFS('Stock-AF'!N$2:N$215,'Stock-AF'!$C$2:$C$215,Shares!$B61,'Stock-AF'!$G$2:$G$215,Shares!$A$1)/SUMIFS('Stock-AF'!N$2:N$215,'Stock-AF'!$C$2:$C$215,Shares!$A61,'Stock-AF'!$G$2:$G$215,Shares!$A$1)</f>
        <v>0.22009646802175009</v>
      </c>
      <c r="F61" s="9">
        <f>SUMIFS('Stock-AF'!O$2:O$215,'Stock-AF'!$C$2:$C$215,Shares!$B61,'Stock-AF'!$G$2:$G$215,Shares!$A$1)/SUMIFS('Stock-AF'!O$2:O$215,'Stock-AF'!$C$2:$C$215,Shares!$A61,'Stock-AF'!$G$2:$G$215,Shares!$A$1)</f>
        <v>0.22769498682396691</v>
      </c>
      <c r="G61" s="9">
        <f>SUMIFS('Stock-AF'!P$2:P$215,'Stock-AF'!$C$2:$C$215,Shares!$B61,'Stock-AF'!$G$2:$G$215,Shares!$A$1)/SUMIFS('Stock-AF'!P$2:P$215,'Stock-AF'!$C$2:$C$215,Shares!$A61,'Stock-AF'!$G$2:$G$215,Shares!$A$1)</f>
        <v>8.0723657699542442E-2</v>
      </c>
      <c r="H61" s="9">
        <f>SUMIFS('Stock-AF'!Q$2:Q$215,'Stock-AF'!$C$2:$C$215,Shares!$B61,'Stock-AF'!$G$2:$G$215,Shares!$A$1)/SUMIFS('Stock-AF'!Q$2:Q$215,'Stock-AF'!$C$2:$C$215,Shares!$A61,'Stock-AF'!$G$2:$G$215,Shares!$A$1)</f>
        <v>0.43994895231077413</v>
      </c>
      <c r="I61" s="9">
        <f>SUMIFS('Stock-AF'!R$2:R$215,'Stock-AF'!$C$2:$C$215,Shares!$B61,'Stock-AF'!$G$2:$G$215,Shares!$A$1)/SUMIFS('Stock-AF'!R$2:R$215,'Stock-AF'!$C$2:$C$215,Shares!$A61,'Stock-AF'!$G$2:$G$215,Shares!$A$1)</f>
        <v>0.26235767142918398</v>
      </c>
      <c r="J61" s="9">
        <f>SUMIFS('Stock-AF'!S$2:S$215,'Stock-AF'!$C$2:$C$215,Shares!$B61,'Stock-AF'!$G$2:$G$215,Shares!$A$1)/SUMIFS('Stock-AF'!S$2:S$215,'Stock-AF'!$C$2:$C$215,Shares!$A61,'Stock-AF'!$G$2:$G$215,Shares!$A$1)</f>
        <v>8.6682318442101811E-3</v>
      </c>
      <c r="K61" s="9">
        <f>SUMIFS('Stock-AF'!T$2:T$215,'Stock-AF'!$C$2:$C$215,Shares!$B61,'Stock-AF'!$G$2:$G$215,Shares!$A$1)/SUMIFS('Stock-AF'!T$2:T$215,'Stock-AF'!$C$2:$C$215,Shares!$A61,'Stock-AF'!$G$2:$G$215,Shares!$A$1)</f>
        <v>0.33238331814002842</v>
      </c>
      <c r="L61" s="9">
        <f>SUMIFS('Stock-AF'!U$2:U$215,'Stock-AF'!$C$2:$C$215,Shares!$B61,'Stock-AF'!$G$2:$G$215,Shares!$A$1)/SUMIFS('Stock-AF'!U$2:U$215,'Stock-AF'!$C$2:$C$215,Shares!$A61,'Stock-AF'!$G$2:$G$215,Shares!$A$1)</f>
        <v>3.4414779897139369E-2</v>
      </c>
      <c r="M61" s="9">
        <f>SUMIFS('Stock-AF'!V$2:V$215,'Stock-AF'!$C$2:$C$215,Shares!$B61,'Stock-AF'!$G$2:$G$215,Shares!$A$1)/SUMIFS('Stock-AF'!V$2:V$215,'Stock-AF'!$C$2:$C$215,Shares!$A61,'Stock-AF'!$G$2:$G$215,Shares!$A$1)</f>
        <v>7.9193544068259417E-2</v>
      </c>
      <c r="N61" s="9">
        <f>SUMIFS('Stock-AF'!W$2:W$215,'Stock-AF'!$C$2:$C$215,Shares!$B61,'Stock-AF'!$G$2:$G$215,Shares!$A$1)/SUMIFS('Stock-AF'!W$2:W$215,'Stock-AF'!$C$2:$C$215,Shares!$A61,'Stock-AF'!$G$2:$G$215,Shares!$A$1)</f>
        <v>0.23719369771722087</v>
      </c>
      <c r="O61" s="9">
        <f>SUMIFS('Stock-AF'!X$2:X$215,'Stock-AF'!$C$2:$C$215,Shares!$B61,'Stock-AF'!$G$2:$G$215,Shares!$A$1)/SUMIFS('Stock-AF'!X$2:X$215,'Stock-AF'!$C$2:$C$215,Shares!$A61,'Stock-AF'!$G$2:$G$215,Shares!$A$1)</f>
        <v>0.27561253523680423</v>
      </c>
      <c r="P61" s="9">
        <f>SUMIFS('Stock-AF'!Y$2:Y$215,'Stock-AF'!$C$2:$C$215,Shares!$B61,'Stock-AF'!$G$2:$G$215,Shares!$A$1)/SUMIFS('Stock-AF'!Y$2:Y$215,'Stock-AF'!$C$2:$C$215,Shares!$A61,'Stock-AF'!$G$2:$G$215,Shares!$A$1)</f>
        <v>0.1059866011289361</v>
      </c>
      <c r="Q61" s="9">
        <f>SUMIFS('Stock-AF'!Z$2:Z$215,'Stock-AF'!$C$2:$C$215,Shares!$B61,'Stock-AF'!$G$2:$G$215,Shares!$A$1)/SUMIFS('Stock-AF'!Z$2:Z$215,'Stock-AF'!$C$2:$C$215,Shares!$A61,'Stock-AF'!$G$2:$G$215,Shares!$A$1)</f>
        <v>0.17543896922381991</v>
      </c>
      <c r="R61" s="9">
        <f>SUMIFS('Stock-AF'!AA$2:AA$215,'Stock-AF'!$C$2:$C$215,Shares!$B61,'Stock-AF'!$G$2:$G$215,Shares!$A$1)/SUMIFS('Stock-AF'!AA$2:AA$215,'Stock-AF'!$C$2:$C$215,Shares!$A61,'Stock-AF'!$G$2:$G$215,Shares!$A$1)</f>
        <v>0.22614786752145577</v>
      </c>
      <c r="S61" s="9">
        <f>SUMIFS('Stock-AF'!AB$2:AB$215,'Stock-AF'!$C$2:$C$215,Shares!$B61,'Stock-AF'!$G$2:$G$215,Shares!$A$1)/SUMIFS('Stock-AF'!AB$2:AB$215,'Stock-AF'!$C$2:$C$215,Shares!$A61,'Stock-AF'!$G$2:$G$215,Shares!$A$1)</f>
        <v>0</v>
      </c>
      <c r="T61" s="9">
        <f>SUMIFS('Stock-AF'!AC$2:AC$215,'Stock-AF'!$C$2:$C$215,Shares!$B61,'Stock-AF'!$G$2:$G$215,Shares!$A$1)/SUMIFS('Stock-AF'!AC$2:AC$215,'Stock-AF'!$C$2:$C$215,Shares!$A61,'Stock-AF'!$G$2:$G$215,Shares!$A$1)</f>
        <v>0.36471714063636262</v>
      </c>
      <c r="U61" s="9">
        <f>SUMIFS('Stock-AF'!AD$2:AD$215,'Stock-AF'!$C$2:$C$215,Shares!$B61,'Stock-AF'!$G$2:$G$215,Shares!$A$1)/SUMIFS('Stock-AF'!AD$2:AD$215,'Stock-AF'!$C$2:$C$215,Shares!$A61,'Stock-AF'!$G$2:$G$215,Shares!$A$1)</f>
        <v>0</v>
      </c>
      <c r="V61" s="9">
        <f>SUMIFS('Stock-AF'!AE$2:AE$215,'Stock-AF'!$C$2:$C$215,Shares!$B61,'Stock-AF'!$G$2:$G$215,Shares!$A$1)/SUMIFS('Stock-AF'!AE$2:AE$215,'Stock-AF'!$C$2:$C$215,Shares!$A61,'Stock-AF'!$G$2:$G$215,Shares!$A$1)</f>
        <v>2.2599621845960906E-2</v>
      </c>
      <c r="W61" s="9">
        <f>SUMIFS('Stock-AF'!AF$2:AF$215,'Stock-AF'!$C$2:$C$215,Shares!$B61,'Stock-AF'!$G$2:$G$215,Shares!$A$1)/SUMIFS('Stock-AF'!AF$2:AF$215,'Stock-AF'!$C$2:$C$215,Shares!$A61,'Stock-AF'!$G$2:$G$215,Shares!$A$1)</f>
        <v>0.56847891602616851</v>
      </c>
      <c r="X61" s="9">
        <f>SUMIFS('Stock-AF'!AG$2:AG$215,'Stock-AF'!$C$2:$C$215,Shares!$B61,'Stock-AF'!$G$2:$G$215,Shares!$A$1)/SUMIFS('Stock-AF'!AG$2:AG$215,'Stock-AF'!$C$2:$C$215,Shares!$A61,'Stock-AF'!$G$2:$G$215,Shares!$A$1)</f>
        <v>7.0956771732735291E-3</v>
      </c>
      <c r="Y61" s="9">
        <f>SUMIFS('Stock-AF'!AH$2:AH$215,'Stock-AF'!$C$2:$C$215,Shares!$B61,'Stock-AF'!$G$2:$G$215,Shares!$A$1)/SUMIFS('Stock-AF'!AH$2:AH$215,'Stock-AF'!$C$2:$C$215,Shares!$A61,'Stock-AF'!$G$2:$G$215,Shares!$A$1)</f>
        <v>0.14356575869399513</v>
      </c>
      <c r="Z61" s="9">
        <f>SUMIFS('Stock-AF'!AI$2:AI$215,'Stock-AF'!$C$2:$C$215,Shares!$B61,'Stock-AF'!$G$2:$G$215,Shares!$A$1)/SUMIFS('Stock-AF'!AI$2:AI$215,'Stock-AF'!$C$2:$C$215,Shares!$A61,'Stock-AF'!$G$2:$G$215,Shares!$A$1)</f>
        <v>6.7854255985382181E-2</v>
      </c>
      <c r="AA61" s="9">
        <f>SUMIFS('Stock-AF'!AJ$2:AJ$215,'Stock-AF'!$C$2:$C$215,Shares!$B61,'Stock-AF'!$G$2:$G$215,Shares!$A$1)/SUMIFS('Stock-AF'!AJ$2:AJ$215,'Stock-AF'!$C$2:$C$215,Shares!$A61,'Stock-AF'!$G$2:$G$215,Shares!$A$1)</f>
        <v>0</v>
      </c>
      <c r="AB61" s="9">
        <f>SUMIFS('Stock-AF'!AK$2:AK$215,'Stock-AF'!$C$2:$C$215,Shares!$B61,'Stock-AF'!$G$2:$G$215,Shares!$A$1)/SUMIFS('Stock-AF'!AK$2:AK$215,'Stock-AF'!$C$2:$C$215,Shares!$A61,'Stock-AF'!$G$2:$G$215,Shares!$A$1)</f>
        <v>0.50382965121825796</v>
      </c>
      <c r="AC61" s="9">
        <f>SUMIFS('Stock-AF'!AL$2:AL$215,'Stock-AF'!$C$2:$C$215,Shares!$B61,'Stock-AF'!$G$2:$G$215,Shares!$A$1)/SUMIFS('Stock-AF'!AL$2:AL$215,'Stock-AF'!$C$2:$C$215,Shares!$A61,'Stock-AF'!$G$2:$G$215,Shares!$A$1)</f>
        <v>0</v>
      </c>
      <c r="AD61" s="9">
        <f>SUMIFS('Stock-AF'!AM$2:AM$215,'Stock-AF'!$C$2:$C$215,Shares!$B61,'Stock-AF'!$G$2:$G$215,Shares!$A$1)/SUMIFS('Stock-AF'!AM$2:AM$215,'Stock-AF'!$C$2:$C$215,Shares!$A61,'Stock-AF'!$G$2:$G$215,Shares!$A$1)</f>
        <v>3.4354599650557975E-2</v>
      </c>
      <c r="AE61" s="9">
        <f>SUMIFS('Stock-AF'!AN$2:AN$215,'Stock-AF'!$C$2:$C$215,Shares!$B61,'Stock-AF'!$G$2:$G$215,Shares!$A$1)/SUMIFS('Stock-AF'!AN$2:AN$215,'Stock-AF'!$C$2:$C$215,Shares!$A61,'Stock-AF'!$G$2:$G$215,Shares!$A$1)</f>
        <v>0.11981628995080248</v>
      </c>
      <c r="AF61" s="9">
        <f>SUMIFS('Stock-AF'!AO$2:AO$215,'Stock-AF'!$C$2:$C$215,Shares!$B61,'Stock-AF'!$G$2:$G$215,Shares!$A$1)/SUMIFS('Stock-AF'!AO$2:AO$215,'Stock-AF'!$C$2:$C$215,Shares!$A61,'Stock-AF'!$G$2:$G$215,Shares!$A$1)</f>
        <v>0.11066805248252294</v>
      </c>
      <c r="AG61" s="9">
        <f>SUMIFS('Stock-AF'!AP$2:AP$215,'Stock-AF'!$C$2:$C$215,Shares!$B61,'Stock-AF'!$G$2:$G$215,Shares!$A$1)/SUMIFS('Stock-AF'!AP$2:AP$215,'Stock-AF'!$C$2:$C$215,Shares!$A61,'Stock-AF'!$G$2:$G$215,Shares!$A$1)</f>
        <v>0.23841450891258242</v>
      </c>
      <c r="AH61" s="9">
        <f>SUMIFS('Stock-AF'!AQ$2:AQ$215,'Stock-AF'!$C$2:$C$215,Shares!$B61,'Stock-AF'!$G$2:$G$215,Shares!$A$1)/SUMIFS('Stock-AF'!AQ$2:AQ$215,'Stock-AF'!$C$2:$C$215,Shares!$A61,'Stock-AF'!$G$2:$G$215,Shares!$A$1)</f>
        <v>4.4186743382625585E-2</v>
      </c>
      <c r="AI61" s="9">
        <f>SUMIFS('Stock-AF'!AR$2:AR$215,'Stock-AF'!$C$2:$C$215,Shares!$B61,'Stock-AF'!$G$2:$G$215,Shares!$A$1)/SUMIFS('Stock-AF'!AR$2:AR$215,'Stock-AF'!$C$2:$C$215,Shares!$A61,'Stock-AF'!$G$2:$G$215,Shares!$A$1)</f>
        <v>0.14981219704879187</v>
      </c>
      <c r="AJ61" s="9">
        <f>SUMIFS('Stock-AF'!AS$2:AS$215,'Stock-AF'!$C$2:$C$215,Shares!$B61,'Stock-AF'!$G$2:$G$215,Shares!$A$1)/SUMIFS('Stock-AF'!AS$2:AS$215,'Stock-AF'!$C$2:$C$215,Shares!$A61,'Stock-AF'!$G$2:$G$215,Shares!$A$1)</f>
        <v>0.12620789999756976</v>
      </c>
      <c r="AK61" s="9">
        <f>SUMIFS('Stock-AF'!AT$2:AT$215,'Stock-AF'!$C$2:$C$215,Shares!$B61,'Stock-AF'!$G$2:$G$215,Shares!$A$1)/SUMIFS('Stock-AF'!AT$2:AT$215,'Stock-AF'!$C$2:$C$215,Shares!$A61,'Stock-AF'!$G$2:$G$215,Shares!$A$1)</f>
        <v>0.53938465376757971</v>
      </c>
      <c r="AL61" s="9">
        <f>SUMIFS('Stock-AF'!AU$2:AU$215,'Stock-AF'!$C$2:$C$215,Shares!$B61,'Stock-AF'!$G$2:$G$215,Shares!$A$1)/SUMIFS('Stock-AF'!AU$2:AU$215,'Stock-AF'!$C$2:$C$215,Shares!$A61,'Stock-AF'!$G$2:$G$215,Shares!$A$1)</f>
        <v>1.9985956685976376E-2</v>
      </c>
      <c r="AM61" s="9">
        <f>SUMIFS('Stock-AF'!AV$2:AV$215,'Stock-AF'!$C$2:$C$215,Shares!$B61,'Stock-AF'!$G$2:$G$215,Shares!$A$1)/SUMIFS('Stock-AF'!AV$2:AV$215,'Stock-AF'!$C$2:$C$215,Shares!$A61,'Stock-AF'!$G$2:$G$215,Shares!$A$1)</f>
        <v>9.5585263727389916E-2</v>
      </c>
    </row>
    <row r="62" spans="1:39">
      <c r="A62" t="str">
        <f t="shared" si="0"/>
        <v>C_ES-SH-SL*</v>
      </c>
      <c r="B62" s="4" t="s">
        <v>175</v>
      </c>
      <c r="C62" s="9">
        <f>SUMIFS('Stock-AF'!L$2:L$215,'Stock-AF'!$C$2:$C$215,Shares!$B62,'Stock-AF'!$G$2:$G$215,Shares!$A$1)/SUMIFS('Stock-AF'!L$2:L$215,'Stock-AF'!$C$2:$C$215,Shares!$A62,'Stock-AF'!$G$2:$G$215,Shares!$A$1)</f>
        <v>0.22720168855153583</v>
      </c>
      <c r="D62" s="9">
        <f>SUMIFS('Stock-AF'!M$2:M$215,'Stock-AF'!$C$2:$C$215,Shares!$B62,'Stock-AF'!$G$2:$G$215,Shares!$A$1)/SUMIFS('Stock-AF'!M$2:M$215,'Stock-AF'!$C$2:$C$215,Shares!$A62,'Stock-AF'!$G$2:$G$215,Shares!$A$1)</f>
        <v>2.832249500724357E-2</v>
      </c>
      <c r="E62" s="9">
        <f>SUMIFS('Stock-AF'!N$2:N$215,'Stock-AF'!$C$2:$C$215,Shares!$B62,'Stock-AF'!$G$2:$G$215,Shares!$A$1)/SUMIFS('Stock-AF'!N$2:N$215,'Stock-AF'!$C$2:$C$215,Shares!$A62,'Stock-AF'!$G$2:$G$215,Shares!$A$1)</f>
        <v>0</v>
      </c>
      <c r="F62" s="9">
        <f>SUMIFS('Stock-AF'!O$2:O$215,'Stock-AF'!$C$2:$C$215,Shares!$B62,'Stock-AF'!$G$2:$G$215,Shares!$A$1)/SUMIFS('Stock-AF'!O$2:O$215,'Stock-AF'!$C$2:$C$215,Shares!$A62,'Stock-AF'!$G$2:$G$215,Shares!$A$1)</f>
        <v>2.174638252314828E-4</v>
      </c>
      <c r="G62" s="9">
        <f>SUMIFS('Stock-AF'!P$2:P$215,'Stock-AF'!$C$2:$C$215,Shares!$B62,'Stock-AF'!$G$2:$G$215,Shares!$A$1)/SUMIFS('Stock-AF'!P$2:P$215,'Stock-AF'!$C$2:$C$215,Shares!$A62,'Stock-AF'!$G$2:$G$215,Shares!$A$1)</f>
        <v>1.4048746261536207E-2</v>
      </c>
      <c r="H62" s="9">
        <f>SUMIFS('Stock-AF'!Q$2:Q$215,'Stock-AF'!$C$2:$C$215,Shares!$B62,'Stock-AF'!$G$2:$G$215,Shares!$A$1)/SUMIFS('Stock-AF'!Q$2:Q$215,'Stock-AF'!$C$2:$C$215,Shares!$A62,'Stock-AF'!$G$2:$G$215,Shares!$A$1)</f>
        <v>9.112937421261362E-2</v>
      </c>
      <c r="I62" s="9">
        <f>SUMIFS('Stock-AF'!R$2:R$215,'Stock-AF'!$C$2:$C$215,Shares!$B62,'Stock-AF'!$G$2:$G$215,Shares!$A$1)/SUMIFS('Stock-AF'!R$2:R$215,'Stock-AF'!$C$2:$C$215,Shares!$A62,'Stock-AF'!$G$2:$G$215,Shares!$A$1)</f>
        <v>3.6806543687758528E-2</v>
      </c>
      <c r="J62" s="9">
        <f>SUMIFS('Stock-AF'!S$2:S$215,'Stock-AF'!$C$2:$C$215,Shares!$B62,'Stock-AF'!$G$2:$G$215,Shares!$A$1)/SUMIFS('Stock-AF'!S$2:S$215,'Stock-AF'!$C$2:$C$215,Shares!$A62,'Stock-AF'!$G$2:$G$215,Shares!$A$1)</f>
        <v>1.2789592437054636E-2</v>
      </c>
      <c r="K62" s="9">
        <f>SUMIFS('Stock-AF'!T$2:T$215,'Stock-AF'!$C$2:$C$215,Shares!$B62,'Stock-AF'!$G$2:$G$215,Shares!$A$1)/SUMIFS('Stock-AF'!T$2:T$215,'Stock-AF'!$C$2:$C$215,Shares!$A62,'Stock-AF'!$G$2:$G$215,Shares!$A$1)</f>
        <v>0</v>
      </c>
      <c r="L62" s="9">
        <f>SUMIFS('Stock-AF'!U$2:U$215,'Stock-AF'!$C$2:$C$215,Shares!$B62,'Stock-AF'!$G$2:$G$215,Shares!$A$1)/SUMIFS('Stock-AF'!U$2:U$215,'Stock-AF'!$C$2:$C$215,Shares!$A62,'Stock-AF'!$G$2:$G$215,Shares!$A$1)</f>
        <v>1.4661955240520799E-2</v>
      </c>
      <c r="M62" s="9">
        <f>SUMIFS('Stock-AF'!V$2:V$215,'Stock-AF'!$C$2:$C$215,Shares!$B62,'Stock-AF'!$G$2:$G$215,Shares!$A$1)/SUMIFS('Stock-AF'!V$2:V$215,'Stock-AF'!$C$2:$C$215,Shares!$A62,'Stock-AF'!$G$2:$G$215,Shares!$A$1)</f>
        <v>4.0572309988548022E-2</v>
      </c>
      <c r="N62" s="9">
        <f>SUMIFS('Stock-AF'!W$2:W$215,'Stock-AF'!$C$2:$C$215,Shares!$B62,'Stock-AF'!$G$2:$G$215,Shares!$A$1)/SUMIFS('Stock-AF'!W$2:W$215,'Stock-AF'!$C$2:$C$215,Shares!$A62,'Stock-AF'!$G$2:$G$215,Shares!$A$1)</f>
        <v>0</v>
      </c>
      <c r="O62" s="9">
        <f>SUMIFS('Stock-AF'!X$2:X$215,'Stock-AF'!$C$2:$C$215,Shares!$B62,'Stock-AF'!$G$2:$G$215,Shares!$A$1)/SUMIFS('Stock-AF'!X$2:X$215,'Stock-AF'!$C$2:$C$215,Shares!$A62,'Stock-AF'!$G$2:$G$215,Shares!$A$1)</f>
        <v>1.4815893598852235E-2</v>
      </c>
      <c r="P62" s="9">
        <f>SUMIFS('Stock-AF'!Y$2:Y$215,'Stock-AF'!$C$2:$C$215,Shares!$B62,'Stock-AF'!$G$2:$G$215,Shares!$A$1)/SUMIFS('Stock-AF'!Y$2:Y$215,'Stock-AF'!$C$2:$C$215,Shares!$A62,'Stock-AF'!$G$2:$G$215,Shares!$A$1)</f>
        <v>2.2036356669123236E-2</v>
      </c>
      <c r="Q62" s="9">
        <f>SUMIFS('Stock-AF'!Z$2:Z$215,'Stock-AF'!$C$2:$C$215,Shares!$B62,'Stock-AF'!$G$2:$G$215,Shares!$A$1)/SUMIFS('Stock-AF'!Z$2:Z$215,'Stock-AF'!$C$2:$C$215,Shares!$A62,'Stock-AF'!$G$2:$G$215,Shares!$A$1)</f>
        <v>2.4770004049441432E-2</v>
      </c>
      <c r="R62" s="9">
        <f>SUMIFS('Stock-AF'!AA$2:AA$215,'Stock-AF'!$C$2:$C$215,Shares!$B62,'Stock-AF'!$G$2:$G$215,Shares!$A$1)/SUMIFS('Stock-AF'!AA$2:AA$215,'Stock-AF'!$C$2:$C$215,Shares!$A62,'Stock-AF'!$G$2:$G$215,Shares!$A$1)</f>
        <v>5.9209308281425073E-3</v>
      </c>
      <c r="S62" s="9">
        <f>SUMIFS('Stock-AF'!AB$2:AB$215,'Stock-AF'!$C$2:$C$215,Shares!$B62,'Stock-AF'!$G$2:$G$215,Shares!$A$1)/SUMIFS('Stock-AF'!AB$2:AB$215,'Stock-AF'!$C$2:$C$215,Shares!$A62,'Stock-AF'!$G$2:$G$215,Shares!$A$1)</f>
        <v>3.855640750967488E-2</v>
      </c>
      <c r="T62" s="9">
        <f>SUMIFS('Stock-AF'!AC$2:AC$215,'Stock-AF'!$C$2:$C$215,Shares!$B62,'Stock-AF'!$G$2:$G$215,Shares!$A$1)/SUMIFS('Stock-AF'!AC$2:AC$215,'Stock-AF'!$C$2:$C$215,Shares!$A62,'Stock-AF'!$G$2:$G$215,Shares!$A$1)</f>
        <v>7.2550431545838276E-3</v>
      </c>
      <c r="U62" s="9">
        <f>SUMIFS('Stock-AF'!AD$2:AD$215,'Stock-AF'!$C$2:$C$215,Shares!$B62,'Stock-AF'!$G$2:$G$215,Shares!$A$1)/SUMIFS('Stock-AF'!AD$2:AD$215,'Stock-AF'!$C$2:$C$215,Shares!$A62,'Stock-AF'!$G$2:$G$215,Shares!$A$1)</f>
        <v>0</v>
      </c>
      <c r="V62" s="9">
        <f>SUMIFS('Stock-AF'!AE$2:AE$215,'Stock-AF'!$C$2:$C$215,Shares!$B62,'Stock-AF'!$G$2:$G$215,Shares!$A$1)/SUMIFS('Stock-AF'!AE$2:AE$215,'Stock-AF'!$C$2:$C$215,Shares!$A62,'Stock-AF'!$G$2:$G$215,Shares!$A$1)</f>
        <v>0</v>
      </c>
      <c r="W62" s="9">
        <f>SUMIFS('Stock-AF'!AF$2:AF$215,'Stock-AF'!$C$2:$C$215,Shares!$B62,'Stock-AF'!$G$2:$G$215,Shares!$A$1)/SUMIFS('Stock-AF'!AF$2:AF$215,'Stock-AF'!$C$2:$C$215,Shares!$A62,'Stock-AF'!$G$2:$G$215,Shares!$A$1)</f>
        <v>8.7941403741488608E-2</v>
      </c>
      <c r="X62" s="9">
        <f>SUMIFS('Stock-AF'!AG$2:AG$215,'Stock-AF'!$C$2:$C$215,Shares!$B62,'Stock-AF'!$G$2:$G$215,Shares!$A$1)/SUMIFS('Stock-AF'!AG$2:AG$215,'Stock-AF'!$C$2:$C$215,Shares!$A62,'Stock-AF'!$G$2:$G$215,Shares!$A$1)</f>
        <v>6.047759702018108E-2</v>
      </c>
      <c r="Y62" s="9">
        <f>SUMIFS('Stock-AF'!AH$2:AH$215,'Stock-AF'!$C$2:$C$215,Shares!$B62,'Stock-AF'!$G$2:$G$215,Shares!$A$1)/SUMIFS('Stock-AF'!AH$2:AH$215,'Stock-AF'!$C$2:$C$215,Shares!$A62,'Stock-AF'!$G$2:$G$215,Shares!$A$1)</f>
        <v>0</v>
      </c>
      <c r="Z62" s="9">
        <f>SUMIFS('Stock-AF'!AI$2:AI$215,'Stock-AF'!$C$2:$C$215,Shares!$B62,'Stock-AF'!$G$2:$G$215,Shares!$A$1)/SUMIFS('Stock-AF'!AI$2:AI$215,'Stock-AF'!$C$2:$C$215,Shares!$A62,'Stock-AF'!$G$2:$G$215,Shares!$A$1)</f>
        <v>0.13536960811087953</v>
      </c>
      <c r="AA62" s="9">
        <f>SUMIFS('Stock-AF'!AJ$2:AJ$215,'Stock-AF'!$C$2:$C$215,Shares!$B62,'Stock-AF'!$G$2:$G$215,Shares!$A$1)/SUMIFS('Stock-AF'!AJ$2:AJ$215,'Stock-AF'!$C$2:$C$215,Shares!$A62,'Stock-AF'!$G$2:$G$215,Shares!$A$1)</f>
        <v>0</v>
      </c>
      <c r="AB62" s="9">
        <f>SUMIFS('Stock-AF'!AK$2:AK$215,'Stock-AF'!$C$2:$C$215,Shares!$B62,'Stock-AF'!$G$2:$G$215,Shares!$A$1)/SUMIFS('Stock-AF'!AK$2:AK$215,'Stock-AF'!$C$2:$C$215,Shares!$A62,'Stock-AF'!$G$2:$G$215,Shares!$A$1)</f>
        <v>8.0771824984937041E-2</v>
      </c>
      <c r="AC62" s="9">
        <f>SUMIFS('Stock-AF'!AL$2:AL$215,'Stock-AF'!$C$2:$C$215,Shares!$B62,'Stock-AF'!$G$2:$G$215,Shares!$A$1)/SUMIFS('Stock-AF'!AL$2:AL$215,'Stock-AF'!$C$2:$C$215,Shares!$A62,'Stock-AF'!$G$2:$G$215,Shares!$A$1)</f>
        <v>0</v>
      </c>
      <c r="AD62" s="9">
        <f>SUMIFS('Stock-AF'!AM$2:AM$215,'Stock-AF'!$C$2:$C$215,Shares!$B62,'Stock-AF'!$G$2:$G$215,Shares!$A$1)/SUMIFS('Stock-AF'!AM$2:AM$215,'Stock-AF'!$C$2:$C$215,Shares!$A62,'Stock-AF'!$G$2:$G$215,Shares!$A$1)</f>
        <v>8.4872927120622588E-4</v>
      </c>
      <c r="AE62" s="9">
        <f>SUMIFS('Stock-AF'!AN$2:AN$215,'Stock-AF'!$C$2:$C$215,Shares!$B62,'Stock-AF'!$G$2:$G$215,Shares!$A$1)/SUMIFS('Stock-AF'!AN$2:AN$215,'Stock-AF'!$C$2:$C$215,Shares!$A62,'Stock-AF'!$G$2:$G$215,Shares!$A$1)</f>
        <v>1.3435829558783677E-2</v>
      </c>
      <c r="AF62" s="9">
        <f>SUMIFS('Stock-AF'!AO$2:AO$215,'Stock-AF'!$C$2:$C$215,Shares!$B62,'Stock-AF'!$G$2:$G$215,Shares!$A$1)/SUMIFS('Stock-AF'!AO$2:AO$215,'Stock-AF'!$C$2:$C$215,Shares!$A62,'Stock-AF'!$G$2:$G$215,Shares!$A$1)</f>
        <v>2.5073758745640704E-2</v>
      </c>
      <c r="AG62" s="9">
        <f>SUMIFS('Stock-AF'!AP$2:AP$215,'Stock-AF'!$C$2:$C$215,Shares!$B62,'Stock-AF'!$G$2:$G$215,Shares!$A$1)/SUMIFS('Stock-AF'!AP$2:AP$215,'Stock-AF'!$C$2:$C$215,Shares!$A62,'Stock-AF'!$G$2:$G$215,Shares!$A$1)</f>
        <v>0</v>
      </c>
      <c r="AH62" s="9">
        <f>SUMIFS('Stock-AF'!AQ$2:AQ$215,'Stock-AF'!$C$2:$C$215,Shares!$B62,'Stock-AF'!$G$2:$G$215,Shares!$A$1)/SUMIFS('Stock-AF'!AQ$2:AQ$215,'Stock-AF'!$C$2:$C$215,Shares!$A62,'Stock-AF'!$G$2:$G$215,Shares!$A$1)</f>
        <v>0</v>
      </c>
      <c r="AI62" s="9">
        <f>SUMIFS('Stock-AF'!AR$2:AR$215,'Stock-AF'!$C$2:$C$215,Shares!$B62,'Stock-AF'!$G$2:$G$215,Shares!$A$1)/SUMIFS('Stock-AF'!AR$2:AR$215,'Stock-AF'!$C$2:$C$215,Shares!$A62,'Stock-AF'!$G$2:$G$215,Shares!$A$1)</f>
        <v>2.4362885297620606E-2</v>
      </c>
      <c r="AJ62" s="9">
        <f>SUMIFS('Stock-AF'!AS$2:AS$215,'Stock-AF'!$C$2:$C$215,Shares!$B62,'Stock-AF'!$G$2:$G$215,Shares!$A$1)/SUMIFS('Stock-AF'!AS$2:AS$215,'Stock-AF'!$C$2:$C$215,Shares!$A62,'Stock-AF'!$G$2:$G$215,Shares!$A$1)</f>
        <v>7.2435962032279168E-3</v>
      </c>
      <c r="AK62" s="9">
        <f>SUMIFS('Stock-AF'!AT$2:AT$215,'Stock-AF'!$C$2:$C$215,Shares!$B62,'Stock-AF'!$G$2:$G$215,Shares!$A$1)/SUMIFS('Stock-AF'!AT$2:AT$215,'Stock-AF'!$C$2:$C$215,Shares!$A62,'Stock-AF'!$G$2:$G$215,Shares!$A$1)</f>
        <v>0</v>
      </c>
      <c r="AL62" s="9">
        <f>SUMIFS('Stock-AF'!AU$2:AU$215,'Stock-AF'!$C$2:$C$215,Shares!$B62,'Stock-AF'!$G$2:$G$215,Shares!$A$1)/SUMIFS('Stock-AF'!AU$2:AU$215,'Stock-AF'!$C$2:$C$215,Shares!$A62,'Stock-AF'!$G$2:$G$215,Shares!$A$1)</f>
        <v>6.5826746195822902E-3</v>
      </c>
      <c r="AM62" s="9">
        <f>SUMIFS('Stock-AF'!AV$2:AV$215,'Stock-AF'!$C$2:$C$215,Shares!$B62,'Stock-AF'!$G$2:$G$215,Shares!$A$1)/SUMIFS('Stock-AF'!AV$2:AV$215,'Stock-AF'!$C$2:$C$215,Shares!$A62,'Stock-AF'!$G$2:$G$215,Shares!$A$1)</f>
        <v>3.7695556044388813E-3</v>
      </c>
    </row>
    <row r="63" spans="1:39">
      <c r="A63" t="str">
        <f t="shared" si="0"/>
        <v>C_ES-SH-SL*</v>
      </c>
      <c r="B63" s="4" t="s">
        <v>176</v>
      </c>
      <c r="C63" s="9">
        <f>SUMIFS('Stock-AF'!L$2:L$215,'Stock-AF'!$C$2:$C$215,Shares!$B63,'Stock-AF'!$G$2:$G$215,Shares!$A$1)/SUMIFS('Stock-AF'!L$2:L$215,'Stock-AF'!$C$2:$C$215,Shares!$A63,'Stock-AF'!$G$2:$G$215,Shares!$A$1)</f>
        <v>2.4733921684052571E-2</v>
      </c>
      <c r="D63" s="9">
        <f>SUMIFS('Stock-AF'!M$2:M$215,'Stock-AF'!$C$2:$C$215,Shares!$B63,'Stock-AF'!$G$2:$G$215,Shares!$A$1)/SUMIFS('Stock-AF'!M$2:M$215,'Stock-AF'!$C$2:$C$215,Shares!$A63,'Stock-AF'!$G$2:$G$215,Shares!$A$1)</f>
        <v>2.0729214105933429E-3</v>
      </c>
      <c r="E63" s="9">
        <f>SUMIFS('Stock-AF'!N$2:N$215,'Stock-AF'!$C$2:$C$215,Shares!$B63,'Stock-AF'!$G$2:$G$215,Shares!$A$1)/SUMIFS('Stock-AF'!N$2:N$215,'Stock-AF'!$C$2:$C$215,Shares!$A63,'Stock-AF'!$G$2:$G$215,Shares!$A$1)</f>
        <v>0.36655303268323791</v>
      </c>
      <c r="F63" s="9">
        <f>SUMIFS('Stock-AF'!O$2:O$215,'Stock-AF'!$C$2:$C$215,Shares!$B63,'Stock-AF'!$G$2:$G$215,Shares!$A$1)/SUMIFS('Stock-AF'!O$2:O$215,'Stock-AF'!$C$2:$C$215,Shares!$A63,'Stock-AF'!$G$2:$G$215,Shares!$A$1)</f>
        <v>0</v>
      </c>
      <c r="G63" s="9">
        <f>SUMIFS('Stock-AF'!P$2:P$215,'Stock-AF'!$C$2:$C$215,Shares!$B63,'Stock-AF'!$G$2:$G$215,Shares!$A$1)/SUMIFS('Stock-AF'!P$2:P$215,'Stock-AF'!$C$2:$C$215,Shares!$A63,'Stock-AF'!$G$2:$G$215,Shares!$A$1)</f>
        <v>8.8430293168802535E-3</v>
      </c>
      <c r="H63" s="9">
        <f>SUMIFS('Stock-AF'!Q$2:Q$215,'Stock-AF'!$C$2:$C$215,Shares!$B63,'Stock-AF'!$G$2:$G$215,Shares!$A$1)/SUMIFS('Stock-AF'!Q$2:Q$215,'Stock-AF'!$C$2:$C$215,Shares!$A63,'Stock-AF'!$G$2:$G$215,Shares!$A$1)</f>
        <v>0</v>
      </c>
      <c r="I63" s="9">
        <f>SUMIFS('Stock-AF'!R$2:R$215,'Stock-AF'!$C$2:$C$215,Shares!$B63,'Stock-AF'!$G$2:$G$215,Shares!$A$1)/SUMIFS('Stock-AF'!R$2:R$215,'Stock-AF'!$C$2:$C$215,Shares!$A63,'Stock-AF'!$G$2:$G$215,Shares!$A$1)</f>
        <v>0</v>
      </c>
      <c r="J63" s="9">
        <f>SUMIFS('Stock-AF'!S$2:S$215,'Stock-AF'!$C$2:$C$215,Shares!$B63,'Stock-AF'!$G$2:$G$215,Shares!$A$1)/SUMIFS('Stock-AF'!S$2:S$215,'Stock-AF'!$C$2:$C$215,Shares!$A63,'Stock-AF'!$G$2:$G$215,Shares!$A$1)</f>
        <v>1.1279339163936317E-2</v>
      </c>
      <c r="K63" s="9">
        <f>SUMIFS('Stock-AF'!T$2:T$215,'Stock-AF'!$C$2:$C$215,Shares!$B63,'Stock-AF'!$G$2:$G$215,Shares!$A$1)/SUMIFS('Stock-AF'!T$2:T$215,'Stock-AF'!$C$2:$C$215,Shares!$A63,'Stock-AF'!$G$2:$G$215,Shares!$A$1)</f>
        <v>7.7354536990949675E-3</v>
      </c>
      <c r="L63" s="9">
        <f>SUMIFS('Stock-AF'!U$2:U$215,'Stock-AF'!$C$2:$C$215,Shares!$B63,'Stock-AF'!$G$2:$G$215,Shares!$A$1)/SUMIFS('Stock-AF'!U$2:U$215,'Stock-AF'!$C$2:$C$215,Shares!$A63,'Stock-AF'!$G$2:$G$215,Shares!$A$1)</f>
        <v>0</v>
      </c>
      <c r="M63" s="9">
        <f>SUMIFS('Stock-AF'!V$2:V$215,'Stock-AF'!$C$2:$C$215,Shares!$B63,'Stock-AF'!$G$2:$G$215,Shares!$A$1)/SUMIFS('Stock-AF'!V$2:V$215,'Stock-AF'!$C$2:$C$215,Shares!$A63,'Stock-AF'!$G$2:$G$215,Shares!$A$1)</f>
        <v>6.9004159556218733E-3</v>
      </c>
      <c r="N63" s="9">
        <f>SUMIFS('Stock-AF'!W$2:W$215,'Stock-AF'!$C$2:$C$215,Shares!$B63,'Stock-AF'!$G$2:$G$215,Shares!$A$1)/SUMIFS('Stock-AF'!W$2:W$215,'Stock-AF'!$C$2:$C$215,Shares!$A63,'Stock-AF'!$G$2:$G$215,Shares!$A$1)</f>
        <v>0</v>
      </c>
      <c r="O63" s="9">
        <f>SUMIFS('Stock-AF'!X$2:X$215,'Stock-AF'!$C$2:$C$215,Shares!$B63,'Stock-AF'!$G$2:$G$215,Shares!$A$1)/SUMIFS('Stock-AF'!X$2:X$215,'Stock-AF'!$C$2:$C$215,Shares!$A63,'Stock-AF'!$G$2:$G$215,Shares!$A$1)</f>
        <v>7.1939310126837843E-3</v>
      </c>
      <c r="P63" s="9">
        <f>SUMIFS('Stock-AF'!Y$2:Y$215,'Stock-AF'!$C$2:$C$215,Shares!$B63,'Stock-AF'!$G$2:$G$215,Shares!$A$1)/SUMIFS('Stock-AF'!Y$2:Y$215,'Stock-AF'!$C$2:$C$215,Shares!$A63,'Stock-AF'!$G$2:$G$215,Shares!$A$1)</f>
        <v>1.0120774647714198E-3</v>
      </c>
      <c r="Q63" s="9">
        <f>SUMIFS('Stock-AF'!Z$2:Z$215,'Stock-AF'!$C$2:$C$215,Shares!$B63,'Stock-AF'!$G$2:$G$215,Shares!$A$1)/SUMIFS('Stock-AF'!Z$2:Z$215,'Stock-AF'!$C$2:$C$215,Shares!$A63,'Stock-AF'!$G$2:$G$215,Shares!$A$1)</f>
        <v>0</v>
      </c>
      <c r="R63" s="9">
        <f>SUMIFS('Stock-AF'!AA$2:AA$215,'Stock-AF'!$C$2:$C$215,Shares!$B63,'Stock-AF'!$G$2:$G$215,Shares!$A$1)/SUMIFS('Stock-AF'!AA$2:AA$215,'Stock-AF'!$C$2:$C$215,Shares!$A63,'Stock-AF'!$G$2:$G$215,Shares!$A$1)</f>
        <v>3.308431731270415E-3</v>
      </c>
      <c r="S63" s="9">
        <f>SUMIFS('Stock-AF'!AB$2:AB$215,'Stock-AF'!$C$2:$C$215,Shares!$B63,'Stock-AF'!$G$2:$G$215,Shares!$A$1)/SUMIFS('Stock-AF'!AB$2:AB$215,'Stock-AF'!$C$2:$C$215,Shares!$A63,'Stock-AF'!$G$2:$G$215,Shares!$A$1)</f>
        <v>1.0812202274359829E-3</v>
      </c>
      <c r="T63" s="9">
        <f>SUMIFS('Stock-AF'!AC$2:AC$215,'Stock-AF'!$C$2:$C$215,Shares!$B63,'Stock-AF'!$G$2:$G$215,Shares!$A$1)/SUMIFS('Stock-AF'!AC$2:AC$215,'Stock-AF'!$C$2:$C$215,Shares!$A63,'Stock-AF'!$G$2:$G$215,Shares!$A$1)</f>
        <v>0</v>
      </c>
      <c r="U63" s="9">
        <f>SUMIFS('Stock-AF'!AD$2:AD$215,'Stock-AF'!$C$2:$C$215,Shares!$B63,'Stock-AF'!$G$2:$G$215,Shares!$A$1)/SUMIFS('Stock-AF'!AD$2:AD$215,'Stock-AF'!$C$2:$C$215,Shares!$A63,'Stock-AF'!$G$2:$G$215,Shares!$A$1)</f>
        <v>0</v>
      </c>
      <c r="V63" s="9">
        <f>SUMIFS('Stock-AF'!AE$2:AE$215,'Stock-AF'!$C$2:$C$215,Shares!$B63,'Stock-AF'!$G$2:$G$215,Shares!$A$1)/SUMIFS('Stock-AF'!AE$2:AE$215,'Stock-AF'!$C$2:$C$215,Shares!$A63,'Stock-AF'!$G$2:$G$215,Shares!$A$1)</f>
        <v>0</v>
      </c>
      <c r="W63" s="9">
        <f>SUMIFS('Stock-AF'!AF$2:AF$215,'Stock-AF'!$C$2:$C$215,Shares!$B63,'Stock-AF'!$G$2:$G$215,Shares!$A$1)/SUMIFS('Stock-AF'!AF$2:AF$215,'Stock-AF'!$C$2:$C$215,Shares!$A63,'Stock-AF'!$G$2:$G$215,Shares!$A$1)</f>
        <v>0.10170275616842557</v>
      </c>
      <c r="X63" s="9">
        <f>SUMIFS('Stock-AF'!AG$2:AG$215,'Stock-AF'!$C$2:$C$215,Shares!$B63,'Stock-AF'!$G$2:$G$215,Shares!$A$1)/SUMIFS('Stock-AF'!AG$2:AG$215,'Stock-AF'!$C$2:$C$215,Shares!$A63,'Stock-AF'!$G$2:$G$215,Shares!$A$1)</f>
        <v>0.12885464708716077</v>
      </c>
      <c r="Y63" s="9">
        <f>SUMIFS('Stock-AF'!AH$2:AH$215,'Stock-AF'!$C$2:$C$215,Shares!$B63,'Stock-AF'!$G$2:$G$215,Shares!$A$1)/SUMIFS('Stock-AF'!AH$2:AH$215,'Stock-AF'!$C$2:$C$215,Shares!$A63,'Stock-AF'!$G$2:$G$215,Shares!$A$1)</f>
        <v>0</v>
      </c>
      <c r="Z63" s="9">
        <f>SUMIFS('Stock-AF'!AI$2:AI$215,'Stock-AF'!$C$2:$C$215,Shares!$B63,'Stock-AF'!$G$2:$G$215,Shares!$A$1)/SUMIFS('Stock-AF'!AI$2:AI$215,'Stock-AF'!$C$2:$C$215,Shares!$A63,'Stock-AF'!$G$2:$G$215,Shares!$A$1)</f>
        <v>4.376356575118738E-2</v>
      </c>
      <c r="AA63" s="9">
        <f>SUMIFS('Stock-AF'!AJ$2:AJ$215,'Stock-AF'!$C$2:$C$215,Shares!$B63,'Stock-AF'!$G$2:$G$215,Shares!$A$1)/SUMIFS('Stock-AF'!AJ$2:AJ$215,'Stock-AF'!$C$2:$C$215,Shares!$A63,'Stock-AF'!$G$2:$G$215,Shares!$A$1)</f>
        <v>0</v>
      </c>
      <c r="AB63" s="9">
        <f>SUMIFS('Stock-AF'!AK$2:AK$215,'Stock-AF'!$C$2:$C$215,Shares!$B63,'Stock-AF'!$G$2:$G$215,Shares!$A$1)/SUMIFS('Stock-AF'!AK$2:AK$215,'Stock-AF'!$C$2:$C$215,Shares!$A63,'Stock-AF'!$G$2:$G$215,Shares!$A$1)</f>
        <v>1.2966872078726033E-2</v>
      </c>
      <c r="AC63" s="9">
        <f>SUMIFS('Stock-AF'!AL$2:AL$215,'Stock-AF'!$C$2:$C$215,Shares!$B63,'Stock-AF'!$G$2:$G$215,Shares!$A$1)/SUMIFS('Stock-AF'!AL$2:AL$215,'Stock-AF'!$C$2:$C$215,Shares!$A63,'Stock-AF'!$G$2:$G$215,Shares!$A$1)</f>
        <v>0</v>
      </c>
      <c r="AD63" s="9">
        <f>SUMIFS('Stock-AF'!AM$2:AM$215,'Stock-AF'!$C$2:$C$215,Shares!$B63,'Stock-AF'!$G$2:$G$215,Shares!$A$1)/SUMIFS('Stock-AF'!AM$2:AM$215,'Stock-AF'!$C$2:$C$215,Shares!$A63,'Stock-AF'!$G$2:$G$215,Shares!$A$1)</f>
        <v>1.6260226575758792E-4</v>
      </c>
      <c r="AE63" s="9">
        <f>SUMIFS('Stock-AF'!AN$2:AN$215,'Stock-AF'!$C$2:$C$215,Shares!$B63,'Stock-AF'!$G$2:$G$215,Shares!$A$1)/SUMIFS('Stock-AF'!AN$2:AN$215,'Stock-AF'!$C$2:$C$215,Shares!$A63,'Stock-AF'!$G$2:$G$215,Shares!$A$1)</f>
        <v>0</v>
      </c>
      <c r="AF63" s="9">
        <f>SUMIFS('Stock-AF'!AO$2:AO$215,'Stock-AF'!$C$2:$C$215,Shares!$B63,'Stock-AF'!$G$2:$G$215,Shares!$A$1)/SUMIFS('Stock-AF'!AO$2:AO$215,'Stock-AF'!$C$2:$C$215,Shares!$A63,'Stock-AF'!$G$2:$G$215,Shares!$A$1)</f>
        <v>0.150132322935492</v>
      </c>
      <c r="AG63" s="9">
        <f>SUMIFS('Stock-AF'!AP$2:AP$215,'Stock-AF'!$C$2:$C$215,Shares!$B63,'Stock-AF'!$G$2:$G$215,Shares!$A$1)/SUMIFS('Stock-AF'!AP$2:AP$215,'Stock-AF'!$C$2:$C$215,Shares!$A63,'Stock-AF'!$G$2:$G$215,Shares!$A$1)</f>
        <v>0</v>
      </c>
      <c r="AH63" s="9">
        <f>SUMIFS('Stock-AF'!AQ$2:AQ$215,'Stock-AF'!$C$2:$C$215,Shares!$B63,'Stock-AF'!$G$2:$G$215,Shares!$A$1)/SUMIFS('Stock-AF'!AQ$2:AQ$215,'Stock-AF'!$C$2:$C$215,Shares!$A63,'Stock-AF'!$G$2:$G$215,Shares!$A$1)</f>
        <v>4.7612933361825899E-4</v>
      </c>
      <c r="AI63" s="9">
        <f>SUMIFS('Stock-AF'!AR$2:AR$215,'Stock-AF'!$C$2:$C$215,Shares!$B63,'Stock-AF'!$G$2:$G$215,Shares!$A$1)/SUMIFS('Stock-AF'!AR$2:AR$215,'Stock-AF'!$C$2:$C$215,Shares!$A63,'Stock-AF'!$G$2:$G$215,Shares!$A$1)</f>
        <v>0.37765877226727268</v>
      </c>
      <c r="AJ63" s="9">
        <f>SUMIFS('Stock-AF'!AS$2:AS$215,'Stock-AF'!$C$2:$C$215,Shares!$B63,'Stock-AF'!$G$2:$G$215,Shares!$A$1)/SUMIFS('Stock-AF'!AS$2:AS$215,'Stock-AF'!$C$2:$C$215,Shares!$A63,'Stock-AF'!$G$2:$G$215,Shares!$A$1)</f>
        <v>0</v>
      </c>
      <c r="AK63" s="9">
        <f>SUMIFS('Stock-AF'!AT$2:AT$215,'Stock-AF'!$C$2:$C$215,Shares!$B63,'Stock-AF'!$G$2:$G$215,Shares!$A$1)/SUMIFS('Stock-AF'!AT$2:AT$215,'Stock-AF'!$C$2:$C$215,Shares!$A63,'Stock-AF'!$G$2:$G$215,Shares!$A$1)</f>
        <v>0</v>
      </c>
      <c r="AL63" s="9">
        <f>SUMIFS('Stock-AF'!AU$2:AU$215,'Stock-AF'!$C$2:$C$215,Shares!$B63,'Stock-AF'!$G$2:$G$215,Shares!$A$1)/SUMIFS('Stock-AF'!AU$2:AU$215,'Stock-AF'!$C$2:$C$215,Shares!$A63,'Stock-AF'!$G$2:$G$215,Shares!$A$1)</f>
        <v>0.14001516174050041</v>
      </c>
      <c r="AM63" s="9">
        <f>SUMIFS('Stock-AF'!AV$2:AV$215,'Stock-AF'!$C$2:$C$215,Shares!$B63,'Stock-AF'!$G$2:$G$215,Shares!$A$1)/SUMIFS('Stock-AF'!AV$2:AV$215,'Stock-AF'!$C$2:$C$215,Shares!$A63,'Stock-AF'!$G$2:$G$215,Shares!$A$1)</f>
        <v>2.3829350718889649E-3</v>
      </c>
    </row>
    <row r="64" spans="1:39">
      <c r="A64" t="str">
        <f t="shared" si="0"/>
        <v>C_ES-SH-SL*</v>
      </c>
      <c r="B64" s="4" t="s">
        <v>177</v>
      </c>
      <c r="C64" s="9">
        <f>SUMIFS('Stock-AF'!L$2:L$215,'Stock-AF'!$C$2:$C$215,Shares!$B64,'Stock-AF'!$G$2:$G$215,Shares!$A$1)/SUMIFS('Stock-AF'!L$2:L$215,'Stock-AF'!$C$2:$C$215,Shares!$A64,'Stock-AF'!$G$2:$G$215,Shares!$A$1)</f>
        <v>0.58219209696073093</v>
      </c>
      <c r="D64" s="9">
        <f>SUMIFS('Stock-AF'!M$2:M$215,'Stock-AF'!$C$2:$C$215,Shares!$B64,'Stock-AF'!$G$2:$G$215,Shares!$A$1)/SUMIFS('Stock-AF'!M$2:M$215,'Stock-AF'!$C$2:$C$215,Shares!$A64,'Stock-AF'!$G$2:$G$215,Shares!$A$1)</f>
        <v>0.13821466269543928</v>
      </c>
      <c r="E64" s="9">
        <f>SUMIFS('Stock-AF'!N$2:N$215,'Stock-AF'!$C$2:$C$215,Shares!$B64,'Stock-AF'!$G$2:$G$215,Shares!$A$1)/SUMIFS('Stock-AF'!N$2:N$215,'Stock-AF'!$C$2:$C$215,Shares!$A64,'Stock-AF'!$G$2:$G$215,Shares!$A$1)</f>
        <v>2.4315547273868438E-2</v>
      </c>
      <c r="F64" s="9">
        <f>SUMIFS('Stock-AF'!O$2:O$215,'Stock-AF'!$C$2:$C$215,Shares!$B64,'Stock-AF'!$G$2:$G$215,Shares!$A$1)/SUMIFS('Stock-AF'!O$2:O$215,'Stock-AF'!$C$2:$C$215,Shares!$A64,'Stock-AF'!$G$2:$G$215,Shares!$A$1)</f>
        <v>0.21479311746306678</v>
      </c>
      <c r="G64" s="9">
        <f>SUMIFS('Stock-AF'!P$2:P$215,'Stock-AF'!$C$2:$C$215,Shares!$B64,'Stock-AF'!$G$2:$G$215,Shares!$A$1)/SUMIFS('Stock-AF'!P$2:P$215,'Stock-AF'!$C$2:$C$215,Shares!$A64,'Stock-AF'!$G$2:$G$215,Shares!$A$1)</f>
        <v>0.39031345601984624</v>
      </c>
      <c r="H64" s="9">
        <f>SUMIFS('Stock-AF'!Q$2:Q$215,'Stock-AF'!$C$2:$C$215,Shares!$B64,'Stock-AF'!$G$2:$G$215,Shares!$A$1)/SUMIFS('Stock-AF'!Q$2:Q$215,'Stock-AF'!$C$2:$C$215,Shares!$A64,'Stock-AF'!$G$2:$G$215,Shares!$A$1)</f>
        <v>0.17812167280195884</v>
      </c>
      <c r="I64" s="9">
        <f>SUMIFS('Stock-AF'!R$2:R$215,'Stock-AF'!$C$2:$C$215,Shares!$B64,'Stock-AF'!$G$2:$G$215,Shares!$A$1)/SUMIFS('Stock-AF'!R$2:R$215,'Stock-AF'!$C$2:$C$215,Shares!$A64,'Stock-AF'!$G$2:$G$215,Shares!$A$1)</f>
        <v>0.69928536102421102</v>
      </c>
      <c r="J64" s="9">
        <f>SUMIFS('Stock-AF'!S$2:S$215,'Stock-AF'!$C$2:$C$215,Shares!$B64,'Stock-AF'!$G$2:$G$215,Shares!$A$1)/SUMIFS('Stock-AF'!S$2:S$215,'Stock-AF'!$C$2:$C$215,Shares!$A64,'Stock-AF'!$G$2:$G$215,Shares!$A$1)</f>
        <v>0.19553368590868853</v>
      </c>
      <c r="K64" s="9">
        <f>SUMIFS('Stock-AF'!T$2:T$215,'Stock-AF'!$C$2:$C$215,Shares!$B64,'Stock-AF'!$G$2:$G$215,Shares!$A$1)/SUMIFS('Stock-AF'!T$2:T$215,'Stock-AF'!$C$2:$C$215,Shares!$A64,'Stock-AF'!$G$2:$G$215,Shares!$A$1)</f>
        <v>0.10288169702130281</v>
      </c>
      <c r="L64" s="9">
        <f>SUMIFS('Stock-AF'!U$2:U$215,'Stock-AF'!$C$2:$C$215,Shares!$B64,'Stock-AF'!$G$2:$G$215,Shares!$A$1)/SUMIFS('Stock-AF'!U$2:U$215,'Stock-AF'!$C$2:$C$215,Shares!$A64,'Stock-AF'!$G$2:$G$215,Shares!$A$1)</f>
        <v>0.16590952541899245</v>
      </c>
      <c r="M64" s="9">
        <f>SUMIFS('Stock-AF'!V$2:V$215,'Stock-AF'!$C$2:$C$215,Shares!$B64,'Stock-AF'!$G$2:$G$215,Shares!$A$1)/SUMIFS('Stock-AF'!V$2:V$215,'Stock-AF'!$C$2:$C$215,Shares!$A64,'Stock-AF'!$G$2:$G$215,Shares!$A$1)</f>
        <v>0.31367143530282698</v>
      </c>
      <c r="N64" s="9">
        <f>SUMIFS('Stock-AF'!W$2:W$215,'Stock-AF'!$C$2:$C$215,Shares!$B64,'Stock-AF'!$G$2:$G$215,Shares!$A$1)/SUMIFS('Stock-AF'!W$2:W$215,'Stock-AF'!$C$2:$C$215,Shares!$A64,'Stock-AF'!$G$2:$G$215,Shares!$A$1)</f>
        <v>0.63561316467239182</v>
      </c>
      <c r="O64" s="9">
        <f>SUMIFS('Stock-AF'!X$2:X$215,'Stock-AF'!$C$2:$C$215,Shares!$B64,'Stock-AF'!$G$2:$G$215,Shares!$A$1)/SUMIFS('Stock-AF'!X$2:X$215,'Stock-AF'!$C$2:$C$215,Shares!$A64,'Stock-AF'!$G$2:$G$215,Shares!$A$1)</f>
        <v>0.47452705902502024</v>
      </c>
      <c r="P64" s="9">
        <f>SUMIFS('Stock-AF'!Y$2:Y$215,'Stock-AF'!$C$2:$C$215,Shares!$B64,'Stock-AF'!$G$2:$G$215,Shares!$A$1)/SUMIFS('Stock-AF'!Y$2:Y$215,'Stock-AF'!$C$2:$C$215,Shares!$A64,'Stock-AF'!$G$2:$G$215,Shares!$A$1)</f>
        <v>0.37474580392207757</v>
      </c>
      <c r="Q64" s="9">
        <f>SUMIFS('Stock-AF'!Z$2:Z$215,'Stock-AF'!$C$2:$C$215,Shares!$B64,'Stock-AF'!$G$2:$G$215,Shares!$A$1)/SUMIFS('Stock-AF'!Z$2:Z$215,'Stock-AF'!$C$2:$C$215,Shares!$A64,'Stock-AF'!$G$2:$G$215,Shares!$A$1)</f>
        <v>0.32297895362187984</v>
      </c>
      <c r="R64" s="9">
        <f>SUMIFS('Stock-AF'!AA$2:AA$215,'Stock-AF'!$C$2:$C$215,Shares!$B64,'Stock-AF'!$G$2:$G$215,Shares!$A$1)/SUMIFS('Stock-AF'!AA$2:AA$215,'Stock-AF'!$C$2:$C$215,Shares!$A64,'Stock-AF'!$G$2:$G$215,Shares!$A$1)</f>
        <v>0.2440587286345739</v>
      </c>
      <c r="S64" s="9">
        <f>SUMIFS('Stock-AF'!AB$2:AB$215,'Stock-AF'!$C$2:$C$215,Shares!$B64,'Stock-AF'!$G$2:$G$215,Shares!$A$1)/SUMIFS('Stock-AF'!AB$2:AB$215,'Stock-AF'!$C$2:$C$215,Shares!$A64,'Stock-AF'!$G$2:$G$215,Shares!$A$1)</f>
        <v>0.11671609657052064</v>
      </c>
      <c r="T64" s="9">
        <f>SUMIFS('Stock-AF'!AC$2:AC$215,'Stock-AF'!$C$2:$C$215,Shares!$B64,'Stock-AF'!$G$2:$G$215,Shares!$A$1)/SUMIFS('Stock-AF'!AC$2:AC$215,'Stock-AF'!$C$2:$C$215,Shares!$A64,'Stock-AF'!$G$2:$G$215,Shares!$A$1)</f>
        <v>0.25458615146485725</v>
      </c>
      <c r="U64" s="9">
        <f>SUMIFS('Stock-AF'!AD$2:AD$215,'Stock-AF'!$C$2:$C$215,Shares!$B64,'Stock-AF'!$G$2:$G$215,Shares!$A$1)/SUMIFS('Stock-AF'!AD$2:AD$215,'Stock-AF'!$C$2:$C$215,Shares!$A64,'Stock-AF'!$G$2:$G$215,Shares!$A$1)</f>
        <v>3.5822167912851775E-2</v>
      </c>
      <c r="V64" s="9">
        <f>SUMIFS('Stock-AF'!AE$2:AE$215,'Stock-AF'!$C$2:$C$215,Shares!$B64,'Stock-AF'!$G$2:$G$215,Shares!$A$1)/SUMIFS('Stock-AF'!AE$2:AE$215,'Stock-AF'!$C$2:$C$215,Shares!$A64,'Stock-AF'!$G$2:$G$215,Shares!$A$1)</f>
        <v>0.17660390756479333</v>
      </c>
      <c r="W64" s="9">
        <f>SUMIFS('Stock-AF'!AF$2:AF$215,'Stock-AF'!$C$2:$C$215,Shares!$B64,'Stock-AF'!$G$2:$G$215,Shares!$A$1)/SUMIFS('Stock-AF'!AF$2:AF$215,'Stock-AF'!$C$2:$C$215,Shares!$A64,'Stock-AF'!$G$2:$G$215,Shares!$A$1)</f>
        <v>0.19000195196585581</v>
      </c>
      <c r="X64" s="9">
        <f>SUMIFS('Stock-AF'!AG$2:AG$215,'Stock-AF'!$C$2:$C$215,Shares!$B64,'Stock-AF'!$G$2:$G$215,Shares!$A$1)/SUMIFS('Stock-AF'!AG$2:AG$215,'Stock-AF'!$C$2:$C$215,Shares!$A64,'Stock-AF'!$G$2:$G$215,Shares!$A$1)</f>
        <v>0.14309784316858515</v>
      </c>
      <c r="Y64" s="9">
        <f>SUMIFS('Stock-AF'!AH$2:AH$215,'Stock-AF'!$C$2:$C$215,Shares!$B64,'Stock-AF'!$G$2:$G$215,Shares!$A$1)/SUMIFS('Stock-AF'!AH$2:AH$215,'Stock-AF'!$C$2:$C$215,Shares!$A64,'Stock-AF'!$G$2:$G$215,Shares!$A$1)</f>
        <v>0.26693745624129339</v>
      </c>
      <c r="Z64" s="9">
        <f>SUMIFS('Stock-AF'!AI$2:AI$215,'Stock-AF'!$C$2:$C$215,Shares!$B64,'Stock-AF'!$G$2:$G$215,Shares!$A$1)/SUMIFS('Stock-AF'!AI$2:AI$215,'Stock-AF'!$C$2:$C$215,Shares!$A64,'Stock-AF'!$G$2:$G$215,Shares!$A$1)</f>
        <v>0.13408089602232148</v>
      </c>
      <c r="AA64" s="9">
        <f>SUMIFS('Stock-AF'!AJ$2:AJ$215,'Stock-AF'!$C$2:$C$215,Shares!$B64,'Stock-AF'!$G$2:$G$215,Shares!$A$1)/SUMIFS('Stock-AF'!AJ$2:AJ$215,'Stock-AF'!$C$2:$C$215,Shares!$A64,'Stock-AF'!$G$2:$G$215,Shares!$A$1)</f>
        <v>1</v>
      </c>
      <c r="AB64" s="9">
        <f>SUMIFS('Stock-AF'!AK$2:AK$215,'Stock-AF'!$C$2:$C$215,Shares!$B64,'Stock-AF'!$G$2:$G$215,Shares!$A$1)/SUMIFS('Stock-AF'!AK$2:AK$215,'Stock-AF'!$C$2:$C$215,Shares!$A64,'Stock-AF'!$G$2:$G$215,Shares!$A$1)</f>
        <v>0.2287131358924262</v>
      </c>
      <c r="AC64" s="9">
        <f>SUMIFS('Stock-AF'!AL$2:AL$215,'Stock-AF'!$C$2:$C$215,Shares!$B64,'Stock-AF'!$G$2:$G$215,Shares!$A$1)/SUMIFS('Stock-AF'!AL$2:AL$215,'Stock-AF'!$C$2:$C$215,Shares!$A64,'Stock-AF'!$G$2:$G$215,Shares!$A$1)</f>
        <v>1</v>
      </c>
      <c r="AD64" s="9">
        <f>SUMIFS('Stock-AF'!AM$2:AM$215,'Stock-AF'!$C$2:$C$215,Shares!$B64,'Stock-AF'!$G$2:$G$215,Shares!$A$1)/SUMIFS('Stock-AF'!AM$2:AM$215,'Stock-AF'!$C$2:$C$215,Shares!$A64,'Stock-AF'!$G$2:$G$215,Shares!$A$1)</f>
        <v>0.14902133161670181</v>
      </c>
      <c r="AE64" s="9">
        <f>SUMIFS('Stock-AF'!AN$2:AN$215,'Stock-AF'!$C$2:$C$215,Shares!$B64,'Stock-AF'!$G$2:$G$215,Shares!$A$1)/SUMIFS('Stock-AF'!AN$2:AN$215,'Stock-AF'!$C$2:$C$215,Shares!$A64,'Stock-AF'!$G$2:$G$215,Shares!$A$1)</f>
        <v>0.67801647375861096</v>
      </c>
      <c r="AF64" s="9">
        <f>SUMIFS('Stock-AF'!AO$2:AO$215,'Stock-AF'!$C$2:$C$215,Shares!$B64,'Stock-AF'!$G$2:$G$215,Shares!$A$1)/SUMIFS('Stock-AF'!AO$2:AO$215,'Stock-AF'!$C$2:$C$215,Shares!$A64,'Stock-AF'!$G$2:$G$215,Shares!$A$1)</f>
        <v>0.23907408447116682</v>
      </c>
      <c r="AG64" s="9">
        <f>SUMIFS('Stock-AF'!AP$2:AP$215,'Stock-AF'!$C$2:$C$215,Shares!$B64,'Stock-AF'!$G$2:$G$215,Shares!$A$1)/SUMIFS('Stock-AF'!AP$2:AP$215,'Stock-AF'!$C$2:$C$215,Shares!$A64,'Stock-AF'!$G$2:$G$215,Shares!$A$1)</f>
        <v>0.45669022281003402</v>
      </c>
      <c r="AH64" s="9">
        <f>SUMIFS('Stock-AF'!AQ$2:AQ$215,'Stock-AF'!$C$2:$C$215,Shares!$B64,'Stock-AF'!$G$2:$G$215,Shares!$A$1)/SUMIFS('Stock-AF'!AQ$2:AQ$215,'Stock-AF'!$C$2:$C$215,Shares!$A64,'Stock-AF'!$G$2:$G$215,Shares!$A$1)</f>
        <v>0.1423747769855972</v>
      </c>
      <c r="AI64" s="9">
        <f>SUMIFS('Stock-AF'!AR$2:AR$215,'Stock-AF'!$C$2:$C$215,Shares!$B64,'Stock-AF'!$G$2:$G$215,Shares!$A$1)/SUMIFS('Stock-AF'!AR$2:AR$215,'Stock-AF'!$C$2:$C$215,Shares!$A64,'Stock-AF'!$G$2:$G$215,Shares!$A$1)</f>
        <v>0.10819248271385676</v>
      </c>
      <c r="AJ64" s="9">
        <f>SUMIFS('Stock-AF'!AS$2:AS$215,'Stock-AF'!$C$2:$C$215,Shares!$B64,'Stock-AF'!$G$2:$G$215,Shares!$A$1)/SUMIFS('Stock-AF'!AS$2:AS$215,'Stock-AF'!$C$2:$C$215,Shares!$A64,'Stock-AF'!$G$2:$G$215,Shares!$A$1)</f>
        <v>0.43661843364630554</v>
      </c>
      <c r="AK64" s="9">
        <f>SUMIFS('Stock-AF'!AT$2:AT$215,'Stock-AF'!$C$2:$C$215,Shares!$B64,'Stock-AF'!$G$2:$G$215,Shares!$A$1)/SUMIFS('Stock-AF'!AT$2:AT$215,'Stock-AF'!$C$2:$C$215,Shares!$A64,'Stock-AF'!$G$2:$G$215,Shares!$A$1)</f>
        <v>0.1812982451504985</v>
      </c>
      <c r="AL64" s="9">
        <f>SUMIFS('Stock-AF'!AU$2:AU$215,'Stock-AF'!$C$2:$C$215,Shares!$B64,'Stock-AF'!$G$2:$G$215,Shares!$A$1)/SUMIFS('Stock-AF'!AU$2:AU$215,'Stock-AF'!$C$2:$C$215,Shares!$A64,'Stock-AF'!$G$2:$G$215,Shares!$A$1)</f>
        <v>0.18904556614519233</v>
      </c>
      <c r="AM64" s="9">
        <f>SUMIFS('Stock-AF'!AV$2:AV$215,'Stock-AF'!$C$2:$C$215,Shares!$B64,'Stock-AF'!$G$2:$G$215,Shares!$A$1)/SUMIFS('Stock-AF'!AV$2:AV$215,'Stock-AF'!$C$2:$C$215,Shares!$A64,'Stock-AF'!$G$2:$G$215,Shares!$A$1)</f>
        <v>0.34419247895741001</v>
      </c>
    </row>
    <row r="65" spans="1:39">
      <c r="A65" t="str">
        <f t="shared" si="0"/>
        <v>C_ES-SH-SL*</v>
      </c>
      <c r="B65" s="4" t="s">
        <v>178</v>
      </c>
      <c r="C65" s="9">
        <f>SUMIFS('Stock-AF'!L$2:L$215,'Stock-AF'!$C$2:$C$215,Shares!$B65,'Stock-AF'!$G$2:$G$215,Shares!$A$1)/SUMIFS('Stock-AF'!L$2:L$215,'Stock-AF'!$C$2:$C$215,Shares!$A65,'Stock-AF'!$G$2:$G$215,Shares!$A$1)</f>
        <v>0</v>
      </c>
      <c r="D65" s="9">
        <f>SUMIFS('Stock-AF'!M$2:M$215,'Stock-AF'!$C$2:$C$215,Shares!$B65,'Stock-AF'!$G$2:$G$215,Shares!$A$1)/SUMIFS('Stock-AF'!M$2:M$215,'Stock-AF'!$C$2:$C$215,Shares!$A65,'Stock-AF'!$G$2:$G$215,Shares!$A$1)</f>
        <v>0.28744158711240647</v>
      </c>
      <c r="E65" s="9">
        <f>SUMIFS('Stock-AF'!N$2:N$215,'Stock-AF'!$C$2:$C$215,Shares!$B65,'Stock-AF'!$G$2:$G$215,Shares!$A$1)/SUMIFS('Stock-AF'!N$2:N$215,'Stock-AF'!$C$2:$C$215,Shares!$A65,'Stock-AF'!$G$2:$G$215,Shares!$A$1)</f>
        <v>0</v>
      </c>
      <c r="F65" s="9">
        <f>SUMIFS('Stock-AF'!O$2:O$215,'Stock-AF'!$C$2:$C$215,Shares!$B65,'Stock-AF'!$G$2:$G$215,Shares!$A$1)/SUMIFS('Stock-AF'!O$2:O$215,'Stock-AF'!$C$2:$C$215,Shares!$A65,'Stock-AF'!$G$2:$G$215,Shares!$A$1)</f>
        <v>0.52652637539986524</v>
      </c>
      <c r="G65" s="9">
        <f>SUMIFS('Stock-AF'!P$2:P$215,'Stock-AF'!$C$2:$C$215,Shares!$B65,'Stock-AF'!$G$2:$G$215,Shares!$A$1)/SUMIFS('Stock-AF'!P$2:P$215,'Stock-AF'!$C$2:$C$215,Shares!$A65,'Stock-AF'!$G$2:$G$215,Shares!$A$1)</f>
        <v>0.12105107644037719</v>
      </c>
      <c r="H65" s="9">
        <f>SUMIFS('Stock-AF'!Q$2:Q$215,'Stock-AF'!$C$2:$C$215,Shares!$B65,'Stock-AF'!$G$2:$G$215,Shares!$A$1)/SUMIFS('Stock-AF'!Q$2:Q$215,'Stock-AF'!$C$2:$C$215,Shares!$A65,'Stock-AF'!$G$2:$G$215,Shares!$A$1)</f>
        <v>0.22804772087287711</v>
      </c>
      <c r="I65" s="9">
        <f>SUMIFS('Stock-AF'!R$2:R$215,'Stock-AF'!$C$2:$C$215,Shares!$B65,'Stock-AF'!$G$2:$G$215,Shares!$A$1)/SUMIFS('Stock-AF'!R$2:R$215,'Stock-AF'!$C$2:$C$215,Shares!$A65,'Stock-AF'!$G$2:$G$215,Shares!$A$1)</f>
        <v>1.550423858846778E-3</v>
      </c>
      <c r="J65" s="9">
        <f>SUMIFS('Stock-AF'!S$2:S$215,'Stock-AF'!$C$2:$C$215,Shares!$B65,'Stock-AF'!$G$2:$G$215,Shares!$A$1)/SUMIFS('Stock-AF'!S$2:S$215,'Stock-AF'!$C$2:$C$215,Shares!$A65,'Stock-AF'!$G$2:$G$215,Shares!$A$1)</f>
        <v>0.56445100471312093</v>
      </c>
      <c r="K65" s="9">
        <f>SUMIFS('Stock-AF'!T$2:T$215,'Stock-AF'!$C$2:$C$215,Shares!$B65,'Stock-AF'!$G$2:$G$215,Shares!$A$1)/SUMIFS('Stock-AF'!T$2:T$215,'Stock-AF'!$C$2:$C$215,Shares!$A65,'Stock-AF'!$G$2:$G$215,Shares!$A$1)</f>
        <v>0.37658985487414148</v>
      </c>
      <c r="L65" s="9">
        <f>SUMIFS('Stock-AF'!U$2:U$215,'Stock-AF'!$C$2:$C$215,Shares!$B65,'Stock-AF'!$G$2:$G$215,Shares!$A$1)/SUMIFS('Stock-AF'!U$2:U$215,'Stock-AF'!$C$2:$C$215,Shares!$A65,'Stock-AF'!$G$2:$G$215,Shares!$A$1)</f>
        <v>0.14134976554734213</v>
      </c>
      <c r="M65" s="9">
        <f>SUMIFS('Stock-AF'!V$2:V$215,'Stock-AF'!$C$2:$C$215,Shares!$B65,'Stock-AF'!$G$2:$G$215,Shares!$A$1)/SUMIFS('Stock-AF'!V$2:V$215,'Stock-AF'!$C$2:$C$215,Shares!$A65,'Stock-AF'!$G$2:$G$215,Shares!$A$1)</f>
        <v>7.9230894798826612E-2</v>
      </c>
      <c r="N65" s="9">
        <f>SUMIFS('Stock-AF'!W$2:W$215,'Stock-AF'!$C$2:$C$215,Shares!$B65,'Stock-AF'!$G$2:$G$215,Shares!$A$1)/SUMIFS('Stock-AF'!W$2:W$215,'Stock-AF'!$C$2:$C$215,Shares!$A65,'Stock-AF'!$G$2:$G$215,Shares!$A$1)</f>
        <v>0.12719313761038775</v>
      </c>
      <c r="O65" s="9">
        <f>SUMIFS('Stock-AF'!X$2:X$215,'Stock-AF'!$C$2:$C$215,Shares!$B65,'Stock-AF'!$G$2:$G$215,Shares!$A$1)/SUMIFS('Stock-AF'!X$2:X$215,'Stock-AF'!$C$2:$C$215,Shares!$A65,'Stock-AF'!$G$2:$G$215,Shares!$A$1)</f>
        <v>0.22702787470613398</v>
      </c>
      <c r="P65" s="9">
        <f>SUMIFS('Stock-AF'!Y$2:Y$215,'Stock-AF'!$C$2:$C$215,Shares!$B65,'Stock-AF'!$G$2:$G$215,Shares!$A$1)/SUMIFS('Stock-AF'!Y$2:Y$215,'Stock-AF'!$C$2:$C$215,Shares!$A65,'Stock-AF'!$G$2:$G$215,Shares!$A$1)</f>
        <v>8.9363938016961443E-3</v>
      </c>
      <c r="Q65" s="9">
        <f>SUMIFS('Stock-AF'!Z$2:Z$215,'Stock-AF'!$C$2:$C$215,Shares!$B65,'Stock-AF'!$G$2:$G$215,Shares!$A$1)/SUMIFS('Stock-AF'!Z$2:Z$215,'Stock-AF'!$C$2:$C$215,Shares!$A65,'Stock-AF'!$G$2:$G$215,Shares!$A$1)</f>
        <v>0.38994463780444649</v>
      </c>
      <c r="R65" s="9">
        <f>SUMIFS('Stock-AF'!AA$2:AA$215,'Stock-AF'!$C$2:$C$215,Shares!$B65,'Stock-AF'!$G$2:$G$215,Shares!$A$1)/SUMIFS('Stock-AF'!AA$2:AA$215,'Stock-AF'!$C$2:$C$215,Shares!$A65,'Stock-AF'!$G$2:$G$215,Shares!$A$1)</f>
        <v>0.33774917863741211</v>
      </c>
      <c r="S65" s="9">
        <f>SUMIFS('Stock-AF'!AB$2:AB$215,'Stock-AF'!$C$2:$C$215,Shares!$B65,'Stock-AF'!$G$2:$G$215,Shares!$A$1)/SUMIFS('Stock-AF'!AB$2:AB$215,'Stock-AF'!$C$2:$C$215,Shares!$A65,'Stock-AF'!$G$2:$G$215,Shares!$A$1)</f>
        <v>0.69258284615838661</v>
      </c>
      <c r="T65" s="9">
        <f>SUMIFS('Stock-AF'!AC$2:AC$215,'Stock-AF'!$C$2:$C$215,Shares!$B65,'Stock-AF'!$G$2:$G$215,Shares!$A$1)/SUMIFS('Stock-AF'!AC$2:AC$215,'Stock-AF'!$C$2:$C$215,Shares!$A65,'Stock-AF'!$G$2:$G$215,Shares!$A$1)</f>
        <v>0.37344166474419649</v>
      </c>
      <c r="U65" s="9">
        <f>SUMIFS('Stock-AF'!AD$2:AD$215,'Stock-AF'!$C$2:$C$215,Shares!$B65,'Stock-AF'!$G$2:$G$215,Shares!$A$1)/SUMIFS('Stock-AF'!AD$2:AD$215,'Stock-AF'!$C$2:$C$215,Shares!$A65,'Stock-AF'!$G$2:$G$215,Shares!$A$1)</f>
        <v>0</v>
      </c>
      <c r="V65" s="9">
        <f>SUMIFS('Stock-AF'!AE$2:AE$215,'Stock-AF'!$C$2:$C$215,Shares!$B65,'Stock-AF'!$G$2:$G$215,Shares!$A$1)/SUMIFS('Stock-AF'!AE$2:AE$215,'Stock-AF'!$C$2:$C$215,Shares!$A65,'Stock-AF'!$G$2:$G$215,Shares!$A$1)</f>
        <v>0.77133744546928718</v>
      </c>
      <c r="W65" s="9">
        <f>SUMIFS('Stock-AF'!AF$2:AF$215,'Stock-AF'!$C$2:$C$215,Shares!$B65,'Stock-AF'!$G$2:$G$215,Shares!$A$1)/SUMIFS('Stock-AF'!AF$2:AF$215,'Stock-AF'!$C$2:$C$215,Shares!$A65,'Stock-AF'!$G$2:$G$215,Shares!$A$1)</f>
        <v>0</v>
      </c>
      <c r="X65" s="9">
        <f>SUMIFS('Stock-AF'!AG$2:AG$215,'Stock-AF'!$C$2:$C$215,Shares!$B65,'Stock-AF'!$G$2:$G$215,Shares!$A$1)/SUMIFS('Stock-AF'!AG$2:AG$215,'Stock-AF'!$C$2:$C$215,Shares!$A65,'Stock-AF'!$G$2:$G$215,Shares!$A$1)</f>
        <v>7.0806558932030791E-2</v>
      </c>
      <c r="Y65" s="9">
        <f>SUMIFS('Stock-AF'!AH$2:AH$215,'Stock-AF'!$C$2:$C$215,Shares!$B65,'Stock-AF'!$G$2:$G$215,Shares!$A$1)/SUMIFS('Stock-AF'!AH$2:AH$215,'Stock-AF'!$C$2:$C$215,Shares!$A65,'Stock-AF'!$G$2:$G$215,Shares!$A$1)</f>
        <v>0.49310449154729313</v>
      </c>
      <c r="Z65" s="9">
        <f>SUMIFS('Stock-AF'!AI$2:AI$215,'Stock-AF'!$C$2:$C$215,Shares!$B65,'Stock-AF'!$G$2:$G$215,Shares!$A$1)/SUMIFS('Stock-AF'!AI$2:AI$215,'Stock-AF'!$C$2:$C$215,Shares!$A65,'Stock-AF'!$G$2:$G$215,Shares!$A$1)</f>
        <v>0.21679500776700372</v>
      </c>
      <c r="AA65" s="9">
        <f>SUMIFS('Stock-AF'!AJ$2:AJ$215,'Stock-AF'!$C$2:$C$215,Shares!$B65,'Stock-AF'!$G$2:$G$215,Shares!$A$1)/SUMIFS('Stock-AF'!AJ$2:AJ$215,'Stock-AF'!$C$2:$C$215,Shares!$A65,'Stock-AF'!$G$2:$G$215,Shares!$A$1)</f>
        <v>0</v>
      </c>
      <c r="AB65" s="9">
        <f>SUMIFS('Stock-AF'!AK$2:AK$215,'Stock-AF'!$C$2:$C$215,Shares!$B65,'Stock-AF'!$G$2:$G$215,Shares!$A$1)/SUMIFS('Stock-AF'!AK$2:AK$215,'Stock-AF'!$C$2:$C$215,Shares!$A65,'Stock-AF'!$G$2:$G$215,Shares!$A$1)</f>
        <v>1.1318266427547668E-2</v>
      </c>
      <c r="AC65" s="9">
        <f>SUMIFS('Stock-AF'!AL$2:AL$215,'Stock-AF'!$C$2:$C$215,Shares!$B65,'Stock-AF'!$G$2:$G$215,Shares!$A$1)/SUMIFS('Stock-AF'!AL$2:AL$215,'Stock-AF'!$C$2:$C$215,Shares!$A65,'Stock-AF'!$G$2:$G$215,Shares!$A$1)</f>
        <v>0</v>
      </c>
      <c r="AD65" s="9">
        <f>SUMIFS('Stock-AF'!AM$2:AM$215,'Stock-AF'!$C$2:$C$215,Shares!$B65,'Stock-AF'!$G$2:$G$215,Shares!$A$1)/SUMIFS('Stock-AF'!AM$2:AM$215,'Stock-AF'!$C$2:$C$215,Shares!$A65,'Stock-AF'!$G$2:$G$215,Shares!$A$1)</f>
        <v>0.73869946828760891</v>
      </c>
      <c r="AE65" s="9">
        <f>SUMIFS('Stock-AF'!AN$2:AN$215,'Stock-AF'!$C$2:$C$215,Shares!$B65,'Stock-AF'!$G$2:$G$215,Shares!$A$1)/SUMIFS('Stock-AF'!AN$2:AN$215,'Stock-AF'!$C$2:$C$215,Shares!$A65,'Stock-AF'!$G$2:$G$215,Shares!$A$1)</f>
        <v>1.1414980753239354E-2</v>
      </c>
      <c r="AF65" s="9">
        <f>SUMIFS('Stock-AF'!AO$2:AO$215,'Stock-AF'!$C$2:$C$215,Shares!$B65,'Stock-AF'!$G$2:$G$215,Shares!$A$1)/SUMIFS('Stock-AF'!AO$2:AO$215,'Stock-AF'!$C$2:$C$215,Shares!$A65,'Stock-AF'!$G$2:$G$215,Shares!$A$1)</f>
        <v>0.28381913454341828</v>
      </c>
      <c r="AG65" s="9">
        <f>SUMIFS('Stock-AF'!AP$2:AP$215,'Stock-AF'!$C$2:$C$215,Shares!$B65,'Stock-AF'!$G$2:$G$215,Shares!$A$1)/SUMIFS('Stock-AF'!AP$2:AP$215,'Stock-AF'!$C$2:$C$215,Shares!$A65,'Stock-AF'!$G$2:$G$215,Shares!$A$1)</f>
        <v>0.26816370433585274</v>
      </c>
      <c r="AH65" s="9">
        <f>SUMIFS('Stock-AF'!AQ$2:AQ$215,'Stock-AF'!$C$2:$C$215,Shares!$B65,'Stock-AF'!$G$2:$G$215,Shares!$A$1)/SUMIFS('Stock-AF'!AQ$2:AQ$215,'Stock-AF'!$C$2:$C$215,Shares!$A65,'Stock-AF'!$G$2:$G$215,Shares!$A$1)</f>
        <v>0.60532877510097971</v>
      </c>
      <c r="AI65" s="9">
        <f>SUMIFS('Stock-AF'!AR$2:AR$215,'Stock-AF'!$C$2:$C$215,Shares!$B65,'Stock-AF'!$G$2:$G$215,Shares!$A$1)/SUMIFS('Stock-AF'!AR$2:AR$215,'Stock-AF'!$C$2:$C$215,Shares!$A65,'Stock-AF'!$G$2:$G$215,Shares!$A$1)</f>
        <v>0.11113619666101247</v>
      </c>
      <c r="AJ65" s="9">
        <f>SUMIFS('Stock-AF'!AS$2:AS$215,'Stock-AF'!$C$2:$C$215,Shares!$B65,'Stock-AF'!$G$2:$G$215,Shares!$A$1)/SUMIFS('Stock-AF'!AS$2:AS$215,'Stock-AF'!$C$2:$C$215,Shares!$A65,'Stock-AF'!$G$2:$G$215,Shares!$A$1)</f>
        <v>5.7346696624272714E-3</v>
      </c>
      <c r="AK65" s="9">
        <f>SUMIFS('Stock-AF'!AT$2:AT$215,'Stock-AF'!$C$2:$C$215,Shares!$B65,'Stock-AF'!$G$2:$G$215,Shares!$A$1)/SUMIFS('Stock-AF'!AT$2:AT$215,'Stock-AF'!$C$2:$C$215,Shares!$A65,'Stock-AF'!$G$2:$G$215,Shares!$A$1)</f>
        <v>6.4897530727570929E-2</v>
      </c>
      <c r="AL65" s="9">
        <f>SUMIFS('Stock-AF'!AU$2:AU$215,'Stock-AF'!$C$2:$C$215,Shares!$B65,'Stock-AF'!$G$2:$G$215,Shares!$A$1)/SUMIFS('Stock-AF'!AU$2:AU$215,'Stock-AF'!$C$2:$C$215,Shares!$A65,'Stock-AF'!$G$2:$G$215,Shares!$A$1)</f>
        <v>0.47933926570148638</v>
      </c>
      <c r="AM65" s="9">
        <f>SUMIFS('Stock-AF'!AV$2:AV$215,'Stock-AF'!$C$2:$C$215,Shares!$B65,'Stock-AF'!$G$2:$G$215,Shares!$A$1)/SUMIFS('Stock-AF'!AV$2:AV$215,'Stock-AF'!$C$2:$C$215,Shares!$A65,'Stock-AF'!$G$2:$G$215,Shares!$A$1)</f>
        <v>0.50020254124966701</v>
      </c>
    </row>
    <row r="66" spans="1:39">
      <c r="A66" t="str">
        <f t="shared" si="0"/>
        <v>C_ES-SH-SL*</v>
      </c>
      <c r="B66" s="4" t="s">
        <v>179</v>
      </c>
      <c r="C66" s="9">
        <f>SUMIFS('Stock-AF'!L$2:L$215,'Stock-AF'!$C$2:$C$215,Shares!$B66,'Stock-AF'!$G$2:$G$215,Shares!$A$1)/SUMIFS('Stock-AF'!L$2:L$215,'Stock-AF'!$C$2:$C$215,Shares!$A66,'Stock-AF'!$G$2:$G$215,Shares!$A$1)</f>
        <v>0</v>
      </c>
      <c r="D66" s="9">
        <f>SUMIFS('Stock-AF'!M$2:M$215,'Stock-AF'!$C$2:$C$215,Shares!$B66,'Stock-AF'!$G$2:$G$215,Shares!$A$1)/SUMIFS('Stock-AF'!M$2:M$215,'Stock-AF'!$C$2:$C$215,Shares!$A66,'Stock-AF'!$G$2:$G$215,Shares!$A$1)</f>
        <v>4.9135530088539282E-3</v>
      </c>
      <c r="E66" s="9">
        <f>SUMIFS('Stock-AF'!N$2:N$215,'Stock-AF'!$C$2:$C$215,Shares!$B66,'Stock-AF'!$G$2:$G$215,Shares!$A$1)/SUMIFS('Stock-AF'!N$2:N$215,'Stock-AF'!$C$2:$C$215,Shares!$A66,'Stock-AF'!$G$2:$G$215,Shares!$A$1)</f>
        <v>0</v>
      </c>
      <c r="F66" s="9">
        <f>SUMIFS('Stock-AF'!O$2:O$215,'Stock-AF'!$C$2:$C$215,Shares!$B66,'Stock-AF'!$G$2:$G$215,Shares!$A$1)/SUMIFS('Stock-AF'!O$2:O$215,'Stock-AF'!$C$2:$C$215,Shares!$A66,'Stock-AF'!$G$2:$G$215,Shares!$A$1)</f>
        <v>0</v>
      </c>
      <c r="G66" s="9">
        <f>SUMIFS('Stock-AF'!P$2:P$215,'Stock-AF'!$C$2:$C$215,Shares!$B66,'Stock-AF'!$G$2:$G$215,Shares!$A$1)/SUMIFS('Stock-AF'!P$2:P$215,'Stock-AF'!$C$2:$C$215,Shares!$A66,'Stock-AF'!$G$2:$G$215,Shares!$A$1)</f>
        <v>9.2968331106848906E-2</v>
      </c>
      <c r="H66" s="9">
        <f>SUMIFS('Stock-AF'!Q$2:Q$215,'Stock-AF'!$C$2:$C$215,Shares!$B66,'Stock-AF'!$G$2:$G$215,Shares!$A$1)/SUMIFS('Stock-AF'!Q$2:Q$215,'Stock-AF'!$C$2:$C$215,Shares!$A66,'Stock-AF'!$G$2:$G$215,Shares!$A$1)</f>
        <v>1.4108763190925659E-2</v>
      </c>
      <c r="I66" s="9">
        <f>SUMIFS('Stock-AF'!R$2:R$215,'Stock-AF'!$C$2:$C$215,Shares!$B66,'Stock-AF'!$G$2:$G$215,Shares!$A$1)/SUMIFS('Stock-AF'!R$2:R$215,'Stock-AF'!$C$2:$C$215,Shares!$A66,'Stock-AF'!$G$2:$G$215,Shares!$A$1)</f>
        <v>0</v>
      </c>
      <c r="J66" s="9">
        <f>SUMIFS('Stock-AF'!S$2:S$215,'Stock-AF'!$C$2:$C$215,Shares!$B66,'Stock-AF'!$G$2:$G$215,Shares!$A$1)/SUMIFS('Stock-AF'!S$2:S$215,'Stock-AF'!$C$2:$C$215,Shares!$A66,'Stock-AF'!$G$2:$G$215,Shares!$A$1)</f>
        <v>0</v>
      </c>
      <c r="K66" s="9">
        <f>SUMIFS('Stock-AF'!T$2:T$215,'Stock-AF'!$C$2:$C$215,Shares!$B66,'Stock-AF'!$G$2:$G$215,Shares!$A$1)/SUMIFS('Stock-AF'!T$2:T$215,'Stock-AF'!$C$2:$C$215,Shares!$A66,'Stock-AF'!$G$2:$G$215,Shares!$A$1)</f>
        <v>0</v>
      </c>
      <c r="L66" s="9">
        <f>SUMIFS('Stock-AF'!U$2:U$215,'Stock-AF'!$C$2:$C$215,Shares!$B66,'Stock-AF'!$G$2:$G$215,Shares!$A$1)/SUMIFS('Stock-AF'!U$2:U$215,'Stock-AF'!$C$2:$C$215,Shares!$A66,'Stock-AF'!$G$2:$G$215,Shares!$A$1)</f>
        <v>0</v>
      </c>
      <c r="M66" s="9">
        <f>SUMIFS('Stock-AF'!V$2:V$215,'Stock-AF'!$C$2:$C$215,Shares!$B66,'Stock-AF'!$G$2:$G$215,Shares!$A$1)/SUMIFS('Stock-AF'!V$2:V$215,'Stock-AF'!$C$2:$C$215,Shares!$A66,'Stock-AF'!$G$2:$G$215,Shares!$A$1)</f>
        <v>0</v>
      </c>
      <c r="N66" s="9">
        <f>SUMIFS('Stock-AF'!W$2:W$215,'Stock-AF'!$C$2:$C$215,Shares!$B66,'Stock-AF'!$G$2:$G$215,Shares!$A$1)/SUMIFS('Stock-AF'!W$2:W$215,'Stock-AF'!$C$2:$C$215,Shares!$A66,'Stock-AF'!$G$2:$G$215,Shares!$A$1)</f>
        <v>0</v>
      </c>
      <c r="O66" s="9">
        <f>SUMIFS('Stock-AF'!X$2:X$215,'Stock-AF'!$C$2:$C$215,Shares!$B66,'Stock-AF'!$G$2:$G$215,Shares!$A$1)/SUMIFS('Stock-AF'!X$2:X$215,'Stock-AF'!$C$2:$C$215,Shares!$A66,'Stock-AF'!$G$2:$G$215,Shares!$A$1)</f>
        <v>8.2270642050594103E-4</v>
      </c>
      <c r="P66" s="9">
        <f>SUMIFS('Stock-AF'!Y$2:Y$215,'Stock-AF'!$C$2:$C$215,Shares!$B66,'Stock-AF'!$G$2:$G$215,Shares!$A$1)/SUMIFS('Stock-AF'!Y$2:Y$215,'Stock-AF'!$C$2:$C$215,Shares!$A66,'Stock-AF'!$G$2:$G$215,Shares!$A$1)</f>
        <v>0</v>
      </c>
      <c r="Q66" s="9">
        <f>SUMIFS('Stock-AF'!Z$2:Z$215,'Stock-AF'!$C$2:$C$215,Shares!$B66,'Stock-AF'!$G$2:$G$215,Shares!$A$1)/SUMIFS('Stock-AF'!Z$2:Z$215,'Stock-AF'!$C$2:$C$215,Shares!$A66,'Stock-AF'!$G$2:$G$215,Shares!$A$1)</f>
        <v>2.2712659294199834E-3</v>
      </c>
      <c r="R66" s="9">
        <f>SUMIFS('Stock-AF'!AA$2:AA$215,'Stock-AF'!$C$2:$C$215,Shares!$B66,'Stock-AF'!$G$2:$G$215,Shares!$A$1)/SUMIFS('Stock-AF'!AA$2:AA$215,'Stock-AF'!$C$2:$C$215,Shares!$A66,'Stock-AF'!$G$2:$G$215,Shares!$A$1)</f>
        <v>2.6342406919766095E-2</v>
      </c>
      <c r="S66" s="9">
        <f>SUMIFS('Stock-AF'!AB$2:AB$215,'Stock-AF'!$C$2:$C$215,Shares!$B66,'Stock-AF'!$G$2:$G$215,Shares!$A$1)/SUMIFS('Stock-AF'!AB$2:AB$215,'Stock-AF'!$C$2:$C$215,Shares!$A66,'Stock-AF'!$G$2:$G$215,Shares!$A$1)</f>
        <v>4.3046789577550634E-2</v>
      </c>
      <c r="T66" s="9">
        <f>SUMIFS('Stock-AF'!AC$2:AC$215,'Stock-AF'!$C$2:$C$215,Shares!$B66,'Stock-AF'!$G$2:$G$215,Shares!$A$1)/SUMIFS('Stock-AF'!AC$2:AC$215,'Stock-AF'!$C$2:$C$215,Shares!$A66,'Stock-AF'!$G$2:$G$215,Shares!$A$1)</f>
        <v>0</v>
      </c>
      <c r="U66" s="9">
        <f>SUMIFS('Stock-AF'!AD$2:AD$215,'Stock-AF'!$C$2:$C$215,Shares!$B66,'Stock-AF'!$G$2:$G$215,Shares!$A$1)/SUMIFS('Stock-AF'!AD$2:AD$215,'Stock-AF'!$C$2:$C$215,Shares!$A66,'Stock-AF'!$G$2:$G$215,Shares!$A$1)</f>
        <v>0.73935197998930757</v>
      </c>
      <c r="V66" s="9">
        <f>SUMIFS('Stock-AF'!AE$2:AE$215,'Stock-AF'!$C$2:$C$215,Shares!$B66,'Stock-AF'!$G$2:$G$215,Shares!$A$1)/SUMIFS('Stock-AF'!AE$2:AE$215,'Stock-AF'!$C$2:$C$215,Shares!$A66,'Stock-AF'!$G$2:$G$215,Shares!$A$1)</f>
        <v>1.0118224792757653E-2</v>
      </c>
      <c r="W66" s="9">
        <f>SUMIFS('Stock-AF'!AF$2:AF$215,'Stock-AF'!$C$2:$C$215,Shares!$B66,'Stock-AF'!$G$2:$G$215,Shares!$A$1)/SUMIFS('Stock-AF'!AF$2:AF$215,'Stock-AF'!$C$2:$C$215,Shares!$A66,'Stock-AF'!$G$2:$G$215,Shares!$A$1)</f>
        <v>0</v>
      </c>
      <c r="X66" s="9">
        <f>SUMIFS('Stock-AF'!AG$2:AG$215,'Stock-AF'!$C$2:$C$215,Shares!$B66,'Stock-AF'!$G$2:$G$215,Shares!$A$1)/SUMIFS('Stock-AF'!AG$2:AG$215,'Stock-AF'!$C$2:$C$215,Shares!$A66,'Stock-AF'!$G$2:$G$215,Shares!$A$1)</f>
        <v>0</v>
      </c>
      <c r="Y66" s="9">
        <f>SUMIFS('Stock-AF'!AH$2:AH$215,'Stock-AF'!$C$2:$C$215,Shares!$B66,'Stock-AF'!$G$2:$G$215,Shares!$A$1)/SUMIFS('Stock-AF'!AH$2:AH$215,'Stock-AF'!$C$2:$C$215,Shares!$A66,'Stock-AF'!$G$2:$G$215,Shares!$A$1)</f>
        <v>0</v>
      </c>
      <c r="Z66" s="9">
        <f>SUMIFS('Stock-AF'!AI$2:AI$215,'Stock-AF'!$C$2:$C$215,Shares!$B66,'Stock-AF'!$G$2:$G$215,Shares!$A$1)/SUMIFS('Stock-AF'!AI$2:AI$215,'Stock-AF'!$C$2:$C$215,Shares!$A66,'Stock-AF'!$G$2:$G$215,Shares!$A$1)</f>
        <v>0</v>
      </c>
      <c r="AA66" s="9">
        <f>SUMIFS('Stock-AF'!AJ$2:AJ$215,'Stock-AF'!$C$2:$C$215,Shares!$B66,'Stock-AF'!$G$2:$G$215,Shares!$A$1)/SUMIFS('Stock-AF'!AJ$2:AJ$215,'Stock-AF'!$C$2:$C$215,Shares!$A66,'Stock-AF'!$G$2:$G$215,Shares!$A$1)</f>
        <v>0</v>
      </c>
      <c r="AB66" s="9">
        <f>SUMIFS('Stock-AF'!AK$2:AK$215,'Stock-AF'!$C$2:$C$215,Shares!$B66,'Stock-AF'!$G$2:$G$215,Shares!$A$1)/SUMIFS('Stock-AF'!AK$2:AK$215,'Stock-AF'!$C$2:$C$215,Shares!$A66,'Stock-AF'!$G$2:$G$215,Shares!$A$1)</f>
        <v>1.6778346598836428E-2</v>
      </c>
      <c r="AC66" s="9">
        <f>SUMIFS('Stock-AF'!AL$2:AL$215,'Stock-AF'!$C$2:$C$215,Shares!$B66,'Stock-AF'!$G$2:$G$215,Shares!$A$1)/SUMIFS('Stock-AF'!AL$2:AL$215,'Stock-AF'!$C$2:$C$215,Shares!$A66,'Stock-AF'!$G$2:$G$215,Shares!$A$1)</f>
        <v>0</v>
      </c>
      <c r="AD66" s="9">
        <f>SUMIFS('Stock-AF'!AM$2:AM$215,'Stock-AF'!$C$2:$C$215,Shares!$B66,'Stock-AF'!$G$2:$G$215,Shares!$A$1)/SUMIFS('Stock-AF'!AM$2:AM$215,'Stock-AF'!$C$2:$C$215,Shares!$A66,'Stock-AF'!$G$2:$G$215,Shares!$A$1)</f>
        <v>0</v>
      </c>
      <c r="AE66" s="9">
        <f>SUMIFS('Stock-AF'!AN$2:AN$215,'Stock-AF'!$C$2:$C$215,Shares!$B66,'Stock-AF'!$G$2:$G$215,Shares!$A$1)/SUMIFS('Stock-AF'!AN$2:AN$215,'Stock-AF'!$C$2:$C$215,Shares!$A66,'Stock-AF'!$G$2:$G$215,Shares!$A$1)</f>
        <v>0</v>
      </c>
      <c r="AF66" s="9">
        <f>SUMIFS('Stock-AF'!AO$2:AO$215,'Stock-AF'!$C$2:$C$215,Shares!$B66,'Stock-AF'!$G$2:$G$215,Shares!$A$1)/SUMIFS('Stock-AF'!AO$2:AO$215,'Stock-AF'!$C$2:$C$215,Shares!$A66,'Stock-AF'!$G$2:$G$215,Shares!$A$1)</f>
        <v>7.1224228553951171E-4</v>
      </c>
      <c r="AG66" s="9">
        <f>SUMIFS('Stock-AF'!AP$2:AP$215,'Stock-AF'!$C$2:$C$215,Shares!$B66,'Stock-AF'!$G$2:$G$215,Shares!$A$1)/SUMIFS('Stock-AF'!AP$2:AP$215,'Stock-AF'!$C$2:$C$215,Shares!$A66,'Stock-AF'!$G$2:$G$215,Shares!$A$1)</f>
        <v>1.8038776265217188E-2</v>
      </c>
      <c r="AH66" s="9">
        <f>SUMIFS('Stock-AF'!AQ$2:AQ$215,'Stock-AF'!$C$2:$C$215,Shares!$B66,'Stock-AF'!$G$2:$G$215,Shares!$A$1)/SUMIFS('Stock-AF'!AQ$2:AQ$215,'Stock-AF'!$C$2:$C$215,Shares!$A66,'Stock-AF'!$G$2:$G$215,Shares!$A$1)</f>
        <v>5.0665978551634374E-3</v>
      </c>
      <c r="AI66" s="9">
        <f>SUMIFS('Stock-AF'!AR$2:AR$215,'Stock-AF'!$C$2:$C$215,Shares!$B66,'Stock-AF'!$G$2:$G$215,Shares!$A$1)/SUMIFS('Stock-AF'!AR$2:AR$215,'Stock-AF'!$C$2:$C$215,Shares!$A66,'Stock-AF'!$G$2:$G$215,Shares!$A$1)</f>
        <v>6.6738302143027608E-3</v>
      </c>
      <c r="AJ66" s="9">
        <f>SUMIFS('Stock-AF'!AS$2:AS$215,'Stock-AF'!$C$2:$C$215,Shares!$B66,'Stock-AF'!$G$2:$G$215,Shares!$A$1)/SUMIFS('Stock-AF'!AS$2:AS$215,'Stock-AF'!$C$2:$C$215,Shares!$A66,'Stock-AF'!$G$2:$G$215,Shares!$A$1)</f>
        <v>0</v>
      </c>
      <c r="AK66" s="9">
        <f>SUMIFS('Stock-AF'!AT$2:AT$215,'Stock-AF'!$C$2:$C$215,Shares!$B66,'Stock-AF'!$G$2:$G$215,Shares!$A$1)/SUMIFS('Stock-AF'!AT$2:AT$215,'Stock-AF'!$C$2:$C$215,Shares!$A66,'Stock-AF'!$G$2:$G$215,Shares!$A$1)</f>
        <v>4.3961709893787379E-2</v>
      </c>
      <c r="AL66" s="9">
        <f>SUMIFS('Stock-AF'!AU$2:AU$215,'Stock-AF'!$C$2:$C$215,Shares!$B66,'Stock-AF'!$G$2:$G$215,Shares!$A$1)/SUMIFS('Stock-AF'!AU$2:AU$215,'Stock-AF'!$C$2:$C$215,Shares!$A66,'Stock-AF'!$G$2:$G$215,Shares!$A$1)</f>
        <v>8.4026083384992434E-4</v>
      </c>
      <c r="AM66" s="9">
        <f>SUMIFS('Stock-AF'!AV$2:AV$215,'Stock-AF'!$C$2:$C$215,Shares!$B66,'Stock-AF'!$G$2:$G$215,Shares!$A$1)/SUMIFS('Stock-AF'!AV$2:AV$215,'Stock-AF'!$C$2:$C$215,Shares!$A66,'Stock-AF'!$G$2:$G$215,Shares!$A$1)</f>
        <v>1.2054842314231776E-4</v>
      </c>
    </row>
    <row r="67" spans="1:39">
      <c r="A67" t="str">
        <f t="shared" ref="A67:A130" si="1">LEFT(B67,10)&amp;"*"</f>
        <v>C_ES-SH-SL*</v>
      </c>
      <c r="B67" s="4" t="s">
        <v>180</v>
      </c>
      <c r="C67" s="9">
        <f>SUMIFS('Stock-AF'!L$2:L$215,'Stock-AF'!$C$2:$C$215,Shares!$B67,'Stock-AF'!$G$2:$G$215,Shares!$A$1)/SUMIFS('Stock-AF'!L$2:L$215,'Stock-AF'!$C$2:$C$215,Shares!$A67,'Stock-AF'!$G$2:$G$215,Shares!$A$1)</f>
        <v>0</v>
      </c>
      <c r="D67" s="9">
        <f>SUMIFS('Stock-AF'!M$2:M$215,'Stock-AF'!$C$2:$C$215,Shares!$B67,'Stock-AF'!$G$2:$G$215,Shares!$A$1)/SUMIFS('Stock-AF'!M$2:M$215,'Stock-AF'!$C$2:$C$215,Shares!$A67,'Stock-AF'!$G$2:$G$215,Shares!$A$1)</f>
        <v>0.42360608645115505</v>
      </c>
      <c r="E67" s="9">
        <f>SUMIFS('Stock-AF'!N$2:N$215,'Stock-AF'!$C$2:$C$215,Shares!$B67,'Stock-AF'!$G$2:$G$215,Shares!$A$1)/SUMIFS('Stock-AF'!N$2:N$215,'Stock-AF'!$C$2:$C$215,Shares!$A67,'Stock-AF'!$G$2:$G$215,Shares!$A$1)</f>
        <v>0.38903495202114319</v>
      </c>
      <c r="F67" s="9">
        <f>SUMIFS('Stock-AF'!O$2:O$215,'Stock-AF'!$C$2:$C$215,Shares!$B67,'Stock-AF'!$G$2:$G$215,Shares!$A$1)/SUMIFS('Stock-AF'!O$2:O$215,'Stock-AF'!$C$2:$C$215,Shares!$A67,'Stock-AF'!$G$2:$G$215,Shares!$A$1)</f>
        <v>3.076805648786941E-2</v>
      </c>
      <c r="G67" s="9">
        <f>SUMIFS('Stock-AF'!P$2:P$215,'Stock-AF'!$C$2:$C$215,Shares!$B67,'Stock-AF'!$G$2:$G$215,Shares!$A$1)/SUMIFS('Stock-AF'!P$2:P$215,'Stock-AF'!$C$2:$C$215,Shares!$A67,'Stock-AF'!$G$2:$G$215,Shares!$A$1)</f>
        <v>0.29205170315496892</v>
      </c>
      <c r="H67" s="9">
        <f>SUMIFS('Stock-AF'!Q$2:Q$215,'Stock-AF'!$C$2:$C$215,Shares!$B67,'Stock-AF'!$G$2:$G$215,Shares!$A$1)/SUMIFS('Stock-AF'!Q$2:Q$215,'Stock-AF'!$C$2:$C$215,Shares!$A67,'Stock-AF'!$G$2:$G$215,Shares!$A$1)</f>
        <v>4.8643516610850625E-2</v>
      </c>
      <c r="I67" s="9">
        <f>SUMIFS('Stock-AF'!R$2:R$215,'Stock-AF'!$C$2:$C$215,Shares!$B67,'Stock-AF'!$G$2:$G$215,Shares!$A$1)/SUMIFS('Stock-AF'!R$2:R$215,'Stock-AF'!$C$2:$C$215,Shares!$A67,'Stock-AF'!$G$2:$G$215,Shares!$A$1)</f>
        <v>0</v>
      </c>
      <c r="J67" s="9">
        <f>SUMIFS('Stock-AF'!S$2:S$215,'Stock-AF'!$C$2:$C$215,Shares!$B67,'Stock-AF'!$G$2:$G$215,Shares!$A$1)/SUMIFS('Stock-AF'!S$2:S$215,'Stock-AF'!$C$2:$C$215,Shares!$A67,'Stock-AF'!$G$2:$G$215,Shares!$A$1)</f>
        <v>0.20727814593298957</v>
      </c>
      <c r="K67" s="9">
        <f>SUMIFS('Stock-AF'!T$2:T$215,'Stock-AF'!$C$2:$C$215,Shares!$B67,'Stock-AF'!$G$2:$G$215,Shares!$A$1)/SUMIFS('Stock-AF'!T$2:T$215,'Stock-AF'!$C$2:$C$215,Shares!$A67,'Stock-AF'!$G$2:$G$215,Shares!$A$1)</f>
        <v>0.18040967626543292</v>
      </c>
      <c r="L67" s="9">
        <f>SUMIFS('Stock-AF'!U$2:U$215,'Stock-AF'!$C$2:$C$215,Shares!$B67,'Stock-AF'!$G$2:$G$215,Shares!$A$1)/SUMIFS('Stock-AF'!U$2:U$215,'Stock-AF'!$C$2:$C$215,Shares!$A67,'Stock-AF'!$G$2:$G$215,Shares!$A$1)</f>
        <v>0.64366397389600527</v>
      </c>
      <c r="M67" s="9">
        <f>SUMIFS('Stock-AF'!V$2:V$215,'Stock-AF'!$C$2:$C$215,Shares!$B67,'Stock-AF'!$G$2:$G$215,Shares!$A$1)/SUMIFS('Stock-AF'!V$2:V$215,'Stock-AF'!$C$2:$C$215,Shares!$A67,'Stock-AF'!$G$2:$G$215,Shares!$A$1)</f>
        <v>0.48043139988591682</v>
      </c>
      <c r="N67" s="9">
        <f>SUMIFS('Stock-AF'!W$2:W$215,'Stock-AF'!$C$2:$C$215,Shares!$B67,'Stock-AF'!$G$2:$G$215,Shares!$A$1)/SUMIFS('Stock-AF'!W$2:W$215,'Stock-AF'!$C$2:$C$215,Shares!$A67,'Stock-AF'!$G$2:$G$215,Shares!$A$1)</f>
        <v>0</v>
      </c>
      <c r="O67" s="9">
        <f>SUMIFS('Stock-AF'!X$2:X$215,'Stock-AF'!$C$2:$C$215,Shares!$B67,'Stock-AF'!$G$2:$G$215,Shares!$A$1)/SUMIFS('Stock-AF'!X$2:X$215,'Stock-AF'!$C$2:$C$215,Shares!$A67,'Stock-AF'!$G$2:$G$215,Shares!$A$1)</f>
        <v>0</v>
      </c>
      <c r="P67" s="9">
        <f>SUMIFS('Stock-AF'!Y$2:Y$215,'Stock-AF'!$C$2:$C$215,Shares!$B67,'Stock-AF'!$G$2:$G$215,Shares!$A$1)/SUMIFS('Stock-AF'!Y$2:Y$215,'Stock-AF'!$C$2:$C$215,Shares!$A67,'Stock-AF'!$G$2:$G$215,Shares!$A$1)</f>
        <v>0.48728276701339546</v>
      </c>
      <c r="Q67" s="9">
        <f>SUMIFS('Stock-AF'!Z$2:Z$215,'Stock-AF'!$C$2:$C$215,Shares!$B67,'Stock-AF'!$G$2:$G$215,Shares!$A$1)/SUMIFS('Stock-AF'!Z$2:Z$215,'Stock-AF'!$C$2:$C$215,Shares!$A67,'Stock-AF'!$G$2:$G$215,Shares!$A$1)</f>
        <v>8.4596169370991819E-2</v>
      </c>
      <c r="R67" s="9">
        <f>SUMIFS('Stock-AF'!AA$2:AA$215,'Stock-AF'!$C$2:$C$215,Shares!$B67,'Stock-AF'!$G$2:$G$215,Shares!$A$1)/SUMIFS('Stock-AF'!AA$2:AA$215,'Stock-AF'!$C$2:$C$215,Shares!$A67,'Stock-AF'!$G$2:$G$215,Shares!$A$1)</f>
        <v>0.156472455727379</v>
      </c>
      <c r="S67" s="9">
        <f>SUMIFS('Stock-AF'!AB$2:AB$215,'Stock-AF'!$C$2:$C$215,Shares!$B67,'Stock-AF'!$G$2:$G$215,Shares!$A$1)/SUMIFS('Stock-AF'!AB$2:AB$215,'Stock-AF'!$C$2:$C$215,Shares!$A67,'Stock-AF'!$G$2:$G$215,Shares!$A$1)</f>
        <v>0.10801663995643129</v>
      </c>
      <c r="T67" s="9">
        <f>SUMIFS('Stock-AF'!AC$2:AC$215,'Stock-AF'!$C$2:$C$215,Shares!$B67,'Stock-AF'!$G$2:$G$215,Shares!$A$1)/SUMIFS('Stock-AF'!AC$2:AC$215,'Stock-AF'!$C$2:$C$215,Shares!$A67,'Stock-AF'!$G$2:$G$215,Shares!$A$1)</f>
        <v>0</v>
      </c>
      <c r="U67" s="9">
        <f>SUMIFS('Stock-AF'!AD$2:AD$215,'Stock-AF'!$C$2:$C$215,Shares!$B67,'Stock-AF'!$G$2:$G$215,Shares!$A$1)/SUMIFS('Stock-AF'!AD$2:AD$215,'Stock-AF'!$C$2:$C$215,Shares!$A67,'Stock-AF'!$G$2:$G$215,Shares!$A$1)</f>
        <v>0.22482585209784076</v>
      </c>
      <c r="V67" s="9">
        <f>SUMIFS('Stock-AF'!AE$2:AE$215,'Stock-AF'!$C$2:$C$215,Shares!$B67,'Stock-AF'!$G$2:$G$215,Shares!$A$1)/SUMIFS('Stock-AF'!AE$2:AE$215,'Stock-AF'!$C$2:$C$215,Shares!$A67,'Stock-AF'!$G$2:$G$215,Shares!$A$1)</f>
        <v>9.3601721292817849E-3</v>
      </c>
      <c r="W67" s="9">
        <f>SUMIFS('Stock-AF'!AF$2:AF$215,'Stock-AF'!$C$2:$C$215,Shares!$B67,'Stock-AF'!$G$2:$G$215,Shares!$A$1)/SUMIFS('Stock-AF'!AF$2:AF$215,'Stock-AF'!$C$2:$C$215,Shares!$A67,'Stock-AF'!$G$2:$G$215,Shares!$A$1)</f>
        <v>5.1874972098061363E-2</v>
      </c>
      <c r="X67" s="9">
        <f>SUMIFS('Stock-AF'!AG$2:AG$215,'Stock-AF'!$C$2:$C$215,Shares!$B67,'Stock-AF'!$G$2:$G$215,Shares!$A$1)/SUMIFS('Stock-AF'!AG$2:AG$215,'Stock-AF'!$C$2:$C$215,Shares!$A67,'Stock-AF'!$G$2:$G$215,Shares!$A$1)</f>
        <v>0.58966767661876873</v>
      </c>
      <c r="Y67" s="9">
        <f>SUMIFS('Stock-AF'!AH$2:AH$215,'Stock-AF'!$C$2:$C$215,Shares!$B67,'Stock-AF'!$G$2:$G$215,Shares!$A$1)/SUMIFS('Stock-AF'!AH$2:AH$215,'Stock-AF'!$C$2:$C$215,Shares!$A67,'Stock-AF'!$G$2:$G$215,Shares!$A$1)</f>
        <v>9.3009333769932603E-2</v>
      </c>
      <c r="Z67" s="9">
        <f>SUMIFS('Stock-AF'!AI$2:AI$215,'Stock-AF'!$C$2:$C$215,Shares!$B67,'Stock-AF'!$G$2:$G$215,Shares!$A$1)/SUMIFS('Stock-AF'!AI$2:AI$215,'Stock-AF'!$C$2:$C$215,Shares!$A67,'Stock-AF'!$G$2:$G$215,Shares!$A$1)</f>
        <v>0.40213666636322581</v>
      </c>
      <c r="AA67" s="9">
        <f>SUMIFS('Stock-AF'!AJ$2:AJ$215,'Stock-AF'!$C$2:$C$215,Shares!$B67,'Stock-AF'!$G$2:$G$215,Shares!$A$1)/SUMIFS('Stock-AF'!AJ$2:AJ$215,'Stock-AF'!$C$2:$C$215,Shares!$A67,'Stock-AF'!$G$2:$G$215,Shares!$A$1)</f>
        <v>0</v>
      </c>
      <c r="AB67" s="9">
        <f>SUMIFS('Stock-AF'!AK$2:AK$215,'Stock-AF'!$C$2:$C$215,Shares!$B67,'Stock-AF'!$G$2:$G$215,Shares!$A$1)/SUMIFS('Stock-AF'!AK$2:AK$215,'Stock-AF'!$C$2:$C$215,Shares!$A67,'Stock-AF'!$G$2:$G$215,Shares!$A$1)</f>
        <v>0.1456219027992687</v>
      </c>
      <c r="AC67" s="9">
        <f>SUMIFS('Stock-AF'!AL$2:AL$215,'Stock-AF'!$C$2:$C$215,Shares!$B67,'Stock-AF'!$G$2:$G$215,Shares!$A$1)/SUMIFS('Stock-AF'!AL$2:AL$215,'Stock-AF'!$C$2:$C$215,Shares!$A67,'Stock-AF'!$G$2:$G$215,Shares!$A$1)</f>
        <v>0</v>
      </c>
      <c r="AD67" s="9">
        <f>SUMIFS('Stock-AF'!AM$2:AM$215,'Stock-AF'!$C$2:$C$215,Shares!$B67,'Stock-AF'!$G$2:$G$215,Shares!$A$1)/SUMIFS('Stock-AF'!AM$2:AM$215,'Stock-AF'!$C$2:$C$215,Shares!$A67,'Stock-AF'!$G$2:$G$215,Shares!$A$1)</f>
        <v>7.6913268908167534E-2</v>
      </c>
      <c r="AE67" s="9">
        <f>SUMIFS('Stock-AF'!AN$2:AN$215,'Stock-AF'!$C$2:$C$215,Shares!$B67,'Stock-AF'!$G$2:$G$215,Shares!$A$1)/SUMIFS('Stock-AF'!AN$2:AN$215,'Stock-AF'!$C$2:$C$215,Shares!$A67,'Stock-AF'!$G$2:$G$215,Shares!$A$1)</f>
        <v>0.17731642597856312</v>
      </c>
      <c r="AF67" s="9">
        <f>SUMIFS('Stock-AF'!AO$2:AO$215,'Stock-AF'!$C$2:$C$215,Shares!$B67,'Stock-AF'!$G$2:$G$215,Shares!$A$1)/SUMIFS('Stock-AF'!AO$2:AO$215,'Stock-AF'!$C$2:$C$215,Shares!$A67,'Stock-AF'!$G$2:$G$215,Shares!$A$1)</f>
        <v>0.19052040453621949</v>
      </c>
      <c r="AG67" s="9">
        <f>SUMIFS('Stock-AF'!AP$2:AP$215,'Stock-AF'!$C$2:$C$215,Shares!$B67,'Stock-AF'!$G$2:$G$215,Shares!$A$1)/SUMIFS('Stock-AF'!AP$2:AP$215,'Stock-AF'!$C$2:$C$215,Shares!$A67,'Stock-AF'!$G$2:$G$215,Shares!$A$1)</f>
        <v>1.8692787676313164E-2</v>
      </c>
      <c r="AH67" s="9">
        <f>SUMIFS('Stock-AF'!AQ$2:AQ$215,'Stock-AF'!$C$2:$C$215,Shares!$B67,'Stock-AF'!$G$2:$G$215,Shares!$A$1)/SUMIFS('Stock-AF'!AQ$2:AQ$215,'Stock-AF'!$C$2:$C$215,Shares!$A67,'Stock-AF'!$G$2:$G$215,Shares!$A$1)</f>
        <v>0.20256697734201579</v>
      </c>
      <c r="AI67" s="9">
        <f>SUMIFS('Stock-AF'!AR$2:AR$215,'Stock-AF'!$C$2:$C$215,Shares!$B67,'Stock-AF'!$G$2:$G$215,Shares!$A$1)/SUMIFS('Stock-AF'!AR$2:AR$215,'Stock-AF'!$C$2:$C$215,Shares!$A67,'Stock-AF'!$G$2:$G$215,Shares!$A$1)</f>
        <v>0.22216363579714224</v>
      </c>
      <c r="AJ67" s="9">
        <f>SUMIFS('Stock-AF'!AS$2:AS$215,'Stock-AF'!$C$2:$C$215,Shares!$B67,'Stock-AF'!$G$2:$G$215,Shares!$A$1)/SUMIFS('Stock-AF'!AS$2:AS$215,'Stock-AF'!$C$2:$C$215,Shares!$A67,'Stock-AF'!$G$2:$G$215,Shares!$A$1)</f>
        <v>0.42419540049046894</v>
      </c>
      <c r="AK67" s="9">
        <f>SUMIFS('Stock-AF'!AT$2:AT$215,'Stock-AF'!$C$2:$C$215,Shares!$B67,'Stock-AF'!$G$2:$G$215,Shares!$A$1)/SUMIFS('Stock-AF'!AT$2:AT$215,'Stock-AF'!$C$2:$C$215,Shares!$A67,'Stock-AF'!$G$2:$G$215,Shares!$A$1)</f>
        <v>0.14786083523031099</v>
      </c>
      <c r="AL67" s="9">
        <f>SUMIFS('Stock-AF'!AU$2:AU$215,'Stock-AF'!$C$2:$C$215,Shares!$B67,'Stock-AF'!$G$2:$G$215,Shares!$A$1)/SUMIFS('Stock-AF'!AU$2:AU$215,'Stock-AF'!$C$2:$C$215,Shares!$A67,'Stock-AF'!$G$2:$G$215,Shares!$A$1)</f>
        <v>0.16419111427341238</v>
      </c>
      <c r="AM67" s="9">
        <f>SUMIFS('Stock-AF'!AV$2:AV$215,'Stock-AF'!$C$2:$C$215,Shares!$B67,'Stock-AF'!$G$2:$G$215,Shares!$A$1)/SUMIFS('Stock-AF'!AV$2:AV$215,'Stock-AF'!$C$2:$C$215,Shares!$A67,'Stock-AF'!$G$2:$G$215,Shares!$A$1)</f>
        <v>5.3746676966062938E-2</v>
      </c>
    </row>
    <row r="68" spans="1:39">
      <c r="A68" t="str">
        <f t="shared" si="1"/>
        <v>C_ES-SH-SL*</v>
      </c>
      <c r="B68" s="4" t="s">
        <v>181</v>
      </c>
      <c r="C68" s="9">
        <f>SUMIFS('Stock-AF'!L$2:L$215,'Stock-AF'!$C$2:$C$215,Shares!$B68,'Stock-AF'!$G$2:$G$215,Shares!$A$1)/SUMIFS('Stock-AF'!L$2:L$215,'Stock-AF'!$C$2:$C$215,Shares!$A68,'Stock-AF'!$G$2:$G$215,Shares!$A$1)</f>
        <v>0</v>
      </c>
      <c r="D68" s="9">
        <f>SUMIFS('Stock-AF'!M$2:M$215,'Stock-AF'!$C$2:$C$215,Shares!$B68,'Stock-AF'!$G$2:$G$215,Shares!$A$1)/SUMIFS('Stock-AF'!M$2:M$215,'Stock-AF'!$C$2:$C$215,Shares!$A68,'Stock-AF'!$G$2:$G$215,Shares!$A$1)</f>
        <v>0</v>
      </c>
      <c r="E68" s="9">
        <f>SUMIFS('Stock-AF'!N$2:N$215,'Stock-AF'!$C$2:$C$215,Shares!$B68,'Stock-AF'!$G$2:$G$215,Shares!$A$1)/SUMIFS('Stock-AF'!N$2:N$215,'Stock-AF'!$C$2:$C$215,Shares!$A68,'Stock-AF'!$G$2:$G$215,Shares!$A$1)</f>
        <v>0</v>
      </c>
      <c r="F68" s="9">
        <f>SUMIFS('Stock-AF'!O$2:O$215,'Stock-AF'!$C$2:$C$215,Shares!$B68,'Stock-AF'!$G$2:$G$215,Shares!$A$1)/SUMIFS('Stock-AF'!O$2:O$215,'Stock-AF'!$C$2:$C$215,Shares!$A68,'Stock-AF'!$G$2:$G$215,Shares!$A$1)</f>
        <v>0</v>
      </c>
      <c r="G68" s="9">
        <f>SUMIFS('Stock-AF'!P$2:P$215,'Stock-AF'!$C$2:$C$215,Shares!$B68,'Stock-AF'!$G$2:$G$215,Shares!$A$1)/SUMIFS('Stock-AF'!P$2:P$215,'Stock-AF'!$C$2:$C$215,Shares!$A68,'Stock-AF'!$G$2:$G$215,Shares!$A$1)</f>
        <v>0</v>
      </c>
      <c r="H68" s="9">
        <f>SUMIFS('Stock-AF'!Q$2:Q$215,'Stock-AF'!$C$2:$C$215,Shares!$B68,'Stock-AF'!$G$2:$G$215,Shares!$A$1)/SUMIFS('Stock-AF'!Q$2:Q$215,'Stock-AF'!$C$2:$C$215,Shares!$A68,'Stock-AF'!$G$2:$G$215,Shares!$A$1)</f>
        <v>0</v>
      </c>
      <c r="I68" s="9">
        <f>SUMIFS('Stock-AF'!R$2:R$215,'Stock-AF'!$C$2:$C$215,Shares!$B68,'Stock-AF'!$G$2:$G$215,Shares!$A$1)/SUMIFS('Stock-AF'!R$2:R$215,'Stock-AF'!$C$2:$C$215,Shares!$A68,'Stock-AF'!$G$2:$G$215,Shares!$A$1)</f>
        <v>0</v>
      </c>
      <c r="J68" s="9">
        <f>SUMIFS('Stock-AF'!S$2:S$215,'Stock-AF'!$C$2:$C$215,Shares!$B68,'Stock-AF'!$G$2:$G$215,Shares!$A$1)/SUMIFS('Stock-AF'!S$2:S$215,'Stock-AF'!$C$2:$C$215,Shares!$A68,'Stock-AF'!$G$2:$G$215,Shares!$A$1)</f>
        <v>0</v>
      </c>
      <c r="K68" s="9">
        <f>SUMIFS('Stock-AF'!T$2:T$215,'Stock-AF'!$C$2:$C$215,Shares!$B68,'Stock-AF'!$G$2:$G$215,Shares!$A$1)/SUMIFS('Stock-AF'!T$2:T$215,'Stock-AF'!$C$2:$C$215,Shares!$A68,'Stock-AF'!$G$2:$G$215,Shares!$A$1)</f>
        <v>0</v>
      </c>
      <c r="L68" s="9">
        <f>SUMIFS('Stock-AF'!U$2:U$215,'Stock-AF'!$C$2:$C$215,Shares!$B68,'Stock-AF'!$G$2:$G$215,Shares!$A$1)/SUMIFS('Stock-AF'!U$2:U$215,'Stock-AF'!$C$2:$C$215,Shares!$A68,'Stock-AF'!$G$2:$G$215,Shares!$A$1)</f>
        <v>0</v>
      </c>
      <c r="M68" s="9">
        <f>SUMIFS('Stock-AF'!V$2:V$215,'Stock-AF'!$C$2:$C$215,Shares!$B68,'Stock-AF'!$G$2:$G$215,Shares!$A$1)/SUMIFS('Stock-AF'!V$2:V$215,'Stock-AF'!$C$2:$C$215,Shares!$A68,'Stock-AF'!$G$2:$G$215,Shares!$A$1)</f>
        <v>0</v>
      </c>
      <c r="N68" s="9">
        <f>SUMIFS('Stock-AF'!W$2:W$215,'Stock-AF'!$C$2:$C$215,Shares!$B68,'Stock-AF'!$G$2:$G$215,Shares!$A$1)/SUMIFS('Stock-AF'!W$2:W$215,'Stock-AF'!$C$2:$C$215,Shares!$A68,'Stock-AF'!$G$2:$G$215,Shares!$A$1)</f>
        <v>0</v>
      </c>
      <c r="O68" s="9">
        <f>SUMIFS('Stock-AF'!X$2:X$215,'Stock-AF'!$C$2:$C$215,Shares!$B68,'Stock-AF'!$G$2:$G$215,Shares!$A$1)/SUMIFS('Stock-AF'!X$2:X$215,'Stock-AF'!$C$2:$C$215,Shares!$A68,'Stock-AF'!$G$2:$G$215,Shares!$A$1)</f>
        <v>0</v>
      </c>
      <c r="P68" s="9">
        <f>SUMIFS('Stock-AF'!Y$2:Y$215,'Stock-AF'!$C$2:$C$215,Shares!$B68,'Stock-AF'!$G$2:$G$215,Shares!$A$1)/SUMIFS('Stock-AF'!Y$2:Y$215,'Stock-AF'!$C$2:$C$215,Shares!$A68,'Stock-AF'!$G$2:$G$215,Shares!$A$1)</f>
        <v>0</v>
      </c>
      <c r="Q68" s="9">
        <f>SUMIFS('Stock-AF'!Z$2:Z$215,'Stock-AF'!$C$2:$C$215,Shares!$B68,'Stock-AF'!$G$2:$G$215,Shares!$A$1)/SUMIFS('Stock-AF'!Z$2:Z$215,'Stock-AF'!$C$2:$C$215,Shares!$A68,'Stock-AF'!$G$2:$G$215,Shares!$A$1)</f>
        <v>0</v>
      </c>
      <c r="R68" s="9">
        <f>SUMIFS('Stock-AF'!AA$2:AA$215,'Stock-AF'!$C$2:$C$215,Shares!$B68,'Stock-AF'!$G$2:$G$215,Shares!$A$1)/SUMIFS('Stock-AF'!AA$2:AA$215,'Stock-AF'!$C$2:$C$215,Shares!$A68,'Stock-AF'!$G$2:$G$215,Shares!$A$1)</f>
        <v>0</v>
      </c>
      <c r="S68" s="9">
        <f>SUMIFS('Stock-AF'!AB$2:AB$215,'Stock-AF'!$C$2:$C$215,Shares!$B68,'Stock-AF'!$G$2:$G$215,Shares!$A$1)/SUMIFS('Stock-AF'!AB$2:AB$215,'Stock-AF'!$C$2:$C$215,Shares!$A68,'Stock-AF'!$G$2:$G$215,Shares!$A$1)</f>
        <v>0</v>
      </c>
      <c r="T68" s="9">
        <f>SUMIFS('Stock-AF'!AC$2:AC$215,'Stock-AF'!$C$2:$C$215,Shares!$B68,'Stock-AF'!$G$2:$G$215,Shares!$A$1)/SUMIFS('Stock-AF'!AC$2:AC$215,'Stock-AF'!$C$2:$C$215,Shares!$A68,'Stock-AF'!$G$2:$G$215,Shares!$A$1)</f>
        <v>0</v>
      </c>
      <c r="U68" s="9">
        <f>SUMIFS('Stock-AF'!AD$2:AD$215,'Stock-AF'!$C$2:$C$215,Shares!$B68,'Stock-AF'!$G$2:$G$215,Shares!$A$1)/SUMIFS('Stock-AF'!AD$2:AD$215,'Stock-AF'!$C$2:$C$215,Shares!$A68,'Stock-AF'!$G$2:$G$215,Shares!$A$1)</f>
        <v>0</v>
      </c>
      <c r="V68" s="9">
        <f>SUMIFS('Stock-AF'!AE$2:AE$215,'Stock-AF'!$C$2:$C$215,Shares!$B68,'Stock-AF'!$G$2:$G$215,Shares!$A$1)/SUMIFS('Stock-AF'!AE$2:AE$215,'Stock-AF'!$C$2:$C$215,Shares!$A68,'Stock-AF'!$G$2:$G$215,Shares!$A$1)</f>
        <v>9.9806281979188931E-3</v>
      </c>
      <c r="W68" s="9">
        <f>SUMIFS('Stock-AF'!AF$2:AF$215,'Stock-AF'!$C$2:$C$215,Shares!$B68,'Stock-AF'!$G$2:$G$215,Shares!$A$1)/SUMIFS('Stock-AF'!AF$2:AF$215,'Stock-AF'!$C$2:$C$215,Shares!$A68,'Stock-AF'!$G$2:$G$215,Shares!$A$1)</f>
        <v>0</v>
      </c>
      <c r="X68" s="9">
        <f>SUMIFS('Stock-AF'!AG$2:AG$215,'Stock-AF'!$C$2:$C$215,Shares!$B68,'Stock-AF'!$G$2:$G$215,Shares!$A$1)/SUMIFS('Stock-AF'!AG$2:AG$215,'Stock-AF'!$C$2:$C$215,Shares!$A68,'Stock-AF'!$G$2:$G$215,Shares!$A$1)</f>
        <v>0</v>
      </c>
      <c r="Y68" s="9">
        <f>SUMIFS('Stock-AF'!AH$2:AH$215,'Stock-AF'!$C$2:$C$215,Shares!$B68,'Stock-AF'!$G$2:$G$215,Shares!$A$1)/SUMIFS('Stock-AF'!AH$2:AH$215,'Stock-AF'!$C$2:$C$215,Shares!$A68,'Stock-AF'!$G$2:$G$215,Shares!$A$1)</f>
        <v>3.3829597474862262E-3</v>
      </c>
      <c r="Z68" s="9">
        <f>SUMIFS('Stock-AF'!AI$2:AI$215,'Stock-AF'!$C$2:$C$215,Shares!$B68,'Stock-AF'!$G$2:$G$215,Shares!$A$1)/SUMIFS('Stock-AF'!AI$2:AI$215,'Stock-AF'!$C$2:$C$215,Shares!$A68,'Stock-AF'!$G$2:$G$215,Shares!$A$1)</f>
        <v>0</v>
      </c>
      <c r="AA68" s="9">
        <f>SUMIFS('Stock-AF'!AJ$2:AJ$215,'Stock-AF'!$C$2:$C$215,Shares!$B68,'Stock-AF'!$G$2:$G$215,Shares!$A$1)/SUMIFS('Stock-AF'!AJ$2:AJ$215,'Stock-AF'!$C$2:$C$215,Shares!$A68,'Stock-AF'!$G$2:$G$215,Shares!$A$1)</f>
        <v>0</v>
      </c>
      <c r="AB68" s="9">
        <f>SUMIFS('Stock-AF'!AK$2:AK$215,'Stock-AF'!$C$2:$C$215,Shares!$B68,'Stock-AF'!$G$2:$G$215,Shares!$A$1)/SUMIFS('Stock-AF'!AK$2:AK$215,'Stock-AF'!$C$2:$C$215,Shares!$A68,'Stock-AF'!$G$2:$G$215,Shares!$A$1)</f>
        <v>0</v>
      </c>
      <c r="AC68" s="9">
        <f>SUMIFS('Stock-AF'!AL$2:AL$215,'Stock-AF'!$C$2:$C$215,Shares!$B68,'Stock-AF'!$G$2:$G$215,Shares!$A$1)/SUMIFS('Stock-AF'!AL$2:AL$215,'Stock-AF'!$C$2:$C$215,Shares!$A68,'Stock-AF'!$G$2:$G$215,Shares!$A$1)</f>
        <v>0</v>
      </c>
      <c r="AD68" s="9">
        <f>SUMIFS('Stock-AF'!AM$2:AM$215,'Stock-AF'!$C$2:$C$215,Shares!$B68,'Stock-AF'!$G$2:$G$215,Shares!$A$1)/SUMIFS('Stock-AF'!AM$2:AM$215,'Stock-AF'!$C$2:$C$215,Shares!$A68,'Stock-AF'!$G$2:$G$215,Shares!$A$1)</f>
        <v>0</v>
      </c>
      <c r="AE68" s="9">
        <f>SUMIFS('Stock-AF'!AN$2:AN$215,'Stock-AF'!$C$2:$C$215,Shares!$B68,'Stock-AF'!$G$2:$G$215,Shares!$A$1)/SUMIFS('Stock-AF'!AN$2:AN$215,'Stock-AF'!$C$2:$C$215,Shares!$A68,'Stock-AF'!$G$2:$G$215,Shares!$A$1)</f>
        <v>0</v>
      </c>
      <c r="AF68" s="9">
        <f>SUMIFS('Stock-AF'!AO$2:AO$215,'Stock-AF'!$C$2:$C$215,Shares!$B68,'Stock-AF'!$G$2:$G$215,Shares!$A$1)/SUMIFS('Stock-AF'!AO$2:AO$215,'Stock-AF'!$C$2:$C$215,Shares!$A68,'Stock-AF'!$G$2:$G$215,Shares!$A$1)</f>
        <v>0</v>
      </c>
      <c r="AG68" s="9">
        <f>SUMIFS('Stock-AF'!AP$2:AP$215,'Stock-AF'!$C$2:$C$215,Shares!$B68,'Stock-AF'!$G$2:$G$215,Shares!$A$1)/SUMIFS('Stock-AF'!AP$2:AP$215,'Stock-AF'!$C$2:$C$215,Shares!$A68,'Stock-AF'!$G$2:$G$215,Shares!$A$1)</f>
        <v>0</v>
      </c>
      <c r="AH68" s="9">
        <f>SUMIFS('Stock-AF'!AQ$2:AQ$215,'Stock-AF'!$C$2:$C$215,Shares!$B68,'Stock-AF'!$G$2:$G$215,Shares!$A$1)/SUMIFS('Stock-AF'!AQ$2:AQ$215,'Stock-AF'!$C$2:$C$215,Shares!$A68,'Stock-AF'!$G$2:$G$215,Shares!$A$1)</f>
        <v>0</v>
      </c>
      <c r="AI68" s="9">
        <f>SUMIFS('Stock-AF'!AR$2:AR$215,'Stock-AF'!$C$2:$C$215,Shares!$B68,'Stock-AF'!$G$2:$G$215,Shares!$A$1)/SUMIFS('Stock-AF'!AR$2:AR$215,'Stock-AF'!$C$2:$C$215,Shares!$A68,'Stock-AF'!$G$2:$G$215,Shares!$A$1)</f>
        <v>0</v>
      </c>
      <c r="AJ68" s="9">
        <f>SUMIFS('Stock-AF'!AS$2:AS$215,'Stock-AF'!$C$2:$C$215,Shares!$B68,'Stock-AF'!$G$2:$G$215,Shares!$A$1)/SUMIFS('Stock-AF'!AS$2:AS$215,'Stock-AF'!$C$2:$C$215,Shares!$A68,'Stock-AF'!$G$2:$G$215,Shares!$A$1)</f>
        <v>0</v>
      </c>
      <c r="AK68" s="9">
        <f>SUMIFS('Stock-AF'!AT$2:AT$215,'Stock-AF'!$C$2:$C$215,Shares!$B68,'Stock-AF'!$G$2:$G$215,Shares!$A$1)/SUMIFS('Stock-AF'!AT$2:AT$215,'Stock-AF'!$C$2:$C$215,Shares!$A68,'Stock-AF'!$G$2:$G$215,Shares!$A$1)</f>
        <v>2.2597025230252421E-2</v>
      </c>
      <c r="AL68" s="9">
        <f>SUMIFS('Stock-AF'!AU$2:AU$215,'Stock-AF'!$C$2:$C$215,Shares!$B68,'Stock-AF'!$G$2:$G$215,Shares!$A$1)/SUMIFS('Stock-AF'!AU$2:AU$215,'Stock-AF'!$C$2:$C$215,Shares!$A68,'Stock-AF'!$G$2:$G$215,Shares!$A$1)</f>
        <v>0</v>
      </c>
      <c r="AM68" s="9">
        <f>SUMIFS('Stock-AF'!AV$2:AV$215,'Stock-AF'!$C$2:$C$215,Shares!$B68,'Stock-AF'!$G$2:$G$215,Shares!$A$1)/SUMIFS('Stock-AF'!AV$2:AV$215,'Stock-AF'!$C$2:$C$215,Shares!$A68,'Stock-AF'!$G$2:$G$215,Shares!$A$1)</f>
        <v>0</v>
      </c>
    </row>
    <row r="69" spans="1:39">
      <c r="A69" t="str">
        <f t="shared" si="1"/>
        <v>C_ES-SH-SL*</v>
      </c>
      <c r="B69" s="4" t="s">
        <v>182</v>
      </c>
      <c r="C69" s="9">
        <f>SUMIFS('Stock-AF'!L$2:L$215,'Stock-AF'!$C$2:$C$215,Shares!$B69,'Stock-AF'!$G$2:$G$215,Shares!$A$1)/SUMIFS('Stock-AF'!L$2:L$215,'Stock-AF'!$C$2:$C$215,Shares!$A69,'Stock-AF'!$G$2:$G$215,Shares!$A$1)</f>
        <v>0.16587229280368068</v>
      </c>
      <c r="D69" s="9">
        <f>SUMIFS('Stock-AF'!M$2:M$215,'Stock-AF'!$C$2:$C$215,Shares!$B69,'Stock-AF'!$G$2:$G$215,Shares!$A$1)/SUMIFS('Stock-AF'!M$2:M$215,'Stock-AF'!$C$2:$C$215,Shares!$A69,'Stock-AF'!$G$2:$G$215,Shares!$A$1)</f>
        <v>0.1154286943143084</v>
      </c>
      <c r="E69" s="9">
        <f>SUMIFS('Stock-AF'!N$2:N$215,'Stock-AF'!$C$2:$C$215,Shares!$B69,'Stock-AF'!$G$2:$G$215,Shares!$A$1)/SUMIFS('Stock-AF'!N$2:N$215,'Stock-AF'!$C$2:$C$215,Shares!$A69,'Stock-AF'!$G$2:$G$215,Shares!$A$1)</f>
        <v>0.22009646802175051</v>
      </c>
      <c r="F69" s="9">
        <f>SUMIFS('Stock-AF'!O$2:O$215,'Stock-AF'!$C$2:$C$215,Shares!$B69,'Stock-AF'!$G$2:$G$215,Shares!$A$1)/SUMIFS('Stock-AF'!O$2:O$215,'Stock-AF'!$C$2:$C$215,Shares!$A69,'Stock-AF'!$G$2:$G$215,Shares!$A$1)</f>
        <v>0.22769498682396716</v>
      </c>
      <c r="G69" s="9">
        <f>SUMIFS('Stock-AF'!P$2:P$215,'Stock-AF'!$C$2:$C$215,Shares!$B69,'Stock-AF'!$G$2:$G$215,Shares!$A$1)/SUMIFS('Stock-AF'!P$2:P$215,'Stock-AF'!$C$2:$C$215,Shares!$A69,'Stock-AF'!$G$2:$G$215,Shares!$A$1)</f>
        <v>8.0723657699542248E-2</v>
      </c>
      <c r="H69" s="9">
        <f>SUMIFS('Stock-AF'!Q$2:Q$215,'Stock-AF'!$C$2:$C$215,Shares!$B69,'Stock-AF'!$G$2:$G$215,Shares!$A$1)/SUMIFS('Stock-AF'!Q$2:Q$215,'Stock-AF'!$C$2:$C$215,Shares!$A69,'Stock-AF'!$G$2:$G$215,Shares!$A$1)</f>
        <v>0.43994895231077424</v>
      </c>
      <c r="I69" s="9">
        <f>SUMIFS('Stock-AF'!R$2:R$215,'Stock-AF'!$C$2:$C$215,Shares!$B69,'Stock-AF'!$G$2:$G$215,Shares!$A$1)/SUMIFS('Stock-AF'!R$2:R$215,'Stock-AF'!$C$2:$C$215,Shares!$A69,'Stock-AF'!$G$2:$G$215,Shares!$A$1)</f>
        <v>0.26235767142918376</v>
      </c>
      <c r="J69" s="9">
        <f>SUMIFS('Stock-AF'!S$2:S$215,'Stock-AF'!$C$2:$C$215,Shares!$B69,'Stock-AF'!$G$2:$G$215,Shares!$A$1)/SUMIFS('Stock-AF'!S$2:S$215,'Stock-AF'!$C$2:$C$215,Shares!$A69,'Stock-AF'!$G$2:$G$215,Shares!$A$1)</f>
        <v>8.6682318442101967E-3</v>
      </c>
      <c r="K69" s="9">
        <f>SUMIFS('Stock-AF'!T$2:T$215,'Stock-AF'!$C$2:$C$215,Shares!$B69,'Stock-AF'!$G$2:$G$215,Shares!$A$1)/SUMIFS('Stock-AF'!T$2:T$215,'Stock-AF'!$C$2:$C$215,Shares!$A69,'Stock-AF'!$G$2:$G$215,Shares!$A$1)</f>
        <v>0.33238331814002775</v>
      </c>
      <c r="L69" s="9">
        <f>SUMIFS('Stock-AF'!U$2:U$215,'Stock-AF'!$C$2:$C$215,Shares!$B69,'Stock-AF'!$G$2:$G$215,Shares!$A$1)/SUMIFS('Stock-AF'!U$2:U$215,'Stock-AF'!$C$2:$C$215,Shares!$A69,'Stock-AF'!$G$2:$G$215,Shares!$A$1)</f>
        <v>3.4414779897139432E-2</v>
      </c>
      <c r="M69" s="9">
        <f>SUMIFS('Stock-AF'!V$2:V$215,'Stock-AF'!$C$2:$C$215,Shares!$B69,'Stock-AF'!$G$2:$G$215,Shares!$A$1)/SUMIFS('Stock-AF'!V$2:V$215,'Stock-AF'!$C$2:$C$215,Shares!$A69,'Stock-AF'!$G$2:$G$215,Shares!$A$1)</f>
        <v>7.9193544068259666E-2</v>
      </c>
      <c r="N69" s="9">
        <f>SUMIFS('Stock-AF'!W$2:W$215,'Stock-AF'!$C$2:$C$215,Shares!$B69,'Stock-AF'!$G$2:$G$215,Shares!$A$1)/SUMIFS('Stock-AF'!W$2:W$215,'Stock-AF'!$C$2:$C$215,Shares!$A69,'Stock-AF'!$G$2:$G$215,Shares!$A$1)</f>
        <v>0.23719369771722035</v>
      </c>
      <c r="O69" s="9">
        <f>SUMIFS('Stock-AF'!X$2:X$215,'Stock-AF'!$C$2:$C$215,Shares!$B69,'Stock-AF'!$G$2:$G$215,Shares!$A$1)/SUMIFS('Stock-AF'!X$2:X$215,'Stock-AF'!$C$2:$C$215,Shares!$A69,'Stock-AF'!$G$2:$G$215,Shares!$A$1)</f>
        <v>0.27561253523680374</v>
      </c>
      <c r="P69" s="9">
        <f>SUMIFS('Stock-AF'!Y$2:Y$215,'Stock-AF'!$C$2:$C$215,Shares!$B69,'Stock-AF'!$G$2:$G$215,Shares!$A$1)/SUMIFS('Stock-AF'!Y$2:Y$215,'Stock-AF'!$C$2:$C$215,Shares!$A69,'Stock-AF'!$G$2:$G$215,Shares!$A$1)</f>
        <v>0.10598660112893626</v>
      </c>
      <c r="Q69" s="9">
        <f>SUMIFS('Stock-AF'!Z$2:Z$215,'Stock-AF'!$C$2:$C$215,Shares!$B69,'Stock-AF'!$G$2:$G$215,Shares!$A$1)/SUMIFS('Stock-AF'!Z$2:Z$215,'Stock-AF'!$C$2:$C$215,Shares!$A69,'Stock-AF'!$G$2:$G$215,Shares!$A$1)</f>
        <v>0.17543896922382032</v>
      </c>
      <c r="R69" s="9">
        <f>SUMIFS('Stock-AF'!AA$2:AA$215,'Stock-AF'!$C$2:$C$215,Shares!$B69,'Stock-AF'!$G$2:$G$215,Shares!$A$1)/SUMIFS('Stock-AF'!AA$2:AA$215,'Stock-AF'!$C$2:$C$215,Shares!$A69,'Stock-AF'!$G$2:$G$215,Shares!$A$1)</f>
        <v>0.22614786752145583</v>
      </c>
      <c r="S69" s="9">
        <f>SUMIFS('Stock-AF'!AB$2:AB$215,'Stock-AF'!$C$2:$C$215,Shares!$B69,'Stock-AF'!$G$2:$G$215,Shares!$A$1)/SUMIFS('Stock-AF'!AB$2:AB$215,'Stock-AF'!$C$2:$C$215,Shares!$A69,'Stock-AF'!$G$2:$G$215,Shares!$A$1)</f>
        <v>0</v>
      </c>
      <c r="T69" s="9">
        <f>SUMIFS('Stock-AF'!AC$2:AC$215,'Stock-AF'!$C$2:$C$215,Shares!$B69,'Stock-AF'!$G$2:$G$215,Shares!$A$1)/SUMIFS('Stock-AF'!AC$2:AC$215,'Stock-AF'!$C$2:$C$215,Shares!$A69,'Stock-AF'!$G$2:$G$215,Shares!$A$1)</f>
        <v>0.36471714063636251</v>
      </c>
      <c r="U69" s="9">
        <f>SUMIFS('Stock-AF'!AD$2:AD$215,'Stock-AF'!$C$2:$C$215,Shares!$B69,'Stock-AF'!$G$2:$G$215,Shares!$A$1)/SUMIFS('Stock-AF'!AD$2:AD$215,'Stock-AF'!$C$2:$C$215,Shares!$A69,'Stock-AF'!$G$2:$G$215,Shares!$A$1)</f>
        <v>0</v>
      </c>
      <c r="V69" s="9">
        <f>SUMIFS('Stock-AF'!AE$2:AE$215,'Stock-AF'!$C$2:$C$215,Shares!$B69,'Stock-AF'!$G$2:$G$215,Shares!$A$1)/SUMIFS('Stock-AF'!AE$2:AE$215,'Stock-AF'!$C$2:$C$215,Shares!$A69,'Stock-AF'!$G$2:$G$215,Shares!$A$1)</f>
        <v>2.2599621845960968E-2</v>
      </c>
      <c r="W69" s="9">
        <f>SUMIFS('Stock-AF'!AF$2:AF$215,'Stock-AF'!$C$2:$C$215,Shares!$B69,'Stock-AF'!$G$2:$G$215,Shares!$A$1)/SUMIFS('Stock-AF'!AF$2:AF$215,'Stock-AF'!$C$2:$C$215,Shares!$A69,'Stock-AF'!$G$2:$G$215,Shares!$A$1)</f>
        <v>0.56847891602616862</v>
      </c>
      <c r="X69" s="9">
        <f>SUMIFS('Stock-AF'!AG$2:AG$215,'Stock-AF'!$C$2:$C$215,Shares!$B69,'Stock-AF'!$G$2:$G$215,Shares!$A$1)/SUMIFS('Stock-AF'!AG$2:AG$215,'Stock-AF'!$C$2:$C$215,Shares!$A69,'Stock-AF'!$G$2:$G$215,Shares!$A$1)</f>
        <v>7.0956771732735248E-3</v>
      </c>
      <c r="Y69" s="9">
        <f>SUMIFS('Stock-AF'!AH$2:AH$215,'Stock-AF'!$C$2:$C$215,Shares!$B69,'Stock-AF'!$G$2:$G$215,Shares!$A$1)/SUMIFS('Stock-AF'!AH$2:AH$215,'Stock-AF'!$C$2:$C$215,Shares!$A69,'Stock-AF'!$G$2:$G$215,Shares!$A$1)</f>
        <v>0.14356575869399463</v>
      </c>
      <c r="Z69" s="9">
        <f>SUMIFS('Stock-AF'!AI$2:AI$215,'Stock-AF'!$C$2:$C$215,Shares!$B69,'Stock-AF'!$G$2:$G$215,Shares!$A$1)/SUMIFS('Stock-AF'!AI$2:AI$215,'Stock-AF'!$C$2:$C$215,Shares!$A69,'Stock-AF'!$G$2:$G$215,Shares!$A$1)</f>
        <v>6.7854255985382014E-2</v>
      </c>
      <c r="AA69" s="9">
        <f>SUMIFS('Stock-AF'!AJ$2:AJ$215,'Stock-AF'!$C$2:$C$215,Shares!$B69,'Stock-AF'!$G$2:$G$215,Shares!$A$1)/SUMIFS('Stock-AF'!AJ$2:AJ$215,'Stock-AF'!$C$2:$C$215,Shares!$A69,'Stock-AF'!$G$2:$G$215,Shares!$A$1)</f>
        <v>0</v>
      </c>
      <c r="AB69" s="9">
        <f>SUMIFS('Stock-AF'!AK$2:AK$215,'Stock-AF'!$C$2:$C$215,Shares!$B69,'Stock-AF'!$G$2:$G$215,Shares!$A$1)/SUMIFS('Stock-AF'!AK$2:AK$215,'Stock-AF'!$C$2:$C$215,Shares!$A69,'Stock-AF'!$G$2:$G$215,Shares!$A$1)</f>
        <v>0.50382965121825796</v>
      </c>
      <c r="AC69" s="9">
        <f>SUMIFS('Stock-AF'!AL$2:AL$215,'Stock-AF'!$C$2:$C$215,Shares!$B69,'Stock-AF'!$G$2:$G$215,Shares!$A$1)/SUMIFS('Stock-AF'!AL$2:AL$215,'Stock-AF'!$C$2:$C$215,Shares!$A69,'Stock-AF'!$G$2:$G$215,Shares!$A$1)</f>
        <v>0</v>
      </c>
      <c r="AD69" s="9">
        <f>SUMIFS('Stock-AF'!AM$2:AM$215,'Stock-AF'!$C$2:$C$215,Shares!$B69,'Stock-AF'!$G$2:$G$215,Shares!$A$1)/SUMIFS('Stock-AF'!AM$2:AM$215,'Stock-AF'!$C$2:$C$215,Shares!$A69,'Stock-AF'!$G$2:$G$215,Shares!$A$1)</f>
        <v>3.4354599650557975E-2</v>
      </c>
      <c r="AE69" s="9">
        <f>SUMIFS('Stock-AF'!AN$2:AN$215,'Stock-AF'!$C$2:$C$215,Shares!$B69,'Stock-AF'!$G$2:$G$215,Shares!$A$1)/SUMIFS('Stock-AF'!AN$2:AN$215,'Stock-AF'!$C$2:$C$215,Shares!$A69,'Stock-AF'!$G$2:$G$215,Shares!$A$1)</f>
        <v>0.11981628995080279</v>
      </c>
      <c r="AF69" s="9">
        <f>SUMIFS('Stock-AF'!AO$2:AO$215,'Stock-AF'!$C$2:$C$215,Shares!$B69,'Stock-AF'!$G$2:$G$215,Shares!$A$1)/SUMIFS('Stock-AF'!AO$2:AO$215,'Stock-AF'!$C$2:$C$215,Shares!$A69,'Stock-AF'!$G$2:$G$215,Shares!$A$1)</f>
        <v>0.11066805248252301</v>
      </c>
      <c r="AG69" s="9">
        <f>SUMIFS('Stock-AF'!AP$2:AP$215,'Stock-AF'!$C$2:$C$215,Shares!$B69,'Stock-AF'!$G$2:$G$215,Shares!$A$1)/SUMIFS('Stock-AF'!AP$2:AP$215,'Stock-AF'!$C$2:$C$215,Shares!$A69,'Stock-AF'!$G$2:$G$215,Shares!$A$1)</f>
        <v>0.23841450891258295</v>
      </c>
      <c r="AH69" s="9">
        <f>SUMIFS('Stock-AF'!AQ$2:AQ$215,'Stock-AF'!$C$2:$C$215,Shares!$B69,'Stock-AF'!$G$2:$G$215,Shares!$A$1)/SUMIFS('Stock-AF'!AQ$2:AQ$215,'Stock-AF'!$C$2:$C$215,Shares!$A69,'Stock-AF'!$G$2:$G$215,Shares!$A$1)</f>
        <v>4.4186743382625564E-2</v>
      </c>
      <c r="AI69" s="9">
        <f>SUMIFS('Stock-AF'!AR$2:AR$215,'Stock-AF'!$C$2:$C$215,Shares!$B69,'Stock-AF'!$G$2:$G$215,Shares!$A$1)/SUMIFS('Stock-AF'!AR$2:AR$215,'Stock-AF'!$C$2:$C$215,Shares!$A69,'Stock-AF'!$G$2:$G$215,Shares!$A$1)</f>
        <v>0.14981219704879253</v>
      </c>
      <c r="AJ69" s="9">
        <f>SUMIFS('Stock-AF'!AS$2:AS$215,'Stock-AF'!$C$2:$C$215,Shares!$B69,'Stock-AF'!$G$2:$G$215,Shares!$A$1)/SUMIFS('Stock-AF'!AS$2:AS$215,'Stock-AF'!$C$2:$C$215,Shares!$A69,'Stock-AF'!$G$2:$G$215,Shares!$A$1)</f>
        <v>0.12620789999757021</v>
      </c>
      <c r="AK69" s="9">
        <f>SUMIFS('Stock-AF'!AT$2:AT$215,'Stock-AF'!$C$2:$C$215,Shares!$B69,'Stock-AF'!$G$2:$G$215,Shares!$A$1)/SUMIFS('Stock-AF'!AT$2:AT$215,'Stock-AF'!$C$2:$C$215,Shares!$A69,'Stock-AF'!$G$2:$G$215,Shares!$A$1)</f>
        <v>0.53938465376757971</v>
      </c>
      <c r="AL69" s="9">
        <f>SUMIFS('Stock-AF'!AU$2:AU$215,'Stock-AF'!$C$2:$C$215,Shares!$B69,'Stock-AF'!$G$2:$G$215,Shares!$A$1)/SUMIFS('Stock-AF'!AU$2:AU$215,'Stock-AF'!$C$2:$C$215,Shares!$A69,'Stock-AF'!$G$2:$G$215,Shares!$A$1)</f>
        <v>1.9985956685976403E-2</v>
      </c>
      <c r="AM69" s="9">
        <f>SUMIFS('Stock-AF'!AV$2:AV$215,'Stock-AF'!$C$2:$C$215,Shares!$B69,'Stock-AF'!$G$2:$G$215,Shares!$A$1)/SUMIFS('Stock-AF'!AV$2:AV$215,'Stock-AF'!$C$2:$C$215,Shares!$A69,'Stock-AF'!$G$2:$G$215,Shares!$A$1)</f>
        <v>9.5585263727389957E-2</v>
      </c>
    </row>
    <row r="70" spans="1:39">
      <c r="A70" t="str">
        <f t="shared" si="1"/>
        <v>C_ES-SH-SR*</v>
      </c>
      <c r="B70" s="4" t="s">
        <v>183</v>
      </c>
      <c r="C70" s="9">
        <f>SUMIFS('Stock-AF'!L$2:L$215,'Stock-AF'!$C$2:$C$215,Shares!$B70,'Stock-AF'!$G$2:$G$215,Shares!$A$1)/SUMIFS('Stock-AF'!L$2:L$215,'Stock-AF'!$C$2:$C$215,Shares!$A70,'Stock-AF'!$G$2:$G$215,Shares!$A$1)</f>
        <v>0.22720168855153591</v>
      </c>
      <c r="D70" s="9">
        <f>SUMIFS('Stock-AF'!M$2:M$215,'Stock-AF'!$C$2:$C$215,Shares!$B70,'Stock-AF'!$G$2:$G$215,Shares!$A$1)/SUMIFS('Stock-AF'!M$2:M$215,'Stock-AF'!$C$2:$C$215,Shares!$A70,'Stock-AF'!$G$2:$G$215,Shares!$A$1)</f>
        <v>2.8322495007243532E-2</v>
      </c>
      <c r="E70" s="9">
        <f>SUMIFS('Stock-AF'!N$2:N$215,'Stock-AF'!$C$2:$C$215,Shares!$B70,'Stock-AF'!$G$2:$G$215,Shares!$A$1)/SUMIFS('Stock-AF'!N$2:N$215,'Stock-AF'!$C$2:$C$215,Shares!$A70,'Stock-AF'!$G$2:$G$215,Shares!$A$1)</f>
        <v>0</v>
      </c>
      <c r="F70" s="9">
        <f>SUMIFS('Stock-AF'!O$2:O$215,'Stock-AF'!$C$2:$C$215,Shares!$B70,'Stock-AF'!$G$2:$G$215,Shares!$A$1)/SUMIFS('Stock-AF'!O$2:O$215,'Stock-AF'!$C$2:$C$215,Shares!$A70,'Stock-AF'!$G$2:$G$215,Shares!$A$1)</f>
        <v>2.1746382523148307E-4</v>
      </c>
      <c r="G70" s="9">
        <f>SUMIFS('Stock-AF'!P$2:P$215,'Stock-AF'!$C$2:$C$215,Shares!$B70,'Stock-AF'!$G$2:$G$215,Shares!$A$1)/SUMIFS('Stock-AF'!P$2:P$215,'Stock-AF'!$C$2:$C$215,Shares!$A70,'Stock-AF'!$G$2:$G$215,Shares!$A$1)</f>
        <v>1.4048746261536274E-2</v>
      </c>
      <c r="H70" s="9">
        <f>SUMIFS('Stock-AF'!Q$2:Q$215,'Stock-AF'!$C$2:$C$215,Shares!$B70,'Stock-AF'!$G$2:$G$215,Shares!$A$1)/SUMIFS('Stock-AF'!Q$2:Q$215,'Stock-AF'!$C$2:$C$215,Shares!$A70,'Stock-AF'!$G$2:$G$215,Shares!$A$1)</f>
        <v>9.1129374212613509E-2</v>
      </c>
      <c r="I70" s="9">
        <f>SUMIFS('Stock-AF'!R$2:R$215,'Stock-AF'!$C$2:$C$215,Shares!$B70,'Stock-AF'!$G$2:$G$215,Shares!$A$1)/SUMIFS('Stock-AF'!R$2:R$215,'Stock-AF'!$C$2:$C$215,Shares!$A70,'Stock-AF'!$G$2:$G$215,Shares!$A$1)</f>
        <v>3.6806543687758514E-2</v>
      </c>
      <c r="J70" s="9">
        <f>SUMIFS('Stock-AF'!S$2:S$215,'Stock-AF'!$C$2:$C$215,Shares!$B70,'Stock-AF'!$G$2:$G$215,Shares!$A$1)/SUMIFS('Stock-AF'!S$2:S$215,'Stock-AF'!$C$2:$C$215,Shares!$A70,'Stock-AF'!$G$2:$G$215,Shares!$A$1)</f>
        <v>1.278959243705457E-2</v>
      </c>
      <c r="K70" s="9">
        <f>SUMIFS('Stock-AF'!T$2:T$215,'Stock-AF'!$C$2:$C$215,Shares!$B70,'Stock-AF'!$G$2:$G$215,Shares!$A$1)/SUMIFS('Stock-AF'!T$2:T$215,'Stock-AF'!$C$2:$C$215,Shares!$A70,'Stock-AF'!$G$2:$G$215,Shares!$A$1)</f>
        <v>0</v>
      </c>
      <c r="L70" s="9">
        <f>SUMIFS('Stock-AF'!U$2:U$215,'Stock-AF'!$C$2:$C$215,Shares!$B70,'Stock-AF'!$G$2:$G$215,Shares!$A$1)/SUMIFS('Stock-AF'!U$2:U$215,'Stock-AF'!$C$2:$C$215,Shares!$A70,'Stock-AF'!$G$2:$G$215,Shares!$A$1)</f>
        <v>1.4661955240520753E-2</v>
      </c>
      <c r="M70" s="9">
        <f>SUMIFS('Stock-AF'!V$2:V$215,'Stock-AF'!$C$2:$C$215,Shares!$B70,'Stock-AF'!$G$2:$G$215,Shares!$A$1)/SUMIFS('Stock-AF'!V$2:V$215,'Stock-AF'!$C$2:$C$215,Shares!$A70,'Stock-AF'!$G$2:$G$215,Shares!$A$1)</f>
        <v>4.0572309988548105E-2</v>
      </c>
      <c r="N70" s="9">
        <f>SUMIFS('Stock-AF'!W$2:W$215,'Stock-AF'!$C$2:$C$215,Shares!$B70,'Stock-AF'!$G$2:$G$215,Shares!$A$1)/SUMIFS('Stock-AF'!W$2:W$215,'Stock-AF'!$C$2:$C$215,Shares!$A70,'Stock-AF'!$G$2:$G$215,Shares!$A$1)</f>
        <v>0</v>
      </c>
      <c r="O70" s="9">
        <f>SUMIFS('Stock-AF'!X$2:X$215,'Stock-AF'!$C$2:$C$215,Shares!$B70,'Stock-AF'!$G$2:$G$215,Shares!$A$1)/SUMIFS('Stock-AF'!X$2:X$215,'Stock-AF'!$C$2:$C$215,Shares!$A70,'Stock-AF'!$G$2:$G$215,Shares!$A$1)</f>
        <v>1.481589359885223E-2</v>
      </c>
      <c r="P70" s="9">
        <f>SUMIFS('Stock-AF'!Y$2:Y$215,'Stock-AF'!$C$2:$C$215,Shares!$B70,'Stock-AF'!$G$2:$G$215,Shares!$A$1)/SUMIFS('Stock-AF'!Y$2:Y$215,'Stock-AF'!$C$2:$C$215,Shares!$A70,'Stock-AF'!$G$2:$G$215,Shares!$A$1)</f>
        <v>2.2036356669123163E-2</v>
      </c>
      <c r="Q70" s="9">
        <f>SUMIFS('Stock-AF'!Z$2:Z$215,'Stock-AF'!$C$2:$C$215,Shares!$B70,'Stock-AF'!$G$2:$G$215,Shares!$A$1)/SUMIFS('Stock-AF'!Z$2:Z$215,'Stock-AF'!$C$2:$C$215,Shares!$A70,'Stock-AF'!$G$2:$G$215,Shares!$A$1)</f>
        <v>2.4770004049441404E-2</v>
      </c>
      <c r="R70" s="9">
        <f>SUMIFS('Stock-AF'!AA$2:AA$215,'Stock-AF'!$C$2:$C$215,Shares!$B70,'Stock-AF'!$G$2:$G$215,Shares!$A$1)/SUMIFS('Stock-AF'!AA$2:AA$215,'Stock-AF'!$C$2:$C$215,Shares!$A70,'Stock-AF'!$G$2:$G$215,Shares!$A$1)</f>
        <v>5.9209308281424986E-3</v>
      </c>
      <c r="S70" s="9">
        <f>SUMIFS('Stock-AF'!AB$2:AB$215,'Stock-AF'!$C$2:$C$215,Shares!$B70,'Stock-AF'!$G$2:$G$215,Shares!$A$1)/SUMIFS('Stock-AF'!AB$2:AB$215,'Stock-AF'!$C$2:$C$215,Shares!$A70,'Stock-AF'!$G$2:$G$215,Shares!$A$1)</f>
        <v>3.8556407509674866E-2</v>
      </c>
      <c r="T70" s="9">
        <f>SUMIFS('Stock-AF'!AC$2:AC$215,'Stock-AF'!$C$2:$C$215,Shares!$B70,'Stock-AF'!$G$2:$G$215,Shares!$A$1)/SUMIFS('Stock-AF'!AC$2:AC$215,'Stock-AF'!$C$2:$C$215,Shares!$A70,'Stock-AF'!$G$2:$G$215,Shares!$A$1)</f>
        <v>7.2550431545838493E-3</v>
      </c>
      <c r="U70" s="9">
        <f>SUMIFS('Stock-AF'!AD$2:AD$215,'Stock-AF'!$C$2:$C$215,Shares!$B70,'Stock-AF'!$G$2:$G$215,Shares!$A$1)/SUMIFS('Stock-AF'!AD$2:AD$215,'Stock-AF'!$C$2:$C$215,Shares!$A70,'Stock-AF'!$G$2:$G$215,Shares!$A$1)</f>
        <v>0</v>
      </c>
      <c r="V70" s="9">
        <f>SUMIFS('Stock-AF'!AE$2:AE$215,'Stock-AF'!$C$2:$C$215,Shares!$B70,'Stock-AF'!$G$2:$G$215,Shares!$A$1)/SUMIFS('Stock-AF'!AE$2:AE$215,'Stock-AF'!$C$2:$C$215,Shares!$A70,'Stock-AF'!$G$2:$G$215,Shares!$A$1)</f>
        <v>0</v>
      </c>
      <c r="W70" s="9">
        <f>SUMIFS('Stock-AF'!AF$2:AF$215,'Stock-AF'!$C$2:$C$215,Shares!$B70,'Stock-AF'!$G$2:$G$215,Shares!$A$1)/SUMIFS('Stock-AF'!AF$2:AF$215,'Stock-AF'!$C$2:$C$215,Shares!$A70,'Stock-AF'!$G$2:$G$215,Shares!$A$1)</f>
        <v>8.7941403741488747E-2</v>
      </c>
      <c r="X70" s="9">
        <f>SUMIFS('Stock-AF'!AG$2:AG$215,'Stock-AF'!$C$2:$C$215,Shares!$B70,'Stock-AF'!$G$2:$G$215,Shares!$A$1)/SUMIFS('Stock-AF'!AG$2:AG$215,'Stock-AF'!$C$2:$C$215,Shares!$A70,'Stock-AF'!$G$2:$G$215,Shares!$A$1)</f>
        <v>6.0477597020181031E-2</v>
      </c>
      <c r="Y70" s="9">
        <f>SUMIFS('Stock-AF'!AH$2:AH$215,'Stock-AF'!$C$2:$C$215,Shares!$B70,'Stock-AF'!$G$2:$G$215,Shares!$A$1)/SUMIFS('Stock-AF'!AH$2:AH$215,'Stock-AF'!$C$2:$C$215,Shares!$A70,'Stock-AF'!$G$2:$G$215,Shares!$A$1)</f>
        <v>0</v>
      </c>
      <c r="Z70" s="9">
        <f>SUMIFS('Stock-AF'!AI$2:AI$215,'Stock-AF'!$C$2:$C$215,Shares!$B70,'Stock-AF'!$G$2:$G$215,Shares!$A$1)/SUMIFS('Stock-AF'!AI$2:AI$215,'Stock-AF'!$C$2:$C$215,Shares!$A70,'Stock-AF'!$G$2:$G$215,Shares!$A$1)</f>
        <v>0.13536960811087981</v>
      </c>
      <c r="AA70" s="9">
        <f>SUMIFS('Stock-AF'!AJ$2:AJ$215,'Stock-AF'!$C$2:$C$215,Shares!$B70,'Stock-AF'!$G$2:$G$215,Shares!$A$1)/SUMIFS('Stock-AF'!AJ$2:AJ$215,'Stock-AF'!$C$2:$C$215,Shares!$A70,'Stock-AF'!$G$2:$G$215,Shares!$A$1)</f>
        <v>0</v>
      </c>
      <c r="AB70" s="9">
        <f>SUMIFS('Stock-AF'!AK$2:AK$215,'Stock-AF'!$C$2:$C$215,Shares!$B70,'Stock-AF'!$G$2:$G$215,Shares!$A$1)/SUMIFS('Stock-AF'!AK$2:AK$215,'Stock-AF'!$C$2:$C$215,Shares!$A70,'Stock-AF'!$G$2:$G$215,Shares!$A$1)</f>
        <v>8.0771824984937152E-2</v>
      </c>
      <c r="AC70" s="9">
        <f>SUMIFS('Stock-AF'!AL$2:AL$215,'Stock-AF'!$C$2:$C$215,Shares!$B70,'Stock-AF'!$G$2:$G$215,Shares!$A$1)/SUMIFS('Stock-AF'!AL$2:AL$215,'Stock-AF'!$C$2:$C$215,Shares!$A70,'Stock-AF'!$G$2:$G$215,Shares!$A$1)</f>
        <v>0</v>
      </c>
      <c r="AD70" s="9">
        <f>SUMIFS('Stock-AF'!AM$2:AM$215,'Stock-AF'!$C$2:$C$215,Shares!$B70,'Stock-AF'!$G$2:$G$215,Shares!$A$1)/SUMIFS('Stock-AF'!AM$2:AM$215,'Stock-AF'!$C$2:$C$215,Shares!$A70,'Stock-AF'!$G$2:$G$215,Shares!$A$1)</f>
        <v>8.4872927120622653E-4</v>
      </c>
      <c r="AE70" s="9">
        <f>SUMIFS('Stock-AF'!AN$2:AN$215,'Stock-AF'!$C$2:$C$215,Shares!$B70,'Stock-AF'!$G$2:$G$215,Shares!$A$1)/SUMIFS('Stock-AF'!AN$2:AN$215,'Stock-AF'!$C$2:$C$215,Shares!$A70,'Stock-AF'!$G$2:$G$215,Shares!$A$1)</f>
        <v>1.343582955878371E-2</v>
      </c>
      <c r="AF70" s="9">
        <f>SUMIFS('Stock-AF'!AO$2:AO$215,'Stock-AF'!$C$2:$C$215,Shares!$B70,'Stock-AF'!$G$2:$G$215,Shares!$A$1)/SUMIFS('Stock-AF'!AO$2:AO$215,'Stock-AF'!$C$2:$C$215,Shares!$A70,'Stock-AF'!$G$2:$G$215,Shares!$A$1)</f>
        <v>2.5073758745640704E-2</v>
      </c>
      <c r="AG70" s="9">
        <f>SUMIFS('Stock-AF'!AP$2:AP$215,'Stock-AF'!$C$2:$C$215,Shares!$B70,'Stock-AF'!$G$2:$G$215,Shares!$A$1)/SUMIFS('Stock-AF'!AP$2:AP$215,'Stock-AF'!$C$2:$C$215,Shares!$A70,'Stock-AF'!$G$2:$G$215,Shares!$A$1)</f>
        <v>0</v>
      </c>
      <c r="AH70" s="9">
        <f>SUMIFS('Stock-AF'!AQ$2:AQ$215,'Stock-AF'!$C$2:$C$215,Shares!$B70,'Stock-AF'!$G$2:$G$215,Shares!$A$1)/SUMIFS('Stock-AF'!AQ$2:AQ$215,'Stock-AF'!$C$2:$C$215,Shares!$A70,'Stock-AF'!$G$2:$G$215,Shares!$A$1)</f>
        <v>0</v>
      </c>
      <c r="AI70" s="9">
        <f>SUMIFS('Stock-AF'!AR$2:AR$215,'Stock-AF'!$C$2:$C$215,Shares!$B70,'Stock-AF'!$G$2:$G$215,Shares!$A$1)/SUMIFS('Stock-AF'!AR$2:AR$215,'Stock-AF'!$C$2:$C$215,Shares!$A70,'Stock-AF'!$G$2:$G$215,Shares!$A$1)</f>
        <v>2.4362885297620554E-2</v>
      </c>
      <c r="AJ70" s="9">
        <f>SUMIFS('Stock-AF'!AS$2:AS$215,'Stock-AF'!$C$2:$C$215,Shares!$B70,'Stock-AF'!$G$2:$G$215,Shares!$A$1)/SUMIFS('Stock-AF'!AS$2:AS$215,'Stock-AF'!$C$2:$C$215,Shares!$A70,'Stock-AF'!$G$2:$G$215,Shares!$A$1)</f>
        <v>7.2435962032279325E-3</v>
      </c>
      <c r="AK70" s="9">
        <f>SUMIFS('Stock-AF'!AT$2:AT$215,'Stock-AF'!$C$2:$C$215,Shares!$B70,'Stock-AF'!$G$2:$G$215,Shares!$A$1)/SUMIFS('Stock-AF'!AT$2:AT$215,'Stock-AF'!$C$2:$C$215,Shares!$A70,'Stock-AF'!$G$2:$G$215,Shares!$A$1)</f>
        <v>0</v>
      </c>
      <c r="AL70" s="9">
        <f>SUMIFS('Stock-AF'!AU$2:AU$215,'Stock-AF'!$C$2:$C$215,Shares!$B70,'Stock-AF'!$G$2:$G$215,Shares!$A$1)/SUMIFS('Stock-AF'!AU$2:AU$215,'Stock-AF'!$C$2:$C$215,Shares!$A70,'Stock-AF'!$G$2:$G$215,Shares!$A$1)</f>
        <v>6.5826746195823014E-3</v>
      </c>
      <c r="AM70" s="9">
        <f>SUMIFS('Stock-AF'!AV$2:AV$215,'Stock-AF'!$C$2:$C$215,Shares!$B70,'Stock-AF'!$G$2:$G$215,Shares!$A$1)/SUMIFS('Stock-AF'!AV$2:AV$215,'Stock-AF'!$C$2:$C$215,Shares!$A70,'Stock-AF'!$G$2:$G$215,Shares!$A$1)</f>
        <v>3.7695556044388847E-3</v>
      </c>
    </row>
    <row r="71" spans="1:39">
      <c r="A71" t="str">
        <f t="shared" si="1"/>
        <v>C_ES-SH-SR*</v>
      </c>
      <c r="B71" s="4" t="s">
        <v>184</v>
      </c>
      <c r="C71" s="9">
        <f>SUMIFS('Stock-AF'!L$2:L$215,'Stock-AF'!$C$2:$C$215,Shares!$B71,'Stock-AF'!$G$2:$G$215,Shares!$A$1)/SUMIFS('Stock-AF'!L$2:L$215,'Stock-AF'!$C$2:$C$215,Shares!$A71,'Stock-AF'!$G$2:$G$215,Shares!$A$1)</f>
        <v>2.4733921684052525E-2</v>
      </c>
      <c r="D71" s="9">
        <f>SUMIFS('Stock-AF'!M$2:M$215,'Stock-AF'!$C$2:$C$215,Shares!$B71,'Stock-AF'!$G$2:$G$215,Shares!$A$1)/SUMIFS('Stock-AF'!M$2:M$215,'Stock-AF'!$C$2:$C$215,Shares!$A71,'Stock-AF'!$G$2:$G$215,Shares!$A$1)</f>
        <v>2.0729214105933377E-3</v>
      </c>
      <c r="E71" s="9">
        <f>SUMIFS('Stock-AF'!N$2:N$215,'Stock-AF'!$C$2:$C$215,Shares!$B71,'Stock-AF'!$G$2:$G$215,Shares!$A$1)/SUMIFS('Stock-AF'!N$2:N$215,'Stock-AF'!$C$2:$C$215,Shares!$A71,'Stock-AF'!$G$2:$G$215,Shares!$A$1)</f>
        <v>0.36655303268323786</v>
      </c>
      <c r="F71" s="9">
        <f>SUMIFS('Stock-AF'!O$2:O$215,'Stock-AF'!$C$2:$C$215,Shares!$B71,'Stock-AF'!$G$2:$G$215,Shares!$A$1)/SUMIFS('Stock-AF'!O$2:O$215,'Stock-AF'!$C$2:$C$215,Shares!$A71,'Stock-AF'!$G$2:$G$215,Shares!$A$1)</f>
        <v>0</v>
      </c>
      <c r="G71" s="9">
        <f>SUMIFS('Stock-AF'!P$2:P$215,'Stock-AF'!$C$2:$C$215,Shares!$B71,'Stock-AF'!$G$2:$G$215,Shares!$A$1)/SUMIFS('Stock-AF'!P$2:P$215,'Stock-AF'!$C$2:$C$215,Shares!$A71,'Stock-AF'!$G$2:$G$215,Shares!$A$1)</f>
        <v>8.8430293168802864E-3</v>
      </c>
      <c r="H71" s="9">
        <f>SUMIFS('Stock-AF'!Q$2:Q$215,'Stock-AF'!$C$2:$C$215,Shares!$B71,'Stock-AF'!$G$2:$G$215,Shares!$A$1)/SUMIFS('Stock-AF'!Q$2:Q$215,'Stock-AF'!$C$2:$C$215,Shares!$A71,'Stock-AF'!$G$2:$G$215,Shares!$A$1)</f>
        <v>0</v>
      </c>
      <c r="I71" s="9">
        <f>SUMIFS('Stock-AF'!R$2:R$215,'Stock-AF'!$C$2:$C$215,Shares!$B71,'Stock-AF'!$G$2:$G$215,Shares!$A$1)/SUMIFS('Stock-AF'!R$2:R$215,'Stock-AF'!$C$2:$C$215,Shares!$A71,'Stock-AF'!$G$2:$G$215,Shares!$A$1)</f>
        <v>0</v>
      </c>
      <c r="J71" s="9">
        <f>SUMIFS('Stock-AF'!S$2:S$215,'Stock-AF'!$C$2:$C$215,Shares!$B71,'Stock-AF'!$G$2:$G$215,Shares!$A$1)/SUMIFS('Stock-AF'!S$2:S$215,'Stock-AF'!$C$2:$C$215,Shares!$A71,'Stock-AF'!$G$2:$G$215,Shares!$A$1)</f>
        <v>1.1279339163936287E-2</v>
      </c>
      <c r="K71" s="9">
        <f>SUMIFS('Stock-AF'!T$2:T$215,'Stock-AF'!$C$2:$C$215,Shares!$B71,'Stock-AF'!$G$2:$G$215,Shares!$A$1)/SUMIFS('Stock-AF'!T$2:T$215,'Stock-AF'!$C$2:$C$215,Shares!$A71,'Stock-AF'!$G$2:$G$215,Shares!$A$1)</f>
        <v>7.7354536990949718E-3</v>
      </c>
      <c r="L71" s="9">
        <f>SUMIFS('Stock-AF'!U$2:U$215,'Stock-AF'!$C$2:$C$215,Shares!$B71,'Stock-AF'!$G$2:$G$215,Shares!$A$1)/SUMIFS('Stock-AF'!U$2:U$215,'Stock-AF'!$C$2:$C$215,Shares!$A71,'Stock-AF'!$G$2:$G$215,Shares!$A$1)</f>
        <v>0</v>
      </c>
      <c r="M71" s="9">
        <f>SUMIFS('Stock-AF'!V$2:V$215,'Stock-AF'!$C$2:$C$215,Shares!$B71,'Stock-AF'!$G$2:$G$215,Shares!$A$1)/SUMIFS('Stock-AF'!V$2:V$215,'Stock-AF'!$C$2:$C$215,Shares!$A71,'Stock-AF'!$G$2:$G$215,Shares!$A$1)</f>
        <v>6.9004159556218681E-3</v>
      </c>
      <c r="N71" s="9">
        <f>SUMIFS('Stock-AF'!W$2:W$215,'Stock-AF'!$C$2:$C$215,Shares!$B71,'Stock-AF'!$G$2:$G$215,Shares!$A$1)/SUMIFS('Stock-AF'!W$2:W$215,'Stock-AF'!$C$2:$C$215,Shares!$A71,'Stock-AF'!$G$2:$G$215,Shares!$A$1)</f>
        <v>0</v>
      </c>
      <c r="O71" s="9">
        <f>SUMIFS('Stock-AF'!X$2:X$215,'Stock-AF'!$C$2:$C$215,Shares!$B71,'Stock-AF'!$G$2:$G$215,Shares!$A$1)/SUMIFS('Stock-AF'!X$2:X$215,'Stock-AF'!$C$2:$C$215,Shares!$A71,'Stock-AF'!$G$2:$G$215,Shares!$A$1)</f>
        <v>7.1939310126838E-3</v>
      </c>
      <c r="P71" s="9">
        <f>SUMIFS('Stock-AF'!Y$2:Y$215,'Stock-AF'!$C$2:$C$215,Shares!$B71,'Stock-AF'!$G$2:$G$215,Shares!$A$1)/SUMIFS('Stock-AF'!Y$2:Y$215,'Stock-AF'!$C$2:$C$215,Shares!$A71,'Stock-AF'!$G$2:$G$215,Shares!$A$1)</f>
        <v>1.0120774647714144E-3</v>
      </c>
      <c r="Q71" s="9">
        <f>SUMIFS('Stock-AF'!Z$2:Z$215,'Stock-AF'!$C$2:$C$215,Shares!$B71,'Stock-AF'!$G$2:$G$215,Shares!$A$1)/SUMIFS('Stock-AF'!Z$2:Z$215,'Stock-AF'!$C$2:$C$215,Shares!$A71,'Stock-AF'!$G$2:$G$215,Shares!$A$1)</f>
        <v>0</v>
      </c>
      <c r="R71" s="9">
        <f>SUMIFS('Stock-AF'!AA$2:AA$215,'Stock-AF'!$C$2:$C$215,Shares!$B71,'Stock-AF'!$G$2:$G$215,Shares!$A$1)/SUMIFS('Stock-AF'!AA$2:AA$215,'Stock-AF'!$C$2:$C$215,Shares!$A71,'Stock-AF'!$G$2:$G$215,Shares!$A$1)</f>
        <v>3.3084317312704159E-3</v>
      </c>
      <c r="S71" s="9">
        <f>SUMIFS('Stock-AF'!AB$2:AB$215,'Stock-AF'!$C$2:$C$215,Shares!$B71,'Stock-AF'!$G$2:$G$215,Shares!$A$1)/SUMIFS('Stock-AF'!AB$2:AB$215,'Stock-AF'!$C$2:$C$215,Shares!$A71,'Stock-AF'!$G$2:$G$215,Shares!$A$1)</f>
        <v>1.0812202274359836E-3</v>
      </c>
      <c r="T71" s="9">
        <f>SUMIFS('Stock-AF'!AC$2:AC$215,'Stock-AF'!$C$2:$C$215,Shares!$B71,'Stock-AF'!$G$2:$G$215,Shares!$A$1)/SUMIFS('Stock-AF'!AC$2:AC$215,'Stock-AF'!$C$2:$C$215,Shares!$A71,'Stock-AF'!$G$2:$G$215,Shares!$A$1)</f>
        <v>0</v>
      </c>
      <c r="U71" s="9">
        <f>SUMIFS('Stock-AF'!AD$2:AD$215,'Stock-AF'!$C$2:$C$215,Shares!$B71,'Stock-AF'!$G$2:$G$215,Shares!$A$1)/SUMIFS('Stock-AF'!AD$2:AD$215,'Stock-AF'!$C$2:$C$215,Shares!$A71,'Stock-AF'!$G$2:$G$215,Shares!$A$1)</f>
        <v>0</v>
      </c>
      <c r="V71" s="9">
        <f>SUMIFS('Stock-AF'!AE$2:AE$215,'Stock-AF'!$C$2:$C$215,Shares!$B71,'Stock-AF'!$G$2:$G$215,Shares!$A$1)/SUMIFS('Stock-AF'!AE$2:AE$215,'Stock-AF'!$C$2:$C$215,Shares!$A71,'Stock-AF'!$G$2:$G$215,Shares!$A$1)</f>
        <v>0</v>
      </c>
      <c r="W71" s="9">
        <f>SUMIFS('Stock-AF'!AF$2:AF$215,'Stock-AF'!$C$2:$C$215,Shares!$B71,'Stock-AF'!$G$2:$G$215,Shares!$A$1)/SUMIFS('Stock-AF'!AF$2:AF$215,'Stock-AF'!$C$2:$C$215,Shares!$A71,'Stock-AF'!$G$2:$G$215,Shares!$A$1)</f>
        <v>0.10170275616842572</v>
      </c>
      <c r="X71" s="9">
        <f>SUMIFS('Stock-AF'!AG$2:AG$215,'Stock-AF'!$C$2:$C$215,Shares!$B71,'Stock-AF'!$G$2:$G$215,Shares!$A$1)/SUMIFS('Stock-AF'!AG$2:AG$215,'Stock-AF'!$C$2:$C$215,Shares!$A71,'Stock-AF'!$G$2:$G$215,Shares!$A$1)</f>
        <v>0.12885464708716077</v>
      </c>
      <c r="Y71" s="9">
        <f>SUMIFS('Stock-AF'!AH$2:AH$215,'Stock-AF'!$C$2:$C$215,Shares!$B71,'Stock-AF'!$G$2:$G$215,Shares!$A$1)/SUMIFS('Stock-AF'!AH$2:AH$215,'Stock-AF'!$C$2:$C$215,Shares!$A71,'Stock-AF'!$G$2:$G$215,Shares!$A$1)</f>
        <v>0</v>
      </c>
      <c r="Z71" s="9">
        <f>SUMIFS('Stock-AF'!AI$2:AI$215,'Stock-AF'!$C$2:$C$215,Shares!$B71,'Stock-AF'!$G$2:$G$215,Shares!$A$1)/SUMIFS('Stock-AF'!AI$2:AI$215,'Stock-AF'!$C$2:$C$215,Shares!$A71,'Stock-AF'!$G$2:$G$215,Shares!$A$1)</f>
        <v>4.3763565751187304E-2</v>
      </c>
      <c r="AA71" s="9">
        <f>SUMIFS('Stock-AF'!AJ$2:AJ$215,'Stock-AF'!$C$2:$C$215,Shares!$B71,'Stock-AF'!$G$2:$G$215,Shares!$A$1)/SUMIFS('Stock-AF'!AJ$2:AJ$215,'Stock-AF'!$C$2:$C$215,Shares!$A71,'Stock-AF'!$G$2:$G$215,Shares!$A$1)</f>
        <v>0</v>
      </c>
      <c r="AB71" s="9">
        <f>SUMIFS('Stock-AF'!AK$2:AK$215,'Stock-AF'!$C$2:$C$215,Shares!$B71,'Stock-AF'!$G$2:$G$215,Shares!$A$1)/SUMIFS('Stock-AF'!AK$2:AK$215,'Stock-AF'!$C$2:$C$215,Shares!$A71,'Stock-AF'!$G$2:$G$215,Shares!$A$1)</f>
        <v>1.2966872078726047E-2</v>
      </c>
      <c r="AC71" s="9">
        <f>SUMIFS('Stock-AF'!AL$2:AL$215,'Stock-AF'!$C$2:$C$215,Shares!$B71,'Stock-AF'!$G$2:$G$215,Shares!$A$1)/SUMIFS('Stock-AF'!AL$2:AL$215,'Stock-AF'!$C$2:$C$215,Shares!$A71,'Stock-AF'!$G$2:$G$215,Shares!$A$1)</f>
        <v>0</v>
      </c>
      <c r="AD71" s="9">
        <f>SUMIFS('Stock-AF'!AM$2:AM$215,'Stock-AF'!$C$2:$C$215,Shares!$B71,'Stock-AF'!$G$2:$G$215,Shares!$A$1)/SUMIFS('Stock-AF'!AM$2:AM$215,'Stock-AF'!$C$2:$C$215,Shares!$A71,'Stock-AF'!$G$2:$G$215,Shares!$A$1)</f>
        <v>1.6260226575758811E-4</v>
      </c>
      <c r="AE71" s="9">
        <f>SUMIFS('Stock-AF'!AN$2:AN$215,'Stock-AF'!$C$2:$C$215,Shares!$B71,'Stock-AF'!$G$2:$G$215,Shares!$A$1)/SUMIFS('Stock-AF'!AN$2:AN$215,'Stock-AF'!$C$2:$C$215,Shares!$A71,'Stock-AF'!$G$2:$G$215,Shares!$A$1)</f>
        <v>0</v>
      </c>
      <c r="AF71" s="9">
        <f>SUMIFS('Stock-AF'!AO$2:AO$215,'Stock-AF'!$C$2:$C$215,Shares!$B71,'Stock-AF'!$G$2:$G$215,Shares!$A$1)/SUMIFS('Stock-AF'!AO$2:AO$215,'Stock-AF'!$C$2:$C$215,Shares!$A71,'Stock-AF'!$G$2:$G$215,Shares!$A$1)</f>
        <v>0.15013232293549195</v>
      </c>
      <c r="AG71" s="9">
        <f>SUMIFS('Stock-AF'!AP$2:AP$215,'Stock-AF'!$C$2:$C$215,Shares!$B71,'Stock-AF'!$G$2:$G$215,Shares!$A$1)/SUMIFS('Stock-AF'!AP$2:AP$215,'Stock-AF'!$C$2:$C$215,Shares!$A71,'Stock-AF'!$G$2:$G$215,Shares!$A$1)</f>
        <v>0</v>
      </c>
      <c r="AH71" s="9">
        <f>SUMIFS('Stock-AF'!AQ$2:AQ$215,'Stock-AF'!$C$2:$C$215,Shares!$B71,'Stock-AF'!$G$2:$G$215,Shares!$A$1)/SUMIFS('Stock-AF'!AQ$2:AQ$215,'Stock-AF'!$C$2:$C$215,Shares!$A71,'Stock-AF'!$G$2:$G$215,Shares!$A$1)</f>
        <v>4.7612933361825769E-4</v>
      </c>
      <c r="AI71" s="9">
        <f>SUMIFS('Stock-AF'!AR$2:AR$215,'Stock-AF'!$C$2:$C$215,Shares!$B71,'Stock-AF'!$G$2:$G$215,Shares!$A$1)/SUMIFS('Stock-AF'!AR$2:AR$215,'Stock-AF'!$C$2:$C$215,Shares!$A71,'Stock-AF'!$G$2:$G$215,Shares!$A$1)</f>
        <v>0.37765877226727335</v>
      </c>
      <c r="AJ71" s="9">
        <f>SUMIFS('Stock-AF'!AS$2:AS$215,'Stock-AF'!$C$2:$C$215,Shares!$B71,'Stock-AF'!$G$2:$G$215,Shares!$A$1)/SUMIFS('Stock-AF'!AS$2:AS$215,'Stock-AF'!$C$2:$C$215,Shares!$A71,'Stock-AF'!$G$2:$G$215,Shares!$A$1)</f>
        <v>0</v>
      </c>
      <c r="AK71" s="9">
        <f>SUMIFS('Stock-AF'!AT$2:AT$215,'Stock-AF'!$C$2:$C$215,Shares!$B71,'Stock-AF'!$G$2:$G$215,Shares!$A$1)/SUMIFS('Stock-AF'!AT$2:AT$215,'Stock-AF'!$C$2:$C$215,Shares!$A71,'Stock-AF'!$G$2:$G$215,Shares!$A$1)</f>
        <v>0</v>
      </c>
      <c r="AL71" s="9">
        <f>SUMIFS('Stock-AF'!AU$2:AU$215,'Stock-AF'!$C$2:$C$215,Shares!$B71,'Stock-AF'!$G$2:$G$215,Shares!$A$1)/SUMIFS('Stock-AF'!AU$2:AU$215,'Stock-AF'!$C$2:$C$215,Shares!$A71,'Stock-AF'!$G$2:$G$215,Shares!$A$1)</f>
        <v>0.14001516174050044</v>
      </c>
      <c r="AM71" s="9">
        <f>SUMIFS('Stock-AF'!AV$2:AV$215,'Stock-AF'!$C$2:$C$215,Shares!$B71,'Stock-AF'!$G$2:$G$215,Shares!$A$1)/SUMIFS('Stock-AF'!AV$2:AV$215,'Stock-AF'!$C$2:$C$215,Shares!$A71,'Stock-AF'!$G$2:$G$215,Shares!$A$1)</f>
        <v>2.3829350718889641E-3</v>
      </c>
    </row>
    <row r="72" spans="1:39">
      <c r="A72" t="str">
        <f t="shared" si="1"/>
        <v>C_ES-SH-SR*</v>
      </c>
      <c r="B72" s="4" t="s">
        <v>185</v>
      </c>
      <c r="C72" s="9">
        <f>SUMIFS('Stock-AF'!L$2:L$215,'Stock-AF'!$C$2:$C$215,Shares!$B72,'Stock-AF'!$G$2:$G$215,Shares!$A$1)/SUMIFS('Stock-AF'!L$2:L$215,'Stock-AF'!$C$2:$C$215,Shares!$A72,'Stock-AF'!$G$2:$G$215,Shares!$A$1)</f>
        <v>0.58219209696073104</v>
      </c>
      <c r="D72" s="9">
        <f>SUMIFS('Stock-AF'!M$2:M$215,'Stock-AF'!$C$2:$C$215,Shares!$B72,'Stock-AF'!$G$2:$G$215,Shares!$A$1)/SUMIFS('Stock-AF'!M$2:M$215,'Stock-AF'!$C$2:$C$215,Shares!$A72,'Stock-AF'!$G$2:$G$215,Shares!$A$1)</f>
        <v>0.13821466269543878</v>
      </c>
      <c r="E72" s="9">
        <f>SUMIFS('Stock-AF'!N$2:N$215,'Stock-AF'!$C$2:$C$215,Shares!$B72,'Stock-AF'!$G$2:$G$215,Shares!$A$1)/SUMIFS('Stock-AF'!N$2:N$215,'Stock-AF'!$C$2:$C$215,Shares!$A72,'Stock-AF'!$G$2:$G$215,Shares!$A$1)</f>
        <v>2.4315547273868494E-2</v>
      </c>
      <c r="F72" s="9">
        <f>SUMIFS('Stock-AF'!O$2:O$215,'Stock-AF'!$C$2:$C$215,Shares!$B72,'Stock-AF'!$G$2:$G$215,Shares!$A$1)/SUMIFS('Stock-AF'!O$2:O$215,'Stock-AF'!$C$2:$C$215,Shares!$A72,'Stock-AF'!$G$2:$G$215,Shares!$A$1)</f>
        <v>0.21479311746306676</v>
      </c>
      <c r="G72" s="9">
        <f>SUMIFS('Stock-AF'!P$2:P$215,'Stock-AF'!$C$2:$C$215,Shares!$B72,'Stock-AF'!$G$2:$G$215,Shares!$A$1)/SUMIFS('Stock-AF'!P$2:P$215,'Stock-AF'!$C$2:$C$215,Shares!$A72,'Stock-AF'!$G$2:$G$215,Shares!$A$1)</f>
        <v>0.39031345601984574</v>
      </c>
      <c r="H72" s="9">
        <f>SUMIFS('Stock-AF'!Q$2:Q$215,'Stock-AF'!$C$2:$C$215,Shares!$B72,'Stock-AF'!$G$2:$G$215,Shares!$A$1)/SUMIFS('Stock-AF'!Q$2:Q$215,'Stock-AF'!$C$2:$C$215,Shares!$A72,'Stock-AF'!$G$2:$G$215,Shares!$A$1)</f>
        <v>0.17812167280195942</v>
      </c>
      <c r="I72" s="9">
        <f>SUMIFS('Stock-AF'!R$2:R$215,'Stock-AF'!$C$2:$C$215,Shares!$B72,'Stock-AF'!$G$2:$G$215,Shares!$A$1)/SUMIFS('Stock-AF'!R$2:R$215,'Stock-AF'!$C$2:$C$215,Shares!$A72,'Stock-AF'!$G$2:$G$215,Shares!$A$1)</f>
        <v>0.69928536102421124</v>
      </c>
      <c r="J72" s="9">
        <f>SUMIFS('Stock-AF'!S$2:S$215,'Stock-AF'!$C$2:$C$215,Shares!$B72,'Stock-AF'!$G$2:$G$215,Shares!$A$1)/SUMIFS('Stock-AF'!S$2:S$215,'Stock-AF'!$C$2:$C$215,Shares!$A72,'Stock-AF'!$G$2:$G$215,Shares!$A$1)</f>
        <v>0.19553368590868811</v>
      </c>
      <c r="K72" s="9">
        <f>SUMIFS('Stock-AF'!T$2:T$215,'Stock-AF'!$C$2:$C$215,Shares!$B72,'Stock-AF'!$G$2:$G$215,Shares!$A$1)/SUMIFS('Stock-AF'!T$2:T$215,'Stock-AF'!$C$2:$C$215,Shares!$A72,'Stock-AF'!$G$2:$G$215,Shares!$A$1)</f>
        <v>0.10288169702130279</v>
      </c>
      <c r="L72" s="9">
        <f>SUMIFS('Stock-AF'!U$2:U$215,'Stock-AF'!$C$2:$C$215,Shares!$B72,'Stock-AF'!$G$2:$G$215,Shares!$A$1)/SUMIFS('Stock-AF'!U$2:U$215,'Stock-AF'!$C$2:$C$215,Shares!$A72,'Stock-AF'!$G$2:$G$215,Shares!$A$1)</f>
        <v>0.16590952541899198</v>
      </c>
      <c r="M72" s="9">
        <f>SUMIFS('Stock-AF'!V$2:V$215,'Stock-AF'!$C$2:$C$215,Shares!$B72,'Stock-AF'!$G$2:$G$215,Shares!$A$1)/SUMIFS('Stock-AF'!V$2:V$215,'Stock-AF'!$C$2:$C$215,Shares!$A72,'Stock-AF'!$G$2:$G$215,Shares!$A$1)</f>
        <v>0.31367143530282732</v>
      </c>
      <c r="N72" s="9">
        <f>SUMIFS('Stock-AF'!W$2:W$215,'Stock-AF'!$C$2:$C$215,Shares!$B72,'Stock-AF'!$G$2:$G$215,Shares!$A$1)/SUMIFS('Stock-AF'!W$2:W$215,'Stock-AF'!$C$2:$C$215,Shares!$A72,'Stock-AF'!$G$2:$G$215,Shares!$A$1)</f>
        <v>0.63561316467239115</v>
      </c>
      <c r="O72" s="9">
        <f>SUMIFS('Stock-AF'!X$2:X$215,'Stock-AF'!$C$2:$C$215,Shares!$B72,'Stock-AF'!$G$2:$G$215,Shares!$A$1)/SUMIFS('Stock-AF'!X$2:X$215,'Stock-AF'!$C$2:$C$215,Shares!$A72,'Stock-AF'!$G$2:$G$215,Shares!$A$1)</f>
        <v>0.47452705902501963</v>
      </c>
      <c r="P72" s="9">
        <f>SUMIFS('Stock-AF'!Y$2:Y$215,'Stock-AF'!$C$2:$C$215,Shares!$B72,'Stock-AF'!$G$2:$G$215,Shares!$A$1)/SUMIFS('Stock-AF'!Y$2:Y$215,'Stock-AF'!$C$2:$C$215,Shares!$A72,'Stock-AF'!$G$2:$G$215,Shares!$A$1)</f>
        <v>0.37474580392207685</v>
      </c>
      <c r="Q72" s="9">
        <f>SUMIFS('Stock-AF'!Z$2:Z$215,'Stock-AF'!$C$2:$C$215,Shares!$B72,'Stock-AF'!$G$2:$G$215,Shares!$A$1)/SUMIFS('Stock-AF'!Z$2:Z$215,'Stock-AF'!$C$2:$C$215,Shares!$A72,'Stock-AF'!$G$2:$G$215,Shares!$A$1)</f>
        <v>0.32297895362188023</v>
      </c>
      <c r="R72" s="9">
        <f>SUMIFS('Stock-AF'!AA$2:AA$215,'Stock-AF'!$C$2:$C$215,Shares!$B72,'Stock-AF'!$G$2:$G$215,Shares!$A$1)/SUMIFS('Stock-AF'!AA$2:AA$215,'Stock-AF'!$C$2:$C$215,Shares!$A72,'Stock-AF'!$G$2:$G$215,Shares!$A$1)</f>
        <v>0.24405872863457456</v>
      </c>
      <c r="S72" s="9">
        <f>SUMIFS('Stock-AF'!AB$2:AB$215,'Stock-AF'!$C$2:$C$215,Shares!$B72,'Stock-AF'!$G$2:$G$215,Shares!$A$1)/SUMIFS('Stock-AF'!AB$2:AB$215,'Stock-AF'!$C$2:$C$215,Shares!$A72,'Stock-AF'!$G$2:$G$215,Shares!$A$1)</f>
        <v>0.11671609657052079</v>
      </c>
      <c r="T72" s="9">
        <f>SUMIFS('Stock-AF'!AC$2:AC$215,'Stock-AF'!$C$2:$C$215,Shares!$B72,'Stock-AF'!$G$2:$G$215,Shares!$A$1)/SUMIFS('Stock-AF'!AC$2:AC$215,'Stock-AF'!$C$2:$C$215,Shares!$A72,'Stock-AF'!$G$2:$G$215,Shares!$A$1)</f>
        <v>0.25458615146485719</v>
      </c>
      <c r="U72" s="9">
        <f>SUMIFS('Stock-AF'!AD$2:AD$215,'Stock-AF'!$C$2:$C$215,Shares!$B72,'Stock-AF'!$G$2:$G$215,Shares!$A$1)/SUMIFS('Stock-AF'!AD$2:AD$215,'Stock-AF'!$C$2:$C$215,Shares!$A72,'Stock-AF'!$G$2:$G$215,Shares!$A$1)</f>
        <v>3.582216791285172E-2</v>
      </c>
      <c r="V72" s="9">
        <f>SUMIFS('Stock-AF'!AE$2:AE$215,'Stock-AF'!$C$2:$C$215,Shares!$B72,'Stock-AF'!$G$2:$G$215,Shares!$A$1)/SUMIFS('Stock-AF'!AE$2:AE$215,'Stock-AF'!$C$2:$C$215,Shares!$A72,'Stock-AF'!$G$2:$G$215,Shares!$A$1)</f>
        <v>0.1766039075647933</v>
      </c>
      <c r="W72" s="9">
        <f>SUMIFS('Stock-AF'!AF$2:AF$215,'Stock-AF'!$C$2:$C$215,Shares!$B72,'Stock-AF'!$G$2:$G$215,Shares!$A$1)/SUMIFS('Stock-AF'!AF$2:AF$215,'Stock-AF'!$C$2:$C$215,Shares!$A72,'Stock-AF'!$G$2:$G$215,Shares!$A$1)</f>
        <v>0.1900019519658559</v>
      </c>
      <c r="X72" s="9">
        <f>SUMIFS('Stock-AF'!AG$2:AG$215,'Stock-AF'!$C$2:$C$215,Shares!$B72,'Stock-AF'!$G$2:$G$215,Shares!$A$1)/SUMIFS('Stock-AF'!AG$2:AG$215,'Stock-AF'!$C$2:$C$215,Shares!$A72,'Stock-AF'!$G$2:$G$215,Shares!$A$1)</f>
        <v>0.14309784316858506</v>
      </c>
      <c r="Y72" s="9">
        <f>SUMIFS('Stock-AF'!AH$2:AH$215,'Stock-AF'!$C$2:$C$215,Shares!$B72,'Stock-AF'!$G$2:$G$215,Shares!$A$1)/SUMIFS('Stock-AF'!AH$2:AH$215,'Stock-AF'!$C$2:$C$215,Shares!$A72,'Stock-AF'!$G$2:$G$215,Shares!$A$1)</f>
        <v>0.2669374562412935</v>
      </c>
      <c r="Z72" s="9">
        <f>SUMIFS('Stock-AF'!AI$2:AI$215,'Stock-AF'!$C$2:$C$215,Shares!$B72,'Stock-AF'!$G$2:$G$215,Shares!$A$1)/SUMIFS('Stock-AF'!AI$2:AI$215,'Stock-AF'!$C$2:$C$215,Shares!$A72,'Stock-AF'!$G$2:$G$215,Shares!$A$1)</f>
        <v>0.13408089602232171</v>
      </c>
      <c r="AA72" s="9">
        <f>SUMIFS('Stock-AF'!AJ$2:AJ$215,'Stock-AF'!$C$2:$C$215,Shares!$B72,'Stock-AF'!$G$2:$G$215,Shares!$A$1)/SUMIFS('Stock-AF'!AJ$2:AJ$215,'Stock-AF'!$C$2:$C$215,Shares!$A72,'Stock-AF'!$G$2:$G$215,Shares!$A$1)</f>
        <v>1</v>
      </c>
      <c r="AB72" s="9">
        <f>SUMIFS('Stock-AF'!AK$2:AK$215,'Stock-AF'!$C$2:$C$215,Shares!$B72,'Stock-AF'!$G$2:$G$215,Shares!$A$1)/SUMIFS('Stock-AF'!AK$2:AK$215,'Stock-AF'!$C$2:$C$215,Shares!$A72,'Stock-AF'!$G$2:$G$215,Shares!$A$1)</f>
        <v>0.22871313589242584</v>
      </c>
      <c r="AC72" s="9">
        <f>SUMIFS('Stock-AF'!AL$2:AL$215,'Stock-AF'!$C$2:$C$215,Shares!$B72,'Stock-AF'!$G$2:$G$215,Shares!$A$1)/SUMIFS('Stock-AF'!AL$2:AL$215,'Stock-AF'!$C$2:$C$215,Shares!$A72,'Stock-AF'!$G$2:$G$215,Shares!$A$1)</f>
        <v>1</v>
      </c>
      <c r="AD72" s="9">
        <f>SUMIFS('Stock-AF'!AM$2:AM$215,'Stock-AF'!$C$2:$C$215,Shares!$B72,'Stock-AF'!$G$2:$G$215,Shares!$A$1)/SUMIFS('Stock-AF'!AM$2:AM$215,'Stock-AF'!$C$2:$C$215,Shares!$A72,'Stock-AF'!$G$2:$G$215,Shares!$A$1)</f>
        <v>0.14902133161670184</v>
      </c>
      <c r="AE72" s="9">
        <f>SUMIFS('Stock-AF'!AN$2:AN$215,'Stock-AF'!$C$2:$C$215,Shares!$B72,'Stock-AF'!$G$2:$G$215,Shares!$A$1)/SUMIFS('Stock-AF'!AN$2:AN$215,'Stock-AF'!$C$2:$C$215,Shares!$A72,'Stock-AF'!$G$2:$G$215,Shares!$A$1)</f>
        <v>0.6780164737586114</v>
      </c>
      <c r="AF72" s="9">
        <f>SUMIFS('Stock-AF'!AO$2:AO$215,'Stock-AF'!$C$2:$C$215,Shares!$B72,'Stock-AF'!$G$2:$G$215,Shares!$A$1)/SUMIFS('Stock-AF'!AO$2:AO$215,'Stock-AF'!$C$2:$C$215,Shares!$A72,'Stock-AF'!$G$2:$G$215,Shares!$A$1)</f>
        <v>0.23907408447116613</v>
      </c>
      <c r="AG72" s="9">
        <f>SUMIFS('Stock-AF'!AP$2:AP$215,'Stock-AF'!$C$2:$C$215,Shares!$B72,'Stock-AF'!$G$2:$G$215,Shares!$A$1)/SUMIFS('Stock-AF'!AP$2:AP$215,'Stock-AF'!$C$2:$C$215,Shares!$A72,'Stock-AF'!$G$2:$G$215,Shares!$A$1)</f>
        <v>0.45669022281003441</v>
      </c>
      <c r="AH72" s="9">
        <f>SUMIFS('Stock-AF'!AQ$2:AQ$215,'Stock-AF'!$C$2:$C$215,Shares!$B72,'Stock-AF'!$G$2:$G$215,Shares!$A$1)/SUMIFS('Stock-AF'!AQ$2:AQ$215,'Stock-AF'!$C$2:$C$215,Shares!$A72,'Stock-AF'!$G$2:$G$215,Shares!$A$1)</f>
        <v>0.14237477698559681</v>
      </c>
      <c r="AI72" s="9">
        <f>SUMIFS('Stock-AF'!AR$2:AR$215,'Stock-AF'!$C$2:$C$215,Shares!$B72,'Stock-AF'!$G$2:$G$215,Shares!$A$1)/SUMIFS('Stock-AF'!AR$2:AR$215,'Stock-AF'!$C$2:$C$215,Shares!$A72,'Stock-AF'!$G$2:$G$215,Shares!$A$1)</f>
        <v>0.10819248271385679</v>
      </c>
      <c r="AJ72" s="9">
        <f>SUMIFS('Stock-AF'!AS$2:AS$215,'Stock-AF'!$C$2:$C$215,Shares!$B72,'Stock-AF'!$G$2:$G$215,Shares!$A$1)/SUMIFS('Stock-AF'!AS$2:AS$215,'Stock-AF'!$C$2:$C$215,Shares!$A72,'Stock-AF'!$G$2:$G$215,Shares!$A$1)</f>
        <v>0.43661843364630559</v>
      </c>
      <c r="AK72" s="9">
        <f>SUMIFS('Stock-AF'!AT$2:AT$215,'Stock-AF'!$C$2:$C$215,Shares!$B72,'Stock-AF'!$G$2:$G$215,Shares!$A$1)/SUMIFS('Stock-AF'!AT$2:AT$215,'Stock-AF'!$C$2:$C$215,Shares!$A72,'Stock-AF'!$G$2:$G$215,Shares!$A$1)</f>
        <v>0.18129824515049786</v>
      </c>
      <c r="AL72" s="9">
        <f>SUMIFS('Stock-AF'!AU$2:AU$215,'Stock-AF'!$C$2:$C$215,Shares!$B72,'Stock-AF'!$G$2:$G$215,Shares!$A$1)/SUMIFS('Stock-AF'!AU$2:AU$215,'Stock-AF'!$C$2:$C$215,Shares!$A72,'Stock-AF'!$G$2:$G$215,Shares!$A$1)</f>
        <v>0.18904556614519277</v>
      </c>
      <c r="AM72" s="9">
        <f>SUMIFS('Stock-AF'!AV$2:AV$215,'Stock-AF'!$C$2:$C$215,Shares!$B72,'Stock-AF'!$G$2:$G$215,Shares!$A$1)/SUMIFS('Stock-AF'!AV$2:AV$215,'Stock-AF'!$C$2:$C$215,Shares!$A72,'Stock-AF'!$G$2:$G$215,Shares!$A$1)</f>
        <v>0.34419247895740962</v>
      </c>
    </row>
    <row r="73" spans="1:39">
      <c r="A73" t="str">
        <f t="shared" si="1"/>
        <v>C_ES-SH-SR*</v>
      </c>
      <c r="B73" s="4" t="s">
        <v>186</v>
      </c>
      <c r="C73" s="9">
        <f>SUMIFS('Stock-AF'!L$2:L$215,'Stock-AF'!$C$2:$C$215,Shares!$B73,'Stock-AF'!$G$2:$G$215,Shares!$A$1)/SUMIFS('Stock-AF'!L$2:L$215,'Stock-AF'!$C$2:$C$215,Shares!$A73,'Stock-AF'!$G$2:$G$215,Shares!$A$1)</f>
        <v>0</v>
      </c>
      <c r="D73" s="9">
        <f>SUMIFS('Stock-AF'!M$2:M$215,'Stock-AF'!$C$2:$C$215,Shares!$B73,'Stock-AF'!$G$2:$G$215,Shares!$A$1)/SUMIFS('Stock-AF'!M$2:M$215,'Stock-AF'!$C$2:$C$215,Shares!$A73,'Stock-AF'!$G$2:$G$215,Shares!$A$1)</f>
        <v>0.28744158711240653</v>
      </c>
      <c r="E73" s="9">
        <f>SUMIFS('Stock-AF'!N$2:N$215,'Stock-AF'!$C$2:$C$215,Shares!$B73,'Stock-AF'!$G$2:$G$215,Shares!$A$1)/SUMIFS('Stock-AF'!N$2:N$215,'Stock-AF'!$C$2:$C$215,Shares!$A73,'Stock-AF'!$G$2:$G$215,Shares!$A$1)</f>
        <v>0</v>
      </c>
      <c r="F73" s="9">
        <f>SUMIFS('Stock-AF'!O$2:O$215,'Stock-AF'!$C$2:$C$215,Shares!$B73,'Stock-AF'!$G$2:$G$215,Shares!$A$1)/SUMIFS('Stock-AF'!O$2:O$215,'Stock-AF'!$C$2:$C$215,Shares!$A73,'Stock-AF'!$G$2:$G$215,Shares!$A$1)</f>
        <v>0.52652637539986469</v>
      </c>
      <c r="G73" s="9">
        <f>SUMIFS('Stock-AF'!P$2:P$215,'Stock-AF'!$C$2:$C$215,Shares!$B73,'Stock-AF'!$G$2:$G$215,Shares!$A$1)/SUMIFS('Stock-AF'!P$2:P$215,'Stock-AF'!$C$2:$C$215,Shares!$A73,'Stock-AF'!$G$2:$G$215,Shares!$A$1)</f>
        <v>0.12105107644037748</v>
      </c>
      <c r="H73" s="9">
        <f>SUMIFS('Stock-AF'!Q$2:Q$215,'Stock-AF'!$C$2:$C$215,Shares!$B73,'Stock-AF'!$G$2:$G$215,Shares!$A$1)/SUMIFS('Stock-AF'!Q$2:Q$215,'Stock-AF'!$C$2:$C$215,Shares!$A73,'Stock-AF'!$G$2:$G$215,Shares!$A$1)</f>
        <v>0.22804772087287742</v>
      </c>
      <c r="I73" s="9">
        <f>SUMIFS('Stock-AF'!R$2:R$215,'Stock-AF'!$C$2:$C$215,Shares!$B73,'Stock-AF'!$G$2:$G$215,Shares!$A$1)/SUMIFS('Stock-AF'!R$2:R$215,'Stock-AF'!$C$2:$C$215,Shares!$A73,'Stock-AF'!$G$2:$G$215,Shares!$A$1)</f>
        <v>1.5504238588467767E-3</v>
      </c>
      <c r="J73" s="9">
        <f>SUMIFS('Stock-AF'!S$2:S$215,'Stock-AF'!$C$2:$C$215,Shares!$B73,'Stock-AF'!$G$2:$G$215,Shares!$A$1)/SUMIFS('Stock-AF'!S$2:S$215,'Stock-AF'!$C$2:$C$215,Shares!$A73,'Stock-AF'!$G$2:$G$215,Shares!$A$1)</f>
        <v>0.56445100471312137</v>
      </c>
      <c r="K73" s="9">
        <f>SUMIFS('Stock-AF'!T$2:T$215,'Stock-AF'!$C$2:$C$215,Shares!$B73,'Stock-AF'!$G$2:$G$215,Shares!$A$1)/SUMIFS('Stock-AF'!T$2:T$215,'Stock-AF'!$C$2:$C$215,Shares!$A73,'Stock-AF'!$G$2:$G$215,Shares!$A$1)</f>
        <v>0.37658985487414126</v>
      </c>
      <c r="L73" s="9">
        <f>SUMIFS('Stock-AF'!U$2:U$215,'Stock-AF'!$C$2:$C$215,Shares!$B73,'Stock-AF'!$G$2:$G$215,Shares!$A$1)/SUMIFS('Stock-AF'!U$2:U$215,'Stock-AF'!$C$2:$C$215,Shares!$A73,'Stock-AF'!$G$2:$G$215,Shares!$A$1)</f>
        <v>0.14134976554734202</v>
      </c>
      <c r="M73" s="9">
        <f>SUMIFS('Stock-AF'!V$2:V$215,'Stock-AF'!$C$2:$C$215,Shares!$B73,'Stock-AF'!$G$2:$G$215,Shares!$A$1)/SUMIFS('Stock-AF'!V$2:V$215,'Stock-AF'!$C$2:$C$215,Shares!$A73,'Stock-AF'!$G$2:$G$215,Shares!$A$1)</f>
        <v>7.9230894798826584E-2</v>
      </c>
      <c r="N73" s="9">
        <f>SUMIFS('Stock-AF'!W$2:W$215,'Stock-AF'!$C$2:$C$215,Shares!$B73,'Stock-AF'!$G$2:$G$215,Shares!$A$1)/SUMIFS('Stock-AF'!W$2:W$215,'Stock-AF'!$C$2:$C$215,Shares!$A73,'Stock-AF'!$G$2:$G$215,Shares!$A$1)</f>
        <v>0.12719313761038778</v>
      </c>
      <c r="O73" s="9">
        <f>SUMIFS('Stock-AF'!X$2:X$215,'Stock-AF'!$C$2:$C$215,Shares!$B73,'Stock-AF'!$G$2:$G$215,Shares!$A$1)/SUMIFS('Stock-AF'!X$2:X$215,'Stock-AF'!$C$2:$C$215,Shares!$A73,'Stock-AF'!$G$2:$G$215,Shares!$A$1)</f>
        <v>0.22702787470613395</v>
      </c>
      <c r="P73" s="9">
        <f>SUMIFS('Stock-AF'!Y$2:Y$215,'Stock-AF'!$C$2:$C$215,Shares!$B73,'Stock-AF'!$G$2:$G$215,Shares!$A$1)/SUMIFS('Stock-AF'!Y$2:Y$215,'Stock-AF'!$C$2:$C$215,Shares!$A73,'Stock-AF'!$G$2:$G$215,Shares!$A$1)</f>
        <v>8.9363938016961096E-3</v>
      </c>
      <c r="Q73" s="9">
        <f>SUMIFS('Stock-AF'!Z$2:Z$215,'Stock-AF'!$C$2:$C$215,Shares!$B73,'Stock-AF'!$G$2:$G$215,Shares!$A$1)/SUMIFS('Stock-AF'!Z$2:Z$215,'Stock-AF'!$C$2:$C$215,Shares!$A73,'Stock-AF'!$G$2:$G$215,Shares!$A$1)</f>
        <v>0.38994463780444599</v>
      </c>
      <c r="R73" s="9">
        <f>SUMIFS('Stock-AF'!AA$2:AA$215,'Stock-AF'!$C$2:$C$215,Shares!$B73,'Stock-AF'!$G$2:$G$215,Shares!$A$1)/SUMIFS('Stock-AF'!AA$2:AA$215,'Stock-AF'!$C$2:$C$215,Shares!$A73,'Stock-AF'!$G$2:$G$215,Shares!$A$1)</f>
        <v>0.33774917863741222</v>
      </c>
      <c r="S73" s="9">
        <f>SUMIFS('Stock-AF'!AB$2:AB$215,'Stock-AF'!$C$2:$C$215,Shares!$B73,'Stock-AF'!$G$2:$G$215,Shares!$A$1)/SUMIFS('Stock-AF'!AB$2:AB$215,'Stock-AF'!$C$2:$C$215,Shares!$A73,'Stock-AF'!$G$2:$G$215,Shares!$A$1)</f>
        <v>0.69258284615838628</v>
      </c>
      <c r="T73" s="9">
        <f>SUMIFS('Stock-AF'!AC$2:AC$215,'Stock-AF'!$C$2:$C$215,Shares!$B73,'Stock-AF'!$G$2:$G$215,Shares!$A$1)/SUMIFS('Stock-AF'!AC$2:AC$215,'Stock-AF'!$C$2:$C$215,Shares!$A73,'Stock-AF'!$G$2:$G$215,Shares!$A$1)</f>
        <v>0.37344166474419654</v>
      </c>
      <c r="U73" s="9">
        <f>SUMIFS('Stock-AF'!AD$2:AD$215,'Stock-AF'!$C$2:$C$215,Shares!$B73,'Stock-AF'!$G$2:$G$215,Shares!$A$1)/SUMIFS('Stock-AF'!AD$2:AD$215,'Stock-AF'!$C$2:$C$215,Shares!$A73,'Stock-AF'!$G$2:$G$215,Shares!$A$1)</f>
        <v>0</v>
      </c>
      <c r="V73" s="9">
        <f>SUMIFS('Stock-AF'!AE$2:AE$215,'Stock-AF'!$C$2:$C$215,Shares!$B73,'Stock-AF'!$G$2:$G$215,Shares!$A$1)/SUMIFS('Stock-AF'!AE$2:AE$215,'Stock-AF'!$C$2:$C$215,Shares!$A73,'Stock-AF'!$G$2:$G$215,Shares!$A$1)</f>
        <v>0.77133744546928729</v>
      </c>
      <c r="W73" s="9">
        <f>SUMIFS('Stock-AF'!AF$2:AF$215,'Stock-AF'!$C$2:$C$215,Shares!$B73,'Stock-AF'!$G$2:$G$215,Shares!$A$1)/SUMIFS('Stock-AF'!AF$2:AF$215,'Stock-AF'!$C$2:$C$215,Shares!$A73,'Stock-AF'!$G$2:$G$215,Shares!$A$1)</f>
        <v>0</v>
      </c>
      <c r="X73" s="9">
        <f>SUMIFS('Stock-AF'!AG$2:AG$215,'Stock-AF'!$C$2:$C$215,Shares!$B73,'Stock-AF'!$G$2:$G$215,Shares!$A$1)/SUMIFS('Stock-AF'!AG$2:AG$215,'Stock-AF'!$C$2:$C$215,Shares!$A73,'Stock-AF'!$G$2:$G$215,Shares!$A$1)</f>
        <v>7.0806558932031013E-2</v>
      </c>
      <c r="Y73" s="9">
        <f>SUMIFS('Stock-AF'!AH$2:AH$215,'Stock-AF'!$C$2:$C$215,Shares!$B73,'Stock-AF'!$G$2:$G$215,Shares!$A$1)/SUMIFS('Stock-AF'!AH$2:AH$215,'Stock-AF'!$C$2:$C$215,Shares!$A73,'Stock-AF'!$G$2:$G$215,Shares!$A$1)</f>
        <v>0.49310449154729297</v>
      </c>
      <c r="Z73" s="9">
        <f>SUMIFS('Stock-AF'!AI$2:AI$215,'Stock-AF'!$C$2:$C$215,Shares!$B73,'Stock-AF'!$G$2:$G$215,Shares!$A$1)/SUMIFS('Stock-AF'!AI$2:AI$215,'Stock-AF'!$C$2:$C$215,Shares!$A73,'Stock-AF'!$G$2:$G$215,Shares!$A$1)</f>
        <v>0.21679500776700378</v>
      </c>
      <c r="AA73" s="9">
        <f>SUMIFS('Stock-AF'!AJ$2:AJ$215,'Stock-AF'!$C$2:$C$215,Shares!$B73,'Stock-AF'!$G$2:$G$215,Shares!$A$1)/SUMIFS('Stock-AF'!AJ$2:AJ$215,'Stock-AF'!$C$2:$C$215,Shares!$A73,'Stock-AF'!$G$2:$G$215,Shares!$A$1)</f>
        <v>0</v>
      </c>
      <c r="AB73" s="9">
        <f>SUMIFS('Stock-AF'!AK$2:AK$215,'Stock-AF'!$C$2:$C$215,Shares!$B73,'Stock-AF'!$G$2:$G$215,Shares!$A$1)/SUMIFS('Stock-AF'!AK$2:AK$215,'Stock-AF'!$C$2:$C$215,Shares!$A73,'Stock-AF'!$G$2:$G$215,Shares!$A$1)</f>
        <v>1.1318266427547664E-2</v>
      </c>
      <c r="AC73" s="9">
        <f>SUMIFS('Stock-AF'!AL$2:AL$215,'Stock-AF'!$C$2:$C$215,Shares!$B73,'Stock-AF'!$G$2:$G$215,Shares!$A$1)/SUMIFS('Stock-AF'!AL$2:AL$215,'Stock-AF'!$C$2:$C$215,Shares!$A73,'Stock-AF'!$G$2:$G$215,Shares!$A$1)</f>
        <v>0</v>
      </c>
      <c r="AD73" s="9">
        <f>SUMIFS('Stock-AF'!AM$2:AM$215,'Stock-AF'!$C$2:$C$215,Shares!$B73,'Stock-AF'!$G$2:$G$215,Shares!$A$1)/SUMIFS('Stock-AF'!AM$2:AM$215,'Stock-AF'!$C$2:$C$215,Shares!$A73,'Stock-AF'!$G$2:$G$215,Shares!$A$1)</f>
        <v>0.73869946828760902</v>
      </c>
      <c r="AE73" s="9">
        <f>SUMIFS('Stock-AF'!AN$2:AN$215,'Stock-AF'!$C$2:$C$215,Shares!$B73,'Stock-AF'!$G$2:$G$215,Shares!$A$1)/SUMIFS('Stock-AF'!AN$2:AN$215,'Stock-AF'!$C$2:$C$215,Shares!$A73,'Stock-AF'!$G$2:$G$215,Shares!$A$1)</f>
        <v>1.1414980753239346E-2</v>
      </c>
      <c r="AF73" s="9">
        <f>SUMIFS('Stock-AF'!AO$2:AO$215,'Stock-AF'!$C$2:$C$215,Shares!$B73,'Stock-AF'!$G$2:$G$215,Shares!$A$1)/SUMIFS('Stock-AF'!AO$2:AO$215,'Stock-AF'!$C$2:$C$215,Shares!$A73,'Stock-AF'!$G$2:$G$215,Shares!$A$1)</f>
        <v>0.28381913454341878</v>
      </c>
      <c r="AG73" s="9">
        <f>SUMIFS('Stock-AF'!AP$2:AP$215,'Stock-AF'!$C$2:$C$215,Shares!$B73,'Stock-AF'!$G$2:$G$215,Shares!$A$1)/SUMIFS('Stock-AF'!AP$2:AP$215,'Stock-AF'!$C$2:$C$215,Shares!$A73,'Stock-AF'!$G$2:$G$215,Shares!$A$1)</f>
        <v>0.2681637043358529</v>
      </c>
      <c r="AH73" s="9">
        <f>SUMIFS('Stock-AF'!AQ$2:AQ$215,'Stock-AF'!$C$2:$C$215,Shares!$B73,'Stock-AF'!$G$2:$G$215,Shares!$A$1)/SUMIFS('Stock-AF'!AQ$2:AQ$215,'Stock-AF'!$C$2:$C$215,Shares!$A73,'Stock-AF'!$G$2:$G$215,Shares!$A$1)</f>
        <v>0.60532877510098015</v>
      </c>
      <c r="AI73" s="9">
        <f>SUMIFS('Stock-AF'!AR$2:AR$215,'Stock-AF'!$C$2:$C$215,Shares!$B73,'Stock-AF'!$G$2:$G$215,Shares!$A$1)/SUMIFS('Stock-AF'!AR$2:AR$215,'Stock-AF'!$C$2:$C$215,Shares!$A73,'Stock-AF'!$G$2:$G$215,Shares!$A$1)</f>
        <v>0.11113619666101272</v>
      </c>
      <c r="AJ73" s="9">
        <f>SUMIFS('Stock-AF'!AS$2:AS$215,'Stock-AF'!$C$2:$C$215,Shares!$B73,'Stock-AF'!$G$2:$G$215,Shares!$A$1)/SUMIFS('Stock-AF'!AS$2:AS$215,'Stock-AF'!$C$2:$C$215,Shares!$A73,'Stock-AF'!$G$2:$G$215,Shares!$A$1)</f>
        <v>5.7346696624272896E-3</v>
      </c>
      <c r="AK73" s="9">
        <f>SUMIFS('Stock-AF'!AT$2:AT$215,'Stock-AF'!$C$2:$C$215,Shares!$B73,'Stock-AF'!$G$2:$G$215,Shares!$A$1)/SUMIFS('Stock-AF'!AT$2:AT$215,'Stock-AF'!$C$2:$C$215,Shares!$A73,'Stock-AF'!$G$2:$G$215,Shares!$A$1)</f>
        <v>6.4897530727570901E-2</v>
      </c>
      <c r="AL73" s="9">
        <f>SUMIFS('Stock-AF'!AU$2:AU$215,'Stock-AF'!$C$2:$C$215,Shares!$B73,'Stock-AF'!$G$2:$G$215,Shares!$A$1)/SUMIFS('Stock-AF'!AU$2:AU$215,'Stock-AF'!$C$2:$C$215,Shares!$A73,'Stock-AF'!$G$2:$G$215,Shares!$A$1)</f>
        <v>0.47933926570148611</v>
      </c>
      <c r="AM73" s="9">
        <f>SUMIFS('Stock-AF'!AV$2:AV$215,'Stock-AF'!$C$2:$C$215,Shares!$B73,'Stock-AF'!$G$2:$G$215,Shares!$A$1)/SUMIFS('Stock-AF'!AV$2:AV$215,'Stock-AF'!$C$2:$C$215,Shares!$A73,'Stock-AF'!$G$2:$G$215,Shares!$A$1)</f>
        <v>0.50020254124966745</v>
      </c>
    </row>
    <row r="74" spans="1:39">
      <c r="A74" t="str">
        <f t="shared" si="1"/>
        <v>C_ES-SH-SR*</v>
      </c>
      <c r="B74" s="4" t="s">
        <v>187</v>
      </c>
      <c r="C74" s="9">
        <f>SUMIFS('Stock-AF'!L$2:L$215,'Stock-AF'!$C$2:$C$215,Shares!$B74,'Stock-AF'!$G$2:$G$215,Shares!$A$1)/SUMIFS('Stock-AF'!L$2:L$215,'Stock-AF'!$C$2:$C$215,Shares!$A74,'Stock-AF'!$G$2:$G$215,Shares!$A$1)</f>
        <v>0</v>
      </c>
      <c r="D74" s="9">
        <f>SUMIFS('Stock-AF'!M$2:M$215,'Stock-AF'!$C$2:$C$215,Shares!$B74,'Stock-AF'!$G$2:$G$215,Shares!$A$1)/SUMIFS('Stock-AF'!M$2:M$215,'Stock-AF'!$C$2:$C$215,Shares!$A74,'Stock-AF'!$G$2:$G$215,Shares!$A$1)</f>
        <v>4.9135530088539334E-3</v>
      </c>
      <c r="E74" s="9">
        <f>SUMIFS('Stock-AF'!N$2:N$215,'Stock-AF'!$C$2:$C$215,Shares!$B74,'Stock-AF'!$G$2:$G$215,Shares!$A$1)/SUMIFS('Stock-AF'!N$2:N$215,'Stock-AF'!$C$2:$C$215,Shares!$A74,'Stock-AF'!$G$2:$G$215,Shares!$A$1)</f>
        <v>0</v>
      </c>
      <c r="F74" s="9">
        <f>SUMIFS('Stock-AF'!O$2:O$215,'Stock-AF'!$C$2:$C$215,Shares!$B74,'Stock-AF'!$G$2:$G$215,Shares!$A$1)/SUMIFS('Stock-AF'!O$2:O$215,'Stock-AF'!$C$2:$C$215,Shares!$A74,'Stock-AF'!$G$2:$G$215,Shares!$A$1)</f>
        <v>0</v>
      </c>
      <c r="G74" s="9">
        <f>SUMIFS('Stock-AF'!P$2:P$215,'Stock-AF'!$C$2:$C$215,Shares!$B74,'Stock-AF'!$G$2:$G$215,Shares!$A$1)/SUMIFS('Stock-AF'!P$2:P$215,'Stock-AF'!$C$2:$C$215,Shares!$A74,'Stock-AF'!$G$2:$G$215,Shares!$A$1)</f>
        <v>9.2968331106849308E-2</v>
      </c>
      <c r="H74" s="9">
        <f>SUMIFS('Stock-AF'!Q$2:Q$215,'Stock-AF'!$C$2:$C$215,Shares!$B74,'Stock-AF'!$G$2:$G$215,Shares!$A$1)/SUMIFS('Stock-AF'!Q$2:Q$215,'Stock-AF'!$C$2:$C$215,Shares!$A74,'Stock-AF'!$G$2:$G$215,Shares!$A$1)</f>
        <v>1.4108763190925687E-2</v>
      </c>
      <c r="I74" s="9">
        <f>SUMIFS('Stock-AF'!R$2:R$215,'Stock-AF'!$C$2:$C$215,Shares!$B74,'Stock-AF'!$G$2:$G$215,Shares!$A$1)/SUMIFS('Stock-AF'!R$2:R$215,'Stock-AF'!$C$2:$C$215,Shares!$A74,'Stock-AF'!$G$2:$G$215,Shares!$A$1)</f>
        <v>0</v>
      </c>
      <c r="J74" s="9">
        <f>SUMIFS('Stock-AF'!S$2:S$215,'Stock-AF'!$C$2:$C$215,Shares!$B74,'Stock-AF'!$G$2:$G$215,Shares!$A$1)/SUMIFS('Stock-AF'!S$2:S$215,'Stock-AF'!$C$2:$C$215,Shares!$A74,'Stock-AF'!$G$2:$G$215,Shares!$A$1)</f>
        <v>0</v>
      </c>
      <c r="K74" s="9">
        <f>SUMIFS('Stock-AF'!T$2:T$215,'Stock-AF'!$C$2:$C$215,Shares!$B74,'Stock-AF'!$G$2:$G$215,Shares!$A$1)/SUMIFS('Stock-AF'!T$2:T$215,'Stock-AF'!$C$2:$C$215,Shares!$A74,'Stock-AF'!$G$2:$G$215,Shares!$A$1)</f>
        <v>0</v>
      </c>
      <c r="L74" s="9">
        <f>SUMIFS('Stock-AF'!U$2:U$215,'Stock-AF'!$C$2:$C$215,Shares!$B74,'Stock-AF'!$G$2:$G$215,Shares!$A$1)/SUMIFS('Stock-AF'!U$2:U$215,'Stock-AF'!$C$2:$C$215,Shares!$A74,'Stock-AF'!$G$2:$G$215,Shares!$A$1)</f>
        <v>0</v>
      </c>
      <c r="M74" s="9">
        <f>SUMIFS('Stock-AF'!V$2:V$215,'Stock-AF'!$C$2:$C$215,Shares!$B74,'Stock-AF'!$G$2:$G$215,Shares!$A$1)/SUMIFS('Stock-AF'!V$2:V$215,'Stock-AF'!$C$2:$C$215,Shares!$A74,'Stock-AF'!$G$2:$G$215,Shares!$A$1)</f>
        <v>0</v>
      </c>
      <c r="N74" s="9">
        <f>SUMIFS('Stock-AF'!W$2:W$215,'Stock-AF'!$C$2:$C$215,Shares!$B74,'Stock-AF'!$G$2:$G$215,Shares!$A$1)/SUMIFS('Stock-AF'!W$2:W$215,'Stock-AF'!$C$2:$C$215,Shares!$A74,'Stock-AF'!$G$2:$G$215,Shares!$A$1)</f>
        <v>0</v>
      </c>
      <c r="O74" s="9">
        <f>SUMIFS('Stock-AF'!X$2:X$215,'Stock-AF'!$C$2:$C$215,Shares!$B74,'Stock-AF'!$G$2:$G$215,Shares!$A$1)/SUMIFS('Stock-AF'!X$2:X$215,'Stock-AF'!$C$2:$C$215,Shares!$A74,'Stock-AF'!$G$2:$G$215,Shares!$A$1)</f>
        <v>8.2270642050594341E-4</v>
      </c>
      <c r="P74" s="9">
        <f>SUMIFS('Stock-AF'!Y$2:Y$215,'Stock-AF'!$C$2:$C$215,Shares!$B74,'Stock-AF'!$G$2:$G$215,Shares!$A$1)/SUMIFS('Stock-AF'!Y$2:Y$215,'Stock-AF'!$C$2:$C$215,Shares!$A74,'Stock-AF'!$G$2:$G$215,Shares!$A$1)</f>
        <v>0</v>
      </c>
      <c r="Q74" s="9">
        <f>SUMIFS('Stock-AF'!Z$2:Z$215,'Stock-AF'!$C$2:$C$215,Shares!$B74,'Stock-AF'!$G$2:$G$215,Shares!$A$1)/SUMIFS('Stock-AF'!Z$2:Z$215,'Stock-AF'!$C$2:$C$215,Shares!$A74,'Stock-AF'!$G$2:$G$215,Shares!$A$1)</f>
        <v>2.2712659294199847E-3</v>
      </c>
      <c r="R74" s="9">
        <f>SUMIFS('Stock-AF'!AA$2:AA$215,'Stock-AF'!$C$2:$C$215,Shares!$B74,'Stock-AF'!$G$2:$G$215,Shares!$A$1)/SUMIFS('Stock-AF'!AA$2:AA$215,'Stock-AF'!$C$2:$C$215,Shares!$A74,'Stock-AF'!$G$2:$G$215,Shares!$A$1)</f>
        <v>2.634240691976613E-2</v>
      </c>
      <c r="S74" s="9">
        <f>SUMIFS('Stock-AF'!AB$2:AB$215,'Stock-AF'!$C$2:$C$215,Shares!$B74,'Stock-AF'!$G$2:$G$215,Shares!$A$1)/SUMIFS('Stock-AF'!AB$2:AB$215,'Stock-AF'!$C$2:$C$215,Shares!$A74,'Stock-AF'!$G$2:$G$215,Shares!$A$1)</f>
        <v>4.3046789577550613E-2</v>
      </c>
      <c r="T74" s="9">
        <f>SUMIFS('Stock-AF'!AC$2:AC$215,'Stock-AF'!$C$2:$C$215,Shares!$B74,'Stock-AF'!$G$2:$G$215,Shares!$A$1)/SUMIFS('Stock-AF'!AC$2:AC$215,'Stock-AF'!$C$2:$C$215,Shares!$A74,'Stock-AF'!$G$2:$G$215,Shares!$A$1)</f>
        <v>0</v>
      </c>
      <c r="U74" s="9">
        <f>SUMIFS('Stock-AF'!AD$2:AD$215,'Stock-AF'!$C$2:$C$215,Shares!$B74,'Stock-AF'!$G$2:$G$215,Shares!$A$1)/SUMIFS('Stock-AF'!AD$2:AD$215,'Stock-AF'!$C$2:$C$215,Shares!$A74,'Stock-AF'!$G$2:$G$215,Shares!$A$1)</f>
        <v>0.73935197998930802</v>
      </c>
      <c r="V74" s="9">
        <f>SUMIFS('Stock-AF'!AE$2:AE$215,'Stock-AF'!$C$2:$C$215,Shares!$B74,'Stock-AF'!$G$2:$G$215,Shares!$A$1)/SUMIFS('Stock-AF'!AE$2:AE$215,'Stock-AF'!$C$2:$C$215,Shares!$A74,'Stock-AF'!$G$2:$G$215,Shares!$A$1)</f>
        <v>1.0118224792757657E-2</v>
      </c>
      <c r="W74" s="9">
        <f>SUMIFS('Stock-AF'!AF$2:AF$215,'Stock-AF'!$C$2:$C$215,Shares!$B74,'Stock-AF'!$G$2:$G$215,Shares!$A$1)/SUMIFS('Stock-AF'!AF$2:AF$215,'Stock-AF'!$C$2:$C$215,Shares!$A74,'Stock-AF'!$G$2:$G$215,Shares!$A$1)</f>
        <v>0</v>
      </c>
      <c r="X74" s="9">
        <f>SUMIFS('Stock-AF'!AG$2:AG$215,'Stock-AF'!$C$2:$C$215,Shares!$B74,'Stock-AF'!$G$2:$G$215,Shares!$A$1)/SUMIFS('Stock-AF'!AG$2:AG$215,'Stock-AF'!$C$2:$C$215,Shares!$A74,'Stock-AF'!$G$2:$G$215,Shares!$A$1)</f>
        <v>0</v>
      </c>
      <c r="Y74" s="9">
        <f>SUMIFS('Stock-AF'!AH$2:AH$215,'Stock-AF'!$C$2:$C$215,Shares!$B74,'Stock-AF'!$G$2:$G$215,Shares!$A$1)/SUMIFS('Stock-AF'!AH$2:AH$215,'Stock-AF'!$C$2:$C$215,Shares!$A74,'Stock-AF'!$G$2:$G$215,Shares!$A$1)</f>
        <v>0</v>
      </c>
      <c r="Z74" s="9">
        <f>SUMIFS('Stock-AF'!AI$2:AI$215,'Stock-AF'!$C$2:$C$215,Shares!$B74,'Stock-AF'!$G$2:$G$215,Shares!$A$1)/SUMIFS('Stock-AF'!AI$2:AI$215,'Stock-AF'!$C$2:$C$215,Shares!$A74,'Stock-AF'!$G$2:$G$215,Shares!$A$1)</f>
        <v>0</v>
      </c>
      <c r="AA74" s="9">
        <f>SUMIFS('Stock-AF'!AJ$2:AJ$215,'Stock-AF'!$C$2:$C$215,Shares!$B74,'Stock-AF'!$G$2:$G$215,Shares!$A$1)/SUMIFS('Stock-AF'!AJ$2:AJ$215,'Stock-AF'!$C$2:$C$215,Shares!$A74,'Stock-AF'!$G$2:$G$215,Shares!$A$1)</f>
        <v>0</v>
      </c>
      <c r="AB74" s="9">
        <f>SUMIFS('Stock-AF'!AK$2:AK$215,'Stock-AF'!$C$2:$C$215,Shares!$B74,'Stock-AF'!$G$2:$G$215,Shares!$A$1)/SUMIFS('Stock-AF'!AK$2:AK$215,'Stock-AF'!$C$2:$C$215,Shares!$A74,'Stock-AF'!$G$2:$G$215,Shares!$A$1)</f>
        <v>1.6778346598836414E-2</v>
      </c>
      <c r="AC74" s="9">
        <f>SUMIFS('Stock-AF'!AL$2:AL$215,'Stock-AF'!$C$2:$C$215,Shares!$B74,'Stock-AF'!$G$2:$G$215,Shares!$A$1)/SUMIFS('Stock-AF'!AL$2:AL$215,'Stock-AF'!$C$2:$C$215,Shares!$A74,'Stock-AF'!$G$2:$G$215,Shares!$A$1)</f>
        <v>0</v>
      </c>
      <c r="AD74" s="9">
        <f>SUMIFS('Stock-AF'!AM$2:AM$215,'Stock-AF'!$C$2:$C$215,Shares!$B74,'Stock-AF'!$G$2:$G$215,Shares!$A$1)/SUMIFS('Stock-AF'!AM$2:AM$215,'Stock-AF'!$C$2:$C$215,Shares!$A74,'Stock-AF'!$G$2:$G$215,Shares!$A$1)</f>
        <v>0</v>
      </c>
      <c r="AE74" s="9">
        <f>SUMIFS('Stock-AF'!AN$2:AN$215,'Stock-AF'!$C$2:$C$215,Shares!$B74,'Stock-AF'!$G$2:$G$215,Shares!$A$1)/SUMIFS('Stock-AF'!AN$2:AN$215,'Stock-AF'!$C$2:$C$215,Shares!$A74,'Stock-AF'!$G$2:$G$215,Shares!$A$1)</f>
        <v>0</v>
      </c>
      <c r="AF74" s="9">
        <f>SUMIFS('Stock-AF'!AO$2:AO$215,'Stock-AF'!$C$2:$C$215,Shares!$B74,'Stock-AF'!$G$2:$G$215,Shares!$A$1)/SUMIFS('Stock-AF'!AO$2:AO$215,'Stock-AF'!$C$2:$C$215,Shares!$A74,'Stock-AF'!$G$2:$G$215,Shares!$A$1)</f>
        <v>7.1224228553951041E-4</v>
      </c>
      <c r="AG74" s="9">
        <f>SUMIFS('Stock-AF'!AP$2:AP$215,'Stock-AF'!$C$2:$C$215,Shares!$B74,'Stock-AF'!$G$2:$G$215,Shares!$A$1)/SUMIFS('Stock-AF'!AP$2:AP$215,'Stock-AF'!$C$2:$C$215,Shares!$A74,'Stock-AF'!$G$2:$G$215,Shares!$A$1)</f>
        <v>1.8038776265217181E-2</v>
      </c>
      <c r="AH74" s="9">
        <f>SUMIFS('Stock-AF'!AQ$2:AQ$215,'Stock-AF'!$C$2:$C$215,Shares!$B74,'Stock-AF'!$G$2:$G$215,Shares!$A$1)/SUMIFS('Stock-AF'!AQ$2:AQ$215,'Stock-AF'!$C$2:$C$215,Shares!$A74,'Stock-AF'!$G$2:$G$215,Shares!$A$1)</f>
        <v>5.0665978551634322E-3</v>
      </c>
      <c r="AI74" s="9">
        <f>SUMIFS('Stock-AF'!AR$2:AR$215,'Stock-AF'!$C$2:$C$215,Shares!$B74,'Stock-AF'!$G$2:$G$215,Shares!$A$1)/SUMIFS('Stock-AF'!AR$2:AR$215,'Stock-AF'!$C$2:$C$215,Shares!$A74,'Stock-AF'!$G$2:$G$215,Shares!$A$1)</f>
        <v>6.6738302143027756E-3</v>
      </c>
      <c r="AJ74" s="9">
        <f>SUMIFS('Stock-AF'!AS$2:AS$215,'Stock-AF'!$C$2:$C$215,Shares!$B74,'Stock-AF'!$G$2:$G$215,Shares!$A$1)/SUMIFS('Stock-AF'!AS$2:AS$215,'Stock-AF'!$C$2:$C$215,Shares!$A74,'Stock-AF'!$G$2:$G$215,Shares!$A$1)</f>
        <v>0</v>
      </c>
      <c r="AK74" s="9">
        <f>SUMIFS('Stock-AF'!AT$2:AT$215,'Stock-AF'!$C$2:$C$215,Shares!$B74,'Stock-AF'!$G$2:$G$215,Shares!$A$1)/SUMIFS('Stock-AF'!AT$2:AT$215,'Stock-AF'!$C$2:$C$215,Shares!$A74,'Stock-AF'!$G$2:$G$215,Shares!$A$1)</f>
        <v>4.396170989378731E-2</v>
      </c>
      <c r="AL74" s="9">
        <f>SUMIFS('Stock-AF'!AU$2:AU$215,'Stock-AF'!$C$2:$C$215,Shares!$B74,'Stock-AF'!$G$2:$G$215,Shares!$A$1)/SUMIFS('Stock-AF'!AU$2:AU$215,'Stock-AF'!$C$2:$C$215,Shares!$A74,'Stock-AF'!$G$2:$G$215,Shares!$A$1)</f>
        <v>8.4026083384992163E-4</v>
      </c>
      <c r="AM74" s="9">
        <f>SUMIFS('Stock-AF'!AV$2:AV$215,'Stock-AF'!$C$2:$C$215,Shares!$B74,'Stock-AF'!$G$2:$G$215,Shares!$A$1)/SUMIFS('Stock-AF'!AV$2:AV$215,'Stock-AF'!$C$2:$C$215,Shares!$A74,'Stock-AF'!$G$2:$G$215,Shares!$A$1)</f>
        <v>1.2054842314231791E-4</v>
      </c>
    </row>
    <row r="75" spans="1:39">
      <c r="A75" t="str">
        <f t="shared" si="1"/>
        <v>C_ES-SH-SR*</v>
      </c>
      <c r="B75" s="4" t="s">
        <v>188</v>
      </c>
      <c r="C75" s="9">
        <f>SUMIFS('Stock-AF'!L$2:L$215,'Stock-AF'!$C$2:$C$215,Shares!$B75,'Stock-AF'!$G$2:$G$215,Shares!$A$1)/SUMIFS('Stock-AF'!L$2:L$215,'Stock-AF'!$C$2:$C$215,Shares!$A75,'Stock-AF'!$G$2:$G$215,Shares!$A$1)</f>
        <v>0</v>
      </c>
      <c r="D75" s="9">
        <f>SUMIFS('Stock-AF'!M$2:M$215,'Stock-AF'!$C$2:$C$215,Shares!$B75,'Stock-AF'!$G$2:$G$215,Shares!$A$1)/SUMIFS('Stock-AF'!M$2:M$215,'Stock-AF'!$C$2:$C$215,Shares!$A75,'Stock-AF'!$G$2:$G$215,Shares!$A$1)</f>
        <v>0.42360608645115538</v>
      </c>
      <c r="E75" s="9">
        <f>SUMIFS('Stock-AF'!N$2:N$215,'Stock-AF'!$C$2:$C$215,Shares!$B75,'Stock-AF'!$G$2:$G$215,Shares!$A$1)/SUMIFS('Stock-AF'!N$2:N$215,'Stock-AF'!$C$2:$C$215,Shares!$A75,'Stock-AF'!$G$2:$G$215,Shares!$A$1)</f>
        <v>0.38903495202114319</v>
      </c>
      <c r="F75" s="9">
        <f>SUMIFS('Stock-AF'!O$2:O$215,'Stock-AF'!$C$2:$C$215,Shares!$B75,'Stock-AF'!$G$2:$G$215,Shares!$A$1)/SUMIFS('Stock-AF'!O$2:O$215,'Stock-AF'!$C$2:$C$215,Shares!$A75,'Stock-AF'!$G$2:$G$215,Shares!$A$1)</f>
        <v>3.0768056487869538E-2</v>
      </c>
      <c r="G75" s="9">
        <f>SUMIFS('Stock-AF'!P$2:P$215,'Stock-AF'!$C$2:$C$215,Shares!$B75,'Stock-AF'!$G$2:$G$215,Shares!$A$1)/SUMIFS('Stock-AF'!P$2:P$215,'Stock-AF'!$C$2:$C$215,Shares!$A75,'Stock-AF'!$G$2:$G$215,Shares!$A$1)</f>
        <v>0.29205170315496881</v>
      </c>
      <c r="H75" s="9">
        <f>SUMIFS('Stock-AF'!Q$2:Q$215,'Stock-AF'!$C$2:$C$215,Shares!$B75,'Stock-AF'!$G$2:$G$215,Shares!$A$1)/SUMIFS('Stock-AF'!Q$2:Q$215,'Stock-AF'!$C$2:$C$215,Shares!$A75,'Stock-AF'!$G$2:$G$215,Shares!$A$1)</f>
        <v>4.86435166108505E-2</v>
      </c>
      <c r="I75" s="9">
        <f>SUMIFS('Stock-AF'!R$2:R$215,'Stock-AF'!$C$2:$C$215,Shares!$B75,'Stock-AF'!$G$2:$G$215,Shares!$A$1)/SUMIFS('Stock-AF'!R$2:R$215,'Stock-AF'!$C$2:$C$215,Shares!$A75,'Stock-AF'!$G$2:$G$215,Shares!$A$1)</f>
        <v>0</v>
      </c>
      <c r="J75" s="9">
        <f>SUMIFS('Stock-AF'!S$2:S$215,'Stock-AF'!$C$2:$C$215,Shares!$B75,'Stock-AF'!$G$2:$G$215,Shares!$A$1)/SUMIFS('Stock-AF'!S$2:S$215,'Stock-AF'!$C$2:$C$215,Shares!$A75,'Stock-AF'!$G$2:$G$215,Shares!$A$1)</f>
        <v>0.2072781459329896</v>
      </c>
      <c r="K75" s="9">
        <f>SUMIFS('Stock-AF'!T$2:T$215,'Stock-AF'!$C$2:$C$215,Shares!$B75,'Stock-AF'!$G$2:$G$215,Shares!$A$1)/SUMIFS('Stock-AF'!T$2:T$215,'Stock-AF'!$C$2:$C$215,Shares!$A75,'Stock-AF'!$G$2:$G$215,Shares!$A$1)</f>
        <v>0.18040967626543278</v>
      </c>
      <c r="L75" s="9">
        <f>SUMIFS('Stock-AF'!U$2:U$215,'Stock-AF'!$C$2:$C$215,Shares!$B75,'Stock-AF'!$G$2:$G$215,Shares!$A$1)/SUMIFS('Stock-AF'!U$2:U$215,'Stock-AF'!$C$2:$C$215,Shares!$A75,'Stock-AF'!$G$2:$G$215,Shares!$A$1)</f>
        <v>0.64366397389600571</v>
      </c>
      <c r="M75" s="9">
        <f>SUMIFS('Stock-AF'!V$2:V$215,'Stock-AF'!$C$2:$C$215,Shares!$B75,'Stock-AF'!$G$2:$G$215,Shares!$A$1)/SUMIFS('Stock-AF'!V$2:V$215,'Stock-AF'!$C$2:$C$215,Shares!$A75,'Stock-AF'!$G$2:$G$215,Shares!$A$1)</f>
        <v>0.48043139988591649</v>
      </c>
      <c r="N75" s="9">
        <f>SUMIFS('Stock-AF'!W$2:W$215,'Stock-AF'!$C$2:$C$215,Shares!$B75,'Stock-AF'!$G$2:$G$215,Shares!$A$1)/SUMIFS('Stock-AF'!W$2:W$215,'Stock-AF'!$C$2:$C$215,Shares!$A75,'Stock-AF'!$G$2:$G$215,Shares!$A$1)</f>
        <v>0</v>
      </c>
      <c r="O75" s="9">
        <f>SUMIFS('Stock-AF'!X$2:X$215,'Stock-AF'!$C$2:$C$215,Shares!$B75,'Stock-AF'!$G$2:$G$215,Shares!$A$1)/SUMIFS('Stock-AF'!X$2:X$215,'Stock-AF'!$C$2:$C$215,Shares!$A75,'Stock-AF'!$G$2:$G$215,Shares!$A$1)</f>
        <v>0</v>
      </c>
      <c r="P75" s="9">
        <f>SUMIFS('Stock-AF'!Y$2:Y$215,'Stock-AF'!$C$2:$C$215,Shares!$B75,'Stock-AF'!$G$2:$G$215,Shares!$A$1)/SUMIFS('Stock-AF'!Y$2:Y$215,'Stock-AF'!$C$2:$C$215,Shares!$A75,'Stock-AF'!$G$2:$G$215,Shares!$A$1)</f>
        <v>0.48728276701339651</v>
      </c>
      <c r="Q75" s="9">
        <f>SUMIFS('Stock-AF'!Z$2:Z$215,'Stock-AF'!$C$2:$C$215,Shares!$B75,'Stock-AF'!$G$2:$G$215,Shares!$A$1)/SUMIFS('Stock-AF'!Z$2:Z$215,'Stock-AF'!$C$2:$C$215,Shares!$A75,'Stock-AF'!$G$2:$G$215,Shares!$A$1)</f>
        <v>8.4596169370992028E-2</v>
      </c>
      <c r="R75" s="9">
        <f>SUMIFS('Stock-AF'!AA$2:AA$215,'Stock-AF'!$C$2:$C$215,Shares!$B75,'Stock-AF'!$G$2:$G$215,Shares!$A$1)/SUMIFS('Stock-AF'!AA$2:AA$215,'Stock-AF'!$C$2:$C$215,Shares!$A75,'Stock-AF'!$G$2:$G$215,Shares!$A$1)</f>
        <v>0.15647245572737861</v>
      </c>
      <c r="S75" s="9">
        <f>SUMIFS('Stock-AF'!AB$2:AB$215,'Stock-AF'!$C$2:$C$215,Shares!$B75,'Stock-AF'!$G$2:$G$215,Shares!$A$1)/SUMIFS('Stock-AF'!AB$2:AB$215,'Stock-AF'!$C$2:$C$215,Shares!$A75,'Stock-AF'!$G$2:$G$215,Shares!$A$1)</f>
        <v>0.10801663995643151</v>
      </c>
      <c r="T75" s="9">
        <f>SUMIFS('Stock-AF'!AC$2:AC$215,'Stock-AF'!$C$2:$C$215,Shares!$B75,'Stock-AF'!$G$2:$G$215,Shares!$A$1)/SUMIFS('Stock-AF'!AC$2:AC$215,'Stock-AF'!$C$2:$C$215,Shares!$A75,'Stock-AF'!$G$2:$G$215,Shares!$A$1)</f>
        <v>0</v>
      </c>
      <c r="U75" s="9">
        <f>SUMIFS('Stock-AF'!AD$2:AD$215,'Stock-AF'!$C$2:$C$215,Shares!$B75,'Stock-AF'!$G$2:$G$215,Shares!$A$1)/SUMIFS('Stock-AF'!AD$2:AD$215,'Stock-AF'!$C$2:$C$215,Shares!$A75,'Stock-AF'!$G$2:$G$215,Shares!$A$1)</f>
        <v>0.22482585209784026</v>
      </c>
      <c r="V75" s="9">
        <f>SUMIFS('Stock-AF'!AE$2:AE$215,'Stock-AF'!$C$2:$C$215,Shares!$B75,'Stock-AF'!$G$2:$G$215,Shares!$A$1)/SUMIFS('Stock-AF'!AE$2:AE$215,'Stock-AF'!$C$2:$C$215,Shares!$A75,'Stock-AF'!$G$2:$G$215,Shares!$A$1)</f>
        <v>9.3601721292818022E-3</v>
      </c>
      <c r="W75" s="9">
        <f>SUMIFS('Stock-AF'!AF$2:AF$215,'Stock-AF'!$C$2:$C$215,Shares!$B75,'Stock-AF'!$G$2:$G$215,Shares!$A$1)/SUMIFS('Stock-AF'!AF$2:AF$215,'Stock-AF'!$C$2:$C$215,Shares!$A75,'Stock-AF'!$G$2:$G$215,Shares!$A$1)</f>
        <v>5.1874972098061418E-2</v>
      </c>
      <c r="X75" s="9">
        <f>SUMIFS('Stock-AF'!AG$2:AG$215,'Stock-AF'!$C$2:$C$215,Shares!$B75,'Stock-AF'!$G$2:$G$215,Shares!$A$1)/SUMIFS('Stock-AF'!AG$2:AG$215,'Stock-AF'!$C$2:$C$215,Shares!$A75,'Stock-AF'!$G$2:$G$215,Shares!$A$1)</f>
        <v>0.58966767661876862</v>
      </c>
      <c r="Y75" s="9">
        <f>SUMIFS('Stock-AF'!AH$2:AH$215,'Stock-AF'!$C$2:$C$215,Shares!$B75,'Stock-AF'!$G$2:$G$215,Shares!$A$1)/SUMIFS('Stock-AF'!AH$2:AH$215,'Stock-AF'!$C$2:$C$215,Shares!$A75,'Stock-AF'!$G$2:$G$215,Shares!$A$1)</f>
        <v>9.3009333769932895E-2</v>
      </c>
      <c r="Z75" s="9">
        <f>SUMIFS('Stock-AF'!AI$2:AI$215,'Stock-AF'!$C$2:$C$215,Shares!$B75,'Stock-AF'!$G$2:$G$215,Shares!$A$1)/SUMIFS('Stock-AF'!AI$2:AI$215,'Stock-AF'!$C$2:$C$215,Shares!$A75,'Stock-AF'!$G$2:$G$215,Shares!$A$1)</f>
        <v>0.40213666636322493</v>
      </c>
      <c r="AA75" s="9">
        <f>SUMIFS('Stock-AF'!AJ$2:AJ$215,'Stock-AF'!$C$2:$C$215,Shares!$B75,'Stock-AF'!$G$2:$G$215,Shares!$A$1)/SUMIFS('Stock-AF'!AJ$2:AJ$215,'Stock-AF'!$C$2:$C$215,Shares!$A75,'Stock-AF'!$G$2:$G$215,Shares!$A$1)</f>
        <v>0</v>
      </c>
      <c r="AB75" s="9">
        <f>SUMIFS('Stock-AF'!AK$2:AK$215,'Stock-AF'!$C$2:$C$215,Shares!$B75,'Stock-AF'!$G$2:$G$215,Shares!$A$1)/SUMIFS('Stock-AF'!AK$2:AK$215,'Stock-AF'!$C$2:$C$215,Shares!$A75,'Stock-AF'!$G$2:$G$215,Shares!$A$1)</f>
        <v>0.14562190279926857</v>
      </c>
      <c r="AC75" s="9">
        <f>SUMIFS('Stock-AF'!AL$2:AL$215,'Stock-AF'!$C$2:$C$215,Shares!$B75,'Stock-AF'!$G$2:$G$215,Shares!$A$1)/SUMIFS('Stock-AF'!AL$2:AL$215,'Stock-AF'!$C$2:$C$215,Shares!$A75,'Stock-AF'!$G$2:$G$215,Shares!$A$1)</f>
        <v>0</v>
      </c>
      <c r="AD75" s="9">
        <f>SUMIFS('Stock-AF'!AM$2:AM$215,'Stock-AF'!$C$2:$C$215,Shares!$B75,'Stock-AF'!$G$2:$G$215,Shares!$A$1)/SUMIFS('Stock-AF'!AM$2:AM$215,'Stock-AF'!$C$2:$C$215,Shares!$A75,'Stock-AF'!$G$2:$G$215,Shares!$A$1)</f>
        <v>7.6913268908167604E-2</v>
      </c>
      <c r="AE75" s="9">
        <f>SUMIFS('Stock-AF'!AN$2:AN$215,'Stock-AF'!$C$2:$C$215,Shares!$B75,'Stock-AF'!$G$2:$G$215,Shares!$A$1)/SUMIFS('Stock-AF'!AN$2:AN$215,'Stock-AF'!$C$2:$C$215,Shares!$A75,'Stock-AF'!$G$2:$G$215,Shares!$A$1)</f>
        <v>0.17731642597856287</v>
      </c>
      <c r="AF75" s="9">
        <f>SUMIFS('Stock-AF'!AO$2:AO$215,'Stock-AF'!$C$2:$C$215,Shares!$B75,'Stock-AF'!$G$2:$G$215,Shares!$A$1)/SUMIFS('Stock-AF'!AO$2:AO$215,'Stock-AF'!$C$2:$C$215,Shares!$A75,'Stock-AF'!$G$2:$G$215,Shares!$A$1)</f>
        <v>0.19052040453622024</v>
      </c>
      <c r="AG75" s="9">
        <f>SUMIFS('Stock-AF'!AP$2:AP$215,'Stock-AF'!$C$2:$C$215,Shares!$B75,'Stock-AF'!$G$2:$G$215,Shares!$A$1)/SUMIFS('Stock-AF'!AP$2:AP$215,'Stock-AF'!$C$2:$C$215,Shares!$A75,'Stock-AF'!$G$2:$G$215,Shares!$A$1)</f>
        <v>1.869278767631315E-2</v>
      </c>
      <c r="AH75" s="9">
        <f>SUMIFS('Stock-AF'!AQ$2:AQ$215,'Stock-AF'!$C$2:$C$215,Shares!$B75,'Stock-AF'!$G$2:$G$215,Shares!$A$1)/SUMIFS('Stock-AF'!AQ$2:AQ$215,'Stock-AF'!$C$2:$C$215,Shares!$A75,'Stock-AF'!$G$2:$G$215,Shares!$A$1)</f>
        <v>0.20256697734201576</v>
      </c>
      <c r="AI75" s="9">
        <f>SUMIFS('Stock-AF'!AR$2:AR$215,'Stock-AF'!$C$2:$C$215,Shares!$B75,'Stock-AF'!$G$2:$G$215,Shares!$A$1)/SUMIFS('Stock-AF'!AR$2:AR$215,'Stock-AF'!$C$2:$C$215,Shares!$A75,'Stock-AF'!$G$2:$G$215,Shares!$A$1)</f>
        <v>0.22216363579714177</v>
      </c>
      <c r="AJ75" s="9">
        <f>SUMIFS('Stock-AF'!AS$2:AS$215,'Stock-AF'!$C$2:$C$215,Shares!$B75,'Stock-AF'!$G$2:$G$215,Shares!$A$1)/SUMIFS('Stock-AF'!AS$2:AS$215,'Stock-AF'!$C$2:$C$215,Shares!$A75,'Stock-AF'!$G$2:$G$215,Shares!$A$1)</f>
        <v>0.42419540049046855</v>
      </c>
      <c r="AK75" s="9">
        <f>SUMIFS('Stock-AF'!AT$2:AT$215,'Stock-AF'!$C$2:$C$215,Shares!$B75,'Stock-AF'!$G$2:$G$215,Shares!$A$1)/SUMIFS('Stock-AF'!AT$2:AT$215,'Stock-AF'!$C$2:$C$215,Shares!$A75,'Stock-AF'!$G$2:$G$215,Shares!$A$1)</f>
        <v>0.14786083523031082</v>
      </c>
      <c r="AL75" s="9">
        <f>SUMIFS('Stock-AF'!AU$2:AU$215,'Stock-AF'!$C$2:$C$215,Shares!$B75,'Stock-AF'!$G$2:$G$215,Shares!$A$1)/SUMIFS('Stock-AF'!AU$2:AU$215,'Stock-AF'!$C$2:$C$215,Shares!$A75,'Stock-AF'!$G$2:$G$215,Shares!$A$1)</f>
        <v>0.16419111427341207</v>
      </c>
      <c r="AM75" s="9">
        <f>SUMIFS('Stock-AF'!AV$2:AV$215,'Stock-AF'!$C$2:$C$215,Shares!$B75,'Stock-AF'!$G$2:$G$215,Shares!$A$1)/SUMIFS('Stock-AF'!AV$2:AV$215,'Stock-AF'!$C$2:$C$215,Shares!$A75,'Stock-AF'!$G$2:$G$215,Shares!$A$1)</f>
        <v>5.3746676966062952E-2</v>
      </c>
    </row>
    <row r="76" spans="1:39">
      <c r="A76" t="str">
        <f t="shared" si="1"/>
        <v>C_ES-SH-SR*</v>
      </c>
      <c r="B76" s="4" t="s">
        <v>189</v>
      </c>
      <c r="C76" s="9">
        <f>SUMIFS('Stock-AF'!L$2:L$215,'Stock-AF'!$C$2:$C$215,Shares!$B76,'Stock-AF'!$G$2:$G$215,Shares!$A$1)/SUMIFS('Stock-AF'!L$2:L$215,'Stock-AF'!$C$2:$C$215,Shares!$A76,'Stock-AF'!$G$2:$G$215,Shares!$A$1)</f>
        <v>0</v>
      </c>
      <c r="D76" s="9">
        <f>SUMIFS('Stock-AF'!M$2:M$215,'Stock-AF'!$C$2:$C$215,Shares!$B76,'Stock-AF'!$G$2:$G$215,Shares!$A$1)/SUMIFS('Stock-AF'!M$2:M$215,'Stock-AF'!$C$2:$C$215,Shares!$A76,'Stock-AF'!$G$2:$G$215,Shares!$A$1)</f>
        <v>0</v>
      </c>
      <c r="E76" s="9">
        <f>SUMIFS('Stock-AF'!N$2:N$215,'Stock-AF'!$C$2:$C$215,Shares!$B76,'Stock-AF'!$G$2:$G$215,Shares!$A$1)/SUMIFS('Stock-AF'!N$2:N$215,'Stock-AF'!$C$2:$C$215,Shares!$A76,'Stock-AF'!$G$2:$G$215,Shares!$A$1)</f>
        <v>0</v>
      </c>
      <c r="F76" s="9">
        <f>SUMIFS('Stock-AF'!O$2:O$215,'Stock-AF'!$C$2:$C$215,Shares!$B76,'Stock-AF'!$G$2:$G$215,Shares!$A$1)/SUMIFS('Stock-AF'!O$2:O$215,'Stock-AF'!$C$2:$C$215,Shares!$A76,'Stock-AF'!$G$2:$G$215,Shares!$A$1)</f>
        <v>0</v>
      </c>
      <c r="G76" s="9">
        <f>SUMIFS('Stock-AF'!P$2:P$215,'Stock-AF'!$C$2:$C$215,Shares!$B76,'Stock-AF'!$G$2:$G$215,Shares!$A$1)/SUMIFS('Stock-AF'!P$2:P$215,'Stock-AF'!$C$2:$C$215,Shares!$A76,'Stock-AF'!$G$2:$G$215,Shares!$A$1)</f>
        <v>0</v>
      </c>
      <c r="H76" s="9">
        <f>SUMIFS('Stock-AF'!Q$2:Q$215,'Stock-AF'!$C$2:$C$215,Shares!$B76,'Stock-AF'!$G$2:$G$215,Shares!$A$1)/SUMIFS('Stock-AF'!Q$2:Q$215,'Stock-AF'!$C$2:$C$215,Shares!$A76,'Stock-AF'!$G$2:$G$215,Shares!$A$1)</f>
        <v>0</v>
      </c>
      <c r="I76" s="9">
        <f>SUMIFS('Stock-AF'!R$2:R$215,'Stock-AF'!$C$2:$C$215,Shares!$B76,'Stock-AF'!$G$2:$G$215,Shares!$A$1)/SUMIFS('Stock-AF'!R$2:R$215,'Stock-AF'!$C$2:$C$215,Shares!$A76,'Stock-AF'!$G$2:$G$215,Shares!$A$1)</f>
        <v>0</v>
      </c>
      <c r="J76" s="9">
        <f>SUMIFS('Stock-AF'!S$2:S$215,'Stock-AF'!$C$2:$C$215,Shares!$B76,'Stock-AF'!$G$2:$G$215,Shares!$A$1)/SUMIFS('Stock-AF'!S$2:S$215,'Stock-AF'!$C$2:$C$215,Shares!$A76,'Stock-AF'!$G$2:$G$215,Shares!$A$1)</f>
        <v>0</v>
      </c>
      <c r="K76" s="9">
        <f>SUMIFS('Stock-AF'!T$2:T$215,'Stock-AF'!$C$2:$C$215,Shares!$B76,'Stock-AF'!$G$2:$G$215,Shares!$A$1)/SUMIFS('Stock-AF'!T$2:T$215,'Stock-AF'!$C$2:$C$215,Shares!$A76,'Stock-AF'!$G$2:$G$215,Shares!$A$1)</f>
        <v>0</v>
      </c>
      <c r="L76" s="9">
        <f>SUMIFS('Stock-AF'!U$2:U$215,'Stock-AF'!$C$2:$C$215,Shares!$B76,'Stock-AF'!$G$2:$G$215,Shares!$A$1)/SUMIFS('Stock-AF'!U$2:U$215,'Stock-AF'!$C$2:$C$215,Shares!$A76,'Stock-AF'!$G$2:$G$215,Shares!$A$1)</f>
        <v>0</v>
      </c>
      <c r="M76" s="9">
        <f>SUMIFS('Stock-AF'!V$2:V$215,'Stock-AF'!$C$2:$C$215,Shares!$B76,'Stock-AF'!$G$2:$G$215,Shares!$A$1)/SUMIFS('Stock-AF'!V$2:V$215,'Stock-AF'!$C$2:$C$215,Shares!$A76,'Stock-AF'!$G$2:$G$215,Shares!$A$1)</f>
        <v>0</v>
      </c>
      <c r="N76" s="9">
        <f>SUMIFS('Stock-AF'!W$2:W$215,'Stock-AF'!$C$2:$C$215,Shares!$B76,'Stock-AF'!$G$2:$G$215,Shares!$A$1)/SUMIFS('Stock-AF'!W$2:W$215,'Stock-AF'!$C$2:$C$215,Shares!$A76,'Stock-AF'!$G$2:$G$215,Shares!$A$1)</f>
        <v>0</v>
      </c>
      <c r="O76" s="9">
        <f>SUMIFS('Stock-AF'!X$2:X$215,'Stock-AF'!$C$2:$C$215,Shares!$B76,'Stock-AF'!$G$2:$G$215,Shares!$A$1)/SUMIFS('Stock-AF'!X$2:X$215,'Stock-AF'!$C$2:$C$215,Shares!$A76,'Stock-AF'!$G$2:$G$215,Shares!$A$1)</f>
        <v>0</v>
      </c>
      <c r="P76" s="9">
        <f>SUMIFS('Stock-AF'!Y$2:Y$215,'Stock-AF'!$C$2:$C$215,Shares!$B76,'Stock-AF'!$G$2:$G$215,Shares!$A$1)/SUMIFS('Stock-AF'!Y$2:Y$215,'Stock-AF'!$C$2:$C$215,Shares!$A76,'Stock-AF'!$G$2:$G$215,Shares!$A$1)</f>
        <v>0</v>
      </c>
      <c r="Q76" s="9">
        <f>SUMIFS('Stock-AF'!Z$2:Z$215,'Stock-AF'!$C$2:$C$215,Shares!$B76,'Stock-AF'!$G$2:$G$215,Shares!$A$1)/SUMIFS('Stock-AF'!Z$2:Z$215,'Stock-AF'!$C$2:$C$215,Shares!$A76,'Stock-AF'!$G$2:$G$215,Shares!$A$1)</f>
        <v>0</v>
      </c>
      <c r="R76" s="9">
        <f>SUMIFS('Stock-AF'!AA$2:AA$215,'Stock-AF'!$C$2:$C$215,Shares!$B76,'Stock-AF'!$G$2:$G$215,Shares!$A$1)/SUMIFS('Stock-AF'!AA$2:AA$215,'Stock-AF'!$C$2:$C$215,Shares!$A76,'Stock-AF'!$G$2:$G$215,Shares!$A$1)</f>
        <v>0</v>
      </c>
      <c r="S76" s="9">
        <f>SUMIFS('Stock-AF'!AB$2:AB$215,'Stock-AF'!$C$2:$C$215,Shares!$B76,'Stock-AF'!$G$2:$G$215,Shares!$A$1)/SUMIFS('Stock-AF'!AB$2:AB$215,'Stock-AF'!$C$2:$C$215,Shares!$A76,'Stock-AF'!$G$2:$G$215,Shares!$A$1)</f>
        <v>0</v>
      </c>
      <c r="T76" s="9">
        <f>SUMIFS('Stock-AF'!AC$2:AC$215,'Stock-AF'!$C$2:$C$215,Shares!$B76,'Stock-AF'!$G$2:$G$215,Shares!$A$1)/SUMIFS('Stock-AF'!AC$2:AC$215,'Stock-AF'!$C$2:$C$215,Shares!$A76,'Stock-AF'!$G$2:$G$215,Shares!$A$1)</f>
        <v>0</v>
      </c>
      <c r="U76" s="9">
        <f>SUMIFS('Stock-AF'!AD$2:AD$215,'Stock-AF'!$C$2:$C$215,Shares!$B76,'Stock-AF'!$G$2:$G$215,Shares!$A$1)/SUMIFS('Stock-AF'!AD$2:AD$215,'Stock-AF'!$C$2:$C$215,Shares!$A76,'Stock-AF'!$G$2:$G$215,Shares!$A$1)</f>
        <v>0</v>
      </c>
      <c r="V76" s="9">
        <f>SUMIFS('Stock-AF'!AE$2:AE$215,'Stock-AF'!$C$2:$C$215,Shares!$B76,'Stock-AF'!$G$2:$G$215,Shares!$A$1)/SUMIFS('Stock-AF'!AE$2:AE$215,'Stock-AF'!$C$2:$C$215,Shares!$A76,'Stock-AF'!$G$2:$G$215,Shares!$A$1)</f>
        <v>9.9806281979189157E-3</v>
      </c>
      <c r="W76" s="9">
        <f>SUMIFS('Stock-AF'!AF$2:AF$215,'Stock-AF'!$C$2:$C$215,Shares!$B76,'Stock-AF'!$G$2:$G$215,Shares!$A$1)/SUMIFS('Stock-AF'!AF$2:AF$215,'Stock-AF'!$C$2:$C$215,Shares!$A76,'Stock-AF'!$G$2:$G$215,Shares!$A$1)</f>
        <v>0</v>
      </c>
      <c r="X76" s="9">
        <f>SUMIFS('Stock-AF'!AG$2:AG$215,'Stock-AF'!$C$2:$C$215,Shares!$B76,'Stock-AF'!$G$2:$G$215,Shares!$A$1)/SUMIFS('Stock-AF'!AG$2:AG$215,'Stock-AF'!$C$2:$C$215,Shares!$A76,'Stock-AF'!$G$2:$G$215,Shares!$A$1)</f>
        <v>0</v>
      </c>
      <c r="Y76" s="9">
        <f>SUMIFS('Stock-AF'!AH$2:AH$215,'Stock-AF'!$C$2:$C$215,Shares!$B76,'Stock-AF'!$G$2:$G$215,Shares!$A$1)/SUMIFS('Stock-AF'!AH$2:AH$215,'Stock-AF'!$C$2:$C$215,Shares!$A76,'Stock-AF'!$G$2:$G$215,Shares!$A$1)</f>
        <v>3.3829597474862344E-3</v>
      </c>
      <c r="Z76" s="9">
        <f>SUMIFS('Stock-AF'!AI$2:AI$215,'Stock-AF'!$C$2:$C$215,Shares!$B76,'Stock-AF'!$G$2:$G$215,Shares!$A$1)/SUMIFS('Stock-AF'!AI$2:AI$215,'Stock-AF'!$C$2:$C$215,Shares!$A76,'Stock-AF'!$G$2:$G$215,Shares!$A$1)</f>
        <v>0</v>
      </c>
      <c r="AA76" s="9">
        <f>SUMIFS('Stock-AF'!AJ$2:AJ$215,'Stock-AF'!$C$2:$C$215,Shares!$B76,'Stock-AF'!$G$2:$G$215,Shares!$A$1)/SUMIFS('Stock-AF'!AJ$2:AJ$215,'Stock-AF'!$C$2:$C$215,Shares!$A76,'Stock-AF'!$G$2:$G$215,Shares!$A$1)</f>
        <v>0</v>
      </c>
      <c r="AB76" s="9">
        <f>SUMIFS('Stock-AF'!AK$2:AK$215,'Stock-AF'!$C$2:$C$215,Shares!$B76,'Stock-AF'!$G$2:$G$215,Shares!$A$1)/SUMIFS('Stock-AF'!AK$2:AK$215,'Stock-AF'!$C$2:$C$215,Shares!$A76,'Stock-AF'!$G$2:$G$215,Shares!$A$1)</f>
        <v>0</v>
      </c>
      <c r="AC76" s="9">
        <f>SUMIFS('Stock-AF'!AL$2:AL$215,'Stock-AF'!$C$2:$C$215,Shares!$B76,'Stock-AF'!$G$2:$G$215,Shares!$A$1)/SUMIFS('Stock-AF'!AL$2:AL$215,'Stock-AF'!$C$2:$C$215,Shares!$A76,'Stock-AF'!$G$2:$G$215,Shares!$A$1)</f>
        <v>0</v>
      </c>
      <c r="AD76" s="9">
        <f>SUMIFS('Stock-AF'!AM$2:AM$215,'Stock-AF'!$C$2:$C$215,Shares!$B76,'Stock-AF'!$G$2:$G$215,Shares!$A$1)/SUMIFS('Stock-AF'!AM$2:AM$215,'Stock-AF'!$C$2:$C$215,Shares!$A76,'Stock-AF'!$G$2:$G$215,Shares!$A$1)</f>
        <v>0</v>
      </c>
      <c r="AE76" s="9">
        <f>SUMIFS('Stock-AF'!AN$2:AN$215,'Stock-AF'!$C$2:$C$215,Shares!$B76,'Stock-AF'!$G$2:$G$215,Shares!$A$1)/SUMIFS('Stock-AF'!AN$2:AN$215,'Stock-AF'!$C$2:$C$215,Shares!$A76,'Stock-AF'!$G$2:$G$215,Shares!$A$1)</f>
        <v>0</v>
      </c>
      <c r="AF76" s="9">
        <f>SUMIFS('Stock-AF'!AO$2:AO$215,'Stock-AF'!$C$2:$C$215,Shares!$B76,'Stock-AF'!$G$2:$G$215,Shares!$A$1)/SUMIFS('Stock-AF'!AO$2:AO$215,'Stock-AF'!$C$2:$C$215,Shares!$A76,'Stock-AF'!$G$2:$G$215,Shares!$A$1)</f>
        <v>0</v>
      </c>
      <c r="AG76" s="9">
        <f>SUMIFS('Stock-AF'!AP$2:AP$215,'Stock-AF'!$C$2:$C$215,Shares!$B76,'Stock-AF'!$G$2:$G$215,Shares!$A$1)/SUMIFS('Stock-AF'!AP$2:AP$215,'Stock-AF'!$C$2:$C$215,Shares!$A76,'Stock-AF'!$G$2:$G$215,Shares!$A$1)</f>
        <v>0</v>
      </c>
      <c r="AH76" s="9">
        <f>SUMIFS('Stock-AF'!AQ$2:AQ$215,'Stock-AF'!$C$2:$C$215,Shares!$B76,'Stock-AF'!$G$2:$G$215,Shares!$A$1)/SUMIFS('Stock-AF'!AQ$2:AQ$215,'Stock-AF'!$C$2:$C$215,Shares!$A76,'Stock-AF'!$G$2:$G$215,Shares!$A$1)</f>
        <v>0</v>
      </c>
      <c r="AI76" s="9">
        <f>SUMIFS('Stock-AF'!AR$2:AR$215,'Stock-AF'!$C$2:$C$215,Shares!$B76,'Stock-AF'!$G$2:$G$215,Shares!$A$1)/SUMIFS('Stock-AF'!AR$2:AR$215,'Stock-AF'!$C$2:$C$215,Shares!$A76,'Stock-AF'!$G$2:$G$215,Shares!$A$1)</f>
        <v>0</v>
      </c>
      <c r="AJ76" s="9">
        <f>SUMIFS('Stock-AF'!AS$2:AS$215,'Stock-AF'!$C$2:$C$215,Shares!$B76,'Stock-AF'!$G$2:$G$215,Shares!$A$1)/SUMIFS('Stock-AF'!AS$2:AS$215,'Stock-AF'!$C$2:$C$215,Shares!$A76,'Stock-AF'!$G$2:$G$215,Shares!$A$1)</f>
        <v>0</v>
      </c>
      <c r="AK76" s="9">
        <f>SUMIFS('Stock-AF'!AT$2:AT$215,'Stock-AF'!$C$2:$C$215,Shares!$B76,'Stock-AF'!$G$2:$G$215,Shares!$A$1)/SUMIFS('Stock-AF'!AT$2:AT$215,'Stock-AF'!$C$2:$C$215,Shares!$A76,'Stock-AF'!$G$2:$G$215,Shares!$A$1)</f>
        <v>2.2597025230252369E-2</v>
      </c>
      <c r="AL76" s="9">
        <f>SUMIFS('Stock-AF'!AU$2:AU$215,'Stock-AF'!$C$2:$C$215,Shares!$B76,'Stock-AF'!$G$2:$G$215,Shares!$A$1)/SUMIFS('Stock-AF'!AU$2:AU$215,'Stock-AF'!$C$2:$C$215,Shares!$A76,'Stock-AF'!$G$2:$G$215,Shares!$A$1)</f>
        <v>0</v>
      </c>
      <c r="AM76" s="9">
        <f>SUMIFS('Stock-AF'!AV$2:AV$215,'Stock-AF'!$C$2:$C$215,Shares!$B76,'Stock-AF'!$G$2:$G$215,Shares!$A$1)/SUMIFS('Stock-AF'!AV$2:AV$215,'Stock-AF'!$C$2:$C$215,Shares!$A76,'Stock-AF'!$G$2:$G$215,Shares!$A$1)</f>
        <v>0</v>
      </c>
    </row>
    <row r="77" spans="1:39">
      <c r="A77" t="str">
        <f t="shared" si="1"/>
        <v>C_ES-SH-SR*</v>
      </c>
      <c r="B77" s="4" t="s">
        <v>190</v>
      </c>
      <c r="C77" s="9">
        <f>SUMIFS('Stock-AF'!L$2:L$215,'Stock-AF'!$C$2:$C$215,Shares!$B77,'Stock-AF'!$G$2:$G$215,Shares!$A$1)/SUMIFS('Stock-AF'!L$2:L$215,'Stock-AF'!$C$2:$C$215,Shares!$A77,'Stock-AF'!$G$2:$G$215,Shares!$A$1)</f>
        <v>0.16587229280368043</v>
      </c>
      <c r="D77" s="9">
        <f>SUMIFS('Stock-AF'!M$2:M$215,'Stock-AF'!$C$2:$C$215,Shares!$B77,'Stock-AF'!$G$2:$G$215,Shares!$A$1)/SUMIFS('Stock-AF'!M$2:M$215,'Stock-AF'!$C$2:$C$215,Shares!$A77,'Stock-AF'!$G$2:$G$215,Shares!$A$1)</f>
        <v>0.11542869431430849</v>
      </c>
      <c r="E77" s="9">
        <f>SUMIFS('Stock-AF'!N$2:N$215,'Stock-AF'!$C$2:$C$215,Shares!$B77,'Stock-AF'!$G$2:$G$215,Shares!$A$1)/SUMIFS('Stock-AF'!N$2:N$215,'Stock-AF'!$C$2:$C$215,Shares!$A77,'Stock-AF'!$G$2:$G$215,Shares!$A$1)</f>
        <v>0.2200964680217504</v>
      </c>
      <c r="F77" s="9">
        <f>SUMIFS('Stock-AF'!O$2:O$215,'Stock-AF'!$C$2:$C$215,Shares!$B77,'Stock-AF'!$G$2:$G$215,Shares!$A$1)/SUMIFS('Stock-AF'!O$2:O$215,'Stock-AF'!$C$2:$C$215,Shares!$A77,'Stock-AF'!$G$2:$G$215,Shares!$A$1)</f>
        <v>0.22769498682396747</v>
      </c>
      <c r="G77" s="9">
        <f>SUMIFS('Stock-AF'!P$2:P$215,'Stock-AF'!$C$2:$C$215,Shares!$B77,'Stock-AF'!$G$2:$G$215,Shares!$A$1)/SUMIFS('Stock-AF'!P$2:P$215,'Stock-AF'!$C$2:$C$215,Shares!$A77,'Stock-AF'!$G$2:$G$215,Shares!$A$1)</f>
        <v>8.0723657699542137E-2</v>
      </c>
      <c r="H77" s="9">
        <f>SUMIFS('Stock-AF'!Q$2:Q$215,'Stock-AF'!$C$2:$C$215,Shares!$B77,'Stock-AF'!$G$2:$G$215,Shares!$A$1)/SUMIFS('Stock-AF'!Q$2:Q$215,'Stock-AF'!$C$2:$C$215,Shares!$A77,'Stock-AF'!$G$2:$G$215,Shares!$A$1)</f>
        <v>0.4399489523107733</v>
      </c>
      <c r="I77" s="9">
        <f>SUMIFS('Stock-AF'!R$2:R$215,'Stock-AF'!$C$2:$C$215,Shares!$B77,'Stock-AF'!$G$2:$G$215,Shares!$A$1)/SUMIFS('Stock-AF'!R$2:R$215,'Stock-AF'!$C$2:$C$215,Shares!$A77,'Stock-AF'!$G$2:$G$215,Shares!$A$1)</f>
        <v>0.26235767142918348</v>
      </c>
      <c r="J77" s="9">
        <f>SUMIFS('Stock-AF'!S$2:S$215,'Stock-AF'!$C$2:$C$215,Shares!$B77,'Stock-AF'!$G$2:$G$215,Shares!$A$1)/SUMIFS('Stock-AF'!S$2:S$215,'Stock-AF'!$C$2:$C$215,Shares!$A77,'Stock-AF'!$G$2:$G$215,Shares!$A$1)</f>
        <v>8.668231844210195E-3</v>
      </c>
      <c r="K77" s="9">
        <f>SUMIFS('Stock-AF'!T$2:T$215,'Stock-AF'!$C$2:$C$215,Shares!$B77,'Stock-AF'!$G$2:$G$215,Shares!$A$1)/SUMIFS('Stock-AF'!T$2:T$215,'Stock-AF'!$C$2:$C$215,Shares!$A77,'Stock-AF'!$G$2:$G$215,Shares!$A$1)</f>
        <v>0.33238331814002825</v>
      </c>
      <c r="L77" s="9">
        <f>SUMIFS('Stock-AF'!U$2:U$215,'Stock-AF'!$C$2:$C$215,Shares!$B77,'Stock-AF'!$G$2:$G$215,Shares!$A$1)/SUMIFS('Stock-AF'!U$2:U$215,'Stock-AF'!$C$2:$C$215,Shares!$A77,'Stock-AF'!$G$2:$G$215,Shares!$A$1)</f>
        <v>3.4414779897139376E-2</v>
      </c>
      <c r="M77" s="9">
        <f>SUMIFS('Stock-AF'!V$2:V$215,'Stock-AF'!$C$2:$C$215,Shares!$B77,'Stock-AF'!$G$2:$G$215,Shares!$A$1)/SUMIFS('Stock-AF'!V$2:V$215,'Stock-AF'!$C$2:$C$215,Shares!$A77,'Stock-AF'!$G$2:$G$215,Shares!$A$1)</f>
        <v>7.919354406825968E-2</v>
      </c>
      <c r="N77" s="9">
        <f>SUMIFS('Stock-AF'!W$2:W$215,'Stock-AF'!$C$2:$C$215,Shares!$B77,'Stock-AF'!$G$2:$G$215,Shares!$A$1)/SUMIFS('Stock-AF'!W$2:W$215,'Stock-AF'!$C$2:$C$215,Shares!$A77,'Stock-AF'!$G$2:$G$215,Shares!$A$1)</f>
        <v>0.23719369771722087</v>
      </c>
      <c r="O77" s="9">
        <f>SUMIFS('Stock-AF'!X$2:X$215,'Stock-AF'!$C$2:$C$215,Shares!$B77,'Stock-AF'!$G$2:$G$215,Shares!$A$1)/SUMIFS('Stock-AF'!X$2:X$215,'Stock-AF'!$C$2:$C$215,Shares!$A77,'Stock-AF'!$G$2:$G$215,Shares!$A$1)</f>
        <v>0.27561253523680446</v>
      </c>
      <c r="P77" s="9">
        <f>SUMIFS('Stock-AF'!Y$2:Y$215,'Stock-AF'!$C$2:$C$215,Shares!$B77,'Stock-AF'!$G$2:$G$215,Shares!$A$1)/SUMIFS('Stock-AF'!Y$2:Y$215,'Stock-AF'!$C$2:$C$215,Shares!$A77,'Stock-AF'!$G$2:$G$215,Shares!$A$1)</f>
        <v>0.10598660112893599</v>
      </c>
      <c r="Q77" s="9">
        <f>SUMIFS('Stock-AF'!Z$2:Z$215,'Stock-AF'!$C$2:$C$215,Shares!$B77,'Stock-AF'!$G$2:$G$215,Shares!$A$1)/SUMIFS('Stock-AF'!Z$2:Z$215,'Stock-AF'!$C$2:$C$215,Shares!$A77,'Stock-AF'!$G$2:$G$215,Shares!$A$1)</f>
        <v>0.17543896922382049</v>
      </c>
      <c r="R77" s="9">
        <f>SUMIFS('Stock-AF'!AA$2:AA$215,'Stock-AF'!$C$2:$C$215,Shares!$B77,'Stock-AF'!$G$2:$G$215,Shares!$A$1)/SUMIFS('Stock-AF'!AA$2:AA$215,'Stock-AF'!$C$2:$C$215,Shares!$A77,'Stock-AF'!$G$2:$G$215,Shares!$A$1)</f>
        <v>0.2261478675214556</v>
      </c>
      <c r="S77" s="9">
        <f>SUMIFS('Stock-AF'!AB$2:AB$215,'Stock-AF'!$C$2:$C$215,Shares!$B77,'Stock-AF'!$G$2:$G$215,Shares!$A$1)/SUMIFS('Stock-AF'!AB$2:AB$215,'Stock-AF'!$C$2:$C$215,Shares!$A77,'Stock-AF'!$G$2:$G$215,Shares!$A$1)</f>
        <v>0</v>
      </c>
      <c r="T77" s="9">
        <f>SUMIFS('Stock-AF'!AC$2:AC$215,'Stock-AF'!$C$2:$C$215,Shares!$B77,'Stock-AF'!$G$2:$G$215,Shares!$A$1)/SUMIFS('Stock-AF'!AC$2:AC$215,'Stock-AF'!$C$2:$C$215,Shares!$A77,'Stock-AF'!$G$2:$G$215,Shares!$A$1)</f>
        <v>0.36471714063636246</v>
      </c>
      <c r="U77" s="9">
        <f>SUMIFS('Stock-AF'!AD$2:AD$215,'Stock-AF'!$C$2:$C$215,Shares!$B77,'Stock-AF'!$G$2:$G$215,Shares!$A$1)/SUMIFS('Stock-AF'!AD$2:AD$215,'Stock-AF'!$C$2:$C$215,Shares!$A77,'Stock-AF'!$G$2:$G$215,Shares!$A$1)</f>
        <v>0</v>
      </c>
      <c r="V77" s="9">
        <f>SUMIFS('Stock-AF'!AE$2:AE$215,'Stock-AF'!$C$2:$C$215,Shares!$B77,'Stock-AF'!$G$2:$G$215,Shares!$A$1)/SUMIFS('Stock-AF'!AE$2:AE$215,'Stock-AF'!$C$2:$C$215,Shares!$A77,'Stock-AF'!$G$2:$G$215,Shares!$A$1)</f>
        <v>2.2599621845960989E-2</v>
      </c>
      <c r="W77" s="9">
        <f>SUMIFS('Stock-AF'!AF$2:AF$215,'Stock-AF'!$C$2:$C$215,Shares!$B77,'Stock-AF'!$G$2:$G$215,Shares!$A$1)/SUMIFS('Stock-AF'!AF$2:AF$215,'Stock-AF'!$C$2:$C$215,Shares!$A77,'Stock-AF'!$G$2:$G$215,Shares!$A$1)</f>
        <v>0.56847891602616829</v>
      </c>
      <c r="X77" s="9">
        <f>SUMIFS('Stock-AF'!AG$2:AG$215,'Stock-AF'!$C$2:$C$215,Shares!$B77,'Stock-AF'!$G$2:$G$215,Shares!$A$1)/SUMIFS('Stock-AF'!AG$2:AG$215,'Stock-AF'!$C$2:$C$215,Shares!$A77,'Stock-AF'!$G$2:$G$215,Shares!$A$1)</f>
        <v>7.0956771732735378E-3</v>
      </c>
      <c r="Y77" s="9">
        <f>SUMIFS('Stock-AF'!AH$2:AH$215,'Stock-AF'!$C$2:$C$215,Shares!$B77,'Stock-AF'!$G$2:$G$215,Shares!$A$1)/SUMIFS('Stock-AF'!AH$2:AH$215,'Stock-AF'!$C$2:$C$215,Shares!$A77,'Stock-AF'!$G$2:$G$215,Shares!$A$1)</f>
        <v>0.14356575869399432</v>
      </c>
      <c r="Z77" s="9">
        <f>SUMIFS('Stock-AF'!AI$2:AI$215,'Stock-AF'!$C$2:$C$215,Shares!$B77,'Stock-AF'!$G$2:$G$215,Shares!$A$1)/SUMIFS('Stock-AF'!AI$2:AI$215,'Stock-AF'!$C$2:$C$215,Shares!$A77,'Stock-AF'!$G$2:$G$215,Shares!$A$1)</f>
        <v>6.785425598538232E-2</v>
      </c>
      <c r="AA77" s="9">
        <f>SUMIFS('Stock-AF'!AJ$2:AJ$215,'Stock-AF'!$C$2:$C$215,Shares!$B77,'Stock-AF'!$G$2:$G$215,Shares!$A$1)/SUMIFS('Stock-AF'!AJ$2:AJ$215,'Stock-AF'!$C$2:$C$215,Shares!$A77,'Stock-AF'!$G$2:$G$215,Shares!$A$1)</f>
        <v>0</v>
      </c>
      <c r="AB77" s="9">
        <f>SUMIFS('Stock-AF'!AK$2:AK$215,'Stock-AF'!$C$2:$C$215,Shares!$B77,'Stock-AF'!$G$2:$G$215,Shares!$A$1)/SUMIFS('Stock-AF'!AK$2:AK$215,'Stock-AF'!$C$2:$C$215,Shares!$A77,'Stock-AF'!$G$2:$G$215,Shares!$A$1)</f>
        <v>0.50382965121825818</v>
      </c>
      <c r="AC77" s="9">
        <f>SUMIFS('Stock-AF'!AL$2:AL$215,'Stock-AF'!$C$2:$C$215,Shares!$B77,'Stock-AF'!$G$2:$G$215,Shares!$A$1)/SUMIFS('Stock-AF'!AL$2:AL$215,'Stock-AF'!$C$2:$C$215,Shares!$A77,'Stock-AF'!$G$2:$G$215,Shares!$A$1)</f>
        <v>0</v>
      </c>
      <c r="AD77" s="9">
        <f>SUMIFS('Stock-AF'!AM$2:AM$215,'Stock-AF'!$C$2:$C$215,Shares!$B77,'Stock-AF'!$G$2:$G$215,Shares!$A$1)/SUMIFS('Stock-AF'!AM$2:AM$215,'Stock-AF'!$C$2:$C$215,Shares!$A77,'Stock-AF'!$G$2:$G$215,Shares!$A$1)</f>
        <v>3.4354599650557906E-2</v>
      </c>
      <c r="AE77" s="9">
        <f>SUMIFS('Stock-AF'!AN$2:AN$215,'Stock-AF'!$C$2:$C$215,Shares!$B77,'Stock-AF'!$G$2:$G$215,Shares!$A$1)/SUMIFS('Stock-AF'!AN$2:AN$215,'Stock-AF'!$C$2:$C$215,Shares!$A77,'Stock-AF'!$G$2:$G$215,Shares!$A$1)</f>
        <v>0.11981628995080251</v>
      </c>
      <c r="AF77" s="9">
        <f>SUMIFS('Stock-AF'!AO$2:AO$215,'Stock-AF'!$C$2:$C$215,Shares!$B77,'Stock-AF'!$G$2:$G$215,Shares!$A$1)/SUMIFS('Stock-AF'!AO$2:AO$215,'Stock-AF'!$C$2:$C$215,Shares!$A77,'Stock-AF'!$G$2:$G$215,Shares!$A$1)</f>
        <v>0.11066805248252284</v>
      </c>
      <c r="AG77" s="9">
        <f>SUMIFS('Stock-AF'!AP$2:AP$215,'Stock-AF'!$C$2:$C$215,Shares!$B77,'Stock-AF'!$G$2:$G$215,Shares!$A$1)/SUMIFS('Stock-AF'!AP$2:AP$215,'Stock-AF'!$C$2:$C$215,Shares!$A77,'Stock-AF'!$G$2:$G$215,Shares!$A$1)</f>
        <v>0.23841450891258228</v>
      </c>
      <c r="AH77" s="9">
        <f>SUMIFS('Stock-AF'!AQ$2:AQ$215,'Stock-AF'!$C$2:$C$215,Shares!$B77,'Stock-AF'!$G$2:$G$215,Shares!$A$1)/SUMIFS('Stock-AF'!AQ$2:AQ$215,'Stock-AF'!$C$2:$C$215,Shares!$A77,'Stock-AF'!$G$2:$G$215,Shares!$A$1)</f>
        <v>4.4186743382625536E-2</v>
      </c>
      <c r="AI77" s="9">
        <f>SUMIFS('Stock-AF'!AR$2:AR$215,'Stock-AF'!$C$2:$C$215,Shares!$B77,'Stock-AF'!$G$2:$G$215,Shares!$A$1)/SUMIFS('Stock-AF'!AR$2:AR$215,'Stock-AF'!$C$2:$C$215,Shares!$A77,'Stock-AF'!$G$2:$G$215,Shares!$A$1)</f>
        <v>0.14981219704879212</v>
      </c>
      <c r="AJ77" s="9">
        <f>SUMIFS('Stock-AF'!AS$2:AS$215,'Stock-AF'!$C$2:$C$215,Shares!$B77,'Stock-AF'!$G$2:$G$215,Shares!$A$1)/SUMIFS('Stock-AF'!AS$2:AS$215,'Stock-AF'!$C$2:$C$215,Shares!$A77,'Stock-AF'!$G$2:$G$215,Shares!$A$1)</f>
        <v>0.12620789999757057</v>
      </c>
      <c r="AK77" s="9">
        <f>SUMIFS('Stock-AF'!AT$2:AT$215,'Stock-AF'!$C$2:$C$215,Shares!$B77,'Stock-AF'!$G$2:$G$215,Shares!$A$1)/SUMIFS('Stock-AF'!AT$2:AT$215,'Stock-AF'!$C$2:$C$215,Shares!$A77,'Stock-AF'!$G$2:$G$215,Shares!$A$1)</f>
        <v>0.53938465376758071</v>
      </c>
      <c r="AL77" s="9">
        <f>SUMIFS('Stock-AF'!AU$2:AU$215,'Stock-AF'!$C$2:$C$215,Shares!$B77,'Stock-AF'!$G$2:$G$215,Shares!$A$1)/SUMIFS('Stock-AF'!AU$2:AU$215,'Stock-AF'!$C$2:$C$215,Shares!$A77,'Stock-AF'!$G$2:$G$215,Shares!$A$1)</f>
        <v>1.9985956685976396E-2</v>
      </c>
      <c r="AM77" s="9">
        <f>SUMIFS('Stock-AF'!AV$2:AV$215,'Stock-AF'!$C$2:$C$215,Shares!$B77,'Stock-AF'!$G$2:$G$215,Shares!$A$1)/SUMIFS('Stock-AF'!AV$2:AV$215,'Stock-AF'!$C$2:$C$215,Shares!$A77,'Stock-AF'!$G$2:$G$215,Shares!$A$1)</f>
        <v>9.5585263727389791E-2</v>
      </c>
    </row>
    <row r="78" spans="1:39">
      <c r="A78" t="str">
        <f t="shared" si="1"/>
        <v>C_ES-SH-SS*</v>
      </c>
      <c r="B78" s="4" t="s">
        <v>191</v>
      </c>
      <c r="C78" s="9">
        <f>SUMIFS('Stock-AF'!L$2:L$215,'Stock-AF'!$C$2:$C$215,Shares!$B78,'Stock-AF'!$G$2:$G$215,Shares!$A$1)/SUMIFS('Stock-AF'!L$2:L$215,'Stock-AF'!$C$2:$C$215,Shares!$A78,'Stock-AF'!$G$2:$G$215,Shares!$A$1)</f>
        <v>0.148065753128927</v>
      </c>
      <c r="D78" s="9">
        <f>SUMIFS('Stock-AF'!M$2:M$215,'Stock-AF'!$C$2:$C$215,Shares!$B78,'Stock-AF'!$G$2:$G$215,Shares!$A$1)/SUMIFS('Stock-AF'!M$2:M$215,'Stock-AF'!$C$2:$C$215,Shares!$A78,'Stock-AF'!$G$2:$G$215,Shares!$A$1)</f>
        <v>1.956965529472764E-2</v>
      </c>
      <c r="E78" s="9">
        <f>SUMIFS('Stock-AF'!N$2:N$215,'Stock-AF'!$C$2:$C$215,Shares!$B78,'Stock-AF'!$G$2:$G$215,Shares!$A$1)/SUMIFS('Stock-AF'!N$2:N$215,'Stock-AF'!$C$2:$C$215,Shares!$A78,'Stock-AF'!$G$2:$G$215,Shares!$A$1)</f>
        <v>0</v>
      </c>
      <c r="F78" s="9">
        <f>SUMIFS('Stock-AF'!O$2:O$215,'Stock-AF'!$C$2:$C$215,Shares!$B78,'Stock-AF'!$G$2:$G$215,Shares!$A$1)/SUMIFS('Stock-AF'!O$2:O$215,'Stock-AF'!$C$2:$C$215,Shares!$A78,'Stock-AF'!$G$2:$G$215,Shares!$A$1)</f>
        <v>1.5970311957371372E-4</v>
      </c>
      <c r="G78" s="9">
        <f>SUMIFS('Stock-AF'!P$2:P$215,'Stock-AF'!$C$2:$C$215,Shares!$B78,'Stock-AF'!$G$2:$G$215,Shares!$A$1)/SUMIFS('Stock-AF'!P$2:P$215,'Stock-AF'!$C$2:$C$215,Shares!$A78,'Stock-AF'!$G$2:$G$215,Shares!$A$1)</f>
        <v>9.3609881541332953E-3</v>
      </c>
      <c r="H78" s="9">
        <f>SUMIFS('Stock-AF'!Q$2:Q$215,'Stock-AF'!$C$2:$C$215,Shares!$B78,'Stock-AF'!$G$2:$G$215,Shares!$A$1)/SUMIFS('Stock-AF'!Q$2:Q$215,'Stock-AF'!$C$2:$C$215,Shares!$A78,'Stock-AF'!$G$2:$G$215,Shares!$A$1)</f>
        <v>5.7206553783461539E-2</v>
      </c>
      <c r="I78" s="9">
        <f>SUMIFS('Stock-AF'!R$2:R$215,'Stock-AF'!$C$2:$C$215,Shares!$B78,'Stock-AF'!$G$2:$G$215,Shares!$A$1)/SUMIFS('Stock-AF'!R$2:R$215,'Stock-AF'!$C$2:$C$215,Shares!$A78,'Stock-AF'!$G$2:$G$215,Shares!$A$1)</f>
        <v>2.0135482390174531E-2</v>
      </c>
      <c r="J78" s="9">
        <f>SUMIFS('Stock-AF'!S$2:S$215,'Stock-AF'!$C$2:$C$215,Shares!$B78,'Stock-AF'!$G$2:$G$215,Shares!$A$1)/SUMIFS('Stock-AF'!S$2:S$215,'Stock-AF'!$C$2:$C$215,Shares!$A78,'Stock-AF'!$G$2:$G$215,Shares!$A$1)</f>
        <v>8.9507936320421828E-3</v>
      </c>
      <c r="K78" s="9">
        <f>SUMIFS('Stock-AF'!T$2:T$215,'Stock-AF'!$C$2:$C$215,Shares!$B78,'Stock-AF'!$G$2:$G$215,Shares!$A$1)/SUMIFS('Stock-AF'!T$2:T$215,'Stock-AF'!$C$2:$C$215,Shares!$A78,'Stock-AF'!$G$2:$G$215,Shares!$A$1)</f>
        <v>0</v>
      </c>
      <c r="L78" s="9">
        <f>SUMIFS('Stock-AF'!U$2:U$215,'Stock-AF'!$C$2:$C$215,Shares!$B78,'Stock-AF'!$G$2:$G$215,Shares!$A$1)/SUMIFS('Stock-AF'!U$2:U$215,'Stock-AF'!$C$2:$C$215,Shares!$A78,'Stock-AF'!$G$2:$G$215,Shares!$A$1)</f>
        <v>9.3248101121273397E-3</v>
      </c>
      <c r="M78" s="9">
        <f>SUMIFS('Stock-AF'!V$2:V$215,'Stock-AF'!$C$2:$C$215,Shares!$B78,'Stock-AF'!$G$2:$G$215,Shares!$A$1)/SUMIFS('Stock-AF'!V$2:V$215,'Stock-AF'!$C$2:$C$215,Shares!$A78,'Stock-AF'!$G$2:$G$215,Shares!$A$1)</f>
        <v>2.7342434400439715E-2</v>
      </c>
      <c r="N78" s="9">
        <f>SUMIFS('Stock-AF'!W$2:W$215,'Stock-AF'!$C$2:$C$215,Shares!$B78,'Stock-AF'!$G$2:$G$215,Shares!$A$1)/SUMIFS('Stock-AF'!W$2:W$215,'Stock-AF'!$C$2:$C$215,Shares!$A78,'Stock-AF'!$G$2:$G$215,Shares!$A$1)</f>
        <v>0</v>
      </c>
      <c r="O78" s="9">
        <f>SUMIFS('Stock-AF'!X$2:X$215,'Stock-AF'!$C$2:$C$215,Shares!$B78,'Stock-AF'!$G$2:$G$215,Shares!$A$1)/SUMIFS('Stock-AF'!X$2:X$215,'Stock-AF'!$C$2:$C$215,Shares!$A78,'Stock-AF'!$G$2:$G$215,Shares!$A$1)</f>
        <v>9.0271133449074253E-3</v>
      </c>
      <c r="P78" s="9">
        <f>SUMIFS('Stock-AF'!Y$2:Y$215,'Stock-AF'!$C$2:$C$215,Shares!$B78,'Stock-AF'!$G$2:$G$215,Shares!$A$1)/SUMIFS('Stock-AF'!Y$2:Y$215,'Stock-AF'!$C$2:$C$215,Shares!$A78,'Stock-AF'!$G$2:$G$215,Shares!$A$1)</f>
        <v>1.3140482728968818E-2</v>
      </c>
      <c r="Q78" s="9">
        <f>SUMIFS('Stock-AF'!Z$2:Z$215,'Stock-AF'!$C$2:$C$215,Shares!$B78,'Stock-AF'!$G$2:$G$215,Shares!$A$1)/SUMIFS('Stock-AF'!Z$2:Z$215,'Stock-AF'!$C$2:$C$215,Shares!$A78,'Stock-AF'!$G$2:$G$215,Shares!$A$1)</f>
        <v>1.5906431853098472E-2</v>
      </c>
      <c r="R78" s="9">
        <f>SUMIFS('Stock-AF'!AA$2:AA$215,'Stock-AF'!$C$2:$C$215,Shares!$B78,'Stock-AF'!$G$2:$G$215,Shares!$A$1)/SUMIFS('Stock-AF'!AA$2:AA$215,'Stock-AF'!$C$2:$C$215,Shares!$A78,'Stock-AF'!$G$2:$G$215,Shares!$A$1)</f>
        <v>4.2497833636878568E-3</v>
      </c>
      <c r="S78" s="9">
        <f>SUMIFS('Stock-AF'!AB$2:AB$215,'Stock-AF'!$C$2:$C$215,Shares!$B78,'Stock-AF'!$G$2:$G$215,Shares!$A$1)/SUMIFS('Stock-AF'!AB$2:AB$215,'Stock-AF'!$C$2:$C$215,Shares!$A78,'Stock-AF'!$G$2:$G$215,Shares!$A$1)</f>
        <v>2.7869900970391822E-2</v>
      </c>
      <c r="T78" s="9">
        <f>SUMIFS('Stock-AF'!AC$2:AC$215,'Stock-AF'!$C$2:$C$215,Shares!$B78,'Stock-AF'!$G$2:$G$215,Shares!$A$1)/SUMIFS('Stock-AF'!AC$2:AC$215,'Stock-AF'!$C$2:$C$215,Shares!$A78,'Stock-AF'!$G$2:$G$215,Shares!$A$1)</f>
        <v>5.2093757479581811E-3</v>
      </c>
      <c r="U78" s="9">
        <f>SUMIFS('Stock-AF'!AD$2:AD$215,'Stock-AF'!$C$2:$C$215,Shares!$B78,'Stock-AF'!$G$2:$G$215,Shares!$A$1)/SUMIFS('Stock-AF'!AD$2:AD$215,'Stock-AF'!$C$2:$C$215,Shares!$A78,'Stock-AF'!$G$2:$G$215,Shares!$A$1)</f>
        <v>0</v>
      </c>
      <c r="V78" s="9">
        <f>SUMIFS('Stock-AF'!AE$2:AE$215,'Stock-AF'!$C$2:$C$215,Shares!$B78,'Stock-AF'!$G$2:$G$215,Shares!$A$1)/SUMIFS('Stock-AF'!AE$2:AE$215,'Stock-AF'!$C$2:$C$215,Shares!$A78,'Stock-AF'!$G$2:$G$215,Shares!$A$1)</f>
        <v>0</v>
      </c>
      <c r="W78" s="9">
        <f>SUMIFS('Stock-AF'!AF$2:AF$215,'Stock-AF'!$C$2:$C$215,Shares!$B78,'Stock-AF'!$G$2:$G$215,Shares!$A$1)/SUMIFS('Stock-AF'!AF$2:AF$215,'Stock-AF'!$C$2:$C$215,Shares!$A78,'Stock-AF'!$G$2:$G$215,Shares!$A$1)</f>
        <v>7.0578709140570767E-2</v>
      </c>
      <c r="X78" s="9">
        <f>SUMIFS('Stock-AF'!AG$2:AG$215,'Stock-AF'!$C$2:$C$215,Shares!$B78,'Stock-AF'!$G$2:$G$215,Shares!$A$1)/SUMIFS('Stock-AF'!AG$2:AG$215,'Stock-AF'!$C$2:$C$215,Shares!$A78,'Stock-AF'!$G$2:$G$215,Shares!$A$1)</f>
        <v>4.1430123320219406E-2</v>
      </c>
      <c r="Y78" s="9">
        <f>SUMIFS('Stock-AF'!AH$2:AH$215,'Stock-AF'!$C$2:$C$215,Shares!$B78,'Stock-AF'!$G$2:$G$215,Shares!$A$1)/SUMIFS('Stock-AF'!AH$2:AH$215,'Stock-AF'!$C$2:$C$215,Shares!$A78,'Stock-AF'!$G$2:$G$215,Shares!$A$1)</f>
        <v>0</v>
      </c>
      <c r="Z78" s="9">
        <f>SUMIFS('Stock-AF'!AI$2:AI$215,'Stock-AF'!$C$2:$C$215,Shares!$B78,'Stock-AF'!$G$2:$G$215,Shares!$A$1)/SUMIFS('Stock-AF'!AI$2:AI$215,'Stock-AF'!$C$2:$C$215,Shares!$A78,'Stock-AF'!$G$2:$G$215,Shares!$A$1)</f>
        <v>9.7090593708897388E-2</v>
      </c>
      <c r="AA78" s="9">
        <f>SUMIFS('Stock-AF'!AJ$2:AJ$215,'Stock-AF'!$C$2:$C$215,Shares!$B78,'Stock-AF'!$G$2:$G$215,Shares!$A$1)/SUMIFS('Stock-AF'!AJ$2:AJ$215,'Stock-AF'!$C$2:$C$215,Shares!$A78,'Stock-AF'!$G$2:$G$215,Shares!$A$1)</f>
        <v>0</v>
      </c>
      <c r="AB78" s="9">
        <f>SUMIFS('Stock-AF'!AK$2:AK$215,'Stock-AF'!$C$2:$C$215,Shares!$B78,'Stock-AF'!$G$2:$G$215,Shares!$A$1)/SUMIFS('Stock-AF'!AK$2:AK$215,'Stock-AF'!$C$2:$C$215,Shares!$A78,'Stock-AF'!$G$2:$G$215,Shares!$A$1)</f>
        <v>6.0264914382507251E-2</v>
      </c>
      <c r="AC78" s="9">
        <f>SUMIFS('Stock-AF'!AL$2:AL$215,'Stock-AF'!$C$2:$C$215,Shares!$B78,'Stock-AF'!$G$2:$G$215,Shares!$A$1)/SUMIFS('Stock-AF'!AL$2:AL$215,'Stock-AF'!$C$2:$C$215,Shares!$A78,'Stock-AF'!$G$2:$G$215,Shares!$A$1)</f>
        <v>0</v>
      </c>
      <c r="AD78" s="9">
        <f>SUMIFS('Stock-AF'!AM$2:AM$215,'Stock-AF'!$C$2:$C$215,Shares!$B78,'Stock-AF'!$G$2:$G$215,Shares!$A$1)/SUMIFS('Stock-AF'!AM$2:AM$215,'Stock-AF'!$C$2:$C$215,Shares!$A78,'Stock-AF'!$G$2:$G$215,Shares!$A$1)</f>
        <v>5.8668620305116453E-4</v>
      </c>
      <c r="AE78" s="9">
        <f>SUMIFS('Stock-AF'!AN$2:AN$215,'Stock-AF'!$C$2:$C$215,Shares!$B78,'Stock-AF'!$G$2:$G$215,Shares!$A$1)/SUMIFS('Stock-AF'!AN$2:AN$215,'Stock-AF'!$C$2:$C$215,Shares!$A78,'Stock-AF'!$G$2:$G$215,Shares!$A$1)</f>
        <v>7.2599537101553169E-3</v>
      </c>
      <c r="AF78" s="9">
        <f>SUMIFS('Stock-AF'!AO$2:AO$215,'Stock-AF'!$C$2:$C$215,Shares!$B78,'Stock-AF'!$G$2:$G$215,Shares!$A$1)/SUMIFS('Stock-AF'!AO$2:AO$215,'Stock-AF'!$C$2:$C$215,Shares!$A78,'Stock-AF'!$G$2:$G$215,Shares!$A$1)</f>
        <v>1.6904665207630992E-2</v>
      </c>
      <c r="AG78" s="9">
        <f>SUMIFS('Stock-AF'!AP$2:AP$215,'Stock-AF'!$C$2:$C$215,Shares!$B78,'Stock-AF'!$G$2:$G$215,Shares!$A$1)/SUMIFS('Stock-AF'!AP$2:AP$215,'Stock-AF'!$C$2:$C$215,Shares!$A78,'Stock-AF'!$G$2:$G$215,Shares!$A$1)</f>
        <v>0</v>
      </c>
      <c r="AH78" s="9">
        <f>SUMIFS('Stock-AF'!AQ$2:AQ$215,'Stock-AF'!$C$2:$C$215,Shares!$B78,'Stock-AF'!$G$2:$G$215,Shares!$A$1)/SUMIFS('Stock-AF'!AQ$2:AQ$215,'Stock-AF'!$C$2:$C$215,Shares!$A78,'Stock-AF'!$G$2:$G$215,Shares!$A$1)</f>
        <v>0</v>
      </c>
      <c r="AI78" s="9">
        <f>SUMIFS('Stock-AF'!AR$2:AR$215,'Stock-AF'!$C$2:$C$215,Shares!$B78,'Stock-AF'!$G$2:$G$215,Shares!$A$1)/SUMIFS('Stock-AF'!AR$2:AR$215,'Stock-AF'!$C$2:$C$215,Shares!$A78,'Stock-AF'!$G$2:$G$215,Shares!$A$1)</f>
        <v>1.931058515408185E-2</v>
      </c>
      <c r="AJ78" s="9">
        <f>SUMIFS('Stock-AF'!AS$2:AS$215,'Stock-AF'!$C$2:$C$215,Shares!$B78,'Stock-AF'!$G$2:$G$215,Shares!$A$1)/SUMIFS('Stock-AF'!AS$2:AS$215,'Stock-AF'!$C$2:$C$215,Shares!$A78,'Stock-AF'!$G$2:$G$215,Shares!$A$1)</f>
        <v>4.284280628225722E-3</v>
      </c>
      <c r="AK78" s="9">
        <f>SUMIFS('Stock-AF'!AT$2:AT$215,'Stock-AF'!$C$2:$C$215,Shares!$B78,'Stock-AF'!$G$2:$G$215,Shares!$A$1)/SUMIFS('Stock-AF'!AT$2:AT$215,'Stock-AF'!$C$2:$C$215,Shares!$A78,'Stock-AF'!$G$2:$G$215,Shares!$A$1)</f>
        <v>0</v>
      </c>
      <c r="AL78" s="9">
        <f>SUMIFS('Stock-AF'!AU$2:AU$215,'Stock-AF'!$C$2:$C$215,Shares!$B78,'Stock-AF'!$G$2:$G$215,Shares!$A$1)/SUMIFS('Stock-AF'!AU$2:AU$215,'Stock-AF'!$C$2:$C$215,Shares!$A78,'Stock-AF'!$G$2:$G$215,Shares!$A$1)</f>
        <v>4.7330598921283256E-3</v>
      </c>
      <c r="AM78" s="9">
        <f>SUMIFS('Stock-AF'!AV$2:AV$215,'Stock-AF'!$C$2:$C$215,Shares!$B78,'Stock-AF'!$G$2:$G$215,Shares!$A$1)/SUMIFS('Stock-AF'!AV$2:AV$215,'Stock-AF'!$C$2:$C$215,Shares!$A78,'Stock-AF'!$G$2:$G$215,Shares!$A$1)</f>
        <v>2.3054777374589778E-3</v>
      </c>
    </row>
    <row r="79" spans="1:39">
      <c r="A79" t="str">
        <f t="shared" si="1"/>
        <v>C_ES-SH-SS*</v>
      </c>
      <c r="B79" s="4" t="s">
        <v>192</v>
      </c>
      <c r="C79" s="9">
        <f>SUMIFS('Stock-AF'!L$2:L$215,'Stock-AF'!$C$2:$C$215,Shares!$B79,'Stock-AF'!$G$2:$G$215,Shares!$A$1)/SUMIFS('Stock-AF'!L$2:L$215,'Stock-AF'!$C$2:$C$215,Shares!$A79,'Stock-AF'!$G$2:$G$215,Shares!$A$1)</f>
        <v>1.6118923962796364E-2</v>
      </c>
      <c r="D79" s="9">
        <f>SUMIFS('Stock-AF'!M$2:M$215,'Stock-AF'!$C$2:$C$215,Shares!$B79,'Stock-AF'!$G$2:$G$215,Shares!$A$1)/SUMIFS('Stock-AF'!M$2:M$215,'Stock-AF'!$C$2:$C$215,Shares!$A79,'Stock-AF'!$G$2:$G$215,Shares!$A$1)</f>
        <v>1.5016056763857248E-3</v>
      </c>
      <c r="E79" s="9">
        <f>SUMIFS('Stock-AF'!N$2:N$215,'Stock-AF'!$C$2:$C$215,Shares!$B79,'Stock-AF'!$G$2:$G$215,Shares!$A$1)/SUMIFS('Stock-AF'!N$2:N$215,'Stock-AF'!$C$2:$C$215,Shares!$A79,'Stock-AF'!$G$2:$G$215,Shares!$A$1)</f>
        <v>0.28805532651919935</v>
      </c>
      <c r="F79" s="9">
        <f>SUMIFS('Stock-AF'!O$2:O$215,'Stock-AF'!$C$2:$C$215,Shares!$B79,'Stock-AF'!$G$2:$G$215,Shares!$A$1)/SUMIFS('Stock-AF'!O$2:O$215,'Stock-AF'!$C$2:$C$215,Shares!$A79,'Stock-AF'!$G$2:$G$215,Shares!$A$1)</f>
        <v>0</v>
      </c>
      <c r="G79" s="9">
        <f>SUMIFS('Stock-AF'!P$2:P$215,'Stock-AF'!$C$2:$C$215,Shares!$B79,'Stock-AF'!$G$2:$G$215,Shares!$A$1)/SUMIFS('Stock-AF'!P$2:P$215,'Stock-AF'!$C$2:$C$215,Shares!$A79,'Stock-AF'!$G$2:$G$215,Shares!$A$1)</f>
        <v>6.1774325715073962E-3</v>
      </c>
      <c r="H79" s="9">
        <f>SUMIFS('Stock-AF'!Q$2:Q$215,'Stock-AF'!$C$2:$C$215,Shares!$B79,'Stock-AF'!$G$2:$G$215,Shares!$A$1)/SUMIFS('Stock-AF'!Q$2:Q$215,'Stock-AF'!$C$2:$C$215,Shares!$A79,'Stock-AF'!$G$2:$G$215,Shares!$A$1)</f>
        <v>0</v>
      </c>
      <c r="I79" s="9">
        <f>SUMIFS('Stock-AF'!R$2:R$215,'Stock-AF'!$C$2:$C$215,Shares!$B79,'Stock-AF'!$G$2:$G$215,Shares!$A$1)/SUMIFS('Stock-AF'!R$2:R$215,'Stock-AF'!$C$2:$C$215,Shares!$A79,'Stock-AF'!$G$2:$G$215,Shares!$A$1)</f>
        <v>0</v>
      </c>
      <c r="J79" s="9">
        <f>SUMIFS('Stock-AF'!S$2:S$215,'Stock-AF'!$C$2:$C$215,Shares!$B79,'Stock-AF'!$G$2:$G$215,Shares!$A$1)/SUMIFS('Stock-AF'!S$2:S$215,'Stock-AF'!$C$2:$C$215,Shares!$A79,'Stock-AF'!$G$2:$G$215,Shares!$A$1)</f>
        <v>8.2757949430662184E-3</v>
      </c>
      <c r="K79" s="9">
        <f>SUMIFS('Stock-AF'!T$2:T$215,'Stock-AF'!$C$2:$C$215,Shares!$B79,'Stock-AF'!$G$2:$G$215,Shares!$A$1)/SUMIFS('Stock-AF'!T$2:T$215,'Stock-AF'!$C$2:$C$215,Shares!$A79,'Stock-AF'!$G$2:$G$215,Shares!$A$1)</f>
        <v>5.8858548746582575E-3</v>
      </c>
      <c r="L79" s="9">
        <f>SUMIFS('Stock-AF'!U$2:U$215,'Stock-AF'!$C$2:$C$215,Shares!$B79,'Stock-AF'!$G$2:$G$215,Shares!$A$1)/SUMIFS('Stock-AF'!U$2:U$215,'Stock-AF'!$C$2:$C$215,Shares!$A79,'Stock-AF'!$G$2:$G$215,Shares!$A$1)</f>
        <v>0</v>
      </c>
      <c r="M79" s="9">
        <f>SUMIFS('Stock-AF'!V$2:V$215,'Stock-AF'!$C$2:$C$215,Shares!$B79,'Stock-AF'!$G$2:$G$215,Shares!$A$1)/SUMIFS('Stock-AF'!V$2:V$215,'Stock-AF'!$C$2:$C$215,Shares!$A79,'Stock-AF'!$G$2:$G$215,Shares!$A$1)</f>
        <v>4.8753589530785291E-3</v>
      </c>
      <c r="N79" s="9">
        <f>SUMIFS('Stock-AF'!W$2:W$215,'Stock-AF'!$C$2:$C$215,Shares!$B79,'Stock-AF'!$G$2:$G$215,Shares!$A$1)/SUMIFS('Stock-AF'!W$2:W$215,'Stock-AF'!$C$2:$C$215,Shares!$A79,'Stock-AF'!$G$2:$G$215,Shares!$A$1)</f>
        <v>0</v>
      </c>
      <c r="O79" s="9">
        <f>SUMIFS('Stock-AF'!X$2:X$215,'Stock-AF'!$C$2:$C$215,Shares!$B79,'Stock-AF'!$G$2:$G$215,Shares!$A$1)/SUMIFS('Stock-AF'!X$2:X$215,'Stock-AF'!$C$2:$C$215,Shares!$A79,'Stock-AF'!$G$2:$G$215,Shares!$A$1)</f>
        <v>4.595239818443583E-3</v>
      </c>
      <c r="P79" s="9">
        <f>SUMIFS('Stock-AF'!Y$2:Y$215,'Stock-AF'!$C$2:$C$215,Shares!$B79,'Stock-AF'!$G$2:$G$215,Shares!$A$1)/SUMIFS('Stock-AF'!Y$2:Y$215,'Stock-AF'!$C$2:$C$215,Shares!$A79,'Stock-AF'!$G$2:$G$215,Shares!$A$1)</f>
        <v>6.3271268453417588E-4</v>
      </c>
      <c r="Q79" s="9">
        <f>SUMIFS('Stock-AF'!Z$2:Z$215,'Stock-AF'!$C$2:$C$215,Shares!$B79,'Stock-AF'!$G$2:$G$215,Shares!$A$1)/SUMIFS('Stock-AF'!Z$2:Z$215,'Stock-AF'!$C$2:$C$215,Shares!$A79,'Stock-AF'!$G$2:$G$215,Shares!$A$1)</f>
        <v>0</v>
      </c>
      <c r="R79" s="9">
        <f>SUMIFS('Stock-AF'!AA$2:AA$215,'Stock-AF'!$C$2:$C$215,Shares!$B79,'Stock-AF'!$G$2:$G$215,Shares!$A$1)/SUMIFS('Stock-AF'!AA$2:AA$215,'Stock-AF'!$C$2:$C$215,Shares!$A79,'Stock-AF'!$G$2:$G$215,Shares!$A$1)</f>
        <v>2.4895572803010639E-3</v>
      </c>
      <c r="S79" s="9">
        <f>SUMIFS('Stock-AF'!AB$2:AB$215,'Stock-AF'!$C$2:$C$215,Shares!$B79,'Stock-AF'!$G$2:$G$215,Shares!$A$1)/SUMIFS('Stock-AF'!AB$2:AB$215,'Stock-AF'!$C$2:$C$215,Shares!$A79,'Stock-AF'!$G$2:$G$215,Shares!$A$1)</f>
        <v>8.1935654999740356E-4</v>
      </c>
      <c r="T79" s="9">
        <f>SUMIFS('Stock-AF'!AC$2:AC$215,'Stock-AF'!$C$2:$C$215,Shares!$B79,'Stock-AF'!$G$2:$G$215,Shares!$A$1)/SUMIFS('Stock-AF'!AC$2:AC$215,'Stock-AF'!$C$2:$C$215,Shares!$A79,'Stock-AF'!$G$2:$G$215,Shares!$A$1)</f>
        <v>0</v>
      </c>
      <c r="U79" s="9">
        <f>SUMIFS('Stock-AF'!AD$2:AD$215,'Stock-AF'!$C$2:$C$215,Shares!$B79,'Stock-AF'!$G$2:$G$215,Shares!$A$1)/SUMIFS('Stock-AF'!AD$2:AD$215,'Stock-AF'!$C$2:$C$215,Shares!$A79,'Stock-AF'!$G$2:$G$215,Shares!$A$1)</f>
        <v>0</v>
      </c>
      <c r="V79" s="9">
        <f>SUMIFS('Stock-AF'!AE$2:AE$215,'Stock-AF'!$C$2:$C$215,Shares!$B79,'Stock-AF'!$G$2:$G$215,Shares!$A$1)/SUMIFS('Stock-AF'!AE$2:AE$215,'Stock-AF'!$C$2:$C$215,Shares!$A79,'Stock-AF'!$G$2:$G$215,Shares!$A$1)</f>
        <v>0</v>
      </c>
      <c r="W79" s="9">
        <f>SUMIFS('Stock-AF'!AF$2:AF$215,'Stock-AF'!$C$2:$C$215,Shares!$B79,'Stock-AF'!$G$2:$G$215,Shares!$A$1)/SUMIFS('Stock-AF'!AF$2:AF$215,'Stock-AF'!$C$2:$C$215,Shares!$A79,'Stock-AF'!$G$2:$G$215,Shares!$A$1)</f>
        <v>8.1623091524740621E-2</v>
      </c>
      <c r="X79" s="9">
        <f>SUMIFS('Stock-AF'!AG$2:AG$215,'Stock-AF'!$C$2:$C$215,Shares!$B79,'Stock-AF'!$G$2:$G$215,Shares!$A$1)/SUMIFS('Stock-AF'!AG$2:AG$215,'Stock-AF'!$C$2:$C$215,Shares!$A79,'Stock-AF'!$G$2:$G$215,Shares!$A$1)</f>
        <v>9.2543019465098311E-2</v>
      </c>
      <c r="Y79" s="9">
        <f>SUMIFS('Stock-AF'!AH$2:AH$215,'Stock-AF'!$C$2:$C$215,Shares!$B79,'Stock-AF'!$G$2:$G$215,Shares!$A$1)/SUMIFS('Stock-AF'!AH$2:AH$215,'Stock-AF'!$C$2:$C$215,Shares!$A79,'Stock-AF'!$G$2:$G$215,Shares!$A$1)</f>
        <v>0</v>
      </c>
      <c r="Z79" s="9">
        <f>SUMIFS('Stock-AF'!AI$2:AI$215,'Stock-AF'!$C$2:$C$215,Shares!$B79,'Stock-AF'!$G$2:$G$215,Shares!$A$1)/SUMIFS('Stock-AF'!AI$2:AI$215,'Stock-AF'!$C$2:$C$215,Shares!$A79,'Stock-AF'!$G$2:$G$215,Shares!$A$1)</f>
        <v>3.2907143661511977E-2</v>
      </c>
      <c r="AA79" s="9">
        <f>SUMIFS('Stock-AF'!AJ$2:AJ$215,'Stock-AF'!$C$2:$C$215,Shares!$B79,'Stock-AF'!$G$2:$G$215,Shares!$A$1)/SUMIFS('Stock-AF'!AJ$2:AJ$215,'Stock-AF'!$C$2:$C$215,Shares!$A79,'Stock-AF'!$G$2:$G$215,Shares!$A$1)</f>
        <v>0</v>
      </c>
      <c r="AB79" s="9">
        <f>SUMIFS('Stock-AF'!AK$2:AK$215,'Stock-AF'!$C$2:$C$215,Shares!$B79,'Stock-AF'!$G$2:$G$215,Shares!$A$1)/SUMIFS('Stock-AF'!AK$2:AK$215,'Stock-AF'!$C$2:$C$215,Shares!$A79,'Stock-AF'!$G$2:$G$215,Shares!$A$1)</f>
        <v>9.6747527467539469E-3</v>
      </c>
      <c r="AC79" s="9">
        <f>SUMIFS('Stock-AF'!AL$2:AL$215,'Stock-AF'!$C$2:$C$215,Shares!$B79,'Stock-AF'!$G$2:$G$215,Shares!$A$1)/SUMIFS('Stock-AF'!AL$2:AL$215,'Stock-AF'!$C$2:$C$215,Shares!$A79,'Stock-AF'!$G$2:$G$215,Shares!$A$1)</f>
        <v>0</v>
      </c>
      <c r="AD79" s="9">
        <f>SUMIFS('Stock-AF'!AM$2:AM$215,'Stock-AF'!$C$2:$C$215,Shares!$B79,'Stock-AF'!$G$2:$G$215,Shares!$A$1)/SUMIFS('Stock-AF'!AM$2:AM$215,'Stock-AF'!$C$2:$C$215,Shares!$A79,'Stock-AF'!$G$2:$G$215,Shares!$A$1)</f>
        <v>1.1783782911269773E-4</v>
      </c>
      <c r="AE79" s="9">
        <f>SUMIFS('Stock-AF'!AN$2:AN$215,'Stock-AF'!$C$2:$C$215,Shares!$B79,'Stock-AF'!$G$2:$G$215,Shares!$A$1)/SUMIFS('Stock-AF'!AN$2:AN$215,'Stock-AF'!$C$2:$C$215,Shares!$A79,'Stock-AF'!$G$2:$G$215,Shares!$A$1)</f>
        <v>0</v>
      </c>
      <c r="AF79" s="9">
        <f>SUMIFS('Stock-AF'!AO$2:AO$215,'Stock-AF'!$C$2:$C$215,Shares!$B79,'Stock-AF'!$G$2:$G$215,Shares!$A$1)/SUMIFS('Stock-AF'!AO$2:AO$215,'Stock-AF'!$C$2:$C$215,Shares!$A79,'Stock-AF'!$G$2:$G$215,Shares!$A$1)</f>
        <v>0.10611672087674075</v>
      </c>
      <c r="AG79" s="9">
        <f>SUMIFS('Stock-AF'!AP$2:AP$215,'Stock-AF'!$C$2:$C$215,Shares!$B79,'Stock-AF'!$G$2:$G$215,Shares!$A$1)/SUMIFS('Stock-AF'!AP$2:AP$215,'Stock-AF'!$C$2:$C$215,Shares!$A79,'Stock-AF'!$G$2:$G$215,Shares!$A$1)</f>
        <v>0</v>
      </c>
      <c r="AH79" s="9">
        <f>SUMIFS('Stock-AF'!AQ$2:AQ$215,'Stock-AF'!$C$2:$C$215,Shares!$B79,'Stock-AF'!$G$2:$G$215,Shares!$A$1)/SUMIFS('Stock-AF'!AQ$2:AQ$215,'Stock-AF'!$C$2:$C$215,Shares!$A79,'Stock-AF'!$G$2:$G$215,Shares!$A$1)</f>
        <v>3.5904452220116776E-4</v>
      </c>
      <c r="AI79" s="9">
        <f>SUMIFS('Stock-AF'!AR$2:AR$215,'Stock-AF'!$C$2:$C$215,Shares!$B79,'Stock-AF'!$G$2:$G$215,Shares!$A$1)/SUMIFS('Stock-AF'!AR$2:AR$215,'Stock-AF'!$C$2:$C$215,Shares!$A79,'Stock-AF'!$G$2:$G$215,Shares!$A$1)</f>
        <v>0.2993410588262902</v>
      </c>
      <c r="AJ79" s="9">
        <f>SUMIFS('Stock-AF'!AS$2:AS$215,'Stock-AF'!$C$2:$C$215,Shares!$B79,'Stock-AF'!$G$2:$G$215,Shares!$A$1)/SUMIFS('Stock-AF'!AS$2:AS$215,'Stock-AF'!$C$2:$C$215,Shares!$A79,'Stock-AF'!$G$2:$G$215,Shares!$A$1)</f>
        <v>0</v>
      </c>
      <c r="AK79" s="9">
        <f>SUMIFS('Stock-AF'!AT$2:AT$215,'Stock-AF'!$C$2:$C$215,Shares!$B79,'Stock-AF'!$G$2:$G$215,Shares!$A$1)/SUMIFS('Stock-AF'!AT$2:AT$215,'Stock-AF'!$C$2:$C$215,Shares!$A79,'Stock-AF'!$G$2:$G$215,Shares!$A$1)</f>
        <v>0</v>
      </c>
      <c r="AL79" s="9">
        <f>SUMIFS('Stock-AF'!AU$2:AU$215,'Stock-AF'!$C$2:$C$215,Shares!$B79,'Stock-AF'!$G$2:$G$215,Shares!$A$1)/SUMIFS('Stock-AF'!AU$2:AU$215,'Stock-AF'!$C$2:$C$215,Shares!$A79,'Stock-AF'!$G$2:$G$215,Shares!$A$1)</f>
        <v>0.1055445446386462</v>
      </c>
      <c r="AM79" s="9">
        <f>SUMIFS('Stock-AF'!AV$2:AV$215,'Stock-AF'!$C$2:$C$215,Shares!$B79,'Stock-AF'!$G$2:$G$215,Shares!$A$1)/SUMIFS('Stock-AF'!AV$2:AV$215,'Stock-AF'!$C$2:$C$215,Shares!$A79,'Stock-AF'!$G$2:$G$215,Shares!$A$1)</f>
        <v>1.5279264154515403E-3</v>
      </c>
    </row>
    <row r="80" spans="1:39">
      <c r="A80" t="str">
        <f t="shared" si="1"/>
        <v>C_ES-SH-SS*</v>
      </c>
      <c r="B80" s="4" t="s">
        <v>193</v>
      </c>
      <c r="C80" s="9">
        <f>SUMIFS('Stock-AF'!L$2:L$215,'Stock-AF'!$C$2:$C$215,Shares!$B80,'Stock-AF'!$G$2:$G$215,Shares!$A$1)/SUMIFS('Stock-AF'!L$2:L$215,'Stock-AF'!$C$2:$C$215,Shares!$A80,'Stock-AF'!$G$2:$G$215,Shares!$A$1)</f>
        <v>0.71921549157938935</v>
      </c>
      <c r="D80" s="9">
        <f>SUMIFS('Stock-AF'!M$2:M$215,'Stock-AF'!$C$2:$C$215,Shares!$B80,'Stock-AF'!$G$2:$G$215,Shares!$A$1)/SUMIFS('Stock-AF'!M$2:M$215,'Stock-AF'!$C$2:$C$215,Shares!$A80,'Stock-AF'!$G$2:$G$215,Shares!$A$1)</f>
        <v>0.17005164677452969</v>
      </c>
      <c r="E80" s="9">
        <f>SUMIFS('Stock-AF'!N$2:N$215,'Stock-AF'!$C$2:$C$215,Shares!$B80,'Stock-AF'!$G$2:$G$215,Shares!$A$1)/SUMIFS('Stock-AF'!N$2:N$215,'Stock-AF'!$C$2:$C$215,Shares!$A80,'Stock-AF'!$G$2:$G$215,Shares!$A$1)</f>
        <v>3.6222031536509824E-2</v>
      </c>
      <c r="F80" s="9">
        <f>SUMIFS('Stock-AF'!O$2:O$215,'Stock-AF'!$C$2:$C$215,Shares!$B80,'Stock-AF'!$G$2:$G$215,Shares!$A$1)/SUMIFS('Stock-AF'!O$2:O$215,'Stock-AF'!$C$2:$C$215,Shares!$A80,'Stock-AF'!$G$2:$G$215,Shares!$A$1)</f>
        <v>0.26189478335854666</v>
      </c>
      <c r="G80" s="9">
        <f>SUMIFS('Stock-AF'!P$2:P$215,'Stock-AF'!$C$2:$C$215,Shares!$B80,'Stock-AF'!$G$2:$G$215,Shares!$A$1)/SUMIFS('Stock-AF'!P$2:P$215,'Stock-AF'!$C$2:$C$215,Shares!$A80,'Stock-AF'!$G$2:$G$215,Shares!$A$1)</f>
        <v>0.42599455648648082</v>
      </c>
      <c r="H80" s="9">
        <f>SUMIFS('Stock-AF'!Q$2:Q$215,'Stock-AF'!$C$2:$C$215,Shares!$B80,'Stock-AF'!$G$2:$G$215,Shares!$A$1)/SUMIFS('Stock-AF'!Q$2:Q$215,'Stock-AF'!$C$2:$C$215,Shares!$A80,'Stock-AF'!$G$2:$G$215,Shares!$A$1)</f>
        <v>0.26017072862344331</v>
      </c>
      <c r="I80" s="9">
        <f>SUMIFS('Stock-AF'!R$2:R$215,'Stock-AF'!$C$2:$C$215,Shares!$B80,'Stock-AF'!$G$2:$G$215,Shares!$A$1)/SUMIFS('Stock-AF'!R$2:R$215,'Stock-AF'!$C$2:$C$215,Shares!$A80,'Stock-AF'!$G$2:$G$215,Shares!$A$1)</f>
        <v>0.80515012776515893</v>
      </c>
      <c r="J80" s="9">
        <f>SUMIFS('Stock-AF'!S$2:S$215,'Stock-AF'!$C$2:$C$215,Shares!$B80,'Stock-AF'!$G$2:$G$215,Shares!$A$1)/SUMIFS('Stock-AF'!S$2:S$215,'Stock-AF'!$C$2:$C$215,Shares!$A80,'Stock-AF'!$G$2:$G$215,Shares!$A$1)</f>
        <v>0.24158375427841766</v>
      </c>
      <c r="K80" s="9">
        <f>SUMIFS('Stock-AF'!T$2:T$215,'Stock-AF'!$C$2:$C$215,Shares!$B80,'Stock-AF'!$G$2:$G$215,Shares!$A$1)/SUMIFS('Stock-AF'!T$2:T$215,'Stock-AF'!$C$2:$C$215,Shares!$A80,'Stock-AF'!$G$2:$G$215,Shares!$A$1)</f>
        <v>0.14686714898833952</v>
      </c>
      <c r="L80" s="9">
        <f>SUMIFS('Stock-AF'!U$2:U$215,'Stock-AF'!$C$2:$C$215,Shares!$B80,'Stock-AF'!$G$2:$G$215,Shares!$A$1)/SUMIFS('Stock-AF'!U$2:U$215,'Stock-AF'!$C$2:$C$215,Shares!$A80,'Stock-AF'!$G$2:$G$215,Shares!$A$1)</f>
        <v>0.21866954514558087</v>
      </c>
      <c r="M80" s="9">
        <f>SUMIFS('Stock-AF'!V$2:V$215,'Stock-AF'!$C$2:$C$215,Shares!$B80,'Stock-AF'!$G$2:$G$215,Shares!$A$1)/SUMIFS('Stock-AF'!V$2:V$215,'Stock-AF'!$C$2:$C$215,Shares!$A80,'Stock-AF'!$G$2:$G$215,Shares!$A$1)</f>
        <v>0.33697781836701235</v>
      </c>
      <c r="N80" s="9">
        <f>SUMIFS('Stock-AF'!W$2:W$215,'Stock-AF'!$C$2:$C$215,Shares!$B80,'Stock-AF'!$G$2:$G$215,Shares!$A$1)/SUMIFS('Stock-AF'!W$2:W$215,'Stock-AF'!$C$2:$C$215,Shares!$A80,'Stock-AF'!$G$2:$G$215,Shares!$A$1)</f>
        <v>0.74960090622618014</v>
      </c>
      <c r="O80" s="9">
        <f>SUMIFS('Stock-AF'!X$2:X$215,'Stock-AF'!$C$2:$C$215,Shares!$B80,'Stock-AF'!$G$2:$G$215,Shares!$A$1)/SUMIFS('Stock-AF'!X$2:X$215,'Stock-AF'!$C$2:$C$215,Shares!$A80,'Stock-AF'!$G$2:$G$215,Shares!$A$1)</f>
        <v>0.60293938917886492</v>
      </c>
      <c r="P80" s="9">
        <f>SUMIFS('Stock-AF'!Y$2:Y$215,'Stock-AF'!$C$2:$C$215,Shares!$B80,'Stock-AF'!$G$2:$G$215,Shares!$A$1)/SUMIFS('Stock-AF'!Y$2:Y$215,'Stock-AF'!$C$2:$C$215,Shares!$A80,'Stock-AF'!$G$2:$G$215,Shares!$A$1)</f>
        <v>0.45655275640921483</v>
      </c>
      <c r="Q80" s="9">
        <f>SUMIFS('Stock-AF'!Z$2:Z$215,'Stock-AF'!$C$2:$C$215,Shares!$B80,'Stock-AF'!$G$2:$G$215,Shares!$A$1)/SUMIFS('Stock-AF'!Z$2:Z$215,'Stock-AF'!$C$2:$C$215,Shares!$A80,'Stock-AF'!$G$2:$G$215,Shares!$A$1)</f>
        <v>0.43805805892996202</v>
      </c>
      <c r="R80" s="9">
        <f>SUMIFS('Stock-AF'!AA$2:AA$215,'Stock-AF'!$C$2:$C$215,Shares!$B80,'Stock-AF'!$G$2:$G$215,Shares!$A$1)/SUMIFS('Stock-AF'!AA$2:AA$215,'Stock-AF'!$C$2:$C$215,Shares!$A80,'Stock-AF'!$G$2:$G$215,Shares!$A$1)</f>
        <v>0.28327099352306223</v>
      </c>
      <c r="S80" s="9">
        <f>SUMIFS('Stock-AF'!AB$2:AB$215,'Stock-AF'!$C$2:$C$215,Shares!$B80,'Stock-AF'!$G$2:$G$215,Shares!$A$1)/SUMIFS('Stock-AF'!AB$2:AB$215,'Stock-AF'!$C$2:$C$215,Shares!$A80,'Stock-AF'!$G$2:$G$215,Shares!$A$1)</f>
        <v>0.15801344243724633</v>
      </c>
      <c r="T80" s="9">
        <f>SUMIFS('Stock-AF'!AC$2:AC$215,'Stock-AF'!$C$2:$C$215,Shares!$B80,'Stock-AF'!$G$2:$G$215,Shares!$A$1)/SUMIFS('Stock-AF'!AC$2:AC$215,'Stock-AF'!$C$2:$C$215,Shares!$A80,'Stock-AF'!$G$2:$G$215,Shares!$A$1)</f>
        <v>0.33043374882049492</v>
      </c>
      <c r="U80" s="9">
        <f>SUMIFS('Stock-AF'!AD$2:AD$215,'Stock-AF'!$C$2:$C$215,Shares!$B80,'Stock-AF'!$G$2:$G$215,Shares!$A$1)/SUMIFS('Stock-AF'!AD$2:AD$215,'Stock-AF'!$C$2:$C$215,Shares!$A80,'Stock-AF'!$G$2:$G$215,Shares!$A$1)</f>
        <v>5.3959851262602894E-2</v>
      </c>
      <c r="V80" s="9">
        <f>SUMIFS('Stock-AF'!AE$2:AE$215,'Stock-AF'!$C$2:$C$215,Shares!$B80,'Stock-AF'!$G$2:$G$215,Shares!$A$1)/SUMIFS('Stock-AF'!AE$2:AE$215,'Stock-AF'!$C$2:$C$215,Shares!$A80,'Stock-AF'!$G$2:$G$215,Shares!$A$1)</f>
        <v>0.25784620631242883</v>
      </c>
      <c r="W80" s="9">
        <f>SUMIFS('Stock-AF'!AF$2:AF$215,'Stock-AF'!$C$2:$C$215,Shares!$B80,'Stock-AF'!$G$2:$G$215,Shares!$A$1)/SUMIFS('Stock-AF'!AF$2:AF$215,'Stock-AF'!$C$2:$C$215,Shares!$A80,'Stock-AF'!$G$2:$G$215,Shares!$A$1)</f>
        <v>0.28906002926226315</v>
      </c>
      <c r="X80" s="9">
        <f>SUMIFS('Stock-AF'!AG$2:AG$215,'Stock-AF'!$C$2:$C$215,Shares!$B80,'Stock-AF'!$G$2:$G$215,Shares!$A$1)/SUMIFS('Stock-AF'!AG$2:AG$215,'Stock-AF'!$C$2:$C$215,Shares!$A80,'Stock-AF'!$G$2:$G$215,Shares!$A$1)</f>
        <v>0.17705140488037757</v>
      </c>
      <c r="Y80" s="9">
        <f>SUMIFS('Stock-AF'!AH$2:AH$215,'Stock-AF'!$C$2:$C$215,Shares!$B80,'Stock-AF'!$G$2:$G$215,Shares!$A$1)/SUMIFS('Stock-AF'!AH$2:AH$215,'Stock-AF'!$C$2:$C$215,Shares!$A80,'Stock-AF'!$G$2:$G$215,Shares!$A$1)</f>
        <v>0.38523000152522979</v>
      </c>
      <c r="Z80" s="9">
        <f>SUMIFS('Stock-AF'!AI$2:AI$215,'Stock-AF'!$C$2:$C$215,Shares!$B80,'Stock-AF'!$G$2:$G$215,Shares!$A$1)/SUMIFS('Stock-AF'!AI$2:AI$215,'Stock-AF'!$C$2:$C$215,Shares!$A80,'Stock-AF'!$G$2:$G$215,Shares!$A$1)</f>
        <v>0.16745291678487689</v>
      </c>
      <c r="AA80" s="9">
        <f>SUMIFS('Stock-AF'!AJ$2:AJ$215,'Stock-AF'!$C$2:$C$215,Shares!$B80,'Stock-AF'!$G$2:$G$215,Shares!$A$1)/SUMIFS('Stock-AF'!AJ$2:AJ$215,'Stock-AF'!$C$2:$C$215,Shares!$A80,'Stock-AF'!$G$2:$G$215,Shares!$A$1)</f>
        <v>1</v>
      </c>
      <c r="AB80" s="9">
        <f>SUMIFS('Stock-AF'!AK$2:AK$215,'Stock-AF'!$C$2:$C$215,Shares!$B80,'Stock-AF'!$G$2:$G$215,Shares!$A$1)/SUMIFS('Stock-AF'!AK$2:AK$215,'Stock-AF'!$C$2:$C$215,Shares!$A80,'Stock-AF'!$G$2:$G$215,Shares!$A$1)</f>
        <v>0.32347849895267156</v>
      </c>
      <c r="AC80" s="9">
        <f>SUMIFS('Stock-AF'!AL$2:AL$215,'Stock-AF'!$C$2:$C$215,Shares!$B80,'Stock-AF'!$G$2:$G$215,Shares!$A$1)/SUMIFS('Stock-AF'!AL$2:AL$215,'Stock-AF'!$C$2:$C$215,Shares!$A80,'Stock-AF'!$G$2:$G$215,Shares!$A$1)</f>
        <v>1</v>
      </c>
      <c r="AD80" s="9">
        <f>SUMIFS('Stock-AF'!AM$2:AM$215,'Stock-AF'!$C$2:$C$215,Shares!$B80,'Stock-AF'!$G$2:$G$215,Shares!$A$1)/SUMIFS('Stock-AF'!AM$2:AM$215,'Stock-AF'!$C$2:$C$215,Shares!$A80,'Stock-AF'!$G$2:$G$215,Shares!$A$1)</f>
        <v>0.22670723580503235</v>
      </c>
      <c r="AE80" s="9">
        <f>SUMIFS('Stock-AF'!AN$2:AN$215,'Stock-AF'!$C$2:$C$215,Shares!$B80,'Stock-AF'!$G$2:$G$215,Shares!$A$1)/SUMIFS('Stock-AF'!AN$2:AN$215,'Stock-AF'!$C$2:$C$215,Shares!$A80,'Stock-AF'!$G$2:$G$215,Shares!$A$1)</f>
        <v>0.75923895881190206</v>
      </c>
      <c r="AF80" s="9">
        <f>SUMIFS('Stock-AF'!AO$2:AO$215,'Stock-AF'!$C$2:$C$215,Shares!$B80,'Stock-AF'!$G$2:$G$215,Shares!$A$1)/SUMIFS('Stock-AF'!AO$2:AO$215,'Stock-AF'!$C$2:$C$215,Shares!$A80,'Stock-AF'!$G$2:$G$215,Shares!$A$1)</f>
        <v>0.34053346481232249</v>
      </c>
      <c r="AG80" s="9">
        <f>SUMIFS('Stock-AF'!AP$2:AP$215,'Stock-AF'!$C$2:$C$215,Shares!$B80,'Stock-AF'!$G$2:$G$215,Shares!$A$1)/SUMIFS('Stock-AF'!AP$2:AP$215,'Stock-AF'!$C$2:$C$215,Shares!$A80,'Stock-AF'!$G$2:$G$215,Shares!$A$1)</f>
        <v>0.56043966151483815</v>
      </c>
      <c r="AH80" s="9">
        <f>SUMIFS('Stock-AF'!AQ$2:AQ$215,'Stock-AF'!$C$2:$C$215,Shares!$B80,'Stock-AF'!$G$2:$G$215,Shares!$A$1)/SUMIFS('Stock-AF'!AQ$2:AQ$215,'Stock-AF'!$C$2:$C$215,Shares!$A80,'Stock-AF'!$G$2:$G$215,Shares!$A$1)</f>
        <v>0.16967061396300331</v>
      </c>
      <c r="AI80" s="9">
        <f>SUMIFS('Stock-AF'!AR$2:AR$215,'Stock-AF'!$C$2:$C$215,Shares!$B80,'Stock-AF'!$G$2:$G$215,Shares!$A$1)/SUMIFS('Stock-AF'!AR$2:AR$215,'Stock-AF'!$C$2:$C$215,Shares!$A80,'Stock-AF'!$G$2:$G$215,Shares!$A$1)</f>
        <v>0.16255991465548897</v>
      </c>
      <c r="AJ80" s="9">
        <f>SUMIFS('Stock-AF'!AS$2:AS$215,'Stock-AF'!$C$2:$C$215,Shares!$B80,'Stock-AF'!$G$2:$G$215,Shares!$A$1)/SUMIFS('Stock-AF'!AS$2:AS$215,'Stock-AF'!$C$2:$C$215,Shares!$A80,'Stock-AF'!$G$2:$G$215,Shares!$A$1)</f>
        <v>0.51564389713467618</v>
      </c>
      <c r="AK80" s="9">
        <f>SUMIFS('Stock-AF'!AT$2:AT$215,'Stock-AF'!$C$2:$C$215,Shares!$B80,'Stock-AF'!$G$2:$G$215,Shares!$A$1)/SUMIFS('Stock-AF'!AT$2:AT$215,'Stock-AF'!$C$2:$C$215,Shares!$A80,'Stock-AF'!$G$2:$G$215,Shares!$A$1)</f>
        <v>0.23005246046568137</v>
      </c>
      <c r="AL80" s="9">
        <f>SUMIFS('Stock-AF'!AU$2:AU$215,'Stock-AF'!$C$2:$C$215,Shares!$B80,'Stock-AF'!$G$2:$G$215,Shares!$A$1)/SUMIFS('Stock-AF'!AU$2:AU$215,'Stock-AF'!$C$2:$C$215,Shares!$A80,'Stock-AF'!$G$2:$G$215,Shares!$A$1)</f>
        <v>0.24421201618374341</v>
      </c>
      <c r="AM80" s="9">
        <f>SUMIFS('Stock-AF'!AV$2:AV$215,'Stock-AF'!$C$2:$C$215,Shares!$B80,'Stock-AF'!$G$2:$G$215,Shares!$A$1)/SUMIFS('Stock-AF'!AV$2:AV$215,'Stock-AF'!$C$2:$C$215,Shares!$A80,'Stock-AF'!$G$2:$G$215,Shares!$A$1)</f>
        <v>0.47814102518476204</v>
      </c>
    </row>
    <row r="81" spans="1:39">
      <c r="A81" t="str">
        <f t="shared" si="1"/>
        <v>C_ES-SH-SS*</v>
      </c>
      <c r="B81" s="4" t="s">
        <v>194</v>
      </c>
      <c r="C81" s="9">
        <f>SUMIFS('Stock-AF'!L$2:L$215,'Stock-AF'!$C$2:$C$215,Shares!$B81,'Stock-AF'!$G$2:$G$215,Shares!$A$1)/SUMIFS('Stock-AF'!L$2:L$215,'Stock-AF'!$C$2:$C$215,Shares!$A81,'Stock-AF'!$G$2:$G$215,Shares!$A$1)</f>
        <v>0</v>
      </c>
      <c r="D81" s="9">
        <f>SUMIFS('Stock-AF'!M$2:M$215,'Stock-AF'!$C$2:$C$215,Shares!$B81,'Stock-AF'!$G$2:$G$215,Shares!$A$1)/SUMIFS('Stock-AF'!M$2:M$215,'Stock-AF'!$C$2:$C$215,Shares!$A81,'Stock-AF'!$G$2:$G$215,Shares!$A$1)</f>
        <v>0.25783642849662181</v>
      </c>
      <c r="E81" s="9">
        <f>SUMIFS('Stock-AF'!N$2:N$215,'Stock-AF'!$C$2:$C$215,Shares!$B81,'Stock-AF'!$G$2:$G$215,Shares!$A$1)/SUMIFS('Stock-AF'!N$2:N$215,'Stock-AF'!$C$2:$C$215,Shares!$A81,'Stock-AF'!$G$2:$G$215,Shares!$A$1)</f>
        <v>0</v>
      </c>
      <c r="F81" s="9">
        <f>SUMIFS('Stock-AF'!O$2:O$215,'Stock-AF'!$C$2:$C$215,Shares!$B81,'Stock-AF'!$G$2:$G$215,Shares!$A$1)/SUMIFS('Stock-AF'!O$2:O$215,'Stock-AF'!$C$2:$C$215,Shares!$A81,'Stock-AF'!$G$2:$G$215,Shares!$A$1)</f>
        <v>0.50095801986918087</v>
      </c>
      <c r="G81" s="9">
        <f>SUMIFS('Stock-AF'!P$2:P$215,'Stock-AF'!$C$2:$C$215,Shares!$B81,'Stock-AF'!$G$2:$G$215,Shares!$A$1)/SUMIFS('Stock-AF'!P$2:P$215,'Stock-AF'!$C$2:$C$215,Shares!$A81,'Stock-AF'!$G$2:$G$215,Shares!$A$1)</f>
        <v>0.10407636868683834</v>
      </c>
      <c r="H81" s="9">
        <f>SUMIFS('Stock-AF'!Q$2:Q$215,'Stock-AF'!$C$2:$C$215,Shares!$B81,'Stock-AF'!$G$2:$G$215,Shares!$A$1)/SUMIFS('Stock-AF'!Q$2:Q$215,'Stock-AF'!$C$2:$C$215,Shares!$A81,'Stock-AF'!$G$2:$G$215,Shares!$A$1)</f>
        <v>0.21952323327505754</v>
      </c>
      <c r="I81" s="9">
        <f>SUMIFS('Stock-AF'!R$2:R$215,'Stock-AF'!$C$2:$C$215,Shares!$B81,'Stock-AF'!$G$2:$G$215,Shares!$A$1)/SUMIFS('Stock-AF'!R$2:R$215,'Stock-AF'!$C$2:$C$215,Shares!$A81,'Stock-AF'!$G$2:$G$215,Shares!$A$1)</f>
        <v>1.0944237723217623E-3</v>
      </c>
      <c r="J81" s="9">
        <f>SUMIFS('Stock-AF'!S$2:S$215,'Stock-AF'!$C$2:$C$215,Shares!$B81,'Stock-AF'!$G$2:$G$215,Shares!$A$1)/SUMIFS('Stock-AF'!S$2:S$215,'Stock-AF'!$C$2:$C$215,Shares!$A81,'Stock-AF'!$G$2:$G$215,Shares!$A$1)</f>
        <v>0.51101909156267011</v>
      </c>
      <c r="K81" s="9">
        <f>SUMIFS('Stock-AF'!T$2:T$215,'Stock-AF'!$C$2:$C$215,Shares!$B81,'Stock-AF'!$G$2:$G$215,Shares!$A$1)/SUMIFS('Stock-AF'!T$2:T$215,'Stock-AF'!$C$2:$C$215,Shares!$A81,'Stock-AF'!$G$2:$G$215,Shares!$A$1)</f>
        <v>0.35429763025164479</v>
      </c>
      <c r="L81" s="9">
        <f>SUMIFS('Stock-AF'!U$2:U$215,'Stock-AF'!$C$2:$C$215,Shares!$B81,'Stock-AF'!$G$2:$G$215,Shares!$A$1)/SUMIFS('Stock-AF'!U$2:U$215,'Stock-AF'!$C$2:$C$215,Shares!$A81,'Stock-AF'!$G$2:$G$215,Shares!$A$1)</f>
        <v>0.11670772570986349</v>
      </c>
      <c r="M81" s="9">
        <f>SUMIFS('Stock-AF'!V$2:V$215,'Stock-AF'!$C$2:$C$215,Shares!$B81,'Stock-AF'!$G$2:$G$215,Shares!$A$1)/SUMIFS('Stock-AF'!V$2:V$215,'Stock-AF'!$C$2:$C$215,Shares!$A81,'Stock-AF'!$G$2:$G$215,Shares!$A$1)</f>
        <v>6.8897278459459435E-2</v>
      </c>
      <c r="N81" s="9">
        <f>SUMIFS('Stock-AF'!W$2:W$215,'Stock-AF'!$C$2:$C$215,Shares!$B81,'Stock-AF'!$G$2:$G$215,Shares!$A$1)/SUMIFS('Stock-AF'!W$2:W$215,'Stock-AF'!$C$2:$C$215,Shares!$A81,'Stock-AF'!$G$2:$G$215,Shares!$A$1)</f>
        <v>9.1225247158161479E-2</v>
      </c>
      <c r="O81" s="9">
        <f>SUMIFS('Stock-AF'!X$2:X$215,'Stock-AF'!$C$2:$C$215,Shares!$B81,'Stock-AF'!$G$2:$G$215,Shares!$A$1)/SUMIFS('Stock-AF'!X$2:X$215,'Stock-AF'!$C$2:$C$215,Shares!$A81,'Stock-AF'!$G$2:$G$215,Shares!$A$1)</f>
        <v>0.17956927801982348</v>
      </c>
      <c r="P81" s="9">
        <f>SUMIFS('Stock-AF'!Y$2:Y$215,'Stock-AF'!$C$2:$C$215,Shares!$B81,'Stock-AF'!$G$2:$G$215,Shares!$A$1)/SUMIFS('Stock-AF'!Y$2:Y$215,'Stock-AF'!$C$2:$C$215,Shares!$A81,'Stock-AF'!$G$2:$G$215,Shares!$A$1)</f>
        <v>6.8759823221559825E-3</v>
      </c>
      <c r="Q81" s="9">
        <f>SUMIFS('Stock-AF'!Z$2:Z$215,'Stock-AF'!$C$2:$C$215,Shares!$B81,'Stock-AF'!$G$2:$G$215,Shares!$A$1)/SUMIFS('Stock-AF'!Z$2:Z$215,'Stock-AF'!$C$2:$C$215,Shares!$A81,'Stock-AF'!$G$2:$G$215,Shares!$A$1)</f>
        <v>0.32417612751622182</v>
      </c>
      <c r="R81" s="9">
        <f>SUMIFS('Stock-AF'!AA$2:AA$215,'Stock-AF'!$C$2:$C$215,Shares!$B81,'Stock-AF'!$G$2:$G$215,Shares!$A$1)/SUMIFS('Stock-AF'!AA$2:AA$215,'Stock-AF'!$C$2:$C$215,Shares!$A81,'Stock-AF'!$G$2:$G$215,Shares!$A$1)</f>
        <v>0.31352535492284933</v>
      </c>
      <c r="S81" s="9">
        <f>SUMIFS('Stock-AF'!AB$2:AB$215,'Stock-AF'!$C$2:$C$215,Shares!$B81,'Stock-AF'!$G$2:$G$215,Shares!$A$1)/SUMIFS('Stock-AF'!AB$2:AB$215,'Stock-AF'!$C$2:$C$215,Shares!$A81,'Stock-AF'!$G$2:$G$215,Shares!$A$1)</f>
        <v>0.64795504538547477</v>
      </c>
      <c r="T81" s="9">
        <f>SUMIFS('Stock-AF'!AC$2:AC$215,'Stock-AF'!$C$2:$C$215,Shares!$B81,'Stock-AF'!$G$2:$G$215,Shares!$A$1)/SUMIFS('Stock-AF'!AC$2:AC$215,'Stock-AF'!$C$2:$C$215,Shares!$A81,'Stock-AF'!$G$2:$G$215,Shares!$A$1)</f>
        <v>0.34756720296419613</v>
      </c>
      <c r="U81" s="9">
        <f>SUMIFS('Stock-AF'!AD$2:AD$215,'Stock-AF'!$C$2:$C$215,Shares!$B81,'Stock-AF'!$G$2:$G$215,Shares!$A$1)/SUMIFS('Stock-AF'!AD$2:AD$215,'Stock-AF'!$C$2:$C$215,Shares!$A81,'Stock-AF'!$G$2:$G$215,Shares!$A$1)</f>
        <v>0</v>
      </c>
      <c r="V81" s="9">
        <f>SUMIFS('Stock-AF'!AE$2:AE$215,'Stock-AF'!$C$2:$C$215,Shares!$B81,'Stock-AF'!$G$2:$G$215,Shares!$A$1)/SUMIFS('Stock-AF'!AE$2:AE$215,'Stock-AF'!$C$2:$C$215,Shares!$A81,'Stock-AF'!$G$2:$G$215,Shares!$A$1)</f>
        <v>0.6942026386756911</v>
      </c>
      <c r="W81" s="9">
        <f>SUMIFS('Stock-AF'!AF$2:AF$215,'Stock-AF'!$C$2:$C$215,Shares!$B81,'Stock-AF'!$G$2:$G$215,Shares!$A$1)/SUMIFS('Stock-AF'!AF$2:AF$215,'Stock-AF'!$C$2:$C$215,Shares!$A81,'Stock-AF'!$G$2:$G$215,Shares!$A$1)</f>
        <v>0</v>
      </c>
      <c r="X81" s="9">
        <f>SUMIFS('Stock-AF'!AG$2:AG$215,'Stock-AF'!$C$2:$C$215,Shares!$B81,'Stock-AF'!$G$2:$G$215,Shares!$A$1)/SUMIFS('Stock-AF'!AG$2:AG$215,'Stock-AF'!$C$2:$C$215,Shares!$A81,'Stock-AF'!$G$2:$G$215,Shares!$A$1)</f>
        <v>6.2588511785241718E-2</v>
      </c>
      <c r="Y81" s="9">
        <f>SUMIFS('Stock-AF'!AH$2:AH$215,'Stock-AF'!$C$2:$C$215,Shares!$B81,'Stock-AF'!$G$2:$G$215,Shares!$A$1)/SUMIFS('Stock-AF'!AH$2:AH$215,'Stock-AF'!$C$2:$C$215,Shares!$A81,'Stock-AF'!$G$2:$G$215,Shares!$A$1)</f>
        <v>0.40953647023892653</v>
      </c>
      <c r="Z81" s="9">
        <f>SUMIFS('Stock-AF'!AI$2:AI$215,'Stock-AF'!$C$2:$C$215,Shares!$B81,'Stock-AF'!$G$2:$G$215,Shares!$A$1)/SUMIFS('Stock-AF'!AI$2:AI$215,'Stock-AF'!$C$2:$C$215,Shares!$A81,'Stock-AF'!$G$2:$G$215,Shares!$A$1)</f>
        <v>0.20063359939898107</v>
      </c>
      <c r="AA81" s="9">
        <f>SUMIFS('Stock-AF'!AJ$2:AJ$215,'Stock-AF'!$C$2:$C$215,Shares!$B81,'Stock-AF'!$G$2:$G$215,Shares!$A$1)/SUMIFS('Stock-AF'!AJ$2:AJ$215,'Stock-AF'!$C$2:$C$215,Shares!$A81,'Stock-AF'!$G$2:$G$215,Shares!$A$1)</f>
        <v>0</v>
      </c>
      <c r="AB81" s="9">
        <f>SUMIFS('Stock-AF'!AK$2:AK$215,'Stock-AF'!$C$2:$C$215,Shares!$B81,'Stock-AF'!$G$2:$G$215,Shares!$A$1)/SUMIFS('Stock-AF'!AK$2:AK$215,'Stock-AF'!$C$2:$C$215,Shares!$A81,'Stock-AF'!$G$2:$G$215,Shares!$A$1)</f>
        <v>9.7352783243167471E-3</v>
      </c>
      <c r="AC81" s="9">
        <f>SUMIFS('Stock-AF'!AL$2:AL$215,'Stock-AF'!$C$2:$C$215,Shares!$B81,'Stock-AF'!$G$2:$G$215,Shares!$A$1)/SUMIFS('Stock-AF'!AL$2:AL$215,'Stock-AF'!$C$2:$C$215,Shares!$A81,'Stock-AF'!$G$2:$G$215,Shares!$A$1)</f>
        <v>0</v>
      </c>
      <c r="AD81" s="9">
        <f>SUMIFS('Stock-AF'!AM$2:AM$215,'Stock-AF'!$C$2:$C$215,Shares!$B81,'Stock-AF'!$G$2:$G$215,Shares!$A$1)/SUMIFS('Stock-AF'!AM$2:AM$215,'Stock-AF'!$C$2:$C$215,Shares!$A81,'Stock-AF'!$G$2:$G$215,Shares!$A$1)</f>
        <v>0.6621922083991203</v>
      </c>
      <c r="AE81" s="9">
        <f>SUMIFS('Stock-AF'!AN$2:AN$215,'Stock-AF'!$C$2:$C$215,Shares!$B81,'Stock-AF'!$G$2:$G$215,Shares!$A$1)/SUMIFS('Stock-AF'!AN$2:AN$215,'Stock-AF'!$C$2:$C$215,Shares!$A81,'Stock-AF'!$G$2:$G$215,Shares!$A$1)</f>
        <v>8.0075739019679695E-3</v>
      </c>
      <c r="AF81" s="9">
        <f>SUMIFS('Stock-AF'!AO$2:AO$215,'Stock-AF'!$C$2:$C$215,Shares!$B81,'Stock-AF'!$G$2:$G$215,Shares!$A$1)/SUMIFS('Stock-AF'!AO$2:AO$215,'Stock-AF'!$C$2:$C$215,Shares!$A81,'Stock-AF'!$G$2:$G$215,Shares!$A$1)</f>
        <v>0.24817801794200006</v>
      </c>
      <c r="AG81" s="9">
        <f>SUMIFS('Stock-AF'!AP$2:AP$215,'Stock-AF'!$C$2:$C$215,Shares!$B81,'Stock-AF'!$G$2:$G$215,Shares!$A$1)/SUMIFS('Stock-AF'!AP$2:AP$215,'Stock-AF'!$C$2:$C$215,Shares!$A81,'Stock-AF'!$G$2:$G$215,Shares!$A$1)</f>
        <v>0.22152323603059268</v>
      </c>
      <c r="AH81" s="9">
        <f>SUMIFS('Stock-AF'!AQ$2:AQ$215,'Stock-AF'!$C$2:$C$215,Shares!$B81,'Stock-AF'!$G$2:$G$215,Shares!$A$1)/SUMIFS('Stock-AF'!AQ$2:AQ$215,'Stock-AF'!$C$2:$C$215,Shares!$A81,'Stock-AF'!$G$2:$G$215,Shares!$A$1)</f>
        <v>0.56238981245879016</v>
      </c>
      <c r="AI81" s="9">
        <f>SUMIFS('Stock-AF'!AR$2:AR$215,'Stock-AF'!$C$2:$C$215,Shares!$B81,'Stock-AF'!$G$2:$G$215,Shares!$A$1)/SUMIFS('Stock-AF'!AR$2:AR$215,'Stock-AF'!$C$2:$C$215,Shares!$A81,'Stock-AF'!$G$2:$G$215,Shares!$A$1)</f>
        <v>0.10155143266622438</v>
      </c>
      <c r="AJ81" s="9">
        <f>SUMIFS('Stock-AF'!AS$2:AS$215,'Stock-AF'!$C$2:$C$215,Shares!$B81,'Stock-AF'!$G$2:$G$215,Shares!$A$1)/SUMIFS('Stock-AF'!AS$2:AS$215,'Stock-AF'!$C$2:$C$215,Shares!$A81,'Stock-AF'!$G$2:$G$215,Shares!$A$1)</f>
        <v>4.3765470174201362E-3</v>
      </c>
      <c r="AK81" s="9">
        <f>SUMIFS('Stock-AF'!AT$2:AT$215,'Stock-AF'!$C$2:$C$215,Shares!$B81,'Stock-AF'!$G$2:$G$215,Shares!$A$1)/SUMIFS('Stock-AF'!AT$2:AT$215,'Stock-AF'!$C$2:$C$215,Shares!$A81,'Stock-AF'!$G$2:$G$215,Shares!$A$1)</f>
        <v>6.1080657410160416E-2</v>
      </c>
      <c r="AL81" s="9">
        <f>SUMIFS('Stock-AF'!AU$2:AU$215,'Stock-AF'!$C$2:$C$215,Shares!$B81,'Stock-AF'!$G$2:$G$215,Shares!$A$1)/SUMIFS('Stock-AF'!AU$2:AU$215,'Stock-AF'!$C$2:$C$215,Shares!$A81,'Stock-AF'!$G$2:$G$215,Shares!$A$1)</f>
        <v>0.44589914601468428</v>
      </c>
      <c r="AM81" s="9">
        <f>SUMIFS('Stock-AF'!AV$2:AV$215,'Stock-AF'!$C$2:$C$215,Shares!$B81,'Stock-AF'!$G$2:$G$215,Shares!$A$1)/SUMIFS('Stock-AF'!AV$2:AV$215,'Stock-AF'!$C$2:$C$215,Shares!$A81,'Stock-AF'!$G$2:$G$215,Shares!$A$1)</f>
        <v>0.3967057892153526</v>
      </c>
    </row>
    <row r="82" spans="1:39">
      <c r="A82" t="str">
        <f t="shared" si="1"/>
        <v>C_ES-SH-SS*</v>
      </c>
      <c r="B82" s="4" t="s">
        <v>195</v>
      </c>
      <c r="C82" s="9">
        <f>SUMIFS('Stock-AF'!L$2:L$215,'Stock-AF'!$C$2:$C$215,Shares!$B82,'Stock-AF'!$G$2:$G$215,Shares!$A$1)/SUMIFS('Stock-AF'!L$2:L$215,'Stock-AF'!$C$2:$C$215,Shares!$A82,'Stock-AF'!$G$2:$G$215,Shares!$A$1)</f>
        <v>0</v>
      </c>
      <c r="D82" s="9">
        <f>SUMIFS('Stock-AF'!M$2:M$215,'Stock-AF'!$C$2:$C$215,Shares!$B82,'Stock-AF'!$G$2:$G$215,Shares!$A$1)/SUMIFS('Stock-AF'!M$2:M$215,'Stock-AF'!$C$2:$C$215,Shares!$A82,'Stock-AF'!$G$2:$G$215,Shares!$A$1)</f>
        <v>4.9543933580662447E-3</v>
      </c>
      <c r="E82" s="9">
        <f>SUMIFS('Stock-AF'!N$2:N$215,'Stock-AF'!$C$2:$C$215,Shares!$B82,'Stock-AF'!$G$2:$G$215,Shares!$A$1)/SUMIFS('Stock-AF'!N$2:N$215,'Stock-AF'!$C$2:$C$215,Shares!$A82,'Stock-AF'!$G$2:$G$215,Shares!$A$1)</f>
        <v>0</v>
      </c>
      <c r="F82" s="9">
        <f>SUMIFS('Stock-AF'!O$2:O$215,'Stock-AF'!$C$2:$C$215,Shares!$B82,'Stock-AF'!$G$2:$G$215,Shares!$A$1)/SUMIFS('Stock-AF'!O$2:O$215,'Stock-AF'!$C$2:$C$215,Shares!$A82,'Stock-AF'!$G$2:$G$215,Shares!$A$1)</f>
        <v>0</v>
      </c>
      <c r="G82" s="9">
        <f>SUMIFS('Stock-AF'!P$2:P$215,'Stock-AF'!$C$2:$C$215,Shares!$B82,'Stock-AF'!$G$2:$G$215,Shares!$A$1)/SUMIFS('Stock-AF'!P$2:P$215,'Stock-AF'!$C$2:$C$215,Shares!$A82,'Stock-AF'!$G$2:$G$215,Shares!$A$1)</f>
        <v>9.0398697302435174E-2</v>
      </c>
      <c r="H82" s="9">
        <f>SUMIFS('Stock-AF'!Q$2:Q$215,'Stock-AF'!$C$2:$C$215,Shares!$B82,'Stock-AF'!$G$2:$G$215,Shares!$A$1)/SUMIFS('Stock-AF'!Q$2:Q$215,'Stock-AF'!$C$2:$C$215,Shares!$A82,'Stock-AF'!$G$2:$G$215,Shares!$A$1)</f>
        <v>1.2399505847405862E-2</v>
      </c>
      <c r="I82" s="9">
        <f>SUMIFS('Stock-AF'!R$2:R$215,'Stock-AF'!$C$2:$C$215,Shares!$B82,'Stock-AF'!$G$2:$G$215,Shares!$A$1)/SUMIFS('Stock-AF'!R$2:R$215,'Stock-AF'!$C$2:$C$215,Shares!$A82,'Stock-AF'!$G$2:$G$215,Shares!$A$1)</f>
        <v>0</v>
      </c>
      <c r="J82" s="9">
        <f>SUMIFS('Stock-AF'!S$2:S$215,'Stock-AF'!$C$2:$C$215,Shares!$B82,'Stock-AF'!$G$2:$G$215,Shares!$A$1)/SUMIFS('Stock-AF'!S$2:S$215,'Stock-AF'!$C$2:$C$215,Shares!$A82,'Stock-AF'!$G$2:$G$215,Shares!$A$1)</f>
        <v>0</v>
      </c>
      <c r="K82" s="9">
        <f>SUMIFS('Stock-AF'!T$2:T$215,'Stock-AF'!$C$2:$C$215,Shares!$B82,'Stock-AF'!$G$2:$G$215,Shares!$A$1)/SUMIFS('Stock-AF'!T$2:T$215,'Stock-AF'!$C$2:$C$215,Shares!$A82,'Stock-AF'!$G$2:$G$215,Shares!$A$1)</f>
        <v>0</v>
      </c>
      <c r="L82" s="9">
        <f>SUMIFS('Stock-AF'!U$2:U$215,'Stock-AF'!$C$2:$C$215,Shares!$B82,'Stock-AF'!$G$2:$G$215,Shares!$A$1)/SUMIFS('Stock-AF'!U$2:U$215,'Stock-AF'!$C$2:$C$215,Shares!$A82,'Stock-AF'!$G$2:$G$215,Shares!$A$1)</f>
        <v>0</v>
      </c>
      <c r="M82" s="9">
        <f>SUMIFS('Stock-AF'!V$2:V$215,'Stock-AF'!$C$2:$C$215,Shares!$B82,'Stock-AF'!$G$2:$G$215,Shares!$A$1)/SUMIFS('Stock-AF'!V$2:V$215,'Stock-AF'!$C$2:$C$215,Shares!$A82,'Stock-AF'!$G$2:$G$215,Shares!$A$1)</f>
        <v>0</v>
      </c>
      <c r="N82" s="9">
        <f>SUMIFS('Stock-AF'!W$2:W$215,'Stock-AF'!$C$2:$C$215,Shares!$B82,'Stock-AF'!$G$2:$G$215,Shares!$A$1)/SUMIFS('Stock-AF'!W$2:W$215,'Stock-AF'!$C$2:$C$215,Shares!$A82,'Stock-AF'!$G$2:$G$215,Shares!$A$1)</f>
        <v>0</v>
      </c>
      <c r="O82" s="9">
        <f>SUMIFS('Stock-AF'!X$2:X$215,'Stock-AF'!$C$2:$C$215,Shares!$B82,'Stock-AF'!$G$2:$G$215,Shares!$A$1)/SUMIFS('Stock-AF'!X$2:X$215,'Stock-AF'!$C$2:$C$215,Shares!$A82,'Stock-AF'!$G$2:$G$215,Shares!$A$1)</f>
        <v>7.3148929871996694E-4</v>
      </c>
      <c r="P82" s="9">
        <f>SUMIFS('Stock-AF'!Y$2:Y$215,'Stock-AF'!$C$2:$C$215,Shares!$B82,'Stock-AF'!$G$2:$G$215,Shares!$A$1)/SUMIFS('Stock-AF'!Y$2:Y$215,'Stock-AF'!$C$2:$C$215,Shares!$A82,'Stock-AF'!$G$2:$G$215,Shares!$A$1)</f>
        <v>0</v>
      </c>
      <c r="Q82" s="9">
        <f>SUMIFS('Stock-AF'!Z$2:Z$215,'Stock-AF'!$C$2:$C$215,Shares!$B82,'Stock-AF'!$G$2:$G$215,Shares!$A$1)/SUMIFS('Stock-AF'!Z$2:Z$215,'Stock-AF'!$C$2:$C$215,Shares!$A82,'Stock-AF'!$G$2:$G$215,Shares!$A$1)</f>
        <v>2.128415991475801E-3</v>
      </c>
      <c r="R82" s="9">
        <f>SUMIFS('Stock-AF'!AA$2:AA$215,'Stock-AF'!$C$2:$C$215,Shares!$B82,'Stock-AF'!$G$2:$G$215,Shares!$A$1)/SUMIFS('Stock-AF'!AA$2:AA$215,'Stock-AF'!$C$2:$C$215,Shares!$A82,'Stock-AF'!$G$2:$G$215,Shares!$A$1)</f>
        <v>2.7591558847182285E-2</v>
      </c>
      <c r="S82" s="9">
        <f>SUMIFS('Stock-AF'!AB$2:AB$215,'Stock-AF'!$C$2:$C$215,Shares!$B82,'Stock-AF'!$G$2:$G$215,Shares!$A$1)/SUMIFS('Stock-AF'!AB$2:AB$215,'Stock-AF'!$C$2:$C$215,Shares!$A82,'Stock-AF'!$G$2:$G$215,Shares!$A$1)</f>
        <v>4.540685112261806E-2</v>
      </c>
      <c r="T82" s="9">
        <f>SUMIFS('Stock-AF'!AC$2:AC$215,'Stock-AF'!$C$2:$C$215,Shares!$B82,'Stock-AF'!$G$2:$G$215,Shares!$A$1)/SUMIFS('Stock-AF'!AC$2:AC$215,'Stock-AF'!$C$2:$C$215,Shares!$A82,'Stock-AF'!$G$2:$G$215,Shares!$A$1)</f>
        <v>0</v>
      </c>
      <c r="U82" s="9">
        <f>SUMIFS('Stock-AF'!AD$2:AD$215,'Stock-AF'!$C$2:$C$215,Shares!$B82,'Stock-AF'!$G$2:$G$215,Shares!$A$1)/SUMIFS('Stock-AF'!AD$2:AD$215,'Stock-AF'!$C$2:$C$215,Shares!$A82,'Stock-AF'!$G$2:$G$215,Shares!$A$1)</f>
        <v>0.69501565267114462</v>
      </c>
      <c r="V82" s="9">
        <f>SUMIFS('Stock-AF'!AE$2:AE$215,'Stock-AF'!$C$2:$C$215,Shares!$B82,'Stock-AF'!$G$2:$G$215,Shares!$A$1)/SUMIFS('Stock-AF'!AE$2:AE$215,'Stock-AF'!$C$2:$C$215,Shares!$A82,'Stock-AF'!$G$2:$G$215,Shares!$A$1)</f>
        <v>1.0279489844504802E-2</v>
      </c>
      <c r="W82" s="9">
        <f>SUMIFS('Stock-AF'!AF$2:AF$215,'Stock-AF'!$C$2:$C$215,Shares!$B82,'Stock-AF'!$G$2:$G$215,Shares!$A$1)/SUMIFS('Stock-AF'!AF$2:AF$215,'Stock-AF'!$C$2:$C$215,Shares!$A82,'Stock-AF'!$G$2:$G$215,Shares!$A$1)</f>
        <v>0</v>
      </c>
      <c r="X82" s="9">
        <f>SUMIFS('Stock-AF'!AG$2:AG$215,'Stock-AF'!$C$2:$C$215,Shares!$B82,'Stock-AF'!$G$2:$G$215,Shares!$A$1)/SUMIFS('Stock-AF'!AG$2:AG$215,'Stock-AF'!$C$2:$C$215,Shares!$A82,'Stock-AF'!$G$2:$G$215,Shares!$A$1)</f>
        <v>0</v>
      </c>
      <c r="Y82" s="9">
        <f>SUMIFS('Stock-AF'!AH$2:AH$215,'Stock-AF'!$C$2:$C$215,Shares!$B82,'Stock-AF'!$G$2:$G$215,Shares!$A$1)/SUMIFS('Stock-AF'!AH$2:AH$215,'Stock-AF'!$C$2:$C$215,Shares!$A82,'Stock-AF'!$G$2:$G$215,Shares!$A$1)</f>
        <v>0</v>
      </c>
      <c r="Z82" s="9">
        <f>SUMIFS('Stock-AF'!AI$2:AI$215,'Stock-AF'!$C$2:$C$215,Shares!$B82,'Stock-AF'!$G$2:$G$215,Shares!$A$1)/SUMIFS('Stock-AF'!AI$2:AI$215,'Stock-AF'!$C$2:$C$215,Shares!$A82,'Stock-AF'!$G$2:$G$215,Shares!$A$1)</f>
        <v>0</v>
      </c>
      <c r="AA82" s="9">
        <f>SUMIFS('Stock-AF'!AJ$2:AJ$215,'Stock-AF'!$C$2:$C$215,Shares!$B82,'Stock-AF'!$G$2:$G$215,Shares!$A$1)/SUMIFS('Stock-AF'!AJ$2:AJ$215,'Stock-AF'!$C$2:$C$215,Shares!$A82,'Stock-AF'!$G$2:$G$215,Shares!$A$1)</f>
        <v>0</v>
      </c>
      <c r="AB82" s="9">
        <f>SUMIFS('Stock-AF'!AK$2:AK$215,'Stock-AF'!$C$2:$C$215,Shares!$B82,'Stock-AF'!$G$2:$G$215,Shares!$A$1)/SUMIFS('Stock-AF'!AK$2:AK$215,'Stock-AF'!$C$2:$C$215,Shares!$A82,'Stock-AF'!$G$2:$G$215,Shares!$A$1)</f>
        <v>1.752596118790763E-2</v>
      </c>
      <c r="AC82" s="9">
        <f>SUMIFS('Stock-AF'!AL$2:AL$215,'Stock-AF'!$C$2:$C$215,Shares!$B82,'Stock-AF'!$G$2:$G$215,Shares!$A$1)/SUMIFS('Stock-AF'!AL$2:AL$215,'Stock-AF'!$C$2:$C$215,Shares!$A82,'Stock-AF'!$G$2:$G$215,Shares!$A$1)</f>
        <v>0</v>
      </c>
      <c r="AD82" s="9">
        <f>SUMIFS('Stock-AF'!AM$2:AM$215,'Stock-AF'!$C$2:$C$215,Shares!$B82,'Stock-AF'!$G$2:$G$215,Shares!$A$1)/SUMIFS('Stock-AF'!AM$2:AM$215,'Stock-AF'!$C$2:$C$215,Shares!$A82,'Stock-AF'!$G$2:$G$215,Shares!$A$1)</f>
        <v>0</v>
      </c>
      <c r="AE82" s="9">
        <f>SUMIFS('Stock-AF'!AN$2:AN$215,'Stock-AF'!$C$2:$C$215,Shares!$B82,'Stock-AF'!$G$2:$G$215,Shares!$A$1)/SUMIFS('Stock-AF'!AN$2:AN$215,'Stock-AF'!$C$2:$C$215,Shares!$A82,'Stock-AF'!$G$2:$G$215,Shares!$A$1)</f>
        <v>0</v>
      </c>
      <c r="AF82" s="9">
        <f>SUMIFS('Stock-AF'!AO$2:AO$215,'Stock-AF'!$C$2:$C$215,Shares!$B82,'Stock-AF'!$G$2:$G$215,Shares!$A$1)/SUMIFS('Stock-AF'!AO$2:AO$215,'Stock-AF'!$C$2:$C$215,Shares!$A82,'Stock-AF'!$G$2:$G$215,Shares!$A$1)</f>
        <v>7.0074254582722887E-4</v>
      </c>
      <c r="AG82" s="9">
        <f>SUMIFS('Stock-AF'!AP$2:AP$215,'Stock-AF'!$C$2:$C$215,Shares!$B82,'Stock-AF'!$G$2:$G$215,Shares!$A$1)/SUMIFS('Stock-AF'!AP$2:AP$215,'Stock-AF'!$C$2:$C$215,Shares!$A82,'Stock-AF'!$G$2:$G$215,Shares!$A$1)</f>
        <v>1.671187186561578E-2</v>
      </c>
      <c r="AH82" s="9">
        <f>SUMIFS('Stock-AF'!AQ$2:AQ$215,'Stock-AF'!$C$2:$C$215,Shares!$B82,'Stock-AF'!$G$2:$G$215,Shares!$A$1)/SUMIFS('Stock-AF'!AQ$2:AQ$215,'Stock-AF'!$C$2:$C$215,Shares!$A82,'Stock-AF'!$G$2:$G$215,Shares!$A$1)</f>
        <v>5.3181585696470621E-3</v>
      </c>
      <c r="AI82" s="9">
        <f>SUMIFS('Stock-AF'!AR$2:AR$215,'Stock-AF'!$C$2:$C$215,Shares!$B82,'Stock-AF'!$G$2:$G$215,Shares!$A$1)/SUMIFS('Stock-AF'!AR$2:AR$215,'Stock-AF'!$C$2:$C$215,Shares!$A82,'Stock-AF'!$G$2:$G$215,Shares!$A$1)</f>
        <v>7.405764592984E-3</v>
      </c>
      <c r="AJ82" s="9">
        <f>SUMIFS('Stock-AF'!AS$2:AS$215,'Stock-AF'!$C$2:$C$215,Shares!$B82,'Stock-AF'!$G$2:$G$215,Shares!$A$1)/SUMIFS('Stock-AF'!AS$2:AS$215,'Stock-AF'!$C$2:$C$215,Shares!$A82,'Stock-AF'!$G$2:$G$215,Shares!$A$1)</f>
        <v>0</v>
      </c>
      <c r="AK82" s="9">
        <f>SUMIFS('Stock-AF'!AT$2:AT$215,'Stock-AF'!$C$2:$C$215,Shares!$B82,'Stock-AF'!$G$2:$G$215,Shares!$A$1)/SUMIFS('Stock-AF'!AT$2:AT$215,'Stock-AF'!$C$2:$C$215,Shares!$A82,'Stock-AF'!$G$2:$G$215,Shares!$A$1)</f>
        <v>4.6794208097757216E-2</v>
      </c>
      <c r="AL82" s="9">
        <f>SUMIFS('Stock-AF'!AU$2:AU$215,'Stock-AF'!$C$2:$C$215,Shares!$B82,'Stock-AF'!$G$2:$G$215,Shares!$A$1)/SUMIFS('Stock-AF'!AU$2:AU$215,'Stock-AF'!$C$2:$C$215,Shares!$A82,'Stock-AF'!$G$2:$G$215,Shares!$A$1)</f>
        <v>8.8164881602045635E-4</v>
      </c>
      <c r="AM82" s="9">
        <f>SUMIFS('Stock-AF'!AV$2:AV$215,'Stock-AF'!$C$2:$C$215,Shares!$B82,'Stock-AF'!$G$2:$G$215,Shares!$A$1)/SUMIFS('Stock-AF'!AV$2:AV$215,'Stock-AF'!$C$2:$C$215,Shares!$A82,'Stock-AF'!$G$2:$G$215,Shares!$A$1)</f>
        <v>1.0759057068238521E-4</v>
      </c>
    </row>
    <row r="83" spans="1:39">
      <c r="A83" t="str">
        <f t="shared" si="1"/>
        <v>C_ES-SH-SS*</v>
      </c>
      <c r="B83" s="4" t="s">
        <v>196</v>
      </c>
      <c r="C83" s="9">
        <f>SUMIFS('Stock-AF'!L$2:L$215,'Stock-AF'!$C$2:$C$215,Shares!$B83,'Stock-AF'!$G$2:$G$215,Shares!$A$1)/SUMIFS('Stock-AF'!L$2:L$215,'Stock-AF'!$C$2:$C$215,Shares!$A83,'Stock-AF'!$G$2:$G$215,Shares!$A$1)</f>
        <v>0</v>
      </c>
      <c r="D83" s="9">
        <f>SUMIFS('Stock-AF'!M$2:M$215,'Stock-AF'!$C$2:$C$215,Shares!$B83,'Stock-AF'!$G$2:$G$215,Shares!$A$1)/SUMIFS('Stock-AF'!M$2:M$215,'Stock-AF'!$C$2:$C$215,Shares!$A83,'Stock-AF'!$G$2:$G$215,Shares!$A$1)</f>
        <v>0.44960689815284149</v>
      </c>
      <c r="E83" s="9">
        <f>SUMIFS('Stock-AF'!N$2:N$215,'Stock-AF'!$C$2:$C$215,Shares!$B83,'Stock-AF'!$G$2:$G$215,Shares!$A$1)/SUMIFS('Stock-AF'!N$2:N$215,'Stock-AF'!$C$2:$C$215,Shares!$A83,'Stock-AF'!$G$2:$G$215,Shares!$A$1)</f>
        <v>0.48915635180646971</v>
      </c>
      <c r="F83" s="9">
        <f>SUMIFS('Stock-AF'!O$2:O$215,'Stock-AF'!$C$2:$C$215,Shares!$B83,'Stock-AF'!$G$2:$G$215,Shares!$A$1)/SUMIFS('Stock-AF'!O$2:O$215,'Stock-AF'!$C$2:$C$215,Shares!$A83,'Stock-AF'!$G$2:$G$215,Shares!$A$1)</f>
        <v>3.4709265173074808E-2</v>
      </c>
      <c r="G83" s="9">
        <f>SUMIFS('Stock-AF'!P$2:P$215,'Stock-AF'!$C$2:$C$215,Shares!$B83,'Stock-AF'!$G$2:$G$215,Shares!$A$1)/SUMIFS('Stock-AF'!P$2:P$215,'Stock-AF'!$C$2:$C$215,Shares!$A83,'Stock-AF'!$G$2:$G$215,Shares!$A$1)</f>
        <v>0.29892580046289047</v>
      </c>
      <c r="H83" s="9">
        <f>SUMIFS('Stock-AF'!Q$2:Q$215,'Stock-AF'!$C$2:$C$215,Shares!$B83,'Stock-AF'!$G$2:$G$215,Shares!$A$1)/SUMIFS('Stock-AF'!Q$2:Q$215,'Stock-AF'!$C$2:$C$215,Shares!$A83,'Stock-AF'!$G$2:$G$215,Shares!$A$1)</f>
        <v>5.5488198499621146E-2</v>
      </c>
      <c r="I83" s="9">
        <f>SUMIFS('Stock-AF'!R$2:R$215,'Stock-AF'!$C$2:$C$215,Shares!$B83,'Stock-AF'!$G$2:$G$215,Shares!$A$1)/SUMIFS('Stock-AF'!R$2:R$215,'Stock-AF'!$C$2:$C$215,Shares!$A83,'Stock-AF'!$G$2:$G$215,Shares!$A$1)</f>
        <v>0</v>
      </c>
      <c r="J83" s="9">
        <f>SUMIFS('Stock-AF'!S$2:S$215,'Stock-AF'!$C$2:$C$215,Shares!$B83,'Stock-AF'!$G$2:$G$215,Shares!$A$1)/SUMIFS('Stock-AF'!S$2:S$215,'Stock-AF'!$C$2:$C$215,Shares!$A83,'Stock-AF'!$G$2:$G$215,Shares!$A$1)</f>
        <v>0.22283211099767322</v>
      </c>
      <c r="K83" s="9">
        <f>SUMIFS('Stock-AF'!T$2:T$215,'Stock-AF'!$C$2:$C$215,Shares!$B83,'Stock-AF'!$G$2:$G$215,Shares!$A$1)/SUMIFS('Stock-AF'!T$2:T$215,'Stock-AF'!$C$2:$C$215,Shares!$A83,'Stock-AF'!$G$2:$G$215,Shares!$A$1)</f>
        <v>0.20113162626510486</v>
      </c>
      <c r="L83" s="9">
        <f>SUMIFS('Stock-AF'!U$2:U$215,'Stock-AF'!$C$2:$C$215,Shares!$B83,'Stock-AF'!$G$2:$G$215,Shares!$A$1)/SUMIFS('Stock-AF'!U$2:U$215,'Stock-AF'!$C$2:$C$215,Shares!$A83,'Stock-AF'!$G$2:$G$215,Shares!$A$1)</f>
        <v>0.62882117813323146</v>
      </c>
      <c r="M83" s="9">
        <f>SUMIFS('Stock-AF'!V$2:V$215,'Stock-AF'!$C$2:$C$215,Shares!$B83,'Stock-AF'!$G$2:$G$215,Shares!$A$1)/SUMIFS('Stock-AF'!V$2:V$215,'Stock-AF'!$C$2:$C$215,Shares!$A83,'Stock-AF'!$G$2:$G$215,Shares!$A$1)</f>
        <v>0.49734653384593919</v>
      </c>
      <c r="N83" s="9">
        <f>SUMIFS('Stock-AF'!W$2:W$215,'Stock-AF'!$C$2:$C$215,Shares!$B83,'Stock-AF'!$G$2:$G$215,Shares!$A$1)/SUMIFS('Stock-AF'!W$2:W$215,'Stock-AF'!$C$2:$C$215,Shares!$A83,'Stock-AF'!$G$2:$G$215,Shares!$A$1)</f>
        <v>0</v>
      </c>
      <c r="O83" s="9">
        <f>SUMIFS('Stock-AF'!X$2:X$215,'Stock-AF'!$C$2:$C$215,Shares!$B83,'Stock-AF'!$G$2:$G$215,Shares!$A$1)/SUMIFS('Stock-AF'!X$2:X$215,'Stock-AF'!$C$2:$C$215,Shares!$A83,'Stock-AF'!$G$2:$G$215,Shares!$A$1)</f>
        <v>0</v>
      </c>
      <c r="P83" s="9">
        <f>SUMIFS('Stock-AF'!Y$2:Y$215,'Stock-AF'!$C$2:$C$215,Shares!$B83,'Stock-AF'!$G$2:$G$215,Shares!$A$1)/SUMIFS('Stock-AF'!Y$2:Y$215,'Stock-AF'!$C$2:$C$215,Shares!$A83,'Stock-AF'!$G$2:$G$215,Shares!$A$1)</f>
        <v>0.44634527352280229</v>
      </c>
      <c r="Q83" s="9">
        <f>SUMIFS('Stock-AF'!Z$2:Z$215,'Stock-AF'!$C$2:$C$215,Shares!$B83,'Stock-AF'!$G$2:$G$215,Shares!$A$1)/SUMIFS('Stock-AF'!Z$2:Z$215,'Stock-AF'!$C$2:$C$215,Shares!$A83,'Stock-AF'!$G$2:$G$215,Shares!$A$1)</f>
        <v>8.34477417061604E-2</v>
      </c>
      <c r="R83" s="9">
        <f>SUMIFS('Stock-AF'!AA$2:AA$215,'Stock-AF'!$C$2:$C$215,Shares!$B83,'Stock-AF'!$G$2:$G$215,Shares!$A$1)/SUMIFS('Stock-AF'!AA$2:AA$215,'Stock-AF'!$C$2:$C$215,Shares!$A83,'Stock-AF'!$G$2:$G$215,Shares!$A$1)</f>
        <v>0.17251847480673624</v>
      </c>
      <c r="S83" s="9">
        <f>SUMIFS('Stock-AF'!AB$2:AB$215,'Stock-AF'!$C$2:$C$215,Shares!$B83,'Stock-AF'!$G$2:$G$215,Shares!$A$1)/SUMIFS('Stock-AF'!AB$2:AB$215,'Stock-AF'!$C$2:$C$215,Shares!$A83,'Stock-AF'!$G$2:$G$215,Shares!$A$1)</f>
        <v>0.11993540353427161</v>
      </c>
      <c r="T83" s="9">
        <f>SUMIFS('Stock-AF'!AC$2:AC$215,'Stock-AF'!$C$2:$C$215,Shares!$B83,'Stock-AF'!$G$2:$G$215,Shares!$A$1)/SUMIFS('Stock-AF'!AC$2:AC$215,'Stock-AF'!$C$2:$C$215,Shares!$A83,'Stock-AF'!$G$2:$G$215,Shares!$A$1)</f>
        <v>0</v>
      </c>
      <c r="U83" s="9">
        <f>SUMIFS('Stock-AF'!AD$2:AD$215,'Stock-AF'!$C$2:$C$215,Shares!$B83,'Stock-AF'!$G$2:$G$215,Shares!$A$1)/SUMIFS('Stock-AF'!AD$2:AD$215,'Stock-AF'!$C$2:$C$215,Shares!$A83,'Stock-AF'!$G$2:$G$215,Shares!$A$1)</f>
        <v>0.25102449606625243</v>
      </c>
      <c r="V83" s="9">
        <f>SUMIFS('Stock-AF'!AE$2:AE$215,'Stock-AF'!$C$2:$C$215,Shares!$B83,'Stock-AF'!$G$2:$G$215,Shares!$A$1)/SUMIFS('Stock-AF'!AE$2:AE$215,'Stock-AF'!$C$2:$C$215,Shares!$A83,'Stock-AF'!$G$2:$G$215,Shares!$A$1)</f>
        <v>1.0009835933044657E-2</v>
      </c>
      <c r="W83" s="9">
        <f>SUMIFS('Stock-AF'!AF$2:AF$215,'Stock-AF'!$C$2:$C$215,Shares!$B83,'Stock-AF'!$G$2:$G$215,Shares!$A$1)/SUMIFS('Stock-AF'!AF$2:AF$215,'Stock-AF'!$C$2:$C$215,Shares!$A83,'Stock-AF'!$G$2:$G$215,Shares!$A$1)</f>
        <v>6.6612874693643326E-2</v>
      </c>
      <c r="X83" s="9">
        <f>SUMIFS('Stock-AF'!AG$2:AG$215,'Stock-AF'!$C$2:$C$215,Shares!$B83,'Stock-AF'!$G$2:$G$215,Shares!$A$1)/SUMIFS('Stock-AF'!AG$2:AG$215,'Stock-AF'!$C$2:$C$215,Shares!$A83,'Stock-AF'!$G$2:$G$215,Shares!$A$1)</f>
        <v>0.62050682295958559</v>
      </c>
      <c r="Y83" s="9">
        <f>SUMIFS('Stock-AF'!AH$2:AH$215,'Stock-AF'!$C$2:$C$215,Shares!$B83,'Stock-AF'!$G$2:$G$215,Shares!$A$1)/SUMIFS('Stock-AF'!AH$2:AH$215,'Stock-AF'!$C$2:$C$215,Shares!$A83,'Stock-AF'!$G$2:$G$215,Shares!$A$1)</f>
        <v>9.1419706776927484E-2</v>
      </c>
      <c r="Z83" s="9">
        <f>SUMIFS('Stock-AF'!AI$2:AI$215,'Stock-AF'!$C$2:$C$215,Shares!$B83,'Stock-AF'!$G$2:$G$215,Shares!$A$1)/SUMIFS('Stock-AF'!AI$2:AI$215,'Stock-AF'!$C$2:$C$215,Shares!$A83,'Stock-AF'!$G$2:$G$215,Shares!$A$1)</f>
        <v>0.44304452358967328</v>
      </c>
      <c r="AA83" s="9">
        <f>SUMIFS('Stock-AF'!AJ$2:AJ$215,'Stock-AF'!$C$2:$C$215,Shares!$B83,'Stock-AF'!$G$2:$G$215,Shares!$A$1)/SUMIFS('Stock-AF'!AJ$2:AJ$215,'Stock-AF'!$C$2:$C$215,Shares!$A83,'Stock-AF'!$G$2:$G$215,Shares!$A$1)</f>
        <v>0</v>
      </c>
      <c r="AB83" s="9">
        <f>SUMIFS('Stock-AF'!AK$2:AK$215,'Stock-AF'!$C$2:$C$215,Shares!$B83,'Stock-AF'!$G$2:$G$215,Shares!$A$1)/SUMIFS('Stock-AF'!AK$2:AK$215,'Stock-AF'!$C$2:$C$215,Shares!$A83,'Stock-AF'!$G$2:$G$215,Shares!$A$1)</f>
        <v>0.17384064814288583</v>
      </c>
      <c r="AC83" s="9">
        <f>SUMIFS('Stock-AF'!AL$2:AL$215,'Stock-AF'!$C$2:$C$215,Shares!$B83,'Stock-AF'!$G$2:$G$215,Shares!$A$1)/SUMIFS('Stock-AF'!AL$2:AL$215,'Stock-AF'!$C$2:$C$215,Shares!$A83,'Stock-AF'!$G$2:$G$215,Shares!$A$1)</f>
        <v>0</v>
      </c>
      <c r="AD83" s="9">
        <f>SUMIFS('Stock-AF'!AM$2:AM$215,'Stock-AF'!$C$2:$C$215,Shares!$B83,'Stock-AF'!$G$2:$G$215,Shares!$A$1)/SUMIFS('Stock-AF'!AM$2:AM$215,'Stock-AF'!$C$2:$C$215,Shares!$A83,'Stock-AF'!$G$2:$G$215,Shares!$A$1)</f>
        <v>8.166891985795946E-2</v>
      </c>
      <c r="AE83" s="9">
        <f>SUMIFS('Stock-AF'!AN$2:AN$215,'Stock-AF'!$C$2:$C$215,Shares!$B83,'Stock-AF'!$G$2:$G$215,Shares!$A$1)/SUMIFS('Stock-AF'!AN$2:AN$215,'Stock-AF'!$C$2:$C$215,Shares!$A83,'Stock-AF'!$G$2:$G$215,Shares!$A$1)</f>
        <v>0.14717640318595271</v>
      </c>
      <c r="AF83" s="9">
        <f>SUMIFS('Stock-AF'!AO$2:AO$215,'Stock-AF'!$C$2:$C$215,Shares!$B83,'Stock-AF'!$G$2:$G$215,Shares!$A$1)/SUMIFS('Stock-AF'!AO$2:AO$215,'Stock-AF'!$C$2:$C$215,Shares!$A83,'Stock-AF'!$G$2:$G$215,Shares!$A$1)</f>
        <v>0.19730951515740755</v>
      </c>
      <c r="AG83" s="9">
        <f>SUMIFS('Stock-AF'!AP$2:AP$215,'Stock-AF'!$C$2:$C$215,Shares!$B83,'Stock-AF'!$G$2:$G$215,Shares!$A$1)/SUMIFS('Stock-AF'!AP$2:AP$215,'Stock-AF'!$C$2:$C$215,Shares!$A83,'Stock-AF'!$G$2:$G$215,Shares!$A$1)</f>
        <v>1.8229291756848572E-2</v>
      </c>
      <c r="AH83" s="9">
        <f>SUMIFS('Stock-AF'!AQ$2:AQ$215,'Stock-AF'!$C$2:$C$215,Shares!$B83,'Stock-AF'!$G$2:$G$215,Shares!$A$1)/SUMIFS('Stock-AF'!AQ$2:AQ$215,'Stock-AF'!$C$2:$C$215,Shares!$A83,'Stock-AF'!$G$2:$G$215,Shares!$A$1)</f>
        <v>0.22381523029311126</v>
      </c>
      <c r="AI83" s="9">
        <f>SUMIFS('Stock-AF'!AR$2:AR$215,'Stock-AF'!$C$2:$C$215,Shares!$B83,'Stock-AF'!$G$2:$G$215,Shares!$A$1)/SUMIFS('Stock-AF'!AR$2:AR$215,'Stock-AF'!$C$2:$C$215,Shares!$A83,'Stock-AF'!$G$2:$G$215,Shares!$A$1)</f>
        <v>0.28174724001972795</v>
      </c>
      <c r="AJ83" s="9">
        <f>SUMIFS('Stock-AF'!AS$2:AS$215,'Stock-AF'!$C$2:$C$215,Shares!$B83,'Stock-AF'!$G$2:$G$215,Shares!$A$1)/SUMIFS('Stock-AF'!AS$2:AS$215,'Stock-AF'!$C$2:$C$215,Shares!$A83,'Stock-AF'!$G$2:$G$215,Shares!$A$1)</f>
        <v>0.38539684381622785</v>
      </c>
      <c r="AK83" s="9">
        <f>SUMIFS('Stock-AF'!AT$2:AT$215,'Stock-AF'!$C$2:$C$215,Shares!$B83,'Stock-AF'!$G$2:$G$215,Shares!$A$1)/SUMIFS('Stock-AF'!AT$2:AT$215,'Stock-AF'!$C$2:$C$215,Shares!$A83,'Stock-AF'!$G$2:$G$215,Shares!$A$1)</f>
        <v>0.16567153687760394</v>
      </c>
      <c r="AL83" s="9">
        <f>SUMIFS('Stock-AF'!AU$2:AU$215,'Stock-AF'!$C$2:$C$215,Shares!$B83,'Stock-AF'!$G$2:$G$215,Shares!$A$1)/SUMIFS('Stock-AF'!AU$2:AU$215,'Stock-AF'!$C$2:$C$215,Shares!$A83,'Stock-AF'!$G$2:$G$215,Shares!$A$1)</f>
        <v>0.18134619747722849</v>
      </c>
      <c r="AM83" s="9">
        <f>SUMIFS('Stock-AF'!AV$2:AV$215,'Stock-AF'!$C$2:$C$215,Shares!$B83,'Stock-AF'!$G$2:$G$215,Shares!$A$1)/SUMIFS('Stock-AF'!AV$2:AV$215,'Stock-AF'!$C$2:$C$215,Shares!$A83,'Stock-AF'!$G$2:$G$215,Shares!$A$1)</f>
        <v>5.0494154579166145E-2</v>
      </c>
    </row>
    <row r="84" spans="1:39">
      <c r="A84" t="str">
        <f t="shared" si="1"/>
        <v>C_ES-SH-SS*</v>
      </c>
      <c r="B84" s="4" t="s">
        <v>197</v>
      </c>
      <c r="C84" s="9">
        <f>SUMIFS('Stock-AF'!L$2:L$215,'Stock-AF'!$C$2:$C$215,Shares!$B84,'Stock-AF'!$G$2:$G$215,Shares!$A$1)/SUMIFS('Stock-AF'!L$2:L$215,'Stock-AF'!$C$2:$C$215,Shares!$A84,'Stock-AF'!$G$2:$G$215,Shares!$A$1)</f>
        <v>0</v>
      </c>
      <c r="D84" s="9">
        <f>SUMIFS('Stock-AF'!M$2:M$215,'Stock-AF'!$C$2:$C$215,Shares!$B84,'Stock-AF'!$G$2:$G$215,Shares!$A$1)/SUMIFS('Stock-AF'!M$2:M$215,'Stock-AF'!$C$2:$C$215,Shares!$A84,'Stock-AF'!$G$2:$G$215,Shares!$A$1)</f>
        <v>0</v>
      </c>
      <c r="E84" s="9">
        <f>SUMIFS('Stock-AF'!N$2:N$215,'Stock-AF'!$C$2:$C$215,Shares!$B84,'Stock-AF'!$G$2:$G$215,Shares!$A$1)/SUMIFS('Stock-AF'!N$2:N$215,'Stock-AF'!$C$2:$C$215,Shares!$A84,'Stock-AF'!$G$2:$G$215,Shares!$A$1)</f>
        <v>0</v>
      </c>
      <c r="F84" s="9">
        <f>SUMIFS('Stock-AF'!O$2:O$215,'Stock-AF'!$C$2:$C$215,Shares!$B84,'Stock-AF'!$G$2:$G$215,Shares!$A$1)/SUMIFS('Stock-AF'!O$2:O$215,'Stock-AF'!$C$2:$C$215,Shares!$A84,'Stock-AF'!$G$2:$G$215,Shares!$A$1)</f>
        <v>0</v>
      </c>
      <c r="G84" s="9">
        <f>SUMIFS('Stock-AF'!P$2:P$215,'Stock-AF'!$C$2:$C$215,Shares!$B84,'Stock-AF'!$G$2:$G$215,Shares!$A$1)/SUMIFS('Stock-AF'!P$2:P$215,'Stock-AF'!$C$2:$C$215,Shares!$A84,'Stock-AF'!$G$2:$G$215,Shares!$A$1)</f>
        <v>0</v>
      </c>
      <c r="H84" s="9">
        <f>SUMIFS('Stock-AF'!Q$2:Q$215,'Stock-AF'!$C$2:$C$215,Shares!$B84,'Stock-AF'!$G$2:$G$215,Shares!$A$1)/SUMIFS('Stock-AF'!Q$2:Q$215,'Stock-AF'!$C$2:$C$215,Shares!$A84,'Stock-AF'!$G$2:$G$215,Shares!$A$1)</f>
        <v>0</v>
      </c>
      <c r="I84" s="9">
        <f>SUMIFS('Stock-AF'!R$2:R$215,'Stock-AF'!$C$2:$C$215,Shares!$B84,'Stock-AF'!$G$2:$G$215,Shares!$A$1)/SUMIFS('Stock-AF'!R$2:R$215,'Stock-AF'!$C$2:$C$215,Shares!$A84,'Stock-AF'!$G$2:$G$215,Shares!$A$1)</f>
        <v>0</v>
      </c>
      <c r="J84" s="9">
        <f>SUMIFS('Stock-AF'!S$2:S$215,'Stock-AF'!$C$2:$C$215,Shares!$B84,'Stock-AF'!$G$2:$G$215,Shares!$A$1)/SUMIFS('Stock-AF'!S$2:S$215,'Stock-AF'!$C$2:$C$215,Shares!$A84,'Stock-AF'!$G$2:$G$215,Shares!$A$1)</f>
        <v>0</v>
      </c>
      <c r="K84" s="9">
        <f>SUMIFS('Stock-AF'!T$2:T$215,'Stock-AF'!$C$2:$C$215,Shares!$B84,'Stock-AF'!$G$2:$G$215,Shares!$A$1)/SUMIFS('Stock-AF'!T$2:T$215,'Stock-AF'!$C$2:$C$215,Shares!$A84,'Stock-AF'!$G$2:$G$215,Shares!$A$1)</f>
        <v>0</v>
      </c>
      <c r="L84" s="9">
        <f>SUMIFS('Stock-AF'!U$2:U$215,'Stock-AF'!$C$2:$C$215,Shares!$B84,'Stock-AF'!$G$2:$G$215,Shares!$A$1)/SUMIFS('Stock-AF'!U$2:U$215,'Stock-AF'!$C$2:$C$215,Shares!$A84,'Stock-AF'!$G$2:$G$215,Shares!$A$1)</f>
        <v>0</v>
      </c>
      <c r="M84" s="9">
        <f>SUMIFS('Stock-AF'!V$2:V$215,'Stock-AF'!$C$2:$C$215,Shares!$B84,'Stock-AF'!$G$2:$G$215,Shares!$A$1)/SUMIFS('Stock-AF'!V$2:V$215,'Stock-AF'!$C$2:$C$215,Shares!$A84,'Stock-AF'!$G$2:$G$215,Shares!$A$1)</f>
        <v>0</v>
      </c>
      <c r="N84" s="9">
        <f>SUMIFS('Stock-AF'!W$2:W$215,'Stock-AF'!$C$2:$C$215,Shares!$B84,'Stock-AF'!$G$2:$G$215,Shares!$A$1)/SUMIFS('Stock-AF'!W$2:W$215,'Stock-AF'!$C$2:$C$215,Shares!$A84,'Stock-AF'!$G$2:$G$215,Shares!$A$1)</f>
        <v>0</v>
      </c>
      <c r="O84" s="9">
        <f>SUMIFS('Stock-AF'!X$2:X$215,'Stock-AF'!$C$2:$C$215,Shares!$B84,'Stock-AF'!$G$2:$G$215,Shares!$A$1)/SUMIFS('Stock-AF'!X$2:X$215,'Stock-AF'!$C$2:$C$215,Shares!$A84,'Stock-AF'!$G$2:$G$215,Shares!$A$1)</f>
        <v>0</v>
      </c>
      <c r="P84" s="9">
        <f>SUMIFS('Stock-AF'!Y$2:Y$215,'Stock-AF'!$C$2:$C$215,Shares!$B84,'Stock-AF'!$G$2:$G$215,Shares!$A$1)/SUMIFS('Stock-AF'!Y$2:Y$215,'Stock-AF'!$C$2:$C$215,Shares!$A84,'Stock-AF'!$G$2:$G$215,Shares!$A$1)</f>
        <v>0</v>
      </c>
      <c r="Q84" s="9">
        <f>SUMIFS('Stock-AF'!Z$2:Z$215,'Stock-AF'!$C$2:$C$215,Shares!$B84,'Stock-AF'!$G$2:$G$215,Shares!$A$1)/SUMIFS('Stock-AF'!Z$2:Z$215,'Stock-AF'!$C$2:$C$215,Shares!$A84,'Stock-AF'!$G$2:$G$215,Shares!$A$1)</f>
        <v>0</v>
      </c>
      <c r="R84" s="9">
        <f>SUMIFS('Stock-AF'!AA$2:AA$215,'Stock-AF'!$C$2:$C$215,Shares!$B84,'Stock-AF'!$G$2:$G$215,Shares!$A$1)/SUMIFS('Stock-AF'!AA$2:AA$215,'Stock-AF'!$C$2:$C$215,Shares!$A84,'Stock-AF'!$G$2:$G$215,Shares!$A$1)</f>
        <v>0</v>
      </c>
      <c r="S84" s="9">
        <f>SUMIFS('Stock-AF'!AB$2:AB$215,'Stock-AF'!$C$2:$C$215,Shares!$B84,'Stock-AF'!$G$2:$G$215,Shares!$A$1)/SUMIFS('Stock-AF'!AB$2:AB$215,'Stock-AF'!$C$2:$C$215,Shares!$A84,'Stock-AF'!$G$2:$G$215,Shares!$A$1)</f>
        <v>0</v>
      </c>
      <c r="T84" s="9">
        <f>SUMIFS('Stock-AF'!AC$2:AC$215,'Stock-AF'!$C$2:$C$215,Shares!$B84,'Stock-AF'!$G$2:$G$215,Shares!$A$1)/SUMIFS('Stock-AF'!AC$2:AC$215,'Stock-AF'!$C$2:$C$215,Shares!$A84,'Stock-AF'!$G$2:$G$215,Shares!$A$1)</f>
        <v>0</v>
      </c>
      <c r="U84" s="9">
        <f>SUMIFS('Stock-AF'!AD$2:AD$215,'Stock-AF'!$C$2:$C$215,Shares!$B84,'Stock-AF'!$G$2:$G$215,Shares!$A$1)/SUMIFS('Stock-AF'!AD$2:AD$215,'Stock-AF'!$C$2:$C$215,Shares!$A84,'Stock-AF'!$G$2:$G$215,Shares!$A$1)</f>
        <v>0</v>
      </c>
      <c r="V84" s="9">
        <f>SUMIFS('Stock-AF'!AE$2:AE$215,'Stock-AF'!$C$2:$C$215,Shares!$B84,'Stock-AF'!$G$2:$G$215,Shares!$A$1)/SUMIFS('Stock-AF'!AE$2:AE$215,'Stock-AF'!$C$2:$C$215,Shares!$A84,'Stock-AF'!$G$2:$G$215,Shares!$A$1)</f>
        <v>8.6294167346532939E-3</v>
      </c>
      <c r="W84" s="9">
        <f>SUMIFS('Stock-AF'!AF$2:AF$215,'Stock-AF'!$C$2:$C$215,Shares!$B84,'Stock-AF'!$G$2:$G$215,Shares!$A$1)/SUMIFS('Stock-AF'!AF$2:AF$215,'Stock-AF'!$C$2:$C$215,Shares!$A84,'Stock-AF'!$G$2:$G$215,Shares!$A$1)</f>
        <v>0</v>
      </c>
      <c r="X84" s="9">
        <f>SUMIFS('Stock-AF'!AG$2:AG$215,'Stock-AF'!$C$2:$C$215,Shares!$B84,'Stock-AF'!$G$2:$G$215,Shares!$A$1)/SUMIFS('Stock-AF'!AG$2:AG$215,'Stock-AF'!$C$2:$C$215,Shares!$A84,'Stock-AF'!$G$2:$G$215,Shares!$A$1)</f>
        <v>0</v>
      </c>
      <c r="Y84" s="9">
        <f>SUMIFS('Stock-AF'!AH$2:AH$215,'Stock-AF'!$C$2:$C$215,Shares!$B84,'Stock-AF'!$G$2:$G$215,Shares!$A$1)/SUMIFS('Stock-AF'!AH$2:AH$215,'Stock-AF'!$C$2:$C$215,Shares!$A84,'Stock-AF'!$G$2:$G$215,Shares!$A$1)</f>
        <v>2.6883690107600013E-3</v>
      </c>
      <c r="Z84" s="9">
        <f>SUMIFS('Stock-AF'!AI$2:AI$215,'Stock-AF'!$C$2:$C$215,Shares!$B84,'Stock-AF'!$G$2:$G$215,Shares!$A$1)/SUMIFS('Stock-AF'!AI$2:AI$215,'Stock-AF'!$C$2:$C$215,Shares!$A84,'Stock-AF'!$G$2:$G$215,Shares!$A$1)</f>
        <v>0</v>
      </c>
      <c r="AA84" s="9">
        <f>SUMIFS('Stock-AF'!AJ$2:AJ$215,'Stock-AF'!$C$2:$C$215,Shares!$B84,'Stock-AF'!$G$2:$G$215,Shares!$A$1)/SUMIFS('Stock-AF'!AJ$2:AJ$215,'Stock-AF'!$C$2:$C$215,Shares!$A84,'Stock-AF'!$G$2:$G$215,Shares!$A$1)</f>
        <v>0</v>
      </c>
      <c r="AB84" s="9">
        <f>SUMIFS('Stock-AF'!AK$2:AK$215,'Stock-AF'!$C$2:$C$215,Shares!$B84,'Stock-AF'!$G$2:$G$215,Shares!$A$1)/SUMIFS('Stock-AF'!AK$2:AK$215,'Stock-AF'!$C$2:$C$215,Shares!$A84,'Stock-AF'!$G$2:$G$215,Shares!$A$1)</f>
        <v>0</v>
      </c>
      <c r="AC84" s="9">
        <f>SUMIFS('Stock-AF'!AL$2:AL$215,'Stock-AF'!$C$2:$C$215,Shares!$B84,'Stock-AF'!$G$2:$G$215,Shares!$A$1)/SUMIFS('Stock-AF'!AL$2:AL$215,'Stock-AF'!$C$2:$C$215,Shares!$A84,'Stock-AF'!$G$2:$G$215,Shares!$A$1)</f>
        <v>0</v>
      </c>
      <c r="AD84" s="9">
        <f>SUMIFS('Stock-AF'!AM$2:AM$215,'Stock-AF'!$C$2:$C$215,Shares!$B84,'Stock-AF'!$G$2:$G$215,Shares!$A$1)/SUMIFS('Stock-AF'!AM$2:AM$215,'Stock-AF'!$C$2:$C$215,Shares!$A84,'Stock-AF'!$G$2:$G$215,Shares!$A$1)</f>
        <v>0</v>
      </c>
      <c r="AE84" s="9">
        <f>SUMIFS('Stock-AF'!AN$2:AN$215,'Stock-AF'!$C$2:$C$215,Shares!$B84,'Stock-AF'!$G$2:$G$215,Shares!$A$1)/SUMIFS('Stock-AF'!AN$2:AN$215,'Stock-AF'!$C$2:$C$215,Shares!$A84,'Stock-AF'!$G$2:$G$215,Shares!$A$1)</f>
        <v>0</v>
      </c>
      <c r="AF84" s="9">
        <f>SUMIFS('Stock-AF'!AO$2:AO$215,'Stock-AF'!$C$2:$C$215,Shares!$B84,'Stock-AF'!$G$2:$G$215,Shares!$A$1)/SUMIFS('Stock-AF'!AO$2:AO$215,'Stock-AF'!$C$2:$C$215,Shares!$A84,'Stock-AF'!$G$2:$G$215,Shares!$A$1)</f>
        <v>0</v>
      </c>
      <c r="AG84" s="9">
        <f>SUMIFS('Stock-AF'!AP$2:AP$215,'Stock-AF'!$C$2:$C$215,Shares!$B84,'Stock-AF'!$G$2:$G$215,Shares!$A$1)/SUMIFS('Stock-AF'!AP$2:AP$215,'Stock-AF'!$C$2:$C$215,Shares!$A84,'Stock-AF'!$G$2:$G$215,Shares!$A$1)</f>
        <v>0</v>
      </c>
      <c r="AH84" s="9">
        <f>SUMIFS('Stock-AF'!AQ$2:AQ$215,'Stock-AF'!$C$2:$C$215,Shares!$B84,'Stock-AF'!$G$2:$G$215,Shares!$A$1)/SUMIFS('Stock-AF'!AQ$2:AQ$215,'Stock-AF'!$C$2:$C$215,Shares!$A84,'Stock-AF'!$G$2:$G$215,Shares!$A$1)</f>
        <v>0</v>
      </c>
      <c r="AI84" s="9">
        <f>SUMIFS('Stock-AF'!AR$2:AR$215,'Stock-AF'!$C$2:$C$215,Shares!$B84,'Stock-AF'!$G$2:$G$215,Shares!$A$1)/SUMIFS('Stock-AF'!AR$2:AR$215,'Stock-AF'!$C$2:$C$215,Shares!$A84,'Stock-AF'!$G$2:$G$215,Shares!$A$1)</f>
        <v>0</v>
      </c>
      <c r="AJ84" s="9">
        <f>SUMIFS('Stock-AF'!AS$2:AS$215,'Stock-AF'!$C$2:$C$215,Shares!$B84,'Stock-AF'!$G$2:$G$215,Shares!$A$1)/SUMIFS('Stock-AF'!AS$2:AS$215,'Stock-AF'!$C$2:$C$215,Shares!$A84,'Stock-AF'!$G$2:$G$215,Shares!$A$1)</f>
        <v>0</v>
      </c>
      <c r="AK84" s="9">
        <f>SUMIFS('Stock-AF'!AT$2:AT$215,'Stock-AF'!$C$2:$C$215,Shares!$B84,'Stock-AF'!$G$2:$G$215,Shares!$A$1)/SUMIFS('Stock-AF'!AT$2:AT$215,'Stock-AF'!$C$2:$C$215,Shares!$A84,'Stock-AF'!$G$2:$G$215,Shares!$A$1)</f>
        <v>2.047036878724497E-2</v>
      </c>
      <c r="AL84" s="9">
        <f>SUMIFS('Stock-AF'!AU$2:AU$215,'Stock-AF'!$C$2:$C$215,Shares!$B84,'Stock-AF'!$G$2:$G$215,Shares!$A$1)/SUMIFS('Stock-AF'!AU$2:AU$215,'Stock-AF'!$C$2:$C$215,Shares!$A84,'Stock-AF'!$G$2:$G$215,Shares!$A$1)</f>
        <v>0</v>
      </c>
      <c r="AM84" s="9">
        <f>SUMIFS('Stock-AF'!AV$2:AV$215,'Stock-AF'!$C$2:$C$215,Shares!$B84,'Stock-AF'!$G$2:$G$215,Shares!$A$1)/SUMIFS('Stock-AF'!AV$2:AV$215,'Stock-AF'!$C$2:$C$215,Shares!$A84,'Stock-AF'!$G$2:$G$215,Shares!$A$1)</f>
        <v>0</v>
      </c>
    </row>
    <row r="85" spans="1:39">
      <c r="A85" t="str">
        <f t="shared" si="1"/>
        <v>C_ES-SH-SS*</v>
      </c>
      <c r="B85" s="4" t="s">
        <v>198</v>
      </c>
      <c r="C85" s="9">
        <f>SUMIFS('Stock-AF'!L$2:L$215,'Stock-AF'!$C$2:$C$215,Shares!$B85,'Stock-AF'!$G$2:$G$215,Shares!$A$1)/SUMIFS('Stock-AF'!L$2:L$215,'Stock-AF'!$C$2:$C$215,Shares!$A85,'Stock-AF'!$G$2:$G$215,Shares!$A$1)</f>
        <v>0.11659983132888721</v>
      </c>
      <c r="D85" s="9">
        <f>SUMIFS('Stock-AF'!M$2:M$215,'Stock-AF'!$C$2:$C$215,Shares!$B85,'Stock-AF'!$G$2:$G$215,Shares!$A$1)/SUMIFS('Stock-AF'!M$2:M$215,'Stock-AF'!$C$2:$C$215,Shares!$A85,'Stock-AF'!$G$2:$G$215,Shares!$A$1)</f>
        <v>9.6479372246827455E-2</v>
      </c>
      <c r="E85" s="9">
        <f>SUMIFS('Stock-AF'!N$2:N$215,'Stock-AF'!$C$2:$C$215,Shares!$B85,'Stock-AF'!$G$2:$G$215,Shares!$A$1)/SUMIFS('Stock-AF'!N$2:N$215,'Stock-AF'!$C$2:$C$215,Shares!$A85,'Stock-AF'!$G$2:$G$215,Shares!$A$1)</f>
        <v>0.18656629013782114</v>
      </c>
      <c r="F85" s="9">
        <f>SUMIFS('Stock-AF'!O$2:O$215,'Stock-AF'!$C$2:$C$215,Shares!$B85,'Stock-AF'!$G$2:$G$215,Shares!$A$1)/SUMIFS('Stock-AF'!O$2:O$215,'Stock-AF'!$C$2:$C$215,Shares!$A85,'Stock-AF'!$G$2:$G$215,Shares!$A$1)</f>
        <v>0.20227822847962393</v>
      </c>
      <c r="G85" s="9">
        <f>SUMIFS('Stock-AF'!P$2:P$215,'Stock-AF'!$C$2:$C$215,Shares!$B85,'Stock-AF'!$G$2:$G$215,Shares!$A$1)/SUMIFS('Stock-AF'!P$2:P$215,'Stock-AF'!$C$2:$C$215,Shares!$A85,'Stock-AF'!$G$2:$G$215,Shares!$A$1)</f>
        <v>6.5066156335714359E-2</v>
      </c>
      <c r="H85" s="9">
        <f>SUMIFS('Stock-AF'!Q$2:Q$215,'Stock-AF'!$C$2:$C$215,Shares!$B85,'Stock-AF'!$G$2:$G$215,Shares!$A$1)/SUMIFS('Stock-AF'!Q$2:Q$215,'Stock-AF'!$C$2:$C$215,Shares!$A85,'Stock-AF'!$G$2:$G$215,Shares!$A$1)</f>
        <v>0.39521177997101065</v>
      </c>
      <c r="I85" s="9">
        <f>SUMIFS('Stock-AF'!R$2:R$215,'Stock-AF'!$C$2:$C$215,Shares!$B85,'Stock-AF'!$G$2:$G$215,Shares!$A$1)/SUMIFS('Stock-AF'!R$2:R$215,'Stock-AF'!$C$2:$C$215,Shares!$A85,'Stock-AF'!$G$2:$G$215,Shares!$A$1)</f>
        <v>0.17361996607234467</v>
      </c>
      <c r="J85" s="9">
        <f>SUMIFS('Stock-AF'!S$2:S$215,'Stock-AF'!$C$2:$C$215,Shares!$B85,'Stock-AF'!$G$2:$G$215,Shares!$A$1)/SUMIFS('Stock-AF'!S$2:S$215,'Stock-AF'!$C$2:$C$215,Shares!$A85,'Stock-AF'!$G$2:$G$215,Shares!$A$1)</f>
        <v>7.3384545861306339E-3</v>
      </c>
      <c r="K85" s="9">
        <f>SUMIFS('Stock-AF'!T$2:T$215,'Stock-AF'!$C$2:$C$215,Shares!$B85,'Stock-AF'!$G$2:$G$215,Shares!$A$1)/SUMIFS('Stock-AF'!T$2:T$215,'Stock-AF'!$C$2:$C$215,Shares!$A85,'Stock-AF'!$G$2:$G$215,Shares!$A$1)</f>
        <v>0.29181773962025259</v>
      </c>
      <c r="L85" s="9">
        <f>SUMIFS('Stock-AF'!U$2:U$215,'Stock-AF'!$C$2:$C$215,Shares!$B85,'Stock-AF'!$G$2:$G$215,Shares!$A$1)/SUMIFS('Stock-AF'!U$2:U$215,'Stock-AF'!$C$2:$C$215,Shares!$A85,'Stock-AF'!$G$2:$G$215,Shares!$A$1)</f>
        <v>2.6476740899196813E-2</v>
      </c>
      <c r="M85" s="9">
        <f>SUMIFS('Stock-AF'!V$2:V$215,'Stock-AF'!$C$2:$C$215,Shares!$B85,'Stock-AF'!$G$2:$G$215,Shares!$A$1)/SUMIFS('Stock-AF'!V$2:V$215,'Stock-AF'!$C$2:$C$215,Shares!$A85,'Stock-AF'!$G$2:$G$215,Shares!$A$1)</f>
        <v>6.4560575974070653E-2</v>
      </c>
      <c r="N85" s="9">
        <f>SUMIFS('Stock-AF'!W$2:W$215,'Stock-AF'!$C$2:$C$215,Shares!$B85,'Stock-AF'!$G$2:$G$215,Shares!$A$1)/SUMIFS('Stock-AF'!W$2:W$215,'Stock-AF'!$C$2:$C$215,Shares!$A85,'Stock-AF'!$G$2:$G$215,Shares!$A$1)</f>
        <v>0.15917384661565831</v>
      </c>
      <c r="O85" s="9">
        <f>SUMIFS('Stock-AF'!X$2:X$215,'Stock-AF'!$C$2:$C$215,Shares!$B85,'Stock-AF'!$G$2:$G$215,Shares!$A$1)/SUMIFS('Stock-AF'!X$2:X$215,'Stock-AF'!$C$2:$C$215,Shares!$A85,'Stock-AF'!$G$2:$G$215,Shares!$A$1)</f>
        <v>0.20313749033924067</v>
      </c>
      <c r="P85" s="9">
        <f>SUMIFS('Stock-AF'!Y$2:Y$215,'Stock-AF'!$C$2:$C$215,Shares!$B85,'Stock-AF'!$G$2:$G$215,Shares!$A$1)/SUMIFS('Stock-AF'!Y$2:Y$215,'Stock-AF'!$C$2:$C$215,Shares!$A85,'Stock-AF'!$G$2:$G$215,Shares!$A$1)</f>
        <v>7.6452792332323966E-2</v>
      </c>
      <c r="Q85" s="9">
        <f>SUMIFS('Stock-AF'!Z$2:Z$215,'Stock-AF'!$C$2:$C$215,Shares!$B85,'Stock-AF'!$G$2:$G$215,Shares!$A$1)/SUMIFS('Stock-AF'!Z$2:Z$215,'Stock-AF'!$C$2:$C$215,Shares!$A85,'Stock-AF'!$G$2:$G$215,Shares!$A$1)</f>
        <v>0.13628322400308152</v>
      </c>
      <c r="R85" s="9">
        <f>SUMIFS('Stock-AF'!AA$2:AA$215,'Stock-AF'!$C$2:$C$215,Shares!$B85,'Stock-AF'!$G$2:$G$215,Shares!$A$1)/SUMIFS('Stock-AF'!AA$2:AA$215,'Stock-AF'!$C$2:$C$215,Shares!$A85,'Stock-AF'!$G$2:$G$215,Shares!$A$1)</f>
        <v>0.1963542772561811</v>
      </c>
      <c r="S85" s="9">
        <f>SUMIFS('Stock-AF'!AB$2:AB$215,'Stock-AF'!$C$2:$C$215,Shares!$B85,'Stock-AF'!$G$2:$G$215,Shares!$A$1)/SUMIFS('Stock-AF'!AB$2:AB$215,'Stock-AF'!$C$2:$C$215,Shares!$A85,'Stock-AF'!$G$2:$G$215,Shares!$A$1)</f>
        <v>0</v>
      </c>
      <c r="T85" s="9">
        <f>SUMIFS('Stock-AF'!AC$2:AC$215,'Stock-AF'!$C$2:$C$215,Shares!$B85,'Stock-AF'!$G$2:$G$215,Shares!$A$1)/SUMIFS('Stock-AF'!AC$2:AC$215,'Stock-AF'!$C$2:$C$215,Shares!$A85,'Stock-AF'!$G$2:$G$215,Shares!$A$1)</f>
        <v>0.31678967246735079</v>
      </c>
      <c r="U85" s="9">
        <f>SUMIFS('Stock-AF'!AD$2:AD$215,'Stock-AF'!$C$2:$C$215,Shares!$B85,'Stock-AF'!$G$2:$G$215,Shares!$A$1)/SUMIFS('Stock-AF'!AD$2:AD$215,'Stock-AF'!$C$2:$C$215,Shares!$A85,'Stock-AF'!$G$2:$G$215,Shares!$A$1)</f>
        <v>0</v>
      </c>
      <c r="V85" s="9">
        <f>SUMIFS('Stock-AF'!AE$2:AE$215,'Stock-AF'!$C$2:$C$215,Shares!$B85,'Stock-AF'!$G$2:$G$215,Shares!$A$1)/SUMIFS('Stock-AF'!AE$2:AE$215,'Stock-AF'!$C$2:$C$215,Shares!$A85,'Stock-AF'!$G$2:$G$215,Shares!$A$1)</f>
        <v>1.9032412499677364E-2</v>
      </c>
      <c r="W85" s="9">
        <f>SUMIFS('Stock-AF'!AF$2:AF$215,'Stock-AF'!$C$2:$C$215,Shares!$B85,'Stock-AF'!$G$2:$G$215,Shares!$A$1)/SUMIFS('Stock-AF'!AF$2:AF$215,'Stock-AF'!$C$2:$C$215,Shares!$A85,'Stock-AF'!$G$2:$G$215,Shares!$A$1)</f>
        <v>0.49212529537878208</v>
      </c>
      <c r="X85" s="9">
        <f>SUMIFS('Stock-AF'!AG$2:AG$215,'Stock-AF'!$C$2:$C$215,Shares!$B85,'Stock-AF'!$G$2:$G$215,Shares!$A$1)/SUMIFS('Stock-AF'!AG$2:AG$215,'Stock-AF'!$C$2:$C$215,Shares!$A85,'Stock-AF'!$G$2:$G$215,Shares!$A$1)</f>
        <v>5.8801175894773773E-3</v>
      </c>
      <c r="Y85" s="9">
        <f>SUMIFS('Stock-AF'!AH$2:AH$215,'Stock-AF'!$C$2:$C$215,Shares!$B85,'Stock-AF'!$G$2:$G$215,Shares!$A$1)/SUMIFS('Stock-AF'!AH$2:AH$215,'Stock-AF'!$C$2:$C$215,Shares!$A85,'Stock-AF'!$G$2:$G$215,Shares!$A$1)</f>
        <v>0.11112545244815623</v>
      </c>
      <c r="Z85" s="9">
        <f>SUMIFS('Stock-AF'!AI$2:AI$215,'Stock-AF'!$C$2:$C$215,Shares!$B85,'Stock-AF'!$G$2:$G$215,Shares!$A$1)/SUMIFS('Stock-AF'!AI$2:AI$215,'Stock-AF'!$C$2:$C$215,Shares!$A85,'Stock-AF'!$G$2:$G$215,Shares!$A$1)</f>
        <v>5.8871222856059356E-2</v>
      </c>
      <c r="AA85" s="9">
        <f>SUMIFS('Stock-AF'!AJ$2:AJ$215,'Stock-AF'!$C$2:$C$215,Shares!$B85,'Stock-AF'!$G$2:$G$215,Shares!$A$1)/SUMIFS('Stock-AF'!AJ$2:AJ$215,'Stock-AF'!$C$2:$C$215,Shares!$A85,'Stock-AF'!$G$2:$G$215,Shares!$A$1)</f>
        <v>0</v>
      </c>
      <c r="AB85" s="9">
        <f>SUMIFS('Stock-AF'!AK$2:AK$215,'Stock-AF'!$C$2:$C$215,Shares!$B85,'Stock-AF'!$G$2:$G$215,Shares!$A$1)/SUMIFS('Stock-AF'!AK$2:AK$215,'Stock-AF'!$C$2:$C$215,Shares!$A85,'Stock-AF'!$G$2:$G$215,Shares!$A$1)</f>
        <v>0.40547994626295697</v>
      </c>
      <c r="AC85" s="9">
        <f>SUMIFS('Stock-AF'!AL$2:AL$215,'Stock-AF'!$C$2:$C$215,Shares!$B85,'Stock-AF'!$G$2:$G$215,Shares!$A$1)/SUMIFS('Stock-AF'!AL$2:AL$215,'Stock-AF'!$C$2:$C$215,Shares!$A85,'Stock-AF'!$G$2:$G$215,Shares!$A$1)</f>
        <v>0</v>
      </c>
      <c r="AD85" s="9">
        <f>SUMIFS('Stock-AF'!AM$2:AM$215,'Stock-AF'!$C$2:$C$215,Shares!$B85,'Stock-AF'!$G$2:$G$215,Shares!$A$1)/SUMIFS('Stock-AF'!AM$2:AM$215,'Stock-AF'!$C$2:$C$215,Shares!$A85,'Stock-AF'!$G$2:$G$215,Shares!$A$1)</f>
        <v>2.8727111905723995E-2</v>
      </c>
      <c r="AE85" s="9">
        <f>SUMIFS('Stock-AF'!AN$2:AN$215,'Stock-AF'!$C$2:$C$215,Shares!$B85,'Stock-AF'!$G$2:$G$215,Shares!$A$1)/SUMIFS('Stock-AF'!AN$2:AN$215,'Stock-AF'!$C$2:$C$215,Shares!$A85,'Stock-AF'!$G$2:$G$215,Shares!$A$1)</f>
        <v>7.8317110390021955E-2</v>
      </c>
      <c r="AF85" s="9">
        <f>SUMIFS('Stock-AF'!AO$2:AO$215,'Stock-AF'!$C$2:$C$215,Shares!$B85,'Stock-AF'!$G$2:$G$215,Shares!$A$1)/SUMIFS('Stock-AF'!AO$2:AO$215,'Stock-AF'!$C$2:$C$215,Shares!$A85,'Stock-AF'!$G$2:$G$215,Shares!$A$1)</f>
        <v>9.0256873458070985E-2</v>
      </c>
      <c r="AG85" s="9">
        <f>SUMIFS('Stock-AF'!AP$2:AP$215,'Stock-AF'!$C$2:$C$215,Shares!$B85,'Stock-AF'!$G$2:$G$215,Shares!$A$1)/SUMIFS('Stock-AF'!AP$2:AP$215,'Stock-AF'!$C$2:$C$215,Shares!$A85,'Stock-AF'!$G$2:$G$215,Shares!$A$1)</f>
        <v>0.18309593883210476</v>
      </c>
      <c r="AH85" s="9">
        <f>SUMIFS('Stock-AF'!AQ$2:AQ$215,'Stock-AF'!$C$2:$C$215,Shares!$B85,'Stock-AF'!$G$2:$G$215,Shares!$A$1)/SUMIFS('Stock-AF'!AQ$2:AQ$215,'Stock-AF'!$C$2:$C$215,Shares!$A85,'Stock-AF'!$G$2:$G$215,Shares!$A$1)</f>
        <v>3.8447140193247083E-2</v>
      </c>
      <c r="AI85" s="9">
        <f>SUMIFS('Stock-AF'!AR$2:AR$215,'Stock-AF'!$C$2:$C$215,Shares!$B85,'Stock-AF'!$G$2:$G$215,Shares!$A$1)/SUMIFS('Stock-AF'!AR$2:AR$215,'Stock-AF'!$C$2:$C$215,Shares!$A85,'Stock-AF'!$G$2:$G$215,Shares!$A$1)</f>
        <v>0.12808400408520282</v>
      </c>
      <c r="AJ85" s="9">
        <f>SUMIFS('Stock-AF'!AS$2:AS$215,'Stock-AF'!$C$2:$C$215,Shares!$B85,'Stock-AF'!$G$2:$G$215,Shares!$A$1)/SUMIFS('Stock-AF'!AS$2:AS$215,'Stock-AF'!$C$2:$C$215,Shares!$A85,'Stock-AF'!$G$2:$G$215,Shares!$A$1)</f>
        <v>9.029843140344998E-2</v>
      </c>
      <c r="AK85" s="9">
        <f>SUMIFS('Stock-AF'!AT$2:AT$215,'Stock-AF'!$C$2:$C$215,Shares!$B85,'Stock-AF'!$G$2:$G$215,Shares!$A$1)/SUMIFS('Stock-AF'!AT$2:AT$215,'Stock-AF'!$C$2:$C$215,Shares!$A85,'Stock-AF'!$G$2:$G$215,Shares!$A$1)</f>
        <v>0.47593076836155207</v>
      </c>
      <c r="AL85" s="9">
        <f>SUMIFS('Stock-AF'!AU$2:AU$215,'Stock-AF'!$C$2:$C$215,Shares!$B85,'Stock-AF'!$G$2:$G$215,Shares!$A$1)/SUMIFS('Stock-AF'!AU$2:AU$215,'Stock-AF'!$C$2:$C$215,Shares!$A85,'Stock-AF'!$G$2:$G$215,Shares!$A$1)</f>
        <v>1.7383386977548911E-2</v>
      </c>
      <c r="AM85" s="9">
        <f>SUMIFS('Stock-AF'!AV$2:AV$215,'Stock-AF'!$C$2:$C$215,Shares!$B85,'Stock-AF'!$G$2:$G$215,Shares!$A$1)/SUMIFS('Stock-AF'!AV$2:AV$215,'Stock-AF'!$C$2:$C$215,Shares!$A85,'Stock-AF'!$G$2:$G$215,Shares!$A$1)</f>
        <v>7.0718036297126363E-2</v>
      </c>
    </row>
    <row r="86" spans="1:39">
      <c r="A86" t="str">
        <f t="shared" si="1"/>
        <v>C_ES-WH-HO*</v>
      </c>
      <c r="B86" s="4" t="s">
        <v>199</v>
      </c>
      <c r="C86" s="9">
        <f>SUMIFS('Stock-AF'!L$2:L$215,'Stock-AF'!$C$2:$C$215,Shares!$B86,'Stock-AF'!$G$2:$G$215,Shares!$A$1)/SUMIFS('Stock-AF'!L$2:L$215,'Stock-AF'!$C$2:$C$215,Shares!$A86,'Stock-AF'!$G$2:$G$215,Shares!$A$1)</f>
        <v>4.4997338140410209E-2</v>
      </c>
      <c r="D86" s="9">
        <f>SUMIFS('Stock-AF'!M$2:M$215,'Stock-AF'!$C$2:$C$215,Shares!$B86,'Stock-AF'!$G$2:$G$215,Shares!$A$1)/SUMIFS('Stock-AF'!M$2:M$215,'Stock-AF'!$C$2:$C$215,Shares!$A86,'Stock-AF'!$G$2:$G$215,Shares!$A$1)</f>
        <v>1.9587857403126477E-2</v>
      </c>
      <c r="E86" s="9">
        <f>SUMIFS('Stock-AF'!N$2:N$215,'Stock-AF'!$C$2:$C$215,Shares!$B86,'Stock-AF'!$G$2:$G$215,Shares!$A$1)/SUMIFS('Stock-AF'!N$2:N$215,'Stock-AF'!$C$2:$C$215,Shares!$A86,'Stock-AF'!$G$2:$G$215,Shares!$A$1)</f>
        <v>0</v>
      </c>
      <c r="F86" s="9">
        <f>SUMIFS('Stock-AF'!O$2:O$215,'Stock-AF'!$C$2:$C$215,Shares!$B86,'Stock-AF'!$G$2:$G$215,Shares!$A$1)/SUMIFS('Stock-AF'!O$2:O$215,'Stock-AF'!$C$2:$C$215,Shares!$A86,'Stock-AF'!$G$2:$G$215,Shares!$A$1)</f>
        <v>2.7199322025382196E-4</v>
      </c>
      <c r="G86" s="9">
        <f>SUMIFS('Stock-AF'!P$2:P$215,'Stock-AF'!$C$2:$C$215,Shares!$B86,'Stock-AF'!$G$2:$G$215,Shares!$A$1)/SUMIFS('Stock-AF'!P$2:P$215,'Stock-AF'!$C$2:$C$215,Shares!$A86,'Stock-AF'!$G$2:$G$215,Shares!$A$1)</f>
        <v>4.9338611524116834E-3</v>
      </c>
      <c r="H86" s="9">
        <f>SUMIFS('Stock-AF'!Q$2:Q$215,'Stock-AF'!$C$2:$C$215,Shares!$B86,'Stock-AF'!$G$2:$G$215,Shares!$A$1)/SUMIFS('Stock-AF'!Q$2:Q$215,'Stock-AF'!$C$2:$C$215,Shares!$A86,'Stock-AF'!$G$2:$G$215,Shares!$A$1)</f>
        <v>8.962734983526259E-2</v>
      </c>
      <c r="I86" s="9">
        <f>SUMIFS('Stock-AF'!R$2:R$215,'Stock-AF'!$C$2:$C$215,Shares!$B86,'Stock-AF'!$G$2:$G$215,Shares!$A$1)/SUMIFS('Stock-AF'!R$2:R$215,'Stock-AF'!$C$2:$C$215,Shares!$A86,'Stock-AF'!$G$2:$G$215,Shares!$A$1)</f>
        <v>1.1667091449679886E-2</v>
      </c>
      <c r="J86" s="9">
        <f>SUMIFS('Stock-AF'!S$2:S$215,'Stock-AF'!$C$2:$C$215,Shares!$B86,'Stock-AF'!$G$2:$G$215,Shares!$A$1)/SUMIFS('Stock-AF'!S$2:S$215,'Stock-AF'!$C$2:$C$215,Shares!$A86,'Stock-AF'!$G$2:$G$215,Shares!$A$1)</f>
        <v>1.1308093324050484E-2</v>
      </c>
      <c r="K86" s="9">
        <f>SUMIFS('Stock-AF'!T$2:T$215,'Stock-AF'!$C$2:$C$215,Shares!$B86,'Stock-AF'!$G$2:$G$215,Shares!$A$1)/SUMIFS('Stock-AF'!T$2:T$215,'Stock-AF'!$C$2:$C$215,Shares!$A86,'Stock-AF'!$G$2:$G$215,Shares!$A$1)</f>
        <v>0</v>
      </c>
      <c r="L86" s="9">
        <f>SUMIFS('Stock-AF'!U$2:U$215,'Stock-AF'!$C$2:$C$215,Shares!$B86,'Stock-AF'!$G$2:$G$215,Shares!$A$1)/SUMIFS('Stock-AF'!U$2:U$215,'Stock-AF'!$C$2:$C$215,Shares!$A86,'Stock-AF'!$G$2:$G$215,Shares!$A$1)</f>
        <v>1.2369280375337119E-2</v>
      </c>
      <c r="M86" s="9">
        <f>SUMIFS('Stock-AF'!V$2:V$215,'Stock-AF'!$C$2:$C$215,Shares!$B86,'Stock-AF'!$G$2:$G$215,Shares!$A$1)/SUMIFS('Stock-AF'!V$2:V$215,'Stock-AF'!$C$2:$C$215,Shares!$A86,'Stock-AF'!$G$2:$G$215,Shares!$A$1)</f>
        <v>3.3573084185661885E-2</v>
      </c>
      <c r="N86" s="9">
        <f>SUMIFS('Stock-AF'!W$2:W$215,'Stock-AF'!$C$2:$C$215,Shares!$B86,'Stock-AF'!$G$2:$G$215,Shares!$A$1)/SUMIFS('Stock-AF'!W$2:W$215,'Stock-AF'!$C$2:$C$215,Shares!$A86,'Stock-AF'!$G$2:$G$215,Shares!$A$1)</f>
        <v>0</v>
      </c>
      <c r="O86" s="9">
        <f>SUMIFS('Stock-AF'!X$2:X$215,'Stock-AF'!$C$2:$C$215,Shares!$B86,'Stock-AF'!$G$2:$G$215,Shares!$A$1)/SUMIFS('Stock-AF'!X$2:X$215,'Stock-AF'!$C$2:$C$215,Shares!$A86,'Stock-AF'!$G$2:$G$215,Shares!$A$1)</f>
        <v>5.2187903761628119E-3</v>
      </c>
      <c r="P86" s="9">
        <f>SUMIFS('Stock-AF'!Y$2:Y$215,'Stock-AF'!$C$2:$C$215,Shares!$B86,'Stock-AF'!$G$2:$G$215,Shares!$A$1)/SUMIFS('Stock-AF'!Y$2:Y$215,'Stock-AF'!$C$2:$C$215,Shares!$A86,'Stock-AF'!$G$2:$G$215,Shares!$A$1)</f>
        <v>3.4104753734381731E-2</v>
      </c>
      <c r="Q86" s="9">
        <f>SUMIFS('Stock-AF'!Z$2:Z$215,'Stock-AF'!$C$2:$C$215,Shares!$B86,'Stock-AF'!$G$2:$G$215,Shares!$A$1)/SUMIFS('Stock-AF'!Z$2:Z$215,'Stock-AF'!$C$2:$C$215,Shares!$A86,'Stock-AF'!$G$2:$G$215,Shares!$A$1)</f>
        <v>2.1444859328239117E-2</v>
      </c>
      <c r="R86" s="9">
        <f>SUMIFS('Stock-AF'!AA$2:AA$215,'Stock-AF'!$C$2:$C$215,Shares!$B86,'Stock-AF'!$G$2:$G$215,Shares!$A$1)/SUMIFS('Stock-AF'!AA$2:AA$215,'Stock-AF'!$C$2:$C$215,Shares!$A86,'Stock-AF'!$G$2:$G$215,Shares!$A$1)</f>
        <v>1.9983270859797158E-3</v>
      </c>
      <c r="S86" s="9">
        <f>SUMIFS('Stock-AF'!AB$2:AB$215,'Stock-AF'!$C$2:$C$215,Shares!$B86,'Stock-AF'!$G$2:$G$215,Shares!$A$1)/SUMIFS('Stock-AF'!AB$2:AB$215,'Stock-AF'!$C$2:$C$215,Shares!$A86,'Stock-AF'!$G$2:$G$215,Shares!$A$1)</f>
        <v>3.6072979101705829E-2</v>
      </c>
      <c r="T86" s="9">
        <f>SUMIFS('Stock-AF'!AC$2:AC$215,'Stock-AF'!$C$2:$C$215,Shares!$B86,'Stock-AF'!$G$2:$G$215,Shares!$A$1)/SUMIFS('Stock-AF'!AC$2:AC$215,'Stock-AF'!$C$2:$C$215,Shares!$A86,'Stock-AF'!$G$2:$G$215,Shares!$A$1)</f>
        <v>5.8566779195060896E-3</v>
      </c>
      <c r="U86" s="9">
        <f>SUMIFS('Stock-AF'!AD$2:AD$215,'Stock-AF'!$C$2:$C$215,Shares!$B86,'Stock-AF'!$G$2:$G$215,Shares!$A$1)/SUMIFS('Stock-AF'!AD$2:AD$215,'Stock-AF'!$C$2:$C$215,Shares!$A86,'Stock-AF'!$G$2:$G$215,Shares!$A$1)</f>
        <v>0</v>
      </c>
      <c r="V86" s="9">
        <f>SUMIFS('Stock-AF'!AE$2:AE$215,'Stock-AF'!$C$2:$C$215,Shares!$B86,'Stock-AF'!$G$2:$G$215,Shares!$A$1)/SUMIFS('Stock-AF'!AE$2:AE$215,'Stock-AF'!$C$2:$C$215,Shares!$A86,'Stock-AF'!$G$2:$G$215,Shares!$A$1)</f>
        <v>0</v>
      </c>
      <c r="W86" s="9">
        <f>SUMIFS('Stock-AF'!AF$2:AF$215,'Stock-AF'!$C$2:$C$215,Shares!$B86,'Stock-AF'!$G$2:$G$215,Shares!$A$1)/SUMIFS('Stock-AF'!AF$2:AF$215,'Stock-AF'!$C$2:$C$215,Shares!$A86,'Stock-AF'!$G$2:$G$215,Shares!$A$1)</f>
        <v>4.2225188593145932E-2</v>
      </c>
      <c r="X86" s="9">
        <f>SUMIFS('Stock-AF'!AG$2:AG$215,'Stock-AF'!$C$2:$C$215,Shares!$B86,'Stock-AF'!$G$2:$G$215,Shares!$A$1)/SUMIFS('Stock-AF'!AG$2:AG$215,'Stock-AF'!$C$2:$C$215,Shares!$A86,'Stock-AF'!$G$2:$G$215,Shares!$A$1)</f>
        <v>2.674441260434508E-2</v>
      </c>
      <c r="Y86" s="9">
        <f>SUMIFS('Stock-AF'!AH$2:AH$215,'Stock-AF'!$C$2:$C$215,Shares!$B86,'Stock-AF'!$G$2:$G$215,Shares!$A$1)/SUMIFS('Stock-AF'!AH$2:AH$215,'Stock-AF'!$C$2:$C$215,Shares!$A86,'Stock-AF'!$G$2:$G$215,Shares!$A$1)</f>
        <v>0</v>
      </c>
      <c r="Z86" s="9">
        <f>SUMIFS('Stock-AF'!AI$2:AI$215,'Stock-AF'!$C$2:$C$215,Shares!$B86,'Stock-AF'!$G$2:$G$215,Shares!$A$1)/SUMIFS('Stock-AF'!AI$2:AI$215,'Stock-AF'!$C$2:$C$215,Shares!$A86,'Stock-AF'!$G$2:$G$215,Shares!$A$1)</f>
        <v>0.10465081670547453</v>
      </c>
      <c r="AA86" s="9">
        <f>SUMIFS('Stock-AF'!AJ$2:AJ$215,'Stock-AF'!$C$2:$C$215,Shares!$B86,'Stock-AF'!$G$2:$G$215,Shares!$A$1)/SUMIFS('Stock-AF'!AJ$2:AJ$215,'Stock-AF'!$C$2:$C$215,Shares!$A86,'Stock-AF'!$G$2:$G$215,Shares!$A$1)</f>
        <v>0</v>
      </c>
      <c r="AB86" s="9">
        <f>SUMIFS('Stock-AF'!AK$2:AK$215,'Stock-AF'!$C$2:$C$215,Shares!$B86,'Stock-AF'!$G$2:$G$215,Shares!$A$1)/SUMIFS('Stock-AF'!AK$2:AK$215,'Stock-AF'!$C$2:$C$215,Shares!$A86,'Stock-AF'!$G$2:$G$215,Shares!$A$1)</f>
        <v>4.1698401700869803E-2</v>
      </c>
      <c r="AC86" s="9">
        <f>SUMIFS('Stock-AF'!AL$2:AL$215,'Stock-AF'!$C$2:$C$215,Shares!$B86,'Stock-AF'!$G$2:$G$215,Shares!$A$1)/SUMIFS('Stock-AF'!AL$2:AL$215,'Stock-AF'!$C$2:$C$215,Shares!$A86,'Stock-AF'!$G$2:$G$215,Shares!$A$1)</f>
        <v>0</v>
      </c>
      <c r="AD86" s="9">
        <f>SUMIFS('Stock-AF'!AM$2:AM$215,'Stock-AF'!$C$2:$C$215,Shares!$B86,'Stock-AF'!$G$2:$G$215,Shares!$A$1)/SUMIFS('Stock-AF'!AM$2:AM$215,'Stock-AF'!$C$2:$C$215,Shares!$A86,'Stock-AF'!$G$2:$G$215,Shares!$A$1)</f>
        <v>1.3286172293442155E-3</v>
      </c>
      <c r="AE86" s="9">
        <f>SUMIFS('Stock-AF'!AN$2:AN$215,'Stock-AF'!$C$2:$C$215,Shares!$B86,'Stock-AF'!$G$2:$G$215,Shares!$A$1)/SUMIFS('Stock-AF'!AN$2:AN$215,'Stock-AF'!$C$2:$C$215,Shares!$A86,'Stock-AF'!$G$2:$G$215,Shares!$A$1)</f>
        <v>7.4862693528360245E-3</v>
      </c>
      <c r="AF86" s="9">
        <f>SUMIFS('Stock-AF'!AO$2:AO$215,'Stock-AF'!$C$2:$C$215,Shares!$B86,'Stock-AF'!$G$2:$G$215,Shares!$A$1)/SUMIFS('Stock-AF'!AO$2:AO$215,'Stock-AF'!$C$2:$C$215,Shares!$A86,'Stock-AF'!$G$2:$G$215,Shares!$A$1)</f>
        <v>1.2629329012855019E-2</v>
      </c>
      <c r="AG86" s="9">
        <f>SUMIFS('Stock-AF'!AP$2:AP$215,'Stock-AF'!$C$2:$C$215,Shares!$B86,'Stock-AF'!$G$2:$G$215,Shares!$A$1)/SUMIFS('Stock-AF'!AP$2:AP$215,'Stock-AF'!$C$2:$C$215,Shares!$A86,'Stock-AF'!$G$2:$G$215,Shares!$A$1)</f>
        <v>0</v>
      </c>
      <c r="AH86" s="9">
        <f>SUMIFS('Stock-AF'!AQ$2:AQ$215,'Stock-AF'!$C$2:$C$215,Shares!$B86,'Stock-AF'!$G$2:$G$215,Shares!$A$1)/SUMIFS('Stock-AF'!AQ$2:AQ$215,'Stock-AF'!$C$2:$C$215,Shares!$A86,'Stock-AF'!$G$2:$G$215,Shares!$A$1)</f>
        <v>0</v>
      </c>
      <c r="AI86" s="9">
        <f>SUMIFS('Stock-AF'!AR$2:AR$215,'Stock-AF'!$C$2:$C$215,Shares!$B86,'Stock-AF'!$G$2:$G$215,Shares!$A$1)/SUMIFS('Stock-AF'!AR$2:AR$215,'Stock-AF'!$C$2:$C$215,Shares!$A86,'Stock-AF'!$G$2:$G$215,Shares!$A$1)</f>
        <v>2.0142050275261759E-2</v>
      </c>
      <c r="AJ86" s="9">
        <f>SUMIFS('Stock-AF'!AS$2:AS$215,'Stock-AF'!$C$2:$C$215,Shares!$B86,'Stock-AF'!$G$2:$G$215,Shares!$A$1)/SUMIFS('Stock-AF'!AS$2:AS$215,'Stock-AF'!$C$2:$C$215,Shares!$A86,'Stock-AF'!$G$2:$G$215,Shares!$A$1)</f>
        <v>1.0117519107654214E-2</v>
      </c>
      <c r="AK86" s="9">
        <f>SUMIFS('Stock-AF'!AT$2:AT$215,'Stock-AF'!$C$2:$C$215,Shares!$B86,'Stock-AF'!$G$2:$G$215,Shares!$A$1)/SUMIFS('Stock-AF'!AT$2:AT$215,'Stock-AF'!$C$2:$C$215,Shares!$A86,'Stock-AF'!$G$2:$G$215,Shares!$A$1)</f>
        <v>0</v>
      </c>
      <c r="AL86" s="9">
        <f>SUMIFS('Stock-AF'!AU$2:AU$215,'Stock-AF'!$C$2:$C$215,Shares!$B86,'Stock-AF'!$G$2:$G$215,Shares!$A$1)/SUMIFS('Stock-AF'!AU$2:AU$215,'Stock-AF'!$C$2:$C$215,Shares!$A86,'Stock-AF'!$G$2:$G$215,Shares!$A$1)</f>
        <v>8.2099558470118822E-3</v>
      </c>
      <c r="AM86" s="9">
        <f>SUMIFS('Stock-AF'!AV$2:AV$215,'Stock-AF'!$C$2:$C$215,Shares!$B86,'Stock-AF'!$G$2:$G$215,Shares!$A$1)/SUMIFS('Stock-AF'!AV$2:AV$215,'Stock-AF'!$C$2:$C$215,Shares!$A86,'Stock-AF'!$G$2:$G$215,Shares!$A$1)</f>
        <v>1.6766534596214175E-3</v>
      </c>
    </row>
    <row r="87" spans="1:39">
      <c r="A87" t="str">
        <f t="shared" si="1"/>
        <v>C_ES-WH-HO*</v>
      </c>
      <c r="B87" s="4" t="s">
        <v>200</v>
      </c>
      <c r="C87" s="9">
        <f>SUMIFS('Stock-AF'!L$2:L$215,'Stock-AF'!$C$2:$C$215,Shares!$B87,'Stock-AF'!$G$2:$G$215,Shares!$A$1)/SUMIFS('Stock-AF'!L$2:L$215,'Stock-AF'!$C$2:$C$215,Shares!$A87,'Stock-AF'!$G$2:$G$215,Shares!$A$1)</f>
        <v>3.5269617235189184E-2</v>
      </c>
      <c r="D87" s="9">
        <f>SUMIFS('Stock-AF'!M$2:M$215,'Stock-AF'!$C$2:$C$215,Shares!$B87,'Stock-AF'!$G$2:$G$215,Shares!$A$1)/SUMIFS('Stock-AF'!M$2:M$215,'Stock-AF'!$C$2:$C$215,Shares!$A87,'Stock-AF'!$G$2:$G$215,Shares!$A$1)</f>
        <v>0</v>
      </c>
      <c r="E87" s="9">
        <f>SUMIFS('Stock-AF'!N$2:N$215,'Stock-AF'!$C$2:$C$215,Shares!$B87,'Stock-AF'!$G$2:$G$215,Shares!$A$1)/SUMIFS('Stock-AF'!N$2:N$215,'Stock-AF'!$C$2:$C$215,Shares!$A87,'Stock-AF'!$G$2:$G$215,Shares!$A$1)</f>
        <v>0</v>
      </c>
      <c r="F87" s="9">
        <f>SUMIFS('Stock-AF'!O$2:O$215,'Stock-AF'!$C$2:$C$215,Shares!$B87,'Stock-AF'!$G$2:$G$215,Shares!$A$1)/SUMIFS('Stock-AF'!O$2:O$215,'Stock-AF'!$C$2:$C$215,Shares!$A87,'Stock-AF'!$G$2:$G$215,Shares!$A$1)</f>
        <v>0</v>
      </c>
      <c r="G87" s="9">
        <f>SUMIFS('Stock-AF'!P$2:P$215,'Stock-AF'!$C$2:$C$215,Shares!$B87,'Stock-AF'!$G$2:$G$215,Shares!$A$1)/SUMIFS('Stock-AF'!P$2:P$215,'Stock-AF'!$C$2:$C$215,Shares!$A87,'Stock-AF'!$G$2:$G$215,Shares!$A$1)</f>
        <v>0</v>
      </c>
      <c r="H87" s="9">
        <f>SUMIFS('Stock-AF'!Q$2:Q$215,'Stock-AF'!$C$2:$C$215,Shares!$B87,'Stock-AF'!$G$2:$G$215,Shares!$A$1)/SUMIFS('Stock-AF'!Q$2:Q$215,'Stock-AF'!$C$2:$C$215,Shares!$A87,'Stock-AF'!$G$2:$G$215,Shares!$A$1)</f>
        <v>0</v>
      </c>
      <c r="I87" s="9">
        <f>SUMIFS('Stock-AF'!R$2:R$215,'Stock-AF'!$C$2:$C$215,Shares!$B87,'Stock-AF'!$G$2:$G$215,Shares!$A$1)/SUMIFS('Stock-AF'!R$2:R$215,'Stock-AF'!$C$2:$C$215,Shares!$A87,'Stock-AF'!$G$2:$G$215,Shares!$A$1)</f>
        <v>0</v>
      </c>
      <c r="J87" s="9">
        <f>SUMIFS('Stock-AF'!S$2:S$215,'Stock-AF'!$C$2:$C$215,Shares!$B87,'Stock-AF'!$G$2:$G$215,Shares!$A$1)/SUMIFS('Stock-AF'!S$2:S$215,'Stock-AF'!$C$2:$C$215,Shares!$A87,'Stock-AF'!$G$2:$G$215,Shares!$A$1)</f>
        <v>0</v>
      </c>
      <c r="K87" s="9">
        <f>SUMIFS('Stock-AF'!T$2:T$215,'Stock-AF'!$C$2:$C$215,Shares!$B87,'Stock-AF'!$G$2:$G$215,Shares!$A$1)/SUMIFS('Stock-AF'!T$2:T$215,'Stock-AF'!$C$2:$C$215,Shares!$A87,'Stock-AF'!$G$2:$G$215,Shares!$A$1)</f>
        <v>0</v>
      </c>
      <c r="L87" s="9">
        <f>SUMIFS('Stock-AF'!U$2:U$215,'Stock-AF'!$C$2:$C$215,Shares!$B87,'Stock-AF'!$G$2:$G$215,Shares!$A$1)/SUMIFS('Stock-AF'!U$2:U$215,'Stock-AF'!$C$2:$C$215,Shares!$A87,'Stock-AF'!$G$2:$G$215,Shares!$A$1)</f>
        <v>0</v>
      </c>
      <c r="M87" s="9">
        <f>SUMIFS('Stock-AF'!V$2:V$215,'Stock-AF'!$C$2:$C$215,Shares!$B87,'Stock-AF'!$G$2:$G$215,Shares!$A$1)/SUMIFS('Stock-AF'!V$2:V$215,'Stock-AF'!$C$2:$C$215,Shares!$A87,'Stock-AF'!$G$2:$G$215,Shares!$A$1)</f>
        <v>0</v>
      </c>
      <c r="N87" s="9">
        <f>SUMIFS('Stock-AF'!W$2:W$215,'Stock-AF'!$C$2:$C$215,Shares!$B87,'Stock-AF'!$G$2:$G$215,Shares!$A$1)/SUMIFS('Stock-AF'!W$2:W$215,'Stock-AF'!$C$2:$C$215,Shares!$A87,'Stock-AF'!$G$2:$G$215,Shares!$A$1)</f>
        <v>0</v>
      </c>
      <c r="O87" s="9">
        <f>SUMIFS('Stock-AF'!X$2:X$215,'Stock-AF'!$C$2:$C$215,Shares!$B87,'Stock-AF'!$G$2:$G$215,Shares!$A$1)/SUMIFS('Stock-AF'!X$2:X$215,'Stock-AF'!$C$2:$C$215,Shares!$A87,'Stock-AF'!$G$2:$G$215,Shares!$A$1)</f>
        <v>0</v>
      </c>
      <c r="P87" s="9">
        <f>SUMIFS('Stock-AF'!Y$2:Y$215,'Stock-AF'!$C$2:$C$215,Shares!$B87,'Stock-AF'!$G$2:$G$215,Shares!$A$1)/SUMIFS('Stock-AF'!Y$2:Y$215,'Stock-AF'!$C$2:$C$215,Shares!$A87,'Stock-AF'!$G$2:$G$215,Shares!$A$1)</f>
        <v>0</v>
      </c>
      <c r="Q87" s="9">
        <f>SUMIFS('Stock-AF'!Z$2:Z$215,'Stock-AF'!$C$2:$C$215,Shares!$B87,'Stock-AF'!$G$2:$G$215,Shares!$A$1)/SUMIFS('Stock-AF'!Z$2:Z$215,'Stock-AF'!$C$2:$C$215,Shares!$A87,'Stock-AF'!$G$2:$G$215,Shares!$A$1)</f>
        <v>0</v>
      </c>
      <c r="R87" s="9">
        <f>SUMIFS('Stock-AF'!AA$2:AA$215,'Stock-AF'!$C$2:$C$215,Shares!$B87,'Stock-AF'!$G$2:$G$215,Shares!$A$1)/SUMIFS('Stock-AF'!AA$2:AA$215,'Stock-AF'!$C$2:$C$215,Shares!$A87,'Stock-AF'!$G$2:$G$215,Shares!$A$1)</f>
        <v>0</v>
      </c>
      <c r="S87" s="9">
        <f>SUMIFS('Stock-AF'!AB$2:AB$215,'Stock-AF'!$C$2:$C$215,Shares!$B87,'Stock-AF'!$G$2:$G$215,Shares!$A$1)/SUMIFS('Stock-AF'!AB$2:AB$215,'Stock-AF'!$C$2:$C$215,Shares!$A87,'Stock-AF'!$G$2:$G$215,Shares!$A$1)</f>
        <v>0</v>
      </c>
      <c r="T87" s="9">
        <f>SUMIFS('Stock-AF'!AC$2:AC$215,'Stock-AF'!$C$2:$C$215,Shares!$B87,'Stock-AF'!$G$2:$G$215,Shares!$A$1)/SUMIFS('Stock-AF'!AC$2:AC$215,'Stock-AF'!$C$2:$C$215,Shares!$A87,'Stock-AF'!$G$2:$G$215,Shares!$A$1)</f>
        <v>0</v>
      </c>
      <c r="U87" s="9">
        <f>SUMIFS('Stock-AF'!AD$2:AD$215,'Stock-AF'!$C$2:$C$215,Shares!$B87,'Stock-AF'!$G$2:$G$215,Shares!$A$1)/SUMIFS('Stock-AF'!AD$2:AD$215,'Stock-AF'!$C$2:$C$215,Shares!$A87,'Stock-AF'!$G$2:$G$215,Shares!$A$1)</f>
        <v>0</v>
      </c>
      <c r="V87" s="9">
        <f>SUMIFS('Stock-AF'!AE$2:AE$215,'Stock-AF'!$C$2:$C$215,Shares!$B87,'Stock-AF'!$G$2:$G$215,Shares!$A$1)/SUMIFS('Stock-AF'!AE$2:AE$215,'Stock-AF'!$C$2:$C$215,Shares!$A87,'Stock-AF'!$G$2:$G$215,Shares!$A$1)</f>
        <v>0</v>
      </c>
      <c r="W87" s="9">
        <f>SUMIFS('Stock-AF'!AF$2:AF$215,'Stock-AF'!$C$2:$C$215,Shares!$B87,'Stock-AF'!$G$2:$G$215,Shares!$A$1)/SUMIFS('Stock-AF'!AF$2:AF$215,'Stock-AF'!$C$2:$C$215,Shares!$A87,'Stock-AF'!$G$2:$G$215,Shares!$A$1)</f>
        <v>0</v>
      </c>
      <c r="X87" s="9">
        <f>SUMIFS('Stock-AF'!AG$2:AG$215,'Stock-AF'!$C$2:$C$215,Shares!$B87,'Stock-AF'!$G$2:$G$215,Shares!$A$1)/SUMIFS('Stock-AF'!AG$2:AG$215,'Stock-AF'!$C$2:$C$215,Shares!$A87,'Stock-AF'!$G$2:$G$215,Shares!$A$1)</f>
        <v>0</v>
      </c>
      <c r="Y87" s="9">
        <f>SUMIFS('Stock-AF'!AH$2:AH$215,'Stock-AF'!$C$2:$C$215,Shares!$B87,'Stock-AF'!$G$2:$G$215,Shares!$A$1)/SUMIFS('Stock-AF'!AH$2:AH$215,'Stock-AF'!$C$2:$C$215,Shares!$A87,'Stock-AF'!$G$2:$G$215,Shares!$A$1)</f>
        <v>0</v>
      </c>
      <c r="Z87" s="9">
        <f>SUMIFS('Stock-AF'!AI$2:AI$215,'Stock-AF'!$C$2:$C$215,Shares!$B87,'Stock-AF'!$G$2:$G$215,Shares!$A$1)/SUMIFS('Stock-AF'!AI$2:AI$215,'Stock-AF'!$C$2:$C$215,Shares!$A87,'Stock-AF'!$G$2:$G$215,Shares!$A$1)</f>
        <v>0</v>
      </c>
      <c r="AA87" s="9">
        <f>SUMIFS('Stock-AF'!AJ$2:AJ$215,'Stock-AF'!$C$2:$C$215,Shares!$B87,'Stock-AF'!$G$2:$G$215,Shares!$A$1)/SUMIFS('Stock-AF'!AJ$2:AJ$215,'Stock-AF'!$C$2:$C$215,Shares!$A87,'Stock-AF'!$G$2:$G$215,Shares!$A$1)</f>
        <v>0</v>
      </c>
      <c r="AB87" s="9">
        <f>SUMIFS('Stock-AF'!AK$2:AK$215,'Stock-AF'!$C$2:$C$215,Shares!$B87,'Stock-AF'!$G$2:$G$215,Shares!$A$1)/SUMIFS('Stock-AF'!AK$2:AK$215,'Stock-AF'!$C$2:$C$215,Shares!$A87,'Stock-AF'!$G$2:$G$215,Shares!$A$1)</f>
        <v>0</v>
      </c>
      <c r="AC87" s="9">
        <f>SUMIFS('Stock-AF'!AL$2:AL$215,'Stock-AF'!$C$2:$C$215,Shares!$B87,'Stock-AF'!$G$2:$G$215,Shares!$A$1)/SUMIFS('Stock-AF'!AL$2:AL$215,'Stock-AF'!$C$2:$C$215,Shares!$A87,'Stock-AF'!$G$2:$G$215,Shares!$A$1)</f>
        <v>0</v>
      </c>
      <c r="AD87" s="9">
        <f>SUMIFS('Stock-AF'!AM$2:AM$215,'Stock-AF'!$C$2:$C$215,Shares!$B87,'Stock-AF'!$G$2:$G$215,Shares!$A$1)/SUMIFS('Stock-AF'!AM$2:AM$215,'Stock-AF'!$C$2:$C$215,Shares!$A87,'Stock-AF'!$G$2:$G$215,Shares!$A$1)</f>
        <v>0</v>
      </c>
      <c r="AE87" s="9">
        <f>SUMIFS('Stock-AF'!AN$2:AN$215,'Stock-AF'!$C$2:$C$215,Shares!$B87,'Stock-AF'!$G$2:$G$215,Shares!$A$1)/SUMIFS('Stock-AF'!AN$2:AN$215,'Stock-AF'!$C$2:$C$215,Shares!$A87,'Stock-AF'!$G$2:$G$215,Shares!$A$1)</f>
        <v>0</v>
      </c>
      <c r="AF87" s="9">
        <f>SUMIFS('Stock-AF'!AO$2:AO$215,'Stock-AF'!$C$2:$C$215,Shares!$B87,'Stock-AF'!$G$2:$G$215,Shares!$A$1)/SUMIFS('Stock-AF'!AO$2:AO$215,'Stock-AF'!$C$2:$C$215,Shares!$A87,'Stock-AF'!$G$2:$G$215,Shares!$A$1)</f>
        <v>7.453393903037478E-2</v>
      </c>
      <c r="AG87" s="9">
        <f>SUMIFS('Stock-AF'!AP$2:AP$215,'Stock-AF'!$C$2:$C$215,Shares!$B87,'Stock-AF'!$G$2:$G$215,Shares!$A$1)/SUMIFS('Stock-AF'!AP$2:AP$215,'Stock-AF'!$C$2:$C$215,Shares!$A87,'Stock-AF'!$G$2:$G$215,Shares!$A$1)</f>
        <v>0</v>
      </c>
      <c r="AH87" s="9">
        <f>SUMIFS('Stock-AF'!AQ$2:AQ$215,'Stock-AF'!$C$2:$C$215,Shares!$B87,'Stock-AF'!$G$2:$G$215,Shares!$A$1)/SUMIFS('Stock-AF'!AQ$2:AQ$215,'Stock-AF'!$C$2:$C$215,Shares!$A87,'Stock-AF'!$G$2:$G$215,Shares!$A$1)</f>
        <v>0</v>
      </c>
      <c r="AI87" s="9">
        <f>SUMIFS('Stock-AF'!AR$2:AR$215,'Stock-AF'!$C$2:$C$215,Shares!$B87,'Stock-AF'!$G$2:$G$215,Shares!$A$1)/SUMIFS('Stock-AF'!AR$2:AR$215,'Stock-AF'!$C$2:$C$215,Shares!$A87,'Stock-AF'!$G$2:$G$215,Shares!$A$1)</f>
        <v>0</v>
      </c>
      <c r="AJ87" s="9">
        <f>SUMIFS('Stock-AF'!AS$2:AS$215,'Stock-AF'!$C$2:$C$215,Shares!$B87,'Stock-AF'!$G$2:$G$215,Shares!$A$1)/SUMIFS('Stock-AF'!AS$2:AS$215,'Stock-AF'!$C$2:$C$215,Shares!$A87,'Stock-AF'!$G$2:$G$215,Shares!$A$1)</f>
        <v>0</v>
      </c>
      <c r="AK87" s="9">
        <f>SUMIFS('Stock-AF'!AT$2:AT$215,'Stock-AF'!$C$2:$C$215,Shares!$B87,'Stock-AF'!$G$2:$G$215,Shares!$A$1)/SUMIFS('Stock-AF'!AT$2:AT$215,'Stock-AF'!$C$2:$C$215,Shares!$A87,'Stock-AF'!$G$2:$G$215,Shares!$A$1)</f>
        <v>0</v>
      </c>
      <c r="AL87" s="9">
        <f>SUMIFS('Stock-AF'!AU$2:AU$215,'Stock-AF'!$C$2:$C$215,Shares!$B87,'Stock-AF'!$G$2:$G$215,Shares!$A$1)/SUMIFS('Stock-AF'!AU$2:AU$215,'Stock-AF'!$C$2:$C$215,Shares!$A87,'Stock-AF'!$G$2:$G$215,Shares!$A$1)</f>
        <v>8.1530710030142658E-2</v>
      </c>
      <c r="AM87" s="9">
        <f>SUMIFS('Stock-AF'!AV$2:AV$215,'Stock-AF'!$C$2:$C$215,Shares!$B87,'Stock-AF'!$G$2:$G$215,Shares!$A$1)/SUMIFS('Stock-AF'!AV$2:AV$215,'Stock-AF'!$C$2:$C$215,Shares!$A87,'Stock-AF'!$G$2:$G$215,Shares!$A$1)</f>
        <v>0</v>
      </c>
    </row>
    <row r="88" spans="1:39">
      <c r="A88" t="str">
        <f t="shared" si="1"/>
        <v>C_ES-WH-HO*</v>
      </c>
      <c r="B88" s="4" t="s">
        <v>201</v>
      </c>
      <c r="C88" s="9">
        <f>SUMIFS('Stock-AF'!L$2:L$215,'Stock-AF'!$C$2:$C$215,Shares!$B88,'Stock-AF'!$G$2:$G$215,Shares!$A$1)/SUMIFS('Stock-AF'!L$2:L$215,'Stock-AF'!$C$2:$C$215,Shares!$A88,'Stock-AF'!$G$2:$G$215,Shares!$A$1)</f>
        <v>0.43305433707484936</v>
      </c>
      <c r="D88" s="9">
        <f>SUMIFS('Stock-AF'!M$2:M$215,'Stock-AF'!$C$2:$C$215,Shares!$B88,'Stock-AF'!$G$2:$G$215,Shares!$A$1)/SUMIFS('Stock-AF'!M$2:M$215,'Stock-AF'!$C$2:$C$215,Shares!$A88,'Stock-AF'!$G$2:$G$215,Shares!$A$1)</f>
        <v>9.8152703394439697E-2</v>
      </c>
      <c r="E88" s="9">
        <f>SUMIFS('Stock-AF'!N$2:N$215,'Stock-AF'!$C$2:$C$215,Shares!$B88,'Stock-AF'!$G$2:$G$215,Shares!$A$1)/SUMIFS('Stock-AF'!N$2:N$215,'Stock-AF'!$C$2:$C$215,Shares!$A88,'Stock-AF'!$G$2:$G$215,Shares!$A$1)</f>
        <v>0.11119490366036373</v>
      </c>
      <c r="F88" s="9">
        <f>SUMIFS('Stock-AF'!O$2:O$215,'Stock-AF'!$C$2:$C$215,Shares!$B88,'Stock-AF'!$G$2:$G$215,Shares!$A$1)/SUMIFS('Stock-AF'!O$2:O$215,'Stock-AF'!$C$2:$C$215,Shares!$A88,'Stock-AF'!$G$2:$G$215,Shares!$A$1)</f>
        <v>0.15770145076751504</v>
      </c>
      <c r="G88" s="9">
        <f>SUMIFS('Stock-AF'!P$2:P$215,'Stock-AF'!$C$2:$C$215,Shares!$B88,'Stock-AF'!$G$2:$G$215,Shares!$A$1)/SUMIFS('Stock-AF'!P$2:P$215,'Stock-AF'!$C$2:$C$215,Shares!$A88,'Stock-AF'!$G$2:$G$215,Shares!$A$1)</f>
        <v>0.59272841293721701</v>
      </c>
      <c r="H88" s="9">
        <f>SUMIFS('Stock-AF'!Q$2:Q$215,'Stock-AF'!$C$2:$C$215,Shares!$B88,'Stock-AF'!$G$2:$G$215,Shares!$A$1)/SUMIFS('Stock-AF'!Q$2:Q$215,'Stock-AF'!$C$2:$C$215,Shares!$A88,'Stock-AF'!$G$2:$G$215,Shares!$A$1)</f>
        <v>0.1192440253113365</v>
      </c>
      <c r="I88" s="9">
        <f>SUMIFS('Stock-AF'!R$2:R$215,'Stock-AF'!$C$2:$C$215,Shares!$B88,'Stock-AF'!$G$2:$G$215,Shares!$A$1)/SUMIFS('Stock-AF'!R$2:R$215,'Stock-AF'!$C$2:$C$215,Shares!$A88,'Stock-AF'!$G$2:$G$215,Shares!$A$1)</f>
        <v>0.30962995780085906</v>
      </c>
      <c r="J88" s="9">
        <f>SUMIFS('Stock-AF'!S$2:S$215,'Stock-AF'!$C$2:$C$215,Shares!$B88,'Stock-AF'!$G$2:$G$215,Shares!$A$1)/SUMIFS('Stock-AF'!S$2:S$215,'Stock-AF'!$C$2:$C$215,Shares!$A88,'Stock-AF'!$G$2:$G$215,Shares!$A$1)</f>
        <v>0.24021308445867992</v>
      </c>
      <c r="K88" s="9">
        <f>SUMIFS('Stock-AF'!T$2:T$215,'Stock-AF'!$C$2:$C$215,Shares!$B88,'Stock-AF'!$G$2:$G$215,Shares!$A$1)/SUMIFS('Stock-AF'!T$2:T$215,'Stock-AF'!$C$2:$C$215,Shares!$A88,'Stock-AF'!$G$2:$G$215,Shares!$A$1)</f>
        <v>6.7378648609117006E-2</v>
      </c>
      <c r="L88" s="9">
        <f>SUMIFS('Stock-AF'!U$2:U$215,'Stock-AF'!$C$2:$C$215,Shares!$B88,'Stock-AF'!$G$2:$G$215,Shares!$A$1)/SUMIFS('Stock-AF'!U$2:U$215,'Stock-AF'!$C$2:$C$215,Shares!$A88,'Stock-AF'!$G$2:$G$215,Shares!$A$1)</f>
        <v>0.29603821927044643</v>
      </c>
      <c r="M88" s="9">
        <f>SUMIFS('Stock-AF'!V$2:V$215,'Stock-AF'!$C$2:$C$215,Shares!$B88,'Stock-AF'!$G$2:$G$215,Shares!$A$1)/SUMIFS('Stock-AF'!V$2:V$215,'Stock-AF'!$C$2:$C$215,Shares!$A88,'Stock-AF'!$G$2:$G$215,Shares!$A$1)</f>
        <v>0.35561154323953054</v>
      </c>
      <c r="N88" s="9">
        <f>SUMIFS('Stock-AF'!W$2:W$215,'Stock-AF'!$C$2:$C$215,Shares!$B88,'Stock-AF'!$G$2:$G$215,Shares!$A$1)/SUMIFS('Stock-AF'!W$2:W$215,'Stock-AF'!$C$2:$C$215,Shares!$A88,'Stock-AF'!$G$2:$G$215,Shares!$A$1)</f>
        <v>0.75360769977639508</v>
      </c>
      <c r="O88" s="9">
        <f>SUMIFS('Stock-AF'!X$2:X$215,'Stock-AF'!$C$2:$C$215,Shares!$B88,'Stock-AF'!$G$2:$G$215,Shares!$A$1)/SUMIFS('Stock-AF'!X$2:X$215,'Stock-AF'!$C$2:$C$215,Shares!$A88,'Stock-AF'!$G$2:$G$215,Shares!$A$1)</f>
        <v>0.57443463415994378</v>
      </c>
      <c r="P88" s="9">
        <f>SUMIFS('Stock-AF'!Y$2:Y$215,'Stock-AF'!$C$2:$C$215,Shares!$B88,'Stock-AF'!$G$2:$G$215,Shares!$A$1)/SUMIFS('Stock-AF'!Y$2:Y$215,'Stock-AF'!$C$2:$C$215,Shares!$A88,'Stock-AF'!$G$2:$G$215,Shares!$A$1)</f>
        <v>0.45261722420124167</v>
      </c>
      <c r="Q88" s="9">
        <f>SUMIFS('Stock-AF'!Z$2:Z$215,'Stock-AF'!$C$2:$C$215,Shares!$B88,'Stock-AF'!$G$2:$G$215,Shares!$A$1)/SUMIFS('Stock-AF'!Z$2:Z$215,'Stock-AF'!$C$2:$C$215,Shares!$A88,'Stock-AF'!$G$2:$G$215,Shares!$A$1)</f>
        <v>0.35097191492673407</v>
      </c>
      <c r="R88" s="9">
        <f>SUMIFS('Stock-AF'!AA$2:AA$215,'Stock-AF'!$C$2:$C$215,Shares!$B88,'Stock-AF'!$G$2:$G$215,Shares!$A$1)/SUMIFS('Stock-AF'!AA$2:AA$215,'Stock-AF'!$C$2:$C$215,Shares!$A88,'Stock-AF'!$G$2:$G$215,Shares!$A$1)</f>
        <v>0.47207507833409573</v>
      </c>
      <c r="S88" s="9">
        <f>SUMIFS('Stock-AF'!AB$2:AB$215,'Stock-AF'!$C$2:$C$215,Shares!$B88,'Stock-AF'!$G$2:$G$215,Shares!$A$1)/SUMIFS('Stock-AF'!AB$2:AB$215,'Stock-AF'!$C$2:$C$215,Shares!$A88,'Stock-AF'!$G$2:$G$215,Shares!$A$1)</f>
        <v>0.20426424056701772</v>
      </c>
      <c r="T88" s="9">
        <f>SUMIFS('Stock-AF'!AC$2:AC$215,'Stock-AF'!$C$2:$C$215,Shares!$B88,'Stock-AF'!$G$2:$G$215,Shares!$A$1)/SUMIFS('Stock-AF'!AC$2:AC$215,'Stock-AF'!$C$2:$C$215,Shares!$A88,'Stock-AF'!$G$2:$G$215,Shares!$A$1)</f>
        <v>0.26147725745285583</v>
      </c>
      <c r="U88" s="9">
        <f>SUMIFS('Stock-AF'!AD$2:AD$215,'Stock-AF'!$C$2:$C$215,Shares!$B88,'Stock-AF'!$G$2:$G$215,Shares!$A$1)/SUMIFS('Stock-AF'!AD$2:AD$215,'Stock-AF'!$C$2:$C$215,Shares!$A88,'Stock-AF'!$G$2:$G$215,Shares!$A$1)</f>
        <v>0.29446626999547759</v>
      </c>
      <c r="V88" s="9">
        <f>SUMIFS('Stock-AF'!AE$2:AE$215,'Stock-AF'!$C$2:$C$215,Shares!$B88,'Stock-AF'!$G$2:$G$215,Shares!$A$1)/SUMIFS('Stock-AF'!AE$2:AE$215,'Stock-AF'!$C$2:$C$215,Shares!$A88,'Stock-AF'!$G$2:$G$215,Shares!$A$1)</f>
        <v>0.29147080896778776</v>
      </c>
      <c r="W88" s="9">
        <f>SUMIFS('Stock-AF'!AF$2:AF$215,'Stock-AF'!$C$2:$C$215,Shares!$B88,'Stock-AF'!$G$2:$G$215,Shares!$A$1)/SUMIFS('Stock-AF'!AF$2:AF$215,'Stock-AF'!$C$2:$C$215,Shares!$A88,'Stock-AF'!$G$2:$G$215,Shares!$A$1)</f>
        <v>0.36126269137812678</v>
      </c>
      <c r="X88" s="9">
        <f>SUMIFS('Stock-AF'!AG$2:AG$215,'Stock-AF'!$C$2:$C$215,Shares!$B88,'Stock-AF'!$G$2:$G$215,Shares!$A$1)/SUMIFS('Stock-AF'!AG$2:AG$215,'Stock-AF'!$C$2:$C$215,Shares!$A88,'Stock-AF'!$G$2:$G$215,Shares!$A$1)</f>
        <v>0.16672823548840207</v>
      </c>
      <c r="Y88" s="9">
        <f>SUMIFS('Stock-AF'!AH$2:AH$215,'Stock-AF'!$C$2:$C$215,Shares!$B88,'Stock-AF'!$G$2:$G$215,Shares!$A$1)/SUMIFS('Stock-AF'!AH$2:AH$215,'Stock-AF'!$C$2:$C$215,Shares!$A88,'Stock-AF'!$G$2:$G$215,Shares!$A$1)</f>
        <v>9.0604077021882556E-2</v>
      </c>
      <c r="Z88" s="9">
        <f>SUMIFS('Stock-AF'!AI$2:AI$215,'Stock-AF'!$C$2:$C$215,Shares!$B88,'Stock-AF'!$G$2:$G$215,Shares!$A$1)/SUMIFS('Stock-AF'!AI$2:AI$215,'Stock-AF'!$C$2:$C$215,Shares!$A88,'Stock-AF'!$G$2:$G$215,Shares!$A$1)</f>
        <v>0.16208875202026551</v>
      </c>
      <c r="AA88" s="9">
        <f>SUMIFS('Stock-AF'!AJ$2:AJ$215,'Stock-AF'!$C$2:$C$215,Shares!$B88,'Stock-AF'!$G$2:$G$215,Shares!$A$1)/SUMIFS('Stock-AF'!AJ$2:AJ$215,'Stock-AF'!$C$2:$C$215,Shares!$A88,'Stock-AF'!$G$2:$G$215,Shares!$A$1)</f>
        <v>1</v>
      </c>
      <c r="AB88" s="9">
        <f>SUMIFS('Stock-AF'!AK$2:AK$215,'Stock-AF'!$C$2:$C$215,Shares!$B88,'Stock-AF'!$G$2:$G$215,Shares!$A$1)/SUMIFS('Stock-AF'!AK$2:AK$215,'Stock-AF'!$C$2:$C$215,Shares!$A88,'Stock-AF'!$G$2:$G$215,Shares!$A$1)</f>
        <v>0.46756012692658483</v>
      </c>
      <c r="AC88" s="9">
        <f>SUMIFS('Stock-AF'!AL$2:AL$215,'Stock-AF'!$C$2:$C$215,Shares!$B88,'Stock-AF'!$G$2:$G$215,Shares!$A$1)/SUMIFS('Stock-AF'!AL$2:AL$215,'Stock-AF'!$C$2:$C$215,Shares!$A88,'Stock-AF'!$G$2:$G$215,Shares!$A$1)</f>
        <v>0.90626760190534839</v>
      </c>
      <c r="AD88" s="9">
        <f>SUMIFS('Stock-AF'!AM$2:AM$215,'Stock-AF'!$C$2:$C$215,Shares!$B88,'Stock-AF'!$G$2:$G$215,Shares!$A$1)/SUMIFS('Stock-AF'!AM$2:AM$215,'Stock-AF'!$C$2:$C$215,Shares!$A88,'Stock-AF'!$G$2:$G$215,Shares!$A$1)</f>
        <v>0.19036141973634171</v>
      </c>
      <c r="AE88" s="9">
        <f>SUMIFS('Stock-AF'!AN$2:AN$215,'Stock-AF'!$C$2:$C$215,Shares!$B88,'Stock-AF'!$G$2:$G$215,Shares!$A$1)/SUMIFS('Stock-AF'!AN$2:AN$215,'Stock-AF'!$C$2:$C$215,Shares!$A88,'Stock-AF'!$G$2:$G$215,Shares!$A$1)</f>
        <v>0.79903375542955524</v>
      </c>
      <c r="AF88" s="9">
        <f>SUMIFS('Stock-AF'!AO$2:AO$215,'Stock-AF'!$C$2:$C$215,Shares!$B88,'Stock-AF'!$G$2:$G$215,Shares!$A$1)/SUMIFS('Stock-AF'!AO$2:AO$215,'Stock-AF'!$C$2:$C$215,Shares!$A88,'Stock-AF'!$G$2:$G$215,Shares!$A$1)</f>
        <v>0.32694113130485519</v>
      </c>
      <c r="AG88" s="9">
        <f>SUMIFS('Stock-AF'!AP$2:AP$215,'Stock-AF'!$C$2:$C$215,Shares!$B88,'Stock-AF'!$G$2:$G$215,Shares!$A$1)/SUMIFS('Stock-AF'!AP$2:AP$215,'Stock-AF'!$C$2:$C$215,Shares!$A88,'Stock-AF'!$G$2:$G$215,Shares!$A$1)</f>
        <v>0.48895336223532482</v>
      </c>
      <c r="AH88" s="9">
        <f>SUMIFS('Stock-AF'!AQ$2:AQ$215,'Stock-AF'!$C$2:$C$215,Shares!$B88,'Stock-AF'!$G$2:$G$215,Shares!$A$1)/SUMIFS('Stock-AF'!AQ$2:AQ$215,'Stock-AF'!$C$2:$C$215,Shares!$A88,'Stock-AF'!$G$2:$G$215,Shares!$A$1)</f>
        <v>0.15123693804807178</v>
      </c>
      <c r="AI88" s="9">
        <f>SUMIFS('Stock-AF'!AR$2:AR$215,'Stock-AF'!$C$2:$C$215,Shares!$B88,'Stock-AF'!$G$2:$G$215,Shares!$A$1)/SUMIFS('Stock-AF'!AR$2:AR$215,'Stock-AF'!$C$2:$C$215,Shares!$A88,'Stock-AF'!$G$2:$G$215,Shares!$A$1)</f>
        <v>0.35420842590105489</v>
      </c>
      <c r="AJ88" s="9">
        <f>SUMIFS('Stock-AF'!AS$2:AS$215,'Stock-AF'!$C$2:$C$215,Shares!$B88,'Stock-AF'!$G$2:$G$215,Shares!$A$1)/SUMIFS('Stock-AF'!AS$2:AS$215,'Stock-AF'!$C$2:$C$215,Shares!$A88,'Stock-AF'!$G$2:$G$215,Shares!$A$1)</f>
        <v>0.26918121834723285</v>
      </c>
      <c r="AK88" s="9">
        <f>SUMIFS('Stock-AF'!AT$2:AT$215,'Stock-AF'!$C$2:$C$215,Shares!$B88,'Stock-AF'!$G$2:$G$215,Shares!$A$1)/SUMIFS('Stock-AF'!AT$2:AT$215,'Stock-AF'!$C$2:$C$215,Shares!$A88,'Stock-AF'!$G$2:$G$215,Shares!$A$1)</f>
        <v>0.26203250794080635</v>
      </c>
      <c r="AL88" s="9">
        <f>SUMIFS('Stock-AF'!AU$2:AU$215,'Stock-AF'!$C$2:$C$215,Shares!$B88,'Stock-AF'!$G$2:$G$215,Shares!$A$1)/SUMIFS('Stock-AF'!AU$2:AU$215,'Stock-AF'!$C$2:$C$215,Shares!$A88,'Stock-AF'!$G$2:$G$215,Shares!$A$1)</f>
        <v>0.1957726383639263</v>
      </c>
      <c r="AM88" s="9">
        <f>SUMIFS('Stock-AF'!AV$2:AV$215,'Stock-AF'!$C$2:$C$215,Shares!$B88,'Stock-AF'!$G$2:$G$215,Shares!$A$1)/SUMIFS('Stock-AF'!AV$2:AV$215,'Stock-AF'!$C$2:$C$215,Shares!$A88,'Stock-AF'!$G$2:$G$215,Shares!$A$1)</f>
        <v>0.41532777849643515</v>
      </c>
    </row>
    <row r="89" spans="1:39">
      <c r="A89" t="str">
        <f t="shared" si="1"/>
        <v>C_ES-WH-HO*</v>
      </c>
      <c r="B89" s="4" t="s">
        <v>202</v>
      </c>
      <c r="C89" s="9">
        <f>SUMIFS('Stock-AF'!L$2:L$215,'Stock-AF'!$C$2:$C$215,Shares!$B89,'Stock-AF'!$G$2:$G$215,Shares!$A$1)/SUMIFS('Stock-AF'!L$2:L$215,'Stock-AF'!$C$2:$C$215,Shares!$A89,'Stock-AF'!$G$2:$G$215,Shares!$A$1)</f>
        <v>0</v>
      </c>
      <c r="D89" s="9">
        <f>SUMIFS('Stock-AF'!M$2:M$215,'Stock-AF'!$C$2:$C$215,Shares!$B89,'Stock-AF'!$G$2:$G$215,Shares!$A$1)/SUMIFS('Stock-AF'!M$2:M$215,'Stock-AF'!$C$2:$C$215,Shares!$A89,'Stock-AF'!$G$2:$G$215,Shares!$A$1)</f>
        <v>0.12930678698607845</v>
      </c>
      <c r="E89" s="9">
        <f>SUMIFS('Stock-AF'!N$2:N$215,'Stock-AF'!$C$2:$C$215,Shares!$B89,'Stock-AF'!$G$2:$G$215,Shares!$A$1)/SUMIFS('Stock-AF'!N$2:N$215,'Stock-AF'!$C$2:$C$215,Shares!$A89,'Stock-AF'!$G$2:$G$215,Shares!$A$1)</f>
        <v>0</v>
      </c>
      <c r="F89" s="9">
        <f>SUMIFS('Stock-AF'!O$2:O$215,'Stock-AF'!$C$2:$C$215,Shares!$B89,'Stock-AF'!$G$2:$G$215,Shares!$A$1)/SUMIFS('Stock-AF'!O$2:O$215,'Stock-AF'!$C$2:$C$215,Shares!$A89,'Stock-AF'!$G$2:$G$215,Shares!$A$1)</f>
        <v>0.23841147758794287</v>
      </c>
      <c r="G89" s="9">
        <f>SUMIFS('Stock-AF'!P$2:P$215,'Stock-AF'!$C$2:$C$215,Shares!$B89,'Stock-AF'!$G$2:$G$215,Shares!$A$1)/SUMIFS('Stock-AF'!P$2:P$215,'Stock-AF'!$C$2:$C$215,Shares!$A89,'Stock-AF'!$G$2:$G$215,Shares!$A$1)</f>
        <v>0.12425404870288806</v>
      </c>
      <c r="H89" s="9">
        <f>SUMIFS('Stock-AF'!Q$2:Q$215,'Stock-AF'!$C$2:$C$215,Shares!$B89,'Stock-AF'!$G$2:$G$215,Shares!$A$1)/SUMIFS('Stock-AF'!Q$2:Q$215,'Stock-AF'!$C$2:$C$215,Shares!$A89,'Stock-AF'!$G$2:$G$215,Shares!$A$1)</f>
        <v>0.14330362644512837</v>
      </c>
      <c r="I89" s="9">
        <f>SUMIFS('Stock-AF'!R$2:R$215,'Stock-AF'!$C$2:$C$215,Shares!$B89,'Stock-AF'!$G$2:$G$215,Shares!$A$1)/SUMIFS('Stock-AF'!R$2:R$215,'Stock-AF'!$C$2:$C$215,Shares!$A89,'Stock-AF'!$G$2:$G$215,Shares!$A$1)</f>
        <v>0</v>
      </c>
      <c r="J89" s="9">
        <f>SUMIFS('Stock-AF'!S$2:S$215,'Stock-AF'!$C$2:$C$215,Shares!$B89,'Stock-AF'!$G$2:$G$215,Shares!$A$1)/SUMIFS('Stock-AF'!S$2:S$215,'Stock-AF'!$C$2:$C$215,Shares!$A89,'Stock-AF'!$G$2:$G$215,Shares!$A$1)</f>
        <v>0.42418616588005809</v>
      </c>
      <c r="K89" s="9">
        <f>SUMIFS('Stock-AF'!T$2:T$215,'Stock-AF'!$C$2:$C$215,Shares!$B89,'Stock-AF'!$G$2:$G$215,Shares!$A$1)/SUMIFS('Stock-AF'!T$2:T$215,'Stock-AF'!$C$2:$C$215,Shares!$A89,'Stock-AF'!$G$2:$G$215,Shares!$A$1)</f>
        <v>0.23150713197772563</v>
      </c>
      <c r="L89" s="9">
        <f>SUMIFS('Stock-AF'!U$2:U$215,'Stock-AF'!$C$2:$C$215,Shares!$B89,'Stock-AF'!$G$2:$G$215,Shares!$A$1)/SUMIFS('Stock-AF'!U$2:U$215,'Stock-AF'!$C$2:$C$215,Shares!$A89,'Stock-AF'!$G$2:$G$215,Shares!$A$1)</f>
        <v>0.20100387043175066</v>
      </c>
      <c r="M89" s="9">
        <f>SUMIFS('Stock-AF'!V$2:V$215,'Stock-AF'!$C$2:$C$215,Shares!$B89,'Stock-AF'!$G$2:$G$215,Shares!$A$1)/SUMIFS('Stock-AF'!V$2:V$215,'Stock-AF'!$C$2:$C$215,Shares!$A89,'Stock-AF'!$G$2:$G$215,Shares!$A$1)</f>
        <v>7.3558595116771347E-2</v>
      </c>
      <c r="N89" s="9">
        <f>SUMIFS('Stock-AF'!W$2:W$215,'Stock-AF'!$C$2:$C$215,Shares!$B89,'Stock-AF'!$G$2:$G$215,Shares!$A$1)/SUMIFS('Stock-AF'!W$2:W$215,'Stock-AF'!$C$2:$C$215,Shares!$A89,'Stock-AF'!$G$2:$G$215,Shares!$A$1)</f>
        <v>0.10179249234390889</v>
      </c>
      <c r="O89" s="9">
        <f>SUMIFS('Stock-AF'!X$2:X$215,'Stock-AF'!$C$2:$C$215,Shares!$B89,'Stock-AF'!$G$2:$G$215,Shares!$A$1)/SUMIFS('Stock-AF'!X$2:X$215,'Stock-AF'!$C$2:$C$215,Shares!$A89,'Stock-AF'!$G$2:$G$215,Shares!$A$1)</f>
        <v>0.16095560595186004</v>
      </c>
      <c r="P89" s="9">
        <f>SUMIFS('Stock-AF'!Y$2:Y$215,'Stock-AF'!$C$2:$C$215,Shares!$B89,'Stock-AF'!$G$2:$G$215,Shares!$A$1)/SUMIFS('Stock-AF'!Y$2:Y$215,'Stock-AF'!$C$2:$C$215,Shares!$A89,'Stock-AF'!$G$2:$G$215,Shares!$A$1)</f>
        <v>1.1869662332455608E-2</v>
      </c>
      <c r="Q89" s="9">
        <f>SUMIFS('Stock-AF'!Z$2:Z$215,'Stock-AF'!$C$2:$C$215,Shares!$B89,'Stock-AF'!$G$2:$G$215,Shares!$A$1)/SUMIFS('Stock-AF'!Z$2:Z$215,'Stock-AF'!$C$2:$C$215,Shares!$A89,'Stock-AF'!$G$2:$G$215,Shares!$A$1)</f>
        <v>0.29029027592284135</v>
      </c>
      <c r="R89" s="9">
        <f>SUMIFS('Stock-AF'!AA$2:AA$215,'Stock-AF'!$C$2:$C$215,Shares!$B89,'Stock-AF'!$G$2:$G$215,Shares!$A$1)/SUMIFS('Stock-AF'!AA$2:AA$215,'Stock-AF'!$C$2:$C$215,Shares!$A89,'Stock-AF'!$G$2:$G$215,Shares!$A$1)</f>
        <v>0.30827066518818774</v>
      </c>
      <c r="S89" s="9">
        <f>SUMIFS('Stock-AF'!AB$2:AB$215,'Stock-AF'!$C$2:$C$215,Shares!$B89,'Stock-AF'!$G$2:$G$215,Shares!$A$1)/SUMIFS('Stock-AF'!AB$2:AB$215,'Stock-AF'!$C$2:$C$215,Shares!$A89,'Stock-AF'!$G$2:$G$215,Shares!$A$1)</f>
        <v>0.58456256464116318</v>
      </c>
      <c r="T89" s="9">
        <f>SUMIFS('Stock-AF'!AC$2:AC$215,'Stock-AF'!$C$2:$C$215,Shares!$B89,'Stock-AF'!$G$2:$G$215,Shares!$A$1)/SUMIFS('Stock-AF'!AC$2:AC$215,'Stock-AF'!$C$2:$C$215,Shares!$A89,'Stock-AF'!$G$2:$G$215,Shares!$A$1)</f>
        <v>0.27239883138339277</v>
      </c>
      <c r="U89" s="9">
        <f>SUMIFS('Stock-AF'!AD$2:AD$215,'Stock-AF'!$C$2:$C$215,Shares!$B89,'Stock-AF'!$G$2:$G$215,Shares!$A$1)/SUMIFS('Stock-AF'!AD$2:AD$215,'Stock-AF'!$C$2:$C$215,Shares!$A89,'Stock-AF'!$G$2:$G$215,Shares!$A$1)</f>
        <v>0</v>
      </c>
      <c r="V89" s="9">
        <f>SUMIFS('Stock-AF'!AE$2:AE$215,'Stock-AF'!$C$2:$C$215,Shares!$B89,'Stock-AF'!$G$2:$G$215,Shares!$A$1)/SUMIFS('Stock-AF'!AE$2:AE$215,'Stock-AF'!$C$2:$C$215,Shares!$A89,'Stock-AF'!$G$2:$G$215,Shares!$A$1)</f>
        <v>0.54214716056896506</v>
      </c>
      <c r="W89" s="9">
        <f>SUMIFS('Stock-AF'!AF$2:AF$215,'Stock-AF'!$C$2:$C$215,Shares!$B89,'Stock-AF'!$G$2:$G$215,Shares!$A$1)/SUMIFS('Stock-AF'!AF$2:AF$215,'Stock-AF'!$C$2:$C$215,Shares!$A89,'Stock-AF'!$G$2:$G$215,Shares!$A$1)</f>
        <v>0</v>
      </c>
      <c r="X89" s="9">
        <f>SUMIFS('Stock-AF'!AG$2:AG$215,'Stock-AF'!$C$2:$C$215,Shares!$B89,'Stock-AF'!$G$2:$G$215,Shares!$A$1)/SUMIFS('Stock-AF'!AG$2:AG$215,'Stock-AF'!$C$2:$C$215,Shares!$A89,'Stock-AF'!$G$2:$G$215,Shares!$A$1)</f>
        <v>0.13809542251027032</v>
      </c>
      <c r="Y89" s="9">
        <f>SUMIFS('Stock-AF'!AH$2:AH$215,'Stock-AF'!$C$2:$C$215,Shares!$B89,'Stock-AF'!$G$2:$G$215,Shares!$A$1)/SUMIFS('Stock-AF'!AH$2:AH$215,'Stock-AF'!$C$2:$C$215,Shares!$A89,'Stock-AF'!$G$2:$G$215,Shares!$A$1)</f>
        <v>0.12586742709078444</v>
      </c>
      <c r="Z89" s="9">
        <f>SUMIFS('Stock-AF'!AI$2:AI$215,'Stock-AF'!$C$2:$C$215,Shares!$B89,'Stock-AF'!$G$2:$G$215,Shares!$A$1)/SUMIFS('Stock-AF'!AI$2:AI$215,'Stock-AF'!$C$2:$C$215,Shares!$A89,'Stock-AF'!$G$2:$G$215,Shares!$A$1)</f>
        <v>0.19191249881914241</v>
      </c>
      <c r="AA89" s="9">
        <f>SUMIFS('Stock-AF'!AJ$2:AJ$215,'Stock-AF'!$C$2:$C$215,Shares!$B89,'Stock-AF'!$G$2:$G$215,Shares!$A$1)/SUMIFS('Stock-AF'!AJ$2:AJ$215,'Stock-AF'!$C$2:$C$215,Shares!$A89,'Stock-AF'!$G$2:$G$215,Shares!$A$1)</f>
        <v>0</v>
      </c>
      <c r="AB89" s="9">
        <f>SUMIFS('Stock-AF'!AK$2:AK$215,'Stock-AF'!$C$2:$C$215,Shares!$B89,'Stock-AF'!$G$2:$G$215,Shares!$A$1)/SUMIFS('Stock-AF'!AK$2:AK$215,'Stock-AF'!$C$2:$C$215,Shares!$A89,'Stock-AF'!$G$2:$G$215,Shares!$A$1)</f>
        <v>1.435836500124393E-2</v>
      </c>
      <c r="AC89" s="9">
        <f>SUMIFS('Stock-AF'!AL$2:AL$215,'Stock-AF'!$C$2:$C$215,Shares!$B89,'Stock-AF'!$G$2:$G$215,Shares!$A$1)/SUMIFS('Stock-AF'!AL$2:AL$215,'Stock-AF'!$C$2:$C$215,Shares!$A89,'Stock-AF'!$G$2:$G$215,Shares!$A$1)</f>
        <v>0</v>
      </c>
      <c r="AD89" s="9">
        <f>SUMIFS('Stock-AF'!AM$2:AM$215,'Stock-AF'!$C$2:$C$215,Shares!$B89,'Stock-AF'!$G$2:$G$215,Shares!$A$1)/SUMIFS('Stock-AF'!AM$2:AM$215,'Stock-AF'!$C$2:$C$215,Shares!$A89,'Stock-AF'!$G$2:$G$215,Shares!$A$1)</f>
        <v>0.50450754288869115</v>
      </c>
      <c r="AE89" s="9">
        <f>SUMIFS('Stock-AF'!AN$2:AN$215,'Stock-AF'!$C$2:$C$215,Shares!$B89,'Stock-AF'!$G$2:$G$215,Shares!$A$1)/SUMIFS('Stock-AF'!AN$2:AN$215,'Stock-AF'!$C$2:$C$215,Shares!$A89,'Stock-AF'!$G$2:$G$215,Shares!$A$1)</f>
        <v>1.0720941582212744E-2</v>
      </c>
      <c r="AF89" s="9">
        <f>SUMIFS('Stock-AF'!AO$2:AO$215,'Stock-AF'!$C$2:$C$215,Shares!$B89,'Stock-AF'!$G$2:$G$215,Shares!$A$1)/SUMIFS('Stock-AF'!AO$2:AO$215,'Stock-AF'!$C$2:$C$215,Shares!$A89,'Stock-AF'!$G$2:$G$215,Shares!$A$1)</f>
        <v>0.33051198206427629</v>
      </c>
      <c r="AG89" s="9">
        <f>SUMIFS('Stock-AF'!AP$2:AP$215,'Stock-AF'!$C$2:$C$215,Shares!$B89,'Stock-AF'!$G$2:$G$215,Shares!$A$1)/SUMIFS('Stock-AF'!AP$2:AP$215,'Stock-AF'!$C$2:$C$215,Shares!$A89,'Stock-AF'!$G$2:$G$215,Shares!$A$1)</f>
        <v>0.17041057193715653</v>
      </c>
      <c r="AH89" s="9">
        <f>SUMIFS('Stock-AF'!AQ$2:AQ$215,'Stock-AF'!$C$2:$C$215,Shares!$B89,'Stock-AF'!$G$2:$G$215,Shares!$A$1)/SUMIFS('Stock-AF'!AQ$2:AQ$215,'Stock-AF'!$C$2:$C$215,Shares!$A89,'Stock-AF'!$G$2:$G$215,Shares!$A$1)</f>
        <v>0.57375415217172943</v>
      </c>
      <c r="AI89" s="9">
        <f>SUMIFS('Stock-AF'!AR$2:AR$215,'Stock-AF'!$C$2:$C$215,Shares!$B89,'Stock-AF'!$G$2:$G$215,Shares!$A$1)/SUMIFS('Stock-AF'!AR$2:AR$215,'Stock-AF'!$C$2:$C$215,Shares!$A89,'Stock-AF'!$G$2:$G$215,Shares!$A$1)</f>
        <v>0.22578550024955252</v>
      </c>
      <c r="AJ89" s="9">
        <f>SUMIFS('Stock-AF'!AS$2:AS$215,'Stock-AF'!$C$2:$C$215,Shares!$B89,'Stock-AF'!$G$2:$G$215,Shares!$A$1)/SUMIFS('Stock-AF'!AS$2:AS$215,'Stock-AF'!$C$2:$C$215,Shares!$A89,'Stock-AF'!$G$2:$G$215,Shares!$A$1)</f>
        <v>3.7379429759741094E-3</v>
      </c>
      <c r="AK89" s="9">
        <f>SUMIFS('Stock-AF'!AT$2:AT$215,'Stock-AF'!$C$2:$C$215,Shares!$B89,'Stock-AF'!$G$2:$G$215,Shares!$A$1)/SUMIFS('Stock-AF'!AT$2:AT$215,'Stock-AF'!$C$2:$C$215,Shares!$A89,'Stock-AF'!$G$2:$G$215,Shares!$A$1)</f>
        <v>5.4789750979856389E-2</v>
      </c>
      <c r="AL89" s="9">
        <f>SUMIFS('Stock-AF'!AU$2:AU$215,'Stock-AF'!$C$2:$C$215,Shares!$B89,'Stock-AF'!$G$2:$G$215,Shares!$A$1)/SUMIFS('Stock-AF'!AU$2:AU$215,'Stock-AF'!$C$2:$C$215,Shares!$A89,'Stock-AF'!$G$2:$G$215,Shares!$A$1)</f>
        <v>0.32656386678507149</v>
      </c>
      <c r="AM89" s="9">
        <f>SUMIFS('Stock-AF'!AV$2:AV$215,'Stock-AF'!$C$2:$C$215,Shares!$B89,'Stock-AF'!$G$2:$G$215,Shares!$A$1)/SUMIFS('Stock-AF'!AV$2:AV$215,'Stock-AF'!$C$2:$C$215,Shares!$A89,'Stock-AF'!$G$2:$G$215,Shares!$A$1)</f>
        <v>0.47863854748162749</v>
      </c>
    </row>
    <row r="90" spans="1:39">
      <c r="A90" t="str">
        <f t="shared" si="1"/>
        <v>C_ES-WH-HO*</v>
      </c>
      <c r="B90" s="4" t="s">
        <v>203</v>
      </c>
      <c r="C90" s="9">
        <f>SUMIFS('Stock-AF'!L$2:L$215,'Stock-AF'!$C$2:$C$215,Shares!$B90,'Stock-AF'!$G$2:$G$215,Shares!$A$1)/SUMIFS('Stock-AF'!L$2:L$215,'Stock-AF'!$C$2:$C$215,Shares!$A90,'Stock-AF'!$G$2:$G$215,Shares!$A$1)</f>
        <v>0</v>
      </c>
      <c r="D90" s="9">
        <f>SUMIFS('Stock-AF'!M$2:M$215,'Stock-AF'!$C$2:$C$215,Shares!$B90,'Stock-AF'!$G$2:$G$215,Shares!$A$1)/SUMIFS('Stock-AF'!M$2:M$215,'Stock-AF'!$C$2:$C$215,Shares!$A90,'Stock-AF'!$G$2:$G$215,Shares!$A$1)</f>
        <v>0.30795303458736739</v>
      </c>
      <c r="E90" s="9">
        <f>SUMIFS('Stock-AF'!N$2:N$215,'Stock-AF'!$C$2:$C$215,Shares!$B90,'Stock-AF'!$G$2:$G$215,Shares!$A$1)/SUMIFS('Stock-AF'!N$2:N$215,'Stock-AF'!$C$2:$C$215,Shares!$A90,'Stock-AF'!$G$2:$G$215,Shares!$A$1)</f>
        <v>0.53515392567255415</v>
      </c>
      <c r="F90" s="9">
        <f>SUMIFS('Stock-AF'!O$2:O$215,'Stock-AF'!$C$2:$C$215,Shares!$B90,'Stock-AF'!$G$2:$G$215,Shares!$A$1)/SUMIFS('Stock-AF'!O$2:O$215,'Stock-AF'!$C$2:$C$215,Shares!$A90,'Stock-AF'!$G$2:$G$215,Shares!$A$1)</f>
        <v>6.3157673293404479E-2</v>
      </c>
      <c r="G90" s="9">
        <f>SUMIFS('Stock-AF'!P$2:P$215,'Stock-AF'!$C$2:$C$215,Shares!$B90,'Stock-AF'!$G$2:$G$215,Shares!$A$1)/SUMIFS('Stock-AF'!P$2:P$215,'Stock-AF'!$C$2:$C$215,Shares!$A90,'Stock-AF'!$G$2:$G$215,Shares!$A$1)</f>
        <v>0.16833016382799884</v>
      </c>
      <c r="H90" s="9">
        <f>SUMIFS('Stock-AF'!Q$2:Q$215,'Stock-AF'!$C$2:$C$215,Shares!$B90,'Stock-AF'!$G$2:$G$215,Shares!$A$1)/SUMIFS('Stock-AF'!Q$2:Q$215,'Stock-AF'!$C$2:$C$215,Shares!$A90,'Stock-AF'!$G$2:$G$215,Shares!$A$1)</f>
        <v>7.3044303049888668E-2</v>
      </c>
      <c r="I90" s="9">
        <f>SUMIFS('Stock-AF'!R$2:R$215,'Stock-AF'!$C$2:$C$215,Shares!$B90,'Stock-AF'!$G$2:$G$215,Shares!$A$1)/SUMIFS('Stock-AF'!R$2:R$215,'Stock-AF'!$C$2:$C$215,Shares!$A90,'Stock-AF'!$G$2:$G$215,Shares!$A$1)</f>
        <v>0</v>
      </c>
      <c r="J90" s="9">
        <f>SUMIFS('Stock-AF'!S$2:S$215,'Stock-AF'!$C$2:$C$215,Shares!$B90,'Stock-AF'!$G$2:$G$215,Shares!$A$1)/SUMIFS('Stock-AF'!S$2:S$215,'Stock-AF'!$C$2:$C$215,Shares!$A90,'Stock-AF'!$G$2:$G$215,Shares!$A$1)</f>
        <v>0.30077483240603597</v>
      </c>
      <c r="K90" s="9">
        <f>SUMIFS('Stock-AF'!T$2:T$215,'Stock-AF'!$C$2:$C$215,Shares!$B90,'Stock-AF'!$G$2:$G$215,Shares!$A$1)/SUMIFS('Stock-AF'!T$2:T$215,'Stock-AF'!$C$2:$C$215,Shares!$A90,'Stock-AF'!$G$2:$G$215,Shares!$A$1)</f>
        <v>0.26502419665404364</v>
      </c>
      <c r="L90" s="9">
        <f>SUMIFS('Stock-AF'!U$2:U$215,'Stock-AF'!$C$2:$C$215,Shares!$B90,'Stock-AF'!$G$2:$G$215,Shares!$A$1)/SUMIFS('Stock-AF'!U$2:U$215,'Stock-AF'!$C$2:$C$215,Shares!$A90,'Stock-AF'!$G$2:$G$215,Shares!$A$1)</f>
        <v>0.42789358771095831</v>
      </c>
      <c r="M90" s="9">
        <f>SUMIFS('Stock-AF'!V$2:V$215,'Stock-AF'!$C$2:$C$215,Shares!$B90,'Stock-AF'!$G$2:$G$215,Shares!$A$1)/SUMIFS('Stock-AF'!V$2:V$215,'Stock-AF'!$C$2:$C$215,Shares!$A90,'Stock-AF'!$G$2:$G$215,Shares!$A$1)</f>
        <v>0.43426639062624395</v>
      </c>
      <c r="N90" s="9">
        <f>SUMIFS('Stock-AF'!W$2:W$215,'Stock-AF'!$C$2:$C$215,Shares!$B90,'Stock-AF'!$G$2:$G$215,Shares!$A$1)/SUMIFS('Stock-AF'!W$2:W$215,'Stock-AF'!$C$2:$C$215,Shares!$A90,'Stock-AF'!$G$2:$G$215,Shares!$A$1)</f>
        <v>0</v>
      </c>
      <c r="O90" s="9">
        <f>SUMIFS('Stock-AF'!X$2:X$215,'Stock-AF'!$C$2:$C$215,Shares!$B90,'Stock-AF'!$G$2:$G$215,Shares!$A$1)/SUMIFS('Stock-AF'!X$2:X$215,'Stock-AF'!$C$2:$C$215,Shares!$A90,'Stock-AF'!$G$2:$G$215,Shares!$A$1)</f>
        <v>0</v>
      </c>
      <c r="P90" s="9">
        <f>SUMIFS('Stock-AF'!Y$2:Y$215,'Stock-AF'!$C$2:$C$215,Shares!$B90,'Stock-AF'!$G$2:$G$215,Shares!$A$1)/SUMIFS('Stock-AF'!Y$2:Y$215,'Stock-AF'!$C$2:$C$215,Shares!$A90,'Stock-AF'!$G$2:$G$215,Shares!$A$1)</f>
        <v>0.42647221748745612</v>
      </c>
      <c r="Q90" s="9">
        <f>SUMIFS('Stock-AF'!Z$2:Z$215,'Stock-AF'!$C$2:$C$215,Shares!$B90,'Stock-AF'!$G$2:$G$215,Shares!$A$1)/SUMIFS('Stock-AF'!Z$2:Z$215,'Stock-AF'!$C$2:$C$215,Shares!$A90,'Stock-AF'!$G$2:$G$215,Shares!$A$1)</f>
        <v>0.12019988101295452</v>
      </c>
      <c r="R90" s="9">
        <f>SUMIFS('Stock-AF'!AA$2:AA$215,'Stock-AF'!$C$2:$C$215,Shares!$B90,'Stock-AF'!$G$2:$G$215,Shares!$A$1)/SUMIFS('Stock-AF'!AA$2:AA$215,'Stock-AF'!$C$2:$C$215,Shares!$A90,'Stock-AF'!$G$2:$G$215,Shares!$A$1)</f>
        <v>8.6670167890444447E-2</v>
      </c>
      <c r="S90" s="9">
        <f>SUMIFS('Stock-AF'!AB$2:AB$215,'Stock-AF'!$C$2:$C$215,Shares!$B90,'Stock-AF'!$G$2:$G$215,Shares!$A$1)/SUMIFS('Stock-AF'!AB$2:AB$215,'Stock-AF'!$C$2:$C$215,Shares!$A90,'Stock-AF'!$G$2:$G$215,Shares!$A$1)</f>
        <v>0.16585625839855683</v>
      </c>
      <c r="T90" s="9">
        <f>SUMIFS('Stock-AF'!AC$2:AC$215,'Stock-AF'!$C$2:$C$215,Shares!$B90,'Stock-AF'!$G$2:$G$215,Shares!$A$1)/SUMIFS('Stock-AF'!AC$2:AC$215,'Stock-AF'!$C$2:$C$215,Shares!$A90,'Stock-AF'!$G$2:$G$215,Shares!$A$1)</f>
        <v>0</v>
      </c>
      <c r="U90" s="9">
        <f>SUMIFS('Stock-AF'!AD$2:AD$215,'Stock-AF'!$C$2:$C$215,Shares!$B90,'Stock-AF'!$G$2:$G$215,Shares!$A$1)/SUMIFS('Stock-AF'!AD$2:AD$215,'Stock-AF'!$C$2:$C$215,Shares!$A90,'Stock-AF'!$G$2:$G$215,Shares!$A$1)</f>
        <v>0.68854139005121773</v>
      </c>
      <c r="V90" s="9">
        <f>SUMIFS('Stock-AF'!AE$2:AE$215,'Stock-AF'!$C$2:$C$215,Shares!$B90,'Stock-AF'!$G$2:$G$215,Shares!$A$1)/SUMIFS('Stock-AF'!AE$2:AE$215,'Stock-AF'!$C$2:$C$215,Shares!$A90,'Stock-AF'!$G$2:$G$215,Shares!$A$1)</f>
        <v>8.6101571025009507E-3</v>
      </c>
      <c r="W90" s="9">
        <f>SUMIFS('Stock-AF'!AF$2:AF$215,'Stock-AF'!$C$2:$C$215,Shares!$B90,'Stock-AF'!$G$2:$G$215,Shares!$A$1)/SUMIFS('Stock-AF'!AF$2:AF$215,'Stock-AF'!$C$2:$C$215,Shares!$A90,'Stock-AF'!$G$2:$G$215,Shares!$A$1)</f>
        <v>2.9669633839711065E-2</v>
      </c>
      <c r="X90" s="9">
        <f>SUMIFS('Stock-AF'!AG$2:AG$215,'Stock-AF'!$C$2:$C$215,Shares!$B90,'Stock-AF'!$G$2:$G$215,Shares!$A$1)/SUMIFS('Stock-AF'!AG$2:AG$215,'Stock-AF'!$C$2:$C$215,Shares!$A90,'Stock-AF'!$G$2:$G$215,Shares!$A$1)</f>
        <v>0.64119530065015518</v>
      </c>
      <c r="Y90" s="9">
        <f>SUMIFS('Stock-AF'!AH$2:AH$215,'Stock-AF'!$C$2:$C$215,Shares!$B90,'Stock-AF'!$G$2:$G$215,Shares!$A$1)/SUMIFS('Stock-AF'!AH$2:AH$215,'Stock-AF'!$C$2:$C$215,Shares!$A90,'Stock-AF'!$G$2:$G$215,Shares!$A$1)</f>
        <v>0.32301979183196822</v>
      </c>
      <c r="Z90" s="9">
        <f>SUMIFS('Stock-AF'!AI$2:AI$215,'Stock-AF'!$C$2:$C$215,Shares!$B90,'Stock-AF'!$G$2:$G$215,Shares!$A$1)/SUMIFS('Stock-AF'!AI$2:AI$215,'Stock-AF'!$C$2:$C$215,Shares!$A90,'Stock-AF'!$G$2:$G$215,Shares!$A$1)</f>
        <v>0.4577065458804504</v>
      </c>
      <c r="AA90" s="9">
        <f>SUMIFS('Stock-AF'!AJ$2:AJ$215,'Stock-AF'!$C$2:$C$215,Shares!$B90,'Stock-AF'!$G$2:$G$215,Shares!$A$1)/SUMIFS('Stock-AF'!AJ$2:AJ$215,'Stock-AF'!$C$2:$C$215,Shares!$A90,'Stock-AF'!$G$2:$G$215,Shares!$A$1)</f>
        <v>0</v>
      </c>
      <c r="AB90" s="9">
        <f>SUMIFS('Stock-AF'!AK$2:AK$215,'Stock-AF'!$C$2:$C$215,Shares!$B90,'Stock-AF'!$G$2:$G$215,Shares!$A$1)/SUMIFS('Stock-AF'!AK$2:AK$215,'Stock-AF'!$C$2:$C$215,Shares!$A90,'Stock-AF'!$G$2:$G$215,Shares!$A$1)</f>
        <v>8.9549325894381582E-2</v>
      </c>
      <c r="AC90" s="9">
        <f>SUMIFS('Stock-AF'!AL$2:AL$215,'Stock-AF'!$C$2:$C$215,Shares!$B90,'Stock-AF'!$G$2:$G$215,Shares!$A$1)/SUMIFS('Stock-AF'!AL$2:AL$215,'Stock-AF'!$C$2:$C$215,Shares!$A90,'Stock-AF'!$G$2:$G$215,Shares!$A$1)</f>
        <v>0</v>
      </c>
      <c r="AD90" s="9">
        <f>SUMIFS('Stock-AF'!AM$2:AM$215,'Stock-AF'!$C$2:$C$215,Shares!$B90,'Stock-AF'!$G$2:$G$215,Shares!$A$1)/SUMIFS('Stock-AF'!AM$2:AM$215,'Stock-AF'!$C$2:$C$215,Shares!$A90,'Stock-AF'!$G$2:$G$215,Shares!$A$1)</f>
        <v>0.19760029957027606</v>
      </c>
      <c r="AE90" s="9">
        <f>SUMIFS('Stock-AF'!AN$2:AN$215,'Stock-AF'!$C$2:$C$215,Shares!$B90,'Stock-AF'!$G$2:$G$215,Shares!$A$1)/SUMIFS('Stock-AF'!AN$2:AN$215,'Stock-AF'!$C$2:$C$215,Shares!$A90,'Stock-AF'!$G$2:$G$215,Shares!$A$1)</f>
        <v>7.7852751030964257E-2</v>
      </c>
      <c r="AF90" s="9">
        <f>SUMIFS('Stock-AF'!AO$2:AO$215,'Stock-AF'!$C$2:$C$215,Shares!$B90,'Stock-AF'!$G$2:$G$215,Shares!$A$1)/SUMIFS('Stock-AF'!AO$2:AO$215,'Stock-AF'!$C$2:$C$215,Shares!$A90,'Stock-AF'!$G$2:$G$215,Shares!$A$1)</f>
        <v>0.15749250340387563</v>
      </c>
      <c r="AG90" s="9">
        <f>SUMIFS('Stock-AF'!AP$2:AP$215,'Stock-AF'!$C$2:$C$215,Shares!$B90,'Stock-AF'!$G$2:$G$215,Shares!$A$1)/SUMIFS('Stock-AF'!AP$2:AP$215,'Stock-AF'!$C$2:$C$215,Shares!$A90,'Stock-AF'!$G$2:$G$215,Shares!$A$1)</f>
        <v>1.0416547721906512E-2</v>
      </c>
      <c r="AH90" s="9">
        <f>SUMIFS('Stock-AF'!AQ$2:AQ$215,'Stock-AF'!$C$2:$C$215,Shares!$B90,'Stock-AF'!$G$2:$G$215,Shares!$A$1)/SUMIFS('Stock-AF'!AQ$2:AQ$215,'Stock-AF'!$C$2:$C$215,Shares!$A90,'Stock-AF'!$G$2:$G$215,Shares!$A$1)</f>
        <v>0.24114793780601593</v>
      </c>
      <c r="AI90" s="9">
        <f>SUMIFS('Stock-AF'!AR$2:AR$215,'Stock-AF'!$C$2:$C$215,Shares!$B90,'Stock-AF'!$G$2:$G$215,Shares!$A$1)/SUMIFS('Stock-AF'!AR$2:AR$215,'Stock-AF'!$C$2:$C$215,Shares!$A90,'Stock-AF'!$G$2:$G$215,Shares!$A$1)</f>
        <v>0.21878827063147435</v>
      </c>
      <c r="AJ90" s="9">
        <f>SUMIFS('Stock-AF'!AS$2:AS$215,'Stock-AF'!$C$2:$C$215,Shares!$B90,'Stock-AF'!$G$2:$G$215,Shares!$A$1)/SUMIFS('Stock-AF'!AS$2:AS$215,'Stock-AF'!$C$2:$C$215,Shares!$A90,'Stock-AF'!$G$2:$G$215,Shares!$A$1)</f>
        <v>0.44455790687206492</v>
      </c>
      <c r="AK90" s="9">
        <f>SUMIFS('Stock-AF'!AT$2:AT$215,'Stock-AF'!$C$2:$C$215,Shares!$B90,'Stock-AF'!$G$2:$G$215,Shares!$A$1)/SUMIFS('Stock-AF'!AT$2:AT$215,'Stock-AF'!$C$2:$C$215,Shares!$A90,'Stock-AF'!$G$2:$G$215,Shares!$A$1)</f>
        <v>0.12310499971925414</v>
      </c>
      <c r="AL90" s="9">
        <f>SUMIFS('Stock-AF'!AU$2:AU$215,'Stock-AF'!$C$2:$C$215,Shares!$B90,'Stock-AF'!$G$2:$G$215,Shares!$A$1)/SUMIFS('Stock-AF'!AU$2:AU$215,'Stock-AF'!$C$2:$C$215,Shares!$A90,'Stock-AF'!$G$2:$G$215,Shares!$A$1)</f>
        <v>0.33607988345882278</v>
      </c>
      <c r="AM90" s="9">
        <f>SUMIFS('Stock-AF'!AV$2:AV$215,'Stock-AF'!$C$2:$C$215,Shares!$B90,'Stock-AF'!$G$2:$G$215,Shares!$A$1)/SUMIFS('Stock-AF'!AV$2:AV$215,'Stock-AF'!$C$2:$C$215,Shares!$A90,'Stock-AF'!$G$2:$G$215,Shares!$A$1)</f>
        <v>3.9233701066528931E-2</v>
      </c>
    </row>
    <row r="91" spans="1:39">
      <c r="A91" t="str">
        <f t="shared" si="1"/>
        <v>C_ES-WH-HO*</v>
      </c>
      <c r="B91" s="4" t="s">
        <v>204</v>
      </c>
      <c r="C91" s="9">
        <f>SUMIFS('Stock-AF'!L$2:L$215,'Stock-AF'!$C$2:$C$215,Shares!$B91,'Stock-AF'!$G$2:$G$215,Shares!$A$1)/SUMIFS('Stock-AF'!L$2:L$215,'Stock-AF'!$C$2:$C$215,Shares!$A91,'Stock-AF'!$G$2:$G$215,Shares!$A$1)</f>
        <v>8.8112783252035393E-2</v>
      </c>
      <c r="D91" s="9">
        <f>SUMIFS('Stock-AF'!M$2:M$215,'Stock-AF'!$C$2:$C$215,Shares!$B91,'Stock-AF'!$G$2:$G$215,Shares!$A$1)/SUMIFS('Stock-AF'!M$2:M$215,'Stock-AF'!$C$2:$C$215,Shares!$A91,'Stock-AF'!$G$2:$G$215,Shares!$A$1)</f>
        <v>1.2613849530363668E-2</v>
      </c>
      <c r="E91" s="9">
        <f>SUMIFS('Stock-AF'!N$2:N$215,'Stock-AF'!$C$2:$C$215,Shares!$B91,'Stock-AF'!$G$2:$G$215,Shares!$A$1)/SUMIFS('Stock-AF'!N$2:N$215,'Stock-AF'!$C$2:$C$215,Shares!$A91,'Stock-AF'!$G$2:$G$215,Shares!$A$1)</f>
        <v>0</v>
      </c>
      <c r="F91" s="9">
        <f>SUMIFS('Stock-AF'!O$2:O$215,'Stock-AF'!$C$2:$C$215,Shares!$B91,'Stock-AF'!$G$2:$G$215,Shares!$A$1)/SUMIFS('Stock-AF'!O$2:O$215,'Stock-AF'!$C$2:$C$215,Shares!$A91,'Stock-AF'!$G$2:$G$215,Shares!$A$1)</f>
        <v>0.10059737196367635</v>
      </c>
      <c r="G91" s="9">
        <f>SUMIFS('Stock-AF'!P$2:P$215,'Stock-AF'!$C$2:$C$215,Shares!$B91,'Stock-AF'!$G$2:$G$215,Shares!$A$1)/SUMIFS('Stock-AF'!P$2:P$215,'Stock-AF'!$C$2:$C$215,Shares!$A91,'Stock-AF'!$G$2:$G$215,Shares!$A$1)</f>
        <v>1.21872346955041E-2</v>
      </c>
      <c r="H91" s="9">
        <f>SUMIFS('Stock-AF'!Q$2:Q$215,'Stock-AF'!$C$2:$C$215,Shares!$B91,'Stock-AF'!$G$2:$G$215,Shares!$A$1)/SUMIFS('Stock-AF'!Q$2:Q$215,'Stock-AF'!$C$2:$C$215,Shares!$A91,'Stock-AF'!$G$2:$G$215,Shares!$A$1)</f>
        <v>0</v>
      </c>
      <c r="I91" s="9">
        <f>SUMIFS('Stock-AF'!R$2:R$215,'Stock-AF'!$C$2:$C$215,Shares!$B91,'Stock-AF'!$G$2:$G$215,Shares!$A$1)/SUMIFS('Stock-AF'!R$2:R$215,'Stock-AF'!$C$2:$C$215,Shares!$A91,'Stock-AF'!$G$2:$G$215,Shares!$A$1)</f>
        <v>0</v>
      </c>
      <c r="J91" s="9">
        <f>SUMIFS('Stock-AF'!S$2:S$215,'Stock-AF'!$C$2:$C$215,Shares!$B91,'Stock-AF'!$G$2:$G$215,Shares!$A$1)/SUMIFS('Stock-AF'!S$2:S$215,'Stock-AF'!$C$2:$C$215,Shares!$A91,'Stock-AF'!$G$2:$G$215,Shares!$A$1)</f>
        <v>0</v>
      </c>
      <c r="K91" s="9">
        <f>SUMIFS('Stock-AF'!T$2:T$215,'Stock-AF'!$C$2:$C$215,Shares!$B91,'Stock-AF'!$G$2:$G$215,Shares!$A$1)/SUMIFS('Stock-AF'!T$2:T$215,'Stock-AF'!$C$2:$C$215,Shares!$A91,'Stock-AF'!$G$2:$G$215,Shares!$A$1)</f>
        <v>2.6486051935603574E-2</v>
      </c>
      <c r="L91" s="9">
        <f>SUMIFS('Stock-AF'!U$2:U$215,'Stock-AF'!$C$2:$C$215,Shares!$B91,'Stock-AF'!$G$2:$G$215,Shares!$A$1)/SUMIFS('Stock-AF'!U$2:U$215,'Stock-AF'!$C$2:$C$215,Shares!$A91,'Stock-AF'!$G$2:$G$215,Shares!$A$1)</f>
        <v>3.7826365816110677E-3</v>
      </c>
      <c r="M91" s="9">
        <f>SUMIFS('Stock-AF'!V$2:V$215,'Stock-AF'!$C$2:$C$215,Shares!$B91,'Stock-AF'!$G$2:$G$215,Shares!$A$1)/SUMIFS('Stock-AF'!V$2:V$215,'Stock-AF'!$C$2:$C$215,Shares!$A91,'Stock-AF'!$G$2:$G$215,Shares!$A$1)</f>
        <v>2.6112846703393719E-3</v>
      </c>
      <c r="N91" s="9">
        <f>SUMIFS('Stock-AF'!W$2:W$215,'Stock-AF'!$C$2:$C$215,Shares!$B91,'Stock-AF'!$G$2:$G$215,Shares!$A$1)/SUMIFS('Stock-AF'!W$2:W$215,'Stock-AF'!$C$2:$C$215,Shares!$A91,'Stock-AF'!$G$2:$G$215,Shares!$A$1)</f>
        <v>1.4906947006246228E-2</v>
      </c>
      <c r="O91" s="9">
        <f>SUMIFS('Stock-AF'!X$2:X$215,'Stock-AF'!$C$2:$C$215,Shares!$B91,'Stock-AF'!$G$2:$G$215,Shares!$A$1)/SUMIFS('Stock-AF'!X$2:X$215,'Stock-AF'!$C$2:$C$215,Shares!$A91,'Stock-AF'!$G$2:$G$215,Shares!$A$1)</f>
        <v>6.6008725712890307E-2</v>
      </c>
      <c r="P91" s="9">
        <f>SUMIFS('Stock-AF'!Y$2:Y$215,'Stock-AF'!$C$2:$C$215,Shares!$B91,'Stock-AF'!$G$2:$G$215,Shares!$A$1)/SUMIFS('Stock-AF'!Y$2:Y$215,'Stock-AF'!$C$2:$C$215,Shares!$A91,'Stock-AF'!$G$2:$G$215,Shares!$A$1)</f>
        <v>0</v>
      </c>
      <c r="Q91" s="9">
        <f>SUMIFS('Stock-AF'!Z$2:Z$215,'Stock-AF'!$C$2:$C$215,Shares!$B91,'Stock-AF'!$G$2:$G$215,Shares!$A$1)/SUMIFS('Stock-AF'!Z$2:Z$215,'Stock-AF'!$C$2:$C$215,Shares!$A91,'Stock-AF'!$G$2:$G$215,Shares!$A$1)</f>
        <v>5.736958570866877E-2</v>
      </c>
      <c r="R91" s="9">
        <f>SUMIFS('Stock-AF'!AA$2:AA$215,'Stock-AF'!$C$2:$C$215,Shares!$B91,'Stock-AF'!$G$2:$G$215,Shares!$A$1)/SUMIFS('Stock-AF'!AA$2:AA$215,'Stock-AF'!$C$2:$C$215,Shares!$A91,'Stock-AF'!$G$2:$G$215,Shares!$A$1)</f>
        <v>1.4073110522365578E-2</v>
      </c>
      <c r="S91" s="9">
        <f>SUMIFS('Stock-AF'!AB$2:AB$215,'Stock-AF'!$C$2:$C$215,Shares!$B91,'Stock-AF'!$G$2:$G$215,Shares!$A$1)/SUMIFS('Stock-AF'!AB$2:AB$215,'Stock-AF'!$C$2:$C$215,Shares!$A91,'Stock-AF'!$G$2:$G$215,Shares!$A$1)</f>
        <v>8.1297862810148017E-3</v>
      </c>
      <c r="T91" s="9">
        <f>SUMIFS('Stock-AF'!AC$2:AC$215,'Stock-AF'!$C$2:$C$215,Shares!$B91,'Stock-AF'!$G$2:$G$215,Shares!$A$1)/SUMIFS('Stock-AF'!AC$2:AC$215,'Stock-AF'!$C$2:$C$215,Shares!$A91,'Stock-AF'!$G$2:$G$215,Shares!$A$1)</f>
        <v>7.0481447030442627E-3</v>
      </c>
      <c r="U91" s="9">
        <f>SUMIFS('Stock-AF'!AD$2:AD$215,'Stock-AF'!$C$2:$C$215,Shares!$B91,'Stock-AF'!$G$2:$G$215,Shares!$A$1)/SUMIFS('Stock-AF'!AD$2:AD$215,'Stock-AF'!$C$2:$C$215,Shares!$A91,'Stock-AF'!$G$2:$G$215,Shares!$A$1)</f>
        <v>1.6992339953304757E-2</v>
      </c>
      <c r="V91" s="9">
        <f>SUMIFS('Stock-AF'!AE$2:AE$215,'Stock-AF'!$C$2:$C$215,Shares!$B91,'Stock-AF'!$G$2:$G$215,Shares!$A$1)/SUMIFS('Stock-AF'!AE$2:AE$215,'Stock-AF'!$C$2:$C$215,Shares!$A91,'Stock-AF'!$G$2:$G$215,Shares!$A$1)</f>
        <v>0.11350876562723167</v>
      </c>
      <c r="W91" s="9">
        <f>SUMIFS('Stock-AF'!AF$2:AF$215,'Stock-AF'!$C$2:$C$215,Shares!$B91,'Stock-AF'!$G$2:$G$215,Shares!$A$1)/SUMIFS('Stock-AF'!AF$2:AF$215,'Stock-AF'!$C$2:$C$215,Shares!$A91,'Stock-AF'!$G$2:$G$215,Shares!$A$1)</f>
        <v>0.11194204301807027</v>
      </c>
      <c r="X91" s="9">
        <f>SUMIFS('Stock-AF'!AG$2:AG$215,'Stock-AF'!$C$2:$C$215,Shares!$B91,'Stock-AF'!$G$2:$G$215,Shares!$A$1)/SUMIFS('Stock-AF'!AG$2:AG$215,'Stock-AF'!$C$2:$C$215,Shares!$A91,'Stock-AF'!$G$2:$G$215,Shares!$A$1)</f>
        <v>0</v>
      </c>
      <c r="Y91" s="9">
        <f>SUMIFS('Stock-AF'!AH$2:AH$215,'Stock-AF'!$C$2:$C$215,Shares!$B91,'Stock-AF'!$G$2:$G$215,Shares!$A$1)/SUMIFS('Stock-AF'!AH$2:AH$215,'Stock-AF'!$C$2:$C$215,Shares!$A91,'Stock-AF'!$G$2:$G$215,Shares!$A$1)</f>
        <v>0.18088788069238829</v>
      </c>
      <c r="Z91" s="9">
        <f>SUMIFS('Stock-AF'!AI$2:AI$215,'Stock-AF'!$C$2:$C$215,Shares!$B91,'Stock-AF'!$G$2:$G$215,Shares!$A$1)/SUMIFS('Stock-AF'!AI$2:AI$215,'Stock-AF'!$C$2:$C$215,Shares!$A91,'Stock-AF'!$G$2:$G$215,Shares!$A$1)</f>
        <v>3.5602120362958965E-3</v>
      </c>
      <c r="AA91" s="9">
        <f>SUMIFS('Stock-AF'!AJ$2:AJ$215,'Stock-AF'!$C$2:$C$215,Shares!$B91,'Stock-AF'!$G$2:$G$215,Shares!$A$1)/SUMIFS('Stock-AF'!AJ$2:AJ$215,'Stock-AF'!$C$2:$C$215,Shares!$A91,'Stock-AF'!$G$2:$G$215,Shares!$A$1)</f>
        <v>0</v>
      </c>
      <c r="AB91" s="9">
        <f>SUMIFS('Stock-AF'!AK$2:AK$215,'Stock-AF'!$C$2:$C$215,Shares!$B91,'Stock-AF'!$G$2:$G$215,Shares!$A$1)/SUMIFS('Stock-AF'!AK$2:AK$215,'Stock-AF'!$C$2:$C$215,Shares!$A91,'Stock-AF'!$G$2:$G$215,Shares!$A$1)</f>
        <v>2.4931537515006413E-2</v>
      </c>
      <c r="AC91" s="9">
        <f>SUMIFS('Stock-AF'!AL$2:AL$215,'Stock-AF'!$C$2:$C$215,Shares!$B91,'Stock-AF'!$G$2:$G$215,Shares!$A$1)/SUMIFS('Stock-AF'!AL$2:AL$215,'Stock-AF'!$C$2:$C$215,Shares!$A91,'Stock-AF'!$G$2:$G$215,Shares!$A$1)</f>
        <v>9.3732398094651614E-2</v>
      </c>
      <c r="AD91" s="9">
        <f>SUMIFS('Stock-AF'!AM$2:AM$215,'Stock-AF'!$C$2:$C$215,Shares!$B91,'Stock-AF'!$G$2:$G$215,Shares!$A$1)/SUMIFS('Stock-AF'!AM$2:AM$215,'Stock-AF'!$C$2:$C$215,Shares!$A91,'Stock-AF'!$G$2:$G$215,Shares!$A$1)</f>
        <v>1.461715098231316E-2</v>
      </c>
      <c r="AE91" s="9">
        <f>SUMIFS('Stock-AF'!AN$2:AN$215,'Stock-AF'!$C$2:$C$215,Shares!$B91,'Stock-AF'!$G$2:$G$215,Shares!$A$1)/SUMIFS('Stock-AF'!AN$2:AN$215,'Stock-AF'!$C$2:$C$215,Shares!$A91,'Stock-AF'!$G$2:$G$215,Shares!$A$1)</f>
        <v>2.645952864080535E-3</v>
      </c>
      <c r="AF91" s="9">
        <f>SUMIFS('Stock-AF'!AO$2:AO$215,'Stock-AF'!$C$2:$C$215,Shares!$B91,'Stock-AF'!$G$2:$G$215,Shares!$A$1)/SUMIFS('Stock-AF'!AO$2:AO$215,'Stock-AF'!$C$2:$C$215,Shares!$A91,'Stock-AF'!$G$2:$G$215,Shares!$A$1)</f>
        <v>8.8365874625938659E-3</v>
      </c>
      <c r="AG91" s="9">
        <f>SUMIFS('Stock-AF'!AP$2:AP$215,'Stock-AF'!$C$2:$C$215,Shares!$B91,'Stock-AF'!$G$2:$G$215,Shares!$A$1)/SUMIFS('Stock-AF'!AP$2:AP$215,'Stock-AF'!$C$2:$C$215,Shares!$A91,'Stock-AF'!$G$2:$G$215,Shares!$A$1)</f>
        <v>2.3277013782367201E-2</v>
      </c>
      <c r="AH91" s="9">
        <f>SUMIFS('Stock-AF'!AQ$2:AQ$215,'Stock-AF'!$C$2:$C$215,Shares!$B91,'Stock-AF'!$G$2:$G$215,Shares!$A$1)/SUMIFS('Stock-AF'!AQ$2:AQ$215,'Stock-AF'!$C$2:$C$215,Shares!$A91,'Stock-AF'!$G$2:$G$215,Shares!$A$1)</f>
        <v>7.4409082734930828E-3</v>
      </c>
      <c r="AI91" s="9">
        <f>SUMIFS('Stock-AF'!AR$2:AR$215,'Stock-AF'!$C$2:$C$215,Shares!$B91,'Stock-AF'!$G$2:$G$215,Shares!$A$1)/SUMIFS('Stock-AF'!AR$2:AR$215,'Stock-AF'!$C$2:$C$215,Shares!$A91,'Stock-AF'!$G$2:$G$215,Shares!$A$1)</f>
        <v>8.7420709854799366E-3</v>
      </c>
      <c r="AJ91" s="9">
        <f>SUMIFS('Stock-AF'!AS$2:AS$215,'Stock-AF'!$C$2:$C$215,Shares!$B91,'Stock-AF'!$G$2:$G$215,Shares!$A$1)/SUMIFS('Stock-AF'!AS$2:AS$215,'Stock-AF'!$C$2:$C$215,Shares!$A91,'Stock-AF'!$G$2:$G$215,Shares!$A$1)</f>
        <v>2.3851369938974196E-3</v>
      </c>
      <c r="AK91" s="9">
        <f>SUMIFS('Stock-AF'!AT$2:AT$215,'Stock-AF'!$C$2:$C$215,Shares!$B91,'Stock-AF'!$G$2:$G$215,Shares!$A$1)/SUMIFS('Stock-AF'!AT$2:AT$215,'Stock-AF'!$C$2:$C$215,Shares!$A91,'Stock-AF'!$G$2:$G$215,Shares!$A$1)</f>
        <v>0.18430864946783279</v>
      </c>
      <c r="AL91" s="9">
        <f>SUMIFS('Stock-AF'!AU$2:AU$215,'Stock-AF'!$C$2:$C$215,Shares!$B91,'Stock-AF'!$G$2:$G$215,Shares!$A$1)/SUMIFS('Stock-AF'!AU$2:AU$215,'Stock-AF'!$C$2:$C$215,Shares!$A91,'Stock-AF'!$G$2:$G$215,Shares!$A$1)</f>
        <v>1.3376424186187142E-2</v>
      </c>
      <c r="AM91" s="9">
        <f>SUMIFS('Stock-AF'!AV$2:AV$215,'Stock-AF'!$C$2:$C$215,Shares!$B91,'Stock-AF'!$G$2:$G$215,Shares!$A$1)/SUMIFS('Stock-AF'!AV$2:AV$215,'Stock-AF'!$C$2:$C$215,Shares!$A91,'Stock-AF'!$G$2:$G$215,Shares!$A$1)</f>
        <v>0</v>
      </c>
    </row>
    <row r="92" spans="1:39">
      <c r="A92" t="str">
        <f t="shared" si="1"/>
        <v>C_ES-WH-HO*</v>
      </c>
      <c r="B92" s="4" t="s">
        <v>205</v>
      </c>
      <c r="C92" s="9">
        <f>SUMIFS('Stock-AF'!L$2:L$215,'Stock-AF'!$C$2:$C$215,Shares!$B92,'Stock-AF'!$G$2:$G$215,Shares!$A$1)/SUMIFS('Stock-AF'!L$2:L$215,'Stock-AF'!$C$2:$C$215,Shares!$A92,'Stock-AF'!$G$2:$G$215,Shares!$A$1)</f>
        <v>4.5708507124372078E-2</v>
      </c>
      <c r="D92" s="9">
        <f>SUMIFS('Stock-AF'!M$2:M$215,'Stock-AF'!$C$2:$C$215,Shares!$B92,'Stock-AF'!$G$2:$G$215,Shares!$A$1)/SUMIFS('Stock-AF'!M$2:M$215,'Stock-AF'!$C$2:$C$215,Shares!$A92,'Stock-AF'!$G$2:$G$215,Shares!$A$1)</f>
        <v>0.12129791890784378</v>
      </c>
      <c r="E92" s="9">
        <f>SUMIFS('Stock-AF'!N$2:N$215,'Stock-AF'!$C$2:$C$215,Shares!$B92,'Stock-AF'!$G$2:$G$215,Shares!$A$1)/SUMIFS('Stock-AF'!N$2:N$215,'Stock-AF'!$C$2:$C$215,Shares!$A92,'Stock-AF'!$G$2:$G$215,Shares!$A$1)</f>
        <v>0.35365117066708218</v>
      </c>
      <c r="F92" s="9">
        <f>SUMIFS('Stock-AF'!O$2:O$215,'Stock-AF'!$C$2:$C$215,Shares!$B92,'Stock-AF'!$G$2:$G$215,Shares!$A$1)/SUMIFS('Stock-AF'!O$2:O$215,'Stock-AF'!$C$2:$C$215,Shares!$A92,'Stock-AF'!$G$2:$G$215,Shares!$A$1)</f>
        <v>0.43568496612256197</v>
      </c>
      <c r="G92" s="9">
        <f>SUMIFS('Stock-AF'!P$2:P$215,'Stock-AF'!$C$2:$C$215,Shares!$B92,'Stock-AF'!$G$2:$G$215,Shares!$A$1)/SUMIFS('Stock-AF'!P$2:P$215,'Stock-AF'!$C$2:$C$215,Shares!$A92,'Stock-AF'!$G$2:$G$215,Shares!$A$1)</f>
        <v>4.3425099432318051E-2</v>
      </c>
      <c r="H92" s="9">
        <f>SUMIFS('Stock-AF'!Q$2:Q$215,'Stock-AF'!$C$2:$C$215,Shares!$B92,'Stock-AF'!$G$2:$G$215,Shares!$A$1)/SUMIFS('Stock-AF'!Q$2:Q$215,'Stock-AF'!$C$2:$C$215,Shares!$A92,'Stock-AF'!$G$2:$G$215,Shares!$A$1)</f>
        <v>0.54256688839063572</v>
      </c>
      <c r="I92" s="9">
        <f>SUMIFS('Stock-AF'!R$2:R$215,'Stock-AF'!$C$2:$C$215,Shares!$B92,'Stock-AF'!$G$2:$G$215,Shares!$A$1)/SUMIFS('Stock-AF'!R$2:R$215,'Stock-AF'!$C$2:$C$215,Shares!$A92,'Stock-AF'!$G$2:$G$215,Shares!$A$1)</f>
        <v>0.12738716874931194</v>
      </c>
      <c r="J92" s="9">
        <f>SUMIFS('Stock-AF'!S$2:S$215,'Stock-AF'!$C$2:$C$215,Shares!$B92,'Stock-AF'!$G$2:$G$215,Shares!$A$1)/SUMIFS('Stock-AF'!S$2:S$215,'Stock-AF'!$C$2:$C$215,Shares!$A92,'Stock-AF'!$G$2:$G$215,Shares!$A$1)</f>
        <v>1.1739651479501166E-2</v>
      </c>
      <c r="K92" s="9">
        <f>SUMIFS('Stock-AF'!T$2:T$215,'Stock-AF'!$C$2:$C$215,Shares!$B92,'Stock-AF'!$G$2:$G$215,Shares!$A$1)/SUMIFS('Stock-AF'!T$2:T$215,'Stock-AF'!$C$2:$C$215,Shares!$A92,'Stock-AF'!$G$2:$G$215,Shares!$A$1)</f>
        <v>0.40100938011913018</v>
      </c>
      <c r="L92" s="9">
        <f>SUMIFS('Stock-AF'!U$2:U$215,'Stock-AF'!$C$2:$C$215,Shares!$B92,'Stock-AF'!$G$2:$G$215,Shares!$A$1)/SUMIFS('Stock-AF'!U$2:U$215,'Stock-AF'!$C$2:$C$215,Shares!$A92,'Stock-AF'!$G$2:$G$215,Shares!$A$1)</f>
        <v>4.4472126761908468E-2</v>
      </c>
      <c r="M92" s="9">
        <f>SUMIFS('Stock-AF'!V$2:V$215,'Stock-AF'!$C$2:$C$215,Shares!$B92,'Stock-AF'!$G$2:$G$215,Shares!$A$1)/SUMIFS('Stock-AF'!V$2:V$215,'Stock-AF'!$C$2:$C$215,Shares!$A92,'Stock-AF'!$G$2:$G$215,Shares!$A$1)</f>
        <v>0.10037910216145288</v>
      </c>
      <c r="N92" s="9">
        <f>SUMIFS('Stock-AF'!W$2:W$215,'Stock-AF'!$C$2:$C$215,Shares!$B92,'Stock-AF'!$G$2:$G$215,Shares!$A$1)/SUMIFS('Stock-AF'!W$2:W$215,'Stock-AF'!$C$2:$C$215,Shares!$A92,'Stock-AF'!$G$2:$G$215,Shares!$A$1)</f>
        <v>0.10418439919759762</v>
      </c>
      <c r="O92" s="9">
        <f>SUMIFS('Stock-AF'!X$2:X$215,'Stock-AF'!$C$2:$C$215,Shares!$B92,'Stock-AF'!$G$2:$G$215,Shares!$A$1)/SUMIFS('Stock-AF'!X$2:X$215,'Stock-AF'!$C$2:$C$215,Shares!$A92,'Stock-AF'!$G$2:$G$215,Shares!$A$1)</f>
        <v>0.14870764871594852</v>
      </c>
      <c r="P92" s="9">
        <f>SUMIFS('Stock-AF'!Y$2:Y$215,'Stock-AF'!$C$2:$C$215,Shares!$B92,'Stock-AF'!$G$2:$G$215,Shares!$A$1)/SUMIFS('Stock-AF'!Y$2:Y$215,'Stock-AF'!$C$2:$C$215,Shares!$A92,'Stock-AF'!$G$2:$G$215,Shares!$A$1)</f>
        <v>7.4936142244464904E-2</v>
      </c>
      <c r="Q92" s="9">
        <f>SUMIFS('Stock-AF'!Z$2:Z$215,'Stock-AF'!$C$2:$C$215,Shares!$B92,'Stock-AF'!$G$2:$G$215,Shares!$A$1)/SUMIFS('Stock-AF'!Z$2:Z$215,'Stock-AF'!$C$2:$C$215,Shares!$A92,'Stock-AF'!$G$2:$G$215,Shares!$A$1)</f>
        <v>0.14648675238486419</v>
      </c>
      <c r="R92" s="9">
        <f>SUMIFS('Stock-AF'!AA$2:AA$215,'Stock-AF'!$C$2:$C$215,Shares!$B92,'Stock-AF'!$G$2:$G$215,Shares!$A$1)/SUMIFS('Stock-AF'!AA$2:AA$215,'Stock-AF'!$C$2:$C$215,Shares!$A92,'Stock-AF'!$G$2:$G$215,Shares!$A$1)</f>
        <v>0.11691265097892667</v>
      </c>
      <c r="S92" s="9">
        <f>SUMIFS('Stock-AF'!AB$2:AB$215,'Stock-AF'!$C$2:$C$215,Shares!$B92,'Stock-AF'!$G$2:$G$215,Shares!$A$1)/SUMIFS('Stock-AF'!AB$2:AB$215,'Stock-AF'!$C$2:$C$215,Shares!$A92,'Stock-AF'!$G$2:$G$215,Shares!$A$1)</f>
        <v>0</v>
      </c>
      <c r="T92" s="9">
        <f>SUMIFS('Stock-AF'!AC$2:AC$215,'Stock-AF'!$C$2:$C$215,Shares!$B92,'Stock-AF'!$G$2:$G$215,Shares!$A$1)/SUMIFS('Stock-AF'!AC$2:AC$215,'Stock-AF'!$C$2:$C$215,Shares!$A92,'Stock-AF'!$G$2:$G$215,Shares!$A$1)</f>
        <v>0.45098243169926711</v>
      </c>
      <c r="U92" s="9">
        <f>SUMIFS('Stock-AF'!AD$2:AD$215,'Stock-AF'!$C$2:$C$215,Shares!$B92,'Stock-AF'!$G$2:$G$215,Shares!$A$1)/SUMIFS('Stock-AF'!AD$2:AD$215,'Stock-AF'!$C$2:$C$215,Shares!$A92,'Stock-AF'!$G$2:$G$215,Shares!$A$1)</f>
        <v>0</v>
      </c>
      <c r="V92" s="9">
        <f>SUMIFS('Stock-AF'!AE$2:AE$215,'Stock-AF'!$C$2:$C$215,Shares!$B92,'Stock-AF'!$G$2:$G$215,Shares!$A$1)/SUMIFS('Stock-AF'!AE$2:AE$215,'Stock-AF'!$C$2:$C$215,Shares!$A92,'Stock-AF'!$G$2:$G$215,Shares!$A$1)</f>
        <v>1.9402902017634074E-2</v>
      </c>
      <c r="W92" s="9">
        <f>SUMIFS('Stock-AF'!AF$2:AF$215,'Stock-AF'!$C$2:$C$215,Shares!$B92,'Stock-AF'!$G$2:$G$215,Shares!$A$1)/SUMIFS('Stock-AF'!AF$2:AF$215,'Stock-AF'!$C$2:$C$215,Shares!$A92,'Stock-AF'!$G$2:$G$215,Shares!$A$1)</f>
        <v>0.37978744610838627</v>
      </c>
      <c r="X92" s="9">
        <f>SUMIFS('Stock-AF'!AG$2:AG$215,'Stock-AF'!$C$2:$C$215,Shares!$B92,'Stock-AF'!$G$2:$G$215,Shares!$A$1)/SUMIFS('Stock-AF'!AG$2:AG$215,'Stock-AF'!$C$2:$C$215,Shares!$A92,'Stock-AF'!$G$2:$G$215,Shares!$A$1)</f>
        <v>2.7236628746827345E-2</v>
      </c>
      <c r="Y92" s="9">
        <f>SUMIFS('Stock-AF'!AH$2:AH$215,'Stock-AF'!$C$2:$C$215,Shares!$B92,'Stock-AF'!$G$2:$G$215,Shares!$A$1)/SUMIFS('Stock-AF'!AH$2:AH$215,'Stock-AF'!$C$2:$C$215,Shares!$A92,'Stock-AF'!$G$2:$G$215,Shares!$A$1)</f>
        <v>0.27962082336297661</v>
      </c>
      <c r="Z92" s="9">
        <f>SUMIFS('Stock-AF'!AI$2:AI$215,'Stock-AF'!$C$2:$C$215,Shares!$B92,'Stock-AF'!$G$2:$G$215,Shares!$A$1)/SUMIFS('Stock-AF'!AI$2:AI$215,'Stock-AF'!$C$2:$C$215,Shares!$A92,'Stock-AF'!$G$2:$G$215,Shares!$A$1)</f>
        <v>8.0081174538371241E-2</v>
      </c>
      <c r="AA92" s="9">
        <f>SUMIFS('Stock-AF'!AJ$2:AJ$215,'Stock-AF'!$C$2:$C$215,Shares!$B92,'Stock-AF'!$G$2:$G$215,Shares!$A$1)/SUMIFS('Stock-AF'!AJ$2:AJ$215,'Stock-AF'!$C$2:$C$215,Shares!$A92,'Stock-AF'!$G$2:$G$215,Shares!$A$1)</f>
        <v>0</v>
      </c>
      <c r="AB92" s="9">
        <f>SUMIFS('Stock-AF'!AK$2:AK$215,'Stock-AF'!$C$2:$C$215,Shares!$B92,'Stock-AF'!$G$2:$G$215,Shares!$A$1)/SUMIFS('Stock-AF'!AK$2:AK$215,'Stock-AF'!$C$2:$C$215,Shares!$A92,'Stock-AF'!$G$2:$G$215,Shares!$A$1)</f>
        <v>0.36190224296191353</v>
      </c>
      <c r="AC92" s="9">
        <f>SUMIFS('Stock-AF'!AL$2:AL$215,'Stock-AF'!$C$2:$C$215,Shares!$B92,'Stock-AF'!$G$2:$G$215,Shares!$A$1)/SUMIFS('Stock-AF'!AL$2:AL$215,'Stock-AF'!$C$2:$C$215,Shares!$A92,'Stock-AF'!$G$2:$G$215,Shares!$A$1)</f>
        <v>0</v>
      </c>
      <c r="AD92" s="9">
        <f>SUMIFS('Stock-AF'!AM$2:AM$215,'Stock-AF'!$C$2:$C$215,Shares!$B92,'Stock-AF'!$G$2:$G$215,Shares!$A$1)/SUMIFS('Stock-AF'!AM$2:AM$215,'Stock-AF'!$C$2:$C$215,Shares!$A92,'Stock-AF'!$G$2:$G$215,Shares!$A$1)</f>
        <v>8.2377233509455486E-2</v>
      </c>
      <c r="AE92" s="9">
        <f>SUMIFS('Stock-AF'!AN$2:AN$215,'Stock-AF'!$C$2:$C$215,Shares!$B92,'Stock-AF'!$G$2:$G$215,Shares!$A$1)/SUMIFS('Stock-AF'!AN$2:AN$215,'Stock-AF'!$C$2:$C$215,Shares!$A92,'Stock-AF'!$G$2:$G$215,Shares!$A$1)</f>
        <v>0.10226032974035115</v>
      </c>
      <c r="AF92" s="9">
        <f>SUMIFS('Stock-AF'!AO$2:AO$215,'Stock-AF'!$C$2:$C$215,Shares!$B92,'Stock-AF'!$G$2:$G$215,Shares!$A$1)/SUMIFS('Stock-AF'!AO$2:AO$215,'Stock-AF'!$C$2:$C$215,Shares!$A92,'Stock-AF'!$G$2:$G$215,Shares!$A$1)</f>
        <v>8.5383760776056611E-2</v>
      </c>
      <c r="AG92" s="9">
        <f>SUMIFS('Stock-AF'!AP$2:AP$215,'Stock-AF'!$C$2:$C$215,Shares!$B92,'Stock-AF'!$G$2:$G$215,Shares!$A$1)/SUMIFS('Stock-AF'!AP$2:AP$215,'Stock-AF'!$C$2:$C$215,Shares!$A92,'Stock-AF'!$G$2:$G$215,Shares!$A$1)</f>
        <v>0.12208807367850763</v>
      </c>
      <c r="AH92" s="9">
        <f>SUMIFS('Stock-AF'!AQ$2:AQ$215,'Stock-AF'!$C$2:$C$215,Shares!$B92,'Stock-AF'!$G$2:$G$215,Shares!$A$1)/SUMIFS('Stock-AF'!AQ$2:AQ$215,'Stock-AF'!$C$2:$C$215,Shares!$A92,'Stock-AF'!$G$2:$G$215,Shares!$A$1)</f>
        <v>2.5991751783249892E-2</v>
      </c>
      <c r="AI92" s="9">
        <f>SUMIFS('Stock-AF'!AR$2:AR$215,'Stock-AF'!$C$2:$C$215,Shares!$B92,'Stock-AF'!$G$2:$G$215,Shares!$A$1)/SUMIFS('Stock-AF'!AR$2:AR$215,'Stock-AF'!$C$2:$C$215,Shares!$A92,'Stock-AF'!$G$2:$G$215,Shares!$A$1)</f>
        <v>0.17233368195717663</v>
      </c>
      <c r="AJ92" s="9">
        <f>SUMIFS('Stock-AF'!AS$2:AS$215,'Stock-AF'!$C$2:$C$215,Shares!$B92,'Stock-AF'!$G$2:$G$215,Shares!$A$1)/SUMIFS('Stock-AF'!AS$2:AS$215,'Stock-AF'!$C$2:$C$215,Shares!$A92,'Stock-AF'!$G$2:$G$215,Shares!$A$1)</f>
        <v>0.27002027570317644</v>
      </c>
      <c r="AK92" s="9">
        <f>SUMIFS('Stock-AF'!AT$2:AT$215,'Stock-AF'!$C$2:$C$215,Shares!$B92,'Stock-AF'!$G$2:$G$215,Shares!$A$1)/SUMIFS('Stock-AF'!AT$2:AT$215,'Stock-AF'!$C$2:$C$215,Shares!$A92,'Stock-AF'!$G$2:$G$215,Shares!$A$1)</f>
        <v>0.37576409189225041</v>
      </c>
      <c r="AL92" s="9">
        <f>SUMIFS('Stock-AF'!AU$2:AU$215,'Stock-AF'!$C$2:$C$215,Shares!$B92,'Stock-AF'!$G$2:$G$215,Shares!$A$1)/SUMIFS('Stock-AF'!AU$2:AU$215,'Stock-AF'!$C$2:$C$215,Shares!$A92,'Stock-AF'!$G$2:$G$215,Shares!$A$1)</f>
        <v>3.8181681717749945E-2</v>
      </c>
      <c r="AM92" s="9">
        <f>SUMIFS('Stock-AF'!AV$2:AV$215,'Stock-AF'!$C$2:$C$215,Shares!$B92,'Stock-AF'!$G$2:$G$215,Shares!$A$1)/SUMIFS('Stock-AF'!AV$2:AV$215,'Stock-AF'!$C$2:$C$215,Shares!$A92,'Stock-AF'!$G$2:$G$215,Shares!$A$1)</f>
        <v>6.5123319495786994E-2</v>
      </c>
    </row>
    <row r="93" spans="1:39">
      <c r="A93" t="str">
        <f t="shared" si="1"/>
        <v>C_ES-WH-HO*</v>
      </c>
      <c r="B93" s="4" t="s">
        <v>206</v>
      </c>
      <c r="C93" s="9">
        <f>SUMIFS('Stock-AF'!L$2:L$215,'Stock-AF'!$C$2:$C$215,Shares!$B93,'Stock-AF'!$G$2:$G$215,Shares!$A$1)/SUMIFS('Stock-AF'!L$2:L$215,'Stock-AF'!$C$2:$C$215,Shares!$A93,'Stock-AF'!$G$2:$G$215,Shares!$A$1)</f>
        <v>0.35285741717314367</v>
      </c>
      <c r="D93" s="9">
        <f>SUMIFS('Stock-AF'!M$2:M$215,'Stock-AF'!$C$2:$C$215,Shares!$B93,'Stock-AF'!$G$2:$G$215,Shares!$A$1)/SUMIFS('Stock-AF'!M$2:M$215,'Stock-AF'!$C$2:$C$215,Shares!$A93,'Stock-AF'!$G$2:$G$215,Shares!$A$1)</f>
        <v>0.31108784919078059</v>
      </c>
      <c r="E93" s="9">
        <f>SUMIFS('Stock-AF'!N$2:N$215,'Stock-AF'!$C$2:$C$215,Shares!$B93,'Stock-AF'!$G$2:$G$215,Shares!$A$1)/SUMIFS('Stock-AF'!N$2:N$215,'Stock-AF'!$C$2:$C$215,Shares!$A93,'Stock-AF'!$G$2:$G$215,Shares!$A$1)</f>
        <v>0</v>
      </c>
      <c r="F93" s="9">
        <f>SUMIFS('Stock-AF'!O$2:O$215,'Stock-AF'!$C$2:$C$215,Shares!$B93,'Stock-AF'!$G$2:$G$215,Shares!$A$1)/SUMIFS('Stock-AF'!O$2:O$215,'Stock-AF'!$C$2:$C$215,Shares!$A93,'Stock-AF'!$G$2:$G$215,Shares!$A$1)</f>
        <v>4.1750670446454481E-3</v>
      </c>
      <c r="G93" s="9">
        <f>SUMIFS('Stock-AF'!P$2:P$215,'Stock-AF'!$C$2:$C$215,Shares!$B93,'Stock-AF'!$G$2:$G$215,Shares!$A$1)/SUMIFS('Stock-AF'!P$2:P$215,'Stock-AF'!$C$2:$C$215,Shares!$A93,'Stock-AF'!$G$2:$G$215,Shares!$A$1)</f>
        <v>5.4141179251662182E-2</v>
      </c>
      <c r="H93" s="9">
        <f>SUMIFS('Stock-AF'!Q$2:Q$215,'Stock-AF'!$C$2:$C$215,Shares!$B93,'Stock-AF'!$G$2:$G$215,Shares!$A$1)/SUMIFS('Stock-AF'!Q$2:Q$215,'Stock-AF'!$C$2:$C$215,Shares!$A93,'Stock-AF'!$G$2:$G$215,Shares!$A$1)</f>
        <v>3.2213806967748164E-2</v>
      </c>
      <c r="I93" s="9">
        <f>SUMIFS('Stock-AF'!R$2:R$215,'Stock-AF'!$C$2:$C$215,Shares!$B93,'Stock-AF'!$G$2:$G$215,Shares!$A$1)/SUMIFS('Stock-AF'!R$2:R$215,'Stock-AF'!$C$2:$C$215,Shares!$A93,'Stock-AF'!$G$2:$G$215,Shares!$A$1)</f>
        <v>0.55131578200014919</v>
      </c>
      <c r="J93" s="9">
        <f>SUMIFS('Stock-AF'!S$2:S$215,'Stock-AF'!$C$2:$C$215,Shares!$B93,'Stock-AF'!$G$2:$G$215,Shares!$A$1)/SUMIFS('Stock-AF'!S$2:S$215,'Stock-AF'!$C$2:$C$215,Shares!$A93,'Stock-AF'!$G$2:$G$215,Shares!$A$1)</f>
        <v>1.1778172451674359E-2</v>
      </c>
      <c r="K93" s="9">
        <f>SUMIFS('Stock-AF'!T$2:T$215,'Stock-AF'!$C$2:$C$215,Shares!$B93,'Stock-AF'!$G$2:$G$215,Shares!$A$1)/SUMIFS('Stock-AF'!T$2:T$215,'Stock-AF'!$C$2:$C$215,Shares!$A93,'Stock-AF'!$G$2:$G$215,Shares!$A$1)</f>
        <v>8.5945907043800326E-3</v>
      </c>
      <c r="L93" s="9">
        <f>SUMIFS('Stock-AF'!U$2:U$215,'Stock-AF'!$C$2:$C$215,Shares!$B93,'Stock-AF'!$G$2:$G$215,Shares!$A$1)/SUMIFS('Stock-AF'!U$2:U$215,'Stock-AF'!$C$2:$C$215,Shares!$A93,'Stock-AF'!$G$2:$G$215,Shares!$A$1)</f>
        <v>1.4440278867987863E-2</v>
      </c>
      <c r="M93" s="9">
        <f>SUMIFS('Stock-AF'!V$2:V$215,'Stock-AF'!$C$2:$C$215,Shares!$B93,'Stock-AF'!$G$2:$G$215,Shares!$A$1)/SUMIFS('Stock-AF'!V$2:V$215,'Stock-AF'!$C$2:$C$215,Shares!$A93,'Stock-AF'!$G$2:$G$215,Shares!$A$1)</f>
        <v>0</v>
      </c>
      <c r="N93" s="9">
        <f>SUMIFS('Stock-AF'!W$2:W$215,'Stock-AF'!$C$2:$C$215,Shares!$B93,'Stock-AF'!$G$2:$G$215,Shares!$A$1)/SUMIFS('Stock-AF'!W$2:W$215,'Stock-AF'!$C$2:$C$215,Shares!$A93,'Stock-AF'!$G$2:$G$215,Shares!$A$1)</f>
        <v>2.5508461675852113E-2</v>
      </c>
      <c r="O93" s="9">
        <f>SUMIFS('Stock-AF'!X$2:X$215,'Stock-AF'!$C$2:$C$215,Shares!$B93,'Stock-AF'!$G$2:$G$215,Shares!$A$1)/SUMIFS('Stock-AF'!X$2:X$215,'Stock-AF'!$C$2:$C$215,Shares!$A93,'Stock-AF'!$G$2:$G$215,Shares!$A$1)</f>
        <v>4.4674595083194713E-2</v>
      </c>
      <c r="P93" s="9">
        <f>SUMIFS('Stock-AF'!Y$2:Y$215,'Stock-AF'!$C$2:$C$215,Shares!$B93,'Stock-AF'!$G$2:$G$215,Shares!$A$1)/SUMIFS('Stock-AF'!Y$2:Y$215,'Stock-AF'!$C$2:$C$215,Shares!$A93,'Stock-AF'!$G$2:$G$215,Shares!$A$1)</f>
        <v>0</v>
      </c>
      <c r="Q93" s="9">
        <f>SUMIFS('Stock-AF'!Z$2:Z$215,'Stock-AF'!$C$2:$C$215,Shares!$B93,'Stock-AF'!$G$2:$G$215,Shares!$A$1)/SUMIFS('Stock-AF'!Z$2:Z$215,'Stock-AF'!$C$2:$C$215,Shares!$A93,'Stock-AF'!$G$2:$G$215,Shares!$A$1)</f>
        <v>1.3236730715698046E-2</v>
      </c>
      <c r="R93" s="9">
        <f>SUMIFS('Stock-AF'!AA$2:AA$215,'Stock-AF'!$C$2:$C$215,Shares!$B93,'Stock-AF'!$G$2:$G$215,Shares!$A$1)/SUMIFS('Stock-AF'!AA$2:AA$215,'Stock-AF'!$C$2:$C$215,Shares!$A93,'Stock-AF'!$G$2:$G$215,Shares!$A$1)</f>
        <v>0</v>
      </c>
      <c r="S93" s="9">
        <f>SUMIFS('Stock-AF'!AB$2:AB$215,'Stock-AF'!$C$2:$C$215,Shares!$B93,'Stock-AF'!$G$2:$G$215,Shares!$A$1)/SUMIFS('Stock-AF'!AB$2:AB$215,'Stock-AF'!$C$2:$C$215,Shares!$A93,'Stock-AF'!$G$2:$G$215,Shares!$A$1)</f>
        <v>1.1141710105416983E-3</v>
      </c>
      <c r="T93" s="9">
        <f>SUMIFS('Stock-AF'!AC$2:AC$215,'Stock-AF'!$C$2:$C$215,Shares!$B93,'Stock-AF'!$G$2:$G$215,Shares!$A$1)/SUMIFS('Stock-AF'!AC$2:AC$215,'Stock-AF'!$C$2:$C$215,Shares!$A93,'Stock-AF'!$G$2:$G$215,Shares!$A$1)</f>
        <v>2.2366568419339831E-3</v>
      </c>
      <c r="U93" s="9">
        <f>SUMIFS('Stock-AF'!AD$2:AD$215,'Stock-AF'!$C$2:$C$215,Shares!$B93,'Stock-AF'!$G$2:$G$215,Shares!$A$1)/SUMIFS('Stock-AF'!AD$2:AD$215,'Stock-AF'!$C$2:$C$215,Shares!$A93,'Stock-AF'!$G$2:$G$215,Shares!$A$1)</f>
        <v>0</v>
      </c>
      <c r="V93" s="9">
        <f>SUMIFS('Stock-AF'!AE$2:AE$215,'Stock-AF'!$C$2:$C$215,Shares!$B93,'Stock-AF'!$G$2:$G$215,Shares!$A$1)/SUMIFS('Stock-AF'!AE$2:AE$215,'Stock-AF'!$C$2:$C$215,Shares!$A93,'Stock-AF'!$G$2:$G$215,Shares!$A$1)</f>
        <v>2.4860205715880497E-2</v>
      </c>
      <c r="W93" s="9">
        <f>SUMIFS('Stock-AF'!AF$2:AF$215,'Stock-AF'!$C$2:$C$215,Shares!$B93,'Stock-AF'!$G$2:$G$215,Shares!$A$1)/SUMIFS('Stock-AF'!AF$2:AF$215,'Stock-AF'!$C$2:$C$215,Shares!$A93,'Stock-AF'!$G$2:$G$215,Shares!$A$1)</f>
        <v>7.5112997062559528E-2</v>
      </c>
      <c r="X93" s="9">
        <f>SUMIFS('Stock-AF'!AG$2:AG$215,'Stock-AF'!$C$2:$C$215,Shares!$B93,'Stock-AF'!$G$2:$G$215,Shares!$A$1)/SUMIFS('Stock-AF'!AG$2:AG$215,'Stock-AF'!$C$2:$C$215,Shares!$A93,'Stock-AF'!$G$2:$G$215,Shares!$A$1)</f>
        <v>0</v>
      </c>
      <c r="Y93" s="9">
        <f>SUMIFS('Stock-AF'!AH$2:AH$215,'Stock-AF'!$C$2:$C$215,Shares!$B93,'Stock-AF'!$G$2:$G$215,Shares!$A$1)/SUMIFS('Stock-AF'!AH$2:AH$215,'Stock-AF'!$C$2:$C$215,Shares!$A93,'Stock-AF'!$G$2:$G$215,Shares!$A$1)</f>
        <v>0</v>
      </c>
      <c r="Z93" s="9">
        <f>SUMIFS('Stock-AF'!AI$2:AI$215,'Stock-AF'!$C$2:$C$215,Shares!$B93,'Stock-AF'!$G$2:$G$215,Shares!$A$1)/SUMIFS('Stock-AF'!AI$2:AI$215,'Stock-AF'!$C$2:$C$215,Shares!$A93,'Stock-AF'!$G$2:$G$215,Shares!$A$1)</f>
        <v>0</v>
      </c>
      <c r="AA93" s="9">
        <f>SUMIFS('Stock-AF'!AJ$2:AJ$215,'Stock-AF'!$C$2:$C$215,Shares!$B93,'Stock-AF'!$G$2:$G$215,Shares!$A$1)/SUMIFS('Stock-AF'!AJ$2:AJ$215,'Stock-AF'!$C$2:$C$215,Shares!$A93,'Stock-AF'!$G$2:$G$215,Shares!$A$1)</f>
        <v>0</v>
      </c>
      <c r="AB93" s="9">
        <f>SUMIFS('Stock-AF'!AK$2:AK$215,'Stock-AF'!$C$2:$C$215,Shares!$B93,'Stock-AF'!$G$2:$G$215,Shares!$A$1)/SUMIFS('Stock-AF'!AK$2:AK$215,'Stock-AF'!$C$2:$C$215,Shares!$A93,'Stock-AF'!$G$2:$G$215,Shares!$A$1)</f>
        <v>0</v>
      </c>
      <c r="AC93" s="9">
        <f>SUMIFS('Stock-AF'!AL$2:AL$215,'Stock-AF'!$C$2:$C$215,Shares!$B93,'Stock-AF'!$G$2:$G$215,Shares!$A$1)/SUMIFS('Stock-AF'!AL$2:AL$215,'Stock-AF'!$C$2:$C$215,Shares!$A93,'Stock-AF'!$G$2:$G$215,Shares!$A$1)</f>
        <v>0</v>
      </c>
      <c r="AD93" s="9">
        <f>SUMIFS('Stock-AF'!AM$2:AM$215,'Stock-AF'!$C$2:$C$215,Shares!$B93,'Stock-AF'!$G$2:$G$215,Shares!$A$1)/SUMIFS('Stock-AF'!AM$2:AM$215,'Stock-AF'!$C$2:$C$215,Shares!$A93,'Stock-AF'!$G$2:$G$215,Shares!$A$1)</f>
        <v>9.2077360835781108E-3</v>
      </c>
      <c r="AE93" s="9">
        <f>SUMIFS('Stock-AF'!AN$2:AN$215,'Stock-AF'!$C$2:$C$215,Shares!$B93,'Stock-AF'!$G$2:$G$215,Shares!$A$1)/SUMIFS('Stock-AF'!AN$2:AN$215,'Stock-AF'!$C$2:$C$215,Shares!$A93,'Stock-AF'!$G$2:$G$215,Shares!$A$1)</f>
        <v>0</v>
      </c>
      <c r="AF93" s="9">
        <f>SUMIFS('Stock-AF'!AO$2:AO$215,'Stock-AF'!$C$2:$C$215,Shares!$B93,'Stock-AF'!$G$2:$G$215,Shares!$A$1)/SUMIFS('Stock-AF'!AO$2:AO$215,'Stock-AF'!$C$2:$C$215,Shares!$A93,'Stock-AF'!$G$2:$G$215,Shares!$A$1)</f>
        <v>3.6707669451125809E-3</v>
      </c>
      <c r="AG93" s="9">
        <f>SUMIFS('Stock-AF'!AP$2:AP$215,'Stock-AF'!$C$2:$C$215,Shares!$B93,'Stock-AF'!$G$2:$G$215,Shares!$A$1)/SUMIFS('Stock-AF'!AP$2:AP$215,'Stock-AF'!$C$2:$C$215,Shares!$A93,'Stock-AF'!$G$2:$G$215,Shares!$A$1)</f>
        <v>0.18485443064473739</v>
      </c>
      <c r="AH93" s="9">
        <f>SUMIFS('Stock-AF'!AQ$2:AQ$215,'Stock-AF'!$C$2:$C$215,Shares!$B93,'Stock-AF'!$G$2:$G$215,Shares!$A$1)/SUMIFS('Stock-AF'!AQ$2:AQ$215,'Stock-AF'!$C$2:$C$215,Shares!$A93,'Stock-AF'!$G$2:$G$215,Shares!$A$1)</f>
        <v>4.283119174400204E-4</v>
      </c>
      <c r="AI93" s="9">
        <f>SUMIFS('Stock-AF'!AR$2:AR$215,'Stock-AF'!$C$2:$C$215,Shares!$B93,'Stock-AF'!$G$2:$G$215,Shares!$A$1)/SUMIFS('Stock-AF'!AR$2:AR$215,'Stock-AF'!$C$2:$C$215,Shares!$A93,'Stock-AF'!$G$2:$G$215,Shares!$A$1)</f>
        <v>0</v>
      </c>
      <c r="AJ93" s="9">
        <f>SUMIFS('Stock-AF'!AS$2:AS$215,'Stock-AF'!$C$2:$C$215,Shares!$B93,'Stock-AF'!$G$2:$G$215,Shares!$A$1)/SUMIFS('Stock-AF'!AS$2:AS$215,'Stock-AF'!$C$2:$C$215,Shares!$A93,'Stock-AF'!$G$2:$G$215,Shares!$A$1)</f>
        <v>0</v>
      </c>
      <c r="AK93" s="9">
        <f>SUMIFS('Stock-AF'!AT$2:AT$215,'Stock-AF'!$C$2:$C$215,Shares!$B93,'Stock-AF'!$G$2:$G$215,Shares!$A$1)/SUMIFS('Stock-AF'!AT$2:AT$215,'Stock-AF'!$C$2:$C$215,Shares!$A93,'Stock-AF'!$G$2:$G$215,Shares!$A$1)</f>
        <v>0</v>
      </c>
      <c r="AL93" s="9">
        <f>SUMIFS('Stock-AF'!AU$2:AU$215,'Stock-AF'!$C$2:$C$215,Shares!$B93,'Stock-AF'!$G$2:$G$215,Shares!$A$1)/SUMIFS('Stock-AF'!AU$2:AU$215,'Stock-AF'!$C$2:$C$215,Shares!$A93,'Stock-AF'!$G$2:$G$215,Shares!$A$1)</f>
        <v>2.8483961108759101E-4</v>
      </c>
      <c r="AM93" s="9">
        <f>SUMIFS('Stock-AF'!AV$2:AV$215,'Stock-AF'!$C$2:$C$215,Shares!$B93,'Stock-AF'!$G$2:$G$215,Shares!$A$1)/SUMIFS('Stock-AF'!AV$2:AV$215,'Stock-AF'!$C$2:$C$215,Shares!$A93,'Stock-AF'!$G$2:$G$215,Shares!$A$1)</f>
        <v>0</v>
      </c>
    </row>
    <row r="94" spans="1:39">
      <c r="A94" t="str">
        <f t="shared" si="1"/>
        <v>C_ES-WH-HR*</v>
      </c>
      <c r="B94" s="4" t="s">
        <v>207</v>
      </c>
      <c r="C94" s="9">
        <f>SUMIFS('Stock-AF'!L$2:L$215,'Stock-AF'!$C$2:$C$215,Shares!$B94,'Stock-AF'!$G$2:$G$215,Shares!$A$1)/SUMIFS('Stock-AF'!L$2:L$215,'Stock-AF'!$C$2:$C$215,Shares!$A94,'Stock-AF'!$G$2:$G$215,Shares!$A$1)</f>
        <v>4.4997338140410417E-2</v>
      </c>
      <c r="D94" s="9">
        <f>SUMIFS('Stock-AF'!M$2:M$215,'Stock-AF'!$C$2:$C$215,Shares!$B94,'Stock-AF'!$G$2:$G$215,Shares!$A$1)/SUMIFS('Stock-AF'!M$2:M$215,'Stock-AF'!$C$2:$C$215,Shares!$A94,'Stock-AF'!$G$2:$G$215,Shares!$A$1)</f>
        <v>1.9587857403126515E-2</v>
      </c>
      <c r="E94" s="9">
        <f>SUMIFS('Stock-AF'!N$2:N$215,'Stock-AF'!$C$2:$C$215,Shares!$B94,'Stock-AF'!$G$2:$G$215,Shares!$A$1)/SUMIFS('Stock-AF'!N$2:N$215,'Stock-AF'!$C$2:$C$215,Shares!$A94,'Stock-AF'!$G$2:$G$215,Shares!$A$1)</f>
        <v>0</v>
      </c>
      <c r="F94" s="9">
        <f>SUMIFS('Stock-AF'!O$2:O$215,'Stock-AF'!$C$2:$C$215,Shares!$B94,'Stock-AF'!$G$2:$G$215,Shares!$A$1)/SUMIFS('Stock-AF'!O$2:O$215,'Stock-AF'!$C$2:$C$215,Shares!$A94,'Stock-AF'!$G$2:$G$215,Shares!$A$1)</f>
        <v>2.7199322025382315E-4</v>
      </c>
      <c r="G94" s="9">
        <f>SUMIFS('Stock-AF'!P$2:P$215,'Stock-AF'!$C$2:$C$215,Shares!$B94,'Stock-AF'!$G$2:$G$215,Shares!$A$1)/SUMIFS('Stock-AF'!P$2:P$215,'Stock-AF'!$C$2:$C$215,Shares!$A94,'Stock-AF'!$G$2:$G$215,Shares!$A$1)</f>
        <v>4.9338611524116808E-3</v>
      </c>
      <c r="H94" s="9">
        <f>SUMIFS('Stock-AF'!Q$2:Q$215,'Stock-AF'!$C$2:$C$215,Shares!$B94,'Stock-AF'!$G$2:$G$215,Shares!$A$1)/SUMIFS('Stock-AF'!Q$2:Q$215,'Stock-AF'!$C$2:$C$215,Shares!$A94,'Stock-AF'!$G$2:$G$215,Shares!$A$1)</f>
        <v>8.9627349835262493E-2</v>
      </c>
      <c r="I94" s="9">
        <f>SUMIFS('Stock-AF'!R$2:R$215,'Stock-AF'!$C$2:$C$215,Shares!$B94,'Stock-AF'!$G$2:$G$215,Shares!$A$1)/SUMIFS('Stock-AF'!R$2:R$215,'Stock-AF'!$C$2:$C$215,Shares!$A94,'Stock-AF'!$G$2:$G$215,Shares!$A$1)</f>
        <v>1.1667091449679926E-2</v>
      </c>
      <c r="J94" s="9">
        <f>SUMIFS('Stock-AF'!S$2:S$215,'Stock-AF'!$C$2:$C$215,Shares!$B94,'Stock-AF'!$G$2:$G$215,Shares!$A$1)/SUMIFS('Stock-AF'!S$2:S$215,'Stock-AF'!$C$2:$C$215,Shares!$A94,'Stock-AF'!$G$2:$G$215,Shares!$A$1)</f>
        <v>1.1308093324050512E-2</v>
      </c>
      <c r="K94" s="9">
        <f>SUMIFS('Stock-AF'!T$2:T$215,'Stock-AF'!$C$2:$C$215,Shares!$B94,'Stock-AF'!$G$2:$G$215,Shares!$A$1)/SUMIFS('Stock-AF'!T$2:T$215,'Stock-AF'!$C$2:$C$215,Shares!$A94,'Stock-AF'!$G$2:$G$215,Shares!$A$1)</f>
        <v>0</v>
      </c>
      <c r="L94" s="9">
        <f>SUMIFS('Stock-AF'!U$2:U$215,'Stock-AF'!$C$2:$C$215,Shares!$B94,'Stock-AF'!$G$2:$G$215,Shares!$A$1)/SUMIFS('Stock-AF'!U$2:U$215,'Stock-AF'!$C$2:$C$215,Shares!$A94,'Stock-AF'!$G$2:$G$215,Shares!$A$1)</f>
        <v>1.2369280375337077E-2</v>
      </c>
      <c r="M94" s="9">
        <f>SUMIFS('Stock-AF'!V$2:V$215,'Stock-AF'!$C$2:$C$215,Shares!$B94,'Stock-AF'!$G$2:$G$215,Shares!$A$1)/SUMIFS('Stock-AF'!V$2:V$215,'Stock-AF'!$C$2:$C$215,Shares!$A94,'Stock-AF'!$G$2:$G$215,Shares!$A$1)</f>
        <v>3.3573084185662058E-2</v>
      </c>
      <c r="N94" s="9">
        <f>SUMIFS('Stock-AF'!W$2:W$215,'Stock-AF'!$C$2:$C$215,Shares!$B94,'Stock-AF'!$G$2:$G$215,Shares!$A$1)/SUMIFS('Stock-AF'!W$2:W$215,'Stock-AF'!$C$2:$C$215,Shares!$A94,'Stock-AF'!$G$2:$G$215,Shares!$A$1)</f>
        <v>0</v>
      </c>
      <c r="O94" s="9">
        <f>SUMIFS('Stock-AF'!X$2:X$215,'Stock-AF'!$C$2:$C$215,Shares!$B94,'Stock-AF'!$G$2:$G$215,Shares!$A$1)/SUMIFS('Stock-AF'!X$2:X$215,'Stock-AF'!$C$2:$C$215,Shares!$A94,'Stock-AF'!$G$2:$G$215,Shares!$A$1)</f>
        <v>5.2187903761628084E-3</v>
      </c>
      <c r="P94" s="9">
        <f>SUMIFS('Stock-AF'!Y$2:Y$215,'Stock-AF'!$C$2:$C$215,Shares!$B94,'Stock-AF'!$G$2:$G$215,Shares!$A$1)/SUMIFS('Stock-AF'!Y$2:Y$215,'Stock-AF'!$C$2:$C$215,Shares!$A94,'Stock-AF'!$G$2:$G$215,Shares!$A$1)</f>
        <v>3.4104753734381862E-2</v>
      </c>
      <c r="Q94" s="9">
        <f>SUMIFS('Stock-AF'!Z$2:Z$215,'Stock-AF'!$C$2:$C$215,Shares!$B94,'Stock-AF'!$G$2:$G$215,Shares!$A$1)/SUMIFS('Stock-AF'!Z$2:Z$215,'Stock-AF'!$C$2:$C$215,Shares!$A94,'Stock-AF'!$G$2:$G$215,Shares!$A$1)</f>
        <v>2.1444859328239082E-2</v>
      </c>
      <c r="R94" s="9">
        <f>SUMIFS('Stock-AF'!AA$2:AA$215,'Stock-AF'!$C$2:$C$215,Shares!$B94,'Stock-AF'!$G$2:$G$215,Shares!$A$1)/SUMIFS('Stock-AF'!AA$2:AA$215,'Stock-AF'!$C$2:$C$215,Shares!$A94,'Stock-AF'!$G$2:$G$215,Shares!$A$1)</f>
        <v>1.9983270859797167E-3</v>
      </c>
      <c r="S94" s="9">
        <f>SUMIFS('Stock-AF'!AB$2:AB$215,'Stock-AF'!$C$2:$C$215,Shares!$B94,'Stock-AF'!$G$2:$G$215,Shares!$A$1)/SUMIFS('Stock-AF'!AB$2:AB$215,'Stock-AF'!$C$2:$C$215,Shares!$A94,'Stock-AF'!$G$2:$G$215,Shares!$A$1)</f>
        <v>3.6072979101705906E-2</v>
      </c>
      <c r="T94" s="9">
        <f>SUMIFS('Stock-AF'!AC$2:AC$215,'Stock-AF'!$C$2:$C$215,Shares!$B94,'Stock-AF'!$G$2:$G$215,Shares!$A$1)/SUMIFS('Stock-AF'!AC$2:AC$215,'Stock-AF'!$C$2:$C$215,Shares!$A94,'Stock-AF'!$G$2:$G$215,Shares!$A$1)</f>
        <v>5.8566779195061052E-3</v>
      </c>
      <c r="U94" s="9">
        <f>SUMIFS('Stock-AF'!AD$2:AD$215,'Stock-AF'!$C$2:$C$215,Shares!$B94,'Stock-AF'!$G$2:$G$215,Shares!$A$1)/SUMIFS('Stock-AF'!AD$2:AD$215,'Stock-AF'!$C$2:$C$215,Shares!$A94,'Stock-AF'!$G$2:$G$215,Shares!$A$1)</f>
        <v>0</v>
      </c>
      <c r="V94" s="9">
        <f>SUMIFS('Stock-AF'!AE$2:AE$215,'Stock-AF'!$C$2:$C$215,Shares!$B94,'Stock-AF'!$G$2:$G$215,Shares!$A$1)/SUMIFS('Stock-AF'!AE$2:AE$215,'Stock-AF'!$C$2:$C$215,Shares!$A94,'Stock-AF'!$G$2:$G$215,Shares!$A$1)</f>
        <v>0</v>
      </c>
      <c r="W94" s="9">
        <f>SUMIFS('Stock-AF'!AF$2:AF$215,'Stock-AF'!$C$2:$C$215,Shares!$B94,'Stock-AF'!$G$2:$G$215,Shares!$A$1)/SUMIFS('Stock-AF'!AF$2:AF$215,'Stock-AF'!$C$2:$C$215,Shares!$A94,'Stock-AF'!$G$2:$G$215,Shares!$A$1)</f>
        <v>4.2225188593145849E-2</v>
      </c>
      <c r="X94" s="9">
        <f>SUMIFS('Stock-AF'!AG$2:AG$215,'Stock-AF'!$C$2:$C$215,Shares!$B94,'Stock-AF'!$G$2:$G$215,Shares!$A$1)/SUMIFS('Stock-AF'!AG$2:AG$215,'Stock-AF'!$C$2:$C$215,Shares!$A94,'Stock-AF'!$G$2:$G$215,Shares!$A$1)</f>
        <v>2.6744412604345069E-2</v>
      </c>
      <c r="Y94" s="9">
        <f>SUMIFS('Stock-AF'!AH$2:AH$215,'Stock-AF'!$C$2:$C$215,Shares!$B94,'Stock-AF'!$G$2:$G$215,Shares!$A$1)/SUMIFS('Stock-AF'!AH$2:AH$215,'Stock-AF'!$C$2:$C$215,Shares!$A94,'Stock-AF'!$G$2:$G$215,Shares!$A$1)</f>
        <v>0</v>
      </c>
      <c r="Z94" s="9">
        <f>SUMIFS('Stock-AF'!AI$2:AI$215,'Stock-AF'!$C$2:$C$215,Shares!$B94,'Stock-AF'!$G$2:$G$215,Shares!$A$1)/SUMIFS('Stock-AF'!AI$2:AI$215,'Stock-AF'!$C$2:$C$215,Shares!$A94,'Stock-AF'!$G$2:$G$215,Shares!$A$1)</f>
        <v>0.10465081670547435</v>
      </c>
      <c r="AA94" s="9">
        <f>SUMIFS('Stock-AF'!AJ$2:AJ$215,'Stock-AF'!$C$2:$C$215,Shares!$B94,'Stock-AF'!$G$2:$G$215,Shares!$A$1)/SUMIFS('Stock-AF'!AJ$2:AJ$215,'Stock-AF'!$C$2:$C$215,Shares!$A94,'Stock-AF'!$G$2:$G$215,Shares!$A$1)</f>
        <v>0</v>
      </c>
      <c r="AB94" s="9">
        <f>SUMIFS('Stock-AF'!AK$2:AK$215,'Stock-AF'!$C$2:$C$215,Shares!$B94,'Stock-AF'!$G$2:$G$215,Shares!$A$1)/SUMIFS('Stock-AF'!AK$2:AK$215,'Stock-AF'!$C$2:$C$215,Shares!$A94,'Stock-AF'!$G$2:$G$215,Shares!$A$1)</f>
        <v>4.1698401700869928E-2</v>
      </c>
      <c r="AC94" s="9">
        <f>SUMIFS('Stock-AF'!AL$2:AL$215,'Stock-AF'!$C$2:$C$215,Shares!$B94,'Stock-AF'!$G$2:$G$215,Shares!$A$1)/SUMIFS('Stock-AF'!AL$2:AL$215,'Stock-AF'!$C$2:$C$215,Shares!$A94,'Stock-AF'!$G$2:$G$215,Shares!$A$1)</f>
        <v>0</v>
      </c>
      <c r="AD94" s="9">
        <f>SUMIFS('Stock-AF'!AM$2:AM$215,'Stock-AF'!$C$2:$C$215,Shares!$B94,'Stock-AF'!$G$2:$G$215,Shares!$A$1)/SUMIFS('Stock-AF'!AM$2:AM$215,'Stock-AF'!$C$2:$C$215,Shares!$A94,'Stock-AF'!$G$2:$G$215,Shares!$A$1)</f>
        <v>1.3286172293442155E-3</v>
      </c>
      <c r="AE94" s="9">
        <f>SUMIFS('Stock-AF'!AN$2:AN$215,'Stock-AF'!$C$2:$C$215,Shares!$B94,'Stock-AF'!$G$2:$G$215,Shares!$A$1)/SUMIFS('Stock-AF'!AN$2:AN$215,'Stock-AF'!$C$2:$C$215,Shares!$A94,'Stock-AF'!$G$2:$G$215,Shares!$A$1)</f>
        <v>7.486269352836015E-3</v>
      </c>
      <c r="AF94" s="9">
        <f>SUMIFS('Stock-AF'!AO$2:AO$215,'Stock-AF'!$C$2:$C$215,Shares!$B94,'Stock-AF'!$G$2:$G$215,Shares!$A$1)/SUMIFS('Stock-AF'!AO$2:AO$215,'Stock-AF'!$C$2:$C$215,Shares!$A94,'Stock-AF'!$G$2:$G$215,Shares!$A$1)</f>
        <v>1.262932901285499E-2</v>
      </c>
      <c r="AG94" s="9">
        <f>SUMIFS('Stock-AF'!AP$2:AP$215,'Stock-AF'!$C$2:$C$215,Shares!$B94,'Stock-AF'!$G$2:$G$215,Shares!$A$1)/SUMIFS('Stock-AF'!AP$2:AP$215,'Stock-AF'!$C$2:$C$215,Shares!$A94,'Stock-AF'!$G$2:$G$215,Shares!$A$1)</f>
        <v>0</v>
      </c>
      <c r="AH94" s="9">
        <f>SUMIFS('Stock-AF'!AQ$2:AQ$215,'Stock-AF'!$C$2:$C$215,Shares!$B94,'Stock-AF'!$G$2:$G$215,Shares!$A$1)/SUMIFS('Stock-AF'!AQ$2:AQ$215,'Stock-AF'!$C$2:$C$215,Shares!$A94,'Stock-AF'!$G$2:$G$215,Shares!$A$1)</f>
        <v>0</v>
      </c>
      <c r="AI94" s="9">
        <f>SUMIFS('Stock-AF'!AR$2:AR$215,'Stock-AF'!$C$2:$C$215,Shares!$B94,'Stock-AF'!$G$2:$G$215,Shares!$A$1)/SUMIFS('Stock-AF'!AR$2:AR$215,'Stock-AF'!$C$2:$C$215,Shares!$A94,'Stock-AF'!$G$2:$G$215,Shares!$A$1)</f>
        <v>2.0142050275261694E-2</v>
      </c>
      <c r="AJ94" s="9">
        <f>SUMIFS('Stock-AF'!AS$2:AS$215,'Stock-AF'!$C$2:$C$215,Shares!$B94,'Stock-AF'!$G$2:$G$215,Shares!$A$1)/SUMIFS('Stock-AF'!AS$2:AS$215,'Stock-AF'!$C$2:$C$215,Shares!$A94,'Stock-AF'!$G$2:$G$215,Shares!$A$1)</f>
        <v>1.0117519107654219E-2</v>
      </c>
      <c r="AK94" s="9">
        <f>SUMIFS('Stock-AF'!AT$2:AT$215,'Stock-AF'!$C$2:$C$215,Shares!$B94,'Stock-AF'!$G$2:$G$215,Shares!$A$1)/SUMIFS('Stock-AF'!AT$2:AT$215,'Stock-AF'!$C$2:$C$215,Shares!$A94,'Stock-AF'!$G$2:$G$215,Shares!$A$1)</f>
        <v>0</v>
      </c>
      <c r="AL94" s="9">
        <f>SUMIFS('Stock-AF'!AU$2:AU$215,'Stock-AF'!$C$2:$C$215,Shares!$B94,'Stock-AF'!$G$2:$G$215,Shares!$A$1)/SUMIFS('Stock-AF'!AU$2:AU$215,'Stock-AF'!$C$2:$C$215,Shares!$A94,'Stock-AF'!$G$2:$G$215,Shares!$A$1)</f>
        <v>8.209955847011877E-3</v>
      </c>
      <c r="AM94" s="9">
        <f>SUMIFS('Stock-AF'!AV$2:AV$215,'Stock-AF'!$C$2:$C$215,Shares!$B94,'Stock-AF'!$G$2:$G$215,Shares!$A$1)/SUMIFS('Stock-AF'!AV$2:AV$215,'Stock-AF'!$C$2:$C$215,Shares!$A94,'Stock-AF'!$G$2:$G$215,Shares!$A$1)</f>
        <v>1.6766534596214175E-3</v>
      </c>
    </row>
    <row r="95" spans="1:39">
      <c r="A95" t="str">
        <f t="shared" si="1"/>
        <v>C_ES-WH-HR*</v>
      </c>
      <c r="B95" s="4" t="s">
        <v>208</v>
      </c>
      <c r="C95" s="9">
        <f>SUMIFS('Stock-AF'!L$2:L$215,'Stock-AF'!$C$2:$C$215,Shares!$B95,'Stock-AF'!$G$2:$G$215,Shares!$A$1)/SUMIFS('Stock-AF'!L$2:L$215,'Stock-AF'!$C$2:$C$215,Shares!$A95,'Stock-AF'!$G$2:$G$215,Shares!$A$1)</f>
        <v>3.5269617235189211E-2</v>
      </c>
      <c r="D95" s="9">
        <f>SUMIFS('Stock-AF'!M$2:M$215,'Stock-AF'!$C$2:$C$215,Shares!$B95,'Stock-AF'!$G$2:$G$215,Shares!$A$1)/SUMIFS('Stock-AF'!M$2:M$215,'Stock-AF'!$C$2:$C$215,Shares!$A95,'Stock-AF'!$G$2:$G$215,Shares!$A$1)</f>
        <v>0</v>
      </c>
      <c r="E95" s="9">
        <f>SUMIFS('Stock-AF'!N$2:N$215,'Stock-AF'!$C$2:$C$215,Shares!$B95,'Stock-AF'!$G$2:$G$215,Shares!$A$1)/SUMIFS('Stock-AF'!N$2:N$215,'Stock-AF'!$C$2:$C$215,Shares!$A95,'Stock-AF'!$G$2:$G$215,Shares!$A$1)</f>
        <v>0</v>
      </c>
      <c r="F95" s="9">
        <f>SUMIFS('Stock-AF'!O$2:O$215,'Stock-AF'!$C$2:$C$215,Shares!$B95,'Stock-AF'!$G$2:$G$215,Shares!$A$1)/SUMIFS('Stock-AF'!O$2:O$215,'Stock-AF'!$C$2:$C$215,Shares!$A95,'Stock-AF'!$G$2:$G$215,Shares!$A$1)</f>
        <v>0</v>
      </c>
      <c r="G95" s="9">
        <f>SUMIFS('Stock-AF'!P$2:P$215,'Stock-AF'!$C$2:$C$215,Shares!$B95,'Stock-AF'!$G$2:$G$215,Shares!$A$1)/SUMIFS('Stock-AF'!P$2:P$215,'Stock-AF'!$C$2:$C$215,Shares!$A95,'Stock-AF'!$G$2:$G$215,Shares!$A$1)</f>
        <v>0</v>
      </c>
      <c r="H95" s="9">
        <f>SUMIFS('Stock-AF'!Q$2:Q$215,'Stock-AF'!$C$2:$C$215,Shares!$B95,'Stock-AF'!$G$2:$G$215,Shares!$A$1)/SUMIFS('Stock-AF'!Q$2:Q$215,'Stock-AF'!$C$2:$C$215,Shares!$A95,'Stock-AF'!$G$2:$G$215,Shares!$A$1)</f>
        <v>0</v>
      </c>
      <c r="I95" s="9">
        <f>SUMIFS('Stock-AF'!R$2:R$215,'Stock-AF'!$C$2:$C$215,Shares!$B95,'Stock-AF'!$G$2:$G$215,Shares!$A$1)/SUMIFS('Stock-AF'!R$2:R$215,'Stock-AF'!$C$2:$C$215,Shares!$A95,'Stock-AF'!$G$2:$G$215,Shares!$A$1)</f>
        <v>0</v>
      </c>
      <c r="J95" s="9">
        <f>SUMIFS('Stock-AF'!S$2:S$215,'Stock-AF'!$C$2:$C$215,Shares!$B95,'Stock-AF'!$G$2:$G$215,Shares!$A$1)/SUMIFS('Stock-AF'!S$2:S$215,'Stock-AF'!$C$2:$C$215,Shares!$A95,'Stock-AF'!$G$2:$G$215,Shares!$A$1)</f>
        <v>0</v>
      </c>
      <c r="K95" s="9">
        <f>SUMIFS('Stock-AF'!T$2:T$215,'Stock-AF'!$C$2:$C$215,Shares!$B95,'Stock-AF'!$G$2:$G$215,Shares!$A$1)/SUMIFS('Stock-AF'!T$2:T$215,'Stock-AF'!$C$2:$C$215,Shares!$A95,'Stock-AF'!$G$2:$G$215,Shares!$A$1)</f>
        <v>0</v>
      </c>
      <c r="L95" s="9">
        <f>SUMIFS('Stock-AF'!U$2:U$215,'Stock-AF'!$C$2:$C$215,Shares!$B95,'Stock-AF'!$G$2:$G$215,Shares!$A$1)/SUMIFS('Stock-AF'!U$2:U$215,'Stock-AF'!$C$2:$C$215,Shares!$A95,'Stock-AF'!$G$2:$G$215,Shares!$A$1)</f>
        <v>0</v>
      </c>
      <c r="M95" s="9">
        <f>SUMIFS('Stock-AF'!V$2:V$215,'Stock-AF'!$C$2:$C$215,Shares!$B95,'Stock-AF'!$G$2:$G$215,Shares!$A$1)/SUMIFS('Stock-AF'!V$2:V$215,'Stock-AF'!$C$2:$C$215,Shares!$A95,'Stock-AF'!$G$2:$G$215,Shares!$A$1)</f>
        <v>0</v>
      </c>
      <c r="N95" s="9">
        <f>SUMIFS('Stock-AF'!W$2:W$215,'Stock-AF'!$C$2:$C$215,Shares!$B95,'Stock-AF'!$G$2:$G$215,Shares!$A$1)/SUMIFS('Stock-AF'!W$2:W$215,'Stock-AF'!$C$2:$C$215,Shares!$A95,'Stock-AF'!$G$2:$G$215,Shares!$A$1)</f>
        <v>0</v>
      </c>
      <c r="O95" s="9">
        <f>SUMIFS('Stock-AF'!X$2:X$215,'Stock-AF'!$C$2:$C$215,Shares!$B95,'Stock-AF'!$G$2:$G$215,Shares!$A$1)/SUMIFS('Stock-AF'!X$2:X$215,'Stock-AF'!$C$2:$C$215,Shares!$A95,'Stock-AF'!$G$2:$G$215,Shares!$A$1)</f>
        <v>0</v>
      </c>
      <c r="P95" s="9">
        <f>SUMIFS('Stock-AF'!Y$2:Y$215,'Stock-AF'!$C$2:$C$215,Shares!$B95,'Stock-AF'!$G$2:$G$215,Shares!$A$1)/SUMIFS('Stock-AF'!Y$2:Y$215,'Stock-AF'!$C$2:$C$215,Shares!$A95,'Stock-AF'!$G$2:$G$215,Shares!$A$1)</f>
        <v>0</v>
      </c>
      <c r="Q95" s="9">
        <f>SUMIFS('Stock-AF'!Z$2:Z$215,'Stock-AF'!$C$2:$C$215,Shares!$B95,'Stock-AF'!$G$2:$G$215,Shares!$A$1)/SUMIFS('Stock-AF'!Z$2:Z$215,'Stock-AF'!$C$2:$C$215,Shares!$A95,'Stock-AF'!$G$2:$G$215,Shares!$A$1)</f>
        <v>0</v>
      </c>
      <c r="R95" s="9">
        <f>SUMIFS('Stock-AF'!AA$2:AA$215,'Stock-AF'!$C$2:$C$215,Shares!$B95,'Stock-AF'!$G$2:$G$215,Shares!$A$1)/SUMIFS('Stock-AF'!AA$2:AA$215,'Stock-AF'!$C$2:$C$215,Shares!$A95,'Stock-AF'!$G$2:$G$215,Shares!$A$1)</f>
        <v>0</v>
      </c>
      <c r="S95" s="9">
        <f>SUMIFS('Stock-AF'!AB$2:AB$215,'Stock-AF'!$C$2:$C$215,Shares!$B95,'Stock-AF'!$G$2:$G$215,Shares!$A$1)/SUMIFS('Stock-AF'!AB$2:AB$215,'Stock-AF'!$C$2:$C$215,Shares!$A95,'Stock-AF'!$G$2:$G$215,Shares!$A$1)</f>
        <v>0</v>
      </c>
      <c r="T95" s="9">
        <f>SUMIFS('Stock-AF'!AC$2:AC$215,'Stock-AF'!$C$2:$C$215,Shares!$B95,'Stock-AF'!$G$2:$G$215,Shares!$A$1)/SUMIFS('Stock-AF'!AC$2:AC$215,'Stock-AF'!$C$2:$C$215,Shares!$A95,'Stock-AF'!$G$2:$G$215,Shares!$A$1)</f>
        <v>0</v>
      </c>
      <c r="U95" s="9">
        <f>SUMIFS('Stock-AF'!AD$2:AD$215,'Stock-AF'!$C$2:$C$215,Shares!$B95,'Stock-AF'!$G$2:$G$215,Shares!$A$1)/SUMIFS('Stock-AF'!AD$2:AD$215,'Stock-AF'!$C$2:$C$215,Shares!$A95,'Stock-AF'!$G$2:$G$215,Shares!$A$1)</f>
        <v>0</v>
      </c>
      <c r="V95" s="9">
        <f>SUMIFS('Stock-AF'!AE$2:AE$215,'Stock-AF'!$C$2:$C$215,Shares!$B95,'Stock-AF'!$G$2:$G$215,Shares!$A$1)/SUMIFS('Stock-AF'!AE$2:AE$215,'Stock-AF'!$C$2:$C$215,Shares!$A95,'Stock-AF'!$G$2:$G$215,Shares!$A$1)</f>
        <v>0</v>
      </c>
      <c r="W95" s="9">
        <f>SUMIFS('Stock-AF'!AF$2:AF$215,'Stock-AF'!$C$2:$C$215,Shares!$B95,'Stock-AF'!$G$2:$G$215,Shares!$A$1)/SUMIFS('Stock-AF'!AF$2:AF$215,'Stock-AF'!$C$2:$C$215,Shares!$A95,'Stock-AF'!$G$2:$G$215,Shares!$A$1)</f>
        <v>0</v>
      </c>
      <c r="X95" s="9">
        <f>SUMIFS('Stock-AF'!AG$2:AG$215,'Stock-AF'!$C$2:$C$215,Shares!$B95,'Stock-AF'!$G$2:$G$215,Shares!$A$1)/SUMIFS('Stock-AF'!AG$2:AG$215,'Stock-AF'!$C$2:$C$215,Shares!$A95,'Stock-AF'!$G$2:$G$215,Shares!$A$1)</f>
        <v>0</v>
      </c>
      <c r="Y95" s="9">
        <f>SUMIFS('Stock-AF'!AH$2:AH$215,'Stock-AF'!$C$2:$C$215,Shares!$B95,'Stock-AF'!$G$2:$G$215,Shares!$A$1)/SUMIFS('Stock-AF'!AH$2:AH$215,'Stock-AF'!$C$2:$C$215,Shares!$A95,'Stock-AF'!$G$2:$G$215,Shares!$A$1)</f>
        <v>0</v>
      </c>
      <c r="Z95" s="9">
        <f>SUMIFS('Stock-AF'!AI$2:AI$215,'Stock-AF'!$C$2:$C$215,Shares!$B95,'Stock-AF'!$G$2:$G$215,Shares!$A$1)/SUMIFS('Stock-AF'!AI$2:AI$215,'Stock-AF'!$C$2:$C$215,Shares!$A95,'Stock-AF'!$G$2:$G$215,Shares!$A$1)</f>
        <v>0</v>
      </c>
      <c r="AA95" s="9">
        <f>SUMIFS('Stock-AF'!AJ$2:AJ$215,'Stock-AF'!$C$2:$C$215,Shares!$B95,'Stock-AF'!$G$2:$G$215,Shares!$A$1)/SUMIFS('Stock-AF'!AJ$2:AJ$215,'Stock-AF'!$C$2:$C$215,Shares!$A95,'Stock-AF'!$G$2:$G$215,Shares!$A$1)</f>
        <v>0</v>
      </c>
      <c r="AB95" s="9">
        <f>SUMIFS('Stock-AF'!AK$2:AK$215,'Stock-AF'!$C$2:$C$215,Shares!$B95,'Stock-AF'!$G$2:$G$215,Shares!$A$1)/SUMIFS('Stock-AF'!AK$2:AK$215,'Stock-AF'!$C$2:$C$215,Shares!$A95,'Stock-AF'!$G$2:$G$215,Shares!$A$1)</f>
        <v>0</v>
      </c>
      <c r="AC95" s="9">
        <f>SUMIFS('Stock-AF'!AL$2:AL$215,'Stock-AF'!$C$2:$C$215,Shares!$B95,'Stock-AF'!$G$2:$G$215,Shares!$A$1)/SUMIFS('Stock-AF'!AL$2:AL$215,'Stock-AF'!$C$2:$C$215,Shares!$A95,'Stock-AF'!$G$2:$G$215,Shares!$A$1)</f>
        <v>0</v>
      </c>
      <c r="AD95" s="9">
        <f>SUMIFS('Stock-AF'!AM$2:AM$215,'Stock-AF'!$C$2:$C$215,Shares!$B95,'Stock-AF'!$G$2:$G$215,Shares!$A$1)/SUMIFS('Stock-AF'!AM$2:AM$215,'Stock-AF'!$C$2:$C$215,Shares!$A95,'Stock-AF'!$G$2:$G$215,Shares!$A$1)</f>
        <v>0</v>
      </c>
      <c r="AE95" s="9">
        <f>SUMIFS('Stock-AF'!AN$2:AN$215,'Stock-AF'!$C$2:$C$215,Shares!$B95,'Stock-AF'!$G$2:$G$215,Shares!$A$1)/SUMIFS('Stock-AF'!AN$2:AN$215,'Stock-AF'!$C$2:$C$215,Shares!$A95,'Stock-AF'!$G$2:$G$215,Shares!$A$1)</f>
        <v>0</v>
      </c>
      <c r="AF95" s="9">
        <f>SUMIFS('Stock-AF'!AO$2:AO$215,'Stock-AF'!$C$2:$C$215,Shares!$B95,'Stock-AF'!$G$2:$G$215,Shares!$A$1)/SUMIFS('Stock-AF'!AO$2:AO$215,'Stock-AF'!$C$2:$C$215,Shares!$A95,'Stock-AF'!$G$2:$G$215,Shares!$A$1)</f>
        <v>7.4533939030374974E-2</v>
      </c>
      <c r="AG95" s="9">
        <f>SUMIFS('Stock-AF'!AP$2:AP$215,'Stock-AF'!$C$2:$C$215,Shares!$B95,'Stock-AF'!$G$2:$G$215,Shares!$A$1)/SUMIFS('Stock-AF'!AP$2:AP$215,'Stock-AF'!$C$2:$C$215,Shares!$A95,'Stock-AF'!$G$2:$G$215,Shares!$A$1)</f>
        <v>0</v>
      </c>
      <c r="AH95" s="9">
        <f>SUMIFS('Stock-AF'!AQ$2:AQ$215,'Stock-AF'!$C$2:$C$215,Shares!$B95,'Stock-AF'!$G$2:$G$215,Shares!$A$1)/SUMIFS('Stock-AF'!AQ$2:AQ$215,'Stock-AF'!$C$2:$C$215,Shares!$A95,'Stock-AF'!$G$2:$G$215,Shares!$A$1)</f>
        <v>0</v>
      </c>
      <c r="AI95" s="9">
        <f>SUMIFS('Stock-AF'!AR$2:AR$215,'Stock-AF'!$C$2:$C$215,Shares!$B95,'Stock-AF'!$G$2:$G$215,Shares!$A$1)/SUMIFS('Stock-AF'!AR$2:AR$215,'Stock-AF'!$C$2:$C$215,Shares!$A95,'Stock-AF'!$G$2:$G$215,Shares!$A$1)</f>
        <v>0</v>
      </c>
      <c r="AJ95" s="9">
        <f>SUMIFS('Stock-AF'!AS$2:AS$215,'Stock-AF'!$C$2:$C$215,Shares!$B95,'Stock-AF'!$G$2:$G$215,Shares!$A$1)/SUMIFS('Stock-AF'!AS$2:AS$215,'Stock-AF'!$C$2:$C$215,Shares!$A95,'Stock-AF'!$G$2:$G$215,Shares!$A$1)</f>
        <v>0</v>
      </c>
      <c r="AK95" s="9">
        <f>SUMIFS('Stock-AF'!AT$2:AT$215,'Stock-AF'!$C$2:$C$215,Shares!$B95,'Stock-AF'!$G$2:$G$215,Shares!$A$1)/SUMIFS('Stock-AF'!AT$2:AT$215,'Stock-AF'!$C$2:$C$215,Shares!$A95,'Stock-AF'!$G$2:$G$215,Shares!$A$1)</f>
        <v>0</v>
      </c>
      <c r="AL95" s="9">
        <f>SUMIFS('Stock-AF'!AU$2:AU$215,'Stock-AF'!$C$2:$C$215,Shares!$B95,'Stock-AF'!$G$2:$G$215,Shares!$A$1)/SUMIFS('Stock-AF'!AU$2:AU$215,'Stock-AF'!$C$2:$C$215,Shares!$A95,'Stock-AF'!$G$2:$G$215,Shares!$A$1)</f>
        <v>8.1530710030142575E-2</v>
      </c>
      <c r="AM95" s="9">
        <f>SUMIFS('Stock-AF'!AV$2:AV$215,'Stock-AF'!$C$2:$C$215,Shares!$B95,'Stock-AF'!$G$2:$G$215,Shares!$A$1)/SUMIFS('Stock-AF'!AV$2:AV$215,'Stock-AF'!$C$2:$C$215,Shares!$A95,'Stock-AF'!$G$2:$G$215,Shares!$A$1)</f>
        <v>0</v>
      </c>
    </row>
    <row r="96" spans="1:39">
      <c r="A96" t="str">
        <f t="shared" si="1"/>
        <v>C_ES-WH-HR*</v>
      </c>
      <c r="B96" s="4" t="s">
        <v>209</v>
      </c>
      <c r="C96" s="9">
        <f>SUMIFS('Stock-AF'!L$2:L$215,'Stock-AF'!$C$2:$C$215,Shares!$B96,'Stock-AF'!$G$2:$G$215,Shares!$A$1)/SUMIFS('Stock-AF'!L$2:L$215,'Stock-AF'!$C$2:$C$215,Shares!$A96,'Stock-AF'!$G$2:$G$215,Shares!$A$1)</f>
        <v>0.43305433707484847</v>
      </c>
      <c r="D96" s="9">
        <f>SUMIFS('Stock-AF'!M$2:M$215,'Stock-AF'!$C$2:$C$215,Shares!$B96,'Stock-AF'!$G$2:$G$215,Shares!$A$1)/SUMIFS('Stock-AF'!M$2:M$215,'Stock-AF'!$C$2:$C$215,Shares!$A96,'Stock-AF'!$G$2:$G$215,Shares!$A$1)</f>
        <v>9.8152703394439725E-2</v>
      </c>
      <c r="E96" s="9">
        <f>SUMIFS('Stock-AF'!N$2:N$215,'Stock-AF'!$C$2:$C$215,Shares!$B96,'Stock-AF'!$G$2:$G$215,Shares!$A$1)/SUMIFS('Stock-AF'!N$2:N$215,'Stock-AF'!$C$2:$C$215,Shares!$A96,'Stock-AF'!$G$2:$G$215,Shares!$A$1)</f>
        <v>0.1111949036603634</v>
      </c>
      <c r="F96" s="9">
        <f>SUMIFS('Stock-AF'!O$2:O$215,'Stock-AF'!$C$2:$C$215,Shares!$B96,'Stock-AF'!$G$2:$G$215,Shares!$A$1)/SUMIFS('Stock-AF'!O$2:O$215,'Stock-AF'!$C$2:$C$215,Shares!$A96,'Stock-AF'!$G$2:$G$215,Shares!$A$1)</f>
        <v>0.15770145076751463</v>
      </c>
      <c r="G96" s="9">
        <f>SUMIFS('Stock-AF'!P$2:P$215,'Stock-AF'!$C$2:$C$215,Shares!$B96,'Stock-AF'!$G$2:$G$215,Shares!$A$1)/SUMIFS('Stock-AF'!P$2:P$215,'Stock-AF'!$C$2:$C$215,Shares!$A96,'Stock-AF'!$G$2:$G$215,Shares!$A$1)</f>
        <v>0.59272841293721734</v>
      </c>
      <c r="H96" s="9">
        <f>SUMIFS('Stock-AF'!Q$2:Q$215,'Stock-AF'!$C$2:$C$215,Shares!$B96,'Stock-AF'!$G$2:$G$215,Shares!$A$1)/SUMIFS('Stock-AF'!Q$2:Q$215,'Stock-AF'!$C$2:$C$215,Shares!$A96,'Stock-AF'!$G$2:$G$215,Shares!$A$1)</f>
        <v>0.11924402531133675</v>
      </c>
      <c r="I96" s="9">
        <f>SUMIFS('Stock-AF'!R$2:R$215,'Stock-AF'!$C$2:$C$215,Shares!$B96,'Stock-AF'!$G$2:$G$215,Shares!$A$1)/SUMIFS('Stock-AF'!R$2:R$215,'Stock-AF'!$C$2:$C$215,Shares!$A96,'Stock-AF'!$G$2:$G$215,Shares!$A$1)</f>
        <v>0.30962995780085861</v>
      </c>
      <c r="J96" s="9">
        <f>SUMIFS('Stock-AF'!S$2:S$215,'Stock-AF'!$C$2:$C$215,Shares!$B96,'Stock-AF'!$G$2:$G$215,Shares!$A$1)/SUMIFS('Stock-AF'!S$2:S$215,'Stock-AF'!$C$2:$C$215,Shares!$A96,'Stock-AF'!$G$2:$G$215,Shares!$A$1)</f>
        <v>0.2402130844586797</v>
      </c>
      <c r="K96" s="9">
        <f>SUMIFS('Stock-AF'!T$2:T$215,'Stock-AF'!$C$2:$C$215,Shares!$B96,'Stock-AF'!$G$2:$G$215,Shares!$A$1)/SUMIFS('Stock-AF'!T$2:T$215,'Stock-AF'!$C$2:$C$215,Shares!$A96,'Stock-AF'!$G$2:$G$215,Shares!$A$1)</f>
        <v>6.7378648609116826E-2</v>
      </c>
      <c r="L96" s="9">
        <f>SUMIFS('Stock-AF'!U$2:U$215,'Stock-AF'!$C$2:$C$215,Shares!$B96,'Stock-AF'!$G$2:$G$215,Shares!$A$1)/SUMIFS('Stock-AF'!U$2:U$215,'Stock-AF'!$C$2:$C$215,Shares!$A96,'Stock-AF'!$G$2:$G$215,Shares!$A$1)</f>
        <v>0.2960382192704466</v>
      </c>
      <c r="M96" s="9">
        <f>SUMIFS('Stock-AF'!V$2:V$215,'Stock-AF'!$C$2:$C$215,Shares!$B96,'Stock-AF'!$G$2:$G$215,Shares!$A$1)/SUMIFS('Stock-AF'!V$2:V$215,'Stock-AF'!$C$2:$C$215,Shares!$A96,'Stock-AF'!$G$2:$G$215,Shares!$A$1)</f>
        <v>0.35561154323952954</v>
      </c>
      <c r="N96" s="9">
        <f>SUMIFS('Stock-AF'!W$2:W$215,'Stock-AF'!$C$2:$C$215,Shares!$B96,'Stock-AF'!$G$2:$G$215,Shares!$A$1)/SUMIFS('Stock-AF'!W$2:W$215,'Stock-AF'!$C$2:$C$215,Shares!$A96,'Stock-AF'!$G$2:$G$215,Shares!$A$1)</f>
        <v>0.75360769977639452</v>
      </c>
      <c r="O96" s="9">
        <f>SUMIFS('Stock-AF'!X$2:X$215,'Stock-AF'!$C$2:$C$215,Shares!$B96,'Stock-AF'!$G$2:$G$215,Shares!$A$1)/SUMIFS('Stock-AF'!X$2:X$215,'Stock-AF'!$C$2:$C$215,Shares!$A96,'Stock-AF'!$G$2:$G$215,Shares!$A$1)</f>
        <v>0.574434634159944</v>
      </c>
      <c r="P96" s="9">
        <f>SUMIFS('Stock-AF'!Y$2:Y$215,'Stock-AF'!$C$2:$C$215,Shares!$B96,'Stock-AF'!$G$2:$G$215,Shares!$A$1)/SUMIFS('Stock-AF'!Y$2:Y$215,'Stock-AF'!$C$2:$C$215,Shares!$A96,'Stock-AF'!$G$2:$G$215,Shares!$A$1)</f>
        <v>0.45261722420124234</v>
      </c>
      <c r="Q96" s="9">
        <f>SUMIFS('Stock-AF'!Z$2:Z$215,'Stock-AF'!$C$2:$C$215,Shares!$B96,'Stock-AF'!$G$2:$G$215,Shares!$A$1)/SUMIFS('Stock-AF'!Z$2:Z$215,'Stock-AF'!$C$2:$C$215,Shares!$A96,'Stock-AF'!$G$2:$G$215,Shares!$A$1)</f>
        <v>0.35097191492673402</v>
      </c>
      <c r="R96" s="9">
        <f>SUMIFS('Stock-AF'!AA$2:AA$215,'Stock-AF'!$C$2:$C$215,Shares!$B96,'Stock-AF'!$G$2:$G$215,Shares!$A$1)/SUMIFS('Stock-AF'!AA$2:AA$215,'Stock-AF'!$C$2:$C$215,Shares!$A96,'Stock-AF'!$G$2:$G$215,Shares!$A$1)</f>
        <v>0.47207507833409651</v>
      </c>
      <c r="S96" s="9">
        <f>SUMIFS('Stock-AF'!AB$2:AB$215,'Stock-AF'!$C$2:$C$215,Shares!$B96,'Stock-AF'!$G$2:$G$215,Shares!$A$1)/SUMIFS('Stock-AF'!AB$2:AB$215,'Stock-AF'!$C$2:$C$215,Shares!$A96,'Stock-AF'!$G$2:$G$215,Shares!$A$1)</f>
        <v>0.20426424056701761</v>
      </c>
      <c r="T96" s="9">
        <f>SUMIFS('Stock-AF'!AC$2:AC$215,'Stock-AF'!$C$2:$C$215,Shares!$B96,'Stock-AF'!$G$2:$G$215,Shares!$A$1)/SUMIFS('Stock-AF'!AC$2:AC$215,'Stock-AF'!$C$2:$C$215,Shares!$A96,'Stock-AF'!$G$2:$G$215,Shares!$A$1)</f>
        <v>0.2614772574528561</v>
      </c>
      <c r="U96" s="9">
        <f>SUMIFS('Stock-AF'!AD$2:AD$215,'Stock-AF'!$C$2:$C$215,Shares!$B96,'Stock-AF'!$G$2:$G$215,Shares!$A$1)/SUMIFS('Stock-AF'!AD$2:AD$215,'Stock-AF'!$C$2:$C$215,Shares!$A96,'Stock-AF'!$G$2:$G$215,Shares!$A$1)</f>
        <v>0.29446626999547731</v>
      </c>
      <c r="V96" s="9">
        <f>SUMIFS('Stock-AF'!AE$2:AE$215,'Stock-AF'!$C$2:$C$215,Shares!$B96,'Stock-AF'!$G$2:$G$215,Shares!$A$1)/SUMIFS('Stock-AF'!AE$2:AE$215,'Stock-AF'!$C$2:$C$215,Shares!$A96,'Stock-AF'!$G$2:$G$215,Shares!$A$1)</f>
        <v>0.29147080896778838</v>
      </c>
      <c r="W96" s="9">
        <f>SUMIFS('Stock-AF'!AF$2:AF$215,'Stock-AF'!$C$2:$C$215,Shares!$B96,'Stock-AF'!$G$2:$G$215,Shares!$A$1)/SUMIFS('Stock-AF'!AF$2:AF$215,'Stock-AF'!$C$2:$C$215,Shares!$A96,'Stock-AF'!$G$2:$G$215,Shares!$A$1)</f>
        <v>0.36126269137812655</v>
      </c>
      <c r="X96" s="9">
        <f>SUMIFS('Stock-AF'!AG$2:AG$215,'Stock-AF'!$C$2:$C$215,Shares!$B96,'Stock-AF'!$G$2:$G$215,Shares!$A$1)/SUMIFS('Stock-AF'!AG$2:AG$215,'Stock-AF'!$C$2:$C$215,Shares!$A96,'Stock-AF'!$G$2:$G$215,Shares!$A$1)</f>
        <v>0.16672823548840254</v>
      </c>
      <c r="Y96" s="9">
        <f>SUMIFS('Stock-AF'!AH$2:AH$215,'Stock-AF'!$C$2:$C$215,Shares!$B96,'Stock-AF'!$G$2:$G$215,Shares!$A$1)/SUMIFS('Stock-AF'!AH$2:AH$215,'Stock-AF'!$C$2:$C$215,Shares!$A96,'Stock-AF'!$G$2:$G$215,Shares!$A$1)</f>
        <v>9.0604077021882362E-2</v>
      </c>
      <c r="Z96" s="9">
        <f>SUMIFS('Stock-AF'!AI$2:AI$215,'Stock-AF'!$C$2:$C$215,Shares!$B96,'Stock-AF'!$G$2:$G$215,Shares!$A$1)/SUMIFS('Stock-AF'!AI$2:AI$215,'Stock-AF'!$C$2:$C$215,Shares!$A96,'Stock-AF'!$G$2:$G$215,Shares!$A$1)</f>
        <v>0.16208875202026637</v>
      </c>
      <c r="AA96" s="9">
        <f>SUMIFS('Stock-AF'!AJ$2:AJ$215,'Stock-AF'!$C$2:$C$215,Shares!$B96,'Stock-AF'!$G$2:$G$215,Shares!$A$1)/SUMIFS('Stock-AF'!AJ$2:AJ$215,'Stock-AF'!$C$2:$C$215,Shares!$A96,'Stock-AF'!$G$2:$G$215,Shares!$A$1)</f>
        <v>1</v>
      </c>
      <c r="AB96" s="9">
        <f>SUMIFS('Stock-AF'!AK$2:AK$215,'Stock-AF'!$C$2:$C$215,Shares!$B96,'Stock-AF'!$G$2:$G$215,Shares!$A$1)/SUMIFS('Stock-AF'!AK$2:AK$215,'Stock-AF'!$C$2:$C$215,Shares!$A96,'Stock-AF'!$G$2:$G$215,Shares!$A$1)</f>
        <v>0.46756012692658444</v>
      </c>
      <c r="AC96" s="9">
        <f>SUMIFS('Stock-AF'!AL$2:AL$215,'Stock-AF'!$C$2:$C$215,Shares!$B96,'Stock-AF'!$G$2:$G$215,Shares!$A$1)/SUMIFS('Stock-AF'!AL$2:AL$215,'Stock-AF'!$C$2:$C$215,Shares!$A96,'Stock-AF'!$G$2:$G$215,Shares!$A$1)</f>
        <v>0.9062676019053485</v>
      </c>
      <c r="AD96" s="9">
        <f>SUMIFS('Stock-AF'!AM$2:AM$215,'Stock-AF'!$C$2:$C$215,Shares!$B96,'Stock-AF'!$G$2:$G$215,Shares!$A$1)/SUMIFS('Stock-AF'!AM$2:AM$215,'Stock-AF'!$C$2:$C$215,Shares!$A96,'Stock-AF'!$G$2:$G$215,Shares!$A$1)</f>
        <v>0.19036141973634221</v>
      </c>
      <c r="AE96" s="9">
        <f>SUMIFS('Stock-AF'!AN$2:AN$215,'Stock-AF'!$C$2:$C$215,Shares!$B96,'Stock-AF'!$G$2:$G$215,Shares!$A$1)/SUMIFS('Stock-AF'!AN$2:AN$215,'Stock-AF'!$C$2:$C$215,Shares!$A96,'Stock-AF'!$G$2:$G$215,Shares!$A$1)</f>
        <v>0.79903375542955546</v>
      </c>
      <c r="AF96" s="9">
        <f>SUMIFS('Stock-AF'!AO$2:AO$215,'Stock-AF'!$C$2:$C$215,Shares!$B96,'Stock-AF'!$G$2:$G$215,Shares!$A$1)/SUMIFS('Stock-AF'!AO$2:AO$215,'Stock-AF'!$C$2:$C$215,Shares!$A96,'Stock-AF'!$G$2:$G$215,Shares!$A$1)</f>
        <v>0.32694113130485503</v>
      </c>
      <c r="AG96" s="9">
        <f>SUMIFS('Stock-AF'!AP$2:AP$215,'Stock-AF'!$C$2:$C$215,Shares!$B96,'Stock-AF'!$G$2:$G$215,Shares!$A$1)/SUMIFS('Stock-AF'!AP$2:AP$215,'Stock-AF'!$C$2:$C$215,Shares!$A96,'Stock-AF'!$G$2:$G$215,Shares!$A$1)</f>
        <v>0.48895336223532387</v>
      </c>
      <c r="AH96" s="9">
        <f>SUMIFS('Stock-AF'!AQ$2:AQ$215,'Stock-AF'!$C$2:$C$215,Shares!$B96,'Stock-AF'!$G$2:$G$215,Shares!$A$1)/SUMIFS('Stock-AF'!AQ$2:AQ$215,'Stock-AF'!$C$2:$C$215,Shares!$A96,'Stock-AF'!$G$2:$G$215,Shares!$A$1)</f>
        <v>0.15123693804807181</v>
      </c>
      <c r="AI96" s="9">
        <f>SUMIFS('Stock-AF'!AR$2:AR$215,'Stock-AF'!$C$2:$C$215,Shares!$B96,'Stock-AF'!$G$2:$G$215,Shares!$A$1)/SUMIFS('Stock-AF'!AR$2:AR$215,'Stock-AF'!$C$2:$C$215,Shares!$A96,'Stock-AF'!$G$2:$G$215,Shares!$A$1)</f>
        <v>0.35420842590105522</v>
      </c>
      <c r="AJ96" s="9">
        <f>SUMIFS('Stock-AF'!AS$2:AS$215,'Stock-AF'!$C$2:$C$215,Shares!$B96,'Stock-AF'!$G$2:$G$215,Shares!$A$1)/SUMIFS('Stock-AF'!AS$2:AS$215,'Stock-AF'!$C$2:$C$215,Shares!$A96,'Stock-AF'!$G$2:$G$215,Shares!$A$1)</f>
        <v>0.26918121834723235</v>
      </c>
      <c r="AK96" s="9">
        <f>SUMIFS('Stock-AF'!AT$2:AT$215,'Stock-AF'!$C$2:$C$215,Shares!$B96,'Stock-AF'!$G$2:$G$215,Shares!$A$1)/SUMIFS('Stock-AF'!AT$2:AT$215,'Stock-AF'!$C$2:$C$215,Shares!$A96,'Stock-AF'!$G$2:$G$215,Shares!$A$1)</f>
        <v>0.26203250794080629</v>
      </c>
      <c r="AL96" s="9">
        <f>SUMIFS('Stock-AF'!AU$2:AU$215,'Stock-AF'!$C$2:$C$215,Shares!$B96,'Stock-AF'!$G$2:$G$215,Shares!$A$1)/SUMIFS('Stock-AF'!AU$2:AU$215,'Stock-AF'!$C$2:$C$215,Shares!$A96,'Stock-AF'!$G$2:$G$215,Shares!$A$1)</f>
        <v>0.19577263836392661</v>
      </c>
      <c r="AM96" s="9">
        <f>SUMIFS('Stock-AF'!AV$2:AV$215,'Stock-AF'!$C$2:$C$215,Shares!$B96,'Stock-AF'!$G$2:$G$215,Shares!$A$1)/SUMIFS('Stock-AF'!AV$2:AV$215,'Stock-AF'!$C$2:$C$215,Shares!$A96,'Stock-AF'!$G$2:$G$215,Shares!$A$1)</f>
        <v>0.41532777849643554</v>
      </c>
    </row>
    <row r="97" spans="1:39">
      <c r="A97" t="str">
        <f t="shared" si="1"/>
        <v>C_ES-WH-HR*</v>
      </c>
      <c r="B97" s="4" t="s">
        <v>210</v>
      </c>
      <c r="C97" s="9">
        <f>SUMIFS('Stock-AF'!L$2:L$215,'Stock-AF'!$C$2:$C$215,Shares!$B97,'Stock-AF'!$G$2:$G$215,Shares!$A$1)/SUMIFS('Stock-AF'!L$2:L$215,'Stock-AF'!$C$2:$C$215,Shares!$A97,'Stock-AF'!$G$2:$G$215,Shares!$A$1)</f>
        <v>0</v>
      </c>
      <c r="D97" s="9">
        <f>SUMIFS('Stock-AF'!M$2:M$215,'Stock-AF'!$C$2:$C$215,Shares!$B97,'Stock-AF'!$G$2:$G$215,Shares!$A$1)/SUMIFS('Stock-AF'!M$2:M$215,'Stock-AF'!$C$2:$C$215,Shares!$A97,'Stock-AF'!$G$2:$G$215,Shares!$A$1)</f>
        <v>0.12930678698607875</v>
      </c>
      <c r="E97" s="9">
        <f>SUMIFS('Stock-AF'!N$2:N$215,'Stock-AF'!$C$2:$C$215,Shares!$B97,'Stock-AF'!$G$2:$G$215,Shares!$A$1)/SUMIFS('Stock-AF'!N$2:N$215,'Stock-AF'!$C$2:$C$215,Shares!$A97,'Stock-AF'!$G$2:$G$215,Shares!$A$1)</f>
        <v>0</v>
      </c>
      <c r="F97" s="9">
        <f>SUMIFS('Stock-AF'!O$2:O$215,'Stock-AF'!$C$2:$C$215,Shares!$B97,'Stock-AF'!$G$2:$G$215,Shares!$A$1)/SUMIFS('Stock-AF'!O$2:O$215,'Stock-AF'!$C$2:$C$215,Shares!$A97,'Stock-AF'!$G$2:$G$215,Shares!$A$1)</f>
        <v>0.23841147758794246</v>
      </c>
      <c r="G97" s="9">
        <f>SUMIFS('Stock-AF'!P$2:P$215,'Stock-AF'!$C$2:$C$215,Shares!$B97,'Stock-AF'!$G$2:$G$215,Shares!$A$1)/SUMIFS('Stock-AF'!P$2:P$215,'Stock-AF'!$C$2:$C$215,Shares!$A97,'Stock-AF'!$G$2:$G$215,Shares!$A$1)</f>
        <v>0.12425404870288838</v>
      </c>
      <c r="H97" s="9">
        <f>SUMIFS('Stock-AF'!Q$2:Q$215,'Stock-AF'!$C$2:$C$215,Shares!$B97,'Stock-AF'!$G$2:$G$215,Shares!$A$1)/SUMIFS('Stock-AF'!Q$2:Q$215,'Stock-AF'!$C$2:$C$215,Shares!$A97,'Stock-AF'!$G$2:$G$215,Shares!$A$1)</f>
        <v>0.14330362644512876</v>
      </c>
      <c r="I97" s="9">
        <f>SUMIFS('Stock-AF'!R$2:R$215,'Stock-AF'!$C$2:$C$215,Shares!$B97,'Stock-AF'!$G$2:$G$215,Shares!$A$1)/SUMIFS('Stock-AF'!R$2:R$215,'Stock-AF'!$C$2:$C$215,Shares!$A97,'Stock-AF'!$G$2:$G$215,Shares!$A$1)</f>
        <v>0</v>
      </c>
      <c r="J97" s="9">
        <f>SUMIFS('Stock-AF'!S$2:S$215,'Stock-AF'!$C$2:$C$215,Shares!$B97,'Stock-AF'!$G$2:$G$215,Shares!$A$1)/SUMIFS('Stock-AF'!S$2:S$215,'Stock-AF'!$C$2:$C$215,Shares!$A97,'Stock-AF'!$G$2:$G$215,Shares!$A$1)</f>
        <v>0.42418616588005825</v>
      </c>
      <c r="K97" s="9">
        <f>SUMIFS('Stock-AF'!T$2:T$215,'Stock-AF'!$C$2:$C$215,Shares!$B97,'Stock-AF'!$G$2:$G$215,Shares!$A$1)/SUMIFS('Stock-AF'!T$2:T$215,'Stock-AF'!$C$2:$C$215,Shares!$A97,'Stock-AF'!$G$2:$G$215,Shares!$A$1)</f>
        <v>0.23150713197772568</v>
      </c>
      <c r="L97" s="9">
        <f>SUMIFS('Stock-AF'!U$2:U$215,'Stock-AF'!$C$2:$C$215,Shares!$B97,'Stock-AF'!$G$2:$G$215,Shares!$A$1)/SUMIFS('Stock-AF'!U$2:U$215,'Stock-AF'!$C$2:$C$215,Shares!$A97,'Stock-AF'!$G$2:$G$215,Shares!$A$1)</f>
        <v>0.20100387043175133</v>
      </c>
      <c r="M97" s="9">
        <f>SUMIFS('Stock-AF'!V$2:V$215,'Stock-AF'!$C$2:$C$215,Shares!$B97,'Stock-AF'!$G$2:$G$215,Shares!$A$1)/SUMIFS('Stock-AF'!V$2:V$215,'Stock-AF'!$C$2:$C$215,Shares!$A97,'Stock-AF'!$G$2:$G$215,Shares!$A$1)</f>
        <v>7.3558595116771569E-2</v>
      </c>
      <c r="N97" s="9">
        <f>SUMIFS('Stock-AF'!W$2:W$215,'Stock-AF'!$C$2:$C$215,Shares!$B97,'Stock-AF'!$G$2:$G$215,Shares!$A$1)/SUMIFS('Stock-AF'!W$2:W$215,'Stock-AF'!$C$2:$C$215,Shares!$A97,'Stock-AF'!$G$2:$G$215,Shares!$A$1)</f>
        <v>0.10179249234390898</v>
      </c>
      <c r="O97" s="9">
        <f>SUMIFS('Stock-AF'!X$2:X$215,'Stock-AF'!$C$2:$C$215,Shares!$B97,'Stock-AF'!$G$2:$G$215,Shares!$A$1)/SUMIFS('Stock-AF'!X$2:X$215,'Stock-AF'!$C$2:$C$215,Shares!$A97,'Stock-AF'!$G$2:$G$215,Shares!$A$1)</f>
        <v>0.16095560595185959</v>
      </c>
      <c r="P97" s="9">
        <f>SUMIFS('Stock-AF'!Y$2:Y$215,'Stock-AF'!$C$2:$C$215,Shares!$B97,'Stock-AF'!$G$2:$G$215,Shares!$A$1)/SUMIFS('Stock-AF'!Y$2:Y$215,'Stock-AF'!$C$2:$C$215,Shares!$A97,'Stock-AF'!$G$2:$G$215,Shares!$A$1)</f>
        <v>1.1869662332455632E-2</v>
      </c>
      <c r="Q97" s="9">
        <f>SUMIFS('Stock-AF'!Z$2:Z$215,'Stock-AF'!$C$2:$C$215,Shares!$B97,'Stock-AF'!$G$2:$G$215,Shares!$A$1)/SUMIFS('Stock-AF'!Z$2:Z$215,'Stock-AF'!$C$2:$C$215,Shares!$A97,'Stock-AF'!$G$2:$G$215,Shares!$A$1)</f>
        <v>0.29029027592284162</v>
      </c>
      <c r="R97" s="9">
        <f>SUMIFS('Stock-AF'!AA$2:AA$215,'Stock-AF'!$C$2:$C$215,Shares!$B97,'Stock-AF'!$G$2:$G$215,Shares!$A$1)/SUMIFS('Stock-AF'!AA$2:AA$215,'Stock-AF'!$C$2:$C$215,Shares!$A97,'Stock-AF'!$G$2:$G$215,Shares!$A$1)</f>
        <v>0.30827066518818674</v>
      </c>
      <c r="S97" s="9">
        <f>SUMIFS('Stock-AF'!AB$2:AB$215,'Stock-AF'!$C$2:$C$215,Shares!$B97,'Stock-AF'!$G$2:$G$215,Shares!$A$1)/SUMIFS('Stock-AF'!AB$2:AB$215,'Stock-AF'!$C$2:$C$215,Shares!$A97,'Stock-AF'!$G$2:$G$215,Shares!$A$1)</f>
        <v>0.58456256464116274</v>
      </c>
      <c r="T97" s="9">
        <f>SUMIFS('Stock-AF'!AC$2:AC$215,'Stock-AF'!$C$2:$C$215,Shares!$B97,'Stock-AF'!$G$2:$G$215,Shares!$A$1)/SUMIFS('Stock-AF'!AC$2:AC$215,'Stock-AF'!$C$2:$C$215,Shares!$A97,'Stock-AF'!$G$2:$G$215,Shares!$A$1)</f>
        <v>0.2723988313833931</v>
      </c>
      <c r="U97" s="9">
        <f>SUMIFS('Stock-AF'!AD$2:AD$215,'Stock-AF'!$C$2:$C$215,Shares!$B97,'Stock-AF'!$G$2:$G$215,Shares!$A$1)/SUMIFS('Stock-AF'!AD$2:AD$215,'Stock-AF'!$C$2:$C$215,Shares!$A97,'Stock-AF'!$G$2:$G$215,Shares!$A$1)</f>
        <v>0</v>
      </c>
      <c r="V97" s="9">
        <f>SUMIFS('Stock-AF'!AE$2:AE$215,'Stock-AF'!$C$2:$C$215,Shares!$B97,'Stock-AF'!$G$2:$G$215,Shares!$A$1)/SUMIFS('Stock-AF'!AE$2:AE$215,'Stock-AF'!$C$2:$C$215,Shares!$A97,'Stock-AF'!$G$2:$G$215,Shares!$A$1)</f>
        <v>0.54214716056896395</v>
      </c>
      <c r="W97" s="9">
        <f>SUMIFS('Stock-AF'!AF$2:AF$215,'Stock-AF'!$C$2:$C$215,Shares!$B97,'Stock-AF'!$G$2:$G$215,Shares!$A$1)/SUMIFS('Stock-AF'!AF$2:AF$215,'Stock-AF'!$C$2:$C$215,Shares!$A97,'Stock-AF'!$G$2:$G$215,Shares!$A$1)</f>
        <v>0</v>
      </c>
      <c r="X97" s="9">
        <f>SUMIFS('Stock-AF'!AG$2:AG$215,'Stock-AF'!$C$2:$C$215,Shares!$B97,'Stock-AF'!$G$2:$G$215,Shares!$A$1)/SUMIFS('Stock-AF'!AG$2:AG$215,'Stock-AF'!$C$2:$C$215,Shares!$A97,'Stock-AF'!$G$2:$G$215,Shares!$A$1)</f>
        <v>0.13809542251027021</v>
      </c>
      <c r="Y97" s="9">
        <f>SUMIFS('Stock-AF'!AH$2:AH$215,'Stock-AF'!$C$2:$C$215,Shares!$B97,'Stock-AF'!$G$2:$G$215,Shares!$A$1)/SUMIFS('Stock-AF'!AH$2:AH$215,'Stock-AF'!$C$2:$C$215,Shares!$A97,'Stock-AF'!$G$2:$G$215,Shares!$A$1)</f>
        <v>0.12586742709078447</v>
      </c>
      <c r="Z97" s="9">
        <f>SUMIFS('Stock-AF'!AI$2:AI$215,'Stock-AF'!$C$2:$C$215,Shares!$B97,'Stock-AF'!$G$2:$G$215,Shares!$A$1)/SUMIFS('Stock-AF'!AI$2:AI$215,'Stock-AF'!$C$2:$C$215,Shares!$A97,'Stock-AF'!$G$2:$G$215,Shares!$A$1)</f>
        <v>0.19191249881914202</v>
      </c>
      <c r="AA97" s="9">
        <f>SUMIFS('Stock-AF'!AJ$2:AJ$215,'Stock-AF'!$C$2:$C$215,Shares!$B97,'Stock-AF'!$G$2:$G$215,Shares!$A$1)/SUMIFS('Stock-AF'!AJ$2:AJ$215,'Stock-AF'!$C$2:$C$215,Shares!$A97,'Stock-AF'!$G$2:$G$215,Shares!$A$1)</f>
        <v>0</v>
      </c>
      <c r="AB97" s="9">
        <f>SUMIFS('Stock-AF'!AK$2:AK$215,'Stock-AF'!$C$2:$C$215,Shares!$B97,'Stock-AF'!$G$2:$G$215,Shares!$A$1)/SUMIFS('Stock-AF'!AK$2:AK$215,'Stock-AF'!$C$2:$C$215,Shares!$A97,'Stock-AF'!$G$2:$G$215,Shares!$A$1)</f>
        <v>1.4358365001243911E-2</v>
      </c>
      <c r="AC97" s="9">
        <f>SUMIFS('Stock-AF'!AL$2:AL$215,'Stock-AF'!$C$2:$C$215,Shares!$B97,'Stock-AF'!$G$2:$G$215,Shares!$A$1)/SUMIFS('Stock-AF'!AL$2:AL$215,'Stock-AF'!$C$2:$C$215,Shares!$A97,'Stock-AF'!$G$2:$G$215,Shares!$A$1)</f>
        <v>0</v>
      </c>
      <c r="AD97" s="9">
        <f>SUMIFS('Stock-AF'!AM$2:AM$215,'Stock-AF'!$C$2:$C$215,Shares!$B97,'Stock-AF'!$G$2:$G$215,Shares!$A$1)/SUMIFS('Stock-AF'!AM$2:AM$215,'Stock-AF'!$C$2:$C$215,Shares!$A97,'Stock-AF'!$G$2:$G$215,Shares!$A$1)</f>
        <v>0.50450754288869049</v>
      </c>
      <c r="AE97" s="9">
        <f>SUMIFS('Stock-AF'!AN$2:AN$215,'Stock-AF'!$C$2:$C$215,Shares!$B97,'Stock-AF'!$G$2:$G$215,Shares!$A$1)/SUMIFS('Stock-AF'!AN$2:AN$215,'Stock-AF'!$C$2:$C$215,Shares!$A97,'Stock-AF'!$G$2:$G$215,Shares!$A$1)</f>
        <v>1.0720941582212731E-2</v>
      </c>
      <c r="AF97" s="9">
        <f>SUMIFS('Stock-AF'!AO$2:AO$215,'Stock-AF'!$C$2:$C$215,Shares!$B97,'Stock-AF'!$G$2:$G$215,Shares!$A$1)/SUMIFS('Stock-AF'!AO$2:AO$215,'Stock-AF'!$C$2:$C$215,Shares!$A97,'Stock-AF'!$G$2:$G$215,Shares!$A$1)</f>
        <v>0.33051198206427623</v>
      </c>
      <c r="AG97" s="9">
        <f>SUMIFS('Stock-AF'!AP$2:AP$215,'Stock-AF'!$C$2:$C$215,Shares!$B97,'Stock-AF'!$G$2:$G$215,Shares!$A$1)/SUMIFS('Stock-AF'!AP$2:AP$215,'Stock-AF'!$C$2:$C$215,Shares!$A97,'Stock-AF'!$G$2:$G$215,Shares!$A$1)</f>
        <v>0.17041057193715689</v>
      </c>
      <c r="AH97" s="9">
        <f>SUMIFS('Stock-AF'!AQ$2:AQ$215,'Stock-AF'!$C$2:$C$215,Shares!$B97,'Stock-AF'!$G$2:$G$215,Shares!$A$1)/SUMIFS('Stock-AF'!AQ$2:AQ$215,'Stock-AF'!$C$2:$C$215,Shares!$A97,'Stock-AF'!$G$2:$G$215,Shares!$A$1)</f>
        <v>0.57375415217172909</v>
      </c>
      <c r="AI97" s="9">
        <f>SUMIFS('Stock-AF'!AR$2:AR$215,'Stock-AF'!$C$2:$C$215,Shares!$B97,'Stock-AF'!$G$2:$G$215,Shares!$A$1)/SUMIFS('Stock-AF'!AR$2:AR$215,'Stock-AF'!$C$2:$C$215,Shares!$A97,'Stock-AF'!$G$2:$G$215,Shares!$A$1)</f>
        <v>0.22578550024955196</v>
      </c>
      <c r="AJ97" s="9">
        <f>SUMIFS('Stock-AF'!AS$2:AS$215,'Stock-AF'!$C$2:$C$215,Shares!$B97,'Stock-AF'!$G$2:$G$215,Shares!$A$1)/SUMIFS('Stock-AF'!AS$2:AS$215,'Stock-AF'!$C$2:$C$215,Shares!$A97,'Stock-AF'!$G$2:$G$215,Shares!$A$1)</f>
        <v>3.737942975974096E-3</v>
      </c>
      <c r="AK97" s="9">
        <f>SUMIFS('Stock-AF'!AT$2:AT$215,'Stock-AF'!$C$2:$C$215,Shares!$B97,'Stock-AF'!$G$2:$G$215,Shares!$A$1)/SUMIFS('Stock-AF'!AT$2:AT$215,'Stock-AF'!$C$2:$C$215,Shares!$A97,'Stock-AF'!$G$2:$G$215,Shares!$A$1)</f>
        <v>5.4789750979856305E-2</v>
      </c>
      <c r="AL97" s="9">
        <f>SUMIFS('Stock-AF'!AU$2:AU$215,'Stock-AF'!$C$2:$C$215,Shares!$B97,'Stock-AF'!$G$2:$G$215,Shares!$A$1)/SUMIFS('Stock-AF'!AU$2:AU$215,'Stock-AF'!$C$2:$C$215,Shares!$A97,'Stock-AF'!$G$2:$G$215,Shares!$A$1)</f>
        <v>0.32656386678507188</v>
      </c>
      <c r="AM97" s="9">
        <f>SUMIFS('Stock-AF'!AV$2:AV$215,'Stock-AF'!$C$2:$C$215,Shares!$B97,'Stock-AF'!$G$2:$G$215,Shares!$A$1)/SUMIFS('Stock-AF'!AV$2:AV$215,'Stock-AF'!$C$2:$C$215,Shares!$A97,'Stock-AF'!$G$2:$G$215,Shares!$A$1)</f>
        <v>0.47863854748162726</v>
      </c>
    </row>
    <row r="98" spans="1:39">
      <c r="A98" t="str">
        <f t="shared" si="1"/>
        <v>C_ES-WH-HR*</v>
      </c>
      <c r="B98" s="4" t="s">
        <v>211</v>
      </c>
      <c r="C98" s="9">
        <f>SUMIFS('Stock-AF'!L$2:L$215,'Stock-AF'!$C$2:$C$215,Shares!$B98,'Stock-AF'!$G$2:$G$215,Shares!$A$1)/SUMIFS('Stock-AF'!L$2:L$215,'Stock-AF'!$C$2:$C$215,Shares!$A98,'Stock-AF'!$G$2:$G$215,Shares!$A$1)</f>
        <v>0</v>
      </c>
      <c r="D98" s="9">
        <f>SUMIFS('Stock-AF'!M$2:M$215,'Stock-AF'!$C$2:$C$215,Shares!$B98,'Stock-AF'!$G$2:$G$215,Shares!$A$1)/SUMIFS('Stock-AF'!M$2:M$215,'Stock-AF'!$C$2:$C$215,Shares!$A98,'Stock-AF'!$G$2:$G$215,Shares!$A$1)</f>
        <v>0.30795303458736695</v>
      </c>
      <c r="E98" s="9">
        <f>SUMIFS('Stock-AF'!N$2:N$215,'Stock-AF'!$C$2:$C$215,Shares!$B98,'Stock-AF'!$G$2:$G$215,Shares!$A$1)/SUMIFS('Stock-AF'!N$2:N$215,'Stock-AF'!$C$2:$C$215,Shares!$A98,'Stock-AF'!$G$2:$G$215,Shares!$A$1)</f>
        <v>0.53515392567255504</v>
      </c>
      <c r="F98" s="9">
        <f>SUMIFS('Stock-AF'!O$2:O$215,'Stock-AF'!$C$2:$C$215,Shares!$B98,'Stock-AF'!$G$2:$G$215,Shares!$A$1)/SUMIFS('Stock-AF'!O$2:O$215,'Stock-AF'!$C$2:$C$215,Shares!$A98,'Stock-AF'!$G$2:$G$215,Shares!$A$1)</f>
        <v>6.3157673293404548E-2</v>
      </c>
      <c r="G98" s="9">
        <f>SUMIFS('Stock-AF'!P$2:P$215,'Stock-AF'!$C$2:$C$215,Shares!$B98,'Stock-AF'!$G$2:$G$215,Shares!$A$1)/SUMIFS('Stock-AF'!P$2:P$215,'Stock-AF'!$C$2:$C$215,Shares!$A98,'Stock-AF'!$G$2:$G$215,Shares!$A$1)</f>
        <v>0.16833016382799842</v>
      </c>
      <c r="H98" s="9">
        <f>SUMIFS('Stock-AF'!Q$2:Q$215,'Stock-AF'!$C$2:$C$215,Shares!$B98,'Stock-AF'!$G$2:$G$215,Shares!$A$1)/SUMIFS('Stock-AF'!Q$2:Q$215,'Stock-AF'!$C$2:$C$215,Shares!$A98,'Stock-AF'!$G$2:$G$215,Shares!$A$1)</f>
        <v>7.3044303049888584E-2</v>
      </c>
      <c r="I98" s="9">
        <f>SUMIFS('Stock-AF'!R$2:R$215,'Stock-AF'!$C$2:$C$215,Shares!$B98,'Stock-AF'!$G$2:$G$215,Shares!$A$1)/SUMIFS('Stock-AF'!R$2:R$215,'Stock-AF'!$C$2:$C$215,Shares!$A98,'Stock-AF'!$G$2:$G$215,Shares!$A$1)</f>
        <v>0</v>
      </c>
      <c r="J98" s="9">
        <f>SUMIFS('Stock-AF'!S$2:S$215,'Stock-AF'!$C$2:$C$215,Shares!$B98,'Stock-AF'!$G$2:$G$215,Shares!$A$1)/SUMIFS('Stock-AF'!S$2:S$215,'Stock-AF'!$C$2:$C$215,Shares!$A98,'Stock-AF'!$G$2:$G$215,Shares!$A$1)</f>
        <v>0.30077483240603592</v>
      </c>
      <c r="K98" s="9">
        <f>SUMIFS('Stock-AF'!T$2:T$215,'Stock-AF'!$C$2:$C$215,Shares!$B98,'Stock-AF'!$G$2:$G$215,Shares!$A$1)/SUMIFS('Stock-AF'!T$2:T$215,'Stock-AF'!$C$2:$C$215,Shares!$A98,'Stock-AF'!$G$2:$G$215,Shares!$A$1)</f>
        <v>0.26502419665404336</v>
      </c>
      <c r="L98" s="9">
        <f>SUMIFS('Stock-AF'!U$2:U$215,'Stock-AF'!$C$2:$C$215,Shares!$B98,'Stock-AF'!$G$2:$G$215,Shares!$A$1)/SUMIFS('Stock-AF'!U$2:U$215,'Stock-AF'!$C$2:$C$215,Shares!$A98,'Stock-AF'!$G$2:$G$215,Shares!$A$1)</f>
        <v>0.42789358771095748</v>
      </c>
      <c r="M98" s="9">
        <f>SUMIFS('Stock-AF'!V$2:V$215,'Stock-AF'!$C$2:$C$215,Shares!$B98,'Stock-AF'!$G$2:$G$215,Shares!$A$1)/SUMIFS('Stock-AF'!V$2:V$215,'Stock-AF'!$C$2:$C$215,Shares!$A98,'Stock-AF'!$G$2:$G$215,Shares!$A$1)</f>
        <v>0.434266390626245</v>
      </c>
      <c r="N98" s="9">
        <f>SUMIFS('Stock-AF'!W$2:W$215,'Stock-AF'!$C$2:$C$215,Shares!$B98,'Stock-AF'!$G$2:$G$215,Shares!$A$1)/SUMIFS('Stock-AF'!W$2:W$215,'Stock-AF'!$C$2:$C$215,Shares!$A98,'Stock-AF'!$G$2:$G$215,Shares!$A$1)</f>
        <v>0</v>
      </c>
      <c r="O98" s="9">
        <f>SUMIFS('Stock-AF'!X$2:X$215,'Stock-AF'!$C$2:$C$215,Shares!$B98,'Stock-AF'!$G$2:$G$215,Shares!$A$1)/SUMIFS('Stock-AF'!X$2:X$215,'Stock-AF'!$C$2:$C$215,Shares!$A98,'Stock-AF'!$G$2:$G$215,Shares!$A$1)</f>
        <v>0</v>
      </c>
      <c r="P98" s="9">
        <f>SUMIFS('Stock-AF'!Y$2:Y$215,'Stock-AF'!$C$2:$C$215,Shares!$B98,'Stock-AF'!$G$2:$G$215,Shares!$A$1)/SUMIFS('Stock-AF'!Y$2:Y$215,'Stock-AF'!$C$2:$C$215,Shares!$A98,'Stock-AF'!$G$2:$G$215,Shares!$A$1)</f>
        <v>0.42647221748745517</v>
      </c>
      <c r="Q98" s="9">
        <f>SUMIFS('Stock-AF'!Z$2:Z$215,'Stock-AF'!$C$2:$C$215,Shares!$B98,'Stock-AF'!$G$2:$G$215,Shares!$A$1)/SUMIFS('Stock-AF'!Z$2:Z$215,'Stock-AF'!$C$2:$C$215,Shares!$A98,'Stock-AF'!$G$2:$G$215,Shares!$A$1)</f>
        <v>0.12019988101295431</v>
      </c>
      <c r="R98" s="9">
        <f>SUMIFS('Stock-AF'!AA$2:AA$215,'Stock-AF'!$C$2:$C$215,Shares!$B98,'Stock-AF'!$G$2:$G$215,Shares!$A$1)/SUMIFS('Stock-AF'!AA$2:AA$215,'Stock-AF'!$C$2:$C$215,Shares!$A98,'Stock-AF'!$G$2:$G$215,Shares!$A$1)</f>
        <v>8.6670167890444516E-2</v>
      </c>
      <c r="S98" s="9">
        <f>SUMIFS('Stock-AF'!AB$2:AB$215,'Stock-AF'!$C$2:$C$215,Shares!$B98,'Stock-AF'!$G$2:$G$215,Shares!$A$1)/SUMIFS('Stock-AF'!AB$2:AB$215,'Stock-AF'!$C$2:$C$215,Shares!$A98,'Stock-AF'!$G$2:$G$215,Shares!$A$1)</f>
        <v>0.16585625839855708</v>
      </c>
      <c r="T98" s="9">
        <f>SUMIFS('Stock-AF'!AC$2:AC$215,'Stock-AF'!$C$2:$C$215,Shares!$B98,'Stock-AF'!$G$2:$G$215,Shares!$A$1)/SUMIFS('Stock-AF'!AC$2:AC$215,'Stock-AF'!$C$2:$C$215,Shares!$A98,'Stock-AF'!$G$2:$G$215,Shares!$A$1)</f>
        <v>0</v>
      </c>
      <c r="U98" s="9">
        <f>SUMIFS('Stock-AF'!AD$2:AD$215,'Stock-AF'!$C$2:$C$215,Shares!$B98,'Stock-AF'!$G$2:$G$215,Shares!$A$1)/SUMIFS('Stock-AF'!AD$2:AD$215,'Stock-AF'!$C$2:$C$215,Shares!$A98,'Stock-AF'!$G$2:$G$215,Shares!$A$1)</f>
        <v>0.68854139005121773</v>
      </c>
      <c r="V98" s="9">
        <f>SUMIFS('Stock-AF'!AE$2:AE$215,'Stock-AF'!$C$2:$C$215,Shares!$B98,'Stock-AF'!$G$2:$G$215,Shares!$A$1)/SUMIFS('Stock-AF'!AE$2:AE$215,'Stock-AF'!$C$2:$C$215,Shares!$A98,'Stock-AF'!$G$2:$G$215,Shares!$A$1)</f>
        <v>8.6101571025009593E-3</v>
      </c>
      <c r="W98" s="9">
        <f>SUMIFS('Stock-AF'!AF$2:AF$215,'Stock-AF'!$C$2:$C$215,Shares!$B98,'Stock-AF'!$G$2:$G$215,Shares!$A$1)/SUMIFS('Stock-AF'!AF$2:AF$215,'Stock-AF'!$C$2:$C$215,Shares!$A98,'Stock-AF'!$G$2:$G$215,Shares!$A$1)</f>
        <v>2.966963383971101E-2</v>
      </c>
      <c r="X98" s="9">
        <f>SUMIFS('Stock-AF'!AG$2:AG$215,'Stock-AF'!$C$2:$C$215,Shares!$B98,'Stock-AF'!$G$2:$G$215,Shares!$A$1)/SUMIFS('Stock-AF'!AG$2:AG$215,'Stock-AF'!$C$2:$C$215,Shares!$A98,'Stock-AF'!$G$2:$G$215,Shares!$A$1)</f>
        <v>0.64119530065015495</v>
      </c>
      <c r="Y98" s="9">
        <f>SUMIFS('Stock-AF'!AH$2:AH$215,'Stock-AF'!$C$2:$C$215,Shares!$B98,'Stock-AF'!$G$2:$G$215,Shares!$A$1)/SUMIFS('Stock-AF'!AH$2:AH$215,'Stock-AF'!$C$2:$C$215,Shares!$A98,'Stock-AF'!$G$2:$G$215,Shares!$A$1)</f>
        <v>0.32301979183196888</v>
      </c>
      <c r="Z98" s="9">
        <f>SUMIFS('Stock-AF'!AI$2:AI$215,'Stock-AF'!$C$2:$C$215,Shares!$B98,'Stock-AF'!$G$2:$G$215,Shares!$A$1)/SUMIFS('Stock-AF'!AI$2:AI$215,'Stock-AF'!$C$2:$C$215,Shares!$A98,'Stock-AF'!$G$2:$G$215,Shares!$A$1)</f>
        <v>0.45770654588045007</v>
      </c>
      <c r="AA98" s="9">
        <f>SUMIFS('Stock-AF'!AJ$2:AJ$215,'Stock-AF'!$C$2:$C$215,Shares!$B98,'Stock-AF'!$G$2:$G$215,Shares!$A$1)/SUMIFS('Stock-AF'!AJ$2:AJ$215,'Stock-AF'!$C$2:$C$215,Shares!$A98,'Stock-AF'!$G$2:$G$215,Shares!$A$1)</f>
        <v>0</v>
      </c>
      <c r="AB98" s="9">
        <f>SUMIFS('Stock-AF'!AK$2:AK$215,'Stock-AF'!$C$2:$C$215,Shares!$B98,'Stock-AF'!$G$2:$G$215,Shares!$A$1)/SUMIFS('Stock-AF'!AK$2:AK$215,'Stock-AF'!$C$2:$C$215,Shares!$A98,'Stock-AF'!$G$2:$G$215,Shares!$A$1)</f>
        <v>8.9549325894381443E-2</v>
      </c>
      <c r="AC98" s="9">
        <f>SUMIFS('Stock-AF'!AL$2:AL$215,'Stock-AF'!$C$2:$C$215,Shares!$B98,'Stock-AF'!$G$2:$G$215,Shares!$A$1)/SUMIFS('Stock-AF'!AL$2:AL$215,'Stock-AF'!$C$2:$C$215,Shares!$A98,'Stock-AF'!$G$2:$G$215,Shares!$A$1)</f>
        <v>0</v>
      </c>
      <c r="AD98" s="9">
        <f>SUMIFS('Stock-AF'!AM$2:AM$215,'Stock-AF'!$C$2:$C$215,Shares!$B98,'Stock-AF'!$G$2:$G$215,Shares!$A$1)/SUMIFS('Stock-AF'!AM$2:AM$215,'Stock-AF'!$C$2:$C$215,Shares!$A98,'Stock-AF'!$G$2:$G$215,Shares!$A$1)</f>
        <v>0.19760029957027622</v>
      </c>
      <c r="AE98" s="9">
        <f>SUMIFS('Stock-AF'!AN$2:AN$215,'Stock-AF'!$C$2:$C$215,Shares!$B98,'Stock-AF'!$G$2:$G$215,Shares!$A$1)/SUMIFS('Stock-AF'!AN$2:AN$215,'Stock-AF'!$C$2:$C$215,Shares!$A98,'Stock-AF'!$G$2:$G$215,Shares!$A$1)</f>
        <v>7.7852751030964146E-2</v>
      </c>
      <c r="AF98" s="9">
        <f>SUMIFS('Stock-AF'!AO$2:AO$215,'Stock-AF'!$C$2:$C$215,Shares!$B98,'Stock-AF'!$G$2:$G$215,Shares!$A$1)/SUMIFS('Stock-AF'!AO$2:AO$215,'Stock-AF'!$C$2:$C$215,Shares!$A98,'Stock-AF'!$G$2:$G$215,Shares!$A$1)</f>
        <v>0.15749250340387552</v>
      </c>
      <c r="AG98" s="9">
        <f>SUMIFS('Stock-AF'!AP$2:AP$215,'Stock-AF'!$C$2:$C$215,Shares!$B98,'Stock-AF'!$G$2:$G$215,Shares!$A$1)/SUMIFS('Stock-AF'!AP$2:AP$215,'Stock-AF'!$C$2:$C$215,Shares!$A98,'Stock-AF'!$G$2:$G$215,Shares!$A$1)</f>
        <v>1.0416547721906503E-2</v>
      </c>
      <c r="AH98" s="9">
        <f>SUMIFS('Stock-AF'!AQ$2:AQ$215,'Stock-AF'!$C$2:$C$215,Shares!$B98,'Stock-AF'!$G$2:$G$215,Shares!$A$1)/SUMIFS('Stock-AF'!AQ$2:AQ$215,'Stock-AF'!$C$2:$C$215,Shares!$A98,'Stock-AF'!$G$2:$G$215,Shares!$A$1)</f>
        <v>0.24114793780601593</v>
      </c>
      <c r="AI98" s="9">
        <f>SUMIFS('Stock-AF'!AR$2:AR$215,'Stock-AF'!$C$2:$C$215,Shares!$B98,'Stock-AF'!$G$2:$G$215,Shares!$A$1)/SUMIFS('Stock-AF'!AR$2:AR$215,'Stock-AF'!$C$2:$C$215,Shares!$A98,'Stock-AF'!$G$2:$G$215,Shares!$A$1)</f>
        <v>0.21878827063147471</v>
      </c>
      <c r="AJ98" s="9">
        <f>SUMIFS('Stock-AF'!AS$2:AS$215,'Stock-AF'!$C$2:$C$215,Shares!$B98,'Stock-AF'!$G$2:$G$215,Shares!$A$1)/SUMIFS('Stock-AF'!AS$2:AS$215,'Stock-AF'!$C$2:$C$215,Shares!$A98,'Stock-AF'!$G$2:$G$215,Shares!$A$1)</f>
        <v>0.44455790687206548</v>
      </c>
      <c r="AK98" s="9">
        <f>SUMIFS('Stock-AF'!AT$2:AT$215,'Stock-AF'!$C$2:$C$215,Shares!$B98,'Stock-AF'!$G$2:$G$215,Shares!$A$1)/SUMIFS('Stock-AF'!AT$2:AT$215,'Stock-AF'!$C$2:$C$215,Shares!$A98,'Stock-AF'!$G$2:$G$215,Shares!$A$1)</f>
        <v>0.12310499971925437</v>
      </c>
      <c r="AL98" s="9">
        <f>SUMIFS('Stock-AF'!AU$2:AU$215,'Stock-AF'!$C$2:$C$215,Shares!$B98,'Stock-AF'!$G$2:$G$215,Shares!$A$1)/SUMIFS('Stock-AF'!AU$2:AU$215,'Stock-AF'!$C$2:$C$215,Shares!$A98,'Stock-AF'!$G$2:$G$215,Shares!$A$1)</f>
        <v>0.33607988345882239</v>
      </c>
      <c r="AM98" s="9">
        <f>SUMIFS('Stock-AF'!AV$2:AV$215,'Stock-AF'!$C$2:$C$215,Shares!$B98,'Stock-AF'!$G$2:$G$215,Shares!$A$1)/SUMIFS('Stock-AF'!AV$2:AV$215,'Stock-AF'!$C$2:$C$215,Shares!$A98,'Stock-AF'!$G$2:$G$215,Shares!$A$1)</f>
        <v>3.9233701066528959E-2</v>
      </c>
    </row>
    <row r="99" spans="1:39">
      <c r="A99" t="str">
        <f t="shared" si="1"/>
        <v>C_ES-WH-HR*</v>
      </c>
      <c r="B99" s="4" t="s">
        <v>212</v>
      </c>
      <c r="C99" s="9">
        <f>SUMIFS('Stock-AF'!L$2:L$215,'Stock-AF'!$C$2:$C$215,Shares!$B99,'Stock-AF'!$G$2:$G$215,Shares!$A$1)/SUMIFS('Stock-AF'!L$2:L$215,'Stock-AF'!$C$2:$C$215,Shares!$A99,'Stock-AF'!$G$2:$G$215,Shares!$A$1)</f>
        <v>8.8112783252035337E-2</v>
      </c>
      <c r="D99" s="9">
        <f>SUMIFS('Stock-AF'!M$2:M$215,'Stock-AF'!$C$2:$C$215,Shares!$B99,'Stock-AF'!$G$2:$G$215,Shares!$A$1)/SUMIFS('Stock-AF'!M$2:M$215,'Stock-AF'!$C$2:$C$215,Shares!$A99,'Stock-AF'!$G$2:$G$215,Shares!$A$1)</f>
        <v>1.2613849530363624E-2</v>
      </c>
      <c r="E99" s="9">
        <f>SUMIFS('Stock-AF'!N$2:N$215,'Stock-AF'!$C$2:$C$215,Shares!$B99,'Stock-AF'!$G$2:$G$215,Shares!$A$1)/SUMIFS('Stock-AF'!N$2:N$215,'Stock-AF'!$C$2:$C$215,Shares!$A99,'Stock-AF'!$G$2:$G$215,Shares!$A$1)</f>
        <v>0</v>
      </c>
      <c r="F99" s="9">
        <f>SUMIFS('Stock-AF'!O$2:O$215,'Stock-AF'!$C$2:$C$215,Shares!$B99,'Stock-AF'!$G$2:$G$215,Shares!$A$1)/SUMIFS('Stock-AF'!O$2:O$215,'Stock-AF'!$C$2:$C$215,Shares!$A99,'Stock-AF'!$G$2:$G$215,Shares!$A$1)</f>
        <v>0.10059737196367657</v>
      </c>
      <c r="G99" s="9">
        <f>SUMIFS('Stock-AF'!P$2:P$215,'Stock-AF'!$C$2:$C$215,Shares!$B99,'Stock-AF'!$G$2:$G$215,Shares!$A$1)/SUMIFS('Stock-AF'!P$2:P$215,'Stock-AF'!$C$2:$C$215,Shares!$A99,'Stock-AF'!$G$2:$G$215,Shares!$A$1)</f>
        <v>1.2187234695504022E-2</v>
      </c>
      <c r="H99" s="9">
        <f>SUMIFS('Stock-AF'!Q$2:Q$215,'Stock-AF'!$C$2:$C$215,Shares!$B99,'Stock-AF'!$G$2:$G$215,Shares!$A$1)/SUMIFS('Stock-AF'!Q$2:Q$215,'Stock-AF'!$C$2:$C$215,Shares!$A99,'Stock-AF'!$G$2:$G$215,Shares!$A$1)</f>
        <v>0</v>
      </c>
      <c r="I99" s="9">
        <f>SUMIFS('Stock-AF'!R$2:R$215,'Stock-AF'!$C$2:$C$215,Shares!$B99,'Stock-AF'!$G$2:$G$215,Shares!$A$1)/SUMIFS('Stock-AF'!R$2:R$215,'Stock-AF'!$C$2:$C$215,Shares!$A99,'Stock-AF'!$G$2:$G$215,Shares!$A$1)</f>
        <v>0</v>
      </c>
      <c r="J99" s="9">
        <f>SUMIFS('Stock-AF'!S$2:S$215,'Stock-AF'!$C$2:$C$215,Shares!$B99,'Stock-AF'!$G$2:$G$215,Shares!$A$1)/SUMIFS('Stock-AF'!S$2:S$215,'Stock-AF'!$C$2:$C$215,Shares!$A99,'Stock-AF'!$G$2:$G$215,Shares!$A$1)</f>
        <v>0</v>
      </c>
      <c r="K99" s="9">
        <f>SUMIFS('Stock-AF'!T$2:T$215,'Stock-AF'!$C$2:$C$215,Shares!$B99,'Stock-AF'!$G$2:$G$215,Shares!$A$1)/SUMIFS('Stock-AF'!T$2:T$215,'Stock-AF'!$C$2:$C$215,Shares!$A99,'Stock-AF'!$G$2:$G$215,Shares!$A$1)</f>
        <v>2.648605193560356E-2</v>
      </c>
      <c r="L99" s="9">
        <f>SUMIFS('Stock-AF'!U$2:U$215,'Stock-AF'!$C$2:$C$215,Shares!$B99,'Stock-AF'!$G$2:$G$215,Shares!$A$1)/SUMIFS('Stock-AF'!U$2:U$215,'Stock-AF'!$C$2:$C$215,Shares!$A99,'Stock-AF'!$G$2:$G$215,Shares!$A$1)</f>
        <v>3.7826365816110647E-3</v>
      </c>
      <c r="M99" s="9">
        <f>SUMIFS('Stock-AF'!V$2:V$215,'Stock-AF'!$C$2:$C$215,Shares!$B99,'Stock-AF'!$G$2:$G$215,Shares!$A$1)/SUMIFS('Stock-AF'!V$2:V$215,'Stock-AF'!$C$2:$C$215,Shares!$A99,'Stock-AF'!$G$2:$G$215,Shares!$A$1)</f>
        <v>2.6112846703393749E-3</v>
      </c>
      <c r="N99" s="9">
        <f>SUMIFS('Stock-AF'!W$2:W$215,'Stock-AF'!$C$2:$C$215,Shares!$B99,'Stock-AF'!$G$2:$G$215,Shares!$A$1)/SUMIFS('Stock-AF'!W$2:W$215,'Stock-AF'!$C$2:$C$215,Shares!$A99,'Stock-AF'!$G$2:$G$215,Shares!$A$1)</f>
        <v>1.4906947006246226E-2</v>
      </c>
      <c r="O99" s="9">
        <f>SUMIFS('Stock-AF'!X$2:X$215,'Stock-AF'!$C$2:$C$215,Shares!$B99,'Stock-AF'!$G$2:$G$215,Shares!$A$1)/SUMIFS('Stock-AF'!X$2:X$215,'Stock-AF'!$C$2:$C$215,Shares!$A99,'Stock-AF'!$G$2:$G$215,Shares!$A$1)</f>
        <v>6.6008725712890293E-2</v>
      </c>
      <c r="P99" s="9">
        <f>SUMIFS('Stock-AF'!Y$2:Y$215,'Stock-AF'!$C$2:$C$215,Shares!$B99,'Stock-AF'!$G$2:$G$215,Shares!$A$1)/SUMIFS('Stock-AF'!Y$2:Y$215,'Stock-AF'!$C$2:$C$215,Shares!$A99,'Stock-AF'!$G$2:$G$215,Shares!$A$1)</f>
        <v>0</v>
      </c>
      <c r="Q99" s="9">
        <f>SUMIFS('Stock-AF'!Z$2:Z$215,'Stock-AF'!$C$2:$C$215,Shares!$B99,'Stock-AF'!$G$2:$G$215,Shares!$A$1)/SUMIFS('Stock-AF'!Z$2:Z$215,'Stock-AF'!$C$2:$C$215,Shares!$A99,'Stock-AF'!$G$2:$G$215,Shares!$A$1)</f>
        <v>5.7369585708668687E-2</v>
      </c>
      <c r="R99" s="9">
        <f>SUMIFS('Stock-AF'!AA$2:AA$215,'Stock-AF'!$C$2:$C$215,Shares!$B99,'Stock-AF'!$G$2:$G$215,Shares!$A$1)/SUMIFS('Stock-AF'!AA$2:AA$215,'Stock-AF'!$C$2:$C$215,Shares!$A99,'Stock-AF'!$G$2:$G$215,Shares!$A$1)</f>
        <v>1.4073110522365571E-2</v>
      </c>
      <c r="S99" s="9">
        <f>SUMIFS('Stock-AF'!AB$2:AB$215,'Stock-AF'!$C$2:$C$215,Shares!$B99,'Stock-AF'!$G$2:$G$215,Shares!$A$1)/SUMIFS('Stock-AF'!AB$2:AB$215,'Stock-AF'!$C$2:$C$215,Shares!$A99,'Stock-AF'!$G$2:$G$215,Shares!$A$1)</f>
        <v>8.1297862810148259E-3</v>
      </c>
      <c r="T99" s="9">
        <f>SUMIFS('Stock-AF'!AC$2:AC$215,'Stock-AF'!$C$2:$C$215,Shares!$B99,'Stock-AF'!$G$2:$G$215,Shares!$A$1)/SUMIFS('Stock-AF'!AC$2:AC$215,'Stock-AF'!$C$2:$C$215,Shares!$A99,'Stock-AF'!$G$2:$G$215,Shares!$A$1)</f>
        <v>7.0481447030442479E-3</v>
      </c>
      <c r="U99" s="9">
        <f>SUMIFS('Stock-AF'!AD$2:AD$215,'Stock-AF'!$C$2:$C$215,Shares!$B99,'Stock-AF'!$G$2:$G$215,Shares!$A$1)/SUMIFS('Stock-AF'!AD$2:AD$215,'Stock-AF'!$C$2:$C$215,Shares!$A99,'Stock-AF'!$G$2:$G$215,Shares!$A$1)</f>
        <v>1.6992339953304795E-2</v>
      </c>
      <c r="V99" s="9">
        <f>SUMIFS('Stock-AF'!AE$2:AE$215,'Stock-AF'!$C$2:$C$215,Shares!$B99,'Stock-AF'!$G$2:$G$215,Shares!$A$1)/SUMIFS('Stock-AF'!AE$2:AE$215,'Stock-AF'!$C$2:$C$215,Shares!$A99,'Stock-AF'!$G$2:$G$215,Shares!$A$1)</f>
        <v>0.1135087656272321</v>
      </c>
      <c r="W99" s="9">
        <f>SUMIFS('Stock-AF'!AF$2:AF$215,'Stock-AF'!$C$2:$C$215,Shares!$B99,'Stock-AF'!$G$2:$G$215,Shares!$A$1)/SUMIFS('Stock-AF'!AF$2:AF$215,'Stock-AF'!$C$2:$C$215,Shares!$A99,'Stock-AF'!$G$2:$G$215,Shares!$A$1)</f>
        <v>0.11194204301807036</v>
      </c>
      <c r="X99" s="9">
        <f>SUMIFS('Stock-AF'!AG$2:AG$215,'Stock-AF'!$C$2:$C$215,Shares!$B99,'Stock-AF'!$G$2:$G$215,Shares!$A$1)/SUMIFS('Stock-AF'!AG$2:AG$215,'Stock-AF'!$C$2:$C$215,Shares!$A99,'Stock-AF'!$G$2:$G$215,Shares!$A$1)</f>
        <v>0</v>
      </c>
      <c r="Y99" s="9">
        <f>SUMIFS('Stock-AF'!AH$2:AH$215,'Stock-AF'!$C$2:$C$215,Shares!$B99,'Stock-AF'!$G$2:$G$215,Shares!$A$1)/SUMIFS('Stock-AF'!AH$2:AH$215,'Stock-AF'!$C$2:$C$215,Shares!$A99,'Stock-AF'!$G$2:$G$215,Shares!$A$1)</f>
        <v>0.18088788069238784</v>
      </c>
      <c r="Z99" s="9">
        <f>SUMIFS('Stock-AF'!AI$2:AI$215,'Stock-AF'!$C$2:$C$215,Shares!$B99,'Stock-AF'!$G$2:$G$215,Shares!$A$1)/SUMIFS('Stock-AF'!AI$2:AI$215,'Stock-AF'!$C$2:$C$215,Shares!$A99,'Stock-AF'!$G$2:$G$215,Shares!$A$1)</f>
        <v>3.5602120362958974E-3</v>
      </c>
      <c r="AA99" s="9">
        <f>SUMIFS('Stock-AF'!AJ$2:AJ$215,'Stock-AF'!$C$2:$C$215,Shares!$B99,'Stock-AF'!$G$2:$G$215,Shares!$A$1)/SUMIFS('Stock-AF'!AJ$2:AJ$215,'Stock-AF'!$C$2:$C$215,Shares!$A99,'Stock-AF'!$G$2:$G$215,Shares!$A$1)</f>
        <v>0</v>
      </c>
      <c r="AB99" s="9">
        <f>SUMIFS('Stock-AF'!AK$2:AK$215,'Stock-AF'!$C$2:$C$215,Shares!$B99,'Stock-AF'!$G$2:$G$215,Shares!$A$1)/SUMIFS('Stock-AF'!AK$2:AK$215,'Stock-AF'!$C$2:$C$215,Shares!$A99,'Stock-AF'!$G$2:$G$215,Shares!$A$1)</f>
        <v>2.4931537515006413E-2</v>
      </c>
      <c r="AC99" s="9">
        <f>SUMIFS('Stock-AF'!AL$2:AL$215,'Stock-AF'!$C$2:$C$215,Shares!$B99,'Stock-AF'!$G$2:$G$215,Shares!$A$1)/SUMIFS('Stock-AF'!AL$2:AL$215,'Stock-AF'!$C$2:$C$215,Shares!$A99,'Stock-AF'!$G$2:$G$215,Shares!$A$1)</f>
        <v>9.3732398094651503E-2</v>
      </c>
      <c r="AD99" s="9">
        <f>SUMIFS('Stock-AF'!AM$2:AM$215,'Stock-AF'!$C$2:$C$215,Shares!$B99,'Stock-AF'!$G$2:$G$215,Shares!$A$1)/SUMIFS('Stock-AF'!AM$2:AM$215,'Stock-AF'!$C$2:$C$215,Shares!$A99,'Stock-AF'!$G$2:$G$215,Shares!$A$1)</f>
        <v>1.461715098231316E-2</v>
      </c>
      <c r="AE99" s="9">
        <f>SUMIFS('Stock-AF'!AN$2:AN$215,'Stock-AF'!$C$2:$C$215,Shares!$B99,'Stock-AF'!$G$2:$G$215,Shares!$A$1)/SUMIFS('Stock-AF'!AN$2:AN$215,'Stock-AF'!$C$2:$C$215,Shares!$A99,'Stock-AF'!$G$2:$G$215,Shares!$A$1)</f>
        <v>2.6459528640805285E-3</v>
      </c>
      <c r="AF99" s="9">
        <f>SUMIFS('Stock-AF'!AO$2:AO$215,'Stock-AF'!$C$2:$C$215,Shares!$B99,'Stock-AF'!$G$2:$G$215,Shares!$A$1)/SUMIFS('Stock-AF'!AO$2:AO$215,'Stock-AF'!$C$2:$C$215,Shares!$A99,'Stock-AF'!$G$2:$G$215,Shares!$A$1)</f>
        <v>8.8365874625938728E-3</v>
      </c>
      <c r="AG99" s="9">
        <f>SUMIFS('Stock-AF'!AP$2:AP$215,'Stock-AF'!$C$2:$C$215,Shares!$B99,'Stock-AF'!$G$2:$G$215,Shares!$A$1)/SUMIFS('Stock-AF'!AP$2:AP$215,'Stock-AF'!$C$2:$C$215,Shares!$A99,'Stock-AF'!$G$2:$G$215,Shares!$A$1)</f>
        <v>2.3277013782367257E-2</v>
      </c>
      <c r="AH99" s="9">
        <f>SUMIFS('Stock-AF'!AQ$2:AQ$215,'Stock-AF'!$C$2:$C$215,Shares!$B99,'Stock-AF'!$G$2:$G$215,Shares!$A$1)/SUMIFS('Stock-AF'!AQ$2:AQ$215,'Stock-AF'!$C$2:$C$215,Shares!$A99,'Stock-AF'!$G$2:$G$215,Shares!$A$1)</f>
        <v>7.4409082734931062E-3</v>
      </c>
      <c r="AI99" s="9">
        <f>SUMIFS('Stock-AF'!AR$2:AR$215,'Stock-AF'!$C$2:$C$215,Shares!$B99,'Stock-AF'!$G$2:$G$215,Shares!$A$1)/SUMIFS('Stock-AF'!AR$2:AR$215,'Stock-AF'!$C$2:$C$215,Shares!$A99,'Stock-AF'!$G$2:$G$215,Shares!$A$1)</f>
        <v>8.7420709854799192E-3</v>
      </c>
      <c r="AJ99" s="9">
        <f>SUMIFS('Stock-AF'!AS$2:AS$215,'Stock-AF'!$C$2:$C$215,Shares!$B99,'Stock-AF'!$G$2:$G$215,Shares!$A$1)/SUMIFS('Stock-AF'!AS$2:AS$215,'Stock-AF'!$C$2:$C$215,Shares!$A99,'Stock-AF'!$G$2:$G$215,Shares!$A$1)</f>
        <v>2.3851369938974252E-3</v>
      </c>
      <c r="AK99" s="9">
        <f>SUMIFS('Stock-AF'!AT$2:AT$215,'Stock-AF'!$C$2:$C$215,Shares!$B99,'Stock-AF'!$G$2:$G$215,Shares!$A$1)/SUMIFS('Stock-AF'!AT$2:AT$215,'Stock-AF'!$C$2:$C$215,Shares!$A99,'Stock-AF'!$G$2:$G$215,Shares!$A$1)</f>
        <v>0.18430864946783226</v>
      </c>
      <c r="AL99" s="9">
        <f>SUMIFS('Stock-AF'!AU$2:AU$215,'Stock-AF'!$C$2:$C$215,Shares!$B99,'Stock-AF'!$G$2:$G$215,Shares!$A$1)/SUMIFS('Stock-AF'!AU$2:AU$215,'Stock-AF'!$C$2:$C$215,Shares!$A99,'Stock-AF'!$G$2:$G$215,Shares!$A$1)</f>
        <v>1.3376424186187109E-2</v>
      </c>
      <c r="AM99" s="9">
        <f>SUMIFS('Stock-AF'!AV$2:AV$215,'Stock-AF'!$C$2:$C$215,Shares!$B99,'Stock-AF'!$G$2:$G$215,Shares!$A$1)/SUMIFS('Stock-AF'!AV$2:AV$215,'Stock-AF'!$C$2:$C$215,Shares!$A99,'Stock-AF'!$G$2:$G$215,Shares!$A$1)</f>
        <v>0</v>
      </c>
    </row>
    <row r="100" spans="1:39">
      <c r="A100" t="str">
        <f t="shared" si="1"/>
        <v>C_ES-WH-HR*</v>
      </c>
      <c r="B100" s="4" t="s">
        <v>213</v>
      </c>
      <c r="C100" s="9">
        <f>SUMIFS('Stock-AF'!L$2:L$215,'Stock-AF'!$C$2:$C$215,Shares!$B100,'Stock-AF'!$G$2:$G$215,Shares!$A$1)/SUMIFS('Stock-AF'!L$2:L$215,'Stock-AF'!$C$2:$C$215,Shares!$A100,'Stock-AF'!$G$2:$G$215,Shares!$A$1)</f>
        <v>4.5708507124372147E-2</v>
      </c>
      <c r="D100" s="9">
        <f>SUMIFS('Stock-AF'!M$2:M$215,'Stock-AF'!$C$2:$C$215,Shares!$B100,'Stock-AF'!$G$2:$G$215,Shares!$A$1)/SUMIFS('Stock-AF'!M$2:M$215,'Stock-AF'!$C$2:$C$215,Shares!$A100,'Stock-AF'!$G$2:$G$215,Shares!$A$1)</f>
        <v>0.12129791890784365</v>
      </c>
      <c r="E100" s="9">
        <f>SUMIFS('Stock-AF'!N$2:N$215,'Stock-AF'!$C$2:$C$215,Shares!$B100,'Stock-AF'!$G$2:$G$215,Shares!$A$1)/SUMIFS('Stock-AF'!N$2:N$215,'Stock-AF'!$C$2:$C$215,Shares!$A100,'Stock-AF'!$G$2:$G$215,Shares!$A$1)</f>
        <v>0.35365117066708157</v>
      </c>
      <c r="F100" s="9">
        <f>SUMIFS('Stock-AF'!O$2:O$215,'Stock-AF'!$C$2:$C$215,Shares!$B100,'Stock-AF'!$G$2:$G$215,Shares!$A$1)/SUMIFS('Stock-AF'!O$2:O$215,'Stock-AF'!$C$2:$C$215,Shares!$A100,'Stock-AF'!$G$2:$G$215,Shares!$A$1)</f>
        <v>0.43568496612256241</v>
      </c>
      <c r="G100" s="9">
        <f>SUMIFS('Stock-AF'!P$2:P$215,'Stock-AF'!$C$2:$C$215,Shares!$B100,'Stock-AF'!$G$2:$G$215,Shares!$A$1)/SUMIFS('Stock-AF'!P$2:P$215,'Stock-AF'!$C$2:$C$215,Shares!$A100,'Stock-AF'!$G$2:$G$215,Shares!$A$1)</f>
        <v>4.342509943231794E-2</v>
      </c>
      <c r="H100" s="9">
        <f>SUMIFS('Stock-AF'!Q$2:Q$215,'Stock-AF'!$C$2:$C$215,Shares!$B100,'Stock-AF'!$G$2:$G$215,Shares!$A$1)/SUMIFS('Stock-AF'!Q$2:Q$215,'Stock-AF'!$C$2:$C$215,Shares!$A100,'Stock-AF'!$G$2:$G$215,Shares!$A$1)</f>
        <v>0.54256688839063516</v>
      </c>
      <c r="I100" s="9">
        <f>SUMIFS('Stock-AF'!R$2:R$215,'Stock-AF'!$C$2:$C$215,Shares!$B100,'Stock-AF'!$G$2:$G$215,Shares!$A$1)/SUMIFS('Stock-AF'!R$2:R$215,'Stock-AF'!$C$2:$C$215,Shares!$A100,'Stock-AF'!$G$2:$G$215,Shares!$A$1)</f>
        <v>0.12738716874931211</v>
      </c>
      <c r="J100" s="9">
        <f>SUMIFS('Stock-AF'!S$2:S$215,'Stock-AF'!$C$2:$C$215,Shares!$B100,'Stock-AF'!$G$2:$G$215,Shares!$A$1)/SUMIFS('Stock-AF'!S$2:S$215,'Stock-AF'!$C$2:$C$215,Shares!$A100,'Stock-AF'!$G$2:$G$215,Shares!$A$1)</f>
        <v>1.173965147950118E-2</v>
      </c>
      <c r="K100" s="9">
        <f>SUMIFS('Stock-AF'!T$2:T$215,'Stock-AF'!$C$2:$C$215,Shares!$B100,'Stock-AF'!$G$2:$G$215,Shares!$A$1)/SUMIFS('Stock-AF'!T$2:T$215,'Stock-AF'!$C$2:$C$215,Shares!$A100,'Stock-AF'!$G$2:$G$215,Shares!$A$1)</f>
        <v>0.4010093801191304</v>
      </c>
      <c r="L100" s="9">
        <f>SUMIFS('Stock-AF'!U$2:U$215,'Stock-AF'!$C$2:$C$215,Shares!$B100,'Stock-AF'!$G$2:$G$215,Shares!$A$1)/SUMIFS('Stock-AF'!U$2:U$215,'Stock-AF'!$C$2:$C$215,Shares!$A100,'Stock-AF'!$G$2:$G$215,Shares!$A$1)</f>
        <v>4.4472126761908454E-2</v>
      </c>
      <c r="M100" s="9">
        <f>SUMIFS('Stock-AF'!V$2:V$215,'Stock-AF'!$C$2:$C$215,Shares!$B100,'Stock-AF'!$G$2:$G$215,Shares!$A$1)/SUMIFS('Stock-AF'!V$2:V$215,'Stock-AF'!$C$2:$C$215,Shares!$A100,'Stock-AF'!$G$2:$G$215,Shares!$A$1)</f>
        <v>0.10037910216145246</v>
      </c>
      <c r="N100" s="9">
        <f>SUMIFS('Stock-AF'!W$2:W$215,'Stock-AF'!$C$2:$C$215,Shares!$B100,'Stock-AF'!$G$2:$G$215,Shares!$A$1)/SUMIFS('Stock-AF'!W$2:W$215,'Stock-AF'!$C$2:$C$215,Shares!$A100,'Stock-AF'!$G$2:$G$215,Shares!$A$1)</f>
        <v>0.10418439919759803</v>
      </c>
      <c r="O100" s="9">
        <f>SUMIFS('Stock-AF'!X$2:X$215,'Stock-AF'!$C$2:$C$215,Shares!$B100,'Stock-AF'!$G$2:$G$215,Shares!$A$1)/SUMIFS('Stock-AF'!X$2:X$215,'Stock-AF'!$C$2:$C$215,Shares!$A100,'Stock-AF'!$G$2:$G$215,Shares!$A$1)</f>
        <v>0.14870764871594863</v>
      </c>
      <c r="P100" s="9">
        <f>SUMIFS('Stock-AF'!Y$2:Y$215,'Stock-AF'!$C$2:$C$215,Shares!$B100,'Stock-AF'!$G$2:$G$215,Shares!$A$1)/SUMIFS('Stock-AF'!Y$2:Y$215,'Stock-AF'!$C$2:$C$215,Shares!$A100,'Stock-AF'!$G$2:$G$215,Shares!$A$1)</f>
        <v>7.4936142244465015E-2</v>
      </c>
      <c r="Q100" s="9">
        <f>SUMIFS('Stock-AF'!Z$2:Z$215,'Stock-AF'!$C$2:$C$215,Shares!$B100,'Stock-AF'!$G$2:$G$215,Shares!$A$1)/SUMIFS('Stock-AF'!Z$2:Z$215,'Stock-AF'!$C$2:$C$215,Shares!$A100,'Stock-AF'!$G$2:$G$215,Shares!$A$1)</f>
        <v>0.14648675238486397</v>
      </c>
      <c r="R100" s="9">
        <f>SUMIFS('Stock-AF'!AA$2:AA$215,'Stock-AF'!$C$2:$C$215,Shares!$B100,'Stock-AF'!$G$2:$G$215,Shares!$A$1)/SUMIFS('Stock-AF'!AA$2:AA$215,'Stock-AF'!$C$2:$C$215,Shares!$A100,'Stock-AF'!$G$2:$G$215,Shares!$A$1)</f>
        <v>0.11691265097892677</v>
      </c>
      <c r="S100" s="9">
        <f>SUMIFS('Stock-AF'!AB$2:AB$215,'Stock-AF'!$C$2:$C$215,Shares!$B100,'Stock-AF'!$G$2:$G$215,Shares!$A$1)/SUMIFS('Stock-AF'!AB$2:AB$215,'Stock-AF'!$C$2:$C$215,Shares!$A100,'Stock-AF'!$G$2:$G$215,Shares!$A$1)</f>
        <v>0</v>
      </c>
      <c r="T100" s="9">
        <f>SUMIFS('Stock-AF'!AC$2:AC$215,'Stock-AF'!$C$2:$C$215,Shares!$B100,'Stock-AF'!$G$2:$G$215,Shares!$A$1)/SUMIFS('Stock-AF'!AC$2:AC$215,'Stock-AF'!$C$2:$C$215,Shares!$A100,'Stock-AF'!$G$2:$G$215,Shares!$A$1)</f>
        <v>0.45098243169926638</v>
      </c>
      <c r="U100" s="9">
        <f>SUMIFS('Stock-AF'!AD$2:AD$215,'Stock-AF'!$C$2:$C$215,Shares!$B100,'Stock-AF'!$G$2:$G$215,Shares!$A$1)/SUMIFS('Stock-AF'!AD$2:AD$215,'Stock-AF'!$C$2:$C$215,Shares!$A100,'Stock-AF'!$G$2:$G$215,Shares!$A$1)</f>
        <v>0</v>
      </c>
      <c r="V100" s="9">
        <f>SUMIFS('Stock-AF'!AE$2:AE$215,'Stock-AF'!$C$2:$C$215,Shares!$B100,'Stock-AF'!$G$2:$G$215,Shares!$A$1)/SUMIFS('Stock-AF'!AE$2:AE$215,'Stock-AF'!$C$2:$C$215,Shares!$A100,'Stock-AF'!$G$2:$G$215,Shares!$A$1)</f>
        <v>1.9402902017634217E-2</v>
      </c>
      <c r="W100" s="9">
        <f>SUMIFS('Stock-AF'!AF$2:AF$215,'Stock-AF'!$C$2:$C$215,Shares!$B100,'Stock-AF'!$G$2:$G$215,Shares!$A$1)/SUMIFS('Stock-AF'!AF$2:AF$215,'Stock-AF'!$C$2:$C$215,Shares!$A100,'Stock-AF'!$G$2:$G$215,Shares!$A$1)</f>
        <v>0.37978744610838661</v>
      </c>
      <c r="X100" s="9">
        <f>SUMIFS('Stock-AF'!AG$2:AG$215,'Stock-AF'!$C$2:$C$215,Shares!$B100,'Stock-AF'!$G$2:$G$215,Shares!$A$1)/SUMIFS('Stock-AF'!AG$2:AG$215,'Stock-AF'!$C$2:$C$215,Shares!$A100,'Stock-AF'!$G$2:$G$215,Shares!$A$1)</f>
        <v>2.7236628746827314E-2</v>
      </c>
      <c r="Y100" s="9">
        <f>SUMIFS('Stock-AF'!AH$2:AH$215,'Stock-AF'!$C$2:$C$215,Shares!$B100,'Stock-AF'!$G$2:$G$215,Shares!$A$1)/SUMIFS('Stock-AF'!AH$2:AH$215,'Stock-AF'!$C$2:$C$215,Shares!$A100,'Stock-AF'!$G$2:$G$215,Shares!$A$1)</f>
        <v>0.27962082336297645</v>
      </c>
      <c r="Z100" s="9">
        <f>SUMIFS('Stock-AF'!AI$2:AI$215,'Stock-AF'!$C$2:$C$215,Shares!$B100,'Stock-AF'!$G$2:$G$215,Shares!$A$1)/SUMIFS('Stock-AF'!AI$2:AI$215,'Stock-AF'!$C$2:$C$215,Shares!$A100,'Stock-AF'!$G$2:$G$215,Shares!$A$1)</f>
        <v>8.0081174538371186E-2</v>
      </c>
      <c r="AA100" s="9">
        <f>SUMIFS('Stock-AF'!AJ$2:AJ$215,'Stock-AF'!$C$2:$C$215,Shares!$B100,'Stock-AF'!$G$2:$G$215,Shares!$A$1)/SUMIFS('Stock-AF'!AJ$2:AJ$215,'Stock-AF'!$C$2:$C$215,Shares!$A100,'Stock-AF'!$G$2:$G$215,Shares!$A$1)</f>
        <v>0</v>
      </c>
      <c r="AB100" s="9">
        <f>SUMIFS('Stock-AF'!AK$2:AK$215,'Stock-AF'!$C$2:$C$215,Shares!$B100,'Stock-AF'!$G$2:$G$215,Shares!$A$1)/SUMIFS('Stock-AF'!AK$2:AK$215,'Stock-AF'!$C$2:$C$215,Shares!$A100,'Stock-AF'!$G$2:$G$215,Shares!$A$1)</f>
        <v>0.36190224296191387</v>
      </c>
      <c r="AC100" s="9">
        <f>SUMIFS('Stock-AF'!AL$2:AL$215,'Stock-AF'!$C$2:$C$215,Shares!$B100,'Stock-AF'!$G$2:$G$215,Shares!$A$1)/SUMIFS('Stock-AF'!AL$2:AL$215,'Stock-AF'!$C$2:$C$215,Shares!$A100,'Stock-AF'!$G$2:$G$215,Shares!$A$1)</f>
        <v>0</v>
      </c>
      <c r="AD100" s="9">
        <f>SUMIFS('Stock-AF'!AM$2:AM$215,'Stock-AF'!$C$2:$C$215,Shares!$B100,'Stock-AF'!$G$2:$G$215,Shares!$A$1)/SUMIFS('Stock-AF'!AM$2:AM$215,'Stock-AF'!$C$2:$C$215,Shares!$A100,'Stock-AF'!$G$2:$G$215,Shares!$A$1)</f>
        <v>8.2377233509455611E-2</v>
      </c>
      <c r="AE100" s="9">
        <f>SUMIFS('Stock-AF'!AN$2:AN$215,'Stock-AF'!$C$2:$C$215,Shares!$B100,'Stock-AF'!$G$2:$G$215,Shares!$A$1)/SUMIFS('Stock-AF'!AN$2:AN$215,'Stock-AF'!$C$2:$C$215,Shares!$A100,'Stock-AF'!$G$2:$G$215,Shares!$A$1)</f>
        <v>0.1022603297403511</v>
      </c>
      <c r="AF100" s="9">
        <f>SUMIFS('Stock-AF'!AO$2:AO$215,'Stock-AF'!$C$2:$C$215,Shares!$B100,'Stock-AF'!$G$2:$G$215,Shares!$A$1)/SUMIFS('Stock-AF'!AO$2:AO$215,'Stock-AF'!$C$2:$C$215,Shares!$A100,'Stock-AF'!$G$2:$G$215,Shares!$A$1)</f>
        <v>8.5383760776056875E-2</v>
      </c>
      <c r="AG100" s="9">
        <f>SUMIFS('Stock-AF'!AP$2:AP$215,'Stock-AF'!$C$2:$C$215,Shares!$B100,'Stock-AF'!$G$2:$G$215,Shares!$A$1)/SUMIFS('Stock-AF'!AP$2:AP$215,'Stock-AF'!$C$2:$C$215,Shares!$A100,'Stock-AF'!$G$2:$G$215,Shares!$A$1)</f>
        <v>0.12208807367850773</v>
      </c>
      <c r="AH100" s="9">
        <f>SUMIFS('Stock-AF'!AQ$2:AQ$215,'Stock-AF'!$C$2:$C$215,Shares!$B100,'Stock-AF'!$G$2:$G$215,Shares!$A$1)/SUMIFS('Stock-AF'!AQ$2:AQ$215,'Stock-AF'!$C$2:$C$215,Shares!$A100,'Stock-AF'!$G$2:$G$215,Shares!$A$1)</f>
        <v>2.5991751783249955E-2</v>
      </c>
      <c r="AI100" s="9">
        <f>SUMIFS('Stock-AF'!AR$2:AR$215,'Stock-AF'!$C$2:$C$215,Shares!$B100,'Stock-AF'!$G$2:$G$215,Shares!$A$1)/SUMIFS('Stock-AF'!AR$2:AR$215,'Stock-AF'!$C$2:$C$215,Shares!$A100,'Stock-AF'!$G$2:$G$215,Shares!$A$1)</f>
        <v>0.17233368195717655</v>
      </c>
      <c r="AJ100" s="9">
        <f>SUMIFS('Stock-AF'!AS$2:AS$215,'Stock-AF'!$C$2:$C$215,Shares!$B100,'Stock-AF'!$G$2:$G$215,Shares!$A$1)/SUMIFS('Stock-AF'!AS$2:AS$215,'Stock-AF'!$C$2:$C$215,Shares!$A100,'Stock-AF'!$G$2:$G$215,Shares!$A$1)</f>
        <v>0.27002027570317644</v>
      </c>
      <c r="AK100" s="9">
        <f>SUMIFS('Stock-AF'!AT$2:AT$215,'Stock-AF'!$C$2:$C$215,Shares!$B100,'Stock-AF'!$G$2:$G$215,Shares!$A$1)/SUMIFS('Stock-AF'!AT$2:AT$215,'Stock-AF'!$C$2:$C$215,Shares!$A100,'Stock-AF'!$G$2:$G$215,Shares!$A$1)</f>
        <v>0.37576409189225074</v>
      </c>
      <c r="AL100" s="9">
        <f>SUMIFS('Stock-AF'!AU$2:AU$215,'Stock-AF'!$C$2:$C$215,Shares!$B100,'Stock-AF'!$G$2:$G$215,Shares!$A$1)/SUMIFS('Stock-AF'!AU$2:AU$215,'Stock-AF'!$C$2:$C$215,Shares!$A100,'Stock-AF'!$G$2:$G$215,Shares!$A$1)</f>
        <v>3.8181681717749938E-2</v>
      </c>
      <c r="AM100" s="9">
        <f>SUMIFS('Stock-AF'!AV$2:AV$215,'Stock-AF'!$C$2:$C$215,Shares!$B100,'Stock-AF'!$G$2:$G$215,Shares!$A$1)/SUMIFS('Stock-AF'!AV$2:AV$215,'Stock-AF'!$C$2:$C$215,Shares!$A100,'Stock-AF'!$G$2:$G$215,Shares!$A$1)</f>
        <v>6.5123319495786786E-2</v>
      </c>
    </row>
    <row r="101" spans="1:39">
      <c r="A101" t="str">
        <f t="shared" si="1"/>
        <v>C_ES-WH-HR*</v>
      </c>
      <c r="B101" s="4" t="s">
        <v>214</v>
      </c>
      <c r="C101" s="9">
        <f>SUMIFS('Stock-AF'!L$2:L$215,'Stock-AF'!$C$2:$C$215,Shares!$B101,'Stock-AF'!$G$2:$G$215,Shares!$A$1)/SUMIFS('Stock-AF'!L$2:L$215,'Stock-AF'!$C$2:$C$215,Shares!$A101,'Stock-AF'!$G$2:$G$215,Shares!$A$1)</f>
        <v>0.35285741717314434</v>
      </c>
      <c r="D101" s="9">
        <f>SUMIFS('Stock-AF'!M$2:M$215,'Stock-AF'!$C$2:$C$215,Shares!$B101,'Stock-AF'!$G$2:$G$215,Shares!$A$1)/SUMIFS('Stock-AF'!M$2:M$215,'Stock-AF'!$C$2:$C$215,Shares!$A101,'Stock-AF'!$G$2:$G$215,Shares!$A$1)</f>
        <v>0.31108784919078059</v>
      </c>
      <c r="E101" s="9">
        <f>SUMIFS('Stock-AF'!N$2:N$215,'Stock-AF'!$C$2:$C$215,Shares!$B101,'Stock-AF'!$G$2:$G$215,Shares!$A$1)/SUMIFS('Stock-AF'!N$2:N$215,'Stock-AF'!$C$2:$C$215,Shares!$A101,'Stock-AF'!$G$2:$G$215,Shares!$A$1)</f>
        <v>0</v>
      </c>
      <c r="F101" s="9">
        <f>SUMIFS('Stock-AF'!O$2:O$215,'Stock-AF'!$C$2:$C$215,Shares!$B101,'Stock-AF'!$G$2:$G$215,Shares!$A$1)/SUMIFS('Stock-AF'!O$2:O$215,'Stock-AF'!$C$2:$C$215,Shares!$A101,'Stock-AF'!$G$2:$G$215,Shares!$A$1)</f>
        <v>4.1750670446454525E-3</v>
      </c>
      <c r="G101" s="9">
        <f>SUMIFS('Stock-AF'!P$2:P$215,'Stock-AF'!$C$2:$C$215,Shares!$B101,'Stock-AF'!$G$2:$G$215,Shares!$A$1)/SUMIFS('Stock-AF'!P$2:P$215,'Stock-AF'!$C$2:$C$215,Shares!$A101,'Stock-AF'!$G$2:$G$215,Shares!$A$1)</f>
        <v>5.4141179251662147E-2</v>
      </c>
      <c r="H101" s="9">
        <f>SUMIFS('Stock-AF'!Q$2:Q$215,'Stock-AF'!$C$2:$C$215,Shares!$B101,'Stock-AF'!$G$2:$G$215,Shares!$A$1)/SUMIFS('Stock-AF'!Q$2:Q$215,'Stock-AF'!$C$2:$C$215,Shares!$A101,'Stock-AF'!$G$2:$G$215,Shares!$A$1)</f>
        <v>3.2213806967748219E-2</v>
      </c>
      <c r="I101" s="9">
        <f>SUMIFS('Stock-AF'!R$2:R$215,'Stock-AF'!$C$2:$C$215,Shares!$B101,'Stock-AF'!$G$2:$G$215,Shares!$A$1)/SUMIFS('Stock-AF'!R$2:R$215,'Stock-AF'!$C$2:$C$215,Shares!$A101,'Stock-AF'!$G$2:$G$215,Shares!$A$1)</f>
        <v>0.55131578200014941</v>
      </c>
      <c r="J101" s="9">
        <f>SUMIFS('Stock-AF'!S$2:S$215,'Stock-AF'!$C$2:$C$215,Shares!$B101,'Stock-AF'!$G$2:$G$215,Shares!$A$1)/SUMIFS('Stock-AF'!S$2:S$215,'Stock-AF'!$C$2:$C$215,Shares!$A101,'Stock-AF'!$G$2:$G$215,Shares!$A$1)</f>
        <v>1.1778172451674335E-2</v>
      </c>
      <c r="K101" s="9">
        <f>SUMIFS('Stock-AF'!T$2:T$215,'Stock-AF'!$C$2:$C$215,Shares!$B101,'Stock-AF'!$G$2:$G$215,Shares!$A$1)/SUMIFS('Stock-AF'!T$2:T$215,'Stock-AF'!$C$2:$C$215,Shares!$A101,'Stock-AF'!$G$2:$G$215,Shares!$A$1)</f>
        <v>8.5945907043800274E-3</v>
      </c>
      <c r="L101" s="9">
        <f>SUMIFS('Stock-AF'!U$2:U$215,'Stock-AF'!$C$2:$C$215,Shares!$B101,'Stock-AF'!$G$2:$G$215,Shares!$A$1)/SUMIFS('Stock-AF'!U$2:U$215,'Stock-AF'!$C$2:$C$215,Shares!$A101,'Stock-AF'!$G$2:$G$215,Shares!$A$1)</f>
        <v>1.444027886798783E-2</v>
      </c>
      <c r="M101" s="9">
        <f>SUMIFS('Stock-AF'!V$2:V$215,'Stock-AF'!$C$2:$C$215,Shares!$B101,'Stock-AF'!$G$2:$G$215,Shares!$A$1)/SUMIFS('Stock-AF'!V$2:V$215,'Stock-AF'!$C$2:$C$215,Shares!$A101,'Stock-AF'!$G$2:$G$215,Shares!$A$1)</f>
        <v>0</v>
      </c>
      <c r="N101" s="9">
        <f>SUMIFS('Stock-AF'!W$2:W$215,'Stock-AF'!$C$2:$C$215,Shares!$B101,'Stock-AF'!$G$2:$G$215,Shares!$A$1)/SUMIFS('Stock-AF'!W$2:W$215,'Stock-AF'!$C$2:$C$215,Shares!$A101,'Stock-AF'!$G$2:$G$215,Shares!$A$1)</f>
        <v>2.550846167585219E-2</v>
      </c>
      <c r="O101" s="9">
        <f>SUMIFS('Stock-AF'!X$2:X$215,'Stock-AF'!$C$2:$C$215,Shares!$B101,'Stock-AF'!$G$2:$G$215,Shares!$A$1)/SUMIFS('Stock-AF'!X$2:X$215,'Stock-AF'!$C$2:$C$215,Shares!$A101,'Stock-AF'!$G$2:$G$215,Shares!$A$1)</f>
        <v>4.4674595083194608E-2</v>
      </c>
      <c r="P101" s="9">
        <f>SUMIFS('Stock-AF'!Y$2:Y$215,'Stock-AF'!$C$2:$C$215,Shares!$B101,'Stock-AF'!$G$2:$G$215,Shares!$A$1)/SUMIFS('Stock-AF'!Y$2:Y$215,'Stock-AF'!$C$2:$C$215,Shares!$A101,'Stock-AF'!$G$2:$G$215,Shares!$A$1)</f>
        <v>0</v>
      </c>
      <c r="Q101" s="9">
        <f>SUMIFS('Stock-AF'!Z$2:Z$215,'Stock-AF'!$C$2:$C$215,Shares!$B101,'Stock-AF'!$G$2:$G$215,Shares!$A$1)/SUMIFS('Stock-AF'!Z$2:Z$215,'Stock-AF'!$C$2:$C$215,Shares!$A101,'Stock-AF'!$G$2:$G$215,Shares!$A$1)</f>
        <v>1.3236730715698072E-2</v>
      </c>
      <c r="R101" s="9">
        <f>SUMIFS('Stock-AF'!AA$2:AA$215,'Stock-AF'!$C$2:$C$215,Shares!$B101,'Stock-AF'!$G$2:$G$215,Shares!$A$1)/SUMIFS('Stock-AF'!AA$2:AA$215,'Stock-AF'!$C$2:$C$215,Shares!$A101,'Stock-AF'!$G$2:$G$215,Shares!$A$1)</f>
        <v>0</v>
      </c>
      <c r="S101" s="9">
        <f>SUMIFS('Stock-AF'!AB$2:AB$215,'Stock-AF'!$C$2:$C$215,Shares!$B101,'Stock-AF'!$G$2:$G$215,Shares!$A$1)/SUMIFS('Stock-AF'!AB$2:AB$215,'Stock-AF'!$C$2:$C$215,Shares!$A101,'Stock-AF'!$G$2:$G$215,Shares!$A$1)</f>
        <v>1.1141710105417003E-3</v>
      </c>
      <c r="T101" s="9">
        <f>SUMIFS('Stock-AF'!AC$2:AC$215,'Stock-AF'!$C$2:$C$215,Shares!$B101,'Stock-AF'!$G$2:$G$215,Shares!$A$1)/SUMIFS('Stock-AF'!AC$2:AC$215,'Stock-AF'!$C$2:$C$215,Shares!$A101,'Stock-AF'!$G$2:$G$215,Shares!$A$1)</f>
        <v>2.2366568419339835E-3</v>
      </c>
      <c r="U101" s="9">
        <f>SUMIFS('Stock-AF'!AD$2:AD$215,'Stock-AF'!$C$2:$C$215,Shares!$B101,'Stock-AF'!$G$2:$G$215,Shares!$A$1)/SUMIFS('Stock-AF'!AD$2:AD$215,'Stock-AF'!$C$2:$C$215,Shares!$A101,'Stock-AF'!$G$2:$G$215,Shares!$A$1)</f>
        <v>0</v>
      </c>
      <c r="V101" s="9">
        <f>SUMIFS('Stock-AF'!AE$2:AE$215,'Stock-AF'!$C$2:$C$215,Shares!$B101,'Stock-AF'!$G$2:$G$215,Shares!$A$1)/SUMIFS('Stock-AF'!AE$2:AE$215,'Stock-AF'!$C$2:$C$215,Shares!$A101,'Stock-AF'!$G$2:$G$215,Shares!$A$1)</f>
        <v>2.4860205715880594E-2</v>
      </c>
      <c r="W101" s="9">
        <f>SUMIFS('Stock-AF'!AF$2:AF$215,'Stock-AF'!$C$2:$C$215,Shares!$B101,'Stock-AF'!$G$2:$G$215,Shares!$A$1)/SUMIFS('Stock-AF'!AF$2:AF$215,'Stock-AF'!$C$2:$C$215,Shares!$A101,'Stock-AF'!$G$2:$G$215,Shares!$A$1)</f>
        <v>7.5112997062559528E-2</v>
      </c>
      <c r="X101" s="9">
        <f>SUMIFS('Stock-AF'!AG$2:AG$215,'Stock-AF'!$C$2:$C$215,Shares!$B101,'Stock-AF'!$G$2:$G$215,Shares!$A$1)/SUMIFS('Stock-AF'!AG$2:AG$215,'Stock-AF'!$C$2:$C$215,Shares!$A101,'Stock-AF'!$G$2:$G$215,Shares!$A$1)</f>
        <v>0</v>
      </c>
      <c r="Y101" s="9">
        <f>SUMIFS('Stock-AF'!AH$2:AH$215,'Stock-AF'!$C$2:$C$215,Shares!$B101,'Stock-AF'!$G$2:$G$215,Shares!$A$1)/SUMIFS('Stock-AF'!AH$2:AH$215,'Stock-AF'!$C$2:$C$215,Shares!$A101,'Stock-AF'!$G$2:$G$215,Shares!$A$1)</f>
        <v>0</v>
      </c>
      <c r="Z101" s="9">
        <f>SUMIFS('Stock-AF'!AI$2:AI$215,'Stock-AF'!$C$2:$C$215,Shares!$B101,'Stock-AF'!$G$2:$G$215,Shares!$A$1)/SUMIFS('Stock-AF'!AI$2:AI$215,'Stock-AF'!$C$2:$C$215,Shares!$A101,'Stock-AF'!$G$2:$G$215,Shares!$A$1)</f>
        <v>0</v>
      </c>
      <c r="AA101" s="9">
        <f>SUMIFS('Stock-AF'!AJ$2:AJ$215,'Stock-AF'!$C$2:$C$215,Shares!$B101,'Stock-AF'!$G$2:$G$215,Shares!$A$1)/SUMIFS('Stock-AF'!AJ$2:AJ$215,'Stock-AF'!$C$2:$C$215,Shares!$A101,'Stock-AF'!$G$2:$G$215,Shares!$A$1)</f>
        <v>0</v>
      </c>
      <c r="AB101" s="9">
        <f>SUMIFS('Stock-AF'!AK$2:AK$215,'Stock-AF'!$C$2:$C$215,Shares!$B101,'Stock-AF'!$G$2:$G$215,Shares!$A$1)/SUMIFS('Stock-AF'!AK$2:AK$215,'Stock-AF'!$C$2:$C$215,Shares!$A101,'Stock-AF'!$G$2:$G$215,Shares!$A$1)</f>
        <v>0</v>
      </c>
      <c r="AC101" s="9">
        <f>SUMIFS('Stock-AF'!AL$2:AL$215,'Stock-AF'!$C$2:$C$215,Shares!$B101,'Stock-AF'!$G$2:$G$215,Shares!$A$1)/SUMIFS('Stock-AF'!AL$2:AL$215,'Stock-AF'!$C$2:$C$215,Shares!$A101,'Stock-AF'!$G$2:$G$215,Shares!$A$1)</f>
        <v>0</v>
      </c>
      <c r="AD101" s="9">
        <f>SUMIFS('Stock-AF'!AM$2:AM$215,'Stock-AF'!$C$2:$C$215,Shares!$B101,'Stock-AF'!$G$2:$G$215,Shares!$A$1)/SUMIFS('Stock-AF'!AM$2:AM$215,'Stock-AF'!$C$2:$C$215,Shares!$A101,'Stock-AF'!$G$2:$G$215,Shares!$A$1)</f>
        <v>9.2077360835781403E-3</v>
      </c>
      <c r="AE101" s="9">
        <f>SUMIFS('Stock-AF'!AN$2:AN$215,'Stock-AF'!$C$2:$C$215,Shares!$B101,'Stock-AF'!$G$2:$G$215,Shares!$A$1)/SUMIFS('Stock-AF'!AN$2:AN$215,'Stock-AF'!$C$2:$C$215,Shares!$A101,'Stock-AF'!$G$2:$G$215,Shares!$A$1)</f>
        <v>0</v>
      </c>
      <c r="AF101" s="9">
        <f>SUMIFS('Stock-AF'!AO$2:AO$215,'Stock-AF'!$C$2:$C$215,Shares!$B101,'Stock-AF'!$G$2:$G$215,Shares!$A$1)/SUMIFS('Stock-AF'!AO$2:AO$215,'Stock-AF'!$C$2:$C$215,Shares!$A101,'Stock-AF'!$G$2:$G$215,Shares!$A$1)</f>
        <v>3.67076694511258E-3</v>
      </c>
      <c r="AG101" s="9">
        <f>SUMIFS('Stock-AF'!AP$2:AP$215,'Stock-AF'!$C$2:$C$215,Shares!$B101,'Stock-AF'!$G$2:$G$215,Shares!$A$1)/SUMIFS('Stock-AF'!AP$2:AP$215,'Stock-AF'!$C$2:$C$215,Shares!$A101,'Stock-AF'!$G$2:$G$215,Shares!$A$1)</f>
        <v>0.18485443064473775</v>
      </c>
      <c r="AH101" s="9">
        <f>SUMIFS('Stock-AF'!AQ$2:AQ$215,'Stock-AF'!$C$2:$C$215,Shares!$B101,'Stock-AF'!$G$2:$G$215,Shares!$A$1)/SUMIFS('Stock-AF'!AQ$2:AQ$215,'Stock-AF'!$C$2:$C$215,Shares!$A101,'Stock-AF'!$G$2:$G$215,Shares!$A$1)</f>
        <v>4.2831191744002311E-4</v>
      </c>
      <c r="AI101" s="9">
        <f>SUMIFS('Stock-AF'!AR$2:AR$215,'Stock-AF'!$C$2:$C$215,Shares!$B101,'Stock-AF'!$G$2:$G$215,Shares!$A$1)/SUMIFS('Stock-AF'!AR$2:AR$215,'Stock-AF'!$C$2:$C$215,Shares!$A101,'Stock-AF'!$G$2:$G$215,Shares!$A$1)</f>
        <v>0</v>
      </c>
      <c r="AJ101" s="9">
        <f>SUMIFS('Stock-AF'!AS$2:AS$215,'Stock-AF'!$C$2:$C$215,Shares!$B101,'Stock-AF'!$G$2:$G$215,Shares!$A$1)/SUMIFS('Stock-AF'!AS$2:AS$215,'Stock-AF'!$C$2:$C$215,Shares!$A101,'Stock-AF'!$G$2:$G$215,Shares!$A$1)</f>
        <v>0</v>
      </c>
      <c r="AK101" s="9">
        <f>SUMIFS('Stock-AF'!AT$2:AT$215,'Stock-AF'!$C$2:$C$215,Shares!$B101,'Stock-AF'!$G$2:$G$215,Shares!$A$1)/SUMIFS('Stock-AF'!AT$2:AT$215,'Stock-AF'!$C$2:$C$215,Shares!$A101,'Stock-AF'!$G$2:$G$215,Shares!$A$1)</f>
        <v>0</v>
      </c>
      <c r="AL101" s="9">
        <f>SUMIFS('Stock-AF'!AU$2:AU$215,'Stock-AF'!$C$2:$C$215,Shares!$B101,'Stock-AF'!$G$2:$G$215,Shares!$A$1)/SUMIFS('Stock-AF'!AU$2:AU$215,'Stock-AF'!$C$2:$C$215,Shares!$A101,'Stock-AF'!$G$2:$G$215,Shares!$A$1)</f>
        <v>2.8483961108759063E-4</v>
      </c>
      <c r="AM101" s="9">
        <f>SUMIFS('Stock-AF'!AV$2:AV$215,'Stock-AF'!$C$2:$C$215,Shares!$B101,'Stock-AF'!$G$2:$G$215,Shares!$A$1)/SUMIFS('Stock-AF'!AV$2:AV$215,'Stock-AF'!$C$2:$C$215,Shares!$A101,'Stock-AF'!$G$2:$G$215,Shares!$A$1)</f>
        <v>0</v>
      </c>
    </row>
    <row r="102" spans="1:39">
      <c r="A102" t="str">
        <f t="shared" si="1"/>
        <v>C_ES-WH-OF*</v>
      </c>
      <c r="B102" s="4" t="s">
        <v>215</v>
      </c>
      <c r="C102" s="9">
        <f>SUMIFS('Stock-AF'!L$2:L$215,'Stock-AF'!$C$2:$C$215,Shares!$B102,'Stock-AF'!$G$2:$G$215,Shares!$A$1)/SUMIFS('Stock-AF'!L$2:L$215,'Stock-AF'!$C$2:$C$215,Shares!$A102,'Stock-AF'!$G$2:$G$215,Shares!$A$1)</f>
        <v>4.4997338140410341E-2</v>
      </c>
      <c r="D102" s="9">
        <f>SUMIFS('Stock-AF'!M$2:M$215,'Stock-AF'!$C$2:$C$215,Shares!$B102,'Stock-AF'!$G$2:$G$215,Shares!$A$1)/SUMIFS('Stock-AF'!M$2:M$215,'Stock-AF'!$C$2:$C$215,Shares!$A102,'Stock-AF'!$G$2:$G$215,Shares!$A$1)</f>
        <v>1.9587857403126394E-2</v>
      </c>
      <c r="E102" s="9">
        <f>SUMIFS('Stock-AF'!N$2:N$215,'Stock-AF'!$C$2:$C$215,Shares!$B102,'Stock-AF'!$G$2:$G$215,Shares!$A$1)/SUMIFS('Stock-AF'!N$2:N$215,'Stock-AF'!$C$2:$C$215,Shares!$A102,'Stock-AF'!$G$2:$G$215,Shares!$A$1)</f>
        <v>0</v>
      </c>
      <c r="F102" s="9">
        <f>SUMIFS('Stock-AF'!O$2:O$215,'Stock-AF'!$C$2:$C$215,Shares!$B102,'Stock-AF'!$G$2:$G$215,Shares!$A$1)/SUMIFS('Stock-AF'!O$2:O$215,'Stock-AF'!$C$2:$C$215,Shares!$A102,'Stock-AF'!$G$2:$G$215,Shares!$A$1)</f>
        <v>2.7199322025382228E-4</v>
      </c>
      <c r="G102" s="9">
        <f>SUMIFS('Stock-AF'!P$2:P$215,'Stock-AF'!$C$2:$C$215,Shares!$B102,'Stock-AF'!$G$2:$G$215,Shares!$A$1)/SUMIFS('Stock-AF'!P$2:P$215,'Stock-AF'!$C$2:$C$215,Shares!$A102,'Stock-AF'!$G$2:$G$215,Shares!$A$1)</f>
        <v>4.9338611524116895E-3</v>
      </c>
      <c r="H102" s="9">
        <f>SUMIFS('Stock-AF'!Q$2:Q$215,'Stock-AF'!$C$2:$C$215,Shares!$B102,'Stock-AF'!$G$2:$G$215,Shares!$A$1)/SUMIFS('Stock-AF'!Q$2:Q$215,'Stock-AF'!$C$2:$C$215,Shares!$A102,'Stock-AF'!$G$2:$G$215,Shares!$A$1)</f>
        <v>8.9627349835262562E-2</v>
      </c>
      <c r="I102" s="9">
        <f>SUMIFS('Stock-AF'!R$2:R$215,'Stock-AF'!$C$2:$C$215,Shares!$B102,'Stock-AF'!$G$2:$G$215,Shares!$A$1)/SUMIFS('Stock-AF'!R$2:R$215,'Stock-AF'!$C$2:$C$215,Shares!$A102,'Stock-AF'!$G$2:$G$215,Shares!$A$1)</f>
        <v>1.1667091449679881E-2</v>
      </c>
      <c r="J102" s="9">
        <f>SUMIFS('Stock-AF'!S$2:S$215,'Stock-AF'!$C$2:$C$215,Shares!$B102,'Stock-AF'!$G$2:$G$215,Shares!$A$1)/SUMIFS('Stock-AF'!S$2:S$215,'Stock-AF'!$C$2:$C$215,Shares!$A102,'Stock-AF'!$G$2:$G$215,Shares!$A$1)</f>
        <v>1.1308093324050493E-2</v>
      </c>
      <c r="K102" s="9">
        <f>SUMIFS('Stock-AF'!T$2:T$215,'Stock-AF'!$C$2:$C$215,Shares!$B102,'Stock-AF'!$G$2:$G$215,Shares!$A$1)/SUMIFS('Stock-AF'!T$2:T$215,'Stock-AF'!$C$2:$C$215,Shares!$A102,'Stock-AF'!$G$2:$G$215,Shares!$A$1)</f>
        <v>0</v>
      </c>
      <c r="L102" s="9">
        <f>SUMIFS('Stock-AF'!U$2:U$215,'Stock-AF'!$C$2:$C$215,Shares!$B102,'Stock-AF'!$G$2:$G$215,Shares!$A$1)/SUMIFS('Stock-AF'!U$2:U$215,'Stock-AF'!$C$2:$C$215,Shares!$A102,'Stock-AF'!$G$2:$G$215,Shares!$A$1)</f>
        <v>1.2369280375337091E-2</v>
      </c>
      <c r="M102" s="9">
        <f>SUMIFS('Stock-AF'!V$2:V$215,'Stock-AF'!$C$2:$C$215,Shares!$B102,'Stock-AF'!$G$2:$G$215,Shares!$A$1)/SUMIFS('Stock-AF'!V$2:V$215,'Stock-AF'!$C$2:$C$215,Shares!$A102,'Stock-AF'!$G$2:$G$215,Shares!$A$1)</f>
        <v>3.3573084185661996E-2</v>
      </c>
      <c r="N102" s="9">
        <f>SUMIFS('Stock-AF'!W$2:W$215,'Stock-AF'!$C$2:$C$215,Shares!$B102,'Stock-AF'!$G$2:$G$215,Shares!$A$1)/SUMIFS('Stock-AF'!W$2:W$215,'Stock-AF'!$C$2:$C$215,Shares!$A102,'Stock-AF'!$G$2:$G$215,Shares!$A$1)</f>
        <v>0</v>
      </c>
      <c r="O102" s="9">
        <f>SUMIFS('Stock-AF'!X$2:X$215,'Stock-AF'!$C$2:$C$215,Shares!$B102,'Stock-AF'!$G$2:$G$215,Shares!$A$1)/SUMIFS('Stock-AF'!X$2:X$215,'Stock-AF'!$C$2:$C$215,Shares!$A102,'Stock-AF'!$G$2:$G$215,Shares!$A$1)</f>
        <v>5.2187903761628006E-3</v>
      </c>
      <c r="P102" s="9">
        <f>SUMIFS('Stock-AF'!Y$2:Y$215,'Stock-AF'!$C$2:$C$215,Shares!$B102,'Stock-AF'!$G$2:$G$215,Shares!$A$1)/SUMIFS('Stock-AF'!Y$2:Y$215,'Stock-AF'!$C$2:$C$215,Shares!$A102,'Stock-AF'!$G$2:$G$215,Shares!$A$1)</f>
        <v>3.4104753734381738E-2</v>
      </c>
      <c r="Q102" s="9">
        <f>SUMIFS('Stock-AF'!Z$2:Z$215,'Stock-AF'!$C$2:$C$215,Shares!$B102,'Stock-AF'!$G$2:$G$215,Shares!$A$1)/SUMIFS('Stock-AF'!Z$2:Z$215,'Stock-AF'!$C$2:$C$215,Shares!$A102,'Stock-AF'!$G$2:$G$215,Shares!$A$1)</f>
        <v>2.1444859328239165E-2</v>
      </c>
      <c r="R102" s="9">
        <f>SUMIFS('Stock-AF'!AA$2:AA$215,'Stock-AF'!$C$2:$C$215,Shares!$B102,'Stock-AF'!$G$2:$G$215,Shares!$A$1)/SUMIFS('Stock-AF'!AA$2:AA$215,'Stock-AF'!$C$2:$C$215,Shares!$A102,'Stock-AF'!$G$2:$G$215,Shares!$A$1)</f>
        <v>1.9983270859797132E-3</v>
      </c>
      <c r="S102" s="9">
        <f>SUMIFS('Stock-AF'!AB$2:AB$215,'Stock-AF'!$C$2:$C$215,Shares!$B102,'Stock-AF'!$G$2:$G$215,Shares!$A$1)/SUMIFS('Stock-AF'!AB$2:AB$215,'Stock-AF'!$C$2:$C$215,Shares!$A102,'Stock-AF'!$G$2:$G$215,Shares!$A$1)</f>
        <v>3.6072979101705878E-2</v>
      </c>
      <c r="T102" s="9">
        <f>SUMIFS('Stock-AF'!AC$2:AC$215,'Stock-AF'!$C$2:$C$215,Shares!$B102,'Stock-AF'!$G$2:$G$215,Shares!$A$1)/SUMIFS('Stock-AF'!AC$2:AC$215,'Stock-AF'!$C$2:$C$215,Shares!$A102,'Stock-AF'!$G$2:$G$215,Shares!$A$1)</f>
        <v>5.8566779195060748E-3</v>
      </c>
      <c r="U102" s="9">
        <f>SUMIFS('Stock-AF'!AD$2:AD$215,'Stock-AF'!$C$2:$C$215,Shares!$B102,'Stock-AF'!$G$2:$G$215,Shares!$A$1)/SUMIFS('Stock-AF'!AD$2:AD$215,'Stock-AF'!$C$2:$C$215,Shares!$A102,'Stock-AF'!$G$2:$G$215,Shares!$A$1)</f>
        <v>0</v>
      </c>
      <c r="V102" s="9">
        <f>SUMIFS('Stock-AF'!AE$2:AE$215,'Stock-AF'!$C$2:$C$215,Shares!$B102,'Stock-AF'!$G$2:$G$215,Shares!$A$1)/SUMIFS('Stock-AF'!AE$2:AE$215,'Stock-AF'!$C$2:$C$215,Shares!$A102,'Stock-AF'!$G$2:$G$215,Shares!$A$1)</f>
        <v>0</v>
      </c>
      <c r="W102" s="9">
        <f>SUMIFS('Stock-AF'!AF$2:AF$215,'Stock-AF'!$C$2:$C$215,Shares!$B102,'Stock-AF'!$G$2:$G$215,Shares!$A$1)/SUMIFS('Stock-AF'!AF$2:AF$215,'Stock-AF'!$C$2:$C$215,Shares!$A102,'Stock-AF'!$G$2:$G$215,Shares!$A$1)</f>
        <v>4.2225188593145967E-2</v>
      </c>
      <c r="X102" s="9">
        <f>SUMIFS('Stock-AF'!AG$2:AG$215,'Stock-AF'!$C$2:$C$215,Shares!$B102,'Stock-AF'!$G$2:$G$215,Shares!$A$1)/SUMIFS('Stock-AF'!AG$2:AG$215,'Stock-AF'!$C$2:$C$215,Shares!$A102,'Stock-AF'!$G$2:$G$215,Shares!$A$1)</f>
        <v>2.6744412604345076E-2</v>
      </c>
      <c r="Y102" s="9">
        <f>SUMIFS('Stock-AF'!AH$2:AH$215,'Stock-AF'!$C$2:$C$215,Shares!$B102,'Stock-AF'!$G$2:$G$215,Shares!$A$1)/SUMIFS('Stock-AF'!AH$2:AH$215,'Stock-AF'!$C$2:$C$215,Shares!$A102,'Stock-AF'!$G$2:$G$215,Shares!$A$1)</f>
        <v>0</v>
      </c>
      <c r="Z102" s="9">
        <f>SUMIFS('Stock-AF'!AI$2:AI$215,'Stock-AF'!$C$2:$C$215,Shares!$B102,'Stock-AF'!$G$2:$G$215,Shares!$A$1)/SUMIFS('Stock-AF'!AI$2:AI$215,'Stock-AF'!$C$2:$C$215,Shares!$A102,'Stock-AF'!$G$2:$G$215,Shares!$A$1)</f>
        <v>0.10465081670547448</v>
      </c>
      <c r="AA102" s="9">
        <f>SUMIFS('Stock-AF'!AJ$2:AJ$215,'Stock-AF'!$C$2:$C$215,Shares!$B102,'Stock-AF'!$G$2:$G$215,Shares!$A$1)/SUMIFS('Stock-AF'!AJ$2:AJ$215,'Stock-AF'!$C$2:$C$215,Shares!$A102,'Stock-AF'!$G$2:$G$215,Shares!$A$1)</f>
        <v>0</v>
      </c>
      <c r="AB102" s="9">
        <f>SUMIFS('Stock-AF'!AK$2:AK$215,'Stock-AF'!$C$2:$C$215,Shares!$B102,'Stock-AF'!$G$2:$G$215,Shares!$A$1)/SUMIFS('Stock-AF'!AK$2:AK$215,'Stock-AF'!$C$2:$C$215,Shares!$A102,'Stock-AF'!$G$2:$G$215,Shares!$A$1)</f>
        <v>4.16984017008699E-2</v>
      </c>
      <c r="AC102" s="9">
        <f>SUMIFS('Stock-AF'!AL$2:AL$215,'Stock-AF'!$C$2:$C$215,Shares!$B102,'Stock-AF'!$G$2:$G$215,Shares!$A$1)/SUMIFS('Stock-AF'!AL$2:AL$215,'Stock-AF'!$C$2:$C$215,Shares!$A102,'Stock-AF'!$G$2:$G$215,Shares!$A$1)</f>
        <v>0</v>
      </c>
      <c r="AD102" s="9">
        <f>SUMIFS('Stock-AF'!AM$2:AM$215,'Stock-AF'!$C$2:$C$215,Shares!$B102,'Stock-AF'!$G$2:$G$215,Shares!$A$1)/SUMIFS('Stock-AF'!AM$2:AM$215,'Stock-AF'!$C$2:$C$215,Shares!$A102,'Stock-AF'!$G$2:$G$215,Shares!$A$1)</f>
        <v>1.3286172293442144E-3</v>
      </c>
      <c r="AE102" s="9">
        <f>SUMIFS('Stock-AF'!AN$2:AN$215,'Stock-AF'!$C$2:$C$215,Shares!$B102,'Stock-AF'!$G$2:$G$215,Shares!$A$1)/SUMIFS('Stock-AF'!AN$2:AN$215,'Stock-AF'!$C$2:$C$215,Shares!$A102,'Stock-AF'!$G$2:$G$215,Shares!$A$1)</f>
        <v>7.4862693528360176E-3</v>
      </c>
      <c r="AF102" s="9">
        <f>SUMIFS('Stock-AF'!AO$2:AO$215,'Stock-AF'!$C$2:$C$215,Shares!$B102,'Stock-AF'!$G$2:$G$215,Shares!$A$1)/SUMIFS('Stock-AF'!AO$2:AO$215,'Stock-AF'!$C$2:$C$215,Shares!$A102,'Stock-AF'!$G$2:$G$215,Shares!$A$1)</f>
        <v>1.2629329012854995E-2</v>
      </c>
      <c r="AG102" s="9">
        <f>SUMIFS('Stock-AF'!AP$2:AP$215,'Stock-AF'!$C$2:$C$215,Shares!$B102,'Stock-AF'!$G$2:$G$215,Shares!$A$1)/SUMIFS('Stock-AF'!AP$2:AP$215,'Stock-AF'!$C$2:$C$215,Shares!$A102,'Stock-AF'!$G$2:$G$215,Shares!$A$1)</f>
        <v>0</v>
      </c>
      <c r="AH102" s="9">
        <f>SUMIFS('Stock-AF'!AQ$2:AQ$215,'Stock-AF'!$C$2:$C$215,Shares!$B102,'Stock-AF'!$G$2:$G$215,Shares!$A$1)/SUMIFS('Stock-AF'!AQ$2:AQ$215,'Stock-AF'!$C$2:$C$215,Shares!$A102,'Stock-AF'!$G$2:$G$215,Shares!$A$1)</f>
        <v>0</v>
      </c>
      <c r="AI102" s="9">
        <f>SUMIFS('Stock-AF'!AR$2:AR$215,'Stock-AF'!$C$2:$C$215,Shares!$B102,'Stock-AF'!$G$2:$G$215,Shares!$A$1)/SUMIFS('Stock-AF'!AR$2:AR$215,'Stock-AF'!$C$2:$C$215,Shares!$A102,'Stock-AF'!$G$2:$G$215,Shares!$A$1)</f>
        <v>2.0142050275261652E-2</v>
      </c>
      <c r="AJ102" s="9">
        <f>SUMIFS('Stock-AF'!AS$2:AS$215,'Stock-AF'!$C$2:$C$215,Shares!$B102,'Stock-AF'!$G$2:$G$215,Shares!$A$1)/SUMIFS('Stock-AF'!AS$2:AS$215,'Stock-AF'!$C$2:$C$215,Shares!$A102,'Stock-AF'!$G$2:$G$215,Shares!$A$1)</f>
        <v>1.0117519107654219E-2</v>
      </c>
      <c r="AK102" s="9">
        <f>SUMIFS('Stock-AF'!AT$2:AT$215,'Stock-AF'!$C$2:$C$215,Shares!$B102,'Stock-AF'!$G$2:$G$215,Shares!$A$1)/SUMIFS('Stock-AF'!AT$2:AT$215,'Stock-AF'!$C$2:$C$215,Shares!$A102,'Stock-AF'!$G$2:$G$215,Shares!$A$1)</f>
        <v>0</v>
      </c>
      <c r="AL102" s="9">
        <f>SUMIFS('Stock-AF'!AU$2:AU$215,'Stock-AF'!$C$2:$C$215,Shares!$B102,'Stock-AF'!$G$2:$G$215,Shares!$A$1)/SUMIFS('Stock-AF'!AU$2:AU$215,'Stock-AF'!$C$2:$C$215,Shares!$A102,'Stock-AF'!$G$2:$G$215,Shares!$A$1)</f>
        <v>8.2099558470118995E-3</v>
      </c>
      <c r="AM102" s="9">
        <f>SUMIFS('Stock-AF'!AV$2:AV$215,'Stock-AF'!$C$2:$C$215,Shares!$B102,'Stock-AF'!$G$2:$G$215,Shares!$A$1)/SUMIFS('Stock-AF'!AV$2:AV$215,'Stock-AF'!$C$2:$C$215,Shares!$A102,'Stock-AF'!$G$2:$G$215,Shares!$A$1)</f>
        <v>1.676653459621419E-3</v>
      </c>
    </row>
    <row r="103" spans="1:39">
      <c r="A103" t="str">
        <f t="shared" si="1"/>
        <v>C_ES-WH-OF*</v>
      </c>
      <c r="B103" s="4" t="s">
        <v>216</v>
      </c>
      <c r="C103" s="9">
        <f>SUMIFS('Stock-AF'!L$2:L$215,'Stock-AF'!$C$2:$C$215,Shares!$B103,'Stock-AF'!$G$2:$G$215,Shares!$A$1)/SUMIFS('Stock-AF'!L$2:L$215,'Stock-AF'!$C$2:$C$215,Shares!$A103,'Stock-AF'!$G$2:$G$215,Shares!$A$1)</f>
        <v>3.5269617235189364E-2</v>
      </c>
      <c r="D103" s="9">
        <f>SUMIFS('Stock-AF'!M$2:M$215,'Stock-AF'!$C$2:$C$215,Shares!$B103,'Stock-AF'!$G$2:$G$215,Shares!$A$1)/SUMIFS('Stock-AF'!M$2:M$215,'Stock-AF'!$C$2:$C$215,Shares!$A103,'Stock-AF'!$G$2:$G$215,Shares!$A$1)</f>
        <v>0</v>
      </c>
      <c r="E103" s="9">
        <f>SUMIFS('Stock-AF'!N$2:N$215,'Stock-AF'!$C$2:$C$215,Shares!$B103,'Stock-AF'!$G$2:$G$215,Shares!$A$1)/SUMIFS('Stock-AF'!N$2:N$215,'Stock-AF'!$C$2:$C$215,Shares!$A103,'Stock-AF'!$G$2:$G$215,Shares!$A$1)</f>
        <v>0</v>
      </c>
      <c r="F103" s="9">
        <f>SUMIFS('Stock-AF'!O$2:O$215,'Stock-AF'!$C$2:$C$215,Shares!$B103,'Stock-AF'!$G$2:$G$215,Shares!$A$1)/SUMIFS('Stock-AF'!O$2:O$215,'Stock-AF'!$C$2:$C$215,Shares!$A103,'Stock-AF'!$G$2:$G$215,Shares!$A$1)</f>
        <v>0</v>
      </c>
      <c r="G103" s="9">
        <f>SUMIFS('Stock-AF'!P$2:P$215,'Stock-AF'!$C$2:$C$215,Shares!$B103,'Stock-AF'!$G$2:$G$215,Shares!$A$1)/SUMIFS('Stock-AF'!P$2:P$215,'Stock-AF'!$C$2:$C$215,Shares!$A103,'Stock-AF'!$G$2:$G$215,Shares!$A$1)</f>
        <v>0</v>
      </c>
      <c r="H103" s="9">
        <f>SUMIFS('Stock-AF'!Q$2:Q$215,'Stock-AF'!$C$2:$C$215,Shares!$B103,'Stock-AF'!$G$2:$G$215,Shares!$A$1)/SUMIFS('Stock-AF'!Q$2:Q$215,'Stock-AF'!$C$2:$C$215,Shares!$A103,'Stock-AF'!$G$2:$G$215,Shares!$A$1)</f>
        <v>0</v>
      </c>
      <c r="I103" s="9">
        <f>SUMIFS('Stock-AF'!R$2:R$215,'Stock-AF'!$C$2:$C$215,Shares!$B103,'Stock-AF'!$G$2:$G$215,Shares!$A$1)/SUMIFS('Stock-AF'!R$2:R$215,'Stock-AF'!$C$2:$C$215,Shares!$A103,'Stock-AF'!$G$2:$G$215,Shares!$A$1)</f>
        <v>0</v>
      </c>
      <c r="J103" s="9">
        <f>SUMIFS('Stock-AF'!S$2:S$215,'Stock-AF'!$C$2:$C$215,Shares!$B103,'Stock-AF'!$G$2:$G$215,Shares!$A$1)/SUMIFS('Stock-AF'!S$2:S$215,'Stock-AF'!$C$2:$C$215,Shares!$A103,'Stock-AF'!$G$2:$G$215,Shares!$A$1)</f>
        <v>0</v>
      </c>
      <c r="K103" s="9">
        <f>SUMIFS('Stock-AF'!T$2:T$215,'Stock-AF'!$C$2:$C$215,Shares!$B103,'Stock-AF'!$G$2:$G$215,Shares!$A$1)/SUMIFS('Stock-AF'!T$2:T$215,'Stock-AF'!$C$2:$C$215,Shares!$A103,'Stock-AF'!$G$2:$G$215,Shares!$A$1)</f>
        <v>0</v>
      </c>
      <c r="L103" s="9">
        <f>SUMIFS('Stock-AF'!U$2:U$215,'Stock-AF'!$C$2:$C$215,Shares!$B103,'Stock-AF'!$G$2:$G$215,Shares!$A$1)/SUMIFS('Stock-AF'!U$2:U$215,'Stock-AF'!$C$2:$C$215,Shares!$A103,'Stock-AF'!$G$2:$G$215,Shares!$A$1)</f>
        <v>0</v>
      </c>
      <c r="M103" s="9">
        <f>SUMIFS('Stock-AF'!V$2:V$215,'Stock-AF'!$C$2:$C$215,Shares!$B103,'Stock-AF'!$G$2:$G$215,Shares!$A$1)/SUMIFS('Stock-AF'!V$2:V$215,'Stock-AF'!$C$2:$C$215,Shares!$A103,'Stock-AF'!$G$2:$G$215,Shares!$A$1)</f>
        <v>0</v>
      </c>
      <c r="N103" s="9">
        <f>SUMIFS('Stock-AF'!W$2:W$215,'Stock-AF'!$C$2:$C$215,Shares!$B103,'Stock-AF'!$G$2:$G$215,Shares!$A$1)/SUMIFS('Stock-AF'!W$2:W$215,'Stock-AF'!$C$2:$C$215,Shares!$A103,'Stock-AF'!$G$2:$G$215,Shares!$A$1)</f>
        <v>0</v>
      </c>
      <c r="O103" s="9">
        <f>SUMIFS('Stock-AF'!X$2:X$215,'Stock-AF'!$C$2:$C$215,Shares!$B103,'Stock-AF'!$G$2:$G$215,Shares!$A$1)/SUMIFS('Stock-AF'!X$2:X$215,'Stock-AF'!$C$2:$C$215,Shares!$A103,'Stock-AF'!$G$2:$G$215,Shares!$A$1)</f>
        <v>0</v>
      </c>
      <c r="P103" s="9">
        <f>SUMIFS('Stock-AF'!Y$2:Y$215,'Stock-AF'!$C$2:$C$215,Shares!$B103,'Stock-AF'!$G$2:$G$215,Shares!$A$1)/SUMIFS('Stock-AF'!Y$2:Y$215,'Stock-AF'!$C$2:$C$215,Shares!$A103,'Stock-AF'!$G$2:$G$215,Shares!$A$1)</f>
        <v>0</v>
      </c>
      <c r="Q103" s="9">
        <f>SUMIFS('Stock-AF'!Z$2:Z$215,'Stock-AF'!$C$2:$C$215,Shares!$B103,'Stock-AF'!$G$2:$G$215,Shares!$A$1)/SUMIFS('Stock-AF'!Z$2:Z$215,'Stock-AF'!$C$2:$C$215,Shares!$A103,'Stock-AF'!$G$2:$G$215,Shares!$A$1)</f>
        <v>0</v>
      </c>
      <c r="R103" s="9">
        <f>SUMIFS('Stock-AF'!AA$2:AA$215,'Stock-AF'!$C$2:$C$215,Shares!$B103,'Stock-AF'!$G$2:$G$215,Shares!$A$1)/SUMIFS('Stock-AF'!AA$2:AA$215,'Stock-AF'!$C$2:$C$215,Shares!$A103,'Stock-AF'!$G$2:$G$215,Shares!$A$1)</f>
        <v>0</v>
      </c>
      <c r="S103" s="9">
        <f>SUMIFS('Stock-AF'!AB$2:AB$215,'Stock-AF'!$C$2:$C$215,Shares!$B103,'Stock-AF'!$G$2:$G$215,Shares!$A$1)/SUMIFS('Stock-AF'!AB$2:AB$215,'Stock-AF'!$C$2:$C$215,Shares!$A103,'Stock-AF'!$G$2:$G$215,Shares!$A$1)</f>
        <v>0</v>
      </c>
      <c r="T103" s="9">
        <f>SUMIFS('Stock-AF'!AC$2:AC$215,'Stock-AF'!$C$2:$C$215,Shares!$B103,'Stock-AF'!$G$2:$G$215,Shares!$A$1)/SUMIFS('Stock-AF'!AC$2:AC$215,'Stock-AF'!$C$2:$C$215,Shares!$A103,'Stock-AF'!$G$2:$G$215,Shares!$A$1)</f>
        <v>0</v>
      </c>
      <c r="U103" s="9">
        <f>SUMIFS('Stock-AF'!AD$2:AD$215,'Stock-AF'!$C$2:$C$215,Shares!$B103,'Stock-AF'!$G$2:$G$215,Shares!$A$1)/SUMIFS('Stock-AF'!AD$2:AD$215,'Stock-AF'!$C$2:$C$215,Shares!$A103,'Stock-AF'!$G$2:$G$215,Shares!$A$1)</f>
        <v>0</v>
      </c>
      <c r="V103" s="9">
        <f>SUMIFS('Stock-AF'!AE$2:AE$215,'Stock-AF'!$C$2:$C$215,Shares!$B103,'Stock-AF'!$G$2:$G$215,Shares!$A$1)/SUMIFS('Stock-AF'!AE$2:AE$215,'Stock-AF'!$C$2:$C$215,Shares!$A103,'Stock-AF'!$G$2:$G$215,Shares!$A$1)</f>
        <v>0</v>
      </c>
      <c r="W103" s="9">
        <f>SUMIFS('Stock-AF'!AF$2:AF$215,'Stock-AF'!$C$2:$C$215,Shares!$B103,'Stock-AF'!$G$2:$G$215,Shares!$A$1)/SUMIFS('Stock-AF'!AF$2:AF$215,'Stock-AF'!$C$2:$C$215,Shares!$A103,'Stock-AF'!$G$2:$G$215,Shares!$A$1)</f>
        <v>0</v>
      </c>
      <c r="X103" s="9">
        <f>SUMIFS('Stock-AF'!AG$2:AG$215,'Stock-AF'!$C$2:$C$215,Shares!$B103,'Stock-AF'!$G$2:$G$215,Shares!$A$1)/SUMIFS('Stock-AF'!AG$2:AG$215,'Stock-AF'!$C$2:$C$215,Shares!$A103,'Stock-AF'!$G$2:$G$215,Shares!$A$1)</f>
        <v>0</v>
      </c>
      <c r="Y103" s="9">
        <f>SUMIFS('Stock-AF'!AH$2:AH$215,'Stock-AF'!$C$2:$C$215,Shares!$B103,'Stock-AF'!$G$2:$G$215,Shares!$A$1)/SUMIFS('Stock-AF'!AH$2:AH$215,'Stock-AF'!$C$2:$C$215,Shares!$A103,'Stock-AF'!$G$2:$G$215,Shares!$A$1)</f>
        <v>0</v>
      </c>
      <c r="Z103" s="9">
        <f>SUMIFS('Stock-AF'!AI$2:AI$215,'Stock-AF'!$C$2:$C$215,Shares!$B103,'Stock-AF'!$G$2:$G$215,Shares!$A$1)/SUMIFS('Stock-AF'!AI$2:AI$215,'Stock-AF'!$C$2:$C$215,Shares!$A103,'Stock-AF'!$G$2:$G$215,Shares!$A$1)</f>
        <v>0</v>
      </c>
      <c r="AA103" s="9">
        <f>SUMIFS('Stock-AF'!AJ$2:AJ$215,'Stock-AF'!$C$2:$C$215,Shares!$B103,'Stock-AF'!$G$2:$G$215,Shares!$A$1)/SUMIFS('Stock-AF'!AJ$2:AJ$215,'Stock-AF'!$C$2:$C$215,Shares!$A103,'Stock-AF'!$G$2:$G$215,Shares!$A$1)</f>
        <v>0</v>
      </c>
      <c r="AB103" s="9">
        <f>SUMIFS('Stock-AF'!AK$2:AK$215,'Stock-AF'!$C$2:$C$215,Shares!$B103,'Stock-AF'!$G$2:$G$215,Shares!$A$1)/SUMIFS('Stock-AF'!AK$2:AK$215,'Stock-AF'!$C$2:$C$215,Shares!$A103,'Stock-AF'!$G$2:$G$215,Shares!$A$1)</f>
        <v>0</v>
      </c>
      <c r="AC103" s="9">
        <f>SUMIFS('Stock-AF'!AL$2:AL$215,'Stock-AF'!$C$2:$C$215,Shares!$B103,'Stock-AF'!$G$2:$G$215,Shares!$A$1)/SUMIFS('Stock-AF'!AL$2:AL$215,'Stock-AF'!$C$2:$C$215,Shares!$A103,'Stock-AF'!$G$2:$G$215,Shares!$A$1)</f>
        <v>0</v>
      </c>
      <c r="AD103" s="9">
        <f>SUMIFS('Stock-AF'!AM$2:AM$215,'Stock-AF'!$C$2:$C$215,Shares!$B103,'Stock-AF'!$G$2:$G$215,Shares!$A$1)/SUMIFS('Stock-AF'!AM$2:AM$215,'Stock-AF'!$C$2:$C$215,Shares!$A103,'Stock-AF'!$G$2:$G$215,Shares!$A$1)</f>
        <v>0</v>
      </c>
      <c r="AE103" s="9">
        <f>SUMIFS('Stock-AF'!AN$2:AN$215,'Stock-AF'!$C$2:$C$215,Shares!$B103,'Stock-AF'!$G$2:$G$215,Shares!$A$1)/SUMIFS('Stock-AF'!AN$2:AN$215,'Stock-AF'!$C$2:$C$215,Shares!$A103,'Stock-AF'!$G$2:$G$215,Shares!$A$1)</f>
        <v>0</v>
      </c>
      <c r="AF103" s="9">
        <f>SUMIFS('Stock-AF'!AO$2:AO$215,'Stock-AF'!$C$2:$C$215,Shares!$B103,'Stock-AF'!$G$2:$G$215,Shares!$A$1)/SUMIFS('Stock-AF'!AO$2:AO$215,'Stock-AF'!$C$2:$C$215,Shares!$A103,'Stock-AF'!$G$2:$G$215,Shares!$A$1)</f>
        <v>7.453393903037496E-2</v>
      </c>
      <c r="AG103" s="9">
        <f>SUMIFS('Stock-AF'!AP$2:AP$215,'Stock-AF'!$C$2:$C$215,Shares!$B103,'Stock-AF'!$G$2:$G$215,Shares!$A$1)/SUMIFS('Stock-AF'!AP$2:AP$215,'Stock-AF'!$C$2:$C$215,Shares!$A103,'Stock-AF'!$G$2:$G$215,Shares!$A$1)</f>
        <v>0</v>
      </c>
      <c r="AH103" s="9">
        <f>SUMIFS('Stock-AF'!AQ$2:AQ$215,'Stock-AF'!$C$2:$C$215,Shares!$B103,'Stock-AF'!$G$2:$G$215,Shares!$A$1)/SUMIFS('Stock-AF'!AQ$2:AQ$215,'Stock-AF'!$C$2:$C$215,Shares!$A103,'Stock-AF'!$G$2:$G$215,Shares!$A$1)</f>
        <v>0</v>
      </c>
      <c r="AI103" s="9">
        <f>SUMIFS('Stock-AF'!AR$2:AR$215,'Stock-AF'!$C$2:$C$215,Shares!$B103,'Stock-AF'!$G$2:$G$215,Shares!$A$1)/SUMIFS('Stock-AF'!AR$2:AR$215,'Stock-AF'!$C$2:$C$215,Shares!$A103,'Stock-AF'!$G$2:$G$215,Shares!$A$1)</f>
        <v>0</v>
      </c>
      <c r="AJ103" s="9">
        <f>SUMIFS('Stock-AF'!AS$2:AS$215,'Stock-AF'!$C$2:$C$215,Shares!$B103,'Stock-AF'!$G$2:$G$215,Shares!$A$1)/SUMIFS('Stock-AF'!AS$2:AS$215,'Stock-AF'!$C$2:$C$215,Shares!$A103,'Stock-AF'!$G$2:$G$215,Shares!$A$1)</f>
        <v>0</v>
      </c>
      <c r="AK103" s="9">
        <f>SUMIFS('Stock-AF'!AT$2:AT$215,'Stock-AF'!$C$2:$C$215,Shares!$B103,'Stock-AF'!$G$2:$G$215,Shares!$A$1)/SUMIFS('Stock-AF'!AT$2:AT$215,'Stock-AF'!$C$2:$C$215,Shares!$A103,'Stock-AF'!$G$2:$G$215,Shares!$A$1)</f>
        <v>0</v>
      </c>
      <c r="AL103" s="9">
        <f>SUMIFS('Stock-AF'!AU$2:AU$215,'Stock-AF'!$C$2:$C$215,Shares!$B103,'Stock-AF'!$G$2:$G$215,Shares!$A$1)/SUMIFS('Stock-AF'!AU$2:AU$215,'Stock-AF'!$C$2:$C$215,Shares!$A103,'Stock-AF'!$G$2:$G$215,Shares!$A$1)</f>
        <v>8.1530710030142464E-2</v>
      </c>
      <c r="AM103" s="9">
        <f>SUMIFS('Stock-AF'!AV$2:AV$215,'Stock-AF'!$C$2:$C$215,Shares!$B103,'Stock-AF'!$G$2:$G$215,Shares!$A$1)/SUMIFS('Stock-AF'!AV$2:AV$215,'Stock-AF'!$C$2:$C$215,Shares!$A103,'Stock-AF'!$G$2:$G$215,Shares!$A$1)</f>
        <v>0</v>
      </c>
    </row>
    <row r="104" spans="1:39">
      <c r="A104" t="str">
        <f t="shared" si="1"/>
        <v>C_ES-WH-OF*</v>
      </c>
      <c r="B104" s="4" t="s">
        <v>217</v>
      </c>
      <c r="C104" s="9">
        <f>SUMIFS('Stock-AF'!L$2:L$215,'Stock-AF'!$C$2:$C$215,Shares!$B104,'Stock-AF'!$G$2:$G$215,Shares!$A$1)/SUMIFS('Stock-AF'!L$2:L$215,'Stock-AF'!$C$2:$C$215,Shares!$A104,'Stock-AF'!$G$2:$G$215,Shares!$A$1)</f>
        <v>0.43305433707484814</v>
      </c>
      <c r="D104" s="9">
        <f>SUMIFS('Stock-AF'!M$2:M$215,'Stock-AF'!$C$2:$C$215,Shares!$B104,'Stock-AF'!$G$2:$G$215,Shares!$A$1)/SUMIFS('Stock-AF'!M$2:M$215,'Stock-AF'!$C$2:$C$215,Shares!$A104,'Stock-AF'!$G$2:$G$215,Shares!$A$1)</f>
        <v>9.8152703394439822E-2</v>
      </c>
      <c r="E104" s="9">
        <f>SUMIFS('Stock-AF'!N$2:N$215,'Stock-AF'!$C$2:$C$215,Shares!$B104,'Stock-AF'!$G$2:$G$215,Shares!$A$1)/SUMIFS('Stock-AF'!N$2:N$215,'Stock-AF'!$C$2:$C$215,Shares!$A104,'Stock-AF'!$G$2:$G$215,Shares!$A$1)</f>
        <v>0.11119490366036348</v>
      </c>
      <c r="F104" s="9">
        <f>SUMIFS('Stock-AF'!O$2:O$215,'Stock-AF'!$C$2:$C$215,Shares!$B104,'Stock-AF'!$G$2:$G$215,Shares!$A$1)/SUMIFS('Stock-AF'!O$2:O$215,'Stock-AF'!$C$2:$C$215,Shares!$A104,'Stock-AF'!$G$2:$G$215,Shares!$A$1)</f>
        <v>0.15770145076751457</v>
      </c>
      <c r="G104" s="9">
        <f>SUMIFS('Stock-AF'!P$2:P$215,'Stock-AF'!$C$2:$C$215,Shares!$B104,'Stock-AF'!$G$2:$G$215,Shares!$A$1)/SUMIFS('Stock-AF'!P$2:P$215,'Stock-AF'!$C$2:$C$215,Shares!$A104,'Stock-AF'!$G$2:$G$215,Shares!$A$1)</f>
        <v>0.59272841293721634</v>
      </c>
      <c r="H104" s="9">
        <f>SUMIFS('Stock-AF'!Q$2:Q$215,'Stock-AF'!$C$2:$C$215,Shares!$B104,'Stock-AF'!$G$2:$G$215,Shares!$A$1)/SUMIFS('Stock-AF'!Q$2:Q$215,'Stock-AF'!$C$2:$C$215,Shares!$A104,'Stock-AF'!$G$2:$G$215,Shares!$A$1)</f>
        <v>0.11924402531133677</v>
      </c>
      <c r="I104" s="9">
        <f>SUMIFS('Stock-AF'!R$2:R$215,'Stock-AF'!$C$2:$C$215,Shares!$B104,'Stock-AF'!$G$2:$G$215,Shares!$A$1)/SUMIFS('Stock-AF'!R$2:R$215,'Stock-AF'!$C$2:$C$215,Shares!$A104,'Stock-AF'!$G$2:$G$215,Shares!$A$1)</f>
        <v>0.30962995780085834</v>
      </c>
      <c r="J104" s="9">
        <f>SUMIFS('Stock-AF'!S$2:S$215,'Stock-AF'!$C$2:$C$215,Shares!$B104,'Stock-AF'!$G$2:$G$215,Shares!$A$1)/SUMIFS('Stock-AF'!S$2:S$215,'Stock-AF'!$C$2:$C$215,Shares!$A104,'Stock-AF'!$G$2:$G$215,Shares!$A$1)</f>
        <v>0.24021308445867881</v>
      </c>
      <c r="K104" s="9">
        <f>SUMIFS('Stock-AF'!T$2:T$215,'Stock-AF'!$C$2:$C$215,Shares!$B104,'Stock-AF'!$G$2:$G$215,Shares!$A$1)/SUMIFS('Stock-AF'!T$2:T$215,'Stock-AF'!$C$2:$C$215,Shares!$A104,'Stock-AF'!$G$2:$G$215,Shares!$A$1)</f>
        <v>6.7378648609116895E-2</v>
      </c>
      <c r="L104" s="9">
        <f>SUMIFS('Stock-AF'!U$2:U$215,'Stock-AF'!$C$2:$C$215,Shares!$B104,'Stock-AF'!$G$2:$G$215,Shares!$A$1)/SUMIFS('Stock-AF'!U$2:U$215,'Stock-AF'!$C$2:$C$215,Shares!$A104,'Stock-AF'!$G$2:$G$215,Shares!$A$1)</f>
        <v>0.29603821927044605</v>
      </c>
      <c r="M104" s="9">
        <f>SUMIFS('Stock-AF'!V$2:V$215,'Stock-AF'!$C$2:$C$215,Shares!$B104,'Stock-AF'!$G$2:$G$215,Shares!$A$1)/SUMIFS('Stock-AF'!V$2:V$215,'Stock-AF'!$C$2:$C$215,Shares!$A104,'Stock-AF'!$G$2:$G$215,Shares!$A$1)</f>
        <v>0.35561154323953093</v>
      </c>
      <c r="N104" s="9">
        <f>SUMIFS('Stock-AF'!W$2:W$215,'Stock-AF'!$C$2:$C$215,Shares!$B104,'Stock-AF'!$G$2:$G$215,Shares!$A$1)/SUMIFS('Stock-AF'!W$2:W$215,'Stock-AF'!$C$2:$C$215,Shares!$A104,'Stock-AF'!$G$2:$G$215,Shares!$A$1)</f>
        <v>0.75360769977639486</v>
      </c>
      <c r="O104" s="9">
        <f>SUMIFS('Stock-AF'!X$2:X$215,'Stock-AF'!$C$2:$C$215,Shares!$B104,'Stock-AF'!$G$2:$G$215,Shares!$A$1)/SUMIFS('Stock-AF'!X$2:X$215,'Stock-AF'!$C$2:$C$215,Shares!$A104,'Stock-AF'!$G$2:$G$215,Shares!$A$1)</f>
        <v>0.57443463415994345</v>
      </c>
      <c r="P104" s="9">
        <f>SUMIFS('Stock-AF'!Y$2:Y$215,'Stock-AF'!$C$2:$C$215,Shares!$B104,'Stock-AF'!$G$2:$G$215,Shares!$A$1)/SUMIFS('Stock-AF'!Y$2:Y$215,'Stock-AF'!$C$2:$C$215,Shares!$A104,'Stock-AF'!$G$2:$G$215,Shares!$A$1)</f>
        <v>0.45261722420124262</v>
      </c>
      <c r="Q104" s="9">
        <f>SUMIFS('Stock-AF'!Z$2:Z$215,'Stock-AF'!$C$2:$C$215,Shares!$B104,'Stock-AF'!$G$2:$G$215,Shares!$A$1)/SUMIFS('Stock-AF'!Z$2:Z$215,'Stock-AF'!$C$2:$C$215,Shares!$A104,'Stock-AF'!$G$2:$G$215,Shares!$A$1)</f>
        <v>0.35097191492673468</v>
      </c>
      <c r="R104" s="9">
        <f>SUMIFS('Stock-AF'!AA$2:AA$215,'Stock-AF'!$C$2:$C$215,Shares!$B104,'Stock-AF'!$G$2:$G$215,Shares!$A$1)/SUMIFS('Stock-AF'!AA$2:AA$215,'Stock-AF'!$C$2:$C$215,Shares!$A104,'Stock-AF'!$G$2:$G$215,Shares!$A$1)</f>
        <v>0.47207507833409584</v>
      </c>
      <c r="S104" s="9">
        <f>SUMIFS('Stock-AF'!AB$2:AB$215,'Stock-AF'!$C$2:$C$215,Shares!$B104,'Stock-AF'!$G$2:$G$215,Shares!$A$1)/SUMIFS('Stock-AF'!AB$2:AB$215,'Stock-AF'!$C$2:$C$215,Shares!$A104,'Stock-AF'!$G$2:$G$215,Shares!$A$1)</f>
        <v>0.20426424056701789</v>
      </c>
      <c r="T104" s="9">
        <f>SUMIFS('Stock-AF'!AC$2:AC$215,'Stock-AF'!$C$2:$C$215,Shares!$B104,'Stock-AF'!$G$2:$G$215,Shares!$A$1)/SUMIFS('Stock-AF'!AC$2:AC$215,'Stock-AF'!$C$2:$C$215,Shares!$A104,'Stock-AF'!$G$2:$G$215,Shares!$A$1)</f>
        <v>0.26147725745285605</v>
      </c>
      <c r="U104" s="9">
        <f>SUMIFS('Stock-AF'!AD$2:AD$215,'Stock-AF'!$C$2:$C$215,Shares!$B104,'Stock-AF'!$G$2:$G$215,Shares!$A$1)/SUMIFS('Stock-AF'!AD$2:AD$215,'Stock-AF'!$C$2:$C$215,Shares!$A104,'Stock-AF'!$G$2:$G$215,Shares!$A$1)</f>
        <v>0.29446626999547776</v>
      </c>
      <c r="V104" s="9">
        <f>SUMIFS('Stock-AF'!AE$2:AE$215,'Stock-AF'!$C$2:$C$215,Shares!$B104,'Stock-AF'!$G$2:$G$215,Shares!$A$1)/SUMIFS('Stock-AF'!AE$2:AE$215,'Stock-AF'!$C$2:$C$215,Shares!$A104,'Stock-AF'!$G$2:$G$215,Shares!$A$1)</f>
        <v>0.29147080896778815</v>
      </c>
      <c r="W104" s="9">
        <f>SUMIFS('Stock-AF'!AF$2:AF$215,'Stock-AF'!$C$2:$C$215,Shares!$B104,'Stock-AF'!$G$2:$G$215,Shares!$A$1)/SUMIFS('Stock-AF'!AF$2:AF$215,'Stock-AF'!$C$2:$C$215,Shares!$A104,'Stock-AF'!$G$2:$G$215,Shares!$A$1)</f>
        <v>0.36126269137812722</v>
      </c>
      <c r="X104" s="9">
        <f>SUMIFS('Stock-AF'!AG$2:AG$215,'Stock-AF'!$C$2:$C$215,Shares!$B104,'Stock-AF'!$G$2:$G$215,Shares!$A$1)/SUMIFS('Stock-AF'!AG$2:AG$215,'Stock-AF'!$C$2:$C$215,Shares!$A104,'Stock-AF'!$G$2:$G$215,Shares!$A$1)</f>
        <v>0.16672823548840274</v>
      </c>
      <c r="Y104" s="9">
        <f>SUMIFS('Stock-AF'!AH$2:AH$215,'Stock-AF'!$C$2:$C$215,Shares!$B104,'Stock-AF'!$G$2:$G$215,Shares!$A$1)/SUMIFS('Stock-AF'!AH$2:AH$215,'Stock-AF'!$C$2:$C$215,Shares!$A104,'Stock-AF'!$G$2:$G$215,Shares!$A$1)</f>
        <v>9.0604077021882307E-2</v>
      </c>
      <c r="Z104" s="9">
        <f>SUMIFS('Stock-AF'!AI$2:AI$215,'Stock-AF'!$C$2:$C$215,Shares!$B104,'Stock-AF'!$G$2:$G$215,Shares!$A$1)/SUMIFS('Stock-AF'!AI$2:AI$215,'Stock-AF'!$C$2:$C$215,Shares!$A104,'Stock-AF'!$G$2:$G$215,Shares!$A$1)</f>
        <v>0.1620887520202659</v>
      </c>
      <c r="AA104" s="9">
        <f>SUMIFS('Stock-AF'!AJ$2:AJ$215,'Stock-AF'!$C$2:$C$215,Shares!$B104,'Stock-AF'!$G$2:$G$215,Shares!$A$1)/SUMIFS('Stock-AF'!AJ$2:AJ$215,'Stock-AF'!$C$2:$C$215,Shares!$A104,'Stock-AF'!$G$2:$G$215,Shares!$A$1)</f>
        <v>1</v>
      </c>
      <c r="AB104" s="9">
        <f>SUMIFS('Stock-AF'!AK$2:AK$215,'Stock-AF'!$C$2:$C$215,Shares!$B104,'Stock-AF'!$G$2:$G$215,Shares!$A$1)/SUMIFS('Stock-AF'!AK$2:AK$215,'Stock-AF'!$C$2:$C$215,Shares!$A104,'Stock-AF'!$G$2:$G$215,Shares!$A$1)</f>
        <v>0.46756012692658527</v>
      </c>
      <c r="AC104" s="9">
        <f>SUMIFS('Stock-AF'!AL$2:AL$215,'Stock-AF'!$C$2:$C$215,Shares!$B104,'Stock-AF'!$G$2:$G$215,Shares!$A$1)/SUMIFS('Stock-AF'!AL$2:AL$215,'Stock-AF'!$C$2:$C$215,Shares!$A104,'Stock-AF'!$G$2:$G$215,Shares!$A$1)</f>
        <v>0.90626760190534816</v>
      </c>
      <c r="AD104" s="9">
        <f>SUMIFS('Stock-AF'!AM$2:AM$215,'Stock-AF'!$C$2:$C$215,Shares!$B104,'Stock-AF'!$G$2:$G$215,Shares!$A$1)/SUMIFS('Stock-AF'!AM$2:AM$215,'Stock-AF'!$C$2:$C$215,Shares!$A104,'Stock-AF'!$G$2:$G$215,Shares!$A$1)</f>
        <v>0.19036141973634232</v>
      </c>
      <c r="AE104" s="9">
        <f>SUMIFS('Stock-AF'!AN$2:AN$215,'Stock-AF'!$C$2:$C$215,Shares!$B104,'Stock-AF'!$G$2:$G$215,Shares!$A$1)/SUMIFS('Stock-AF'!AN$2:AN$215,'Stock-AF'!$C$2:$C$215,Shares!$A104,'Stock-AF'!$G$2:$G$215,Shares!$A$1)</f>
        <v>0.79903375542955546</v>
      </c>
      <c r="AF104" s="9">
        <f>SUMIFS('Stock-AF'!AO$2:AO$215,'Stock-AF'!$C$2:$C$215,Shares!$B104,'Stock-AF'!$G$2:$G$215,Shares!$A$1)/SUMIFS('Stock-AF'!AO$2:AO$215,'Stock-AF'!$C$2:$C$215,Shares!$A104,'Stock-AF'!$G$2:$G$215,Shares!$A$1)</f>
        <v>0.32694113130485536</v>
      </c>
      <c r="AG104" s="9">
        <f>SUMIFS('Stock-AF'!AP$2:AP$215,'Stock-AF'!$C$2:$C$215,Shares!$B104,'Stock-AF'!$G$2:$G$215,Shares!$A$1)/SUMIFS('Stock-AF'!AP$2:AP$215,'Stock-AF'!$C$2:$C$215,Shares!$A104,'Stock-AF'!$G$2:$G$215,Shares!$A$1)</f>
        <v>0.48895336223532371</v>
      </c>
      <c r="AH104" s="9">
        <f>SUMIFS('Stock-AF'!AQ$2:AQ$215,'Stock-AF'!$C$2:$C$215,Shares!$B104,'Stock-AF'!$G$2:$G$215,Shares!$A$1)/SUMIFS('Stock-AF'!AQ$2:AQ$215,'Stock-AF'!$C$2:$C$215,Shares!$A104,'Stock-AF'!$G$2:$G$215,Shares!$A$1)</f>
        <v>0.15123693804807184</v>
      </c>
      <c r="AI104" s="9">
        <f>SUMIFS('Stock-AF'!AR$2:AR$215,'Stock-AF'!$C$2:$C$215,Shares!$B104,'Stock-AF'!$G$2:$G$215,Shares!$A$1)/SUMIFS('Stock-AF'!AR$2:AR$215,'Stock-AF'!$C$2:$C$215,Shares!$A104,'Stock-AF'!$G$2:$G$215,Shares!$A$1)</f>
        <v>0.35420842590105484</v>
      </c>
      <c r="AJ104" s="9">
        <f>SUMIFS('Stock-AF'!AS$2:AS$215,'Stock-AF'!$C$2:$C$215,Shares!$B104,'Stock-AF'!$G$2:$G$215,Shares!$A$1)/SUMIFS('Stock-AF'!AS$2:AS$215,'Stock-AF'!$C$2:$C$215,Shares!$A104,'Stock-AF'!$G$2:$G$215,Shares!$A$1)</f>
        <v>0.26918121834723269</v>
      </c>
      <c r="AK104" s="9">
        <f>SUMIFS('Stock-AF'!AT$2:AT$215,'Stock-AF'!$C$2:$C$215,Shares!$B104,'Stock-AF'!$G$2:$G$215,Shares!$A$1)/SUMIFS('Stock-AF'!AT$2:AT$215,'Stock-AF'!$C$2:$C$215,Shares!$A104,'Stock-AF'!$G$2:$G$215,Shares!$A$1)</f>
        <v>0.2620325079408064</v>
      </c>
      <c r="AL104" s="9">
        <f>SUMIFS('Stock-AF'!AU$2:AU$215,'Stock-AF'!$C$2:$C$215,Shares!$B104,'Stock-AF'!$G$2:$G$215,Shares!$A$1)/SUMIFS('Stock-AF'!AU$2:AU$215,'Stock-AF'!$C$2:$C$215,Shares!$A104,'Stock-AF'!$G$2:$G$215,Shares!$A$1)</f>
        <v>0.19577263836392683</v>
      </c>
      <c r="AM104" s="9">
        <f>SUMIFS('Stock-AF'!AV$2:AV$215,'Stock-AF'!$C$2:$C$215,Shares!$B104,'Stock-AF'!$G$2:$G$215,Shares!$A$1)/SUMIFS('Stock-AF'!AV$2:AV$215,'Stock-AF'!$C$2:$C$215,Shares!$A104,'Stock-AF'!$G$2:$G$215,Shares!$A$1)</f>
        <v>0.4153277784964361</v>
      </c>
    </row>
    <row r="105" spans="1:39">
      <c r="A105" t="str">
        <f t="shared" si="1"/>
        <v>C_ES-WH-OF*</v>
      </c>
      <c r="B105" s="4" t="s">
        <v>218</v>
      </c>
      <c r="C105" s="9">
        <f>SUMIFS('Stock-AF'!L$2:L$215,'Stock-AF'!$C$2:$C$215,Shares!$B105,'Stock-AF'!$G$2:$G$215,Shares!$A$1)/SUMIFS('Stock-AF'!L$2:L$215,'Stock-AF'!$C$2:$C$215,Shares!$A105,'Stock-AF'!$G$2:$G$215,Shares!$A$1)</f>
        <v>0</v>
      </c>
      <c r="D105" s="9">
        <f>SUMIFS('Stock-AF'!M$2:M$215,'Stock-AF'!$C$2:$C$215,Shares!$B105,'Stock-AF'!$G$2:$G$215,Shares!$A$1)/SUMIFS('Stock-AF'!M$2:M$215,'Stock-AF'!$C$2:$C$215,Shares!$A105,'Stock-AF'!$G$2:$G$215,Shares!$A$1)</f>
        <v>0.12930678698607848</v>
      </c>
      <c r="E105" s="9">
        <f>SUMIFS('Stock-AF'!N$2:N$215,'Stock-AF'!$C$2:$C$215,Shares!$B105,'Stock-AF'!$G$2:$G$215,Shares!$A$1)/SUMIFS('Stock-AF'!N$2:N$215,'Stock-AF'!$C$2:$C$215,Shares!$A105,'Stock-AF'!$G$2:$G$215,Shares!$A$1)</f>
        <v>0</v>
      </c>
      <c r="F105" s="9">
        <f>SUMIFS('Stock-AF'!O$2:O$215,'Stock-AF'!$C$2:$C$215,Shares!$B105,'Stock-AF'!$G$2:$G$215,Shares!$A$1)/SUMIFS('Stock-AF'!O$2:O$215,'Stock-AF'!$C$2:$C$215,Shares!$A105,'Stock-AF'!$G$2:$G$215,Shares!$A$1)</f>
        <v>0.23841147758794307</v>
      </c>
      <c r="G105" s="9">
        <f>SUMIFS('Stock-AF'!P$2:P$215,'Stock-AF'!$C$2:$C$215,Shares!$B105,'Stock-AF'!$G$2:$G$215,Shares!$A$1)/SUMIFS('Stock-AF'!P$2:P$215,'Stock-AF'!$C$2:$C$215,Shares!$A105,'Stock-AF'!$G$2:$G$215,Shares!$A$1)</f>
        <v>0.12425404870288877</v>
      </c>
      <c r="H105" s="9">
        <f>SUMIFS('Stock-AF'!Q$2:Q$215,'Stock-AF'!$C$2:$C$215,Shares!$B105,'Stock-AF'!$G$2:$G$215,Shares!$A$1)/SUMIFS('Stock-AF'!Q$2:Q$215,'Stock-AF'!$C$2:$C$215,Shares!$A105,'Stock-AF'!$G$2:$G$215,Shares!$A$1)</f>
        <v>0.14330362644512865</v>
      </c>
      <c r="I105" s="9">
        <f>SUMIFS('Stock-AF'!R$2:R$215,'Stock-AF'!$C$2:$C$215,Shares!$B105,'Stock-AF'!$G$2:$G$215,Shares!$A$1)/SUMIFS('Stock-AF'!R$2:R$215,'Stock-AF'!$C$2:$C$215,Shares!$A105,'Stock-AF'!$G$2:$G$215,Shares!$A$1)</f>
        <v>0</v>
      </c>
      <c r="J105" s="9">
        <f>SUMIFS('Stock-AF'!S$2:S$215,'Stock-AF'!$C$2:$C$215,Shares!$B105,'Stock-AF'!$G$2:$G$215,Shares!$A$1)/SUMIFS('Stock-AF'!S$2:S$215,'Stock-AF'!$C$2:$C$215,Shares!$A105,'Stock-AF'!$G$2:$G$215,Shares!$A$1)</f>
        <v>0.42418616588005881</v>
      </c>
      <c r="K105" s="9">
        <f>SUMIFS('Stock-AF'!T$2:T$215,'Stock-AF'!$C$2:$C$215,Shares!$B105,'Stock-AF'!$G$2:$G$215,Shares!$A$1)/SUMIFS('Stock-AF'!T$2:T$215,'Stock-AF'!$C$2:$C$215,Shares!$A105,'Stock-AF'!$G$2:$G$215,Shares!$A$1)</f>
        <v>0.23150713197772607</v>
      </c>
      <c r="L105" s="9">
        <f>SUMIFS('Stock-AF'!U$2:U$215,'Stock-AF'!$C$2:$C$215,Shares!$B105,'Stock-AF'!$G$2:$G$215,Shares!$A$1)/SUMIFS('Stock-AF'!U$2:U$215,'Stock-AF'!$C$2:$C$215,Shares!$A105,'Stock-AF'!$G$2:$G$215,Shares!$A$1)</f>
        <v>0.20100387043175114</v>
      </c>
      <c r="M105" s="9">
        <f>SUMIFS('Stock-AF'!V$2:V$215,'Stock-AF'!$C$2:$C$215,Shares!$B105,'Stock-AF'!$G$2:$G$215,Shares!$A$1)/SUMIFS('Stock-AF'!V$2:V$215,'Stock-AF'!$C$2:$C$215,Shares!$A105,'Stock-AF'!$G$2:$G$215,Shares!$A$1)</f>
        <v>7.3558595116771361E-2</v>
      </c>
      <c r="N105" s="9">
        <f>SUMIFS('Stock-AF'!W$2:W$215,'Stock-AF'!$C$2:$C$215,Shares!$B105,'Stock-AF'!$G$2:$G$215,Shares!$A$1)/SUMIFS('Stock-AF'!W$2:W$215,'Stock-AF'!$C$2:$C$215,Shares!$A105,'Stock-AF'!$G$2:$G$215,Shares!$A$1)</f>
        <v>0.10179249234390894</v>
      </c>
      <c r="O105" s="9">
        <f>SUMIFS('Stock-AF'!X$2:X$215,'Stock-AF'!$C$2:$C$215,Shares!$B105,'Stock-AF'!$G$2:$G$215,Shares!$A$1)/SUMIFS('Stock-AF'!X$2:X$215,'Stock-AF'!$C$2:$C$215,Shares!$A105,'Stock-AF'!$G$2:$G$215,Shares!$A$1)</f>
        <v>0.16095560595185956</v>
      </c>
      <c r="P105" s="9">
        <f>SUMIFS('Stock-AF'!Y$2:Y$215,'Stock-AF'!$C$2:$C$215,Shares!$B105,'Stock-AF'!$G$2:$G$215,Shares!$A$1)/SUMIFS('Stock-AF'!Y$2:Y$215,'Stock-AF'!$C$2:$C$215,Shares!$A105,'Stock-AF'!$G$2:$G$215,Shares!$A$1)</f>
        <v>1.1869662332455618E-2</v>
      </c>
      <c r="Q105" s="9">
        <f>SUMIFS('Stock-AF'!Z$2:Z$215,'Stock-AF'!$C$2:$C$215,Shares!$B105,'Stock-AF'!$G$2:$G$215,Shares!$A$1)/SUMIFS('Stock-AF'!Z$2:Z$215,'Stock-AF'!$C$2:$C$215,Shares!$A105,'Stock-AF'!$G$2:$G$215,Shares!$A$1)</f>
        <v>0.29029027592284096</v>
      </c>
      <c r="R105" s="9">
        <f>SUMIFS('Stock-AF'!AA$2:AA$215,'Stock-AF'!$C$2:$C$215,Shares!$B105,'Stock-AF'!$G$2:$G$215,Shares!$A$1)/SUMIFS('Stock-AF'!AA$2:AA$215,'Stock-AF'!$C$2:$C$215,Shares!$A105,'Stock-AF'!$G$2:$G$215,Shares!$A$1)</f>
        <v>0.30827066518818785</v>
      </c>
      <c r="S105" s="9">
        <f>SUMIFS('Stock-AF'!AB$2:AB$215,'Stock-AF'!$C$2:$C$215,Shares!$B105,'Stock-AF'!$G$2:$G$215,Shares!$A$1)/SUMIFS('Stock-AF'!AB$2:AB$215,'Stock-AF'!$C$2:$C$215,Shares!$A105,'Stock-AF'!$G$2:$G$215,Shares!$A$1)</f>
        <v>0.58456256464116263</v>
      </c>
      <c r="T105" s="9">
        <f>SUMIFS('Stock-AF'!AC$2:AC$215,'Stock-AF'!$C$2:$C$215,Shares!$B105,'Stock-AF'!$G$2:$G$215,Shares!$A$1)/SUMIFS('Stock-AF'!AC$2:AC$215,'Stock-AF'!$C$2:$C$215,Shares!$A105,'Stock-AF'!$G$2:$G$215,Shares!$A$1)</f>
        <v>0.27239883138339277</v>
      </c>
      <c r="U105" s="9">
        <f>SUMIFS('Stock-AF'!AD$2:AD$215,'Stock-AF'!$C$2:$C$215,Shares!$B105,'Stock-AF'!$G$2:$G$215,Shares!$A$1)/SUMIFS('Stock-AF'!AD$2:AD$215,'Stock-AF'!$C$2:$C$215,Shares!$A105,'Stock-AF'!$G$2:$G$215,Shares!$A$1)</f>
        <v>0</v>
      </c>
      <c r="V105" s="9">
        <f>SUMIFS('Stock-AF'!AE$2:AE$215,'Stock-AF'!$C$2:$C$215,Shares!$B105,'Stock-AF'!$G$2:$G$215,Shares!$A$1)/SUMIFS('Stock-AF'!AE$2:AE$215,'Stock-AF'!$C$2:$C$215,Shares!$A105,'Stock-AF'!$G$2:$G$215,Shares!$A$1)</f>
        <v>0.54214716056896439</v>
      </c>
      <c r="W105" s="9">
        <f>SUMIFS('Stock-AF'!AF$2:AF$215,'Stock-AF'!$C$2:$C$215,Shares!$B105,'Stock-AF'!$G$2:$G$215,Shares!$A$1)/SUMIFS('Stock-AF'!AF$2:AF$215,'Stock-AF'!$C$2:$C$215,Shares!$A105,'Stock-AF'!$G$2:$G$215,Shares!$A$1)</f>
        <v>0</v>
      </c>
      <c r="X105" s="9">
        <f>SUMIFS('Stock-AF'!AG$2:AG$215,'Stock-AF'!$C$2:$C$215,Shares!$B105,'Stock-AF'!$G$2:$G$215,Shares!$A$1)/SUMIFS('Stock-AF'!AG$2:AG$215,'Stock-AF'!$C$2:$C$215,Shares!$A105,'Stock-AF'!$G$2:$G$215,Shares!$A$1)</f>
        <v>0.13809542251027032</v>
      </c>
      <c r="Y105" s="9">
        <f>SUMIFS('Stock-AF'!AH$2:AH$215,'Stock-AF'!$C$2:$C$215,Shares!$B105,'Stock-AF'!$G$2:$G$215,Shares!$A$1)/SUMIFS('Stock-AF'!AH$2:AH$215,'Stock-AF'!$C$2:$C$215,Shares!$A105,'Stock-AF'!$G$2:$G$215,Shares!$A$1)</f>
        <v>0.12586742709078455</v>
      </c>
      <c r="Z105" s="9">
        <f>SUMIFS('Stock-AF'!AI$2:AI$215,'Stock-AF'!$C$2:$C$215,Shares!$B105,'Stock-AF'!$G$2:$G$215,Shares!$A$1)/SUMIFS('Stock-AF'!AI$2:AI$215,'Stock-AF'!$C$2:$C$215,Shares!$A105,'Stock-AF'!$G$2:$G$215,Shares!$A$1)</f>
        <v>0.19191249881914182</v>
      </c>
      <c r="AA105" s="9">
        <f>SUMIFS('Stock-AF'!AJ$2:AJ$215,'Stock-AF'!$C$2:$C$215,Shares!$B105,'Stock-AF'!$G$2:$G$215,Shares!$A$1)/SUMIFS('Stock-AF'!AJ$2:AJ$215,'Stock-AF'!$C$2:$C$215,Shares!$A105,'Stock-AF'!$G$2:$G$215,Shares!$A$1)</f>
        <v>0</v>
      </c>
      <c r="AB105" s="9">
        <f>SUMIFS('Stock-AF'!AK$2:AK$215,'Stock-AF'!$C$2:$C$215,Shares!$B105,'Stock-AF'!$G$2:$G$215,Shares!$A$1)/SUMIFS('Stock-AF'!AK$2:AK$215,'Stock-AF'!$C$2:$C$215,Shares!$A105,'Stock-AF'!$G$2:$G$215,Shares!$A$1)</f>
        <v>1.4358365001243968E-2</v>
      </c>
      <c r="AC105" s="9">
        <f>SUMIFS('Stock-AF'!AL$2:AL$215,'Stock-AF'!$C$2:$C$215,Shares!$B105,'Stock-AF'!$G$2:$G$215,Shares!$A$1)/SUMIFS('Stock-AF'!AL$2:AL$215,'Stock-AF'!$C$2:$C$215,Shares!$A105,'Stock-AF'!$G$2:$G$215,Shares!$A$1)</f>
        <v>0</v>
      </c>
      <c r="AD105" s="9">
        <f>SUMIFS('Stock-AF'!AM$2:AM$215,'Stock-AF'!$C$2:$C$215,Shares!$B105,'Stock-AF'!$G$2:$G$215,Shares!$A$1)/SUMIFS('Stock-AF'!AM$2:AM$215,'Stock-AF'!$C$2:$C$215,Shares!$A105,'Stock-AF'!$G$2:$G$215,Shares!$A$1)</f>
        <v>0.50450754288869049</v>
      </c>
      <c r="AE105" s="9">
        <f>SUMIFS('Stock-AF'!AN$2:AN$215,'Stock-AF'!$C$2:$C$215,Shares!$B105,'Stock-AF'!$G$2:$G$215,Shares!$A$1)/SUMIFS('Stock-AF'!AN$2:AN$215,'Stock-AF'!$C$2:$C$215,Shares!$A105,'Stock-AF'!$G$2:$G$215,Shares!$A$1)</f>
        <v>1.0720941582212746E-2</v>
      </c>
      <c r="AF105" s="9">
        <f>SUMIFS('Stock-AF'!AO$2:AO$215,'Stock-AF'!$C$2:$C$215,Shares!$B105,'Stock-AF'!$G$2:$G$215,Shares!$A$1)/SUMIFS('Stock-AF'!AO$2:AO$215,'Stock-AF'!$C$2:$C$215,Shares!$A105,'Stock-AF'!$G$2:$G$215,Shares!$A$1)</f>
        <v>0.33051198206427607</v>
      </c>
      <c r="AG105" s="9">
        <f>SUMIFS('Stock-AF'!AP$2:AP$215,'Stock-AF'!$C$2:$C$215,Shares!$B105,'Stock-AF'!$G$2:$G$215,Shares!$A$1)/SUMIFS('Stock-AF'!AP$2:AP$215,'Stock-AF'!$C$2:$C$215,Shares!$A105,'Stock-AF'!$G$2:$G$215,Shares!$A$1)</f>
        <v>0.17041057193715684</v>
      </c>
      <c r="AH105" s="9">
        <f>SUMIFS('Stock-AF'!AQ$2:AQ$215,'Stock-AF'!$C$2:$C$215,Shares!$B105,'Stock-AF'!$G$2:$G$215,Shares!$A$1)/SUMIFS('Stock-AF'!AQ$2:AQ$215,'Stock-AF'!$C$2:$C$215,Shares!$A105,'Stock-AF'!$G$2:$G$215,Shares!$A$1)</f>
        <v>0.57375415217172898</v>
      </c>
      <c r="AI105" s="9">
        <f>SUMIFS('Stock-AF'!AR$2:AR$215,'Stock-AF'!$C$2:$C$215,Shares!$B105,'Stock-AF'!$G$2:$G$215,Shares!$A$1)/SUMIFS('Stock-AF'!AR$2:AR$215,'Stock-AF'!$C$2:$C$215,Shares!$A105,'Stock-AF'!$G$2:$G$215,Shares!$A$1)</f>
        <v>0.22578550024955199</v>
      </c>
      <c r="AJ105" s="9">
        <f>SUMIFS('Stock-AF'!AS$2:AS$215,'Stock-AF'!$C$2:$C$215,Shares!$B105,'Stock-AF'!$G$2:$G$215,Shares!$A$1)/SUMIFS('Stock-AF'!AS$2:AS$215,'Stock-AF'!$C$2:$C$215,Shares!$A105,'Stock-AF'!$G$2:$G$215,Shares!$A$1)</f>
        <v>3.7379429759740986E-3</v>
      </c>
      <c r="AK105" s="9">
        <f>SUMIFS('Stock-AF'!AT$2:AT$215,'Stock-AF'!$C$2:$C$215,Shares!$B105,'Stock-AF'!$G$2:$G$215,Shares!$A$1)/SUMIFS('Stock-AF'!AT$2:AT$215,'Stock-AF'!$C$2:$C$215,Shares!$A105,'Stock-AF'!$G$2:$G$215,Shares!$A$1)</f>
        <v>5.4789750979856437E-2</v>
      </c>
      <c r="AL105" s="9">
        <f>SUMIFS('Stock-AF'!AU$2:AU$215,'Stock-AF'!$C$2:$C$215,Shares!$B105,'Stock-AF'!$G$2:$G$215,Shares!$A$1)/SUMIFS('Stock-AF'!AU$2:AU$215,'Stock-AF'!$C$2:$C$215,Shares!$A105,'Stock-AF'!$G$2:$G$215,Shares!$A$1)</f>
        <v>0.32656386678507132</v>
      </c>
      <c r="AM105" s="9">
        <f>SUMIFS('Stock-AF'!AV$2:AV$215,'Stock-AF'!$C$2:$C$215,Shares!$B105,'Stock-AF'!$G$2:$G$215,Shares!$A$1)/SUMIFS('Stock-AF'!AV$2:AV$215,'Stock-AF'!$C$2:$C$215,Shares!$A105,'Stock-AF'!$G$2:$G$215,Shares!$A$1)</f>
        <v>0.47863854748162676</v>
      </c>
    </row>
    <row r="106" spans="1:39">
      <c r="A106" t="str">
        <f t="shared" si="1"/>
        <v>C_ES-WH-OF*</v>
      </c>
      <c r="B106" s="4" t="s">
        <v>219</v>
      </c>
      <c r="C106" s="9">
        <f>SUMIFS('Stock-AF'!L$2:L$215,'Stock-AF'!$C$2:$C$215,Shares!$B106,'Stock-AF'!$G$2:$G$215,Shares!$A$1)/SUMIFS('Stock-AF'!L$2:L$215,'Stock-AF'!$C$2:$C$215,Shares!$A106,'Stock-AF'!$G$2:$G$215,Shares!$A$1)</f>
        <v>0</v>
      </c>
      <c r="D106" s="9">
        <f>SUMIFS('Stock-AF'!M$2:M$215,'Stock-AF'!$C$2:$C$215,Shares!$B106,'Stock-AF'!$G$2:$G$215,Shares!$A$1)/SUMIFS('Stock-AF'!M$2:M$215,'Stock-AF'!$C$2:$C$215,Shares!$A106,'Stock-AF'!$G$2:$G$215,Shares!$A$1)</f>
        <v>0.30795303458736673</v>
      </c>
      <c r="E106" s="9">
        <f>SUMIFS('Stock-AF'!N$2:N$215,'Stock-AF'!$C$2:$C$215,Shares!$B106,'Stock-AF'!$G$2:$G$215,Shares!$A$1)/SUMIFS('Stock-AF'!N$2:N$215,'Stock-AF'!$C$2:$C$215,Shares!$A106,'Stock-AF'!$G$2:$G$215,Shares!$A$1)</f>
        <v>0.53515392567255538</v>
      </c>
      <c r="F106" s="9">
        <f>SUMIFS('Stock-AF'!O$2:O$215,'Stock-AF'!$C$2:$C$215,Shares!$B106,'Stock-AF'!$G$2:$G$215,Shares!$A$1)/SUMIFS('Stock-AF'!O$2:O$215,'Stock-AF'!$C$2:$C$215,Shares!$A106,'Stock-AF'!$G$2:$G$215,Shares!$A$1)</f>
        <v>6.3157673293404534E-2</v>
      </c>
      <c r="G106" s="9">
        <f>SUMIFS('Stock-AF'!P$2:P$215,'Stock-AF'!$C$2:$C$215,Shares!$B106,'Stock-AF'!$G$2:$G$215,Shares!$A$1)/SUMIFS('Stock-AF'!P$2:P$215,'Stock-AF'!$C$2:$C$215,Shares!$A106,'Stock-AF'!$G$2:$G$215,Shares!$A$1)</f>
        <v>0.16833016382799901</v>
      </c>
      <c r="H106" s="9">
        <f>SUMIFS('Stock-AF'!Q$2:Q$215,'Stock-AF'!$C$2:$C$215,Shares!$B106,'Stock-AF'!$G$2:$G$215,Shares!$A$1)/SUMIFS('Stock-AF'!Q$2:Q$215,'Stock-AF'!$C$2:$C$215,Shares!$A106,'Stock-AF'!$G$2:$G$215,Shares!$A$1)</f>
        <v>7.3044303049888612E-2</v>
      </c>
      <c r="I106" s="9">
        <f>SUMIFS('Stock-AF'!R$2:R$215,'Stock-AF'!$C$2:$C$215,Shares!$B106,'Stock-AF'!$G$2:$G$215,Shares!$A$1)/SUMIFS('Stock-AF'!R$2:R$215,'Stock-AF'!$C$2:$C$215,Shares!$A106,'Stock-AF'!$G$2:$G$215,Shares!$A$1)</f>
        <v>0</v>
      </c>
      <c r="J106" s="9">
        <f>SUMIFS('Stock-AF'!S$2:S$215,'Stock-AF'!$C$2:$C$215,Shares!$B106,'Stock-AF'!$G$2:$G$215,Shares!$A$1)/SUMIFS('Stock-AF'!S$2:S$215,'Stock-AF'!$C$2:$C$215,Shares!$A106,'Stock-AF'!$G$2:$G$215,Shares!$A$1)</f>
        <v>0.30077483240603614</v>
      </c>
      <c r="K106" s="9">
        <f>SUMIFS('Stock-AF'!T$2:T$215,'Stock-AF'!$C$2:$C$215,Shares!$B106,'Stock-AF'!$G$2:$G$215,Shares!$A$1)/SUMIFS('Stock-AF'!T$2:T$215,'Stock-AF'!$C$2:$C$215,Shares!$A106,'Stock-AF'!$G$2:$G$215,Shares!$A$1)</f>
        <v>0.26502419665404353</v>
      </c>
      <c r="L106" s="9">
        <f>SUMIFS('Stock-AF'!U$2:U$215,'Stock-AF'!$C$2:$C$215,Shares!$B106,'Stock-AF'!$G$2:$G$215,Shares!$A$1)/SUMIFS('Stock-AF'!U$2:U$215,'Stock-AF'!$C$2:$C$215,Shares!$A106,'Stock-AF'!$G$2:$G$215,Shares!$A$1)</f>
        <v>0.42789358771095842</v>
      </c>
      <c r="M106" s="9">
        <f>SUMIFS('Stock-AF'!V$2:V$215,'Stock-AF'!$C$2:$C$215,Shares!$B106,'Stock-AF'!$G$2:$G$215,Shares!$A$1)/SUMIFS('Stock-AF'!V$2:V$215,'Stock-AF'!$C$2:$C$215,Shares!$A106,'Stock-AF'!$G$2:$G$215,Shares!$A$1)</f>
        <v>0.43426639062624373</v>
      </c>
      <c r="N106" s="9">
        <f>SUMIFS('Stock-AF'!W$2:W$215,'Stock-AF'!$C$2:$C$215,Shares!$B106,'Stock-AF'!$G$2:$G$215,Shares!$A$1)/SUMIFS('Stock-AF'!W$2:W$215,'Stock-AF'!$C$2:$C$215,Shares!$A106,'Stock-AF'!$G$2:$G$215,Shares!$A$1)</f>
        <v>0</v>
      </c>
      <c r="O106" s="9">
        <f>SUMIFS('Stock-AF'!X$2:X$215,'Stock-AF'!$C$2:$C$215,Shares!$B106,'Stock-AF'!$G$2:$G$215,Shares!$A$1)/SUMIFS('Stock-AF'!X$2:X$215,'Stock-AF'!$C$2:$C$215,Shares!$A106,'Stock-AF'!$G$2:$G$215,Shares!$A$1)</f>
        <v>0</v>
      </c>
      <c r="P106" s="9">
        <f>SUMIFS('Stock-AF'!Y$2:Y$215,'Stock-AF'!$C$2:$C$215,Shares!$B106,'Stock-AF'!$G$2:$G$215,Shares!$A$1)/SUMIFS('Stock-AF'!Y$2:Y$215,'Stock-AF'!$C$2:$C$215,Shares!$A106,'Stock-AF'!$G$2:$G$215,Shares!$A$1)</f>
        <v>0.42647221748745506</v>
      </c>
      <c r="Q106" s="9">
        <f>SUMIFS('Stock-AF'!Z$2:Z$215,'Stock-AF'!$C$2:$C$215,Shares!$B106,'Stock-AF'!$G$2:$G$215,Shares!$A$1)/SUMIFS('Stock-AF'!Z$2:Z$215,'Stock-AF'!$C$2:$C$215,Shares!$A106,'Stock-AF'!$G$2:$G$215,Shares!$A$1)</f>
        <v>0.12019988101295431</v>
      </c>
      <c r="R106" s="9">
        <f>SUMIFS('Stock-AF'!AA$2:AA$215,'Stock-AF'!$C$2:$C$215,Shares!$B106,'Stock-AF'!$G$2:$G$215,Shares!$A$1)/SUMIFS('Stock-AF'!AA$2:AA$215,'Stock-AF'!$C$2:$C$215,Shares!$A106,'Stock-AF'!$G$2:$G$215,Shares!$A$1)</f>
        <v>8.6670167890444308E-2</v>
      </c>
      <c r="S106" s="9">
        <f>SUMIFS('Stock-AF'!AB$2:AB$215,'Stock-AF'!$C$2:$C$215,Shares!$B106,'Stock-AF'!$G$2:$G$215,Shares!$A$1)/SUMIFS('Stock-AF'!AB$2:AB$215,'Stock-AF'!$C$2:$C$215,Shares!$A106,'Stock-AF'!$G$2:$G$215,Shares!$A$1)</f>
        <v>0.16585625839855697</v>
      </c>
      <c r="T106" s="9">
        <f>SUMIFS('Stock-AF'!AC$2:AC$215,'Stock-AF'!$C$2:$C$215,Shares!$B106,'Stock-AF'!$G$2:$G$215,Shares!$A$1)/SUMIFS('Stock-AF'!AC$2:AC$215,'Stock-AF'!$C$2:$C$215,Shares!$A106,'Stock-AF'!$G$2:$G$215,Shares!$A$1)</f>
        <v>0</v>
      </c>
      <c r="U106" s="9">
        <f>SUMIFS('Stock-AF'!AD$2:AD$215,'Stock-AF'!$C$2:$C$215,Shares!$B106,'Stock-AF'!$G$2:$G$215,Shares!$A$1)/SUMIFS('Stock-AF'!AD$2:AD$215,'Stock-AF'!$C$2:$C$215,Shares!$A106,'Stock-AF'!$G$2:$G$215,Shares!$A$1)</f>
        <v>0.68854139005121751</v>
      </c>
      <c r="V106" s="9">
        <f>SUMIFS('Stock-AF'!AE$2:AE$215,'Stock-AF'!$C$2:$C$215,Shares!$B106,'Stock-AF'!$G$2:$G$215,Shares!$A$1)/SUMIFS('Stock-AF'!AE$2:AE$215,'Stock-AF'!$C$2:$C$215,Shares!$A106,'Stock-AF'!$G$2:$G$215,Shares!$A$1)</f>
        <v>8.6101571025009524E-3</v>
      </c>
      <c r="W106" s="9">
        <f>SUMIFS('Stock-AF'!AF$2:AF$215,'Stock-AF'!$C$2:$C$215,Shares!$B106,'Stock-AF'!$G$2:$G$215,Shares!$A$1)/SUMIFS('Stock-AF'!AF$2:AF$215,'Stock-AF'!$C$2:$C$215,Shares!$A106,'Stock-AF'!$G$2:$G$215,Shares!$A$1)</f>
        <v>2.9669633839711052E-2</v>
      </c>
      <c r="X106" s="9">
        <f>SUMIFS('Stock-AF'!AG$2:AG$215,'Stock-AF'!$C$2:$C$215,Shares!$B106,'Stock-AF'!$G$2:$G$215,Shares!$A$1)/SUMIFS('Stock-AF'!AG$2:AG$215,'Stock-AF'!$C$2:$C$215,Shares!$A106,'Stock-AF'!$G$2:$G$215,Shares!$A$1)</f>
        <v>0.64119530065015451</v>
      </c>
      <c r="Y106" s="9">
        <f>SUMIFS('Stock-AF'!AH$2:AH$215,'Stock-AF'!$C$2:$C$215,Shares!$B106,'Stock-AF'!$G$2:$G$215,Shares!$A$1)/SUMIFS('Stock-AF'!AH$2:AH$215,'Stock-AF'!$C$2:$C$215,Shares!$A106,'Stock-AF'!$G$2:$G$215,Shares!$A$1)</f>
        <v>0.32301979183196827</v>
      </c>
      <c r="Z106" s="9">
        <f>SUMIFS('Stock-AF'!AI$2:AI$215,'Stock-AF'!$C$2:$C$215,Shares!$B106,'Stock-AF'!$G$2:$G$215,Shares!$A$1)/SUMIFS('Stock-AF'!AI$2:AI$215,'Stock-AF'!$C$2:$C$215,Shares!$A106,'Stock-AF'!$G$2:$G$215,Shares!$A$1)</f>
        <v>0.45770654588045057</v>
      </c>
      <c r="AA106" s="9">
        <f>SUMIFS('Stock-AF'!AJ$2:AJ$215,'Stock-AF'!$C$2:$C$215,Shares!$B106,'Stock-AF'!$G$2:$G$215,Shares!$A$1)/SUMIFS('Stock-AF'!AJ$2:AJ$215,'Stock-AF'!$C$2:$C$215,Shares!$A106,'Stock-AF'!$G$2:$G$215,Shares!$A$1)</f>
        <v>0</v>
      </c>
      <c r="AB106" s="9">
        <f>SUMIFS('Stock-AF'!AK$2:AK$215,'Stock-AF'!$C$2:$C$215,Shares!$B106,'Stock-AF'!$G$2:$G$215,Shares!$A$1)/SUMIFS('Stock-AF'!AK$2:AK$215,'Stock-AF'!$C$2:$C$215,Shares!$A106,'Stock-AF'!$G$2:$G$215,Shares!$A$1)</f>
        <v>8.9549325894381415E-2</v>
      </c>
      <c r="AC106" s="9">
        <f>SUMIFS('Stock-AF'!AL$2:AL$215,'Stock-AF'!$C$2:$C$215,Shares!$B106,'Stock-AF'!$G$2:$G$215,Shares!$A$1)/SUMIFS('Stock-AF'!AL$2:AL$215,'Stock-AF'!$C$2:$C$215,Shares!$A106,'Stock-AF'!$G$2:$G$215,Shares!$A$1)</f>
        <v>0</v>
      </c>
      <c r="AD106" s="9">
        <f>SUMIFS('Stock-AF'!AM$2:AM$215,'Stock-AF'!$C$2:$C$215,Shares!$B106,'Stock-AF'!$G$2:$G$215,Shares!$A$1)/SUMIFS('Stock-AF'!AM$2:AM$215,'Stock-AF'!$C$2:$C$215,Shares!$A106,'Stock-AF'!$G$2:$G$215,Shares!$A$1)</f>
        <v>0.19760029957027628</v>
      </c>
      <c r="AE106" s="9">
        <f>SUMIFS('Stock-AF'!AN$2:AN$215,'Stock-AF'!$C$2:$C$215,Shares!$B106,'Stock-AF'!$G$2:$G$215,Shares!$A$1)/SUMIFS('Stock-AF'!AN$2:AN$215,'Stock-AF'!$C$2:$C$215,Shares!$A106,'Stock-AF'!$G$2:$G$215,Shares!$A$1)</f>
        <v>7.785275103096434E-2</v>
      </c>
      <c r="AF106" s="9">
        <f>SUMIFS('Stock-AF'!AO$2:AO$215,'Stock-AF'!$C$2:$C$215,Shares!$B106,'Stock-AF'!$G$2:$G$215,Shares!$A$1)/SUMIFS('Stock-AF'!AO$2:AO$215,'Stock-AF'!$C$2:$C$215,Shares!$A106,'Stock-AF'!$G$2:$G$215,Shares!$A$1)</f>
        <v>0.15749250340387527</v>
      </c>
      <c r="AG106" s="9">
        <f>SUMIFS('Stock-AF'!AP$2:AP$215,'Stock-AF'!$C$2:$C$215,Shares!$B106,'Stock-AF'!$G$2:$G$215,Shares!$A$1)/SUMIFS('Stock-AF'!AP$2:AP$215,'Stock-AF'!$C$2:$C$215,Shares!$A106,'Stock-AF'!$G$2:$G$215,Shares!$A$1)</f>
        <v>1.0416547721906536E-2</v>
      </c>
      <c r="AH106" s="9">
        <f>SUMIFS('Stock-AF'!AQ$2:AQ$215,'Stock-AF'!$C$2:$C$215,Shares!$B106,'Stock-AF'!$G$2:$G$215,Shares!$A$1)/SUMIFS('Stock-AF'!AQ$2:AQ$215,'Stock-AF'!$C$2:$C$215,Shares!$A106,'Stock-AF'!$G$2:$G$215,Shares!$A$1)</f>
        <v>0.2411479378060162</v>
      </c>
      <c r="AI106" s="9">
        <f>SUMIFS('Stock-AF'!AR$2:AR$215,'Stock-AF'!$C$2:$C$215,Shares!$B106,'Stock-AF'!$G$2:$G$215,Shares!$A$1)/SUMIFS('Stock-AF'!AR$2:AR$215,'Stock-AF'!$C$2:$C$215,Shares!$A106,'Stock-AF'!$G$2:$G$215,Shares!$A$1)</f>
        <v>0.21878827063147491</v>
      </c>
      <c r="AJ106" s="9">
        <f>SUMIFS('Stock-AF'!AS$2:AS$215,'Stock-AF'!$C$2:$C$215,Shares!$B106,'Stock-AF'!$G$2:$G$215,Shares!$A$1)/SUMIFS('Stock-AF'!AS$2:AS$215,'Stock-AF'!$C$2:$C$215,Shares!$A106,'Stock-AF'!$G$2:$G$215,Shares!$A$1)</f>
        <v>0.44455790687206465</v>
      </c>
      <c r="AK106" s="9">
        <f>SUMIFS('Stock-AF'!AT$2:AT$215,'Stock-AF'!$C$2:$C$215,Shares!$B106,'Stock-AF'!$G$2:$G$215,Shares!$A$1)/SUMIFS('Stock-AF'!AT$2:AT$215,'Stock-AF'!$C$2:$C$215,Shares!$A106,'Stock-AF'!$G$2:$G$215,Shares!$A$1)</f>
        <v>0.12310499971925457</v>
      </c>
      <c r="AL106" s="9">
        <f>SUMIFS('Stock-AF'!AU$2:AU$215,'Stock-AF'!$C$2:$C$215,Shares!$B106,'Stock-AF'!$G$2:$G$215,Shares!$A$1)/SUMIFS('Stock-AF'!AU$2:AU$215,'Stock-AF'!$C$2:$C$215,Shares!$A106,'Stock-AF'!$G$2:$G$215,Shares!$A$1)</f>
        <v>0.33607988345882273</v>
      </c>
      <c r="AM106" s="9">
        <f>SUMIFS('Stock-AF'!AV$2:AV$215,'Stock-AF'!$C$2:$C$215,Shares!$B106,'Stock-AF'!$G$2:$G$215,Shares!$A$1)/SUMIFS('Stock-AF'!AV$2:AV$215,'Stock-AF'!$C$2:$C$215,Shares!$A106,'Stock-AF'!$G$2:$G$215,Shares!$A$1)</f>
        <v>3.9233701066528875E-2</v>
      </c>
    </row>
    <row r="107" spans="1:39">
      <c r="A107" t="str">
        <f t="shared" si="1"/>
        <v>C_ES-WH-OF*</v>
      </c>
      <c r="B107" s="4" t="s">
        <v>220</v>
      </c>
      <c r="C107" s="9">
        <f>SUMIFS('Stock-AF'!L$2:L$215,'Stock-AF'!$C$2:$C$215,Shares!$B107,'Stock-AF'!$G$2:$G$215,Shares!$A$1)/SUMIFS('Stock-AF'!L$2:L$215,'Stock-AF'!$C$2:$C$215,Shares!$A107,'Stock-AF'!$G$2:$G$215,Shares!$A$1)</f>
        <v>8.811278325203542E-2</v>
      </c>
      <c r="D107" s="9">
        <f>SUMIFS('Stock-AF'!M$2:M$215,'Stock-AF'!$C$2:$C$215,Shares!$B107,'Stock-AF'!$G$2:$G$215,Shares!$A$1)/SUMIFS('Stock-AF'!M$2:M$215,'Stock-AF'!$C$2:$C$215,Shares!$A107,'Stock-AF'!$G$2:$G$215,Shares!$A$1)</f>
        <v>1.2613849530363663E-2</v>
      </c>
      <c r="E107" s="9">
        <f>SUMIFS('Stock-AF'!N$2:N$215,'Stock-AF'!$C$2:$C$215,Shares!$B107,'Stock-AF'!$G$2:$G$215,Shares!$A$1)/SUMIFS('Stock-AF'!N$2:N$215,'Stock-AF'!$C$2:$C$215,Shares!$A107,'Stock-AF'!$G$2:$G$215,Shares!$A$1)</f>
        <v>0</v>
      </c>
      <c r="F107" s="9">
        <f>SUMIFS('Stock-AF'!O$2:O$215,'Stock-AF'!$C$2:$C$215,Shares!$B107,'Stock-AF'!$G$2:$G$215,Shares!$A$1)/SUMIFS('Stock-AF'!O$2:O$215,'Stock-AF'!$C$2:$C$215,Shares!$A107,'Stock-AF'!$G$2:$G$215,Shares!$A$1)</f>
        <v>0.10059737196367653</v>
      </c>
      <c r="G107" s="9">
        <f>SUMIFS('Stock-AF'!P$2:P$215,'Stock-AF'!$C$2:$C$215,Shares!$B107,'Stock-AF'!$G$2:$G$215,Shares!$A$1)/SUMIFS('Stock-AF'!P$2:P$215,'Stock-AF'!$C$2:$C$215,Shares!$A107,'Stock-AF'!$G$2:$G$215,Shares!$A$1)</f>
        <v>1.2187234695504054E-2</v>
      </c>
      <c r="H107" s="9">
        <f>SUMIFS('Stock-AF'!Q$2:Q$215,'Stock-AF'!$C$2:$C$215,Shares!$B107,'Stock-AF'!$G$2:$G$215,Shares!$A$1)/SUMIFS('Stock-AF'!Q$2:Q$215,'Stock-AF'!$C$2:$C$215,Shares!$A107,'Stock-AF'!$G$2:$G$215,Shares!$A$1)</f>
        <v>0</v>
      </c>
      <c r="I107" s="9">
        <f>SUMIFS('Stock-AF'!R$2:R$215,'Stock-AF'!$C$2:$C$215,Shares!$B107,'Stock-AF'!$G$2:$G$215,Shares!$A$1)/SUMIFS('Stock-AF'!R$2:R$215,'Stock-AF'!$C$2:$C$215,Shares!$A107,'Stock-AF'!$G$2:$G$215,Shares!$A$1)</f>
        <v>0</v>
      </c>
      <c r="J107" s="9">
        <f>SUMIFS('Stock-AF'!S$2:S$215,'Stock-AF'!$C$2:$C$215,Shares!$B107,'Stock-AF'!$G$2:$G$215,Shares!$A$1)/SUMIFS('Stock-AF'!S$2:S$215,'Stock-AF'!$C$2:$C$215,Shares!$A107,'Stock-AF'!$G$2:$G$215,Shares!$A$1)</f>
        <v>0</v>
      </c>
      <c r="K107" s="9">
        <f>SUMIFS('Stock-AF'!T$2:T$215,'Stock-AF'!$C$2:$C$215,Shares!$B107,'Stock-AF'!$G$2:$G$215,Shares!$A$1)/SUMIFS('Stock-AF'!T$2:T$215,'Stock-AF'!$C$2:$C$215,Shares!$A107,'Stock-AF'!$G$2:$G$215,Shares!$A$1)</f>
        <v>2.6486051935603685E-2</v>
      </c>
      <c r="L107" s="9">
        <f>SUMIFS('Stock-AF'!U$2:U$215,'Stock-AF'!$C$2:$C$215,Shares!$B107,'Stock-AF'!$G$2:$G$215,Shares!$A$1)/SUMIFS('Stock-AF'!U$2:U$215,'Stock-AF'!$C$2:$C$215,Shares!$A107,'Stock-AF'!$G$2:$G$215,Shares!$A$1)</f>
        <v>3.7826365816110733E-3</v>
      </c>
      <c r="M107" s="9">
        <f>SUMIFS('Stock-AF'!V$2:V$215,'Stock-AF'!$C$2:$C$215,Shares!$B107,'Stock-AF'!$G$2:$G$215,Shares!$A$1)/SUMIFS('Stock-AF'!V$2:V$215,'Stock-AF'!$C$2:$C$215,Shares!$A107,'Stock-AF'!$G$2:$G$215,Shares!$A$1)</f>
        <v>2.6112846703393706E-3</v>
      </c>
      <c r="N107" s="9">
        <f>SUMIFS('Stock-AF'!W$2:W$215,'Stock-AF'!$C$2:$C$215,Shares!$B107,'Stock-AF'!$G$2:$G$215,Shares!$A$1)/SUMIFS('Stock-AF'!W$2:W$215,'Stock-AF'!$C$2:$C$215,Shares!$A107,'Stock-AF'!$G$2:$G$215,Shares!$A$1)</f>
        <v>1.4906947006246259E-2</v>
      </c>
      <c r="O107" s="9">
        <f>SUMIFS('Stock-AF'!X$2:X$215,'Stock-AF'!$C$2:$C$215,Shares!$B107,'Stock-AF'!$G$2:$G$215,Shares!$A$1)/SUMIFS('Stock-AF'!X$2:X$215,'Stock-AF'!$C$2:$C$215,Shares!$A107,'Stock-AF'!$G$2:$G$215,Shares!$A$1)</f>
        <v>6.6008725712890459E-2</v>
      </c>
      <c r="P107" s="9">
        <f>SUMIFS('Stock-AF'!Y$2:Y$215,'Stock-AF'!$C$2:$C$215,Shares!$B107,'Stock-AF'!$G$2:$G$215,Shares!$A$1)/SUMIFS('Stock-AF'!Y$2:Y$215,'Stock-AF'!$C$2:$C$215,Shares!$A107,'Stock-AF'!$G$2:$G$215,Shares!$A$1)</f>
        <v>0</v>
      </c>
      <c r="Q107" s="9">
        <f>SUMIFS('Stock-AF'!Z$2:Z$215,'Stock-AF'!$C$2:$C$215,Shares!$B107,'Stock-AF'!$G$2:$G$215,Shares!$A$1)/SUMIFS('Stock-AF'!Z$2:Z$215,'Stock-AF'!$C$2:$C$215,Shares!$A107,'Stock-AF'!$G$2:$G$215,Shares!$A$1)</f>
        <v>5.7369585708668673E-2</v>
      </c>
      <c r="R107" s="9">
        <f>SUMIFS('Stock-AF'!AA$2:AA$215,'Stock-AF'!$C$2:$C$215,Shares!$B107,'Stock-AF'!$G$2:$G$215,Shares!$A$1)/SUMIFS('Stock-AF'!AA$2:AA$215,'Stock-AF'!$C$2:$C$215,Shares!$A107,'Stock-AF'!$G$2:$G$215,Shares!$A$1)</f>
        <v>1.4073110522365574E-2</v>
      </c>
      <c r="S107" s="9">
        <f>SUMIFS('Stock-AF'!AB$2:AB$215,'Stock-AF'!$C$2:$C$215,Shares!$B107,'Stock-AF'!$G$2:$G$215,Shares!$A$1)/SUMIFS('Stock-AF'!AB$2:AB$215,'Stock-AF'!$C$2:$C$215,Shares!$A107,'Stock-AF'!$G$2:$G$215,Shares!$A$1)</f>
        <v>8.1297862810148485E-3</v>
      </c>
      <c r="T107" s="9">
        <f>SUMIFS('Stock-AF'!AC$2:AC$215,'Stock-AF'!$C$2:$C$215,Shares!$B107,'Stock-AF'!$G$2:$G$215,Shares!$A$1)/SUMIFS('Stock-AF'!AC$2:AC$215,'Stock-AF'!$C$2:$C$215,Shares!$A107,'Stock-AF'!$G$2:$G$215,Shares!$A$1)</f>
        <v>7.0481447030442262E-3</v>
      </c>
      <c r="U107" s="9">
        <f>SUMIFS('Stock-AF'!AD$2:AD$215,'Stock-AF'!$C$2:$C$215,Shares!$B107,'Stock-AF'!$G$2:$G$215,Shares!$A$1)/SUMIFS('Stock-AF'!AD$2:AD$215,'Stock-AF'!$C$2:$C$215,Shares!$A107,'Stock-AF'!$G$2:$G$215,Shares!$A$1)</f>
        <v>1.699233995330483E-2</v>
      </c>
      <c r="V107" s="9">
        <f>SUMIFS('Stock-AF'!AE$2:AE$215,'Stock-AF'!$C$2:$C$215,Shares!$B107,'Stock-AF'!$G$2:$G$215,Shares!$A$1)/SUMIFS('Stock-AF'!AE$2:AE$215,'Stock-AF'!$C$2:$C$215,Shares!$A107,'Stock-AF'!$G$2:$G$215,Shares!$A$1)</f>
        <v>0.11350876562723194</v>
      </c>
      <c r="W107" s="9">
        <f>SUMIFS('Stock-AF'!AF$2:AF$215,'Stock-AF'!$C$2:$C$215,Shares!$B107,'Stock-AF'!$G$2:$G$215,Shares!$A$1)/SUMIFS('Stock-AF'!AF$2:AF$215,'Stock-AF'!$C$2:$C$215,Shares!$A107,'Stock-AF'!$G$2:$G$215,Shares!$A$1)</f>
        <v>0.11194204301807034</v>
      </c>
      <c r="X107" s="9">
        <f>SUMIFS('Stock-AF'!AG$2:AG$215,'Stock-AF'!$C$2:$C$215,Shares!$B107,'Stock-AF'!$G$2:$G$215,Shares!$A$1)/SUMIFS('Stock-AF'!AG$2:AG$215,'Stock-AF'!$C$2:$C$215,Shares!$A107,'Stock-AF'!$G$2:$G$215,Shares!$A$1)</f>
        <v>0</v>
      </c>
      <c r="Y107" s="9">
        <f>SUMIFS('Stock-AF'!AH$2:AH$215,'Stock-AF'!$C$2:$C$215,Shares!$B107,'Stock-AF'!$G$2:$G$215,Shares!$A$1)/SUMIFS('Stock-AF'!AH$2:AH$215,'Stock-AF'!$C$2:$C$215,Shares!$A107,'Stock-AF'!$G$2:$G$215,Shares!$A$1)</f>
        <v>0.18088788069238851</v>
      </c>
      <c r="Z107" s="9">
        <f>SUMIFS('Stock-AF'!AI$2:AI$215,'Stock-AF'!$C$2:$C$215,Shares!$B107,'Stock-AF'!$G$2:$G$215,Shares!$A$1)/SUMIFS('Stock-AF'!AI$2:AI$215,'Stock-AF'!$C$2:$C$215,Shares!$A107,'Stock-AF'!$G$2:$G$215,Shares!$A$1)</f>
        <v>3.5602120362958991E-3</v>
      </c>
      <c r="AA107" s="9">
        <f>SUMIFS('Stock-AF'!AJ$2:AJ$215,'Stock-AF'!$C$2:$C$215,Shares!$B107,'Stock-AF'!$G$2:$G$215,Shares!$A$1)/SUMIFS('Stock-AF'!AJ$2:AJ$215,'Stock-AF'!$C$2:$C$215,Shares!$A107,'Stock-AF'!$G$2:$G$215,Shares!$A$1)</f>
        <v>0</v>
      </c>
      <c r="AB107" s="9">
        <f>SUMIFS('Stock-AF'!AK$2:AK$215,'Stock-AF'!$C$2:$C$215,Shares!$B107,'Stock-AF'!$G$2:$G$215,Shares!$A$1)/SUMIFS('Stock-AF'!AK$2:AK$215,'Stock-AF'!$C$2:$C$215,Shares!$A107,'Stock-AF'!$G$2:$G$215,Shares!$A$1)</f>
        <v>2.4931537515006409E-2</v>
      </c>
      <c r="AC107" s="9">
        <f>SUMIFS('Stock-AF'!AL$2:AL$215,'Stock-AF'!$C$2:$C$215,Shares!$B107,'Stock-AF'!$G$2:$G$215,Shares!$A$1)/SUMIFS('Stock-AF'!AL$2:AL$215,'Stock-AF'!$C$2:$C$215,Shares!$A107,'Stock-AF'!$G$2:$G$215,Shares!$A$1)</f>
        <v>9.3732398094651795E-2</v>
      </c>
      <c r="AD107" s="9">
        <f>SUMIFS('Stock-AF'!AM$2:AM$215,'Stock-AF'!$C$2:$C$215,Shares!$B107,'Stock-AF'!$G$2:$G$215,Shares!$A$1)/SUMIFS('Stock-AF'!AM$2:AM$215,'Stock-AF'!$C$2:$C$215,Shares!$A107,'Stock-AF'!$G$2:$G$215,Shares!$A$1)</f>
        <v>1.4617150982313172E-2</v>
      </c>
      <c r="AE107" s="9">
        <f>SUMIFS('Stock-AF'!AN$2:AN$215,'Stock-AF'!$C$2:$C$215,Shares!$B107,'Stock-AF'!$G$2:$G$215,Shares!$A$1)/SUMIFS('Stock-AF'!AN$2:AN$215,'Stock-AF'!$C$2:$C$215,Shares!$A107,'Stock-AF'!$G$2:$G$215,Shares!$A$1)</f>
        <v>2.645952864080532E-3</v>
      </c>
      <c r="AF107" s="9">
        <f>SUMIFS('Stock-AF'!AO$2:AO$215,'Stock-AF'!$C$2:$C$215,Shares!$B107,'Stock-AF'!$G$2:$G$215,Shares!$A$1)/SUMIFS('Stock-AF'!AO$2:AO$215,'Stock-AF'!$C$2:$C$215,Shares!$A107,'Stock-AF'!$G$2:$G$215,Shares!$A$1)</f>
        <v>8.8365874625938538E-3</v>
      </c>
      <c r="AG107" s="9">
        <f>SUMIFS('Stock-AF'!AP$2:AP$215,'Stock-AF'!$C$2:$C$215,Shares!$B107,'Stock-AF'!$G$2:$G$215,Shares!$A$1)/SUMIFS('Stock-AF'!AP$2:AP$215,'Stock-AF'!$C$2:$C$215,Shares!$A107,'Stock-AF'!$G$2:$G$215,Shares!$A$1)</f>
        <v>2.327701378236726E-2</v>
      </c>
      <c r="AH107" s="9">
        <f>SUMIFS('Stock-AF'!AQ$2:AQ$215,'Stock-AF'!$C$2:$C$215,Shares!$B107,'Stock-AF'!$G$2:$G$215,Shares!$A$1)/SUMIFS('Stock-AF'!AQ$2:AQ$215,'Stock-AF'!$C$2:$C$215,Shares!$A107,'Stock-AF'!$G$2:$G$215,Shares!$A$1)</f>
        <v>7.440908273493088E-3</v>
      </c>
      <c r="AI107" s="9">
        <f>SUMIFS('Stock-AF'!AR$2:AR$215,'Stock-AF'!$C$2:$C$215,Shares!$B107,'Stock-AF'!$G$2:$G$215,Shares!$A$1)/SUMIFS('Stock-AF'!AR$2:AR$215,'Stock-AF'!$C$2:$C$215,Shares!$A107,'Stock-AF'!$G$2:$G$215,Shares!$A$1)</f>
        <v>8.7420709854799279E-3</v>
      </c>
      <c r="AJ107" s="9">
        <f>SUMIFS('Stock-AF'!AS$2:AS$215,'Stock-AF'!$C$2:$C$215,Shares!$B107,'Stock-AF'!$G$2:$G$215,Shares!$A$1)/SUMIFS('Stock-AF'!AS$2:AS$215,'Stock-AF'!$C$2:$C$215,Shares!$A107,'Stock-AF'!$G$2:$G$215,Shares!$A$1)</f>
        <v>2.3851369938974252E-3</v>
      </c>
      <c r="AK107" s="9">
        <f>SUMIFS('Stock-AF'!AT$2:AT$215,'Stock-AF'!$C$2:$C$215,Shares!$B107,'Stock-AF'!$G$2:$G$215,Shares!$A$1)/SUMIFS('Stock-AF'!AT$2:AT$215,'Stock-AF'!$C$2:$C$215,Shares!$A107,'Stock-AF'!$G$2:$G$215,Shares!$A$1)</f>
        <v>0.18430864946783229</v>
      </c>
      <c r="AL107" s="9">
        <f>SUMIFS('Stock-AF'!AU$2:AU$215,'Stock-AF'!$C$2:$C$215,Shares!$B107,'Stock-AF'!$G$2:$G$215,Shares!$A$1)/SUMIFS('Stock-AF'!AU$2:AU$215,'Stock-AF'!$C$2:$C$215,Shares!$A107,'Stock-AF'!$G$2:$G$215,Shares!$A$1)</f>
        <v>1.3376424186187112E-2</v>
      </c>
      <c r="AM107" s="9">
        <f>SUMIFS('Stock-AF'!AV$2:AV$215,'Stock-AF'!$C$2:$C$215,Shares!$B107,'Stock-AF'!$G$2:$G$215,Shares!$A$1)/SUMIFS('Stock-AF'!AV$2:AV$215,'Stock-AF'!$C$2:$C$215,Shares!$A107,'Stock-AF'!$G$2:$G$215,Shares!$A$1)</f>
        <v>0</v>
      </c>
    </row>
    <row r="108" spans="1:39">
      <c r="A108" t="str">
        <f t="shared" si="1"/>
        <v>C_ES-WH-OF*</v>
      </c>
      <c r="B108" s="4" t="s">
        <v>221</v>
      </c>
      <c r="C108" s="9">
        <f>SUMIFS('Stock-AF'!L$2:L$215,'Stock-AF'!$C$2:$C$215,Shares!$B108,'Stock-AF'!$G$2:$G$215,Shares!$A$1)/SUMIFS('Stock-AF'!L$2:L$215,'Stock-AF'!$C$2:$C$215,Shares!$A108,'Stock-AF'!$G$2:$G$215,Shares!$A$1)</f>
        <v>4.5708507124372307E-2</v>
      </c>
      <c r="D108" s="9">
        <f>SUMIFS('Stock-AF'!M$2:M$215,'Stock-AF'!$C$2:$C$215,Shares!$B108,'Stock-AF'!$G$2:$G$215,Shares!$A$1)/SUMIFS('Stock-AF'!M$2:M$215,'Stock-AF'!$C$2:$C$215,Shares!$A108,'Stock-AF'!$G$2:$G$215,Shares!$A$1)</f>
        <v>0.12129791890784371</v>
      </c>
      <c r="E108" s="9">
        <f>SUMIFS('Stock-AF'!N$2:N$215,'Stock-AF'!$C$2:$C$215,Shares!$B108,'Stock-AF'!$G$2:$G$215,Shares!$A$1)/SUMIFS('Stock-AF'!N$2:N$215,'Stock-AF'!$C$2:$C$215,Shares!$A108,'Stock-AF'!$G$2:$G$215,Shares!$A$1)</f>
        <v>0.35365117066708118</v>
      </c>
      <c r="F108" s="9">
        <f>SUMIFS('Stock-AF'!O$2:O$215,'Stock-AF'!$C$2:$C$215,Shares!$B108,'Stock-AF'!$G$2:$G$215,Shares!$A$1)/SUMIFS('Stock-AF'!O$2:O$215,'Stock-AF'!$C$2:$C$215,Shares!$A108,'Stock-AF'!$G$2:$G$215,Shares!$A$1)</f>
        <v>0.43568496612256208</v>
      </c>
      <c r="G108" s="9">
        <f>SUMIFS('Stock-AF'!P$2:P$215,'Stock-AF'!$C$2:$C$215,Shares!$B108,'Stock-AF'!$G$2:$G$215,Shares!$A$1)/SUMIFS('Stock-AF'!P$2:P$215,'Stock-AF'!$C$2:$C$215,Shares!$A108,'Stock-AF'!$G$2:$G$215,Shares!$A$1)</f>
        <v>4.3425099432318127E-2</v>
      </c>
      <c r="H108" s="9">
        <f>SUMIFS('Stock-AF'!Q$2:Q$215,'Stock-AF'!$C$2:$C$215,Shares!$B108,'Stock-AF'!$G$2:$G$215,Shares!$A$1)/SUMIFS('Stock-AF'!Q$2:Q$215,'Stock-AF'!$C$2:$C$215,Shares!$A108,'Stock-AF'!$G$2:$G$215,Shares!$A$1)</f>
        <v>0.54256688839063527</v>
      </c>
      <c r="I108" s="9">
        <f>SUMIFS('Stock-AF'!R$2:R$215,'Stock-AF'!$C$2:$C$215,Shares!$B108,'Stock-AF'!$G$2:$G$215,Shares!$A$1)/SUMIFS('Stock-AF'!R$2:R$215,'Stock-AF'!$C$2:$C$215,Shares!$A108,'Stock-AF'!$G$2:$G$215,Shares!$A$1)</f>
        <v>0.12738716874931189</v>
      </c>
      <c r="J108" s="9">
        <f>SUMIFS('Stock-AF'!S$2:S$215,'Stock-AF'!$C$2:$C$215,Shares!$B108,'Stock-AF'!$G$2:$G$215,Shares!$A$1)/SUMIFS('Stock-AF'!S$2:S$215,'Stock-AF'!$C$2:$C$215,Shares!$A108,'Stock-AF'!$G$2:$G$215,Shares!$A$1)</f>
        <v>1.1739651479501163E-2</v>
      </c>
      <c r="K108" s="9">
        <f>SUMIFS('Stock-AF'!T$2:T$215,'Stock-AF'!$C$2:$C$215,Shares!$B108,'Stock-AF'!$G$2:$G$215,Shares!$A$1)/SUMIFS('Stock-AF'!T$2:T$215,'Stock-AF'!$C$2:$C$215,Shares!$A108,'Stock-AF'!$G$2:$G$215,Shares!$A$1)</f>
        <v>0.40100938011912984</v>
      </c>
      <c r="L108" s="9">
        <f>SUMIFS('Stock-AF'!U$2:U$215,'Stock-AF'!$C$2:$C$215,Shares!$B108,'Stock-AF'!$G$2:$G$215,Shares!$A$1)/SUMIFS('Stock-AF'!U$2:U$215,'Stock-AF'!$C$2:$C$215,Shares!$A108,'Stock-AF'!$G$2:$G$215,Shares!$A$1)</f>
        <v>4.4472126761908398E-2</v>
      </c>
      <c r="M108" s="9">
        <f>SUMIFS('Stock-AF'!V$2:V$215,'Stock-AF'!$C$2:$C$215,Shares!$B108,'Stock-AF'!$G$2:$G$215,Shares!$A$1)/SUMIFS('Stock-AF'!V$2:V$215,'Stock-AF'!$C$2:$C$215,Shares!$A108,'Stock-AF'!$G$2:$G$215,Shares!$A$1)</f>
        <v>0.10037910216145245</v>
      </c>
      <c r="N108" s="9">
        <f>SUMIFS('Stock-AF'!W$2:W$215,'Stock-AF'!$C$2:$C$215,Shares!$B108,'Stock-AF'!$G$2:$G$215,Shares!$A$1)/SUMIFS('Stock-AF'!W$2:W$215,'Stock-AF'!$C$2:$C$215,Shares!$A108,'Stock-AF'!$G$2:$G$215,Shares!$A$1)</f>
        <v>0.10418439919759798</v>
      </c>
      <c r="O108" s="9">
        <f>SUMIFS('Stock-AF'!X$2:X$215,'Stock-AF'!$C$2:$C$215,Shares!$B108,'Stock-AF'!$G$2:$G$215,Shares!$A$1)/SUMIFS('Stock-AF'!X$2:X$215,'Stock-AF'!$C$2:$C$215,Shares!$A108,'Stock-AF'!$G$2:$G$215,Shares!$A$1)</f>
        <v>0.14870764871594885</v>
      </c>
      <c r="P108" s="9">
        <f>SUMIFS('Stock-AF'!Y$2:Y$215,'Stock-AF'!$C$2:$C$215,Shares!$B108,'Stock-AF'!$G$2:$G$215,Shares!$A$1)/SUMIFS('Stock-AF'!Y$2:Y$215,'Stock-AF'!$C$2:$C$215,Shares!$A108,'Stock-AF'!$G$2:$G$215,Shares!$A$1)</f>
        <v>7.4936142244464918E-2</v>
      </c>
      <c r="Q108" s="9">
        <f>SUMIFS('Stock-AF'!Z$2:Z$215,'Stock-AF'!$C$2:$C$215,Shares!$B108,'Stock-AF'!$G$2:$G$215,Shares!$A$1)/SUMIFS('Stock-AF'!Z$2:Z$215,'Stock-AF'!$C$2:$C$215,Shares!$A108,'Stock-AF'!$G$2:$G$215,Shares!$A$1)</f>
        <v>0.14648675238486406</v>
      </c>
      <c r="R108" s="9">
        <f>SUMIFS('Stock-AF'!AA$2:AA$215,'Stock-AF'!$C$2:$C$215,Shares!$B108,'Stock-AF'!$G$2:$G$215,Shares!$A$1)/SUMIFS('Stock-AF'!AA$2:AA$215,'Stock-AF'!$C$2:$C$215,Shares!$A108,'Stock-AF'!$G$2:$G$215,Shares!$A$1)</f>
        <v>0.11691265097892674</v>
      </c>
      <c r="S108" s="9">
        <f>SUMIFS('Stock-AF'!AB$2:AB$215,'Stock-AF'!$C$2:$C$215,Shares!$B108,'Stock-AF'!$G$2:$G$215,Shares!$A$1)/SUMIFS('Stock-AF'!AB$2:AB$215,'Stock-AF'!$C$2:$C$215,Shares!$A108,'Stock-AF'!$G$2:$G$215,Shares!$A$1)</f>
        <v>0</v>
      </c>
      <c r="T108" s="9">
        <f>SUMIFS('Stock-AF'!AC$2:AC$215,'Stock-AF'!$C$2:$C$215,Shares!$B108,'Stock-AF'!$G$2:$G$215,Shares!$A$1)/SUMIFS('Stock-AF'!AC$2:AC$215,'Stock-AF'!$C$2:$C$215,Shares!$A108,'Stock-AF'!$G$2:$G$215,Shares!$A$1)</f>
        <v>0.45098243169926677</v>
      </c>
      <c r="U108" s="9">
        <f>SUMIFS('Stock-AF'!AD$2:AD$215,'Stock-AF'!$C$2:$C$215,Shares!$B108,'Stock-AF'!$G$2:$G$215,Shares!$A$1)/SUMIFS('Stock-AF'!AD$2:AD$215,'Stock-AF'!$C$2:$C$215,Shares!$A108,'Stock-AF'!$G$2:$G$215,Shares!$A$1)</f>
        <v>0</v>
      </c>
      <c r="V108" s="9">
        <f>SUMIFS('Stock-AF'!AE$2:AE$215,'Stock-AF'!$C$2:$C$215,Shares!$B108,'Stock-AF'!$G$2:$G$215,Shares!$A$1)/SUMIFS('Stock-AF'!AE$2:AE$215,'Stock-AF'!$C$2:$C$215,Shares!$A108,'Stock-AF'!$G$2:$G$215,Shares!$A$1)</f>
        <v>1.9402902017634099E-2</v>
      </c>
      <c r="W108" s="9">
        <f>SUMIFS('Stock-AF'!AF$2:AF$215,'Stock-AF'!$C$2:$C$215,Shares!$B108,'Stock-AF'!$G$2:$G$215,Shares!$A$1)/SUMIFS('Stock-AF'!AF$2:AF$215,'Stock-AF'!$C$2:$C$215,Shares!$A108,'Stock-AF'!$G$2:$G$215,Shares!$A$1)</f>
        <v>0.37978744610838611</v>
      </c>
      <c r="X108" s="9">
        <f>SUMIFS('Stock-AF'!AG$2:AG$215,'Stock-AF'!$C$2:$C$215,Shares!$B108,'Stock-AF'!$G$2:$G$215,Shares!$A$1)/SUMIFS('Stock-AF'!AG$2:AG$215,'Stock-AF'!$C$2:$C$215,Shares!$A108,'Stock-AF'!$G$2:$G$215,Shares!$A$1)</f>
        <v>2.7236628746827363E-2</v>
      </c>
      <c r="Y108" s="9">
        <f>SUMIFS('Stock-AF'!AH$2:AH$215,'Stock-AF'!$C$2:$C$215,Shares!$B108,'Stock-AF'!$G$2:$G$215,Shares!$A$1)/SUMIFS('Stock-AF'!AH$2:AH$215,'Stock-AF'!$C$2:$C$215,Shares!$A108,'Stock-AF'!$G$2:$G$215,Shares!$A$1)</f>
        <v>0.27962082336297633</v>
      </c>
      <c r="Z108" s="9">
        <f>SUMIFS('Stock-AF'!AI$2:AI$215,'Stock-AF'!$C$2:$C$215,Shares!$B108,'Stock-AF'!$G$2:$G$215,Shares!$A$1)/SUMIFS('Stock-AF'!AI$2:AI$215,'Stock-AF'!$C$2:$C$215,Shares!$A108,'Stock-AF'!$G$2:$G$215,Shares!$A$1)</f>
        <v>8.0081174538371228E-2</v>
      </c>
      <c r="AA108" s="9">
        <f>SUMIFS('Stock-AF'!AJ$2:AJ$215,'Stock-AF'!$C$2:$C$215,Shares!$B108,'Stock-AF'!$G$2:$G$215,Shares!$A$1)/SUMIFS('Stock-AF'!AJ$2:AJ$215,'Stock-AF'!$C$2:$C$215,Shares!$A108,'Stock-AF'!$G$2:$G$215,Shares!$A$1)</f>
        <v>0</v>
      </c>
      <c r="AB108" s="9">
        <f>SUMIFS('Stock-AF'!AK$2:AK$215,'Stock-AF'!$C$2:$C$215,Shares!$B108,'Stock-AF'!$G$2:$G$215,Shares!$A$1)/SUMIFS('Stock-AF'!AK$2:AK$215,'Stock-AF'!$C$2:$C$215,Shares!$A108,'Stock-AF'!$G$2:$G$215,Shares!$A$1)</f>
        <v>0.36190224296191315</v>
      </c>
      <c r="AC108" s="9">
        <f>SUMIFS('Stock-AF'!AL$2:AL$215,'Stock-AF'!$C$2:$C$215,Shares!$B108,'Stock-AF'!$G$2:$G$215,Shares!$A$1)/SUMIFS('Stock-AF'!AL$2:AL$215,'Stock-AF'!$C$2:$C$215,Shares!$A108,'Stock-AF'!$G$2:$G$215,Shares!$A$1)</f>
        <v>0</v>
      </c>
      <c r="AD108" s="9">
        <f>SUMIFS('Stock-AF'!AM$2:AM$215,'Stock-AF'!$C$2:$C$215,Shares!$B108,'Stock-AF'!$G$2:$G$215,Shares!$A$1)/SUMIFS('Stock-AF'!AM$2:AM$215,'Stock-AF'!$C$2:$C$215,Shares!$A108,'Stock-AF'!$G$2:$G$215,Shares!$A$1)</f>
        <v>8.2377233509455694E-2</v>
      </c>
      <c r="AE108" s="9">
        <f>SUMIFS('Stock-AF'!AN$2:AN$215,'Stock-AF'!$C$2:$C$215,Shares!$B108,'Stock-AF'!$G$2:$G$215,Shares!$A$1)/SUMIFS('Stock-AF'!AN$2:AN$215,'Stock-AF'!$C$2:$C$215,Shares!$A108,'Stock-AF'!$G$2:$G$215,Shares!$A$1)</f>
        <v>0.10226032974035104</v>
      </c>
      <c r="AF108" s="9">
        <f>SUMIFS('Stock-AF'!AO$2:AO$215,'Stock-AF'!$C$2:$C$215,Shares!$B108,'Stock-AF'!$G$2:$G$215,Shares!$A$1)/SUMIFS('Stock-AF'!AO$2:AO$215,'Stock-AF'!$C$2:$C$215,Shares!$A108,'Stock-AF'!$G$2:$G$215,Shares!$A$1)</f>
        <v>8.5383760776056833E-2</v>
      </c>
      <c r="AG108" s="9">
        <f>SUMIFS('Stock-AF'!AP$2:AP$215,'Stock-AF'!$C$2:$C$215,Shares!$B108,'Stock-AF'!$G$2:$G$215,Shares!$A$1)/SUMIFS('Stock-AF'!AP$2:AP$215,'Stock-AF'!$C$2:$C$215,Shares!$A108,'Stock-AF'!$G$2:$G$215,Shares!$A$1)</f>
        <v>0.12208807367850785</v>
      </c>
      <c r="AH108" s="9">
        <f>SUMIFS('Stock-AF'!AQ$2:AQ$215,'Stock-AF'!$C$2:$C$215,Shares!$B108,'Stock-AF'!$G$2:$G$215,Shares!$A$1)/SUMIFS('Stock-AF'!AQ$2:AQ$215,'Stock-AF'!$C$2:$C$215,Shares!$A108,'Stock-AF'!$G$2:$G$215,Shares!$A$1)</f>
        <v>2.5991751783249896E-2</v>
      </c>
      <c r="AI108" s="9">
        <f>SUMIFS('Stock-AF'!AR$2:AR$215,'Stock-AF'!$C$2:$C$215,Shares!$B108,'Stock-AF'!$G$2:$G$215,Shares!$A$1)/SUMIFS('Stock-AF'!AR$2:AR$215,'Stock-AF'!$C$2:$C$215,Shares!$A108,'Stock-AF'!$G$2:$G$215,Shares!$A$1)</f>
        <v>0.17233368195717669</v>
      </c>
      <c r="AJ108" s="9">
        <f>SUMIFS('Stock-AF'!AS$2:AS$215,'Stock-AF'!$C$2:$C$215,Shares!$B108,'Stock-AF'!$G$2:$G$215,Shares!$A$1)/SUMIFS('Stock-AF'!AS$2:AS$215,'Stock-AF'!$C$2:$C$215,Shares!$A108,'Stock-AF'!$G$2:$G$215,Shares!$A$1)</f>
        <v>0.27002027570317694</v>
      </c>
      <c r="AK108" s="9">
        <f>SUMIFS('Stock-AF'!AT$2:AT$215,'Stock-AF'!$C$2:$C$215,Shares!$B108,'Stock-AF'!$G$2:$G$215,Shares!$A$1)/SUMIFS('Stock-AF'!AT$2:AT$215,'Stock-AF'!$C$2:$C$215,Shares!$A108,'Stock-AF'!$G$2:$G$215,Shares!$A$1)</f>
        <v>0.37576409189225024</v>
      </c>
      <c r="AL108" s="9">
        <f>SUMIFS('Stock-AF'!AU$2:AU$215,'Stock-AF'!$C$2:$C$215,Shares!$B108,'Stock-AF'!$G$2:$G$215,Shares!$A$1)/SUMIFS('Stock-AF'!AU$2:AU$215,'Stock-AF'!$C$2:$C$215,Shares!$A108,'Stock-AF'!$G$2:$G$215,Shares!$A$1)</f>
        <v>3.8181681717749945E-2</v>
      </c>
      <c r="AM108" s="9">
        <f>SUMIFS('Stock-AF'!AV$2:AV$215,'Stock-AF'!$C$2:$C$215,Shares!$B108,'Stock-AF'!$G$2:$G$215,Shares!$A$1)/SUMIFS('Stock-AF'!AV$2:AV$215,'Stock-AF'!$C$2:$C$215,Shares!$A108,'Stock-AF'!$G$2:$G$215,Shares!$A$1)</f>
        <v>6.5123319495786813E-2</v>
      </c>
    </row>
    <row r="109" spans="1:39">
      <c r="A109" t="str">
        <f t="shared" si="1"/>
        <v>C_ES-WH-OF*</v>
      </c>
      <c r="B109" s="4" t="s">
        <v>222</v>
      </c>
      <c r="C109" s="9">
        <f>SUMIFS('Stock-AF'!L$2:L$215,'Stock-AF'!$C$2:$C$215,Shares!$B109,'Stock-AF'!$G$2:$G$215,Shares!$A$1)/SUMIFS('Stock-AF'!L$2:L$215,'Stock-AF'!$C$2:$C$215,Shares!$A109,'Stock-AF'!$G$2:$G$215,Shares!$A$1)</f>
        <v>0.35285741717314439</v>
      </c>
      <c r="D109" s="9">
        <f>SUMIFS('Stock-AF'!M$2:M$215,'Stock-AF'!$C$2:$C$215,Shares!$B109,'Stock-AF'!$G$2:$G$215,Shares!$A$1)/SUMIFS('Stock-AF'!M$2:M$215,'Stock-AF'!$C$2:$C$215,Shares!$A109,'Stock-AF'!$G$2:$G$215,Shares!$A$1)</f>
        <v>0.3110878491907812</v>
      </c>
      <c r="E109" s="9">
        <f>SUMIFS('Stock-AF'!N$2:N$215,'Stock-AF'!$C$2:$C$215,Shares!$B109,'Stock-AF'!$G$2:$G$215,Shares!$A$1)/SUMIFS('Stock-AF'!N$2:N$215,'Stock-AF'!$C$2:$C$215,Shares!$A109,'Stock-AF'!$G$2:$G$215,Shares!$A$1)</f>
        <v>0</v>
      </c>
      <c r="F109" s="9">
        <f>SUMIFS('Stock-AF'!O$2:O$215,'Stock-AF'!$C$2:$C$215,Shares!$B109,'Stock-AF'!$G$2:$G$215,Shares!$A$1)/SUMIFS('Stock-AF'!O$2:O$215,'Stock-AF'!$C$2:$C$215,Shares!$A109,'Stock-AF'!$G$2:$G$215,Shares!$A$1)</f>
        <v>4.1750670446454542E-3</v>
      </c>
      <c r="G109" s="9">
        <f>SUMIFS('Stock-AF'!P$2:P$215,'Stock-AF'!$C$2:$C$215,Shares!$B109,'Stock-AF'!$G$2:$G$215,Shares!$A$1)/SUMIFS('Stock-AF'!P$2:P$215,'Stock-AF'!$C$2:$C$215,Shares!$A109,'Stock-AF'!$G$2:$G$215,Shares!$A$1)</f>
        <v>5.4141179251662085E-2</v>
      </c>
      <c r="H109" s="9">
        <f>SUMIFS('Stock-AF'!Q$2:Q$215,'Stock-AF'!$C$2:$C$215,Shares!$B109,'Stock-AF'!$G$2:$G$215,Shares!$A$1)/SUMIFS('Stock-AF'!Q$2:Q$215,'Stock-AF'!$C$2:$C$215,Shares!$A109,'Stock-AF'!$G$2:$G$215,Shares!$A$1)</f>
        <v>3.2213806967748185E-2</v>
      </c>
      <c r="I109" s="9">
        <f>SUMIFS('Stock-AF'!R$2:R$215,'Stock-AF'!$C$2:$C$215,Shares!$B109,'Stock-AF'!$G$2:$G$215,Shares!$A$1)/SUMIFS('Stock-AF'!R$2:R$215,'Stock-AF'!$C$2:$C$215,Shares!$A109,'Stock-AF'!$G$2:$G$215,Shares!$A$1)</f>
        <v>0.55131578200014986</v>
      </c>
      <c r="J109" s="9">
        <f>SUMIFS('Stock-AF'!S$2:S$215,'Stock-AF'!$C$2:$C$215,Shares!$B109,'Stock-AF'!$G$2:$G$215,Shares!$A$1)/SUMIFS('Stock-AF'!S$2:S$215,'Stock-AF'!$C$2:$C$215,Shares!$A109,'Stock-AF'!$G$2:$G$215,Shares!$A$1)</f>
        <v>1.1778172451674351E-2</v>
      </c>
      <c r="K109" s="9">
        <f>SUMIFS('Stock-AF'!T$2:T$215,'Stock-AF'!$C$2:$C$215,Shares!$B109,'Stock-AF'!$G$2:$G$215,Shares!$A$1)/SUMIFS('Stock-AF'!T$2:T$215,'Stock-AF'!$C$2:$C$215,Shares!$A109,'Stock-AF'!$G$2:$G$215,Shares!$A$1)</f>
        <v>8.5945907043800465E-3</v>
      </c>
      <c r="L109" s="9">
        <f>SUMIFS('Stock-AF'!U$2:U$215,'Stock-AF'!$C$2:$C$215,Shares!$B109,'Stock-AF'!$G$2:$G$215,Shares!$A$1)/SUMIFS('Stock-AF'!U$2:U$215,'Stock-AF'!$C$2:$C$215,Shares!$A109,'Stock-AF'!$G$2:$G$215,Shares!$A$1)</f>
        <v>1.444027886798782E-2</v>
      </c>
      <c r="M109" s="9">
        <f>SUMIFS('Stock-AF'!V$2:V$215,'Stock-AF'!$C$2:$C$215,Shares!$B109,'Stock-AF'!$G$2:$G$215,Shares!$A$1)/SUMIFS('Stock-AF'!V$2:V$215,'Stock-AF'!$C$2:$C$215,Shares!$A109,'Stock-AF'!$G$2:$G$215,Shares!$A$1)</f>
        <v>0</v>
      </c>
      <c r="N109" s="9">
        <f>SUMIFS('Stock-AF'!W$2:W$215,'Stock-AF'!$C$2:$C$215,Shares!$B109,'Stock-AF'!$G$2:$G$215,Shares!$A$1)/SUMIFS('Stock-AF'!W$2:W$215,'Stock-AF'!$C$2:$C$215,Shares!$A109,'Stock-AF'!$G$2:$G$215,Shares!$A$1)</f>
        <v>2.5508461675852127E-2</v>
      </c>
      <c r="O109" s="9">
        <f>SUMIFS('Stock-AF'!X$2:X$215,'Stock-AF'!$C$2:$C$215,Shares!$B109,'Stock-AF'!$G$2:$G$215,Shares!$A$1)/SUMIFS('Stock-AF'!X$2:X$215,'Stock-AF'!$C$2:$C$215,Shares!$A109,'Stock-AF'!$G$2:$G$215,Shares!$A$1)</f>
        <v>4.4674595083194692E-2</v>
      </c>
      <c r="P109" s="9">
        <f>SUMIFS('Stock-AF'!Y$2:Y$215,'Stock-AF'!$C$2:$C$215,Shares!$B109,'Stock-AF'!$G$2:$G$215,Shares!$A$1)/SUMIFS('Stock-AF'!Y$2:Y$215,'Stock-AF'!$C$2:$C$215,Shares!$A109,'Stock-AF'!$G$2:$G$215,Shares!$A$1)</f>
        <v>0</v>
      </c>
      <c r="Q109" s="9">
        <f>SUMIFS('Stock-AF'!Z$2:Z$215,'Stock-AF'!$C$2:$C$215,Shares!$B109,'Stock-AF'!$G$2:$G$215,Shares!$A$1)/SUMIFS('Stock-AF'!Z$2:Z$215,'Stock-AF'!$C$2:$C$215,Shares!$A109,'Stock-AF'!$G$2:$G$215,Shares!$A$1)</f>
        <v>1.3236730715698071E-2</v>
      </c>
      <c r="R109" s="9">
        <f>SUMIFS('Stock-AF'!AA$2:AA$215,'Stock-AF'!$C$2:$C$215,Shares!$B109,'Stock-AF'!$G$2:$G$215,Shares!$A$1)/SUMIFS('Stock-AF'!AA$2:AA$215,'Stock-AF'!$C$2:$C$215,Shares!$A109,'Stock-AF'!$G$2:$G$215,Shares!$A$1)</f>
        <v>0</v>
      </c>
      <c r="S109" s="9">
        <f>SUMIFS('Stock-AF'!AB$2:AB$215,'Stock-AF'!$C$2:$C$215,Shares!$B109,'Stock-AF'!$G$2:$G$215,Shares!$A$1)/SUMIFS('Stock-AF'!AB$2:AB$215,'Stock-AF'!$C$2:$C$215,Shares!$A109,'Stock-AF'!$G$2:$G$215,Shares!$A$1)</f>
        <v>1.1141710105417016E-3</v>
      </c>
      <c r="T109" s="9">
        <f>SUMIFS('Stock-AF'!AC$2:AC$215,'Stock-AF'!$C$2:$C$215,Shares!$B109,'Stock-AF'!$G$2:$G$215,Shares!$A$1)/SUMIFS('Stock-AF'!AC$2:AC$215,'Stock-AF'!$C$2:$C$215,Shares!$A109,'Stock-AF'!$G$2:$G$215,Shares!$A$1)</f>
        <v>2.2366568419339762E-3</v>
      </c>
      <c r="U109" s="9">
        <f>SUMIFS('Stock-AF'!AD$2:AD$215,'Stock-AF'!$C$2:$C$215,Shares!$B109,'Stock-AF'!$G$2:$G$215,Shares!$A$1)/SUMIFS('Stock-AF'!AD$2:AD$215,'Stock-AF'!$C$2:$C$215,Shares!$A109,'Stock-AF'!$G$2:$G$215,Shares!$A$1)</f>
        <v>0</v>
      </c>
      <c r="V109" s="9">
        <f>SUMIFS('Stock-AF'!AE$2:AE$215,'Stock-AF'!$C$2:$C$215,Shares!$B109,'Stock-AF'!$G$2:$G$215,Shares!$A$1)/SUMIFS('Stock-AF'!AE$2:AE$215,'Stock-AF'!$C$2:$C$215,Shares!$A109,'Stock-AF'!$G$2:$G$215,Shares!$A$1)</f>
        <v>2.4860205715880507E-2</v>
      </c>
      <c r="W109" s="9">
        <f>SUMIFS('Stock-AF'!AF$2:AF$215,'Stock-AF'!$C$2:$C$215,Shares!$B109,'Stock-AF'!$G$2:$G$215,Shares!$A$1)/SUMIFS('Stock-AF'!AF$2:AF$215,'Stock-AF'!$C$2:$C$215,Shares!$A109,'Stock-AF'!$G$2:$G$215,Shares!$A$1)</f>
        <v>7.5112997062559347E-2</v>
      </c>
      <c r="X109" s="9">
        <f>SUMIFS('Stock-AF'!AG$2:AG$215,'Stock-AF'!$C$2:$C$215,Shares!$B109,'Stock-AF'!$G$2:$G$215,Shares!$A$1)/SUMIFS('Stock-AF'!AG$2:AG$215,'Stock-AF'!$C$2:$C$215,Shares!$A109,'Stock-AF'!$G$2:$G$215,Shares!$A$1)</f>
        <v>0</v>
      </c>
      <c r="Y109" s="9">
        <f>SUMIFS('Stock-AF'!AH$2:AH$215,'Stock-AF'!$C$2:$C$215,Shares!$B109,'Stock-AF'!$G$2:$G$215,Shares!$A$1)/SUMIFS('Stock-AF'!AH$2:AH$215,'Stock-AF'!$C$2:$C$215,Shares!$A109,'Stock-AF'!$G$2:$G$215,Shares!$A$1)</f>
        <v>0</v>
      </c>
      <c r="Z109" s="9">
        <f>SUMIFS('Stock-AF'!AI$2:AI$215,'Stock-AF'!$C$2:$C$215,Shares!$B109,'Stock-AF'!$G$2:$G$215,Shares!$A$1)/SUMIFS('Stock-AF'!AI$2:AI$215,'Stock-AF'!$C$2:$C$215,Shares!$A109,'Stock-AF'!$G$2:$G$215,Shares!$A$1)</f>
        <v>0</v>
      </c>
      <c r="AA109" s="9">
        <f>SUMIFS('Stock-AF'!AJ$2:AJ$215,'Stock-AF'!$C$2:$C$215,Shares!$B109,'Stock-AF'!$G$2:$G$215,Shares!$A$1)/SUMIFS('Stock-AF'!AJ$2:AJ$215,'Stock-AF'!$C$2:$C$215,Shares!$A109,'Stock-AF'!$G$2:$G$215,Shares!$A$1)</f>
        <v>0</v>
      </c>
      <c r="AB109" s="9">
        <f>SUMIFS('Stock-AF'!AK$2:AK$215,'Stock-AF'!$C$2:$C$215,Shares!$B109,'Stock-AF'!$G$2:$G$215,Shares!$A$1)/SUMIFS('Stock-AF'!AK$2:AK$215,'Stock-AF'!$C$2:$C$215,Shares!$A109,'Stock-AF'!$G$2:$G$215,Shares!$A$1)</f>
        <v>0</v>
      </c>
      <c r="AC109" s="9">
        <f>SUMIFS('Stock-AF'!AL$2:AL$215,'Stock-AF'!$C$2:$C$215,Shares!$B109,'Stock-AF'!$G$2:$G$215,Shares!$A$1)/SUMIFS('Stock-AF'!AL$2:AL$215,'Stock-AF'!$C$2:$C$215,Shares!$A109,'Stock-AF'!$G$2:$G$215,Shares!$A$1)</f>
        <v>0</v>
      </c>
      <c r="AD109" s="9">
        <f>SUMIFS('Stock-AF'!AM$2:AM$215,'Stock-AF'!$C$2:$C$215,Shares!$B109,'Stock-AF'!$G$2:$G$215,Shares!$A$1)/SUMIFS('Stock-AF'!AM$2:AM$215,'Stock-AF'!$C$2:$C$215,Shares!$A109,'Stock-AF'!$G$2:$G$215,Shares!$A$1)</f>
        <v>9.2077360835780865E-3</v>
      </c>
      <c r="AE109" s="9">
        <f>SUMIFS('Stock-AF'!AN$2:AN$215,'Stock-AF'!$C$2:$C$215,Shares!$B109,'Stock-AF'!$G$2:$G$215,Shares!$A$1)/SUMIFS('Stock-AF'!AN$2:AN$215,'Stock-AF'!$C$2:$C$215,Shares!$A109,'Stock-AF'!$G$2:$G$215,Shares!$A$1)</f>
        <v>0</v>
      </c>
      <c r="AF109" s="9">
        <f>SUMIFS('Stock-AF'!AO$2:AO$215,'Stock-AF'!$C$2:$C$215,Shares!$B109,'Stock-AF'!$G$2:$G$215,Shares!$A$1)/SUMIFS('Stock-AF'!AO$2:AO$215,'Stock-AF'!$C$2:$C$215,Shares!$A109,'Stock-AF'!$G$2:$G$215,Shares!$A$1)</f>
        <v>3.67076694511258E-3</v>
      </c>
      <c r="AG109" s="9">
        <f>SUMIFS('Stock-AF'!AP$2:AP$215,'Stock-AF'!$C$2:$C$215,Shares!$B109,'Stock-AF'!$G$2:$G$215,Shares!$A$1)/SUMIFS('Stock-AF'!AP$2:AP$215,'Stock-AF'!$C$2:$C$215,Shares!$A109,'Stock-AF'!$G$2:$G$215,Shares!$A$1)</f>
        <v>0.18485443064473786</v>
      </c>
      <c r="AH109" s="9">
        <f>SUMIFS('Stock-AF'!AQ$2:AQ$215,'Stock-AF'!$C$2:$C$215,Shares!$B109,'Stock-AF'!$G$2:$G$215,Shares!$A$1)/SUMIFS('Stock-AF'!AQ$2:AQ$215,'Stock-AF'!$C$2:$C$215,Shares!$A109,'Stock-AF'!$G$2:$G$215,Shares!$A$1)</f>
        <v>4.2831191744002257E-4</v>
      </c>
      <c r="AI109" s="9">
        <f>SUMIFS('Stock-AF'!AR$2:AR$215,'Stock-AF'!$C$2:$C$215,Shares!$B109,'Stock-AF'!$G$2:$G$215,Shares!$A$1)/SUMIFS('Stock-AF'!AR$2:AR$215,'Stock-AF'!$C$2:$C$215,Shares!$A109,'Stock-AF'!$G$2:$G$215,Shares!$A$1)</f>
        <v>0</v>
      </c>
      <c r="AJ109" s="9">
        <f>SUMIFS('Stock-AF'!AS$2:AS$215,'Stock-AF'!$C$2:$C$215,Shares!$B109,'Stock-AF'!$G$2:$G$215,Shares!$A$1)/SUMIFS('Stock-AF'!AS$2:AS$215,'Stock-AF'!$C$2:$C$215,Shares!$A109,'Stock-AF'!$G$2:$G$215,Shares!$A$1)</f>
        <v>0</v>
      </c>
      <c r="AK109" s="9">
        <f>SUMIFS('Stock-AF'!AT$2:AT$215,'Stock-AF'!$C$2:$C$215,Shares!$B109,'Stock-AF'!$G$2:$G$215,Shares!$A$1)/SUMIFS('Stock-AF'!AT$2:AT$215,'Stock-AF'!$C$2:$C$215,Shares!$A109,'Stock-AF'!$G$2:$G$215,Shares!$A$1)</f>
        <v>0</v>
      </c>
      <c r="AL109" s="9">
        <f>SUMIFS('Stock-AF'!AU$2:AU$215,'Stock-AF'!$C$2:$C$215,Shares!$B109,'Stock-AF'!$G$2:$G$215,Shares!$A$1)/SUMIFS('Stock-AF'!AU$2:AU$215,'Stock-AF'!$C$2:$C$215,Shares!$A109,'Stock-AF'!$G$2:$G$215,Shares!$A$1)</f>
        <v>2.848396110875908E-4</v>
      </c>
      <c r="AM109" s="9">
        <f>SUMIFS('Stock-AF'!AV$2:AV$215,'Stock-AF'!$C$2:$C$215,Shares!$B109,'Stock-AF'!$G$2:$G$215,Shares!$A$1)/SUMIFS('Stock-AF'!AV$2:AV$215,'Stock-AF'!$C$2:$C$215,Shares!$A109,'Stock-AF'!$G$2:$G$215,Shares!$A$1)</f>
        <v>0</v>
      </c>
    </row>
    <row r="110" spans="1:39">
      <c r="A110" t="str">
        <f t="shared" si="1"/>
        <v>C_ES-WH-SL*</v>
      </c>
      <c r="B110" s="4" t="s">
        <v>223</v>
      </c>
      <c r="C110" s="9">
        <f>SUMIFS('Stock-AF'!L$2:L$215,'Stock-AF'!$C$2:$C$215,Shares!$B110,'Stock-AF'!$G$2:$G$215,Shares!$A$1)/SUMIFS('Stock-AF'!L$2:L$215,'Stock-AF'!$C$2:$C$215,Shares!$A110,'Stock-AF'!$G$2:$G$215,Shares!$A$1)</f>
        <v>4.4997338140410389E-2</v>
      </c>
      <c r="D110" s="9">
        <f>SUMIFS('Stock-AF'!M$2:M$215,'Stock-AF'!$C$2:$C$215,Shares!$B110,'Stock-AF'!$G$2:$G$215,Shares!$A$1)/SUMIFS('Stock-AF'!M$2:M$215,'Stock-AF'!$C$2:$C$215,Shares!$A110,'Stock-AF'!$G$2:$G$215,Shares!$A$1)</f>
        <v>1.9587857403126501E-2</v>
      </c>
      <c r="E110" s="9">
        <f>SUMIFS('Stock-AF'!N$2:N$215,'Stock-AF'!$C$2:$C$215,Shares!$B110,'Stock-AF'!$G$2:$G$215,Shares!$A$1)/SUMIFS('Stock-AF'!N$2:N$215,'Stock-AF'!$C$2:$C$215,Shares!$A110,'Stock-AF'!$G$2:$G$215,Shares!$A$1)</f>
        <v>0</v>
      </c>
      <c r="F110" s="9">
        <f>SUMIFS('Stock-AF'!O$2:O$215,'Stock-AF'!$C$2:$C$215,Shares!$B110,'Stock-AF'!$G$2:$G$215,Shares!$A$1)/SUMIFS('Stock-AF'!O$2:O$215,'Stock-AF'!$C$2:$C$215,Shares!$A110,'Stock-AF'!$G$2:$G$215,Shares!$A$1)</f>
        <v>2.7199322025382283E-4</v>
      </c>
      <c r="G110" s="9">
        <f>SUMIFS('Stock-AF'!P$2:P$215,'Stock-AF'!$C$2:$C$215,Shares!$B110,'Stock-AF'!$G$2:$G$215,Shares!$A$1)/SUMIFS('Stock-AF'!P$2:P$215,'Stock-AF'!$C$2:$C$215,Shares!$A110,'Stock-AF'!$G$2:$G$215,Shares!$A$1)</f>
        <v>4.9338611524116774E-3</v>
      </c>
      <c r="H110" s="9">
        <f>SUMIFS('Stock-AF'!Q$2:Q$215,'Stock-AF'!$C$2:$C$215,Shares!$B110,'Stock-AF'!$G$2:$G$215,Shares!$A$1)/SUMIFS('Stock-AF'!Q$2:Q$215,'Stock-AF'!$C$2:$C$215,Shares!$A110,'Stock-AF'!$G$2:$G$215,Shares!$A$1)</f>
        <v>8.9627349835262646E-2</v>
      </c>
      <c r="I110" s="9">
        <f>SUMIFS('Stock-AF'!R$2:R$215,'Stock-AF'!$C$2:$C$215,Shares!$B110,'Stock-AF'!$G$2:$G$215,Shares!$A$1)/SUMIFS('Stock-AF'!R$2:R$215,'Stock-AF'!$C$2:$C$215,Shares!$A110,'Stock-AF'!$G$2:$G$215,Shares!$A$1)</f>
        <v>1.1667091449679862E-2</v>
      </c>
      <c r="J110" s="9">
        <f>SUMIFS('Stock-AF'!S$2:S$215,'Stock-AF'!$C$2:$C$215,Shares!$B110,'Stock-AF'!$G$2:$G$215,Shares!$A$1)/SUMIFS('Stock-AF'!S$2:S$215,'Stock-AF'!$C$2:$C$215,Shares!$A110,'Stock-AF'!$G$2:$G$215,Shares!$A$1)</f>
        <v>1.1308093324050484E-2</v>
      </c>
      <c r="K110" s="9">
        <f>SUMIFS('Stock-AF'!T$2:T$215,'Stock-AF'!$C$2:$C$215,Shares!$B110,'Stock-AF'!$G$2:$G$215,Shares!$A$1)/SUMIFS('Stock-AF'!T$2:T$215,'Stock-AF'!$C$2:$C$215,Shares!$A110,'Stock-AF'!$G$2:$G$215,Shares!$A$1)</f>
        <v>0</v>
      </c>
      <c r="L110" s="9">
        <f>SUMIFS('Stock-AF'!U$2:U$215,'Stock-AF'!$C$2:$C$215,Shares!$B110,'Stock-AF'!$G$2:$G$215,Shares!$A$1)/SUMIFS('Stock-AF'!U$2:U$215,'Stock-AF'!$C$2:$C$215,Shares!$A110,'Stock-AF'!$G$2:$G$215,Shares!$A$1)</f>
        <v>1.2369280375337105E-2</v>
      </c>
      <c r="M110" s="9">
        <f>SUMIFS('Stock-AF'!V$2:V$215,'Stock-AF'!$C$2:$C$215,Shares!$B110,'Stock-AF'!$G$2:$G$215,Shares!$A$1)/SUMIFS('Stock-AF'!V$2:V$215,'Stock-AF'!$C$2:$C$215,Shares!$A110,'Stock-AF'!$G$2:$G$215,Shares!$A$1)</f>
        <v>3.3573084185661968E-2</v>
      </c>
      <c r="N110" s="9">
        <f>SUMIFS('Stock-AF'!W$2:W$215,'Stock-AF'!$C$2:$C$215,Shares!$B110,'Stock-AF'!$G$2:$G$215,Shares!$A$1)/SUMIFS('Stock-AF'!W$2:W$215,'Stock-AF'!$C$2:$C$215,Shares!$A110,'Stock-AF'!$G$2:$G$215,Shares!$A$1)</f>
        <v>0</v>
      </c>
      <c r="O110" s="9">
        <f>SUMIFS('Stock-AF'!X$2:X$215,'Stock-AF'!$C$2:$C$215,Shares!$B110,'Stock-AF'!$G$2:$G$215,Shares!$A$1)/SUMIFS('Stock-AF'!X$2:X$215,'Stock-AF'!$C$2:$C$215,Shares!$A110,'Stock-AF'!$G$2:$G$215,Shares!$A$1)</f>
        <v>5.2187903761628232E-3</v>
      </c>
      <c r="P110" s="9">
        <f>SUMIFS('Stock-AF'!Y$2:Y$215,'Stock-AF'!$C$2:$C$215,Shares!$B110,'Stock-AF'!$G$2:$G$215,Shares!$A$1)/SUMIFS('Stock-AF'!Y$2:Y$215,'Stock-AF'!$C$2:$C$215,Shares!$A110,'Stock-AF'!$G$2:$G$215,Shares!$A$1)</f>
        <v>3.4104753734381807E-2</v>
      </c>
      <c r="Q110" s="9">
        <f>SUMIFS('Stock-AF'!Z$2:Z$215,'Stock-AF'!$C$2:$C$215,Shares!$B110,'Stock-AF'!$G$2:$G$215,Shares!$A$1)/SUMIFS('Stock-AF'!Z$2:Z$215,'Stock-AF'!$C$2:$C$215,Shares!$A110,'Stock-AF'!$G$2:$G$215,Shares!$A$1)</f>
        <v>2.1444859328239099E-2</v>
      </c>
      <c r="R110" s="9">
        <f>SUMIFS('Stock-AF'!AA$2:AA$215,'Stock-AF'!$C$2:$C$215,Shares!$B110,'Stock-AF'!$G$2:$G$215,Shares!$A$1)/SUMIFS('Stock-AF'!AA$2:AA$215,'Stock-AF'!$C$2:$C$215,Shares!$A110,'Stock-AF'!$G$2:$G$215,Shares!$A$1)</f>
        <v>1.9983270859797149E-3</v>
      </c>
      <c r="S110" s="9">
        <f>SUMIFS('Stock-AF'!AB$2:AB$215,'Stock-AF'!$C$2:$C$215,Shares!$B110,'Stock-AF'!$G$2:$G$215,Shares!$A$1)/SUMIFS('Stock-AF'!AB$2:AB$215,'Stock-AF'!$C$2:$C$215,Shares!$A110,'Stock-AF'!$G$2:$G$215,Shares!$A$1)</f>
        <v>3.6072979101705836E-2</v>
      </c>
      <c r="T110" s="9">
        <f>SUMIFS('Stock-AF'!AC$2:AC$215,'Stock-AF'!$C$2:$C$215,Shares!$B110,'Stock-AF'!$G$2:$G$215,Shares!$A$1)/SUMIFS('Stock-AF'!AC$2:AC$215,'Stock-AF'!$C$2:$C$215,Shares!$A110,'Stock-AF'!$G$2:$G$215,Shares!$A$1)</f>
        <v>5.856677919506093E-3</v>
      </c>
      <c r="U110" s="9">
        <f>SUMIFS('Stock-AF'!AD$2:AD$215,'Stock-AF'!$C$2:$C$215,Shares!$B110,'Stock-AF'!$G$2:$G$215,Shares!$A$1)/SUMIFS('Stock-AF'!AD$2:AD$215,'Stock-AF'!$C$2:$C$215,Shares!$A110,'Stock-AF'!$G$2:$G$215,Shares!$A$1)</f>
        <v>0</v>
      </c>
      <c r="V110" s="9">
        <f>SUMIFS('Stock-AF'!AE$2:AE$215,'Stock-AF'!$C$2:$C$215,Shares!$B110,'Stock-AF'!$G$2:$G$215,Shares!$A$1)/SUMIFS('Stock-AF'!AE$2:AE$215,'Stock-AF'!$C$2:$C$215,Shares!$A110,'Stock-AF'!$G$2:$G$215,Shares!$A$1)</f>
        <v>0</v>
      </c>
      <c r="W110" s="9">
        <f>SUMIFS('Stock-AF'!AF$2:AF$215,'Stock-AF'!$C$2:$C$215,Shares!$B110,'Stock-AF'!$G$2:$G$215,Shares!$A$1)/SUMIFS('Stock-AF'!AF$2:AF$215,'Stock-AF'!$C$2:$C$215,Shares!$A110,'Stock-AF'!$G$2:$G$215,Shares!$A$1)</f>
        <v>4.2225188593146071E-2</v>
      </c>
      <c r="X110" s="9">
        <f>SUMIFS('Stock-AF'!AG$2:AG$215,'Stock-AF'!$C$2:$C$215,Shares!$B110,'Stock-AF'!$G$2:$G$215,Shares!$A$1)/SUMIFS('Stock-AF'!AG$2:AG$215,'Stock-AF'!$C$2:$C$215,Shares!$A110,'Stock-AF'!$G$2:$G$215,Shares!$A$1)</f>
        <v>2.6744412604345177E-2</v>
      </c>
      <c r="Y110" s="9">
        <f>SUMIFS('Stock-AF'!AH$2:AH$215,'Stock-AF'!$C$2:$C$215,Shares!$B110,'Stock-AF'!$G$2:$G$215,Shares!$A$1)/SUMIFS('Stock-AF'!AH$2:AH$215,'Stock-AF'!$C$2:$C$215,Shares!$A110,'Stock-AF'!$G$2:$G$215,Shares!$A$1)</f>
        <v>0</v>
      </c>
      <c r="Z110" s="9">
        <f>SUMIFS('Stock-AF'!AI$2:AI$215,'Stock-AF'!$C$2:$C$215,Shares!$B110,'Stock-AF'!$G$2:$G$215,Shares!$A$1)/SUMIFS('Stock-AF'!AI$2:AI$215,'Stock-AF'!$C$2:$C$215,Shares!$A110,'Stock-AF'!$G$2:$G$215,Shares!$A$1)</f>
        <v>0.1046508167054743</v>
      </c>
      <c r="AA110" s="9">
        <f>SUMIFS('Stock-AF'!AJ$2:AJ$215,'Stock-AF'!$C$2:$C$215,Shares!$B110,'Stock-AF'!$G$2:$G$215,Shares!$A$1)/SUMIFS('Stock-AF'!AJ$2:AJ$215,'Stock-AF'!$C$2:$C$215,Shares!$A110,'Stock-AF'!$G$2:$G$215,Shares!$A$1)</f>
        <v>0</v>
      </c>
      <c r="AB110" s="9">
        <f>SUMIFS('Stock-AF'!AK$2:AK$215,'Stock-AF'!$C$2:$C$215,Shares!$B110,'Stock-AF'!$G$2:$G$215,Shares!$A$1)/SUMIFS('Stock-AF'!AK$2:AK$215,'Stock-AF'!$C$2:$C$215,Shares!$A110,'Stock-AF'!$G$2:$G$215,Shares!$A$1)</f>
        <v>4.169840170086999E-2</v>
      </c>
      <c r="AC110" s="9">
        <f>SUMIFS('Stock-AF'!AL$2:AL$215,'Stock-AF'!$C$2:$C$215,Shares!$B110,'Stock-AF'!$G$2:$G$215,Shares!$A$1)/SUMIFS('Stock-AF'!AL$2:AL$215,'Stock-AF'!$C$2:$C$215,Shares!$A110,'Stock-AF'!$G$2:$G$215,Shares!$A$1)</f>
        <v>0</v>
      </c>
      <c r="AD110" s="9">
        <f>SUMIFS('Stock-AF'!AM$2:AM$215,'Stock-AF'!$C$2:$C$215,Shares!$B110,'Stock-AF'!$G$2:$G$215,Shares!$A$1)/SUMIFS('Stock-AF'!AM$2:AM$215,'Stock-AF'!$C$2:$C$215,Shares!$A110,'Stock-AF'!$G$2:$G$215,Shares!$A$1)</f>
        <v>1.3286172293442136E-3</v>
      </c>
      <c r="AE110" s="9">
        <f>SUMIFS('Stock-AF'!AN$2:AN$215,'Stock-AF'!$C$2:$C$215,Shares!$B110,'Stock-AF'!$G$2:$G$215,Shares!$A$1)/SUMIFS('Stock-AF'!AN$2:AN$215,'Stock-AF'!$C$2:$C$215,Shares!$A110,'Stock-AF'!$G$2:$G$215,Shares!$A$1)</f>
        <v>7.4862693528360245E-3</v>
      </c>
      <c r="AF110" s="9">
        <f>SUMIFS('Stock-AF'!AO$2:AO$215,'Stock-AF'!$C$2:$C$215,Shares!$B110,'Stock-AF'!$G$2:$G$215,Shares!$A$1)/SUMIFS('Stock-AF'!AO$2:AO$215,'Stock-AF'!$C$2:$C$215,Shares!$A110,'Stock-AF'!$G$2:$G$215,Shares!$A$1)</f>
        <v>1.2629329012855002E-2</v>
      </c>
      <c r="AG110" s="9">
        <f>SUMIFS('Stock-AF'!AP$2:AP$215,'Stock-AF'!$C$2:$C$215,Shares!$B110,'Stock-AF'!$G$2:$G$215,Shares!$A$1)/SUMIFS('Stock-AF'!AP$2:AP$215,'Stock-AF'!$C$2:$C$215,Shares!$A110,'Stock-AF'!$G$2:$G$215,Shares!$A$1)</f>
        <v>0</v>
      </c>
      <c r="AH110" s="9">
        <f>SUMIFS('Stock-AF'!AQ$2:AQ$215,'Stock-AF'!$C$2:$C$215,Shares!$B110,'Stock-AF'!$G$2:$G$215,Shares!$A$1)/SUMIFS('Stock-AF'!AQ$2:AQ$215,'Stock-AF'!$C$2:$C$215,Shares!$A110,'Stock-AF'!$G$2:$G$215,Shares!$A$1)</f>
        <v>0</v>
      </c>
      <c r="AI110" s="9">
        <f>SUMIFS('Stock-AF'!AR$2:AR$215,'Stock-AF'!$C$2:$C$215,Shares!$B110,'Stock-AF'!$G$2:$G$215,Shares!$A$1)/SUMIFS('Stock-AF'!AR$2:AR$215,'Stock-AF'!$C$2:$C$215,Shares!$A110,'Stock-AF'!$G$2:$G$215,Shares!$A$1)</f>
        <v>2.0142050275261676E-2</v>
      </c>
      <c r="AJ110" s="9">
        <f>SUMIFS('Stock-AF'!AS$2:AS$215,'Stock-AF'!$C$2:$C$215,Shares!$B110,'Stock-AF'!$G$2:$G$215,Shares!$A$1)/SUMIFS('Stock-AF'!AS$2:AS$215,'Stock-AF'!$C$2:$C$215,Shares!$A110,'Stock-AF'!$G$2:$G$215,Shares!$A$1)</f>
        <v>1.0117519107654224E-2</v>
      </c>
      <c r="AK110" s="9">
        <f>SUMIFS('Stock-AF'!AT$2:AT$215,'Stock-AF'!$C$2:$C$215,Shares!$B110,'Stock-AF'!$G$2:$G$215,Shares!$A$1)/SUMIFS('Stock-AF'!AT$2:AT$215,'Stock-AF'!$C$2:$C$215,Shares!$A110,'Stock-AF'!$G$2:$G$215,Shares!$A$1)</f>
        <v>0</v>
      </c>
      <c r="AL110" s="9">
        <f>SUMIFS('Stock-AF'!AU$2:AU$215,'Stock-AF'!$C$2:$C$215,Shares!$B110,'Stock-AF'!$G$2:$G$215,Shares!$A$1)/SUMIFS('Stock-AF'!AU$2:AU$215,'Stock-AF'!$C$2:$C$215,Shares!$A110,'Stock-AF'!$G$2:$G$215,Shares!$A$1)</f>
        <v>8.2099558470118857E-3</v>
      </c>
      <c r="AM110" s="9">
        <f>SUMIFS('Stock-AF'!AV$2:AV$215,'Stock-AF'!$C$2:$C$215,Shares!$B110,'Stock-AF'!$G$2:$G$215,Shares!$A$1)/SUMIFS('Stock-AF'!AV$2:AV$215,'Stock-AF'!$C$2:$C$215,Shares!$A110,'Stock-AF'!$G$2:$G$215,Shares!$A$1)</f>
        <v>1.6766534596214153E-3</v>
      </c>
    </row>
    <row r="111" spans="1:39">
      <c r="A111" t="str">
        <f t="shared" si="1"/>
        <v>C_ES-WH-SL*</v>
      </c>
      <c r="B111" s="4" t="s">
        <v>224</v>
      </c>
      <c r="C111" s="9">
        <f>SUMIFS('Stock-AF'!L$2:L$215,'Stock-AF'!$C$2:$C$215,Shares!$B111,'Stock-AF'!$G$2:$G$215,Shares!$A$1)/SUMIFS('Stock-AF'!L$2:L$215,'Stock-AF'!$C$2:$C$215,Shares!$A111,'Stock-AF'!$G$2:$G$215,Shares!$A$1)</f>
        <v>3.5269617235189198E-2</v>
      </c>
      <c r="D111" s="9">
        <f>SUMIFS('Stock-AF'!M$2:M$215,'Stock-AF'!$C$2:$C$215,Shares!$B111,'Stock-AF'!$G$2:$G$215,Shares!$A$1)/SUMIFS('Stock-AF'!M$2:M$215,'Stock-AF'!$C$2:$C$215,Shares!$A111,'Stock-AF'!$G$2:$G$215,Shares!$A$1)</f>
        <v>0</v>
      </c>
      <c r="E111" s="9">
        <f>SUMIFS('Stock-AF'!N$2:N$215,'Stock-AF'!$C$2:$C$215,Shares!$B111,'Stock-AF'!$G$2:$G$215,Shares!$A$1)/SUMIFS('Stock-AF'!N$2:N$215,'Stock-AF'!$C$2:$C$215,Shares!$A111,'Stock-AF'!$G$2:$G$215,Shares!$A$1)</f>
        <v>0</v>
      </c>
      <c r="F111" s="9">
        <f>SUMIFS('Stock-AF'!O$2:O$215,'Stock-AF'!$C$2:$C$215,Shares!$B111,'Stock-AF'!$G$2:$G$215,Shares!$A$1)/SUMIFS('Stock-AF'!O$2:O$215,'Stock-AF'!$C$2:$C$215,Shares!$A111,'Stock-AF'!$G$2:$G$215,Shares!$A$1)</f>
        <v>0</v>
      </c>
      <c r="G111" s="9">
        <f>SUMIFS('Stock-AF'!P$2:P$215,'Stock-AF'!$C$2:$C$215,Shares!$B111,'Stock-AF'!$G$2:$G$215,Shares!$A$1)/SUMIFS('Stock-AF'!P$2:P$215,'Stock-AF'!$C$2:$C$215,Shares!$A111,'Stock-AF'!$G$2:$G$215,Shares!$A$1)</f>
        <v>0</v>
      </c>
      <c r="H111" s="9">
        <f>SUMIFS('Stock-AF'!Q$2:Q$215,'Stock-AF'!$C$2:$C$215,Shares!$B111,'Stock-AF'!$G$2:$G$215,Shares!$A$1)/SUMIFS('Stock-AF'!Q$2:Q$215,'Stock-AF'!$C$2:$C$215,Shares!$A111,'Stock-AF'!$G$2:$G$215,Shares!$A$1)</f>
        <v>0</v>
      </c>
      <c r="I111" s="9">
        <f>SUMIFS('Stock-AF'!R$2:R$215,'Stock-AF'!$C$2:$C$215,Shares!$B111,'Stock-AF'!$G$2:$G$215,Shares!$A$1)/SUMIFS('Stock-AF'!R$2:R$215,'Stock-AF'!$C$2:$C$215,Shares!$A111,'Stock-AF'!$G$2:$G$215,Shares!$A$1)</f>
        <v>0</v>
      </c>
      <c r="J111" s="9">
        <f>SUMIFS('Stock-AF'!S$2:S$215,'Stock-AF'!$C$2:$C$215,Shares!$B111,'Stock-AF'!$G$2:$G$215,Shares!$A$1)/SUMIFS('Stock-AF'!S$2:S$215,'Stock-AF'!$C$2:$C$215,Shares!$A111,'Stock-AF'!$G$2:$G$215,Shares!$A$1)</f>
        <v>0</v>
      </c>
      <c r="K111" s="9">
        <f>SUMIFS('Stock-AF'!T$2:T$215,'Stock-AF'!$C$2:$C$215,Shares!$B111,'Stock-AF'!$G$2:$G$215,Shares!$A$1)/SUMIFS('Stock-AF'!T$2:T$215,'Stock-AF'!$C$2:$C$215,Shares!$A111,'Stock-AF'!$G$2:$G$215,Shares!$A$1)</f>
        <v>0</v>
      </c>
      <c r="L111" s="9">
        <f>SUMIFS('Stock-AF'!U$2:U$215,'Stock-AF'!$C$2:$C$215,Shares!$B111,'Stock-AF'!$G$2:$G$215,Shares!$A$1)/SUMIFS('Stock-AF'!U$2:U$215,'Stock-AF'!$C$2:$C$215,Shares!$A111,'Stock-AF'!$G$2:$G$215,Shares!$A$1)</f>
        <v>0</v>
      </c>
      <c r="M111" s="9">
        <f>SUMIFS('Stock-AF'!V$2:V$215,'Stock-AF'!$C$2:$C$215,Shares!$B111,'Stock-AF'!$G$2:$G$215,Shares!$A$1)/SUMIFS('Stock-AF'!V$2:V$215,'Stock-AF'!$C$2:$C$215,Shares!$A111,'Stock-AF'!$G$2:$G$215,Shares!$A$1)</f>
        <v>0</v>
      </c>
      <c r="N111" s="9">
        <f>SUMIFS('Stock-AF'!W$2:W$215,'Stock-AF'!$C$2:$C$215,Shares!$B111,'Stock-AF'!$G$2:$G$215,Shares!$A$1)/SUMIFS('Stock-AF'!W$2:W$215,'Stock-AF'!$C$2:$C$215,Shares!$A111,'Stock-AF'!$G$2:$G$215,Shares!$A$1)</f>
        <v>0</v>
      </c>
      <c r="O111" s="9">
        <f>SUMIFS('Stock-AF'!X$2:X$215,'Stock-AF'!$C$2:$C$215,Shares!$B111,'Stock-AF'!$G$2:$G$215,Shares!$A$1)/SUMIFS('Stock-AF'!X$2:X$215,'Stock-AF'!$C$2:$C$215,Shares!$A111,'Stock-AF'!$G$2:$G$215,Shares!$A$1)</f>
        <v>0</v>
      </c>
      <c r="P111" s="9">
        <f>SUMIFS('Stock-AF'!Y$2:Y$215,'Stock-AF'!$C$2:$C$215,Shares!$B111,'Stock-AF'!$G$2:$G$215,Shares!$A$1)/SUMIFS('Stock-AF'!Y$2:Y$215,'Stock-AF'!$C$2:$C$215,Shares!$A111,'Stock-AF'!$G$2:$G$215,Shares!$A$1)</f>
        <v>0</v>
      </c>
      <c r="Q111" s="9">
        <f>SUMIFS('Stock-AF'!Z$2:Z$215,'Stock-AF'!$C$2:$C$215,Shares!$B111,'Stock-AF'!$G$2:$G$215,Shares!$A$1)/SUMIFS('Stock-AF'!Z$2:Z$215,'Stock-AF'!$C$2:$C$215,Shares!$A111,'Stock-AF'!$G$2:$G$215,Shares!$A$1)</f>
        <v>0</v>
      </c>
      <c r="R111" s="9">
        <f>SUMIFS('Stock-AF'!AA$2:AA$215,'Stock-AF'!$C$2:$C$215,Shares!$B111,'Stock-AF'!$G$2:$G$215,Shares!$A$1)/SUMIFS('Stock-AF'!AA$2:AA$215,'Stock-AF'!$C$2:$C$215,Shares!$A111,'Stock-AF'!$G$2:$G$215,Shares!$A$1)</f>
        <v>0</v>
      </c>
      <c r="S111" s="9">
        <f>SUMIFS('Stock-AF'!AB$2:AB$215,'Stock-AF'!$C$2:$C$215,Shares!$B111,'Stock-AF'!$G$2:$G$215,Shares!$A$1)/SUMIFS('Stock-AF'!AB$2:AB$215,'Stock-AF'!$C$2:$C$215,Shares!$A111,'Stock-AF'!$G$2:$G$215,Shares!$A$1)</f>
        <v>0</v>
      </c>
      <c r="T111" s="9">
        <f>SUMIFS('Stock-AF'!AC$2:AC$215,'Stock-AF'!$C$2:$C$215,Shares!$B111,'Stock-AF'!$G$2:$G$215,Shares!$A$1)/SUMIFS('Stock-AF'!AC$2:AC$215,'Stock-AF'!$C$2:$C$215,Shares!$A111,'Stock-AF'!$G$2:$G$215,Shares!$A$1)</f>
        <v>0</v>
      </c>
      <c r="U111" s="9">
        <f>SUMIFS('Stock-AF'!AD$2:AD$215,'Stock-AF'!$C$2:$C$215,Shares!$B111,'Stock-AF'!$G$2:$G$215,Shares!$A$1)/SUMIFS('Stock-AF'!AD$2:AD$215,'Stock-AF'!$C$2:$C$215,Shares!$A111,'Stock-AF'!$G$2:$G$215,Shares!$A$1)</f>
        <v>0</v>
      </c>
      <c r="V111" s="9">
        <f>SUMIFS('Stock-AF'!AE$2:AE$215,'Stock-AF'!$C$2:$C$215,Shares!$B111,'Stock-AF'!$G$2:$G$215,Shares!$A$1)/SUMIFS('Stock-AF'!AE$2:AE$215,'Stock-AF'!$C$2:$C$215,Shares!$A111,'Stock-AF'!$G$2:$G$215,Shares!$A$1)</f>
        <v>0</v>
      </c>
      <c r="W111" s="9">
        <f>SUMIFS('Stock-AF'!AF$2:AF$215,'Stock-AF'!$C$2:$C$215,Shares!$B111,'Stock-AF'!$G$2:$G$215,Shares!$A$1)/SUMIFS('Stock-AF'!AF$2:AF$215,'Stock-AF'!$C$2:$C$215,Shares!$A111,'Stock-AF'!$G$2:$G$215,Shares!$A$1)</f>
        <v>0</v>
      </c>
      <c r="X111" s="9">
        <f>SUMIFS('Stock-AF'!AG$2:AG$215,'Stock-AF'!$C$2:$C$215,Shares!$B111,'Stock-AF'!$G$2:$G$215,Shares!$A$1)/SUMIFS('Stock-AF'!AG$2:AG$215,'Stock-AF'!$C$2:$C$215,Shares!$A111,'Stock-AF'!$G$2:$G$215,Shares!$A$1)</f>
        <v>0</v>
      </c>
      <c r="Y111" s="9">
        <f>SUMIFS('Stock-AF'!AH$2:AH$215,'Stock-AF'!$C$2:$C$215,Shares!$B111,'Stock-AF'!$G$2:$G$215,Shares!$A$1)/SUMIFS('Stock-AF'!AH$2:AH$215,'Stock-AF'!$C$2:$C$215,Shares!$A111,'Stock-AF'!$G$2:$G$215,Shares!$A$1)</f>
        <v>0</v>
      </c>
      <c r="Z111" s="9">
        <f>SUMIFS('Stock-AF'!AI$2:AI$215,'Stock-AF'!$C$2:$C$215,Shares!$B111,'Stock-AF'!$G$2:$G$215,Shares!$A$1)/SUMIFS('Stock-AF'!AI$2:AI$215,'Stock-AF'!$C$2:$C$215,Shares!$A111,'Stock-AF'!$G$2:$G$215,Shares!$A$1)</f>
        <v>0</v>
      </c>
      <c r="AA111" s="9">
        <f>SUMIFS('Stock-AF'!AJ$2:AJ$215,'Stock-AF'!$C$2:$C$215,Shares!$B111,'Stock-AF'!$G$2:$G$215,Shares!$A$1)/SUMIFS('Stock-AF'!AJ$2:AJ$215,'Stock-AF'!$C$2:$C$215,Shares!$A111,'Stock-AF'!$G$2:$G$215,Shares!$A$1)</f>
        <v>0</v>
      </c>
      <c r="AB111" s="9">
        <f>SUMIFS('Stock-AF'!AK$2:AK$215,'Stock-AF'!$C$2:$C$215,Shares!$B111,'Stock-AF'!$G$2:$G$215,Shares!$A$1)/SUMIFS('Stock-AF'!AK$2:AK$215,'Stock-AF'!$C$2:$C$215,Shares!$A111,'Stock-AF'!$G$2:$G$215,Shares!$A$1)</f>
        <v>0</v>
      </c>
      <c r="AC111" s="9">
        <f>SUMIFS('Stock-AF'!AL$2:AL$215,'Stock-AF'!$C$2:$C$215,Shares!$B111,'Stock-AF'!$G$2:$G$215,Shares!$A$1)/SUMIFS('Stock-AF'!AL$2:AL$215,'Stock-AF'!$C$2:$C$215,Shares!$A111,'Stock-AF'!$G$2:$G$215,Shares!$A$1)</f>
        <v>0</v>
      </c>
      <c r="AD111" s="9">
        <f>SUMIFS('Stock-AF'!AM$2:AM$215,'Stock-AF'!$C$2:$C$215,Shares!$B111,'Stock-AF'!$G$2:$G$215,Shares!$A$1)/SUMIFS('Stock-AF'!AM$2:AM$215,'Stock-AF'!$C$2:$C$215,Shares!$A111,'Stock-AF'!$G$2:$G$215,Shares!$A$1)</f>
        <v>0</v>
      </c>
      <c r="AE111" s="9">
        <f>SUMIFS('Stock-AF'!AN$2:AN$215,'Stock-AF'!$C$2:$C$215,Shares!$B111,'Stock-AF'!$G$2:$G$215,Shares!$A$1)/SUMIFS('Stock-AF'!AN$2:AN$215,'Stock-AF'!$C$2:$C$215,Shares!$A111,'Stock-AF'!$G$2:$G$215,Shares!$A$1)</f>
        <v>0</v>
      </c>
      <c r="AF111" s="9">
        <f>SUMIFS('Stock-AF'!AO$2:AO$215,'Stock-AF'!$C$2:$C$215,Shares!$B111,'Stock-AF'!$G$2:$G$215,Shares!$A$1)/SUMIFS('Stock-AF'!AO$2:AO$215,'Stock-AF'!$C$2:$C$215,Shares!$A111,'Stock-AF'!$G$2:$G$215,Shares!$A$1)</f>
        <v>7.4533939030375071E-2</v>
      </c>
      <c r="AG111" s="9">
        <f>SUMIFS('Stock-AF'!AP$2:AP$215,'Stock-AF'!$C$2:$C$215,Shares!$B111,'Stock-AF'!$G$2:$G$215,Shares!$A$1)/SUMIFS('Stock-AF'!AP$2:AP$215,'Stock-AF'!$C$2:$C$215,Shares!$A111,'Stock-AF'!$G$2:$G$215,Shares!$A$1)</f>
        <v>0</v>
      </c>
      <c r="AH111" s="9">
        <f>SUMIFS('Stock-AF'!AQ$2:AQ$215,'Stock-AF'!$C$2:$C$215,Shares!$B111,'Stock-AF'!$G$2:$G$215,Shares!$A$1)/SUMIFS('Stock-AF'!AQ$2:AQ$215,'Stock-AF'!$C$2:$C$215,Shares!$A111,'Stock-AF'!$G$2:$G$215,Shares!$A$1)</f>
        <v>0</v>
      </c>
      <c r="AI111" s="9">
        <f>SUMIFS('Stock-AF'!AR$2:AR$215,'Stock-AF'!$C$2:$C$215,Shares!$B111,'Stock-AF'!$G$2:$G$215,Shares!$A$1)/SUMIFS('Stock-AF'!AR$2:AR$215,'Stock-AF'!$C$2:$C$215,Shares!$A111,'Stock-AF'!$G$2:$G$215,Shares!$A$1)</f>
        <v>0</v>
      </c>
      <c r="AJ111" s="9">
        <f>SUMIFS('Stock-AF'!AS$2:AS$215,'Stock-AF'!$C$2:$C$215,Shares!$B111,'Stock-AF'!$G$2:$G$215,Shares!$A$1)/SUMIFS('Stock-AF'!AS$2:AS$215,'Stock-AF'!$C$2:$C$215,Shares!$A111,'Stock-AF'!$G$2:$G$215,Shares!$A$1)</f>
        <v>0</v>
      </c>
      <c r="AK111" s="9">
        <f>SUMIFS('Stock-AF'!AT$2:AT$215,'Stock-AF'!$C$2:$C$215,Shares!$B111,'Stock-AF'!$G$2:$G$215,Shares!$A$1)/SUMIFS('Stock-AF'!AT$2:AT$215,'Stock-AF'!$C$2:$C$215,Shares!$A111,'Stock-AF'!$G$2:$G$215,Shares!$A$1)</f>
        <v>0</v>
      </c>
      <c r="AL111" s="9">
        <f>SUMIFS('Stock-AF'!AU$2:AU$215,'Stock-AF'!$C$2:$C$215,Shares!$B111,'Stock-AF'!$G$2:$G$215,Shares!$A$1)/SUMIFS('Stock-AF'!AU$2:AU$215,'Stock-AF'!$C$2:$C$215,Shares!$A111,'Stock-AF'!$G$2:$G$215,Shares!$A$1)</f>
        <v>8.1530710030142686E-2</v>
      </c>
      <c r="AM111" s="9">
        <f>SUMIFS('Stock-AF'!AV$2:AV$215,'Stock-AF'!$C$2:$C$215,Shares!$B111,'Stock-AF'!$G$2:$G$215,Shares!$A$1)/SUMIFS('Stock-AF'!AV$2:AV$215,'Stock-AF'!$C$2:$C$215,Shares!$A111,'Stock-AF'!$G$2:$G$215,Shares!$A$1)</f>
        <v>0</v>
      </c>
    </row>
    <row r="112" spans="1:39">
      <c r="A112" t="str">
        <f t="shared" si="1"/>
        <v>C_ES-WH-SL*</v>
      </c>
      <c r="B112" s="4" t="s">
        <v>225</v>
      </c>
      <c r="C112" s="9">
        <f>SUMIFS('Stock-AF'!L$2:L$215,'Stock-AF'!$C$2:$C$215,Shares!$B112,'Stock-AF'!$G$2:$G$215,Shares!$A$1)/SUMIFS('Stock-AF'!L$2:L$215,'Stock-AF'!$C$2:$C$215,Shares!$A112,'Stock-AF'!$G$2:$G$215,Shares!$A$1)</f>
        <v>0.43305433707484869</v>
      </c>
      <c r="D112" s="9">
        <f>SUMIFS('Stock-AF'!M$2:M$215,'Stock-AF'!$C$2:$C$215,Shares!$B112,'Stock-AF'!$G$2:$G$215,Shares!$A$1)/SUMIFS('Stock-AF'!M$2:M$215,'Stock-AF'!$C$2:$C$215,Shares!$A112,'Stock-AF'!$G$2:$G$215,Shares!$A$1)</f>
        <v>9.8152703394439933E-2</v>
      </c>
      <c r="E112" s="9">
        <f>SUMIFS('Stock-AF'!N$2:N$215,'Stock-AF'!$C$2:$C$215,Shares!$B112,'Stock-AF'!$G$2:$G$215,Shares!$A$1)/SUMIFS('Stock-AF'!N$2:N$215,'Stock-AF'!$C$2:$C$215,Shares!$A112,'Stock-AF'!$G$2:$G$215,Shares!$A$1)</f>
        <v>0.11119490366036337</v>
      </c>
      <c r="F112" s="9">
        <f>SUMIFS('Stock-AF'!O$2:O$215,'Stock-AF'!$C$2:$C$215,Shares!$B112,'Stock-AF'!$G$2:$G$215,Shares!$A$1)/SUMIFS('Stock-AF'!O$2:O$215,'Stock-AF'!$C$2:$C$215,Shares!$A112,'Stock-AF'!$G$2:$G$215,Shares!$A$1)</f>
        <v>0.15770145076751485</v>
      </c>
      <c r="G112" s="9">
        <f>SUMIFS('Stock-AF'!P$2:P$215,'Stock-AF'!$C$2:$C$215,Shares!$B112,'Stock-AF'!$G$2:$G$215,Shares!$A$1)/SUMIFS('Stock-AF'!P$2:P$215,'Stock-AF'!$C$2:$C$215,Shares!$A112,'Stock-AF'!$G$2:$G$215,Shares!$A$1)</f>
        <v>0.59272841293721668</v>
      </c>
      <c r="H112" s="9">
        <f>SUMIFS('Stock-AF'!Q$2:Q$215,'Stock-AF'!$C$2:$C$215,Shares!$B112,'Stock-AF'!$G$2:$G$215,Shares!$A$1)/SUMIFS('Stock-AF'!Q$2:Q$215,'Stock-AF'!$C$2:$C$215,Shares!$A112,'Stock-AF'!$G$2:$G$215,Shares!$A$1)</f>
        <v>0.11924402531133703</v>
      </c>
      <c r="I112" s="9">
        <f>SUMIFS('Stock-AF'!R$2:R$215,'Stock-AF'!$C$2:$C$215,Shares!$B112,'Stock-AF'!$G$2:$G$215,Shares!$A$1)/SUMIFS('Stock-AF'!R$2:R$215,'Stock-AF'!$C$2:$C$215,Shares!$A112,'Stock-AF'!$G$2:$G$215,Shares!$A$1)</f>
        <v>0.30962995780085928</v>
      </c>
      <c r="J112" s="9">
        <f>SUMIFS('Stock-AF'!S$2:S$215,'Stock-AF'!$C$2:$C$215,Shares!$B112,'Stock-AF'!$G$2:$G$215,Shares!$A$1)/SUMIFS('Stock-AF'!S$2:S$215,'Stock-AF'!$C$2:$C$215,Shares!$A112,'Stock-AF'!$G$2:$G$215,Shares!$A$1)</f>
        <v>0.24021308445867973</v>
      </c>
      <c r="K112" s="9">
        <f>SUMIFS('Stock-AF'!T$2:T$215,'Stock-AF'!$C$2:$C$215,Shares!$B112,'Stock-AF'!$G$2:$G$215,Shares!$A$1)/SUMIFS('Stock-AF'!T$2:T$215,'Stock-AF'!$C$2:$C$215,Shares!$A112,'Stock-AF'!$G$2:$G$215,Shares!$A$1)</f>
        <v>6.7378648609117173E-2</v>
      </c>
      <c r="L112" s="9">
        <f>SUMIFS('Stock-AF'!U$2:U$215,'Stock-AF'!$C$2:$C$215,Shares!$B112,'Stock-AF'!$G$2:$G$215,Shares!$A$1)/SUMIFS('Stock-AF'!U$2:U$215,'Stock-AF'!$C$2:$C$215,Shares!$A112,'Stock-AF'!$G$2:$G$215,Shares!$A$1)</f>
        <v>0.29603821927044577</v>
      </c>
      <c r="M112" s="9">
        <f>SUMIFS('Stock-AF'!V$2:V$215,'Stock-AF'!$C$2:$C$215,Shares!$B112,'Stock-AF'!$G$2:$G$215,Shares!$A$1)/SUMIFS('Stock-AF'!V$2:V$215,'Stock-AF'!$C$2:$C$215,Shares!$A112,'Stock-AF'!$G$2:$G$215,Shares!$A$1)</f>
        <v>0.35561154323953043</v>
      </c>
      <c r="N112" s="9">
        <f>SUMIFS('Stock-AF'!W$2:W$215,'Stock-AF'!$C$2:$C$215,Shares!$B112,'Stock-AF'!$G$2:$G$215,Shares!$A$1)/SUMIFS('Stock-AF'!W$2:W$215,'Stock-AF'!$C$2:$C$215,Shares!$A112,'Stock-AF'!$G$2:$G$215,Shares!$A$1)</f>
        <v>0.75360769977639519</v>
      </c>
      <c r="O112" s="9">
        <f>SUMIFS('Stock-AF'!X$2:X$215,'Stock-AF'!$C$2:$C$215,Shares!$B112,'Stock-AF'!$G$2:$G$215,Shares!$A$1)/SUMIFS('Stock-AF'!X$2:X$215,'Stock-AF'!$C$2:$C$215,Shares!$A112,'Stock-AF'!$G$2:$G$215,Shares!$A$1)</f>
        <v>0.57443463415994378</v>
      </c>
      <c r="P112" s="9">
        <f>SUMIFS('Stock-AF'!Y$2:Y$215,'Stock-AF'!$C$2:$C$215,Shares!$B112,'Stock-AF'!$G$2:$G$215,Shares!$A$1)/SUMIFS('Stock-AF'!Y$2:Y$215,'Stock-AF'!$C$2:$C$215,Shares!$A112,'Stock-AF'!$G$2:$G$215,Shares!$A$1)</f>
        <v>0.45261722420124229</v>
      </c>
      <c r="Q112" s="9">
        <f>SUMIFS('Stock-AF'!Z$2:Z$215,'Stock-AF'!$C$2:$C$215,Shares!$B112,'Stock-AF'!$G$2:$G$215,Shares!$A$1)/SUMIFS('Stock-AF'!Z$2:Z$215,'Stock-AF'!$C$2:$C$215,Shares!$A112,'Stock-AF'!$G$2:$G$215,Shares!$A$1)</f>
        <v>0.35097191492673435</v>
      </c>
      <c r="R112" s="9">
        <f>SUMIFS('Stock-AF'!AA$2:AA$215,'Stock-AF'!$C$2:$C$215,Shares!$B112,'Stock-AF'!$G$2:$G$215,Shares!$A$1)/SUMIFS('Stock-AF'!AA$2:AA$215,'Stock-AF'!$C$2:$C$215,Shares!$A112,'Stock-AF'!$G$2:$G$215,Shares!$A$1)</f>
        <v>0.47207507833409484</v>
      </c>
      <c r="S112" s="9">
        <f>SUMIFS('Stock-AF'!AB$2:AB$215,'Stock-AF'!$C$2:$C$215,Shares!$B112,'Stock-AF'!$G$2:$G$215,Shares!$A$1)/SUMIFS('Stock-AF'!AB$2:AB$215,'Stock-AF'!$C$2:$C$215,Shares!$A112,'Stock-AF'!$G$2:$G$215,Shares!$A$1)</f>
        <v>0.20426424056701808</v>
      </c>
      <c r="T112" s="9">
        <f>SUMIFS('Stock-AF'!AC$2:AC$215,'Stock-AF'!$C$2:$C$215,Shares!$B112,'Stock-AF'!$G$2:$G$215,Shares!$A$1)/SUMIFS('Stock-AF'!AC$2:AC$215,'Stock-AF'!$C$2:$C$215,Shares!$A112,'Stock-AF'!$G$2:$G$215,Shares!$A$1)</f>
        <v>0.26147725745285599</v>
      </c>
      <c r="U112" s="9">
        <f>SUMIFS('Stock-AF'!AD$2:AD$215,'Stock-AF'!$C$2:$C$215,Shares!$B112,'Stock-AF'!$G$2:$G$215,Shares!$A$1)/SUMIFS('Stock-AF'!AD$2:AD$215,'Stock-AF'!$C$2:$C$215,Shares!$A112,'Stock-AF'!$G$2:$G$215,Shares!$A$1)</f>
        <v>0.29446626999547831</v>
      </c>
      <c r="V112" s="9">
        <f>SUMIFS('Stock-AF'!AE$2:AE$215,'Stock-AF'!$C$2:$C$215,Shares!$B112,'Stock-AF'!$G$2:$G$215,Shares!$A$1)/SUMIFS('Stock-AF'!AE$2:AE$215,'Stock-AF'!$C$2:$C$215,Shares!$A112,'Stock-AF'!$G$2:$G$215,Shares!$A$1)</f>
        <v>0.29147080896778893</v>
      </c>
      <c r="W112" s="9">
        <f>SUMIFS('Stock-AF'!AF$2:AF$215,'Stock-AF'!$C$2:$C$215,Shares!$B112,'Stock-AF'!$G$2:$G$215,Shares!$A$1)/SUMIFS('Stock-AF'!AF$2:AF$215,'Stock-AF'!$C$2:$C$215,Shares!$A112,'Stock-AF'!$G$2:$G$215,Shares!$A$1)</f>
        <v>0.36126269137812728</v>
      </c>
      <c r="X112" s="9">
        <f>SUMIFS('Stock-AF'!AG$2:AG$215,'Stock-AF'!$C$2:$C$215,Shares!$B112,'Stock-AF'!$G$2:$G$215,Shares!$A$1)/SUMIFS('Stock-AF'!AG$2:AG$215,'Stock-AF'!$C$2:$C$215,Shares!$A112,'Stock-AF'!$G$2:$G$215,Shares!$A$1)</f>
        <v>0.16672823548840243</v>
      </c>
      <c r="Y112" s="9">
        <f>SUMIFS('Stock-AF'!AH$2:AH$215,'Stock-AF'!$C$2:$C$215,Shares!$B112,'Stock-AF'!$G$2:$G$215,Shares!$A$1)/SUMIFS('Stock-AF'!AH$2:AH$215,'Stock-AF'!$C$2:$C$215,Shares!$A112,'Stock-AF'!$G$2:$G$215,Shares!$A$1)</f>
        <v>9.060407702188232E-2</v>
      </c>
      <c r="Z112" s="9">
        <f>SUMIFS('Stock-AF'!AI$2:AI$215,'Stock-AF'!$C$2:$C$215,Shares!$B112,'Stock-AF'!$G$2:$G$215,Shares!$A$1)/SUMIFS('Stock-AF'!AI$2:AI$215,'Stock-AF'!$C$2:$C$215,Shares!$A112,'Stock-AF'!$G$2:$G$215,Shares!$A$1)</f>
        <v>0.16208875202026579</v>
      </c>
      <c r="AA112" s="9">
        <f>SUMIFS('Stock-AF'!AJ$2:AJ$215,'Stock-AF'!$C$2:$C$215,Shares!$B112,'Stock-AF'!$G$2:$G$215,Shares!$A$1)/SUMIFS('Stock-AF'!AJ$2:AJ$215,'Stock-AF'!$C$2:$C$215,Shares!$A112,'Stock-AF'!$G$2:$G$215,Shares!$A$1)</f>
        <v>1</v>
      </c>
      <c r="AB112" s="9">
        <f>SUMIFS('Stock-AF'!AK$2:AK$215,'Stock-AF'!$C$2:$C$215,Shares!$B112,'Stock-AF'!$G$2:$G$215,Shares!$A$1)/SUMIFS('Stock-AF'!AK$2:AK$215,'Stock-AF'!$C$2:$C$215,Shares!$A112,'Stock-AF'!$G$2:$G$215,Shares!$A$1)</f>
        <v>0.46756012692658461</v>
      </c>
      <c r="AC112" s="9">
        <f>SUMIFS('Stock-AF'!AL$2:AL$215,'Stock-AF'!$C$2:$C$215,Shares!$B112,'Stock-AF'!$G$2:$G$215,Shares!$A$1)/SUMIFS('Stock-AF'!AL$2:AL$215,'Stock-AF'!$C$2:$C$215,Shares!$A112,'Stock-AF'!$G$2:$G$215,Shares!$A$1)</f>
        <v>0.90626760190534861</v>
      </c>
      <c r="AD112" s="9">
        <f>SUMIFS('Stock-AF'!AM$2:AM$215,'Stock-AF'!$C$2:$C$215,Shares!$B112,'Stock-AF'!$G$2:$G$215,Shares!$A$1)/SUMIFS('Stock-AF'!AM$2:AM$215,'Stock-AF'!$C$2:$C$215,Shares!$A112,'Stock-AF'!$G$2:$G$215,Shares!$A$1)</f>
        <v>0.19036141973634199</v>
      </c>
      <c r="AE112" s="9">
        <f>SUMIFS('Stock-AF'!AN$2:AN$215,'Stock-AF'!$C$2:$C$215,Shares!$B112,'Stock-AF'!$G$2:$G$215,Shares!$A$1)/SUMIFS('Stock-AF'!AN$2:AN$215,'Stock-AF'!$C$2:$C$215,Shares!$A112,'Stock-AF'!$G$2:$G$215,Shares!$A$1)</f>
        <v>0.79903375542955535</v>
      </c>
      <c r="AF112" s="9">
        <f>SUMIFS('Stock-AF'!AO$2:AO$215,'Stock-AF'!$C$2:$C$215,Shares!$B112,'Stock-AF'!$G$2:$G$215,Shares!$A$1)/SUMIFS('Stock-AF'!AO$2:AO$215,'Stock-AF'!$C$2:$C$215,Shares!$A112,'Stock-AF'!$G$2:$G$215,Shares!$A$1)</f>
        <v>0.32694113130485547</v>
      </c>
      <c r="AG112" s="9">
        <f>SUMIFS('Stock-AF'!AP$2:AP$215,'Stock-AF'!$C$2:$C$215,Shares!$B112,'Stock-AF'!$G$2:$G$215,Shares!$A$1)/SUMIFS('Stock-AF'!AP$2:AP$215,'Stock-AF'!$C$2:$C$215,Shares!$A112,'Stock-AF'!$G$2:$G$215,Shares!$A$1)</f>
        <v>0.48895336223532376</v>
      </c>
      <c r="AH112" s="9">
        <f>SUMIFS('Stock-AF'!AQ$2:AQ$215,'Stock-AF'!$C$2:$C$215,Shares!$B112,'Stock-AF'!$G$2:$G$215,Shares!$A$1)/SUMIFS('Stock-AF'!AQ$2:AQ$215,'Stock-AF'!$C$2:$C$215,Shares!$A112,'Stock-AF'!$G$2:$G$215,Shares!$A$1)</f>
        <v>0.15123693804807212</v>
      </c>
      <c r="AI112" s="9">
        <f>SUMIFS('Stock-AF'!AR$2:AR$215,'Stock-AF'!$C$2:$C$215,Shares!$B112,'Stock-AF'!$G$2:$G$215,Shares!$A$1)/SUMIFS('Stock-AF'!AR$2:AR$215,'Stock-AF'!$C$2:$C$215,Shares!$A112,'Stock-AF'!$G$2:$G$215,Shares!$A$1)</f>
        <v>0.35420842590105489</v>
      </c>
      <c r="AJ112" s="9">
        <f>SUMIFS('Stock-AF'!AS$2:AS$215,'Stock-AF'!$C$2:$C$215,Shares!$B112,'Stock-AF'!$G$2:$G$215,Shares!$A$1)/SUMIFS('Stock-AF'!AS$2:AS$215,'Stock-AF'!$C$2:$C$215,Shares!$A112,'Stock-AF'!$G$2:$G$215,Shares!$A$1)</f>
        <v>0.26918121834723252</v>
      </c>
      <c r="AK112" s="9">
        <f>SUMIFS('Stock-AF'!AT$2:AT$215,'Stock-AF'!$C$2:$C$215,Shares!$B112,'Stock-AF'!$G$2:$G$215,Shares!$A$1)/SUMIFS('Stock-AF'!AT$2:AT$215,'Stock-AF'!$C$2:$C$215,Shares!$A112,'Stock-AF'!$G$2:$G$215,Shares!$A$1)</f>
        <v>0.26203250794080646</v>
      </c>
      <c r="AL112" s="9">
        <f>SUMIFS('Stock-AF'!AU$2:AU$215,'Stock-AF'!$C$2:$C$215,Shares!$B112,'Stock-AF'!$G$2:$G$215,Shares!$A$1)/SUMIFS('Stock-AF'!AU$2:AU$215,'Stock-AF'!$C$2:$C$215,Shares!$A112,'Stock-AF'!$G$2:$G$215,Shares!$A$1)</f>
        <v>0.19577263836392647</v>
      </c>
      <c r="AM112" s="9">
        <f>SUMIFS('Stock-AF'!AV$2:AV$215,'Stock-AF'!$C$2:$C$215,Shares!$B112,'Stock-AF'!$G$2:$G$215,Shares!$A$1)/SUMIFS('Stock-AF'!AV$2:AV$215,'Stock-AF'!$C$2:$C$215,Shares!$A112,'Stock-AF'!$G$2:$G$215,Shares!$A$1)</f>
        <v>0.41532777849643476</v>
      </c>
    </row>
    <row r="113" spans="1:39">
      <c r="A113" t="str">
        <f t="shared" si="1"/>
        <v>C_ES-WH-SL*</v>
      </c>
      <c r="B113" s="4" t="s">
        <v>226</v>
      </c>
      <c r="C113" s="9">
        <f>SUMIFS('Stock-AF'!L$2:L$215,'Stock-AF'!$C$2:$C$215,Shares!$B113,'Stock-AF'!$G$2:$G$215,Shares!$A$1)/SUMIFS('Stock-AF'!L$2:L$215,'Stock-AF'!$C$2:$C$215,Shares!$A113,'Stock-AF'!$G$2:$G$215,Shares!$A$1)</f>
        <v>0</v>
      </c>
      <c r="D113" s="9">
        <f>SUMIFS('Stock-AF'!M$2:M$215,'Stock-AF'!$C$2:$C$215,Shares!$B113,'Stock-AF'!$G$2:$G$215,Shares!$A$1)/SUMIFS('Stock-AF'!M$2:M$215,'Stock-AF'!$C$2:$C$215,Shares!$A113,'Stock-AF'!$G$2:$G$215,Shares!$A$1)</f>
        <v>0.12930678698607864</v>
      </c>
      <c r="E113" s="9">
        <f>SUMIFS('Stock-AF'!N$2:N$215,'Stock-AF'!$C$2:$C$215,Shares!$B113,'Stock-AF'!$G$2:$G$215,Shares!$A$1)/SUMIFS('Stock-AF'!N$2:N$215,'Stock-AF'!$C$2:$C$215,Shares!$A113,'Stock-AF'!$G$2:$G$215,Shares!$A$1)</f>
        <v>0</v>
      </c>
      <c r="F113" s="9">
        <f>SUMIFS('Stock-AF'!O$2:O$215,'Stock-AF'!$C$2:$C$215,Shares!$B113,'Stock-AF'!$G$2:$G$215,Shares!$A$1)/SUMIFS('Stock-AF'!O$2:O$215,'Stock-AF'!$C$2:$C$215,Shares!$A113,'Stock-AF'!$G$2:$G$215,Shares!$A$1)</f>
        <v>0.23841147758794273</v>
      </c>
      <c r="G113" s="9">
        <f>SUMIFS('Stock-AF'!P$2:P$215,'Stock-AF'!$C$2:$C$215,Shares!$B113,'Stock-AF'!$G$2:$G$215,Shares!$A$1)/SUMIFS('Stock-AF'!P$2:P$215,'Stock-AF'!$C$2:$C$215,Shares!$A113,'Stock-AF'!$G$2:$G$215,Shares!$A$1)</f>
        <v>0.12425404870288838</v>
      </c>
      <c r="H113" s="9">
        <f>SUMIFS('Stock-AF'!Q$2:Q$215,'Stock-AF'!$C$2:$C$215,Shares!$B113,'Stock-AF'!$G$2:$G$215,Shares!$A$1)/SUMIFS('Stock-AF'!Q$2:Q$215,'Stock-AF'!$C$2:$C$215,Shares!$A113,'Stock-AF'!$G$2:$G$215,Shares!$A$1)</f>
        <v>0.14330362644512828</v>
      </c>
      <c r="I113" s="9">
        <f>SUMIFS('Stock-AF'!R$2:R$215,'Stock-AF'!$C$2:$C$215,Shares!$B113,'Stock-AF'!$G$2:$G$215,Shares!$A$1)/SUMIFS('Stock-AF'!R$2:R$215,'Stock-AF'!$C$2:$C$215,Shares!$A113,'Stock-AF'!$G$2:$G$215,Shares!$A$1)</f>
        <v>0</v>
      </c>
      <c r="J113" s="9">
        <f>SUMIFS('Stock-AF'!S$2:S$215,'Stock-AF'!$C$2:$C$215,Shares!$B113,'Stock-AF'!$G$2:$G$215,Shares!$A$1)/SUMIFS('Stock-AF'!S$2:S$215,'Stock-AF'!$C$2:$C$215,Shares!$A113,'Stock-AF'!$G$2:$G$215,Shares!$A$1)</f>
        <v>0.42418616588005814</v>
      </c>
      <c r="K113" s="9">
        <f>SUMIFS('Stock-AF'!T$2:T$215,'Stock-AF'!$C$2:$C$215,Shares!$B113,'Stock-AF'!$G$2:$G$215,Shares!$A$1)/SUMIFS('Stock-AF'!T$2:T$215,'Stock-AF'!$C$2:$C$215,Shares!$A113,'Stock-AF'!$G$2:$G$215,Shares!$A$1)</f>
        <v>0.23150713197772554</v>
      </c>
      <c r="L113" s="9">
        <f>SUMIFS('Stock-AF'!U$2:U$215,'Stock-AF'!$C$2:$C$215,Shares!$B113,'Stock-AF'!$G$2:$G$215,Shares!$A$1)/SUMIFS('Stock-AF'!U$2:U$215,'Stock-AF'!$C$2:$C$215,Shares!$A113,'Stock-AF'!$G$2:$G$215,Shares!$A$1)</f>
        <v>0.201003870431752</v>
      </c>
      <c r="M113" s="9">
        <f>SUMIFS('Stock-AF'!V$2:V$215,'Stock-AF'!$C$2:$C$215,Shares!$B113,'Stock-AF'!$G$2:$G$215,Shares!$A$1)/SUMIFS('Stock-AF'!V$2:V$215,'Stock-AF'!$C$2:$C$215,Shares!$A113,'Stock-AF'!$G$2:$G$215,Shares!$A$1)</f>
        <v>7.3558595116771416E-2</v>
      </c>
      <c r="N113" s="9">
        <f>SUMIFS('Stock-AF'!W$2:W$215,'Stock-AF'!$C$2:$C$215,Shares!$B113,'Stock-AF'!$G$2:$G$215,Shares!$A$1)/SUMIFS('Stock-AF'!W$2:W$215,'Stock-AF'!$C$2:$C$215,Shares!$A113,'Stock-AF'!$G$2:$G$215,Shares!$A$1)</f>
        <v>0.10179249234390883</v>
      </c>
      <c r="O113" s="9">
        <f>SUMIFS('Stock-AF'!X$2:X$215,'Stock-AF'!$C$2:$C$215,Shares!$B113,'Stock-AF'!$G$2:$G$215,Shares!$A$1)/SUMIFS('Stock-AF'!X$2:X$215,'Stock-AF'!$C$2:$C$215,Shares!$A113,'Stock-AF'!$G$2:$G$215,Shares!$A$1)</f>
        <v>0.16095560595185979</v>
      </c>
      <c r="P113" s="9">
        <f>SUMIFS('Stock-AF'!Y$2:Y$215,'Stock-AF'!$C$2:$C$215,Shares!$B113,'Stock-AF'!$G$2:$G$215,Shares!$A$1)/SUMIFS('Stock-AF'!Y$2:Y$215,'Stock-AF'!$C$2:$C$215,Shares!$A113,'Stock-AF'!$G$2:$G$215,Shares!$A$1)</f>
        <v>1.1869662332455616E-2</v>
      </c>
      <c r="Q113" s="9">
        <f>SUMIFS('Stock-AF'!Z$2:Z$215,'Stock-AF'!$C$2:$C$215,Shares!$B113,'Stock-AF'!$G$2:$G$215,Shares!$A$1)/SUMIFS('Stock-AF'!Z$2:Z$215,'Stock-AF'!$C$2:$C$215,Shares!$A113,'Stock-AF'!$G$2:$G$215,Shares!$A$1)</f>
        <v>0.29029027592284112</v>
      </c>
      <c r="R113" s="9">
        <f>SUMIFS('Stock-AF'!AA$2:AA$215,'Stock-AF'!$C$2:$C$215,Shares!$B113,'Stock-AF'!$G$2:$G$215,Shares!$A$1)/SUMIFS('Stock-AF'!AA$2:AA$215,'Stock-AF'!$C$2:$C$215,Shares!$A113,'Stock-AF'!$G$2:$G$215,Shares!$A$1)</f>
        <v>0.30827066518818858</v>
      </c>
      <c r="S113" s="9">
        <f>SUMIFS('Stock-AF'!AB$2:AB$215,'Stock-AF'!$C$2:$C$215,Shares!$B113,'Stock-AF'!$G$2:$G$215,Shares!$A$1)/SUMIFS('Stock-AF'!AB$2:AB$215,'Stock-AF'!$C$2:$C$215,Shares!$A113,'Stock-AF'!$G$2:$G$215,Shares!$A$1)</f>
        <v>0.58456256464116274</v>
      </c>
      <c r="T113" s="9">
        <f>SUMIFS('Stock-AF'!AC$2:AC$215,'Stock-AF'!$C$2:$C$215,Shares!$B113,'Stock-AF'!$G$2:$G$215,Shares!$A$1)/SUMIFS('Stock-AF'!AC$2:AC$215,'Stock-AF'!$C$2:$C$215,Shares!$A113,'Stock-AF'!$G$2:$G$215,Shares!$A$1)</f>
        <v>0.27239883138339271</v>
      </c>
      <c r="U113" s="9">
        <f>SUMIFS('Stock-AF'!AD$2:AD$215,'Stock-AF'!$C$2:$C$215,Shares!$B113,'Stock-AF'!$G$2:$G$215,Shares!$A$1)/SUMIFS('Stock-AF'!AD$2:AD$215,'Stock-AF'!$C$2:$C$215,Shares!$A113,'Stock-AF'!$G$2:$G$215,Shares!$A$1)</f>
        <v>0</v>
      </c>
      <c r="V113" s="9">
        <f>SUMIFS('Stock-AF'!AE$2:AE$215,'Stock-AF'!$C$2:$C$215,Shares!$B113,'Stock-AF'!$G$2:$G$215,Shares!$A$1)/SUMIFS('Stock-AF'!AE$2:AE$215,'Stock-AF'!$C$2:$C$215,Shares!$A113,'Stock-AF'!$G$2:$G$215,Shares!$A$1)</f>
        <v>0.5421471605689635</v>
      </c>
      <c r="W113" s="9">
        <f>SUMIFS('Stock-AF'!AF$2:AF$215,'Stock-AF'!$C$2:$C$215,Shares!$B113,'Stock-AF'!$G$2:$G$215,Shares!$A$1)/SUMIFS('Stock-AF'!AF$2:AF$215,'Stock-AF'!$C$2:$C$215,Shares!$A113,'Stock-AF'!$G$2:$G$215,Shares!$A$1)</f>
        <v>0</v>
      </c>
      <c r="X113" s="9">
        <f>SUMIFS('Stock-AF'!AG$2:AG$215,'Stock-AF'!$C$2:$C$215,Shares!$B113,'Stock-AF'!$G$2:$G$215,Shares!$A$1)/SUMIFS('Stock-AF'!AG$2:AG$215,'Stock-AF'!$C$2:$C$215,Shares!$A113,'Stock-AF'!$G$2:$G$215,Shares!$A$1)</f>
        <v>0.13809542251027021</v>
      </c>
      <c r="Y113" s="9">
        <f>SUMIFS('Stock-AF'!AH$2:AH$215,'Stock-AF'!$C$2:$C$215,Shares!$B113,'Stock-AF'!$G$2:$G$215,Shares!$A$1)/SUMIFS('Stock-AF'!AH$2:AH$215,'Stock-AF'!$C$2:$C$215,Shares!$A113,'Stock-AF'!$G$2:$G$215,Shares!$A$1)</f>
        <v>0.12586742709078447</v>
      </c>
      <c r="Z113" s="9">
        <f>SUMIFS('Stock-AF'!AI$2:AI$215,'Stock-AF'!$C$2:$C$215,Shares!$B113,'Stock-AF'!$G$2:$G$215,Shares!$A$1)/SUMIFS('Stock-AF'!AI$2:AI$215,'Stock-AF'!$C$2:$C$215,Shares!$A113,'Stock-AF'!$G$2:$G$215,Shares!$A$1)</f>
        <v>0.19191249881914166</v>
      </c>
      <c r="AA113" s="9">
        <f>SUMIFS('Stock-AF'!AJ$2:AJ$215,'Stock-AF'!$C$2:$C$215,Shares!$B113,'Stock-AF'!$G$2:$G$215,Shares!$A$1)/SUMIFS('Stock-AF'!AJ$2:AJ$215,'Stock-AF'!$C$2:$C$215,Shares!$A113,'Stock-AF'!$G$2:$G$215,Shares!$A$1)</f>
        <v>0</v>
      </c>
      <c r="AB113" s="9">
        <f>SUMIFS('Stock-AF'!AK$2:AK$215,'Stock-AF'!$C$2:$C$215,Shares!$B113,'Stock-AF'!$G$2:$G$215,Shares!$A$1)/SUMIFS('Stock-AF'!AK$2:AK$215,'Stock-AF'!$C$2:$C$215,Shares!$A113,'Stock-AF'!$G$2:$G$215,Shares!$A$1)</f>
        <v>1.4358365001243939E-2</v>
      </c>
      <c r="AC113" s="9">
        <f>SUMIFS('Stock-AF'!AL$2:AL$215,'Stock-AF'!$C$2:$C$215,Shares!$B113,'Stock-AF'!$G$2:$G$215,Shares!$A$1)/SUMIFS('Stock-AF'!AL$2:AL$215,'Stock-AF'!$C$2:$C$215,Shares!$A113,'Stock-AF'!$G$2:$G$215,Shares!$A$1)</f>
        <v>0</v>
      </c>
      <c r="AD113" s="9">
        <f>SUMIFS('Stock-AF'!AM$2:AM$215,'Stock-AF'!$C$2:$C$215,Shares!$B113,'Stock-AF'!$G$2:$G$215,Shares!$A$1)/SUMIFS('Stock-AF'!AM$2:AM$215,'Stock-AF'!$C$2:$C$215,Shares!$A113,'Stock-AF'!$G$2:$G$215,Shares!$A$1)</f>
        <v>0.50450754288869093</v>
      </c>
      <c r="AE113" s="9">
        <f>SUMIFS('Stock-AF'!AN$2:AN$215,'Stock-AF'!$C$2:$C$215,Shares!$B113,'Stock-AF'!$G$2:$G$215,Shares!$A$1)/SUMIFS('Stock-AF'!AN$2:AN$215,'Stock-AF'!$C$2:$C$215,Shares!$A113,'Stock-AF'!$G$2:$G$215,Shares!$A$1)</f>
        <v>1.0720941582212795E-2</v>
      </c>
      <c r="AF113" s="9">
        <f>SUMIFS('Stock-AF'!AO$2:AO$215,'Stock-AF'!$C$2:$C$215,Shares!$B113,'Stock-AF'!$G$2:$G$215,Shares!$A$1)/SUMIFS('Stock-AF'!AO$2:AO$215,'Stock-AF'!$C$2:$C$215,Shares!$A113,'Stock-AF'!$G$2:$G$215,Shares!$A$1)</f>
        <v>0.33051198206427607</v>
      </c>
      <c r="AG113" s="9">
        <f>SUMIFS('Stock-AF'!AP$2:AP$215,'Stock-AF'!$C$2:$C$215,Shares!$B113,'Stock-AF'!$G$2:$G$215,Shares!$A$1)/SUMIFS('Stock-AF'!AP$2:AP$215,'Stock-AF'!$C$2:$C$215,Shares!$A113,'Stock-AF'!$G$2:$G$215,Shares!$A$1)</f>
        <v>0.17041057193715625</v>
      </c>
      <c r="AH113" s="9">
        <f>SUMIFS('Stock-AF'!AQ$2:AQ$215,'Stock-AF'!$C$2:$C$215,Shares!$B113,'Stock-AF'!$G$2:$G$215,Shares!$A$1)/SUMIFS('Stock-AF'!AQ$2:AQ$215,'Stock-AF'!$C$2:$C$215,Shares!$A113,'Stock-AF'!$G$2:$G$215,Shares!$A$1)</f>
        <v>0.57375415217172865</v>
      </c>
      <c r="AI113" s="9">
        <f>SUMIFS('Stock-AF'!AR$2:AR$215,'Stock-AF'!$C$2:$C$215,Shares!$B113,'Stock-AF'!$G$2:$G$215,Shares!$A$1)/SUMIFS('Stock-AF'!AR$2:AR$215,'Stock-AF'!$C$2:$C$215,Shares!$A113,'Stock-AF'!$G$2:$G$215,Shares!$A$1)</f>
        <v>0.2257855002495521</v>
      </c>
      <c r="AJ113" s="9">
        <f>SUMIFS('Stock-AF'!AS$2:AS$215,'Stock-AF'!$C$2:$C$215,Shares!$B113,'Stock-AF'!$G$2:$G$215,Shares!$A$1)/SUMIFS('Stock-AF'!AS$2:AS$215,'Stock-AF'!$C$2:$C$215,Shares!$A113,'Stock-AF'!$G$2:$G$215,Shares!$A$1)</f>
        <v>3.7379429759741073E-3</v>
      </c>
      <c r="AK113" s="9">
        <f>SUMIFS('Stock-AF'!AT$2:AT$215,'Stock-AF'!$C$2:$C$215,Shares!$B113,'Stock-AF'!$G$2:$G$215,Shares!$A$1)/SUMIFS('Stock-AF'!AT$2:AT$215,'Stock-AF'!$C$2:$C$215,Shares!$A113,'Stock-AF'!$G$2:$G$215,Shares!$A$1)</f>
        <v>5.4789750979856576E-2</v>
      </c>
      <c r="AL113" s="9">
        <f>SUMIFS('Stock-AF'!AU$2:AU$215,'Stock-AF'!$C$2:$C$215,Shares!$B113,'Stock-AF'!$G$2:$G$215,Shares!$A$1)/SUMIFS('Stock-AF'!AU$2:AU$215,'Stock-AF'!$C$2:$C$215,Shares!$A113,'Stock-AF'!$G$2:$G$215,Shares!$A$1)</f>
        <v>0.32656386678507132</v>
      </c>
      <c r="AM113" s="9">
        <f>SUMIFS('Stock-AF'!AV$2:AV$215,'Stock-AF'!$C$2:$C$215,Shares!$B113,'Stock-AF'!$G$2:$G$215,Shares!$A$1)/SUMIFS('Stock-AF'!AV$2:AV$215,'Stock-AF'!$C$2:$C$215,Shares!$A113,'Stock-AF'!$G$2:$G$215,Shares!$A$1)</f>
        <v>0.47863854748162826</v>
      </c>
    </row>
    <row r="114" spans="1:39">
      <c r="A114" t="str">
        <f t="shared" si="1"/>
        <v>C_ES-WH-SL*</v>
      </c>
      <c r="B114" s="4" t="s">
        <v>227</v>
      </c>
      <c r="C114" s="9">
        <f>SUMIFS('Stock-AF'!L$2:L$215,'Stock-AF'!$C$2:$C$215,Shares!$B114,'Stock-AF'!$G$2:$G$215,Shares!$A$1)/SUMIFS('Stock-AF'!L$2:L$215,'Stock-AF'!$C$2:$C$215,Shares!$A114,'Stock-AF'!$G$2:$G$215,Shares!$A$1)</f>
        <v>0</v>
      </c>
      <c r="D114" s="9">
        <f>SUMIFS('Stock-AF'!M$2:M$215,'Stock-AF'!$C$2:$C$215,Shares!$B114,'Stock-AF'!$G$2:$G$215,Shares!$A$1)/SUMIFS('Stock-AF'!M$2:M$215,'Stock-AF'!$C$2:$C$215,Shares!$A114,'Stock-AF'!$G$2:$G$215,Shares!$A$1)</f>
        <v>0.30795303458736722</v>
      </c>
      <c r="E114" s="9">
        <f>SUMIFS('Stock-AF'!N$2:N$215,'Stock-AF'!$C$2:$C$215,Shares!$B114,'Stock-AF'!$G$2:$G$215,Shares!$A$1)/SUMIFS('Stock-AF'!N$2:N$215,'Stock-AF'!$C$2:$C$215,Shares!$A114,'Stock-AF'!$G$2:$G$215,Shares!$A$1)</f>
        <v>0.53515392567255482</v>
      </c>
      <c r="F114" s="9">
        <f>SUMIFS('Stock-AF'!O$2:O$215,'Stock-AF'!$C$2:$C$215,Shares!$B114,'Stock-AF'!$G$2:$G$215,Shares!$A$1)/SUMIFS('Stock-AF'!O$2:O$215,'Stock-AF'!$C$2:$C$215,Shares!$A114,'Stock-AF'!$G$2:$G$215,Shares!$A$1)</f>
        <v>6.3157673293404729E-2</v>
      </c>
      <c r="G114" s="9">
        <f>SUMIFS('Stock-AF'!P$2:P$215,'Stock-AF'!$C$2:$C$215,Shares!$B114,'Stock-AF'!$G$2:$G$215,Shares!$A$1)/SUMIFS('Stock-AF'!P$2:P$215,'Stock-AF'!$C$2:$C$215,Shares!$A114,'Stock-AF'!$G$2:$G$215,Shares!$A$1)</f>
        <v>0.16833016382799923</v>
      </c>
      <c r="H114" s="9">
        <f>SUMIFS('Stock-AF'!Q$2:Q$215,'Stock-AF'!$C$2:$C$215,Shares!$B114,'Stock-AF'!$G$2:$G$215,Shares!$A$1)/SUMIFS('Stock-AF'!Q$2:Q$215,'Stock-AF'!$C$2:$C$215,Shares!$A114,'Stock-AF'!$G$2:$G$215,Shares!$A$1)</f>
        <v>7.304430304988864E-2</v>
      </c>
      <c r="I114" s="9">
        <f>SUMIFS('Stock-AF'!R$2:R$215,'Stock-AF'!$C$2:$C$215,Shares!$B114,'Stock-AF'!$G$2:$G$215,Shares!$A$1)/SUMIFS('Stock-AF'!R$2:R$215,'Stock-AF'!$C$2:$C$215,Shares!$A114,'Stock-AF'!$G$2:$G$215,Shares!$A$1)</f>
        <v>0</v>
      </c>
      <c r="J114" s="9">
        <f>SUMIFS('Stock-AF'!S$2:S$215,'Stock-AF'!$C$2:$C$215,Shares!$B114,'Stock-AF'!$G$2:$G$215,Shares!$A$1)/SUMIFS('Stock-AF'!S$2:S$215,'Stock-AF'!$C$2:$C$215,Shares!$A114,'Stock-AF'!$G$2:$G$215,Shares!$A$1)</f>
        <v>0.30077483240603603</v>
      </c>
      <c r="K114" s="9">
        <f>SUMIFS('Stock-AF'!T$2:T$215,'Stock-AF'!$C$2:$C$215,Shares!$B114,'Stock-AF'!$G$2:$G$215,Shares!$A$1)/SUMIFS('Stock-AF'!T$2:T$215,'Stock-AF'!$C$2:$C$215,Shares!$A114,'Stock-AF'!$G$2:$G$215,Shares!$A$1)</f>
        <v>0.26502419665404386</v>
      </c>
      <c r="L114" s="9">
        <f>SUMIFS('Stock-AF'!U$2:U$215,'Stock-AF'!$C$2:$C$215,Shares!$B114,'Stock-AF'!$G$2:$G$215,Shares!$A$1)/SUMIFS('Stock-AF'!U$2:U$215,'Stock-AF'!$C$2:$C$215,Shares!$A114,'Stock-AF'!$G$2:$G$215,Shares!$A$1)</f>
        <v>0.42789358771095792</v>
      </c>
      <c r="M114" s="9">
        <f>SUMIFS('Stock-AF'!V$2:V$215,'Stock-AF'!$C$2:$C$215,Shares!$B114,'Stock-AF'!$G$2:$G$215,Shares!$A$1)/SUMIFS('Stock-AF'!V$2:V$215,'Stock-AF'!$C$2:$C$215,Shares!$A114,'Stock-AF'!$G$2:$G$215,Shares!$A$1)</f>
        <v>0.43426639062624423</v>
      </c>
      <c r="N114" s="9">
        <f>SUMIFS('Stock-AF'!W$2:W$215,'Stock-AF'!$C$2:$C$215,Shares!$B114,'Stock-AF'!$G$2:$G$215,Shares!$A$1)/SUMIFS('Stock-AF'!W$2:W$215,'Stock-AF'!$C$2:$C$215,Shares!$A114,'Stock-AF'!$G$2:$G$215,Shares!$A$1)</f>
        <v>0</v>
      </c>
      <c r="O114" s="9">
        <f>SUMIFS('Stock-AF'!X$2:X$215,'Stock-AF'!$C$2:$C$215,Shares!$B114,'Stock-AF'!$G$2:$G$215,Shares!$A$1)/SUMIFS('Stock-AF'!X$2:X$215,'Stock-AF'!$C$2:$C$215,Shares!$A114,'Stock-AF'!$G$2:$G$215,Shares!$A$1)</f>
        <v>0</v>
      </c>
      <c r="P114" s="9">
        <f>SUMIFS('Stock-AF'!Y$2:Y$215,'Stock-AF'!$C$2:$C$215,Shares!$B114,'Stock-AF'!$G$2:$G$215,Shares!$A$1)/SUMIFS('Stock-AF'!Y$2:Y$215,'Stock-AF'!$C$2:$C$215,Shares!$A114,'Stock-AF'!$G$2:$G$215,Shares!$A$1)</f>
        <v>0.4264722174874554</v>
      </c>
      <c r="Q114" s="9">
        <f>SUMIFS('Stock-AF'!Z$2:Z$215,'Stock-AF'!$C$2:$C$215,Shares!$B114,'Stock-AF'!$G$2:$G$215,Shares!$A$1)/SUMIFS('Stock-AF'!Z$2:Z$215,'Stock-AF'!$C$2:$C$215,Shares!$A114,'Stock-AF'!$G$2:$G$215,Shares!$A$1)</f>
        <v>0.12019988101295456</v>
      </c>
      <c r="R114" s="9">
        <f>SUMIFS('Stock-AF'!AA$2:AA$215,'Stock-AF'!$C$2:$C$215,Shares!$B114,'Stock-AF'!$G$2:$G$215,Shares!$A$1)/SUMIFS('Stock-AF'!AA$2:AA$215,'Stock-AF'!$C$2:$C$215,Shares!$A114,'Stock-AF'!$G$2:$G$215,Shares!$A$1)</f>
        <v>8.6670167890444502E-2</v>
      </c>
      <c r="S114" s="9">
        <f>SUMIFS('Stock-AF'!AB$2:AB$215,'Stock-AF'!$C$2:$C$215,Shares!$B114,'Stock-AF'!$G$2:$G$215,Shares!$A$1)/SUMIFS('Stock-AF'!AB$2:AB$215,'Stock-AF'!$C$2:$C$215,Shares!$A114,'Stock-AF'!$G$2:$G$215,Shares!$A$1)</f>
        <v>0.16585625839855692</v>
      </c>
      <c r="T114" s="9">
        <f>SUMIFS('Stock-AF'!AC$2:AC$215,'Stock-AF'!$C$2:$C$215,Shares!$B114,'Stock-AF'!$G$2:$G$215,Shares!$A$1)/SUMIFS('Stock-AF'!AC$2:AC$215,'Stock-AF'!$C$2:$C$215,Shares!$A114,'Stock-AF'!$G$2:$G$215,Shares!$A$1)</f>
        <v>0</v>
      </c>
      <c r="U114" s="9">
        <f>SUMIFS('Stock-AF'!AD$2:AD$215,'Stock-AF'!$C$2:$C$215,Shares!$B114,'Stock-AF'!$G$2:$G$215,Shares!$A$1)/SUMIFS('Stock-AF'!AD$2:AD$215,'Stock-AF'!$C$2:$C$215,Shares!$A114,'Stock-AF'!$G$2:$G$215,Shares!$A$1)</f>
        <v>0.68854139005121695</v>
      </c>
      <c r="V114" s="9">
        <f>SUMIFS('Stock-AF'!AE$2:AE$215,'Stock-AF'!$C$2:$C$215,Shares!$B114,'Stock-AF'!$G$2:$G$215,Shares!$A$1)/SUMIFS('Stock-AF'!AE$2:AE$215,'Stock-AF'!$C$2:$C$215,Shares!$A114,'Stock-AF'!$G$2:$G$215,Shares!$A$1)</f>
        <v>8.6101571025009472E-3</v>
      </c>
      <c r="W114" s="9">
        <f>SUMIFS('Stock-AF'!AF$2:AF$215,'Stock-AF'!$C$2:$C$215,Shares!$B114,'Stock-AF'!$G$2:$G$215,Shares!$A$1)/SUMIFS('Stock-AF'!AF$2:AF$215,'Stock-AF'!$C$2:$C$215,Shares!$A114,'Stock-AF'!$G$2:$G$215,Shares!$A$1)</f>
        <v>2.9669633839710993E-2</v>
      </c>
      <c r="X114" s="9">
        <f>SUMIFS('Stock-AF'!AG$2:AG$215,'Stock-AF'!$C$2:$C$215,Shares!$B114,'Stock-AF'!$G$2:$G$215,Shares!$A$1)/SUMIFS('Stock-AF'!AG$2:AG$215,'Stock-AF'!$C$2:$C$215,Shares!$A114,'Stock-AF'!$G$2:$G$215,Shares!$A$1)</f>
        <v>0.64119530065015506</v>
      </c>
      <c r="Y114" s="9">
        <f>SUMIFS('Stock-AF'!AH$2:AH$215,'Stock-AF'!$C$2:$C$215,Shares!$B114,'Stock-AF'!$G$2:$G$215,Shares!$A$1)/SUMIFS('Stock-AF'!AH$2:AH$215,'Stock-AF'!$C$2:$C$215,Shares!$A114,'Stock-AF'!$G$2:$G$215,Shares!$A$1)</f>
        <v>0.32301979183196877</v>
      </c>
      <c r="Z114" s="9">
        <f>SUMIFS('Stock-AF'!AI$2:AI$215,'Stock-AF'!$C$2:$C$215,Shares!$B114,'Stock-AF'!$G$2:$G$215,Shares!$A$1)/SUMIFS('Stock-AF'!AI$2:AI$215,'Stock-AF'!$C$2:$C$215,Shares!$A114,'Stock-AF'!$G$2:$G$215,Shares!$A$1)</f>
        <v>0.45770654588045123</v>
      </c>
      <c r="AA114" s="9">
        <f>SUMIFS('Stock-AF'!AJ$2:AJ$215,'Stock-AF'!$C$2:$C$215,Shares!$B114,'Stock-AF'!$G$2:$G$215,Shares!$A$1)/SUMIFS('Stock-AF'!AJ$2:AJ$215,'Stock-AF'!$C$2:$C$215,Shares!$A114,'Stock-AF'!$G$2:$G$215,Shares!$A$1)</f>
        <v>0</v>
      </c>
      <c r="AB114" s="9">
        <f>SUMIFS('Stock-AF'!AK$2:AK$215,'Stock-AF'!$C$2:$C$215,Shares!$B114,'Stock-AF'!$G$2:$G$215,Shares!$A$1)/SUMIFS('Stock-AF'!AK$2:AK$215,'Stock-AF'!$C$2:$C$215,Shares!$A114,'Stock-AF'!$G$2:$G$215,Shares!$A$1)</f>
        <v>8.9549325894381512E-2</v>
      </c>
      <c r="AC114" s="9">
        <f>SUMIFS('Stock-AF'!AL$2:AL$215,'Stock-AF'!$C$2:$C$215,Shares!$B114,'Stock-AF'!$G$2:$G$215,Shares!$A$1)/SUMIFS('Stock-AF'!AL$2:AL$215,'Stock-AF'!$C$2:$C$215,Shares!$A114,'Stock-AF'!$G$2:$G$215,Shares!$A$1)</f>
        <v>0</v>
      </c>
      <c r="AD114" s="9">
        <f>SUMIFS('Stock-AF'!AM$2:AM$215,'Stock-AF'!$C$2:$C$215,Shares!$B114,'Stock-AF'!$G$2:$G$215,Shares!$A$1)/SUMIFS('Stock-AF'!AM$2:AM$215,'Stock-AF'!$C$2:$C$215,Shares!$A114,'Stock-AF'!$G$2:$G$215,Shares!$A$1)</f>
        <v>0.19760029957027633</v>
      </c>
      <c r="AE114" s="9">
        <f>SUMIFS('Stock-AF'!AN$2:AN$215,'Stock-AF'!$C$2:$C$215,Shares!$B114,'Stock-AF'!$G$2:$G$215,Shares!$A$1)/SUMIFS('Stock-AF'!AN$2:AN$215,'Stock-AF'!$C$2:$C$215,Shares!$A114,'Stock-AF'!$G$2:$G$215,Shares!$A$1)</f>
        <v>7.7852751030964298E-2</v>
      </c>
      <c r="AF114" s="9">
        <f>SUMIFS('Stock-AF'!AO$2:AO$215,'Stock-AF'!$C$2:$C$215,Shares!$B114,'Stock-AF'!$G$2:$G$215,Shares!$A$1)/SUMIFS('Stock-AF'!AO$2:AO$215,'Stock-AF'!$C$2:$C$215,Shares!$A114,'Stock-AF'!$G$2:$G$215,Shares!$A$1)</f>
        <v>0.15749250340387524</v>
      </c>
      <c r="AG114" s="9">
        <f>SUMIFS('Stock-AF'!AP$2:AP$215,'Stock-AF'!$C$2:$C$215,Shares!$B114,'Stock-AF'!$G$2:$G$215,Shares!$A$1)/SUMIFS('Stock-AF'!AP$2:AP$215,'Stock-AF'!$C$2:$C$215,Shares!$A114,'Stock-AF'!$G$2:$G$215,Shares!$A$1)</f>
        <v>1.0416547721906515E-2</v>
      </c>
      <c r="AH114" s="9">
        <f>SUMIFS('Stock-AF'!AQ$2:AQ$215,'Stock-AF'!$C$2:$C$215,Shares!$B114,'Stock-AF'!$G$2:$G$215,Shares!$A$1)/SUMIFS('Stock-AF'!AQ$2:AQ$215,'Stock-AF'!$C$2:$C$215,Shares!$A114,'Stock-AF'!$G$2:$G$215,Shares!$A$1)</f>
        <v>0.24114793780601615</v>
      </c>
      <c r="AI114" s="9">
        <f>SUMIFS('Stock-AF'!AR$2:AR$215,'Stock-AF'!$C$2:$C$215,Shares!$B114,'Stock-AF'!$G$2:$G$215,Shares!$A$1)/SUMIFS('Stock-AF'!AR$2:AR$215,'Stock-AF'!$C$2:$C$215,Shares!$A114,'Stock-AF'!$G$2:$G$215,Shares!$A$1)</f>
        <v>0.21878827063147488</v>
      </c>
      <c r="AJ114" s="9">
        <f>SUMIFS('Stock-AF'!AS$2:AS$215,'Stock-AF'!$C$2:$C$215,Shares!$B114,'Stock-AF'!$G$2:$G$215,Shares!$A$1)/SUMIFS('Stock-AF'!AS$2:AS$215,'Stock-AF'!$C$2:$C$215,Shares!$A114,'Stock-AF'!$G$2:$G$215,Shares!$A$1)</f>
        <v>0.44455790687206465</v>
      </c>
      <c r="AK114" s="9">
        <f>SUMIFS('Stock-AF'!AT$2:AT$215,'Stock-AF'!$C$2:$C$215,Shares!$B114,'Stock-AF'!$G$2:$G$215,Shares!$A$1)/SUMIFS('Stock-AF'!AT$2:AT$215,'Stock-AF'!$C$2:$C$215,Shares!$A114,'Stock-AF'!$G$2:$G$215,Shares!$A$1)</f>
        <v>0.1231049997192543</v>
      </c>
      <c r="AL114" s="9">
        <f>SUMIFS('Stock-AF'!AU$2:AU$215,'Stock-AF'!$C$2:$C$215,Shares!$B114,'Stock-AF'!$G$2:$G$215,Shares!$A$1)/SUMIFS('Stock-AF'!AU$2:AU$215,'Stock-AF'!$C$2:$C$215,Shares!$A114,'Stock-AF'!$G$2:$G$215,Shares!$A$1)</f>
        <v>0.33607988345882284</v>
      </c>
      <c r="AM114" s="9">
        <f>SUMIFS('Stock-AF'!AV$2:AV$215,'Stock-AF'!$C$2:$C$215,Shares!$B114,'Stock-AF'!$G$2:$G$215,Shares!$A$1)/SUMIFS('Stock-AF'!AV$2:AV$215,'Stock-AF'!$C$2:$C$215,Shares!$A114,'Stock-AF'!$G$2:$G$215,Shares!$A$1)</f>
        <v>3.9233701066528903E-2</v>
      </c>
    </row>
    <row r="115" spans="1:39">
      <c r="A115" t="str">
        <f t="shared" si="1"/>
        <v>C_ES-WH-SL*</v>
      </c>
      <c r="B115" s="4" t="s">
        <v>228</v>
      </c>
      <c r="C115" s="9">
        <f>SUMIFS('Stock-AF'!L$2:L$215,'Stock-AF'!$C$2:$C$215,Shares!$B115,'Stock-AF'!$G$2:$G$215,Shares!$A$1)/SUMIFS('Stock-AF'!L$2:L$215,'Stock-AF'!$C$2:$C$215,Shares!$A115,'Stock-AF'!$G$2:$G$215,Shares!$A$1)</f>
        <v>8.8112783252035323E-2</v>
      </c>
      <c r="D115" s="9">
        <f>SUMIFS('Stock-AF'!M$2:M$215,'Stock-AF'!$C$2:$C$215,Shares!$B115,'Stock-AF'!$G$2:$G$215,Shares!$A$1)/SUMIFS('Stock-AF'!M$2:M$215,'Stock-AF'!$C$2:$C$215,Shares!$A115,'Stock-AF'!$G$2:$G$215,Shares!$A$1)</f>
        <v>1.2613849530363647E-2</v>
      </c>
      <c r="E115" s="9">
        <f>SUMIFS('Stock-AF'!N$2:N$215,'Stock-AF'!$C$2:$C$215,Shares!$B115,'Stock-AF'!$G$2:$G$215,Shares!$A$1)/SUMIFS('Stock-AF'!N$2:N$215,'Stock-AF'!$C$2:$C$215,Shares!$A115,'Stock-AF'!$G$2:$G$215,Shares!$A$1)</f>
        <v>0</v>
      </c>
      <c r="F115" s="9">
        <f>SUMIFS('Stock-AF'!O$2:O$215,'Stock-AF'!$C$2:$C$215,Shares!$B115,'Stock-AF'!$G$2:$G$215,Shares!$A$1)/SUMIFS('Stock-AF'!O$2:O$215,'Stock-AF'!$C$2:$C$215,Shares!$A115,'Stock-AF'!$G$2:$G$215,Shares!$A$1)</f>
        <v>0.10059737196367673</v>
      </c>
      <c r="G115" s="9">
        <f>SUMIFS('Stock-AF'!P$2:P$215,'Stock-AF'!$C$2:$C$215,Shares!$B115,'Stock-AF'!$G$2:$G$215,Shares!$A$1)/SUMIFS('Stock-AF'!P$2:P$215,'Stock-AF'!$C$2:$C$215,Shares!$A115,'Stock-AF'!$G$2:$G$215,Shares!$A$1)</f>
        <v>1.2187234695504045E-2</v>
      </c>
      <c r="H115" s="9">
        <f>SUMIFS('Stock-AF'!Q$2:Q$215,'Stock-AF'!$C$2:$C$215,Shares!$B115,'Stock-AF'!$G$2:$G$215,Shares!$A$1)/SUMIFS('Stock-AF'!Q$2:Q$215,'Stock-AF'!$C$2:$C$215,Shares!$A115,'Stock-AF'!$G$2:$G$215,Shares!$A$1)</f>
        <v>0</v>
      </c>
      <c r="I115" s="9">
        <f>SUMIFS('Stock-AF'!R$2:R$215,'Stock-AF'!$C$2:$C$215,Shares!$B115,'Stock-AF'!$G$2:$G$215,Shares!$A$1)/SUMIFS('Stock-AF'!R$2:R$215,'Stock-AF'!$C$2:$C$215,Shares!$A115,'Stock-AF'!$G$2:$G$215,Shares!$A$1)</f>
        <v>0</v>
      </c>
      <c r="J115" s="9">
        <f>SUMIFS('Stock-AF'!S$2:S$215,'Stock-AF'!$C$2:$C$215,Shares!$B115,'Stock-AF'!$G$2:$G$215,Shares!$A$1)/SUMIFS('Stock-AF'!S$2:S$215,'Stock-AF'!$C$2:$C$215,Shares!$A115,'Stock-AF'!$G$2:$G$215,Shares!$A$1)</f>
        <v>0</v>
      </c>
      <c r="K115" s="9">
        <f>SUMIFS('Stock-AF'!T$2:T$215,'Stock-AF'!$C$2:$C$215,Shares!$B115,'Stock-AF'!$G$2:$G$215,Shares!$A$1)/SUMIFS('Stock-AF'!T$2:T$215,'Stock-AF'!$C$2:$C$215,Shares!$A115,'Stock-AF'!$G$2:$G$215,Shares!$A$1)</f>
        <v>2.6486051935603591E-2</v>
      </c>
      <c r="L115" s="9">
        <f>SUMIFS('Stock-AF'!U$2:U$215,'Stock-AF'!$C$2:$C$215,Shares!$B115,'Stock-AF'!$G$2:$G$215,Shares!$A$1)/SUMIFS('Stock-AF'!U$2:U$215,'Stock-AF'!$C$2:$C$215,Shares!$A115,'Stock-AF'!$G$2:$G$215,Shares!$A$1)</f>
        <v>3.7826365816110634E-3</v>
      </c>
      <c r="M115" s="9">
        <f>SUMIFS('Stock-AF'!V$2:V$215,'Stock-AF'!$C$2:$C$215,Shares!$B115,'Stock-AF'!$G$2:$G$215,Shares!$A$1)/SUMIFS('Stock-AF'!V$2:V$215,'Stock-AF'!$C$2:$C$215,Shares!$A115,'Stock-AF'!$G$2:$G$215,Shares!$A$1)</f>
        <v>2.6112846703393719E-3</v>
      </c>
      <c r="N115" s="9">
        <f>SUMIFS('Stock-AF'!W$2:W$215,'Stock-AF'!$C$2:$C$215,Shares!$B115,'Stock-AF'!$G$2:$G$215,Shares!$A$1)/SUMIFS('Stock-AF'!W$2:W$215,'Stock-AF'!$C$2:$C$215,Shares!$A115,'Stock-AF'!$G$2:$G$215,Shares!$A$1)</f>
        <v>1.4906947006246212E-2</v>
      </c>
      <c r="O115" s="9">
        <f>SUMIFS('Stock-AF'!X$2:X$215,'Stock-AF'!$C$2:$C$215,Shares!$B115,'Stock-AF'!$G$2:$G$215,Shares!$A$1)/SUMIFS('Stock-AF'!X$2:X$215,'Stock-AF'!$C$2:$C$215,Shares!$A115,'Stock-AF'!$G$2:$G$215,Shares!$A$1)</f>
        <v>6.6008725712890348E-2</v>
      </c>
      <c r="P115" s="9">
        <f>SUMIFS('Stock-AF'!Y$2:Y$215,'Stock-AF'!$C$2:$C$215,Shares!$B115,'Stock-AF'!$G$2:$G$215,Shares!$A$1)/SUMIFS('Stock-AF'!Y$2:Y$215,'Stock-AF'!$C$2:$C$215,Shares!$A115,'Stock-AF'!$G$2:$G$215,Shares!$A$1)</f>
        <v>0</v>
      </c>
      <c r="Q115" s="9">
        <f>SUMIFS('Stock-AF'!Z$2:Z$215,'Stock-AF'!$C$2:$C$215,Shares!$B115,'Stock-AF'!$G$2:$G$215,Shares!$A$1)/SUMIFS('Stock-AF'!Z$2:Z$215,'Stock-AF'!$C$2:$C$215,Shares!$A115,'Stock-AF'!$G$2:$G$215,Shares!$A$1)</f>
        <v>5.7369585708668604E-2</v>
      </c>
      <c r="R115" s="9">
        <f>SUMIFS('Stock-AF'!AA$2:AA$215,'Stock-AF'!$C$2:$C$215,Shares!$B115,'Stock-AF'!$G$2:$G$215,Shares!$A$1)/SUMIFS('Stock-AF'!AA$2:AA$215,'Stock-AF'!$C$2:$C$215,Shares!$A115,'Stock-AF'!$G$2:$G$215,Shares!$A$1)</f>
        <v>1.4073110522365562E-2</v>
      </c>
      <c r="S115" s="9">
        <f>SUMIFS('Stock-AF'!AB$2:AB$215,'Stock-AF'!$C$2:$C$215,Shares!$B115,'Stock-AF'!$G$2:$G$215,Shares!$A$1)/SUMIFS('Stock-AF'!AB$2:AB$215,'Stock-AF'!$C$2:$C$215,Shares!$A115,'Stock-AF'!$G$2:$G$215,Shares!$A$1)</f>
        <v>8.1297862810148364E-3</v>
      </c>
      <c r="T115" s="9">
        <f>SUMIFS('Stock-AF'!AC$2:AC$215,'Stock-AF'!$C$2:$C$215,Shares!$B115,'Stock-AF'!$G$2:$G$215,Shares!$A$1)/SUMIFS('Stock-AF'!AC$2:AC$215,'Stock-AF'!$C$2:$C$215,Shares!$A115,'Stock-AF'!$G$2:$G$215,Shares!$A$1)</f>
        <v>7.048144703044267E-3</v>
      </c>
      <c r="U115" s="9">
        <f>SUMIFS('Stock-AF'!AD$2:AD$215,'Stock-AF'!$C$2:$C$215,Shares!$B115,'Stock-AF'!$G$2:$G$215,Shares!$A$1)/SUMIFS('Stock-AF'!AD$2:AD$215,'Stock-AF'!$C$2:$C$215,Shares!$A115,'Stock-AF'!$G$2:$G$215,Shares!$A$1)</f>
        <v>1.6992339953304781E-2</v>
      </c>
      <c r="V115" s="9">
        <f>SUMIFS('Stock-AF'!AE$2:AE$215,'Stock-AF'!$C$2:$C$215,Shares!$B115,'Stock-AF'!$G$2:$G$215,Shares!$A$1)/SUMIFS('Stock-AF'!AE$2:AE$215,'Stock-AF'!$C$2:$C$215,Shares!$A115,'Stock-AF'!$G$2:$G$215,Shares!$A$1)</f>
        <v>0.11350876562723196</v>
      </c>
      <c r="W115" s="9">
        <f>SUMIFS('Stock-AF'!AF$2:AF$215,'Stock-AF'!$C$2:$C$215,Shares!$B115,'Stock-AF'!$G$2:$G$215,Shares!$A$1)/SUMIFS('Stock-AF'!AF$2:AF$215,'Stock-AF'!$C$2:$C$215,Shares!$A115,'Stock-AF'!$G$2:$G$215,Shares!$A$1)</f>
        <v>0.11194204301807059</v>
      </c>
      <c r="X115" s="9">
        <f>SUMIFS('Stock-AF'!AG$2:AG$215,'Stock-AF'!$C$2:$C$215,Shares!$B115,'Stock-AF'!$G$2:$G$215,Shares!$A$1)/SUMIFS('Stock-AF'!AG$2:AG$215,'Stock-AF'!$C$2:$C$215,Shares!$A115,'Stock-AF'!$G$2:$G$215,Shares!$A$1)</f>
        <v>0</v>
      </c>
      <c r="Y115" s="9">
        <f>SUMIFS('Stock-AF'!AH$2:AH$215,'Stock-AF'!$C$2:$C$215,Shares!$B115,'Stock-AF'!$G$2:$G$215,Shares!$A$1)/SUMIFS('Stock-AF'!AH$2:AH$215,'Stock-AF'!$C$2:$C$215,Shares!$A115,'Stock-AF'!$G$2:$G$215,Shares!$A$1)</f>
        <v>0.18088788069238826</v>
      </c>
      <c r="Z115" s="9">
        <f>SUMIFS('Stock-AF'!AI$2:AI$215,'Stock-AF'!$C$2:$C$215,Shares!$B115,'Stock-AF'!$G$2:$G$215,Shares!$A$1)/SUMIFS('Stock-AF'!AI$2:AI$215,'Stock-AF'!$C$2:$C$215,Shares!$A115,'Stock-AF'!$G$2:$G$215,Shares!$A$1)</f>
        <v>3.5602120362959034E-3</v>
      </c>
      <c r="AA115" s="9">
        <f>SUMIFS('Stock-AF'!AJ$2:AJ$215,'Stock-AF'!$C$2:$C$215,Shares!$B115,'Stock-AF'!$G$2:$G$215,Shares!$A$1)/SUMIFS('Stock-AF'!AJ$2:AJ$215,'Stock-AF'!$C$2:$C$215,Shares!$A115,'Stock-AF'!$G$2:$G$215,Shares!$A$1)</f>
        <v>0</v>
      </c>
      <c r="AB115" s="9">
        <f>SUMIFS('Stock-AF'!AK$2:AK$215,'Stock-AF'!$C$2:$C$215,Shares!$B115,'Stock-AF'!$G$2:$G$215,Shares!$A$1)/SUMIFS('Stock-AF'!AK$2:AK$215,'Stock-AF'!$C$2:$C$215,Shares!$A115,'Stock-AF'!$G$2:$G$215,Shares!$A$1)</f>
        <v>2.4931537515006433E-2</v>
      </c>
      <c r="AC115" s="9">
        <f>SUMIFS('Stock-AF'!AL$2:AL$215,'Stock-AF'!$C$2:$C$215,Shares!$B115,'Stock-AF'!$G$2:$G$215,Shares!$A$1)/SUMIFS('Stock-AF'!AL$2:AL$215,'Stock-AF'!$C$2:$C$215,Shares!$A115,'Stock-AF'!$G$2:$G$215,Shares!$A$1)</f>
        <v>9.3732398094651365E-2</v>
      </c>
      <c r="AD115" s="9">
        <f>SUMIFS('Stock-AF'!AM$2:AM$215,'Stock-AF'!$C$2:$C$215,Shares!$B115,'Stock-AF'!$G$2:$G$215,Shares!$A$1)/SUMIFS('Stock-AF'!AM$2:AM$215,'Stock-AF'!$C$2:$C$215,Shares!$A115,'Stock-AF'!$G$2:$G$215,Shares!$A$1)</f>
        <v>1.4617150982313139E-2</v>
      </c>
      <c r="AE115" s="9">
        <f>SUMIFS('Stock-AF'!AN$2:AN$215,'Stock-AF'!$C$2:$C$215,Shares!$B115,'Stock-AF'!$G$2:$G$215,Shares!$A$1)/SUMIFS('Stock-AF'!AN$2:AN$215,'Stock-AF'!$C$2:$C$215,Shares!$A115,'Stock-AF'!$G$2:$G$215,Shares!$A$1)</f>
        <v>2.6459528640805285E-3</v>
      </c>
      <c r="AF115" s="9">
        <f>SUMIFS('Stock-AF'!AO$2:AO$215,'Stock-AF'!$C$2:$C$215,Shares!$B115,'Stock-AF'!$G$2:$G$215,Shares!$A$1)/SUMIFS('Stock-AF'!AO$2:AO$215,'Stock-AF'!$C$2:$C$215,Shares!$A115,'Stock-AF'!$G$2:$G$215,Shares!$A$1)</f>
        <v>8.8365874625938937E-3</v>
      </c>
      <c r="AG115" s="9">
        <f>SUMIFS('Stock-AF'!AP$2:AP$215,'Stock-AF'!$C$2:$C$215,Shares!$B115,'Stock-AF'!$G$2:$G$215,Shares!$A$1)/SUMIFS('Stock-AF'!AP$2:AP$215,'Stock-AF'!$C$2:$C$215,Shares!$A115,'Stock-AF'!$G$2:$G$215,Shares!$A$1)</f>
        <v>2.327701378236725E-2</v>
      </c>
      <c r="AH115" s="9">
        <f>SUMIFS('Stock-AF'!AQ$2:AQ$215,'Stock-AF'!$C$2:$C$215,Shares!$B115,'Stock-AF'!$G$2:$G$215,Shares!$A$1)/SUMIFS('Stock-AF'!AQ$2:AQ$215,'Stock-AF'!$C$2:$C$215,Shares!$A115,'Stock-AF'!$G$2:$G$215,Shares!$A$1)</f>
        <v>7.4409082734931018E-3</v>
      </c>
      <c r="AI115" s="9">
        <f>SUMIFS('Stock-AF'!AR$2:AR$215,'Stock-AF'!$C$2:$C$215,Shares!$B115,'Stock-AF'!$G$2:$G$215,Shares!$A$1)/SUMIFS('Stock-AF'!AR$2:AR$215,'Stock-AF'!$C$2:$C$215,Shares!$A115,'Stock-AF'!$G$2:$G$215,Shares!$A$1)</f>
        <v>8.7420709854799175E-3</v>
      </c>
      <c r="AJ115" s="9">
        <f>SUMIFS('Stock-AF'!AS$2:AS$215,'Stock-AF'!$C$2:$C$215,Shares!$B115,'Stock-AF'!$G$2:$G$215,Shares!$A$1)/SUMIFS('Stock-AF'!AS$2:AS$215,'Stock-AF'!$C$2:$C$215,Shares!$A115,'Stock-AF'!$G$2:$G$215,Shares!$A$1)</f>
        <v>2.3851369938974218E-3</v>
      </c>
      <c r="AK115" s="9">
        <f>SUMIFS('Stock-AF'!AT$2:AT$215,'Stock-AF'!$C$2:$C$215,Shares!$B115,'Stock-AF'!$G$2:$G$215,Shares!$A$1)/SUMIFS('Stock-AF'!AT$2:AT$215,'Stock-AF'!$C$2:$C$215,Shares!$A115,'Stock-AF'!$G$2:$G$215,Shares!$A$1)</f>
        <v>0.18430864946783213</v>
      </c>
      <c r="AL115" s="9">
        <f>SUMIFS('Stock-AF'!AU$2:AU$215,'Stock-AF'!$C$2:$C$215,Shares!$B115,'Stock-AF'!$G$2:$G$215,Shares!$A$1)/SUMIFS('Stock-AF'!AU$2:AU$215,'Stock-AF'!$C$2:$C$215,Shares!$A115,'Stock-AF'!$G$2:$G$215,Shares!$A$1)</f>
        <v>1.3376424186187176E-2</v>
      </c>
      <c r="AM115" s="9">
        <f>SUMIFS('Stock-AF'!AV$2:AV$215,'Stock-AF'!$C$2:$C$215,Shares!$B115,'Stock-AF'!$G$2:$G$215,Shares!$A$1)/SUMIFS('Stock-AF'!AV$2:AV$215,'Stock-AF'!$C$2:$C$215,Shares!$A115,'Stock-AF'!$G$2:$G$215,Shares!$A$1)</f>
        <v>0</v>
      </c>
    </row>
    <row r="116" spans="1:39">
      <c r="A116" t="str">
        <f t="shared" si="1"/>
        <v>C_ES-WH-SL*</v>
      </c>
      <c r="B116" s="4" t="s">
        <v>229</v>
      </c>
      <c r="C116" s="9">
        <f>SUMIFS('Stock-AF'!L$2:L$215,'Stock-AF'!$C$2:$C$215,Shares!$B116,'Stock-AF'!$G$2:$G$215,Shares!$A$1)/SUMIFS('Stock-AF'!L$2:L$215,'Stock-AF'!$C$2:$C$215,Shares!$A116,'Stock-AF'!$G$2:$G$215,Shares!$A$1)</f>
        <v>4.5708507124372195E-2</v>
      </c>
      <c r="D116" s="9">
        <f>SUMIFS('Stock-AF'!M$2:M$215,'Stock-AF'!$C$2:$C$215,Shares!$B116,'Stock-AF'!$G$2:$G$215,Shares!$A$1)/SUMIFS('Stock-AF'!M$2:M$215,'Stock-AF'!$C$2:$C$215,Shares!$A116,'Stock-AF'!$G$2:$G$215,Shares!$A$1)</f>
        <v>0.12129791890784346</v>
      </c>
      <c r="E116" s="9">
        <f>SUMIFS('Stock-AF'!N$2:N$215,'Stock-AF'!$C$2:$C$215,Shares!$B116,'Stock-AF'!$G$2:$G$215,Shares!$A$1)/SUMIFS('Stock-AF'!N$2:N$215,'Stock-AF'!$C$2:$C$215,Shares!$A116,'Stock-AF'!$G$2:$G$215,Shares!$A$1)</f>
        <v>0.35365117066708168</v>
      </c>
      <c r="F116" s="9">
        <f>SUMIFS('Stock-AF'!O$2:O$215,'Stock-AF'!$C$2:$C$215,Shares!$B116,'Stock-AF'!$G$2:$G$215,Shares!$A$1)/SUMIFS('Stock-AF'!O$2:O$215,'Stock-AF'!$C$2:$C$215,Shares!$A116,'Stock-AF'!$G$2:$G$215,Shares!$A$1)</f>
        <v>0.43568496612256169</v>
      </c>
      <c r="G116" s="9">
        <f>SUMIFS('Stock-AF'!P$2:P$215,'Stock-AF'!$C$2:$C$215,Shares!$B116,'Stock-AF'!$G$2:$G$215,Shares!$A$1)/SUMIFS('Stock-AF'!P$2:P$215,'Stock-AF'!$C$2:$C$215,Shares!$A116,'Stock-AF'!$G$2:$G$215,Shares!$A$1)</f>
        <v>4.3425099432317982E-2</v>
      </c>
      <c r="H116" s="9">
        <f>SUMIFS('Stock-AF'!Q$2:Q$215,'Stock-AF'!$C$2:$C$215,Shares!$B116,'Stock-AF'!$G$2:$G$215,Shares!$A$1)/SUMIFS('Stock-AF'!Q$2:Q$215,'Stock-AF'!$C$2:$C$215,Shares!$A116,'Stock-AF'!$G$2:$G$215,Shares!$A$1)</f>
        <v>0.54256688839063505</v>
      </c>
      <c r="I116" s="9">
        <f>SUMIFS('Stock-AF'!R$2:R$215,'Stock-AF'!$C$2:$C$215,Shares!$B116,'Stock-AF'!$G$2:$G$215,Shares!$A$1)/SUMIFS('Stock-AF'!R$2:R$215,'Stock-AF'!$C$2:$C$215,Shares!$A116,'Stock-AF'!$G$2:$G$215,Shares!$A$1)</f>
        <v>0.12738716874931211</v>
      </c>
      <c r="J116" s="9">
        <f>SUMIFS('Stock-AF'!S$2:S$215,'Stock-AF'!$C$2:$C$215,Shares!$B116,'Stock-AF'!$G$2:$G$215,Shares!$A$1)/SUMIFS('Stock-AF'!S$2:S$215,'Stock-AF'!$C$2:$C$215,Shares!$A116,'Stock-AF'!$G$2:$G$215,Shares!$A$1)</f>
        <v>1.1739651479501203E-2</v>
      </c>
      <c r="K116" s="9">
        <f>SUMIFS('Stock-AF'!T$2:T$215,'Stock-AF'!$C$2:$C$215,Shares!$B116,'Stock-AF'!$G$2:$G$215,Shares!$A$1)/SUMIFS('Stock-AF'!T$2:T$215,'Stock-AF'!$C$2:$C$215,Shares!$A116,'Stock-AF'!$G$2:$G$215,Shares!$A$1)</f>
        <v>0.4010093801191299</v>
      </c>
      <c r="L116" s="9">
        <f>SUMIFS('Stock-AF'!U$2:U$215,'Stock-AF'!$C$2:$C$215,Shares!$B116,'Stock-AF'!$G$2:$G$215,Shares!$A$1)/SUMIFS('Stock-AF'!U$2:U$215,'Stock-AF'!$C$2:$C$215,Shares!$A116,'Stock-AF'!$G$2:$G$215,Shares!$A$1)</f>
        <v>4.4472126761908391E-2</v>
      </c>
      <c r="M116" s="9">
        <f>SUMIFS('Stock-AF'!V$2:V$215,'Stock-AF'!$C$2:$C$215,Shares!$B116,'Stock-AF'!$G$2:$G$215,Shares!$A$1)/SUMIFS('Stock-AF'!V$2:V$215,'Stock-AF'!$C$2:$C$215,Shares!$A116,'Stock-AF'!$G$2:$G$215,Shares!$A$1)</f>
        <v>0.10037910216145256</v>
      </c>
      <c r="N116" s="9">
        <f>SUMIFS('Stock-AF'!W$2:W$215,'Stock-AF'!$C$2:$C$215,Shares!$B116,'Stock-AF'!$G$2:$G$215,Shares!$A$1)/SUMIFS('Stock-AF'!W$2:W$215,'Stock-AF'!$C$2:$C$215,Shares!$A116,'Stock-AF'!$G$2:$G$215,Shares!$A$1)</f>
        <v>0.10418439919759777</v>
      </c>
      <c r="O116" s="9">
        <f>SUMIFS('Stock-AF'!X$2:X$215,'Stock-AF'!$C$2:$C$215,Shares!$B116,'Stock-AF'!$G$2:$G$215,Shares!$A$1)/SUMIFS('Stock-AF'!X$2:X$215,'Stock-AF'!$C$2:$C$215,Shares!$A116,'Stock-AF'!$G$2:$G$215,Shares!$A$1)</f>
        <v>0.14870764871594874</v>
      </c>
      <c r="P116" s="9">
        <f>SUMIFS('Stock-AF'!Y$2:Y$215,'Stock-AF'!$C$2:$C$215,Shares!$B116,'Stock-AF'!$G$2:$G$215,Shares!$A$1)/SUMIFS('Stock-AF'!Y$2:Y$215,'Stock-AF'!$C$2:$C$215,Shares!$A116,'Stock-AF'!$G$2:$G$215,Shares!$A$1)</f>
        <v>7.4936142244464932E-2</v>
      </c>
      <c r="Q116" s="9">
        <f>SUMIFS('Stock-AF'!Z$2:Z$215,'Stock-AF'!$C$2:$C$215,Shares!$B116,'Stock-AF'!$G$2:$G$215,Shares!$A$1)/SUMIFS('Stock-AF'!Z$2:Z$215,'Stock-AF'!$C$2:$C$215,Shares!$A116,'Stock-AF'!$G$2:$G$215,Shares!$A$1)</f>
        <v>0.14648675238486428</v>
      </c>
      <c r="R116" s="9">
        <f>SUMIFS('Stock-AF'!AA$2:AA$215,'Stock-AF'!$C$2:$C$215,Shares!$B116,'Stock-AF'!$G$2:$G$215,Shares!$A$1)/SUMIFS('Stock-AF'!AA$2:AA$215,'Stock-AF'!$C$2:$C$215,Shares!$A116,'Stock-AF'!$G$2:$G$215,Shares!$A$1)</f>
        <v>0.11691265097892668</v>
      </c>
      <c r="S116" s="9">
        <f>SUMIFS('Stock-AF'!AB$2:AB$215,'Stock-AF'!$C$2:$C$215,Shares!$B116,'Stock-AF'!$G$2:$G$215,Shares!$A$1)/SUMIFS('Stock-AF'!AB$2:AB$215,'Stock-AF'!$C$2:$C$215,Shares!$A116,'Stock-AF'!$G$2:$G$215,Shares!$A$1)</f>
        <v>0</v>
      </c>
      <c r="T116" s="9">
        <f>SUMIFS('Stock-AF'!AC$2:AC$215,'Stock-AF'!$C$2:$C$215,Shares!$B116,'Stock-AF'!$G$2:$G$215,Shares!$A$1)/SUMIFS('Stock-AF'!AC$2:AC$215,'Stock-AF'!$C$2:$C$215,Shares!$A116,'Stock-AF'!$G$2:$G$215,Shares!$A$1)</f>
        <v>0.45098243169926688</v>
      </c>
      <c r="U116" s="9">
        <f>SUMIFS('Stock-AF'!AD$2:AD$215,'Stock-AF'!$C$2:$C$215,Shares!$B116,'Stock-AF'!$G$2:$G$215,Shares!$A$1)/SUMIFS('Stock-AF'!AD$2:AD$215,'Stock-AF'!$C$2:$C$215,Shares!$A116,'Stock-AF'!$G$2:$G$215,Shares!$A$1)</f>
        <v>0</v>
      </c>
      <c r="V116" s="9">
        <f>SUMIFS('Stock-AF'!AE$2:AE$215,'Stock-AF'!$C$2:$C$215,Shares!$B116,'Stock-AF'!$G$2:$G$215,Shares!$A$1)/SUMIFS('Stock-AF'!AE$2:AE$215,'Stock-AF'!$C$2:$C$215,Shares!$A116,'Stock-AF'!$G$2:$G$215,Shares!$A$1)</f>
        <v>1.9402902017634067E-2</v>
      </c>
      <c r="W116" s="9">
        <f>SUMIFS('Stock-AF'!AF$2:AF$215,'Stock-AF'!$C$2:$C$215,Shares!$B116,'Stock-AF'!$G$2:$G$215,Shares!$A$1)/SUMIFS('Stock-AF'!AF$2:AF$215,'Stock-AF'!$C$2:$C$215,Shares!$A116,'Stock-AF'!$G$2:$G$215,Shares!$A$1)</f>
        <v>0.3797874461083855</v>
      </c>
      <c r="X116" s="9">
        <f>SUMIFS('Stock-AF'!AG$2:AG$215,'Stock-AF'!$C$2:$C$215,Shares!$B116,'Stock-AF'!$G$2:$G$215,Shares!$A$1)/SUMIFS('Stock-AF'!AG$2:AG$215,'Stock-AF'!$C$2:$C$215,Shares!$A116,'Stock-AF'!$G$2:$G$215,Shares!$A$1)</f>
        <v>2.723662874682722E-2</v>
      </c>
      <c r="Y116" s="9">
        <f>SUMIFS('Stock-AF'!AH$2:AH$215,'Stock-AF'!$C$2:$C$215,Shares!$B116,'Stock-AF'!$G$2:$G$215,Shares!$A$1)/SUMIFS('Stock-AF'!AH$2:AH$215,'Stock-AF'!$C$2:$C$215,Shares!$A116,'Stock-AF'!$G$2:$G$215,Shares!$A$1)</f>
        <v>0.27962082336297617</v>
      </c>
      <c r="Z116" s="9">
        <f>SUMIFS('Stock-AF'!AI$2:AI$215,'Stock-AF'!$C$2:$C$215,Shares!$B116,'Stock-AF'!$G$2:$G$215,Shares!$A$1)/SUMIFS('Stock-AF'!AI$2:AI$215,'Stock-AF'!$C$2:$C$215,Shares!$A116,'Stock-AF'!$G$2:$G$215,Shares!$A$1)</f>
        <v>8.0081174538371158E-2</v>
      </c>
      <c r="AA116" s="9">
        <f>SUMIFS('Stock-AF'!AJ$2:AJ$215,'Stock-AF'!$C$2:$C$215,Shares!$B116,'Stock-AF'!$G$2:$G$215,Shares!$A$1)/SUMIFS('Stock-AF'!AJ$2:AJ$215,'Stock-AF'!$C$2:$C$215,Shares!$A116,'Stock-AF'!$G$2:$G$215,Shares!$A$1)</f>
        <v>0</v>
      </c>
      <c r="AB116" s="9">
        <f>SUMIFS('Stock-AF'!AK$2:AK$215,'Stock-AF'!$C$2:$C$215,Shares!$B116,'Stock-AF'!$G$2:$G$215,Shares!$A$1)/SUMIFS('Stock-AF'!AK$2:AK$215,'Stock-AF'!$C$2:$C$215,Shares!$A116,'Stock-AF'!$G$2:$G$215,Shares!$A$1)</f>
        <v>0.36190224296191359</v>
      </c>
      <c r="AC116" s="9">
        <f>SUMIFS('Stock-AF'!AL$2:AL$215,'Stock-AF'!$C$2:$C$215,Shares!$B116,'Stock-AF'!$G$2:$G$215,Shares!$A$1)/SUMIFS('Stock-AF'!AL$2:AL$215,'Stock-AF'!$C$2:$C$215,Shares!$A116,'Stock-AF'!$G$2:$G$215,Shares!$A$1)</f>
        <v>0</v>
      </c>
      <c r="AD116" s="9">
        <f>SUMIFS('Stock-AF'!AM$2:AM$215,'Stock-AF'!$C$2:$C$215,Shares!$B116,'Stock-AF'!$G$2:$G$215,Shares!$A$1)/SUMIFS('Stock-AF'!AM$2:AM$215,'Stock-AF'!$C$2:$C$215,Shares!$A116,'Stock-AF'!$G$2:$G$215,Shares!$A$1)</f>
        <v>8.2377233509455194E-2</v>
      </c>
      <c r="AE116" s="9">
        <f>SUMIFS('Stock-AF'!AN$2:AN$215,'Stock-AF'!$C$2:$C$215,Shares!$B116,'Stock-AF'!$G$2:$G$215,Shares!$A$1)/SUMIFS('Stock-AF'!AN$2:AN$215,'Stock-AF'!$C$2:$C$215,Shares!$A116,'Stock-AF'!$G$2:$G$215,Shares!$A$1)</f>
        <v>0.10226032974035115</v>
      </c>
      <c r="AF116" s="9">
        <f>SUMIFS('Stock-AF'!AO$2:AO$215,'Stock-AF'!$C$2:$C$215,Shares!$B116,'Stock-AF'!$G$2:$G$215,Shares!$A$1)/SUMIFS('Stock-AF'!AO$2:AO$215,'Stock-AF'!$C$2:$C$215,Shares!$A116,'Stock-AF'!$G$2:$G$215,Shares!$A$1)</f>
        <v>8.5383760776056875E-2</v>
      </c>
      <c r="AG116" s="9">
        <f>SUMIFS('Stock-AF'!AP$2:AP$215,'Stock-AF'!$C$2:$C$215,Shares!$B116,'Stock-AF'!$G$2:$G$215,Shares!$A$1)/SUMIFS('Stock-AF'!AP$2:AP$215,'Stock-AF'!$C$2:$C$215,Shares!$A116,'Stock-AF'!$G$2:$G$215,Shares!$A$1)</f>
        <v>0.12208807367850834</v>
      </c>
      <c r="AH116" s="9">
        <f>SUMIFS('Stock-AF'!AQ$2:AQ$215,'Stock-AF'!$C$2:$C$215,Shares!$B116,'Stock-AF'!$G$2:$G$215,Shares!$A$1)/SUMIFS('Stock-AF'!AQ$2:AQ$215,'Stock-AF'!$C$2:$C$215,Shares!$A116,'Stock-AF'!$G$2:$G$215,Shares!$A$1)</f>
        <v>2.5991751783249906E-2</v>
      </c>
      <c r="AI116" s="9">
        <f>SUMIFS('Stock-AF'!AR$2:AR$215,'Stock-AF'!$C$2:$C$215,Shares!$B116,'Stock-AF'!$G$2:$G$215,Shares!$A$1)/SUMIFS('Stock-AF'!AR$2:AR$215,'Stock-AF'!$C$2:$C$215,Shares!$A116,'Stock-AF'!$G$2:$G$215,Shares!$A$1)</f>
        <v>0.17233368195717666</v>
      </c>
      <c r="AJ116" s="9">
        <f>SUMIFS('Stock-AF'!AS$2:AS$215,'Stock-AF'!$C$2:$C$215,Shares!$B116,'Stock-AF'!$G$2:$G$215,Shares!$A$1)/SUMIFS('Stock-AF'!AS$2:AS$215,'Stock-AF'!$C$2:$C$215,Shares!$A116,'Stock-AF'!$G$2:$G$215,Shares!$A$1)</f>
        <v>0.2700202757031771</v>
      </c>
      <c r="AK116" s="9">
        <f>SUMIFS('Stock-AF'!AT$2:AT$215,'Stock-AF'!$C$2:$C$215,Shares!$B116,'Stock-AF'!$G$2:$G$215,Shares!$A$1)/SUMIFS('Stock-AF'!AT$2:AT$215,'Stock-AF'!$C$2:$C$215,Shares!$A116,'Stock-AF'!$G$2:$G$215,Shares!$A$1)</f>
        <v>0.37576409189225057</v>
      </c>
      <c r="AL116" s="9">
        <f>SUMIFS('Stock-AF'!AU$2:AU$215,'Stock-AF'!$C$2:$C$215,Shares!$B116,'Stock-AF'!$G$2:$G$215,Shares!$A$1)/SUMIFS('Stock-AF'!AU$2:AU$215,'Stock-AF'!$C$2:$C$215,Shares!$A116,'Stock-AF'!$G$2:$G$215,Shares!$A$1)</f>
        <v>3.8181681717749993E-2</v>
      </c>
      <c r="AM116" s="9">
        <f>SUMIFS('Stock-AF'!AV$2:AV$215,'Stock-AF'!$C$2:$C$215,Shares!$B116,'Stock-AF'!$G$2:$G$215,Shares!$A$1)/SUMIFS('Stock-AF'!AV$2:AV$215,'Stock-AF'!$C$2:$C$215,Shares!$A116,'Stock-AF'!$G$2:$G$215,Shares!$A$1)</f>
        <v>6.5123319495786577E-2</v>
      </c>
    </row>
    <row r="117" spans="1:39">
      <c r="A117" t="str">
        <f t="shared" si="1"/>
        <v>C_ES-WH-SL*</v>
      </c>
      <c r="B117" s="4" t="s">
        <v>230</v>
      </c>
      <c r="C117" s="9">
        <f>SUMIFS('Stock-AF'!L$2:L$215,'Stock-AF'!$C$2:$C$215,Shares!$B117,'Stock-AF'!$G$2:$G$215,Shares!$A$1)/SUMIFS('Stock-AF'!L$2:L$215,'Stock-AF'!$C$2:$C$215,Shares!$A117,'Stock-AF'!$G$2:$G$215,Shares!$A$1)</f>
        <v>0.35285741717314428</v>
      </c>
      <c r="D117" s="9">
        <f>SUMIFS('Stock-AF'!M$2:M$215,'Stock-AF'!$C$2:$C$215,Shares!$B117,'Stock-AF'!$G$2:$G$215,Shares!$A$1)/SUMIFS('Stock-AF'!M$2:M$215,'Stock-AF'!$C$2:$C$215,Shares!$A117,'Stock-AF'!$G$2:$G$215,Shares!$A$1)</f>
        <v>0.31108784919078053</v>
      </c>
      <c r="E117" s="9">
        <f>SUMIFS('Stock-AF'!N$2:N$215,'Stock-AF'!$C$2:$C$215,Shares!$B117,'Stock-AF'!$G$2:$G$215,Shares!$A$1)/SUMIFS('Stock-AF'!N$2:N$215,'Stock-AF'!$C$2:$C$215,Shares!$A117,'Stock-AF'!$G$2:$G$215,Shares!$A$1)</f>
        <v>0</v>
      </c>
      <c r="F117" s="9">
        <f>SUMIFS('Stock-AF'!O$2:O$215,'Stock-AF'!$C$2:$C$215,Shares!$B117,'Stock-AF'!$G$2:$G$215,Shares!$A$1)/SUMIFS('Stock-AF'!O$2:O$215,'Stock-AF'!$C$2:$C$215,Shares!$A117,'Stock-AF'!$G$2:$G$215,Shares!$A$1)</f>
        <v>4.1750670446454551E-3</v>
      </c>
      <c r="G117" s="9">
        <f>SUMIFS('Stock-AF'!P$2:P$215,'Stock-AF'!$C$2:$C$215,Shares!$B117,'Stock-AF'!$G$2:$G$215,Shares!$A$1)/SUMIFS('Stock-AF'!P$2:P$215,'Stock-AF'!$C$2:$C$215,Shares!$A117,'Stock-AF'!$G$2:$G$215,Shares!$A$1)</f>
        <v>5.4141179251662119E-2</v>
      </c>
      <c r="H117" s="9">
        <f>SUMIFS('Stock-AF'!Q$2:Q$215,'Stock-AF'!$C$2:$C$215,Shares!$B117,'Stock-AF'!$G$2:$G$215,Shares!$A$1)/SUMIFS('Stock-AF'!Q$2:Q$215,'Stock-AF'!$C$2:$C$215,Shares!$A117,'Stock-AF'!$G$2:$G$215,Shares!$A$1)</f>
        <v>3.2213806967748192E-2</v>
      </c>
      <c r="I117" s="9">
        <f>SUMIFS('Stock-AF'!R$2:R$215,'Stock-AF'!$C$2:$C$215,Shares!$B117,'Stock-AF'!$G$2:$G$215,Shares!$A$1)/SUMIFS('Stock-AF'!R$2:R$215,'Stock-AF'!$C$2:$C$215,Shares!$A117,'Stock-AF'!$G$2:$G$215,Shares!$A$1)</f>
        <v>0.55131578200014875</v>
      </c>
      <c r="J117" s="9">
        <f>SUMIFS('Stock-AF'!S$2:S$215,'Stock-AF'!$C$2:$C$215,Shares!$B117,'Stock-AF'!$G$2:$G$215,Shares!$A$1)/SUMIFS('Stock-AF'!S$2:S$215,'Stock-AF'!$C$2:$C$215,Shares!$A117,'Stock-AF'!$G$2:$G$215,Shares!$A$1)</f>
        <v>1.1778172451674389E-2</v>
      </c>
      <c r="K117" s="9">
        <f>SUMIFS('Stock-AF'!T$2:T$215,'Stock-AF'!$C$2:$C$215,Shares!$B117,'Stock-AF'!$G$2:$G$215,Shares!$A$1)/SUMIFS('Stock-AF'!T$2:T$215,'Stock-AF'!$C$2:$C$215,Shares!$A117,'Stock-AF'!$G$2:$G$215,Shares!$A$1)</f>
        <v>8.5945907043800587E-3</v>
      </c>
      <c r="L117" s="9">
        <f>SUMIFS('Stock-AF'!U$2:U$215,'Stock-AF'!$C$2:$C$215,Shares!$B117,'Stock-AF'!$G$2:$G$215,Shares!$A$1)/SUMIFS('Stock-AF'!U$2:U$215,'Stock-AF'!$C$2:$C$215,Shares!$A117,'Stock-AF'!$G$2:$G$215,Shares!$A$1)</f>
        <v>1.4440278867987851E-2</v>
      </c>
      <c r="M117" s="9">
        <f>SUMIFS('Stock-AF'!V$2:V$215,'Stock-AF'!$C$2:$C$215,Shares!$B117,'Stock-AF'!$G$2:$G$215,Shares!$A$1)/SUMIFS('Stock-AF'!V$2:V$215,'Stock-AF'!$C$2:$C$215,Shares!$A117,'Stock-AF'!$G$2:$G$215,Shares!$A$1)</f>
        <v>0</v>
      </c>
      <c r="N117" s="9">
        <f>SUMIFS('Stock-AF'!W$2:W$215,'Stock-AF'!$C$2:$C$215,Shares!$B117,'Stock-AF'!$G$2:$G$215,Shares!$A$1)/SUMIFS('Stock-AF'!W$2:W$215,'Stock-AF'!$C$2:$C$215,Shares!$A117,'Stock-AF'!$G$2:$G$215,Shares!$A$1)</f>
        <v>2.5508461675852113E-2</v>
      </c>
      <c r="O117" s="9">
        <f>SUMIFS('Stock-AF'!X$2:X$215,'Stock-AF'!$C$2:$C$215,Shares!$B117,'Stock-AF'!$G$2:$G$215,Shares!$A$1)/SUMIFS('Stock-AF'!X$2:X$215,'Stock-AF'!$C$2:$C$215,Shares!$A117,'Stock-AF'!$G$2:$G$215,Shares!$A$1)</f>
        <v>4.4674595083194671E-2</v>
      </c>
      <c r="P117" s="9">
        <f>SUMIFS('Stock-AF'!Y$2:Y$215,'Stock-AF'!$C$2:$C$215,Shares!$B117,'Stock-AF'!$G$2:$G$215,Shares!$A$1)/SUMIFS('Stock-AF'!Y$2:Y$215,'Stock-AF'!$C$2:$C$215,Shares!$A117,'Stock-AF'!$G$2:$G$215,Shares!$A$1)</f>
        <v>0</v>
      </c>
      <c r="Q117" s="9">
        <f>SUMIFS('Stock-AF'!Z$2:Z$215,'Stock-AF'!$C$2:$C$215,Shares!$B117,'Stock-AF'!$G$2:$G$215,Shares!$A$1)/SUMIFS('Stock-AF'!Z$2:Z$215,'Stock-AF'!$C$2:$C$215,Shares!$A117,'Stock-AF'!$G$2:$G$215,Shares!$A$1)</f>
        <v>1.3236730715698053E-2</v>
      </c>
      <c r="R117" s="9">
        <f>SUMIFS('Stock-AF'!AA$2:AA$215,'Stock-AF'!$C$2:$C$215,Shares!$B117,'Stock-AF'!$G$2:$G$215,Shares!$A$1)/SUMIFS('Stock-AF'!AA$2:AA$215,'Stock-AF'!$C$2:$C$215,Shares!$A117,'Stock-AF'!$G$2:$G$215,Shares!$A$1)</f>
        <v>0</v>
      </c>
      <c r="S117" s="9">
        <f>SUMIFS('Stock-AF'!AB$2:AB$215,'Stock-AF'!$C$2:$C$215,Shares!$B117,'Stock-AF'!$G$2:$G$215,Shares!$A$1)/SUMIFS('Stock-AF'!AB$2:AB$215,'Stock-AF'!$C$2:$C$215,Shares!$A117,'Stock-AF'!$G$2:$G$215,Shares!$A$1)</f>
        <v>1.1141710105416985E-3</v>
      </c>
      <c r="T117" s="9">
        <f>SUMIFS('Stock-AF'!AC$2:AC$215,'Stock-AF'!$C$2:$C$215,Shares!$B117,'Stock-AF'!$G$2:$G$215,Shares!$A$1)/SUMIFS('Stock-AF'!AC$2:AC$215,'Stock-AF'!$C$2:$C$215,Shares!$A117,'Stock-AF'!$G$2:$G$215,Shares!$A$1)</f>
        <v>2.2366568419339801E-3</v>
      </c>
      <c r="U117" s="9">
        <f>SUMIFS('Stock-AF'!AD$2:AD$215,'Stock-AF'!$C$2:$C$215,Shares!$B117,'Stock-AF'!$G$2:$G$215,Shares!$A$1)/SUMIFS('Stock-AF'!AD$2:AD$215,'Stock-AF'!$C$2:$C$215,Shares!$A117,'Stock-AF'!$G$2:$G$215,Shares!$A$1)</f>
        <v>0</v>
      </c>
      <c r="V117" s="9">
        <f>SUMIFS('Stock-AF'!AE$2:AE$215,'Stock-AF'!$C$2:$C$215,Shares!$B117,'Stock-AF'!$G$2:$G$215,Shares!$A$1)/SUMIFS('Stock-AF'!AE$2:AE$215,'Stock-AF'!$C$2:$C$215,Shares!$A117,'Stock-AF'!$G$2:$G$215,Shares!$A$1)</f>
        <v>2.4860205715880556E-2</v>
      </c>
      <c r="W117" s="9">
        <f>SUMIFS('Stock-AF'!AF$2:AF$215,'Stock-AF'!$C$2:$C$215,Shares!$B117,'Stock-AF'!$G$2:$G$215,Shares!$A$1)/SUMIFS('Stock-AF'!AF$2:AF$215,'Stock-AF'!$C$2:$C$215,Shares!$A117,'Stock-AF'!$G$2:$G$215,Shares!$A$1)</f>
        <v>7.5112997062559611E-2</v>
      </c>
      <c r="X117" s="9">
        <f>SUMIFS('Stock-AF'!AG$2:AG$215,'Stock-AF'!$C$2:$C$215,Shares!$B117,'Stock-AF'!$G$2:$G$215,Shares!$A$1)/SUMIFS('Stock-AF'!AG$2:AG$215,'Stock-AF'!$C$2:$C$215,Shares!$A117,'Stock-AF'!$G$2:$G$215,Shares!$A$1)</f>
        <v>0</v>
      </c>
      <c r="Y117" s="9">
        <f>SUMIFS('Stock-AF'!AH$2:AH$215,'Stock-AF'!$C$2:$C$215,Shares!$B117,'Stock-AF'!$G$2:$G$215,Shares!$A$1)/SUMIFS('Stock-AF'!AH$2:AH$215,'Stock-AF'!$C$2:$C$215,Shares!$A117,'Stock-AF'!$G$2:$G$215,Shares!$A$1)</f>
        <v>0</v>
      </c>
      <c r="Z117" s="9">
        <f>SUMIFS('Stock-AF'!AI$2:AI$215,'Stock-AF'!$C$2:$C$215,Shares!$B117,'Stock-AF'!$G$2:$G$215,Shares!$A$1)/SUMIFS('Stock-AF'!AI$2:AI$215,'Stock-AF'!$C$2:$C$215,Shares!$A117,'Stock-AF'!$G$2:$G$215,Shares!$A$1)</f>
        <v>0</v>
      </c>
      <c r="AA117" s="9">
        <f>SUMIFS('Stock-AF'!AJ$2:AJ$215,'Stock-AF'!$C$2:$C$215,Shares!$B117,'Stock-AF'!$G$2:$G$215,Shares!$A$1)/SUMIFS('Stock-AF'!AJ$2:AJ$215,'Stock-AF'!$C$2:$C$215,Shares!$A117,'Stock-AF'!$G$2:$G$215,Shares!$A$1)</f>
        <v>0</v>
      </c>
      <c r="AB117" s="9">
        <f>SUMIFS('Stock-AF'!AK$2:AK$215,'Stock-AF'!$C$2:$C$215,Shares!$B117,'Stock-AF'!$G$2:$G$215,Shares!$A$1)/SUMIFS('Stock-AF'!AK$2:AK$215,'Stock-AF'!$C$2:$C$215,Shares!$A117,'Stock-AF'!$G$2:$G$215,Shares!$A$1)</f>
        <v>0</v>
      </c>
      <c r="AC117" s="9">
        <f>SUMIFS('Stock-AF'!AL$2:AL$215,'Stock-AF'!$C$2:$C$215,Shares!$B117,'Stock-AF'!$G$2:$G$215,Shares!$A$1)/SUMIFS('Stock-AF'!AL$2:AL$215,'Stock-AF'!$C$2:$C$215,Shares!$A117,'Stock-AF'!$G$2:$G$215,Shares!$A$1)</f>
        <v>0</v>
      </c>
      <c r="AD117" s="9">
        <f>SUMIFS('Stock-AF'!AM$2:AM$215,'Stock-AF'!$C$2:$C$215,Shares!$B117,'Stock-AF'!$G$2:$G$215,Shares!$A$1)/SUMIFS('Stock-AF'!AM$2:AM$215,'Stock-AF'!$C$2:$C$215,Shares!$A117,'Stock-AF'!$G$2:$G$215,Shares!$A$1)</f>
        <v>9.2077360835781073E-3</v>
      </c>
      <c r="AE117" s="9">
        <f>SUMIFS('Stock-AF'!AN$2:AN$215,'Stock-AF'!$C$2:$C$215,Shares!$B117,'Stock-AF'!$G$2:$G$215,Shares!$A$1)/SUMIFS('Stock-AF'!AN$2:AN$215,'Stock-AF'!$C$2:$C$215,Shares!$A117,'Stock-AF'!$G$2:$G$215,Shares!$A$1)</f>
        <v>0</v>
      </c>
      <c r="AF117" s="9">
        <f>SUMIFS('Stock-AF'!AO$2:AO$215,'Stock-AF'!$C$2:$C$215,Shares!$B117,'Stock-AF'!$G$2:$G$215,Shares!$A$1)/SUMIFS('Stock-AF'!AO$2:AO$215,'Stock-AF'!$C$2:$C$215,Shares!$A117,'Stock-AF'!$G$2:$G$215,Shares!$A$1)</f>
        <v>3.6707669451125895E-3</v>
      </c>
      <c r="AG117" s="9">
        <f>SUMIFS('Stock-AF'!AP$2:AP$215,'Stock-AF'!$C$2:$C$215,Shares!$B117,'Stock-AF'!$G$2:$G$215,Shares!$A$1)/SUMIFS('Stock-AF'!AP$2:AP$215,'Stock-AF'!$C$2:$C$215,Shares!$A117,'Stock-AF'!$G$2:$G$215,Shares!$A$1)</f>
        <v>0.18485443064473789</v>
      </c>
      <c r="AH117" s="9">
        <f>SUMIFS('Stock-AF'!AQ$2:AQ$215,'Stock-AF'!$C$2:$C$215,Shares!$B117,'Stock-AF'!$G$2:$G$215,Shares!$A$1)/SUMIFS('Stock-AF'!AQ$2:AQ$215,'Stock-AF'!$C$2:$C$215,Shares!$A117,'Stock-AF'!$G$2:$G$215,Shares!$A$1)</f>
        <v>4.2831191744002235E-4</v>
      </c>
      <c r="AI117" s="9">
        <f>SUMIFS('Stock-AF'!AR$2:AR$215,'Stock-AF'!$C$2:$C$215,Shares!$B117,'Stock-AF'!$G$2:$G$215,Shares!$A$1)/SUMIFS('Stock-AF'!AR$2:AR$215,'Stock-AF'!$C$2:$C$215,Shares!$A117,'Stock-AF'!$G$2:$G$215,Shares!$A$1)</f>
        <v>0</v>
      </c>
      <c r="AJ117" s="9">
        <f>SUMIFS('Stock-AF'!AS$2:AS$215,'Stock-AF'!$C$2:$C$215,Shares!$B117,'Stock-AF'!$G$2:$G$215,Shares!$A$1)/SUMIFS('Stock-AF'!AS$2:AS$215,'Stock-AF'!$C$2:$C$215,Shares!$A117,'Stock-AF'!$G$2:$G$215,Shares!$A$1)</f>
        <v>0</v>
      </c>
      <c r="AK117" s="9">
        <f>SUMIFS('Stock-AF'!AT$2:AT$215,'Stock-AF'!$C$2:$C$215,Shares!$B117,'Stock-AF'!$G$2:$G$215,Shares!$A$1)/SUMIFS('Stock-AF'!AT$2:AT$215,'Stock-AF'!$C$2:$C$215,Shares!$A117,'Stock-AF'!$G$2:$G$215,Shares!$A$1)</f>
        <v>0</v>
      </c>
      <c r="AL117" s="9">
        <f>SUMIFS('Stock-AF'!AU$2:AU$215,'Stock-AF'!$C$2:$C$215,Shares!$B117,'Stock-AF'!$G$2:$G$215,Shares!$A$1)/SUMIFS('Stock-AF'!AU$2:AU$215,'Stock-AF'!$C$2:$C$215,Shares!$A117,'Stock-AF'!$G$2:$G$215,Shares!$A$1)</f>
        <v>2.8483961108759107E-4</v>
      </c>
      <c r="AM117" s="9">
        <f>SUMIFS('Stock-AF'!AV$2:AV$215,'Stock-AF'!$C$2:$C$215,Shares!$B117,'Stock-AF'!$G$2:$G$215,Shares!$A$1)/SUMIFS('Stock-AF'!AV$2:AV$215,'Stock-AF'!$C$2:$C$215,Shares!$A117,'Stock-AF'!$G$2:$G$215,Shares!$A$1)</f>
        <v>0</v>
      </c>
    </row>
    <row r="118" spans="1:39">
      <c r="A118" t="str">
        <f t="shared" si="1"/>
        <v>C_ES-WH-SR*</v>
      </c>
      <c r="B118" s="4" t="s">
        <v>231</v>
      </c>
      <c r="C118" s="9">
        <f>SUMIFS('Stock-AF'!L$2:L$215,'Stock-AF'!$C$2:$C$215,Shares!$B118,'Stock-AF'!$G$2:$G$215,Shares!$A$1)/SUMIFS('Stock-AF'!L$2:L$215,'Stock-AF'!$C$2:$C$215,Shares!$A118,'Stock-AF'!$G$2:$G$215,Shares!$A$1)</f>
        <v>4.4997338140410383E-2</v>
      </c>
      <c r="D118" s="9">
        <f>SUMIFS('Stock-AF'!M$2:M$215,'Stock-AF'!$C$2:$C$215,Shares!$B118,'Stock-AF'!$G$2:$G$215,Shares!$A$1)/SUMIFS('Stock-AF'!M$2:M$215,'Stock-AF'!$C$2:$C$215,Shares!$A118,'Stock-AF'!$G$2:$G$215,Shares!$A$1)</f>
        <v>1.9587857403126484E-2</v>
      </c>
      <c r="E118" s="9">
        <f>SUMIFS('Stock-AF'!N$2:N$215,'Stock-AF'!$C$2:$C$215,Shares!$B118,'Stock-AF'!$G$2:$G$215,Shares!$A$1)/SUMIFS('Stock-AF'!N$2:N$215,'Stock-AF'!$C$2:$C$215,Shares!$A118,'Stock-AF'!$G$2:$G$215,Shares!$A$1)</f>
        <v>0</v>
      </c>
      <c r="F118" s="9">
        <f>SUMIFS('Stock-AF'!O$2:O$215,'Stock-AF'!$C$2:$C$215,Shares!$B118,'Stock-AF'!$G$2:$G$215,Shares!$A$1)/SUMIFS('Stock-AF'!O$2:O$215,'Stock-AF'!$C$2:$C$215,Shares!$A118,'Stock-AF'!$G$2:$G$215,Shares!$A$1)</f>
        <v>2.7199322025382228E-4</v>
      </c>
      <c r="G118" s="9">
        <f>SUMIFS('Stock-AF'!P$2:P$215,'Stock-AF'!$C$2:$C$215,Shares!$B118,'Stock-AF'!$G$2:$G$215,Shares!$A$1)/SUMIFS('Stock-AF'!P$2:P$215,'Stock-AF'!$C$2:$C$215,Shares!$A118,'Stock-AF'!$G$2:$G$215,Shares!$A$1)</f>
        <v>4.9338611524116895E-3</v>
      </c>
      <c r="H118" s="9">
        <f>SUMIFS('Stock-AF'!Q$2:Q$215,'Stock-AF'!$C$2:$C$215,Shares!$B118,'Stock-AF'!$G$2:$G$215,Shares!$A$1)/SUMIFS('Stock-AF'!Q$2:Q$215,'Stock-AF'!$C$2:$C$215,Shares!$A118,'Stock-AF'!$G$2:$G$215,Shares!$A$1)</f>
        <v>8.9627349835262562E-2</v>
      </c>
      <c r="I118" s="9">
        <f>SUMIFS('Stock-AF'!R$2:R$215,'Stock-AF'!$C$2:$C$215,Shares!$B118,'Stock-AF'!$G$2:$G$215,Shares!$A$1)/SUMIFS('Stock-AF'!R$2:R$215,'Stock-AF'!$C$2:$C$215,Shares!$A118,'Stock-AF'!$G$2:$G$215,Shares!$A$1)</f>
        <v>1.1667091449679909E-2</v>
      </c>
      <c r="J118" s="9">
        <f>SUMIFS('Stock-AF'!S$2:S$215,'Stock-AF'!$C$2:$C$215,Shares!$B118,'Stock-AF'!$G$2:$G$215,Shares!$A$1)/SUMIFS('Stock-AF'!S$2:S$215,'Stock-AF'!$C$2:$C$215,Shares!$A118,'Stock-AF'!$G$2:$G$215,Shares!$A$1)</f>
        <v>1.1308093324050521E-2</v>
      </c>
      <c r="K118" s="9">
        <f>SUMIFS('Stock-AF'!T$2:T$215,'Stock-AF'!$C$2:$C$215,Shares!$B118,'Stock-AF'!$G$2:$G$215,Shares!$A$1)/SUMIFS('Stock-AF'!T$2:T$215,'Stock-AF'!$C$2:$C$215,Shares!$A118,'Stock-AF'!$G$2:$G$215,Shares!$A$1)</f>
        <v>0</v>
      </c>
      <c r="L118" s="9">
        <f>SUMIFS('Stock-AF'!U$2:U$215,'Stock-AF'!$C$2:$C$215,Shares!$B118,'Stock-AF'!$G$2:$G$215,Shares!$A$1)/SUMIFS('Stock-AF'!U$2:U$215,'Stock-AF'!$C$2:$C$215,Shares!$A118,'Stock-AF'!$G$2:$G$215,Shares!$A$1)</f>
        <v>1.2369280375337108E-2</v>
      </c>
      <c r="M118" s="9">
        <f>SUMIFS('Stock-AF'!V$2:V$215,'Stock-AF'!$C$2:$C$215,Shares!$B118,'Stock-AF'!$G$2:$G$215,Shares!$A$1)/SUMIFS('Stock-AF'!V$2:V$215,'Stock-AF'!$C$2:$C$215,Shares!$A118,'Stock-AF'!$G$2:$G$215,Shares!$A$1)</f>
        <v>3.3573084185661885E-2</v>
      </c>
      <c r="N118" s="9">
        <f>SUMIFS('Stock-AF'!W$2:W$215,'Stock-AF'!$C$2:$C$215,Shares!$B118,'Stock-AF'!$G$2:$G$215,Shares!$A$1)/SUMIFS('Stock-AF'!W$2:W$215,'Stock-AF'!$C$2:$C$215,Shares!$A118,'Stock-AF'!$G$2:$G$215,Shares!$A$1)</f>
        <v>0</v>
      </c>
      <c r="O118" s="9">
        <f>SUMIFS('Stock-AF'!X$2:X$215,'Stock-AF'!$C$2:$C$215,Shares!$B118,'Stock-AF'!$G$2:$G$215,Shares!$A$1)/SUMIFS('Stock-AF'!X$2:X$215,'Stock-AF'!$C$2:$C$215,Shares!$A118,'Stock-AF'!$G$2:$G$215,Shares!$A$1)</f>
        <v>5.2187903761628119E-3</v>
      </c>
      <c r="P118" s="9">
        <f>SUMIFS('Stock-AF'!Y$2:Y$215,'Stock-AF'!$C$2:$C$215,Shares!$B118,'Stock-AF'!$G$2:$G$215,Shares!$A$1)/SUMIFS('Stock-AF'!Y$2:Y$215,'Stock-AF'!$C$2:$C$215,Shares!$A118,'Stock-AF'!$G$2:$G$215,Shares!$A$1)</f>
        <v>3.4104753734381717E-2</v>
      </c>
      <c r="Q118" s="9">
        <f>SUMIFS('Stock-AF'!Z$2:Z$215,'Stock-AF'!$C$2:$C$215,Shares!$B118,'Stock-AF'!$G$2:$G$215,Shares!$A$1)/SUMIFS('Stock-AF'!Z$2:Z$215,'Stock-AF'!$C$2:$C$215,Shares!$A118,'Stock-AF'!$G$2:$G$215,Shares!$A$1)</f>
        <v>2.1444859328239092E-2</v>
      </c>
      <c r="R118" s="9">
        <f>SUMIFS('Stock-AF'!AA$2:AA$215,'Stock-AF'!$C$2:$C$215,Shares!$B118,'Stock-AF'!$G$2:$G$215,Shares!$A$1)/SUMIFS('Stock-AF'!AA$2:AA$215,'Stock-AF'!$C$2:$C$215,Shares!$A118,'Stock-AF'!$G$2:$G$215,Shares!$A$1)</f>
        <v>1.9983270859797136E-3</v>
      </c>
      <c r="S118" s="9">
        <f>SUMIFS('Stock-AF'!AB$2:AB$215,'Stock-AF'!$C$2:$C$215,Shares!$B118,'Stock-AF'!$G$2:$G$215,Shares!$A$1)/SUMIFS('Stock-AF'!AB$2:AB$215,'Stock-AF'!$C$2:$C$215,Shares!$A118,'Stock-AF'!$G$2:$G$215,Shares!$A$1)</f>
        <v>3.6072979101705815E-2</v>
      </c>
      <c r="T118" s="9">
        <f>SUMIFS('Stock-AF'!AC$2:AC$215,'Stock-AF'!$C$2:$C$215,Shares!$B118,'Stock-AF'!$G$2:$G$215,Shares!$A$1)/SUMIFS('Stock-AF'!AC$2:AC$215,'Stock-AF'!$C$2:$C$215,Shares!$A118,'Stock-AF'!$G$2:$G$215,Shares!$A$1)</f>
        <v>5.856677919506093E-3</v>
      </c>
      <c r="U118" s="9">
        <f>SUMIFS('Stock-AF'!AD$2:AD$215,'Stock-AF'!$C$2:$C$215,Shares!$B118,'Stock-AF'!$G$2:$G$215,Shares!$A$1)/SUMIFS('Stock-AF'!AD$2:AD$215,'Stock-AF'!$C$2:$C$215,Shares!$A118,'Stock-AF'!$G$2:$G$215,Shares!$A$1)</f>
        <v>0</v>
      </c>
      <c r="V118" s="9">
        <f>SUMIFS('Stock-AF'!AE$2:AE$215,'Stock-AF'!$C$2:$C$215,Shares!$B118,'Stock-AF'!$G$2:$G$215,Shares!$A$1)/SUMIFS('Stock-AF'!AE$2:AE$215,'Stock-AF'!$C$2:$C$215,Shares!$A118,'Stock-AF'!$G$2:$G$215,Shares!$A$1)</f>
        <v>0</v>
      </c>
      <c r="W118" s="9">
        <f>SUMIFS('Stock-AF'!AF$2:AF$215,'Stock-AF'!$C$2:$C$215,Shares!$B118,'Stock-AF'!$G$2:$G$215,Shares!$A$1)/SUMIFS('Stock-AF'!AF$2:AF$215,'Stock-AF'!$C$2:$C$215,Shares!$A118,'Stock-AF'!$G$2:$G$215,Shares!$A$1)</f>
        <v>4.2225188593146154E-2</v>
      </c>
      <c r="X118" s="9">
        <f>SUMIFS('Stock-AF'!AG$2:AG$215,'Stock-AF'!$C$2:$C$215,Shares!$B118,'Stock-AF'!$G$2:$G$215,Shares!$A$1)/SUMIFS('Stock-AF'!AG$2:AG$215,'Stock-AF'!$C$2:$C$215,Shares!$A118,'Stock-AF'!$G$2:$G$215,Shares!$A$1)</f>
        <v>2.6744412604345066E-2</v>
      </c>
      <c r="Y118" s="9">
        <f>SUMIFS('Stock-AF'!AH$2:AH$215,'Stock-AF'!$C$2:$C$215,Shares!$B118,'Stock-AF'!$G$2:$G$215,Shares!$A$1)/SUMIFS('Stock-AF'!AH$2:AH$215,'Stock-AF'!$C$2:$C$215,Shares!$A118,'Stock-AF'!$G$2:$G$215,Shares!$A$1)</f>
        <v>0</v>
      </c>
      <c r="Z118" s="9">
        <f>SUMIFS('Stock-AF'!AI$2:AI$215,'Stock-AF'!$C$2:$C$215,Shares!$B118,'Stock-AF'!$G$2:$G$215,Shares!$A$1)/SUMIFS('Stock-AF'!AI$2:AI$215,'Stock-AF'!$C$2:$C$215,Shares!$A118,'Stock-AF'!$G$2:$G$215,Shares!$A$1)</f>
        <v>0.10465081670547456</v>
      </c>
      <c r="AA118" s="9">
        <f>SUMIFS('Stock-AF'!AJ$2:AJ$215,'Stock-AF'!$C$2:$C$215,Shares!$B118,'Stock-AF'!$G$2:$G$215,Shares!$A$1)/SUMIFS('Stock-AF'!AJ$2:AJ$215,'Stock-AF'!$C$2:$C$215,Shares!$A118,'Stock-AF'!$G$2:$G$215,Shares!$A$1)</f>
        <v>0</v>
      </c>
      <c r="AB118" s="9">
        <f>SUMIFS('Stock-AF'!AK$2:AK$215,'Stock-AF'!$C$2:$C$215,Shares!$B118,'Stock-AF'!$G$2:$G$215,Shares!$A$1)/SUMIFS('Stock-AF'!AK$2:AK$215,'Stock-AF'!$C$2:$C$215,Shares!$A118,'Stock-AF'!$G$2:$G$215,Shares!$A$1)</f>
        <v>4.1698401700869928E-2</v>
      </c>
      <c r="AC118" s="9">
        <f>SUMIFS('Stock-AF'!AL$2:AL$215,'Stock-AF'!$C$2:$C$215,Shares!$B118,'Stock-AF'!$G$2:$G$215,Shares!$A$1)/SUMIFS('Stock-AF'!AL$2:AL$215,'Stock-AF'!$C$2:$C$215,Shares!$A118,'Stock-AF'!$G$2:$G$215,Shares!$A$1)</f>
        <v>0</v>
      </c>
      <c r="AD118" s="9">
        <f>SUMIFS('Stock-AF'!AM$2:AM$215,'Stock-AF'!$C$2:$C$215,Shares!$B118,'Stock-AF'!$G$2:$G$215,Shares!$A$1)/SUMIFS('Stock-AF'!AM$2:AM$215,'Stock-AF'!$C$2:$C$215,Shares!$A118,'Stock-AF'!$G$2:$G$215,Shares!$A$1)</f>
        <v>1.3286172293442149E-3</v>
      </c>
      <c r="AE118" s="9">
        <f>SUMIFS('Stock-AF'!AN$2:AN$215,'Stock-AF'!$C$2:$C$215,Shares!$B118,'Stock-AF'!$G$2:$G$215,Shares!$A$1)/SUMIFS('Stock-AF'!AN$2:AN$215,'Stock-AF'!$C$2:$C$215,Shares!$A118,'Stock-AF'!$G$2:$G$215,Shares!$A$1)</f>
        <v>7.4862693528360124E-3</v>
      </c>
      <c r="AF118" s="9">
        <f>SUMIFS('Stock-AF'!AO$2:AO$215,'Stock-AF'!$C$2:$C$215,Shares!$B118,'Stock-AF'!$G$2:$G$215,Shares!$A$1)/SUMIFS('Stock-AF'!AO$2:AO$215,'Stock-AF'!$C$2:$C$215,Shares!$A118,'Stock-AF'!$G$2:$G$215,Shares!$A$1)</f>
        <v>1.2629329012854944E-2</v>
      </c>
      <c r="AG118" s="9">
        <f>SUMIFS('Stock-AF'!AP$2:AP$215,'Stock-AF'!$C$2:$C$215,Shares!$B118,'Stock-AF'!$G$2:$G$215,Shares!$A$1)/SUMIFS('Stock-AF'!AP$2:AP$215,'Stock-AF'!$C$2:$C$215,Shares!$A118,'Stock-AF'!$G$2:$G$215,Shares!$A$1)</f>
        <v>0</v>
      </c>
      <c r="AH118" s="9">
        <f>SUMIFS('Stock-AF'!AQ$2:AQ$215,'Stock-AF'!$C$2:$C$215,Shares!$B118,'Stock-AF'!$G$2:$G$215,Shares!$A$1)/SUMIFS('Stock-AF'!AQ$2:AQ$215,'Stock-AF'!$C$2:$C$215,Shares!$A118,'Stock-AF'!$G$2:$G$215,Shares!$A$1)</f>
        <v>0</v>
      </c>
      <c r="AI118" s="9">
        <f>SUMIFS('Stock-AF'!AR$2:AR$215,'Stock-AF'!$C$2:$C$215,Shares!$B118,'Stock-AF'!$G$2:$G$215,Shares!$A$1)/SUMIFS('Stock-AF'!AR$2:AR$215,'Stock-AF'!$C$2:$C$215,Shares!$A118,'Stock-AF'!$G$2:$G$215,Shares!$A$1)</f>
        <v>2.0142050275261697E-2</v>
      </c>
      <c r="AJ118" s="9">
        <f>SUMIFS('Stock-AF'!AS$2:AS$215,'Stock-AF'!$C$2:$C$215,Shares!$B118,'Stock-AF'!$G$2:$G$215,Shares!$A$1)/SUMIFS('Stock-AF'!AS$2:AS$215,'Stock-AF'!$C$2:$C$215,Shares!$A118,'Stock-AF'!$G$2:$G$215,Shares!$A$1)</f>
        <v>1.0117519107654221E-2</v>
      </c>
      <c r="AK118" s="9">
        <f>SUMIFS('Stock-AF'!AT$2:AT$215,'Stock-AF'!$C$2:$C$215,Shares!$B118,'Stock-AF'!$G$2:$G$215,Shares!$A$1)/SUMIFS('Stock-AF'!AT$2:AT$215,'Stock-AF'!$C$2:$C$215,Shares!$A118,'Stock-AF'!$G$2:$G$215,Shares!$A$1)</f>
        <v>0</v>
      </c>
      <c r="AL118" s="9">
        <f>SUMIFS('Stock-AF'!AU$2:AU$215,'Stock-AF'!$C$2:$C$215,Shares!$B118,'Stock-AF'!$G$2:$G$215,Shares!$A$1)/SUMIFS('Stock-AF'!AU$2:AU$215,'Stock-AF'!$C$2:$C$215,Shares!$A118,'Stock-AF'!$G$2:$G$215,Shares!$A$1)</f>
        <v>8.2099558470118822E-3</v>
      </c>
      <c r="AM118" s="9">
        <f>SUMIFS('Stock-AF'!AV$2:AV$215,'Stock-AF'!$C$2:$C$215,Shares!$B118,'Stock-AF'!$G$2:$G$215,Shares!$A$1)/SUMIFS('Stock-AF'!AV$2:AV$215,'Stock-AF'!$C$2:$C$215,Shares!$A118,'Stock-AF'!$G$2:$G$215,Shares!$A$1)</f>
        <v>1.6766534596214197E-3</v>
      </c>
    </row>
    <row r="119" spans="1:39">
      <c r="A119" t="str">
        <f t="shared" si="1"/>
        <v>C_ES-WH-SR*</v>
      </c>
      <c r="B119" s="4" t="s">
        <v>232</v>
      </c>
      <c r="C119" s="9">
        <f>SUMIFS('Stock-AF'!L$2:L$215,'Stock-AF'!$C$2:$C$215,Shares!$B119,'Stock-AF'!$G$2:$G$215,Shares!$A$1)/SUMIFS('Stock-AF'!L$2:L$215,'Stock-AF'!$C$2:$C$215,Shares!$A119,'Stock-AF'!$G$2:$G$215,Shares!$A$1)</f>
        <v>3.5269617235189267E-2</v>
      </c>
      <c r="D119" s="9">
        <f>SUMIFS('Stock-AF'!M$2:M$215,'Stock-AF'!$C$2:$C$215,Shares!$B119,'Stock-AF'!$G$2:$G$215,Shares!$A$1)/SUMIFS('Stock-AF'!M$2:M$215,'Stock-AF'!$C$2:$C$215,Shares!$A119,'Stock-AF'!$G$2:$G$215,Shares!$A$1)</f>
        <v>0</v>
      </c>
      <c r="E119" s="9">
        <f>SUMIFS('Stock-AF'!N$2:N$215,'Stock-AF'!$C$2:$C$215,Shares!$B119,'Stock-AF'!$G$2:$G$215,Shares!$A$1)/SUMIFS('Stock-AF'!N$2:N$215,'Stock-AF'!$C$2:$C$215,Shares!$A119,'Stock-AF'!$G$2:$G$215,Shares!$A$1)</f>
        <v>0</v>
      </c>
      <c r="F119" s="9">
        <f>SUMIFS('Stock-AF'!O$2:O$215,'Stock-AF'!$C$2:$C$215,Shares!$B119,'Stock-AF'!$G$2:$G$215,Shares!$A$1)/SUMIFS('Stock-AF'!O$2:O$215,'Stock-AF'!$C$2:$C$215,Shares!$A119,'Stock-AF'!$G$2:$G$215,Shares!$A$1)</f>
        <v>0</v>
      </c>
      <c r="G119" s="9">
        <f>SUMIFS('Stock-AF'!P$2:P$215,'Stock-AF'!$C$2:$C$215,Shares!$B119,'Stock-AF'!$G$2:$G$215,Shares!$A$1)/SUMIFS('Stock-AF'!P$2:P$215,'Stock-AF'!$C$2:$C$215,Shares!$A119,'Stock-AF'!$G$2:$G$215,Shares!$A$1)</f>
        <v>0</v>
      </c>
      <c r="H119" s="9">
        <f>SUMIFS('Stock-AF'!Q$2:Q$215,'Stock-AF'!$C$2:$C$215,Shares!$B119,'Stock-AF'!$G$2:$G$215,Shares!$A$1)/SUMIFS('Stock-AF'!Q$2:Q$215,'Stock-AF'!$C$2:$C$215,Shares!$A119,'Stock-AF'!$G$2:$G$215,Shares!$A$1)</f>
        <v>0</v>
      </c>
      <c r="I119" s="9">
        <f>SUMIFS('Stock-AF'!R$2:R$215,'Stock-AF'!$C$2:$C$215,Shares!$B119,'Stock-AF'!$G$2:$G$215,Shares!$A$1)/SUMIFS('Stock-AF'!R$2:R$215,'Stock-AF'!$C$2:$C$215,Shares!$A119,'Stock-AF'!$G$2:$G$215,Shares!$A$1)</f>
        <v>0</v>
      </c>
      <c r="J119" s="9">
        <f>SUMIFS('Stock-AF'!S$2:S$215,'Stock-AF'!$C$2:$C$215,Shares!$B119,'Stock-AF'!$G$2:$G$215,Shares!$A$1)/SUMIFS('Stock-AF'!S$2:S$215,'Stock-AF'!$C$2:$C$215,Shares!$A119,'Stock-AF'!$G$2:$G$215,Shares!$A$1)</f>
        <v>0</v>
      </c>
      <c r="K119" s="9">
        <f>SUMIFS('Stock-AF'!T$2:T$215,'Stock-AF'!$C$2:$C$215,Shares!$B119,'Stock-AF'!$G$2:$G$215,Shares!$A$1)/SUMIFS('Stock-AF'!T$2:T$215,'Stock-AF'!$C$2:$C$215,Shares!$A119,'Stock-AF'!$G$2:$G$215,Shares!$A$1)</f>
        <v>0</v>
      </c>
      <c r="L119" s="9">
        <f>SUMIFS('Stock-AF'!U$2:U$215,'Stock-AF'!$C$2:$C$215,Shares!$B119,'Stock-AF'!$G$2:$G$215,Shares!$A$1)/SUMIFS('Stock-AF'!U$2:U$215,'Stock-AF'!$C$2:$C$215,Shares!$A119,'Stock-AF'!$G$2:$G$215,Shares!$A$1)</f>
        <v>0</v>
      </c>
      <c r="M119" s="9">
        <f>SUMIFS('Stock-AF'!V$2:V$215,'Stock-AF'!$C$2:$C$215,Shares!$B119,'Stock-AF'!$G$2:$G$215,Shares!$A$1)/SUMIFS('Stock-AF'!V$2:V$215,'Stock-AF'!$C$2:$C$215,Shares!$A119,'Stock-AF'!$G$2:$G$215,Shares!$A$1)</f>
        <v>0</v>
      </c>
      <c r="N119" s="9">
        <f>SUMIFS('Stock-AF'!W$2:W$215,'Stock-AF'!$C$2:$C$215,Shares!$B119,'Stock-AF'!$G$2:$G$215,Shares!$A$1)/SUMIFS('Stock-AF'!W$2:W$215,'Stock-AF'!$C$2:$C$215,Shares!$A119,'Stock-AF'!$G$2:$G$215,Shares!$A$1)</f>
        <v>0</v>
      </c>
      <c r="O119" s="9">
        <f>SUMIFS('Stock-AF'!X$2:X$215,'Stock-AF'!$C$2:$C$215,Shares!$B119,'Stock-AF'!$G$2:$G$215,Shares!$A$1)/SUMIFS('Stock-AF'!X$2:X$215,'Stock-AF'!$C$2:$C$215,Shares!$A119,'Stock-AF'!$G$2:$G$215,Shares!$A$1)</f>
        <v>0</v>
      </c>
      <c r="P119" s="9">
        <f>SUMIFS('Stock-AF'!Y$2:Y$215,'Stock-AF'!$C$2:$C$215,Shares!$B119,'Stock-AF'!$G$2:$G$215,Shares!$A$1)/SUMIFS('Stock-AF'!Y$2:Y$215,'Stock-AF'!$C$2:$C$215,Shares!$A119,'Stock-AF'!$G$2:$G$215,Shares!$A$1)</f>
        <v>0</v>
      </c>
      <c r="Q119" s="9">
        <f>SUMIFS('Stock-AF'!Z$2:Z$215,'Stock-AF'!$C$2:$C$215,Shares!$B119,'Stock-AF'!$G$2:$G$215,Shares!$A$1)/SUMIFS('Stock-AF'!Z$2:Z$215,'Stock-AF'!$C$2:$C$215,Shares!$A119,'Stock-AF'!$G$2:$G$215,Shares!$A$1)</f>
        <v>0</v>
      </c>
      <c r="R119" s="9">
        <f>SUMIFS('Stock-AF'!AA$2:AA$215,'Stock-AF'!$C$2:$C$215,Shares!$B119,'Stock-AF'!$G$2:$G$215,Shares!$A$1)/SUMIFS('Stock-AF'!AA$2:AA$215,'Stock-AF'!$C$2:$C$215,Shares!$A119,'Stock-AF'!$G$2:$G$215,Shares!$A$1)</f>
        <v>0</v>
      </c>
      <c r="S119" s="9">
        <f>SUMIFS('Stock-AF'!AB$2:AB$215,'Stock-AF'!$C$2:$C$215,Shares!$B119,'Stock-AF'!$G$2:$G$215,Shares!$A$1)/SUMIFS('Stock-AF'!AB$2:AB$215,'Stock-AF'!$C$2:$C$215,Shares!$A119,'Stock-AF'!$G$2:$G$215,Shares!$A$1)</f>
        <v>0</v>
      </c>
      <c r="T119" s="9">
        <f>SUMIFS('Stock-AF'!AC$2:AC$215,'Stock-AF'!$C$2:$C$215,Shares!$B119,'Stock-AF'!$G$2:$G$215,Shares!$A$1)/SUMIFS('Stock-AF'!AC$2:AC$215,'Stock-AF'!$C$2:$C$215,Shares!$A119,'Stock-AF'!$G$2:$G$215,Shares!$A$1)</f>
        <v>0</v>
      </c>
      <c r="U119" s="9">
        <f>SUMIFS('Stock-AF'!AD$2:AD$215,'Stock-AF'!$C$2:$C$215,Shares!$B119,'Stock-AF'!$G$2:$G$215,Shares!$A$1)/SUMIFS('Stock-AF'!AD$2:AD$215,'Stock-AF'!$C$2:$C$215,Shares!$A119,'Stock-AF'!$G$2:$G$215,Shares!$A$1)</f>
        <v>0</v>
      </c>
      <c r="V119" s="9">
        <f>SUMIFS('Stock-AF'!AE$2:AE$215,'Stock-AF'!$C$2:$C$215,Shares!$B119,'Stock-AF'!$G$2:$G$215,Shares!$A$1)/SUMIFS('Stock-AF'!AE$2:AE$215,'Stock-AF'!$C$2:$C$215,Shares!$A119,'Stock-AF'!$G$2:$G$215,Shares!$A$1)</f>
        <v>0</v>
      </c>
      <c r="W119" s="9">
        <f>SUMIFS('Stock-AF'!AF$2:AF$215,'Stock-AF'!$C$2:$C$215,Shares!$B119,'Stock-AF'!$G$2:$G$215,Shares!$A$1)/SUMIFS('Stock-AF'!AF$2:AF$215,'Stock-AF'!$C$2:$C$215,Shares!$A119,'Stock-AF'!$G$2:$G$215,Shares!$A$1)</f>
        <v>0</v>
      </c>
      <c r="X119" s="9">
        <f>SUMIFS('Stock-AF'!AG$2:AG$215,'Stock-AF'!$C$2:$C$215,Shares!$B119,'Stock-AF'!$G$2:$G$215,Shares!$A$1)/SUMIFS('Stock-AF'!AG$2:AG$215,'Stock-AF'!$C$2:$C$215,Shares!$A119,'Stock-AF'!$G$2:$G$215,Shares!$A$1)</f>
        <v>0</v>
      </c>
      <c r="Y119" s="9">
        <f>SUMIFS('Stock-AF'!AH$2:AH$215,'Stock-AF'!$C$2:$C$215,Shares!$B119,'Stock-AF'!$G$2:$G$215,Shares!$A$1)/SUMIFS('Stock-AF'!AH$2:AH$215,'Stock-AF'!$C$2:$C$215,Shares!$A119,'Stock-AF'!$G$2:$G$215,Shares!$A$1)</f>
        <v>0</v>
      </c>
      <c r="Z119" s="9">
        <f>SUMIFS('Stock-AF'!AI$2:AI$215,'Stock-AF'!$C$2:$C$215,Shares!$B119,'Stock-AF'!$G$2:$G$215,Shares!$A$1)/SUMIFS('Stock-AF'!AI$2:AI$215,'Stock-AF'!$C$2:$C$215,Shares!$A119,'Stock-AF'!$G$2:$G$215,Shares!$A$1)</f>
        <v>0</v>
      </c>
      <c r="AA119" s="9">
        <f>SUMIFS('Stock-AF'!AJ$2:AJ$215,'Stock-AF'!$C$2:$C$215,Shares!$B119,'Stock-AF'!$G$2:$G$215,Shares!$A$1)/SUMIFS('Stock-AF'!AJ$2:AJ$215,'Stock-AF'!$C$2:$C$215,Shares!$A119,'Stock-AF'!$G$2:$G$215,Shares!$A$1)</f>
        <v>0</v>
      </c>
      <c r="AB119" s="9">
        <f>SUMIFS('Stock-AF'!AK$2:AK$215,'Stock-AF'!$C$2:$C$215,Shares!$B119,'Stock-AF'!$G$2:$G$215,Shares!$A$1)/SUMIFS('Stock-AF'!AK$2:AK$215,'Stock-AF'!$C$2:$C$215,Shares!$A119,'Stock-AF'!$G$2:$G$215,Shares!$A$1)</f>
        <v>0</v>
      </c>
      <c r="AC119" s="9">
        <f>SUMIFS('Stock-AF'!AL$2:AL$215,'Stock-AF'!$C$2:$C$215,Shares!$B119,'Stock-AF'!$G$2:$G$215,Shares!$A$1)/SUMIFS('Stock-AF'!AL$2:AL$215,'Stock-AF'!$C$2:$C$215,Shares!$A119,'Stock-AF'!$G$2:$G$215,Shares!$A$1)</f>
        <v>0</v>
      </c>
      <c r="AD119" s="9">
        <f>SUMIFS('Stock-AF'!AM$2:AM$215,'Stock-AF'!$C$2:$C$215,Shares!$B119,'Stock-AF'!$G$2:$G$215,Shares!$A$1)/SUMIFS('Stock-AF'!AM$2:AM$215,'Stock-AF'!$C$2:$C$215,Shares!$A119,'Stock-AF'!$G$2:$G$215,Shares!$A$1)</f>
        <v>0</v>
      </c>
      <c r="AE119" s="9">
        <f>SUMIFS('Stock-AF'!AN$2:AN$215,'Stock-AF'!$C$2:$C$215,Shares!$B119,'Stock-AF'!$G$2:$G$215,Shares!$A$1)/SUMIFS('Stock-AF'!AN$2:AN$215,'Stock-AF'!$C$2:$C$215,Shares!$A119,'Stock-AF'!$G$2:$G$215,Shares!$A$1)</f>
        <v>0</v>
      </c>
      <c r="AF119" s="9">
        <f>SUMIFS('Stock-AF'!AO$2:AO$215,'Stock-AF'!$C$2:$C$215,Shares!$B119,'Stock-AF'!$G$2:$G$215,Shares!$A$1)/SUMIFS('Stock-AF'!AO$2:AO$215,'Stock-AF'!$C$2:$C$215,Shares!$A119,'Stock-AF'!$G$2:$G$215,Shares!$A$1)</f>
        <v>7.4533939030374877E-2</v>
      </c>
      <c r="AG119" s="9">
        <f>SUMIFS('Stock-AF'!AP$2:AP$215,'Stock-AF'!$C$2:$C$215,Shares!$B119,'Stock-AF'!$G$2:$G$215,Shares!$A$1)/SUMIFS('Stock-AF'!AP$2:AP$215,'Stock-AF'!$C$2:$C$215,Shares!$A119,'Stock-AF'!$G$2:$G$215,Shares!$A$1)</f>
        <v>0</v>
      </c>
      <c r="AH119" s="9">
        <f>SUMIFS('Stock-AF'!AQ$2:AQ$215,'Stock-AF'!$C$2:$C$215,Shares!$B119,'Stock-AF'!$G$2:$G$215,Shares!$A$1)/SUMIFS('Stock-AF'!AQ$2:AQ$215,'Stock-AF'!$C$2:$C$215,Shares!$A119,'Stock-AF'!$G$2:$G$215,Shares!$A$1)</f>
        <v>0</v>
      </c>
      <c r="AI119" s="9">
        <f>SUMIFS('Stock-AF'!AR$2:AR$215,'Stock-AF'!$C$2:$C$215,Shares!$B119,'Stock-AF'!$G$2:$G$215,Shares!$A$1)/SUMIFS('Stock-AF'!AR$2:AR$215,'Stock-AF'!$C$2:$C$215,Shares!$A119,'Stock-AF'!$G$2:$G$215,Shares!$A$1)</f>
        <v>0</v>
      </c>
      <c r="AJ119" s="9">
        <f>SUMIFS('Stock-AF'!AS$2:AS$215,'Stock-AF'!$C$2:$C$215,Shares!$B119,'Stock-AF'!$G$2:$G$215,Shares!$A$1)/SUMIFS('Stock-AF'!AS$2:AS$215,'Stock-AF'!$C$2:$C$215,Shares!$A119,'Stock-AF'!$G$2:$G$215,Shares!$A$1)</f>
        <v>0</v>
      </c>
      <c r="AK119" s="9">
        <f>SUMIFS('Stock-AF'!AT$2:AT$215,'Stock-AF'!$C$2:$C$215,Shares!$B119,'Stock-AF'!$G$2:$G$215,Shares!$A$1)/SUMIFS('Stock-AF'!AT$2:AT$215,'Stock-AF'!$C$2:$C$215,Shares!$A119,'Stock-AF'!$G$2:$G$215,Shares!$A$1)</f>
        <v>0</v>
      </c>
      <c r="AL119" s="9">
        <f>SUMIFS('Stock-AF'!AU$2:AU$215,'Stock-AF'!$C$2:$C$215,Shares!$B119,'Stock-AF'!$G$2:$G$215,Shares!$A$1)/SUMIFS('Stock-AF'!AU$2:AU$215,'Stock-AF'!$C$2:$C$215,Shares!$A119,'Stock-AF'!$G$2:$G$215,Shares!$A$1)</f>
        <v>8.1530710030142964E-2</v>
      </c>
      <c r="AM119" s="9">
        <f>SUMIFS('Stock-AF'!AV$2:AV$215,'Stock-AF'!$C$2:$C$215,Shares!$B119,'Stock-AF'!$G$2:$G$215,Shares!$A$1)/SUMIFS('Stock-AF'!AV$2:AV$215,'Stock-AF'!$C$2:$C$215,Shares!$A119,'Stock-AF'!$G$2:$G$215,Shares!$A$1)</f>
        <v>0</v>
      </c>
    </row>
    <row r="120" spans="1:39">
      <c r="A120" t="str">
        <f t="shared" si="1"/>
        <v>C_ES-WH-SR*</v>
      </c>
      <c r="B120" s="4" t="s">
        <v>233</v>
      </c>
      <c r="C120" s="9">
        <f>SUMIFS('Stock-AF'!L$2:L$215,'Stock-AF'!$C$2:$C$215,Shares!$B120,'Stock-AF'!$G$2:$G$215,Shares!$A$1)/SUMIFS('Stock-AF'!L$2:L$215,'Stock-AF'!$C$2:$C$215,Shares!$A120,'Stock-AF'!$G$2:$G$215,Shares!$A$1)</f>
        <v>0.43305433707484858</v>
      </c>
      <c r="D120" s="9">
        <f>SUMIFS('Stock-AF'!M$2:M$215,'Stock-AF'!$C$2:$C$215,Shares!$B120,'Stock-AF'!$G$2:$G$215,Shares!$A$1)/SUMIFS('Stock-AF'!M$2:M$215,'Stock-AF'!$C$2:$C$215,Shares!$A120,'Stock-AF'!$G$2:$G$215,Shares!$A$1)</f>
        <v>9.8152703394439864E-2</v>
      </c>
      <c r="E120" s="9">
        <f>SUMIFS('Stock-AF'!N$2:N$215,'Stock-AF'!$C$2:$C$215,Shares!$B120,'Stock-AF'!$G$2:$G$215,Shares!$A$1)/SUMIFS('Stock-AF'!N$2:N$215,'Stock-AF'!$C$2:$C$215,Shares!$A120,'Stock-AF'!$G$2:$G$215,Shares!$A$1)</f>
        <v>0.1111949036603635</v>
      </c>
      <c r="F120" s="9">
        <f>SUMIFS('Stock-AF'!O$2:O$215,'Stock-AF'!$C$2:$C$215,Shares!$B120,'Stock-AF'!$G$2:$G$215,Shares!$A$1)/SUMIFS('Stock-AF'!O$2:O$215,'Stock-AF'!$C$2:$C$215,Shares!$A120,'Stock-AF'!$G$2:$G$215,Shares!$A$1)</f>
        <v>0.15770145076751524</v>
      </c>
      <c r="G120" s="9">
        <f>SUMIFS('Stock-AF'!P$2:P$215,'Stock-AF'!$C$2:$C$215,Shares!$B120,'Stock-AF'!$G$2:$G$215,Shares!$A$1)/SUMIFS('Stock-AF'!P$2:P$215,'Stock-AF'!$C$2:$C$215,Shares!$A120,'Stock-AF'!$G$2:$G$215,Shares!$A$1)</f>
        <v>0.59272841293721701</v>
      </c>
      <c r="H120" s="9">
        <f>SUMIFS('Stock-AF'!Q$2:Q$215,'Stock-AF'!$C$2:$C$215,Shares!$B120,'Stock-AF'!$G$2:$G$215,Shares!$A$1)/SUMIFS('Stock-AF'!Q$2:Q$215,'Stock-AF'!$C$2:$C$215,Shares!$A120,'Stock-AF'!$G$2:$G$215,Shares!$A$1)</f>
        <v>0.11924402531133679</v>
      </c>
      <c r="I120" s="9">
        <f>SUMIFS('Stock-AF'!R$2:R$215,'Stock-AF'!$C$2:$C$215,Shares!$B120,'Stock-AF'!$G$2:$G$215,Shares!$A$1)/SUMIFS('Stock-AF'!R$2:R$215,'Stock-AF'!$C$2:$C$215,Shares!$A120,'Stock-AF'!$G$2:$G$215,Shares!$A$1)</f>
        <v>0.30962995780085878</v>
      </c>
      <c r="J120" s="9">
        <f>SUMIFS('Stock-AF'!S$2:S$215,'Stock-AF'!$C$2:$C$215,Shares!$B120,'Stock-AF'!$G$2:$G$215,Shares!$A$1)/SUMIFS('Stock-AF'!S$2:S$215,'Stock-AF'!$C$2:$C$215,Shares!$A120,'Stock-AF'!$G$2:$G$215,Shares!$A$1)</f>
        <v>0.24021308445868028</v>
      </c>
      <c r="K120" s="9">
        <f>SUMIFS('Stock-AF'!T$2:T$215,'Stock-AF'!$C$2:$C$215,Shares!$B120,'Stock-AF'!$G$2:$G$215,Shares!$A$1)/SUMIFS('Stock-AF'!T$2:T$215,'Stock-AF'!$C$2:$C$215,Shares!$A120,'Stock-AF'!$G$2:$G$215,Shares!$A$1)</f>
        <v>6.7378648609117103E-2</v>
      </c>
      <c r="L120" s="9">
        <f>SUMIFS('Stock-AF'!U$2:U$215,'Stock-AF'!$C$2:$C$215,Shares!$B120,'Stock-AF'!$G$2:$G$215,Shares!$A$1)/SUMIFS('Stock-AF'!U$2:U$215,'Stock-AF'!$C$2:$C$215,Shares!$A120,'Stock-AF'!$G$2:$G$215,Shares!$A$1)</f>
        <v>0.29603821927044627</v>
      </c>
      <c r="M120" s="9">
        <f>SUMIFS('Stock-AF'!V$2:V$215,'Stock-AF'!$C$2:$C$215,Shares!$B120,'Stock-AF'!$G$2:$G$215,Shares!$A$1)/SUMIFS('Stock-AF'!V$2:V$215,'Stock-AF'!$C$2:$C$215,Shares!$A120,'Stock-AF'!$G$2:$G$215,Shares!$A$1)</f>
        <v>0.35561154323953115</v>
      </c>
      <c r="N120" s="9">
        <f>SUMIFS('Stock-AF'!W$2:W$215,'Stock-AF'!$C$2:$C$215,Shares!$B120,'Stock-AF'!$G$2:$G$215,Shares!$A$1)/SUMIFS('Stock-AF'!W$2:W$215,'Stock-AF'!$C$2:$C$215,Shares!$A120,'Stock-AF'!$G$2:$G$215,Shares!$A$1)</f>
        <v>0.75360769977639486</v>
      </c>
      <c r="O120" s="9">
        <f>SUMIFS('Stock-AF'!X$2:X$215,'Stock-AF'!$C$2:$C$215,Shares!$B120,'Stock-AF'!$G$2:$G$215,Shares!$A$1)/SUMIFS('Stock-AF'!X$2:X$215,'Stock-AF'!$C$2:$C$215,Shares!$A120,'Stock-AF'!$G$2:$G$215,Shares!$A$1)</f>
        <v>0.57443463415994411</v>
      </c>
      <c r="P120" s="9">
        <f>SUMIFS('Stock-AF'!Y$2:Y$215,'Stock-AF'!$C$2:$C$215,Shares!$B120,'Stock-AF'!$G$2:$G$215,Shares!$A$1)/SUMIFS('Stock-AF'!Y$2:Y$215,'Stock-AF'!$C$2:$C$215,Shares!$A120,'Stock-AF'!$G$2:$G$215,Shares!$A$1)</f>
        <v>0.4526172242012424</v>
      </c>
      <c r="Q120" s="9">
        <f>SUMIFS('Stock-AF'!Z$2:Z$215,'Stock-AF'!$C$2:$C$215,Shares!$B120,'Stock-AF'!$G$2:$G$215,Shares!$A$1)/SUMIFS('Stock-AF'!Z$2:Z$215,'Stock-AF'!$C$2:$C$215,Shares!$A120,'Stock-AF'!$G$2:$G$215,Shares!$A$1)</f>
        <v>0.3509719149267343</v>
      </c>
      <c r="R120" s="9">
        <f>SUMIFS('Stock-AF'!AA$2:AA$215,'Stock-AF'!$C$2:$C$215,Shares!$B120,'Stock-AF'!$G$2:$G$215,Shares!$A$1)/SUMIFS('Stock-AF'!AA$2:AA$215,'Stock-AF'!$C$2:$C$215,Shares!$A120,'Stock-AF'!$G$2:$G$215,Shares!$A$1)</f>
        <v>0.47207507833409618</v>
      </c>
      <c r="S120" s="9">
        <f>SUMIFS('Stock-AF'!AB$2:AB$215,'Stock-AF'!$C$2:$C$215,Shares!$B120,'Stock-AF'!$G$2:$G$215,Shares!$A$1)/SUMIFS('Stock-AF'!AB$2:AB$215,'Stock-AF'!$C$2:$C$215,Shares!$A120,'Stock-AF'!$G$2:$G$215,Shares!$A$1)</f>
        <v>0.20426424056701775</v>
      </c>
      <c r="T120" s="9">
        <f>SUMIFS('Stock-AF'!AC$2:AC$215,'Stock-AF'!$C$2:$C$215,Shares!$B120,'Stock-AF'!$G$2:$G$215,Shares!$A$1)/SUMIFS('Stock-AF'!AC$2:AC$215,'Stock-AF'!$C$2:$C$215,Shares!$A120,'Stock-AF'!$G$2:$G$215,Shares!$A$1)</f>
        <v>0.26147725745285616</v>
      </c>
      <c r="U120" s="9">
        <f>SUMIFS('Stock-AF'!AD$2:AD$215,'Stock-AF'!$C$2:$C$215,Shares!$B120,'Stock-AF'!$G$2:$G$215,Shares!$A$1)/SUMIFS('Stock-AF'!AD$2:AD$215,'Stock-AF'!$C$2:$C$215,Shares!$A120,'Stock-AF'!$G$2:$G$215,Shares!$A$1)</f>
        <v>0.29446626999547759</v>
      </c>
      <c r="V120" s="9">
        <f>SUMIFS('Stock-AF'!AE$2:AE$215,'Stock-AF'!$C$2:$C$215,Shares!$B120,'Stock-AF'!$G$2:$G$215,Shares!$A$1)/SUMIFS('Stock-AF'!AE$2:AE$215,'Stock-AF'!$C$2:$C$215,Shares!$A120,'Stock-AF'!$G$2:$G$215,Shares!$A$1)</f>
        <v>0.29147080896778821</v>
      </c>
      <c r="W120" s="9">
        <f>SUMIFS('Stock-AF'!AF$2:AF$215,'Stock-AF'!$C$2:$C$215,Shares!$B120,'Stock-AF'!$G$2:$G$215,Shares!$A$1)/SUMIFS('Stock-AF'!AF$2:AF$215,'Stock-AF'!$C$2:$C$215,Shares!$A120,'Stock-AF'!$G$2:$G$215,Shares!$A$1)</f>
        <v>0.36126269137812661</v>
      </c>
      <c r="X120" s="9">
        <f>SUMIFS('Stock-AF'!AG$2:AG$215,'Stock-AF'!$C$2:$C$215,Shares!$B120,'Stock-AF'!$G$2:$G$215,Shares!$A$1)/SUMIFS('Stock-AF'!AG$2:AG$215,'Stock-AF'!$C$2:$C$215,Shares!$A120,'Stock-AF'!$G$2:$G$215,Shares!$A$1)</f>
        <v>0.1667282354884029</v>
      </c>
      <c r="Y120" s="9">
        <f>SUMIFS('Stock-AF'!AH$2:AH$215,'Stock-AF'!$C$2:$C$215,Shares!$B120,'Stock-AF'!$G$2:$G$215,Shares!$A$1)/SUMIFS('Stock-AF'!AH$2:AH$215,'Stock-AF'!$C$2:$C$215,Shares!$A120,'Stock-AF'!$G$2:$G$215,Shares!$A$1)</f>
        <v>9.0604077021882529E-2</v>
      </c>
      <c r="Z120" s="9">
        <f>SUMIFS('Stock-AF'!AI$2:AI$215,'Stock-AF'!$C$2:$C$215,Shares!$B120,'Stock-AF'!$G$2:$G$215,Shares!$A$1)/SUMIFS('Stock-AF'!AI$2:AI$215,'Stock-AF'!$C$2:$C$215,Shares!$A120,'Stock-AF'!$G$2:$G$215,Shares!$A$1)</f>
        <v>0.16208875202026576</v>
      </c>
      <c r="AA120" s="9">
        <f>SUMIFS('Stock-AF'!AJ$2:AJ$215,'Stock-AF'!$C$2:$C$215,Shares!$B120,'Stock-AF'!$G$2:$G$215,Shares!$A$1)/SUMIFS('Stock-AF'!AJ$2:AJ$215,'Stock-AF'!$C$2:$C$215,Shares!$A120,'Stock-AF'!$G$2:$G$215,Shares!$A$1)</f>
        <v>1</v>
      </c>
      <c r="AB120" s="9">
        <f>SUMIFS('Stock-AF'!AK$2:AK$215,'Stock-AF'!$C$2:$C$215,Shares!$B120,'Stock-AF'!$G$2:$G$215,Shares!$A$1)/SUMIFS('Stock-AF'!AK$2:AK$215,'Stock-AF'!$C$2:$C$215,Shares!$A120,'Stock-AF'!$G$2:$G$215,Shares!$A$1)</f>
        <v>0.467560126926585</v>
      </c>
      <c r="AC120" s="9">
        <f>SUMIFS('Stock-AF'!AL$2:AL$215,'Stock-AF'!$C$2:$C$215,Shares!$B120,'Stock-AF'!$G$2:$G$215,Shares!$A$1)/SUMIFS('Stock-AF'!AL$2:AL$215,'Stock-AF'!$C$2:$C$215,Shares!$A120,'Stock-AF'!$G$2:$G$215,Shares!$A$1)</f>
        <v>0.90626760190534839</v>
      </c>
      <c r="AD120" s="9">
        <f>SUMIFS('Stock-AF'!AM$2:AM$215,'Stock-AF'!$C$2:$C$215,Shares!$B120,'Stock-AF'!$G$2:$G$215,Shares!$A$1)/SUMIFS('Stock-AF'!AM$2:AM$215,'Stock-AF'!$C$2:$C$215,Shares!$A120,'Stock-AF'!$G$2:$G$215,Shares!$A$1)</f>
        <v>0.19036141973634244</v>
      </c>
      <c r="AE120" s="9">
        <f>SUMIFS('Stock-AF'!AN$2:AN$215,'Stock-AF'!$C$2:$C$215,Shares!$B120,'Stock-AF'!$G$2:$G$215,Shares!$A$1)/SUMIFS('Stock-AF'!AN$2:AN$215,'Stock-AF'!$C$2:$C$215,Shares!$A120,'Stock-AF'!$G$2:$G$215,Shares!$A$1)</f>
        <v>0.79903375542955535</v>
      </c>
      <c r="AF120" s="9">
        <f>SUMIFS('Stock-AF'!AO$2:AO$215,'Stock-AF'!$C$2:$C$215,Shares!$B120,'Stock-AF'!$G$2:$G$215,Shares!$A$1)/SUMIFS('Stock-AF'!AO$2:AO$215,'Stock-AF'!$C$2:$C$215,Shares!$A120,'Stock-AF'!$G$2:$G$215,Shares!$A$1)</f>
        <v>0.32694113130485519</v>
      </c>
      <c r="AG120" s="9">
        <f>SUMIFS('Stock-AF'!AP$2:AP$215,'Stock-AF'!$C$2:$C$215,Shares!$B120,'Stock-AF'!$G$2:$G$215,Shares!$A$1)/SUMIFS('Stock-AF'!AP$2:AP$215,'Stock-AF'!$C$2:$C$215,Shares!$A120,'Stock-AF'!$G$2:$G$215,Shares!$A$1)</f>
        <v>0.48895336223532437</v>
      </c>
      <c r="AH120" s="9">
        <f>SUMIFS('Stock-AF'!AQ$2:AQ$215,'Stock-AF'!$C$2:$C$215,Shares!$B120,'Stock-AF'!$G$2:$G$215,Shares!$A$1)/SUMIFS('Stock-AF'!AQ$2:AQ$215,'Stock-AF'!$C$2:$C$215,Shares!$A120,'Stock-AF'!$G$2:$G$215,Shares!$A$1)</f>
        <v>0.15123693804807212</v>
      </c>
      <c r="AI120" s="9">
        <f>SUMIFS('Stock-AF'!AR$2:AR$215,'Stock-AF'!$C$2:$C$215,Shares!$B120,'Stock-AF'!$G$2:$G$215,Shares!$A$1)/SUMIFS('Stock-AF'!AR$2:AR$215,'Stock-AF'!$C$2:$C$215,Shares!$A120,'Stock-AF'!$G$2:$G$215,Shares!$A$1)</f>
        <v>0.35420842590105495</v>
      </c>
      <c r="AJ120" s="9">
        <f>SUMIFS('Stock-AF'!AS$2:AS$215,'Stock-AF'!$C$2:$C$215,Shares!$B120,'Stock-AF'!$G$2:$G$215,Shares!$A$1)/SUMIFS('Stock-AF'!AS$2:AS$215,'Stock-AF'!$C$2:$C$215,Shares!$A120,'Stock-AF'!$G$2:$G$215,Shares!$A$1)</f>
        <v>0.26918121834723246</v>
      </c>
      <c r="AK120" s="9">
        <f>SUMIFS('Stock-AF'!AT$2:AT$215,'Stock-AF'!$C$2:$C$215,Shares!$B120,'Stock-AF'!$G$2:$G$215,Shares!$A$1)/SUMIFS('Stock-AF'!AT$2:AT$215,'Stock-AF'!$C$2:$C$215,Shares!$A120,'Stock-AF'!$G$2:$G$215,Shares!$A$1)</f>
        <v>0.26203250794080618</v>
      </c>
      <c r="AL120" s="9">
        <f>SUMIFS('Stock-AF'!AU$2:AU$215,'Stock-AF'!$C$2:$C$215,Shares!$B120,'Stock-AF'!$G$2:$G$215,Shares!$A$1)/SUMIFS('Stock-AF'!AU$2:AU$215,'Stock-AF'!$C$2:$C$215,Shares!$A120,'Stock-AF'!$G$2:$G$215,Shares!$A$1)</f>
        <v>0.19577263836392703</v>
      </c>
      <c r="AM120" s="9">
        <f>SUMIFS('Stock-AF'!AV$2:AV$215,'Stock-AF'!$C$2:$C$215,Shares!$B120,'Stock-AF'!$G$2:$G$215,Shares!$A$1)/SUMIFS('Stock-AF'!AV$2:AV$215,'Stock-AF'!$C$2:$C$215,Shares!$A120,'Stock-AF'!$G$2:$G$215,Shares!$A$1)</f>
        <v>0.41532777849643521</v>
      </c>
    </row>
    <row r="121" spans="1:39">
      <c r="A121" t="str">
        <f t="shared" si="1"/>
        <v>C_ES-WH-SR*</v>
      </c>
      <c r="B121" s="4" t="s">
        <v>234</v>
      </c>
      <c r="C121" s="9">
        <f>SUMIFS('Stock-AF'!L$2:L$215,'Stock-AF'!$C$2:$C$215,Shares!$B121,'Stock-AF'!$G$2:$G$215,Shares!$A$1)/SUMIFS('Stock-AF'!L$2:L$215,'Stock-AF'!$C$2:$C$215,Shares!$A121,'Stock-AF'!$G$2:$G$215,Shares!$A$1)</f>
        <v>0</v>
      </c>
      <c r="D121" s="9">
        <f>SUMIFS('Stock-AF'!M$2:M$215,'Stock-AF'!$C$2:$C$215,Shares!$B121,'Stock-AF'!$G$2:$G$215,Shares!$A$1)/SUMIFS('Stock-AF'!M$2:M$215,'Stock-AF'!$C$2:$C$215,Shares!$A121,'Stock-AF'!$G$2:$G$215,Shares!$A$1)</f>
        <v>0.12930678698607848</v>
      </c>
      <c r="E121" s="9">
        <f>SUMIFS('Stock-AF'!N$2:N$215,'Stock-AF'!$C$2:$C$215,Shares!$B121,'Stock-AF'!$G$2:$G$215,Shares!$A$1)/SUMIFS('Stock-AF'!N$2:N$215,'Stock-AF'!$C$2:$C$215,Shares!$A121,'Stock-AF'!$G$2:$G$215,Shares!$A$1)</f>
        <v>0</v>
      </c>
      <c r="F121" s="9">
        <f>SUMIFS('Stock-AF'!O$2:O$215,'Stock-AF'!$C$2:$C$215,Shares!$B121,'Stock-AF'!$G$2:$G$215,Shares!$A$1)/SUMIFS('Stock-AF'!O$2:O$215,'Stock-AF'!$C$2:$C$215,Shares!$A121,'Stock-AF'!$G$2:$G$215,Shares!$A$1)</f>
        <v>0.23841147758794298</v>
      </c>
      <c r="G121" s="9">
        <f>SUMIFS('Stock-AF'!P$2:P$215,'Stock-AF'!$C$2:$C$215,Shares!$B121,'Stock-AF'!$G$2:$G$215,Shares!$A$1)/SUMIFS('Stock-AF'!P$2:P$215,'Stock-AF'!$C$2:$C$215,Shares!$A121,'Stock-AF'!$G$2:$G$215,Shares!$A$1)</f>
        <v>0.12425404870288854</v>
      </c>
      <c r="H121" s="9">
        <f>SUMIFS('Stock-AF'!Q$2:Q$215,'Stock-AF'!$C$2:$C$215,Shares!$B121,'Stock-AF'!$G$2:$G$215,Shares!$A$1)/SUMIFS('Stock-AF'!Q$2:Q$215,'Stock-AF'!$C$2:$C$215,Shares!$A121,'Stock-AF'!$G$2:$G$215,Shares!$A$1)</f>
        <v>0.14330362644512862</v>
      </c>
      <c r="I121" s="9">
        <f>SUMIFS('Stock-AF'!R$2:R$215,'Stock-AF'!$C$2:$C$215,Shares!$B121,'Stock-AF'!$G$2:$G$215,Shares!$A$1)/SUMIFS('Stock-AF'!R$2:R$215,'Stock-AF'!$C$2:$C$215,Shares!$A121,'Stock-AF'!$G$2:$G$215,Shares!$A$1)</f>
        <v>0</v>
      </c>
      <c r="J121" s="9">
        <f>SUMIFS('Stock-AF'!S$2:S$215,'Stock-AF'!$C$2:$C$215,Shares!$B121,'Stock-AF'!$G$2:$G$215,Shares!$A$1)/SUMIFS('Stock-AF'!S$2:S$215,'Stock-AF'!$C$2:$C$215,Shares!$A121,'Stock-AF'!$G$2:$G$215,Shares!$A$1)</f>
        <v>0.42418616588005742</v>
      </c>
      <c r="K121" s="9">
        <f>SUMIFS('Stock-AF'!T$2:T$215,'Stock-AF'!$C$2:$C$215,Shares!$B121,'Stock-AF'!$G$2:$G$215,Shares!$A$1)/SUMIFS('Stock-AF'!T$2:T$215,'Stock-AF'!$C$2:$C$215,Shares!$A121,'Stock-AF'!$G$2:$G$215,Shares!$A$1)</f>
        <v>0.23150713197772585</v>
      </c>
      <c r="L121" s="9">
        <f>SUMIFS('Stock-AF'!U$2:U$215,'Stock-AF'!$C$2:$C$215,Shares!$B121,'Stock-AF'!$G$2:$G$215,Shares!$A$1)/SUMIFS('Stock-AF'!U$2:U$215,'Stock-AF'!$C$2:$C$215,Shares!$A121,'Stock-AF'!$G$2:$G$215,Shares!$A$1)</f>
        <v>0.20100387043175164</v>
      </c>
      <c r="M121" s="9">
        <f>SUMIFS('Stock-AF'!V$2:V$215,'Stock-AF'!$C$2:$C$215,Shares!$B121,'Stock-AF'!$G$2:$G$215,Shares!$A$1)/SUMIFS('Stock-AF'!V$2:V$215,'Stock-AF'!$C$2:$C$215,Shares!$A121,'Stock-AF'!$G$2:$G$215,Shares!$A$1)</f>
        <v>7.3558595116771403E-2</v>
      </c>
      <c r="N121" s="9">
        <f>SUMIFS('Stock-AF'!W$2:W$215,'Stock-AF'!$C$2:$C$215,Shares!$B121,'Stock-AF'!$G$2:$G$215,Shares!$A$1)/SUMIFS('Stock-AF'!W$2:W$215,'Stock-AF'!$C$2:$C$215,Shares!$A121,'Stock-AF'!$G$2:$G$215,Shares!$A$1)</f>
        <v>0.10179249234390866</v>
      </c>
      <c r="O121" s="9">
        <f>SUMIFS('Stock-AF'!X$2:X$215,'Stock-AF'!$C$2:$C$215,Shares!$B121,'Stock-AF'!$G$2:$G$215,Shares!$A$1)/SUMIFS('Stock-AF'!X$2:X$215,'Stock-AF'!$C$2:$C$215,Shares!$A121,'Stock-AF'!$G$2:$G$215,Shares!$A$1)</f>
        <v>0.16095560595185965</v>
      </c>
      <c r="P121" s="9">
        <f>SUMIFS('Stock-AF'!Y$2:Y$215,'Stock-AF'!$C$2:$C$215,Shares!$B121,'Stock-AF'!$G$2:$G$215,Shares!$A$1)/SUMIFS('Stock-AF'!Y$2:Y$215,'Stock-AF'!$C$2:$C$215,Shares!$A121,'Stock-AF'!$G$2:$G$215,Shares!$A$1)</f>
        <v>1.1869662332455613E-2</v>
      </c>
      <c r="Q121" s="9">
        <f>SUMIFS('Stock-AF'!Z$2:Z$215,'Stock-AF'!$C$2:$C$215,Shares!$B121,'Stock-AF'!$G$2:$G$215,Shares!$A$1)/SUMIFS('Stock-AF'!Z$2:Z$215,'Stock-AF'!$C$2:$C$215,Shares!$A121,'Stock-AF'!$G$2:$G$215,Shares!$A$1)</f>
        <v>0.2902902759228414</v>
      </c>
      <c r="R121" s="9">
        <f>SUMIFS('Stock-AF'!AA$2:AA$215,'Stock-AF'!$C$2:$C$215,Shares!$B121,'Stock-AF'!$G$2:$G$215,Shares!$A$1)/SUMIFS('Stock-AF'!AA$2:AA$215,'Stock-AF'!$C$2:$C$215,Shares!$A121,'Stock-AF'!$G$2:$G$215,Shares!$A$1)</f>
        <v>0.30827066518818741</v>
      </c>
      <c r="S121" s="9">
        <f>SUMIFS('Stock-AF'!AB$2:AB$215,'Stock-AF'!$C$2:$C$215,Shares!$B121,'Stock-AF'!$G$2:$G$215,Shares!$A$1)/SUMIFS('Stock-AF'!AB$2:AB$215,'Stock-AF'!$C$2:$C$215,Shares!$A121,'Stock-AF'!$G$2:$G$215,Shares!$A$1)</f>
        <v>0.58456256464116307</v>
      </c>
      <c r="T121" s="9">
        <f>SUMIFS('Stock-AF'!AC$2:AC$215,'Stock-AF'!$C$2:$C$215,Shares!$B121,'Stock-AF'!$G$2:$G$215,Shares!$A$1)/SUMIFS('Stock-AF'!AC$2:AC$215,'Stock-AF'!$C$2:$C$215,Shares!$A121,'Stock-AF'!$G$2:$G$215,Shares!$A$1)</f>
        <v>0.27239883138339238</v>
      </c>
      <c r="U121" s="9">
        <f>SUMIFS('Stock-AF'!AD$2:AD$215,'Stock-AF'!$C$2:$C$215,Shares!$B121,'Stock-AF'!$G$2:$G$215,Shares!$A$1)/SUMIFS('Stock-AF'!AD$2:AD$215,'Stock-AF'!$C$2:$C$215,Shares!$A121,'Stock-AF'!$G$2:$G$215,Shares!$A$1)</f>
        <v>0</v>
      </c>
      <c r="V121" s="9">
        <f>SUMIFS('Stock-AF'!AE$2:AE$215,'Stock-AF'!$C$2:$C$215,Shares!$B121,'Stock-AF'!$G$2:$G$215,Shares!$A$1)/SUMIFS('Stock-AF'!AE$2:AE$215,'Stock-AF'!$C$2:$C$215,Shares!$A121,'Stock-AF'!$G$2:$G$215,Shares!$A$1)</f>
        <v>0.54214716056896417</v>
      </c>
      <c r="W121" s="9">
        <f>SUMIFS('Stock-AF'!AF$2:AF$215,'Stock-AF'!$C$2:$C$215,Shares!$B121,'Stock-AF'!$G$2:$G$215,Shares!$A$1)/SUMIFS('Stock-AF'!AF$2:AF$215,'Stock-AF'!$C$2:$C$215,Shares!$A121,'Stock-AF'!$G$2:$G$215,Shares!$A$1)</f>
        <v>0</v>
      </c>
      <c r="X121" s="9">
        <f>SUMIFS('Stock-AF'!AG$2:AG$215,'Stock-AF'!$C$2:$C$215,Shares!$B121,'Stock-AF'!$G$2:$G$215,Shares!$A$1)/SUMIFS('Stock-AF'!AG$2:AG$215,'Stock-AF'!$C$2:$C$215,Shares!$A121,'Stock-AF'!$G$2:$G$215,Shares!$A$1)</f>
        <v>0.13809542251027057</v>
      </c>
      <c r="Y121" s="9">
        <f>SUMIFS('Stock-AF'!AH$2:AH$215,'Stock-AF'!$C$2:$C$215,Shares!$B121,'Stock-AF'!$G$2:$G$215,Shares!$A$1)/SUMIFS('Stock-AF'!AH$2:AH$215,'Stock-AF'!$C$2:$C$215,Shares!$A121,'Stock-AF'!$G$2:$G$215,Shares!$A$1)</f>
        <v>0.12586742709078433</v>
      </c>
      <c r="Z121" s="9">
        <f>SUMIFS('Stock-AF'!AI$2:AI$215,'Stock-AF'!$C$2:$C$215,Shares!$B121,'Stock-AF'!$G$2:$G$215,Shares!$A$1)/SUMIFS('Stock-AF'!AI$2:AI$215,'Stock-AF'!$C$2:$C$215,Shares!$A121,'Stock-AF'!$G$2:$G$215,Shares!$A$1)</f>
        <v>0.19191249881914274</v>
      </c>
      <c r="AA121" s="9">
        <f>SUMIFS('Stock-AF'!AJ$2:AJ$215,'Stock-AF'!$C$2:$C$215,Shares!$B121,'Stock-AF'!$G$2:$G$215,Shares!$A$1)/SUMIFS('Stock-AF'!AJ$2:AJ$215,'Stock-AF'!$C$2:$C$215,Shares!$A121,'Stock-AF'!$G$2:$G$215,Shares!$A$1)</f>
        <v>0</v>
      </c>
      <c r="AB121" s="9">
        <f>SUMIFS('Stock-AF'!AK$2:AK$215,'Stock-AF'!$C$2:$C$215,Shares!$B121,'Stock-AF'!$G$2:$G$215,Shares!$A$1)/SUMIFS('Stock-AF'!AK$2:AK$215,'Stock-AF'!$C$2:$C$215,Shares!$A121,'Stock-AF'!$G$2:$G$215,Shares!$A$1)</f>
        <v>1.4358365001243958E-2</v>
      </c>
      <c r="AC121" s="9">
        <f>SUMIFS('Stock-AF'!AL$2:AL$215,'Stock-AF'!$C$2:$C$215,Shares!$B121,'Stock-AF'!$G$2:$G$215,Shares!$A$1)/SUMIFS('Stock-AF'!AL$2:AL$215,'Stock-AF'!$C$2:$C$215,Shares!$A121,'Stock-AF'!$G$2:$G$215,Shares!$A$1)</f>
        <v>0</v>
      </c>
      <c r="AD121" s="9">
        <f>SUMIFS('Stock-AF'!AM$2:AM$215,'Stock-AF'!$C$2:$C$215,Shares!$B121,'Stock-AF'!$G$2:$G$215,Shares!$A$1)/SUMIFS('Stock-AF'!AM$2:AM$215,'Stock-AF'!$C$2:$C$215,Shares!$A121,'Stock-AF'!$G$2:$G$215,Shares!$A$1)</f>
        <v>0.50450754288868993</v>
      </c>
      <c r="AE121" s="9">
        <f>SUMIFS('Stock-AF'!AN$2:AN$215,'Stock-AF'!$C$2:$C$215,Shares!$B121,'Stock-AF'!$G$2:$G$215,Shares!$A$1)/SUMIFS('Stock-AF'!AN$2:AN$215,'Stock-AF'!$C$2:$C$215,Shares!$A121,'Stock-AF'!$G$2:$G$215,Shares!$A$1)</f>
        <v>1.0720941582212736E-2</v>
      </c>
      <c r="AF121" s="9">
        <f>SUMIFS('Stock-AF'!AO$2:AO$215,'Stock-AF'!$C$2:$C$215,Shares!$B121,'Stock-AF'!$G$2:$G$215,Shares!$A$1)/SUMIFS('Stock-AF'!AO$2:AO$215,'Stock-AF'!$C$2:$C$215,Shares!$A121,'Stock-AF'!$G$2:$G$215,Shares!$A$1)</f>
        <v>0.33051198206427596</v>
      </c>
      <c r="AG121" s="9">
        <f>SUMIFS('Stock-AF'!AP$2:AP$215,'Stock-AF'!$C$2:$C$215,Shares!$B121,'Stock-AF'!$G$2:$G$215,Shares!$A$1)/SUMIFS('Stock-AF'!AP$2:AP$215,'Stock-AF'!$C$2:$C$215,Shares!$A121,'Stock-AF'!$G$2:$G$215,Shares!$A$1)</f>
        <v>0.17041057193715606</v>
      </c>
      <c r="AH121" s="9">
        <f>SUMIFS('Stock-AF'!AQ$2:AQ$215,'Stock-AF'!$C$2:$C$215,Shares!$B121,'Stock-AF'!$G$2:$G$215,Shares!$A$1)/SUMIFS('Stock-AF'!AQ$2:AQ$215,'Stock-AF'!$C$2:$C$215,Shares!$A121,'Stock-AF'!$G$2:$G$215,Shares!$A$1)</f>
        <v>0.57375415217172865</v>
      </c>
      <c r="AI121" s="9">
        <f>SUMIFS('Stock-AF'!AR$2:AR$215,'Stock-AF'!$C$2:$C$215,Shares!$B121,'Stock-AF'!$G$2:$G$215,Shares!$A$1)/SUMIFS('Stock-AF'!AR$2:AR$215,'Stock-AF'!$C$2:$C$215,Shares!$A121,'Stock-AF'!$G$2:$G$215,Shares!$A$1)</f>
        <v>0.2257855002495521</v>
      </c>
      <c r="AJ121" s="9">
        <f>SUMIFS('Stock-AF'!AS$2:AS$215,'Stock-AF'!$C$2:$C$215,Shares!$B121,'Stock-AF'!$G$2:$G$215,Shares!$A$1)/SUMIFS('Stock-AF'!AS$2:AS$215,'Stock-AF'!$C$2:$C$215,Shares!$A121,'Stock-AF'!$G$2:$G$215,Shares!$A$1)</f>
        <v>3.7379429759741008E-3</v>
      </c>
      <c r="AK121" s="9">
        <f>SUMIFS('Stock-AF'!AT$2:AT$215,'Stock-AF'!$C$2:$C$215,Shares!$B121,'Stock-AF'!$G$2:$G$215,Shares!$A$1)/SUMIFS('Stock-AF'!AT$2:AT$215,'Stock-AF'!$C$2:$C$215,Shares!$A121,'Stock-AF'!$G$2:$G$215,Shares!$A$1)</f>
        <v>5.478975097985634E-2</v>
      </c>
      <c r="AL121" s="9">
        <f>SUMIFS('Stock-AF'!AU$2:AU$215,'Stock-AF'!$C$2:$C$215,Shares!$B121,'Stock-AF'!$G$2:$G$215,Shares!$A$1)/SUMIFS('Stock-AF'!AU$2:AU$215,'Stock-AF'!$C$2:$C$215,Shares!$A121,'Stock-AF'!$G$2:$G$215,Shares!$A$1)</f>
        <v>0.3265638667850711</v>
      </c>
      <c r="AM121" s="9">
        <f>SUMIFS('Stock-AF'!AV$2:AV$215,'Stock-AF'!$C$2:$C$215,Shares!$B121,'Stock-AF'!$G$2:$G$215,Shares!$A$1)/SUMIFS('Stock-AF'!AV$2:AV$215,'Stock-AF'!$C$2:$C$215,Shares!$A121,'Stock-AF'!$G$2:$G$215,Shares!$A$1)</f>
        <v>0.47863854748162743</v>
      </c>
    </row>
    <row r="122" spans="1:39">
      <c r="A122" t="str">
        <f t="shared" si="1"/>
        <v>C_ES-WH-SR*</v>
      </c>
      <c r="B122" s="4" t="s">
        <v>235</v>
      </c>
      <c r="C122" s="9">
        <f>SUMIFS('Stock-AF'!L$2:L$215,'Stock-AF'!$C$2:$C$215,Shares!$B122,'Stock-AF'!$G$2:$G$215,Shares!$A$1)/SUMIFS('Stock-AF'!L$2:L$215,'Stock-AF'!$C$2:$C$215,Shares!$A122,'Stock-AF'!$G$2:$G$215,Shares!$A$1)</f>
        <v>0</v>
      </c>
      <c r="D122" s="9">
        <f>SUMIFS('Stock-AF'!M$2:M$215,'Stock-AF'!$C$2:$C$215,Shares!$B122,'Stock-AF'!$G$2:$G$215,Shares!$A$1)/SUMIFS('Stock-AF'!M$2:M$215,'Stock-AF'!$C$2:$C$215,Shares!$A122,'Stock-AF'!$G$2:$G$215,Shares!$A$1)</f>
        <v>0.30795303458736722</v>
      </c>
      <c r="E122" s="9">
        <f>SUMIFS('Stock-AF'!N$2:N$215,'Stock-AF'!$C$2:$C$215,Shares!$B122,'Stock-AF'!$G$2:$G$215,Shares!$A$1)/SUMIFS('Stock-AF'!N$2:N$215,'Stock-AF'!$C$2:$C$215,Shares!$A122,'Stock-AF'!$G$2:$G$215,Shares!$A$1)</f>
        <v>0.5351539256725546</v>
      </c>
      <c r="F122" s="9">
        <f>SUMIFS('Stock-AF'!O$2:O$215,'Stock-AF'!$C$2:$C$215,Shares!$B122,'Stock-AF'!$G$2:$G$215,Shares!$A$1)/SUMIFS('Stock-AF'!O$2:O$215,'Stock-AF'!$C$2:$C$215,Shares!$A122,'Stock-AF'!$G$2:$G$215,Shares!$A$1)</f>
        <v>6.3157673293404562E-2</v>
      </c>
      <c r="G122" s="9">
        <f>SUMIFS('Stock-AF'!P$2:P$215,'Stock-AF'!$C$2:$C$215,Shares!$B122,'Stock-AF'!$G$2:$G$215,Shares!$A$1)/SUMIFS('Stock-AF'!P$2:P$215,'Stock-AF'!$C$2:$C$215,Shares!$A122,'Stock-AF'!$G$2:$G$215,Shares!$A$1)</f>
        <v>0.1683301638279984</v>
      </c>
      <c r="H122" s="9">
        <f>SUMIFS('Stock-AF'!Q$2:Q$215,'Stock-AF'!$C$2:$C$215,Shares!$B122,'Stock-AF'!$G$2:$G$215,Shares!$A$1)/SUMIFS('Stock-AF'!Q$2:Q$215,'Stock-AF'!$C$2:$C$215,Shares!$A122,'Stock-AF'!$G$2:$G$215,Shares!$A$1)</f>
        <v>7.3044303049888529E-2</v>
      </c>
      <c r="I122" s="9">
        <f>SUMIFS('Stock-AF'!R$2:R$215,'Stock-AF'!$C$2:$C$215,Shares!$B122,'Stock-AF'!$G$2:$G$215,Shares!$A$1)/SUMIFS('Stock-AF'!R$2:R$215,'Stock-AF'!$C$2:$C$215,Shares!$A122,'Stock-AF'!$G$2:$G$215,Shares!$A$1)</f>
        <v>0</v>
      </c>
      <c r="J122" s="9">
        <f>SUMIFS('Stock-AF'!S$2:S$215,'Stock-AF'!$C$2:$C$215,Shares!$B122,'Stock-AF'!$G$2:$G$215,Shares!$A$1)/SUMIFS('Stock-AF'!S$2:S$215,'Stock-AF'!$C$2:$C$215,Shares!$A122,'Stock-AF'!$G$2:$G$215,Shares!$A$1)</f>
        <v>0.3007748324060362</v>
      </c>
      <c r="K122" s="9">
        <f>SUMIFS('Stock-AF'!T$2:T$215,'Stock-AF'!$C$2:$C$215,Shares!$B122,'Stock-AF'!$G$2:$G$215,Shares!$A$1)/SUMIFS('Stock-AF'!T$2:T$215,'Stock-AF'!$C$2:$C$215,Shares!$A122,'Stock-AF'!$G$2:$G$215,Shares!$A$1)</f>
        <v>0.26502419665404381</v>
      </c>
      <c r="L122" s="9">
        <f>SUMIFS('Stock-AF'!U$2:U$215,'Stock-AF'!$C$2:$C$215,Shares!$B122,'Stock-AF'!$G$2:$G$215,Shares!$A$1)/SUMIFS('Stock-AF'!U$2:U$215,'Stock-AF'!$C$2:$C$215,Shares!$A122,'Stock-AF'!$G$2:$G$215,Shares!$A$1)</f>
        <v>0.42789358771095737</v>
      </c>
      <c r="M122" s="9">
        <f>SUMIFS('Stock-AF'!V$2:V$215,'Stock-AF'!$C$2:$C$215,Shares!$B122,'Stock-AF'!$G$2:$G$215,Shares!$A$1)/SUMIFS('Stock-AF'!V$2:V$215,'Stock-AF'!$C$2:$C$215,Shares!$A122,'Stock-AF'!$G$2:$G$215,Shares!$A$1)</f>
        <v>0.43426639062624384</v>
      </c>
      <c r="N122" s="9">
        <f>SUMIFS('Stock-AF'!W$2:W$215,'Stock-AF'!$C$2:$C$215,Shares!$B122,'Stock-AF'!$G$2:$G$215,Shares!$A$1)/SUMIFS('Stock-AF'!W$2:W$215,'Stock-AF'!$C$2:$C$215,Shares!$A122,'Stock-AF'!$G$2:$G$215,Shares!$A$1)</f>
        <v>0</v>
      </c>
      <c r="O122" s="9">
        <f>SUMIFS('Stock-AF'!X$2:X$215,'Stock-AF'!$C$2:$C$215,Shares!$B122,'Stock-AF'!$G$2:$G$215,Shares!$A$1)/SUMIFS('Stock-AF'!X$2:X$215,'Stock-AF'!$C$2:$C$215,Shares!$A122,'Stock-AF'!$G$2:$G$215,Shares!$A$1)</f>
        <v>0</v>
      </c>
      <c r="P122" s="9">
        <f>SUMIFS('Stock-AF'!Y$2:Y$215,'Stock-AF'!$C$2:$C$215,Shares!$B122,'Stock-AF'!$G$2:$G$215,Shares!$A$1)/SUMIFS('Stock-AF'!Y$2:Y$215,'Stock-AF'!$C$2:$C$215,Shares!$A122,'Stock-AF'!$G$2:$G$215,Shares!$A$1)</f>
        <v>0.42647221748745529</v>
      </c>
      <c r="Q122" s="9">
        <f>SUMIFS('Stock-AF'!Z$2:Z$215,'Stock-AF'!$C$2:$C$215,Shares!$B122,'Stock-AF'!$G$2:$G$215,Shares!$A$1)/SUMIFS('Stock-AF'!Z$2:Z$215,'Stock-AF'!$C$2:$C$215,Shares!$A122,'Stock-AF'!$G$2:$G$215,Shares!$A$1)</f>
        <v>0.12019988101295434</v>
      </c>
      <c r="R122" s="9">
        <f>SUMIFS('Stock-AF'!AA$2:AA$215,'Stock-AF'!$C$2:$C$215,Shares!$B122,'Stock-AF'!$G$2:$G$215,Shares!$A$1)/SUMIFS('Stock-AF'!AA$2:AA$215,'Stock-AF'!$C$2:$C$215,Shares!$A122,'Stock-AF'!$G$2:$G$215,Shares!$A$1)</f>
        <v>8.6670167890444461E-2</v>
      </c>
      <c r="S122" s="9">
        <f>SUMIFS('Stock-AF'!AB$2:AB$215,'Stock-AF'!$C$2:$C$215,Shares!$B122,'Stock-AF'!$G$2:$G$215,Shares!$A$1)/SUMIFS('Stock-AF'!AB$2:AB$215,'Stock-AF'!$C$2:$C$215,Shares!$A122,'Stock-AF'!$G$2:$G$215,Shares!$A$1)</f>
        <v>0.16585625839855667</v>
      </c>
      <c r="T122" s="9">
        <f>SUMIFS('Stock-AF'!AC$2:AC$215,'Stock-AF'!$C$2:$C$215,Shares!$B122,'Stock-AF'!$G$2:$G$215,Shares!$A$1)/SUMIFS('Stock-AF'!AC$2:AC$215,'Stock-AF'!$C$2:$C$215,Shares!$A122,'Stock-AF'!$G$2:$G$215,Shares!$A$1)</f>
        <v>0</v>
      </c>
      <c r="U122" s="9">
        <f>SUMIFS('Stock-AF'!AD$2:AD$215,'Stock-AF'!$C$2:$C$215,Shares!$B122,'Stock-AF'!$G$2:$G$215,Shares!$A$1)/SUMIFS('Stock-AF'!AD$2:AD$215,'Stock-AF'!$C$2:$C$215,Shares!$A122,'Stock-AF'!$G$2:$G$215,Shares!$A$1)</f>
        <v>0.68854139005121751</v>
      </c>
      <c r="V122" s="9">
        <f>SUMIFS('Stock-AF'!AE$2:AE$215,'Stock-AF'!$C$2:$C$215,Shares!$B122,'Stock-AF'!$G$2:$G$215,Shares!$A$1)/SUMIFS('Stock-AF'!AE$2:AE$215,'Stock-AF'!$C$2:$C$215,Shares!$A122,'Stock-AF'!$G$2:$G$215,Shares!$A$1)</f>
        <v>8.6101571025009576E-3</v>
      </c>
      <c r="W122" s="9">
        <f>SUMIFS('Stock-AF'!AF$2:AF$215,'Stock-AF'!$C$2:$C$215,Shares!$B122,'Stock-AF'!$G$2:$G$215,Shares!$A$1)/SUMIFS('Stock-AF'!AF$2:AF$215,'Stock-AF'!$C$2:$C$215,Shares!$A122,'Stock-AF'!$G$2:$G$215,Shares!$A$1)</f>
        <v>2.9669633839710993E-2</v>
      </c>
      <c r="X122" s="9">
        <f>SUMIFS('Stock-AF'!AG$2:AG$215,'Stock-AF'!$C$2:$C$215,Shares!$B122,'Stock-AF'!$G$2:$G$215,Shares!$A$1)/SUMIFS('Stock-AF'!AG$2:AG$215,'Stock-AF'!$C$2:$C$215,Shares!$A122,'Stock-AF'!$G$2:$G$215,Shares!$A$1)</f>
        <v>0.64119530065015418</v>
      </c>
      <c r="Y122" s="9">
        <f>SUMIFS('Stock-AF'!AH$2:AH$215,'Stock-AF'!$C$2:$C$215,Shares!$B122,'Stock-AF'!$G$2:$G$215,Shares!$A$1)/SUMIFS('Stock-AF'!AH$2:AH$215,'Stock-AF'!$C$2:$C$215,Shares!$A122,'Stock-AF'!$G$2:$G$215,Shares!$A$1)</f>
        <v>0.32301979183196833</v>
      </c>
      <c r="Z122" s="9">
        <f>SUMIFS('Stock-AF'!AI$2:AI$215,'Stock-AF'!$C$2:$C$215,Shares!$B122,'Stock-AF'!$G$2:$G$215,Shares!$A$1)/SUMIFS('Stock-AF'!AI$2:AI$215,'Stock-AF'!$C$2:$C$215,Shares!$A122,'Stock-AF'!$G$2:$G$215,Shares!$A$1)</f>
        <v>0.45770654588044979</v>
      </c>
      <c r="AA122" s="9">
        <f>SUMIFS('Stock-AF'!AJ$2:AJ$215,'Stock-AF'!$C$2:$C$215,Shares!$B122,'Stock-AF'!$G$2:$G$215,Shares!$A$1)/SUMIFS('Stock-AF'!AJ$2:AJ$215,'Stock-AF'!$C$2:$C$215,Shares!$A122,'Stock-AF'!$G$2:$G$215,Shares!$A$1)</f>
        <v>0</v>
      </c>
      <c r="AB122" s="9">
        <f>SUMIFS('Stock-AF'!AK$2:AK$215,'Stock-AF'!$C$2:$C$215,Shares!$B122,'Stock-AF'!$G$2:$G$215,Shares!$A$1)/SUMIFS('Stock-AF'!AK$2:AK$215,'Stock-AF'!$C$2:$C$215,Shares!$A122,'Stock-AF'!$G$2:$G$215,Shares!$A$1)</f>
        <v>8.9549325894381443E-2</v>
      </c>
      <c r="AC122" s="9">
        <f>SUMIFS('Stock-AF'!AL$2:AL$215,'Stock-AF'!$C$2:$C$215,Shares!$B122,'Stock-AF'!$G$2:$G$215,Shares!$A$1)/SUMIFS('Stock-AF'!AL$2:AL$215,'Stock-AF'!$C$2:$C$215,Shares!$A122,'Stock-AF'!$G$2:$G$215,Shares!$A$1)</f>
        <v>0</v>
      </c>
      <c r="AD122" s="9">
        <f>SUMIFS('Stock-AF'!AM$2:AM$215,'Stock-AF'!$C$2:$C$215,Shares!$B122,'Stock-AF'!$G$2:$G$215,Shares!$A$1)/SUMIFS('Stock-AF'!AM$2:AM$215,'Stock-AF'!$C$2:$C$215,Shares!$A122,'Stock-AF'!$G$2:$G$215,Shares!$A$1)</f>
        <v>0.19760029957027678</v>
      </c>
      <c r="AE122" s="9">
        <f>SUMIFS('Stock-AF'!AN$2:AN$215,'Stock-AF'!$C$2:$C$215,Shares!$B122,'Stock-AF'!$G$2:$G$215,Shares!$A$1)/SUMIFS('Stock-AF'!AN$2:AN$215,'Stock-AF'!$C$2:$C$215,Shares!$A122,'Stock-AF'!$G$2:$G$215,Shares!$A$1)</f>
        <v>7.7852751030964271E-2</v>
      </c>
      <c r="AF122" s="9">
        <f>SUMIFS('Stock-AF'!AO$2:AO$215,'Stock-AF'!$C$2:$C$215,Shares!$B122,'Stock-AF'!$G$2:$G$215,Shares!$A$1)/SUMIFS('Stock-AF'!AO$2:AO$215,'Stock-AF'!$C$2:$C$215,Shares!$A122,'Stock-AF'!$G$2:$G$215,Shares!$A$1)</f>
        <v>0.15749250340387586</v>
      </c>
      <c r="AG122" s="9">
        <f>SUMIFS('Stock-AF'!AP$2:AP$215,'Stock-AF'!$C$2:$C$215,Shares!$B122,'Stock-AF'!$G$2:$G$215,Shares!$A$1)/SUMIFS('Stock-AF'!AP$2:AP$215,'Stock-AF'!$C$2:$C$215,Shares!$A122,'Stock-AF'!$G$2:$G$215,Shares!$A$1)</f>
        <v>1.0416547721906515E-2</v>
      </c>
      <c r="AH122" s="9">
        <f>SUMIFS('Stock-AF'!AQ$2:AQ$215,'Stock-AF'!$C$2:$C$215,Shares!$B122,'Stock-AF'!$G$2:$G$215,Shares!$A$1)/SUMIFS('Stock-AF'!AQ$2:AQ$215,'Stock-AF'!$C$2:$C$215,Shares!$A122,'Stock-AF'!$G$2:$G$215,Shares!$A$1)</f>
        <v>0.24114793780601626</v>
      </c>
      <c r="AI122" s="9">
        <f>SUMIFS('Stock-AF'!AR$2:AR$215,'Stock-AF'!$C$2:$C$215,Shares!$B122,'Stock-AF'!$G$2:$G$215,Shares!$A$1)/SUMIFS('Stock-AF'!AR$2:AR$215,'Stock-AF'!$C$2:$C$215,Shares!$A122,'Stock-AF'!$G$2:$G$215,Shares!$A$1)</f>
        <v>0.21878827063147457</v>
      </c>
      <c r="AJ122" s="9">
        <f>SUMIFS('Stock-AF'!AS$2:AS$215,'Stock-AF'!$C$2:$C$215,Shares!$B122,'Stock-AF'!$G$2:$G$215,Shares!$A$1)/SUMIFS('Stock-AF'!AS$2:AS$215,'Stock-AF'!$C$2:$C$215,Shares!$A122,'Stock-AF'!$G$2:$G$215,Shares!$A$1)</f>
        <v>0.44455790687206514</v>
      </c>
      <c r="AK122" s="9">
        <f>SUMIFS('Stock-AF'!AT$2:AT$215,'Stock-AF'!$C$2:$C$215,Shares!$B122,'Stock-AF'!$G$2:$G$215,Shares!$A$1)/SUMIFS('Stock-AF'!AT$2:AT$215,'Stock-AF'!$C$2:$C$215,Shares!$A122,'Stock-AF'!$G$2:$G$215,Shares!$A$1)</f>
        <v>0.12310499971925409</v>
      </c>
      <c r="AL122" s="9">
        <f>SUMIFS('Stock-AF'!AU$2:AU$215,'Stock-AF'!$C$2:$C$215,Shares!$B122,'Stock-AF'!$G$2:$G$215,Shares!$A$1)/SUMIFS('Stock-AF'!AU$2:AU$215,'Stock-AF'!$C$2:$C$215,Shares!$A122,'Stock-AF'!$G$2:$G$215,Shares!$A$1)</f>
        <v>0.33607988345882228</v>
      </c>
      <c r="AM122" s="9">
        <f>SUMIFS('Stock-AF'!AV$2:AV$215,'Stock-AF'!$C$2:$C$215,Shares!$B122,'Stock-AF'!$G$2:$G$215,Shares!$A$1)/SUMIFS('Stock-AF'!AV$2:AV$215,'Stock-AF'!$C$2:$C$215,Shares!$A122,'Stock-AF'!$G$2:$G$215,Shares!$A$1)</f>
        <v>3.9233701066528945E-2</v>
      </c>
    </row>
    <row r="123" spans="1:39">
      <c r="A123" t="str">
        <f t="shared" si="1"/>
        <v>C_ES-WH-SR*</v>
      </c>
      <c r="B123" s="4" t="s">
        <v>236</v>
      </c>
      <c r="C123" s="9">
        <f>SUMIFS('Stock-AF'!L$2:L$215,'Stock-AF'!$C$2:$C$215,Shares!$B123,'Stock-AF'!$G$2:$G$215,Shares!$A$1)/SUMIFS('Stock-AF'!L$2:L$215,'Stock-AF'!$C$2:$C$215,Shares!$A123,'Stock-AF'!$G$2:$G$215,Shares!$A$1)</f>
        <v>8.8112783252035295E-2</v>
      </c>
      <c r="D123" s="9">
        <f>SUMIFS('Stock-AF'!M$2:M$215,'Stock-AF'!$C$2:$C$215,Shares!$B123,'Stock-AF'!$G$2:$G$215,Shares!$A$1)/SUMIFS('Stock-AF'!M$2:M$215,'Stock-AF'!$C$2:$C$215,Shares!$A123,'Stock-AF'!$G$2:$G$215,Shares!$A$1)</f>
        <v>1.261384953036365E-2</v>
      </c>
      <c r="E123" s="9">
        <f>SUMIFS('Stock-AF'!N$2:N$215,'Stock-AF'!$C$2:$C$215,Shares!$B123,'Stock-AF'!$G$2:$G$215,Shares!$A$1)/SUMIFS('Stock-AF'!N$2:N$215,'Stock-AF'!$C$2:$C$215,Shares!$A123,'Stock-AF'!$G$2:$G$215,Shares!$A$1)</f>
        <v>0</v>
      </c>
      <c r="F123" s="9">
        <f>SUMIFS('Stock-AF'!O$2:O$215,'Stock-AF'!$C$2:$C$215,Shares!$B123,'Stock-AF'!$G$2:$G$215,Shares!$A$1)/SUMIFS('Stock-AF'!O$2:O$215,'Stock-AF'!$C$2:$C$215,Shares!$A123,'Stock-AF'!$G$2:$G$215,Shares!$A$1)</f>
        <v>0.1005973719636767</v>
      </c>
      <c r="G123" s="9">
        <f>SUMIFS('Stock-AF'!P$2:P$215,'Stock-AF'!$C$2:$C$215,Shares!$B123,'Stock-AF'!$G$2:$G$215,Shares!$A$1)/SUMIFS('Stock-AF'!P$2:P$215,'Stock-AF'!$C$2:$C$215,Shares!$A123,'Stock-AF'!$G$2:$G$215,Shares!$A$1)</f>
        <v>1.2187234695504066E-2</v>
      </c>
      <c r="H123" s="9">
        <f>SUMIFS('Stock-AF'!Q$2:Q$215,'Stock-AF'!$C$2:$C$215,Shares!$B123,'Stock-AF'!$G$2:$G$215,Shares!$A$1)/SUMIFS('Stock-AF'!Q$2:Q$215,'Stock-AF'!$C$2:$C$215,Shares!$A123,'Stock-AF'!$G$2:$G$215,Shares!$A$1)</f>
        <v>0</v>
      </c>
      <c r="I123" s="9">
        <f>SUMIFS('Stock-AF'!R$2:R$215,'Stock-AF'!$C$2:$C$215,Shares!$B123,'Stock-AF'!$G$2:$G$215,Shares!$A$1)/SUMIFS('Stock-AF'!R$2:R$215,'Stock-AF'!$C$2:$C$215,Shares!$A123,'Stock-AF'!$G$2:$G$215,Shares!$A$1)</f>
        <v>0</v>
      </c>
      <c r="J123" s="9">
        <f>SUMIFS('Stock-AF'!S$2:S$215,'Stock-AF'!$C$2:$C$215,Shares!$B123,'Stock-AF'!$G$2:$G$215,Shares!$A$1)/SUMIFS('Stock-AF'!S$2:S$215,'Stock-AF'!$C$2:$C$215,Shares!$A123,'Stock-AF'!$G$2:$G$215,Shares!$A$1)</f>
        <v>0</v>
      </c>
      <c r="K123" s="9">
        <f>SUMIFS('Stock-AF'!T$2:T$215,'Stock-AF'!$C$2:$C$215,Shares!$B123,'Stock-AF'!$G$2:$G$215,Shares!$A$1)/SUMIFS('Stock-AF'!T$2:T$215,'Stock-AF'!$C$2:$C$215,Shares!$A123,'Stock-AF'!$G$2:$G$215,Shares!$A$1)</f>
        <v>2.6486051935603595E-2</v>
      </c>
      <c r="L123" s="9">
        <f>SUMIFS('Stock-AF'!U$2:U$215,'Stock-AF'!$C$2:$C$215,Shares!$B123,'Stock-AF'!$G$2:$G$215,Shares!$A$1)/SUMIFS('Stock-AF'!U$2:U$215,'Stock-AF'!$C$2:$C$215,Shares!$A123,'Stock-AF'!$G$2:$G$215,Shares!$A$1)</f>
        <v>3.7826365816110582E-3</v>
      </c>
      <c r="M123" s="9">
        <f>SUMIFS('Stock-AF'!V$2:V$215,'Stock-AF'!$C$2:$C$215,Shares!$B123,'Stock-AF'!$G$2:$G$215,Shares!$A$1)/SUMIFS('Stock-AF'!V$2:V$215,'Stock-AF'!$C$2:$C$215,Shares!$A123,'Stock-AF'!$G$2:$G$215,Shares!$A$1)</f>
        <v>2.6112846703393753E-3</v>
      </c>
      <c r="N123" s="9">
        <f>SUMIFS('Stock-AF'!W$2:W$215,'Stock-AF'!$C$2:$C$215,Shares!$B123,'Stock-AF'!$G$2:$G$215,Shares!$A$1)/SUMIFS('Stock-AF'!W$2:W$215,'Stock-AF'!$C$2:$C$215,Shares!$A123,'Stock-AF'!$G$2:$G$215,Shares!$A$1)</f>
        <v>1.490694700624625E-2</v>
      </c>
      <c r="O123" s="9">
        <f>SUMIFS('Stock-AF'!X$2:X$215,'Stock-AF'!$C$2:$C$215,Shares!$B123,'Stock-AF'!$G$2:$G$215,Shares!$A$1)/SUMIFS('Stock-AF'!X$2:X$215,'Stock-AF'!$C$2:$C$215,Shares!$A123,'Stock-AF'!$G$2:$G$215,Shares!$A$1)</f>
        <v>6.6008725712890196E-2</v>
      </c>
      <c r="P123" s="9">
        <f>SUMIFS('Stock-AF'!Y$2:Y$215,'Stock-AF'!$C$2:$C$215,Shares!$B123,'Stock-AF'!$G$2:$G$215,Shares!$A$1)/SUMIFS('Stock-AF'!Y$2:Y$215,'Stock-AF'!$C$2:$C$215,Shares!$A123,'Stock-AF'!$G$2:$G$215,Shares!$A$1)</f>
        <v>0</v>
      </c>
      <c r="Q123" s="9">
        <f>SUMIFS('Stock-AF'!Z$2:Z$215,'Stock-AF'!$C$2:$C$215,Shares!$B123,'Stock-AF'!$G$2:$G$215,Shares!$A$1)/SUMIFS('Stock-AF'!Z$2:Z$215,'Stock-AF'!$C$2:$C$215,Shares!$A123,'Stock-AF'!$G$2:$G$215,Shares!$A$1)</f>
        <v>5.7369585708668756E-2</v>
      </c>
      <c r="R123" s="9">
        <f>SUMIFS('Stock-AF'!AA$2:AA$215,'Stock-AF'!$C$2:$C$215,Shares!$B123,'Stock-AF'!$G$2:$G$215,Shares!$A$1)/SUMIFS('Stock-AF'!AA$2:AA$215,'Stock-AF'!$C$2:$C$215,Shares!$A123,'Stock-AF'!$G$2:$G$215,Shares!$A$1)</f>
        <v>1.4073110522365548E-2</v>
      </c>
      <c r="S123" s="9">
        <f>SUMIFS('Stock-AF'!AB$2:AB$215,'Stock-AF'!$C$2:$C$215,Shares!$B123,'Stock-AF'!$G$2:$G$215,Shares!$A$1)/SUMIFS('Stock-AF'!AB$2:AB$215,'Stock-AF'!$C$2:$C$215,Shares!$A123,'Stock-AF'!$G$2:$G$215,Shares!$A$1)</f>
        <v>8.1297862810148086E-3</v>
      </c>
      <c r="T123" s="9">
        <f>SUMIFS('Stock-AF'!AC$2:AC$215,'Stock-AF'!$C$2:$C$215,Shares!$B123,'Stock-AF'!$G$2:$G$215,Shares!$A$1)/SUMIFS('Stock-AF'!AC$2:AC$215,'Stock-AF'!$C$2:$C$215,Shares!$A123,'Stock-AF'!$G$2:$G$215,Shares!$A$1)</f>
        <v>7.0481447030442531E-3</v>
      </c>
      <c r="U123" s="9">
        <f>SUMIFS('Stock-AF'!AD$2:AD$215,'Stock-AF'!$C$2:$C$215,Shares!$B123,'Stock-AF'!$G$2:$G$215,Shares!$A$1)/SUMIFS('Stock-AF'!AD$2:AD$215,'Stock-AF'!$C$2:$C$215,Shares!$A123,'Stock-AF'!$G$2:$G$215,Shares!$A$1)</f>
        <v>1.6992339953304757E-2</v>
      </c>
      <c r="V123" s="9">
        <f>SUMIFS('Stock-AF'!AE$2:AE$215,'Stock-AF'!$C$2:$C$215,Shares!$B123,'Stock-AF'!$G$2:$G$215,Shares!$A$1)/SUMIFS('Stock-AF'!AE$2:AE$215,'Stock-AF'!$C$2:$C$215,Shares!$A123,'Stock-AF'!$G$2:$G$215,Shares!$A$1)</f>
        <v>0.11350876562723211</v>
      </c>
      <c r="W123" s="9">
        <f>SUMIFS('Stock-AF'!AF$2:AF$215,'Stock-AF'!$C$2:$C$215,Shares!$B123,'Stock-AF'!$G$2:$G$215,Shares!$A$1)/SUMIFS('Stock-AF'!AF$2:AF$215,'Stock-AF'!$C$2:$C$215,Shares!$A123,'Stock-AF'!$G$2:$G$215,Shares!$A$1)</f>
        <v>0.11194204301807048</v>
      </c>
      <c r="X123" s="9">
        <f>SUMIFS('Stock-AF'!AG$2:AG$215,'Stock-AF'!$C$2:$C$215,Shares!$B123,'Stock-AF'!$G$2:$G$215,Shares!$A$1)/SUMIFS('Stock-AF'!AG$2:AG$215,'Stock-AF'!$C$2:$C$215,Shares!$A123,'Stock-AF'!$G$2:$G$215,Shares!$A$1)</f>
        <v>0</v>
      </c>
      <c r="Y123" s="9">
        <f>SUMIFS('Stock-AF'!AH$2:AH$215,'Stock-AF'!$C$2:$C$215,Shares!$B123,'Stock-AF'!$G$2:$G$215,Shares!$A$1)/SUMIFS('Stock-AF'!AH$2:AH$215,'Stock-AF'!$C$2:$C$215,Shares!$A123,'Stock-AF'!$G$2:$G$215,Shares!$A$1)</f>
        <v>0.18088788069238865</v>
      </c>
      <c r="Z123" s="9">
        <f>SUMIFS('Stock-AF'!AI$2:AI$215,'Stock-AF'!$C$2:$C$215,Shares!$B123,'Stock-AF'!$G$2:$G$215,Shares!$A$1)/SUMIFS('Stock-AF'!AI$2:AI$215,'Stock-AF'!$C$2:$C$215,Shares!$A123,'Stock-AF'!$G$2:$G$215,Shares!$A$1)</f>
        <v>3.5602120362958878E-3</v>
      </c>
      <c r="AA123" s="9">
        <f>SUMIFS('Stock-AF'!AJ$2:AJ$215,'Stock-AF'!$C$2:$C$215,Shares!$B123,'Stock-AF'!$G$2:$G$215,Shares!$A$1)/SUMIFS('Stock-AF'!AJ$2:AJ$215,'Stock-AF'!$C$2:$C$215,Shares!$A123,'Stock-AF'!$G$2:$G$215,Shares!$A$1)</f>
        <v>0</v>
      </c>
      <c r="AB123" s="9">
        <f>SUMIFS('Stock-AF'!AK$2:AK$215,'Stock-AF'!$C$2:$C$215,Shares!$B123,'Stock-AF'!$G$2:$G$215,Shares!$A$1)/SUMIFS('Stock-AF'!AK$2:AK$215,'Stock-AF'!$C$2:$C$215,Shares!$A123,'Stock-AF'!$G$2:$G$215,Shares!$A$1)</f>
        <v>2.4931537515006354E-2</v>
      </c>
      <c r="AC123" s="9">
        <f>SUMIFS('Stock-AF'!AL$2:AL$215,'Stock-AF'!$C$2:$C$215,Shares!$B123,'Stock-AF'!$G$2:$G$215,Shares!$A$1)/SUMIFS('Stock-AF'!AL$2:AL$215,'Stock-AF'!$C$2:$C$215,Shares!$A123,'Stock-AF'!$G$2:$G$215,Shares!$A$1)</f>
        <v>9.373239809465167E-2</v>
      </c>
      <c r="AD123" s="9">
        <f>SUMIFS('Stock-AF'!AM$2:AM$215,'Stock-AF'!$C$2:$C$215,Shares!$B123,'Stock-AF'!$G$2:$G$215,Shares!$A$1)/SUMIFS('Stock-AF'!AM$2:AM$215,'Stock-AF'!$C$2:$C$215,Shares!$A123,'Stock-AF'!$G$2:$G$215,Shares!$A$1)</f>
        <v>1.4617150982313159E-2</v>
      </c>
      <c r="AE123" s="9">
        <f>SUMIFS('Stock-AF'!AN$2:AN$215,'Stock-AF'!$C$2:$C$215,Shares!$B123,'Stock-AF'!$G$2:$G$215,Shares!$A$1)/SUMIFS('Stock-AF'!AN$2:AN$215,'Stock-AF'!$C$2:$C$215,Shares!$A123,'Stock-AF'!$G$2:$G$215,Shares!$A$1)</f>
        <v>2.6459528640805315E-3</v>
      </c>
      <c r="AF123" s="9">
        <f>SUMIFS('Stock-AF'!AO$2:AO$215,'Stock-AF'!$C$2:$C$215,Shares!$B123,'Stock-AF'!$G$2:$G$215,Shares!$A$1)/SUMIFS('Stock-AF'!AO$2:AO$215,'Stock-AF'!$C$2:$C$215,Shares!$A123,'Stock-AF'!$G$2:$G$215,Shares!$A$1)</f>
        <v>8.8365874625938798E-3</v>
      </c>
      <c r="AG123" s="9">
        <f>SUMIFS('Stock-AF'!AP$2:AP$215,'Stock-AF'!$C$2:$C$215,Shares!$B123,'Stock-AF'!$G$2:$G$215,Shares!$A$1)/SUMIFS('Stock-AF'!AP$2:AP$215,'Stock-AF'!$C$2:$C$215,Shares!$A123,'Stock-AF'!$G$2:$G$215,Shares!$A$1)</f>
        <v>2.3277013782367236E-2</v>
      </c>
      <c r="AH123" s="9">
        <f>SUMIFS('Stock-AF'!AQ$2:AQ$215,'Stock-AF'!$C$2:$C$215,Shares!$B123,'Stock-AF'!$G$2:$G$215,Shares!$A$1)/SUMIFS('Stock-AF'!AQ$2:AQ$215,'Stock-AF'!$C$2:$C$215,Shares!$A123,'Stock-AF'!$G$2:$G$215,Shares!$A$1)</f>
        <v>7.4409082734930958E-3</v>
      </c>
      <c r="AI123" s="9">
        <f>SUMIFS('Stock-AF'!AR$2:AR$215,'Stock-AF'!$C$2:$C$215,Shares!$B123,'Stock-AF'!$G$2:$G$215,Shares!$A$1)/SUMIFS('Stock-AF'!AR$2:AR$215,'Stock-AF'!$C$2:$C$215,Shares!$A123,'Stock-AF'!$G$2:$G$215,Shares!$A$1)</f>
        <v>8.742070985479914E-3</v>
      </c>
      <c r="AJ123" s="9">
        <f>SUMIFS('Stock-AF'!AS$2:AS$215,'Stock-AF'!$C$2:$C$215,Shares!$B123,'Stock-AF'!$G$2:$G$215,Shares!$A$1)/SUMIFS('Stock-AF'!AS$2:AS$215,'Stock-AF'!$C$2:$C$215,Shares!$A123,'Stock-AF'!$G$2:$G$215,Shares!$A$1)</f>
        <v>2.3851369938974265E-3</v>
      </c>
      <c r="AK123" s="9">
        <f>SUMIFS('Stock-AF'!AT$2:AT$215,'Stock-AF'!$C$2:$C$215,Shares!$B123,'Stock-AF'!$G$2:$G$215,Shares!$A$1)/SUMIFS('Stock-AF'!AT$2:AT$215,'Stock-AF'!$C$2:$C$215,Shares!$A123,'Stock-AF'!$G$2:$G$215,Shares!$A$1)</f>
        <v>0.1843086494678319</v>
      </c>
      <c r="AL123" s="9">
        <f>SUMIFS('Stock-AF'!AU$2:AU$215,'Stock-AF'!$C$2:$C$215,Shares!$B123,'Stock-AF'!$G$2:$G$215,Shares!$A$1)/SUMIFS('Stock-AF'!AU$2:AU$215,'Stock-AF'!$C$2:$C$215,Shares!$A123,'Stock-AF'!$G$2:$G$215,Shares!$A$1)</f>
        <v>1.3376424186187098E-2</v>
      </c>
      <c r="AM123" s="9">
        <f>SUMIFS('Stock-AF'!AV$2:AV$215,'Stock-AF'!$C$2:$C$215,Shares!$B123,'Stock-AF'!$G$2:$G$215,Shares!$A$1)/SUMIFS('Stock-AF'!AV$2:AV$215,'Stock-AF'!$C$2:$C$215,Shares!$A123,'Stock-AF'!$G$2:$G$215,Shares!$A$1)</f>
        <v>0</v>
      </c>
    </row>
    <row r="124" spans="1:39">
      <c r="A124" t="str">
        <f t="shared" si="1"/>
        <v>C_ES-WH-SR*</v>
      </c>
      <c r="B124" s="4" t="s">
        <v>237</v>
      </c>
      <c r="C124" s="9">
        <f>SUMIFS('Stock-AF'!L$2:L$215,'Stock-AF'!$C$2:$C$215,Shares!$B124,'Stock-AF'!$G$2:$G$215,Shares!$A$1)/SUMIFS('Stock-AF'!L$2:L$215,'Stock-AF'!$C$2:$C$215,Shares!$A124,'Stock-AF'!$G$2:$G$215,Shares!$A$1)</f>
        <v>4.5708507124372133E-2</v>
      </c>
      <c r="D124" s="9">
        <f>SUMIFS('Stock-AF'!M$2:M$215,'Stock-AF'!$C$2:$C$215,Shares!$B124,'Stock-AF'!$G$2:$G$215,Shares!$A$1)/SUMIFS('Stock-AF'!M$2:M$215,'Stock-AF'!$C$2:$C$215,Shares!$A124,'Stock-AF'!$G$2:$G$215,Shares!$A$1)</f>
        <v>0.1212979189078438</v>
      </c>
      <c r="E124" s="9">
        <f>SUMIFS('Stock-AF'!N$2:N$215,'Stock-AF'!$C$2:$C$215,Shares!$B124,'Stock-AF'!$G$2:$G$215,Shares!$A$1)/SUMIFS('Stock-AF'!N$2:N$215,'Stock-AF'!$C$2:$C$215,Shares!$A124,'Stock-AF'!$G$2:$G$215,Shares!$A$1)</f>
        <v>0.3536511706670819</v>
      </c>
      <c r="F124" s="9">
        <f>SUMIFS('Stock-AF'!O$2:O$215,'Stock-AF'!$C$2:$C$215,Shares!$B124,'Stock-AF'!$G$2:$G$215,Shares!$A$1)/SUMIFS('Stock-AF'!O$2:O$215,'Stock-AF'!$C$2:$C$215,Shares!$A124,'Stock-AF'!$G$2:$G$215,Shares!$A$1)</f>
        <v>0.4356849661225613</v>
      </c>
      <c r="G124" s="9">
        <f>SUMIFS('Stock-AF'!P$2:P$215,'Stock-AF'!$C$2:$C$215,Shares!$B124,'Stock-AF'!$G$2:$G$215,Shares!$A$1)/SUMIFS('Stock-AF'!P$2:P$215,'Stock-AF'!$C$2:$C$215,Shares!$A124,'Stock-AF'!$G$2:$G$215,Shares!$A$1)</f>
        <v>4.3425099432318086E-2</v>
      </c>
      <c r="H124" s="9">
        <f>SUMIFS('Stock-AF'!Q$2:Q$215,'Stock-AF'!$C$2:$C$215,Shares!$B124,'Stock-AF'!$G$2:$G$215,Shares!$A$1)/SUMIFS('Stock-AF'!Q$2:Q$215,'Stock-AF'!$C$2:$C$215,Shares!$A124,'Stock-AF'!$G$2:$G$215,Shares!$A$1)</f>
        <v>0.54256688839063527</v>
      </c>
      <c r="I124" s="9">
        <f>SUMIFS('Stock-AF'!R$2:R$215,'Stock-AF'!$C$2:$C$215,Shares!$B124,'Stock-AF'!$G$2:$G$215,Shares!$A$1)/SUMIFS('Stock-AF'!R$2:R$215,'Stock-AF'!$C$2:$C$215,Shares!$A124,'Stock-AF'!$G$2:$G$215,Shares!$A$1)</f>
        <v>0.12738716874931183</v>
      </c>
      <c r="J124" s="9">
        <f>SUMIFS('Stock-AF'!S$2:S$215,'Stock-AF'!$C$2:$C$215,Shares!$B124,'Stock-AF'!$G$2:$G$215,Shares!$A$1)/SUMIFS('Stock-AF'!S$2:S$215,'Stock-AF'!$C$2:$C$215,Shares!$A124,'Stock-AF'!$G$2:$G$215,Shares!$A$1)</f>
        <v>1.1739651479501196E-2</v>
      </c>
      <c r="K124" s="9">
        <f>SUMIFS('Stock-AF'!T$2:T$215,'Stock-AF'!$C$2:$C$215,Shares!$B124,'Stock-AF'!$G$2:$G$215,Shares!$A$1)/SUMIFS('Stock-AF'!T$2:T$215,'Stock-AF'!$C$2:$C$215,Shares!$A124,'Stock-AF'!$G$2:$G$215,Shares!$A$1)</f>
        <v>0.40100938011912945</v>
      </c>
      <c r="L124" s="9">
        <f>SUMIFS('Stock-AF'!U$2:U$215,'Stock-AF'!$C$2:$C$215,Shares!$B124,'Stock-AF'!$G$2:$G$215,Shares!$A$1)/SUMIFS('Stock-AF'!U$2:U$215,'Stock-AF'!$C$2:$C$215,Shares!$A124,'Stock-AF'!$G$2:$G$215,Shares!$A$1)</f>
        <v>4.4472126761908599E-2</v>
      </c>
      <c r="M124" s="9">
        <f>SUMIFS('Stock-AF'!V$2:V$215,'Stock-AF'!$C$2:$C$215,Shares!$B124,'Stock-AF'!$G$2:$G$215,Shares!$A$1)/SUMIFS('Stock-AF'!V$2:V$215,'Stock-AF'!$C$2:$C$215,Shares!$A124,'Stock-AF'!$G$2:$G$215,Shares!$A$1)</f>
        <v>0.10037910216145247</v>
      </c>
      <c r="N124" s="9">
        <f>SUMIFS('Stock-AF'!W$2:W$215,'Stock-AF'!$C$2:$C$215,Shares!$B124,'Stock-AF'!$G$2:$G$215,Shares!$A$1)/SUMIFS('Stock-AF'!W$2:W$215,'Stock-AF'!$C$2:$C$215,Shares!$A124,'Stock-AF'!$G$2:$G$215,Shares!$A$1)</f>
        <v>0.10418439919759818</v>
      </c>
      <c r="O124" s="9">
        <f>SUMIFS('Stock-AF'!X$2:X$215,'Stock-AF'!$C$2:$C$215,Shares!$B124,'Stock-AF'!$G$2:$G$215,Shares!$A$1)/SUMIFS('Stock-AF'!X$2:X$215,'Stock-AF'!$C$2:$C$215,Shares!$A124,'Stock-AF'!$G$2:$G$215,Shares!$A$1)</f>
        <v>0.14870764871594852</v>
      </c>
      <c r="P124" s="9">
        <f>SUMIFS('Stock-AF'!Y$2:Y$215,'Stock-AF'!$C$2:$C$215,Shares!$B124,'Stock-AF'!$G$2:$G$215,Shares!$A$1)/SUMIFS('Stock-AF'!Y$2:Y$215,'Stock-AF'!$C$2:$C$215,Shares!$A124,'Stock-AF'!$G$2:$G$215,Shares!$A$1)</f>
        <v>7.4936142244464946E-2</v>
      </c>
      <c r="Q124" s="9">
        <f>SUMIFS('Stock-AF'!Z$2:Z$215,'Stock-AF'!$C$2:$C$215,Shares!$B124,'Stock-AF'!$G$2:$G$215,Shares!$A$1)/SUMIFS('Stock-AF'!Z$2:Z$215,'Stock-AF'!$C$2:$C$215,Shares!$A124,'Stock-AF'!$G$2:$G$215,Shares!$A$1)</f>
        <v>0.14648675238486392</v>
      </c>
      <c r="R124" s="9">
        <f>SUMIFS('Stock-AF'!AA$2:AA$215,'Stock-AF'!$C$2:$C$215,Shares!$B124,'Stock-AF'!$G$2:$G$215,Shares!$A$1)/SUMIFS('Stock-AF'!AA$2:AA$215,'Stock-AF'!$C$2:$C$215,Shares!$A124,'Stock-AF'!$G$2:$G$215,Shares!$A$1)</f>
        <v>0.1169126509789267</v>
      </c>
      <c r="S124" s="9">
        <f>SUMIFS('Stock-AF'!AB$2:AB$215,'Stock-AF'!$C$2:$C$215,Shares!$B124,'Stock-AF'!$G$2:$G$215,Shares!$A$1)/SUMIFS('Stock-AF'!AB$2:AB$215,'Stock-AF'!$C$2:$C$215,Shares!$A124,'Stock-AF'!$G$2:$G$215,Shares!$A$1)</f>
        <v>0</v>
      </c>
      <c r="T124" s="9">
        <f>SUMIFS('Stock-AF'!AC$2:AC$215,'Stock-AF'!$C$2:$C$215,Shares!$B124,'Stock-AF'!$G$2:$G$215,Shares!$A$1)/SUMIFS('Stock-AF'!AC$2:AC$215,'Stock-AF'!$C$2:$C$215,Shares!$A124,'Stock-AF'!$G$2:$G$215,Shares!$A$1)</f>
        <v>0.45098243169926722</v>
      </c>
      <c r="U124" s="9">
        <f>SUMIFS('Stock-AF'!AD$2:AD$215,'Stock-AF'!$C$2:$C$215,Shares!$B124,'Stock-AF'!$G$2:$G$215,Shares!$A$1)/SUMIFS('Stock-AF'!AD$2:AD$215,'Stock-AF'!$C$2:$C$215,Shares!$A124,'Stock-AF'!$G$2:$G$215,Shares!$A$1)</f>
        <v>0</v>
      </c>
      <c r="V124" s="9">
        <f>SUMIFS('Stock-AF'!AE$2:AE$215,'Stock-AF'!$C$2:$C$215,Shares!$B124,'Stock-AF'!$G$2:$G$215,Shares!$A$1)/SUMIFS('Stock-AF'!AE$2:AE$215,'Stock-AF'!$C$2:$C$215,Shares!$A124,'Stock-AF'!$G$2:$G$215,Shares!$A$1)</f>
        <v>1.940290201763413E-2</v>
      </c>
      <c r="W124" s="9">
        <f>SUMIFS('Stock-AF'!AF$2:AF$215,'Stock-AF'!$C$2:$C$215,Shares!$B124,'Stock-AF'!$G$2:$G$215,Shares!$A$1)/SUMIFS('Stock-AF'!AF$2:AF$215,'Stock-AF'!$C$2:$C$215,Shares!$A124,'Stock-AF'!$G$2:$G$215,Shares!$A$1)</f>
        <v>0.37978744610838616</v>
      </c>
      <c r="X124" s="9">
        <f>SUMIFS('Stock-AF'!AG$2:AG$215,'Stock-AF'!$C$2:$C$215,Shares!$B124,'Stock-AF'!$G$2:$G$215,Shares!$A$1)/SUMIFS('Stock-AF'!AG$2:AG$215,'Stock-AF'!$C$2:$C$215,Shares!$A124,'Stock-AF'!$G$2:$G$215,Shares!$A$1)</f>
        <v>2.7236628746827318E-2</v>
      </c>
      <c r="Y124" s="9">
        <f>SUMIFS('Stock-AF'!AH$2:AH$215,'Stock-AF'!$C$2:$C$215,Shares!$B124,'Stock-AF'!$G$2:$G$215,Shares!$A$1)/SUMIFS('Stock-AF'!AH$2:AH$215,'Stock-AF'!$C$2:$C$215,Shares!$A124,'Stock-AF'!$G$2:$G$215,Shares!$A$1)</f>
        <v>0.27962082336297611</v>
      </c>
      <c r="Z124" s="9">
        <f>SUMIFS('Stock-AF'!AI$2:AI$215,'Stock-AF'!$C$2:$C$215,Shares!$B124,'Stock-AF'!$G$2:$G$215,Shares!$A$1)/SUMIFS('Stock-AF'!AI$2:AI$215,'Stock-AF'!$C$2:$C$215,Shares!$A124,'Stock-AF'!$G$2:$G$215,Shares!$A$1)</f>
        <v>8.0081174538371269E-2</v>
      </c>
      <c r="AA124" s="9">
        <f>SUMIFS('Stock-AF'!AJ$2:AJ$215,'Stock-AF'!$C$2:$C$215,Shares!$B124,'Stock-AF'!$G$2:$G$215,Shares!$A$1)/SUMIFS('Stock-AF'!AJ$2:AJ$215,'Stock-AF'!$C$2:$C$215,Shares!$A124,'Stock-AF'!$G$2:$G$215,Shares!$A$1)</f>
        <v>0</v>
      </c>
      <c r="AB124" s="9">
        <f>SUMIFS('Stock-AF'!AK$2:AK$215,'Stock-AF'!$C$2:$C$215,Shares!$B124,'Stock-AF'!$G$2:$G$215,Shares!$A$1)/SUMIFS('Stock-AF'!AK$2:AK$215,'Stock-AF'!$C$2:$C$215,Shares!$A124,'Stock-AF'!$G$2:$G$215,Shares!$A$1)</f>
        <v>0.36190224296191342</v>
      </c>
      <c r="AC124" s="9">
        <f>SUMIFS('Stock-AF'!AL$2:AL$215,'Stock-AF'!$C$2:$C$215,Shares!$B124,'Stock-AF'!$G$2:$G$215,Shares!$A$1)/SUMIFS('Stock-AF'!AL$2:AL$215,'Stock-AF'!$C$2:$C$215,Shares!$A124,'Stock-AF'!$G$2:$G$215,Shares!$A$1)</f>
        <v>0</v>
      </c>
      <c r="AD124" s="9">
        <f>SUMIFS('Stock-AF'!AM$2:AM$215,'Stock-AF'!$C$2:$C$215,Shares!$B124,'Stock-AF'!$G$2:$G$215,Shares!$A$1)/SUMIFS('Stock-AF'!AM$2:AM$215,'Stock-AF'!$C$2:$C$215,Shares!$A124,'Stock-AF'!$G$2:$G$215,Shares!$A$1)</f>
        <v>8.2377233509455444E-2</v>
      </c>
      <c r="AE124" s="9">
        <f>SUMIFS('Stock-AF'!AN$2:AN$215,'Stock-AF'!$C$2:$C$215,Shares!$B124,'Stock-AF'!$G$2:$G$215,Shares!$A$1)/SUMIFS('Stock-AF'!AN$2:AN$215,'Stock-AF'!$C$2:$C$215,Shares!$A124,'Stock-AF'!$G$2:$G$215,Shares!$A$1)</f>
        <v>0.10226032974035111</v>
      </c>
      <c r="AF124" s="9">
        <f>SUMIFS('Stock-AF'!AO$2:AO$215,'Stock-AF'!$C$2:$C$215,Shares!$B124,'Stock-AF'!$G$2:$G$215,Shares!$A$1)/SUMIFS('Stock-AF'!AO$2:AO$215,'Stock-AF'!$C$2:$C$215,Shares!$A124,'Stock-AF'!$G$2:$G$215,Shares!$A$1)</f>
        <v>8.5383760776056722E-2</v>
      </c>
      <c r="AG124" s="9">
        <f>SUMIFS('Stock-AF'!AP$2:AP$215,'Stock-AF'!$C$2:$C$215,Shares!$B124,'Stock-AF'!$G$2:$G$215,Shares!$A$1)/SUMIFS('Stock-AF'!AP$2:AP$215,'Stock-AF'!$C$2:$C$215,Shares!$A124,'Stock-AF'!$G$2:$G$215,Shares!$A$1)</f>
        <v>0.12208807367850788</v>
      </c>
      <c r="AH124" s="9">
        <f>SUMIFS('Stock-AF'!AQ$2:AQ$215,'Stock-AF'!$C$2:$C$215,Shares!$B124,'Stock-AF'!$G$2:$G$215,Shares!$A$1)/SUMIFS('Stock-AF'!AQ$2:AQ$215,'Stock-AF'!$C$2:$C$215,Shares!$A124,'Stock-AF'!$G$2:$G$215,Shares!$A$1)</f>
        <v>2.5991751783249913E-2</v>
      </c>
      <c r="AI124" s="9">
        <f>SUMIFS('Stock-AF'!AR$2:AR$215,'Stock-AF'!$C$2:$C$215,Shares!$B124,'Stock-AF'!$G$2:$G$215,Shares!$A$1)/SUMIFS('Stock-AF'!AR$2:AR$215,'Stock-AF'!$C$2:$C$215,Shares!$A124,'Stock-AF'!$G$2:$G$215,Shares!$A$1)</f>
        <v>0.17233368195717669</v>
      </c>
      <c r="AJ124" s="9">
        <f>SUMIFS('Stock-AF'!AS$2:AS$215,'Stock-AF'!$C$2:$C$215,Shares!$B124,'Stock-AF'!$G$2:$G$215,Shares!$A$1)/SUMIFS('Stock-AF'!AS$2:AS$215,'Stock-AF'!$C$2:$C$215,Shares!$A124,'Stock-AF'!$G$2:$G$215,Shares!$A$1)</f>
        <v>0.2700202757031766</v>
      </c>
      <c r="AK124" s="9">
        <f>SUMIFS('Stock-AF'!AT$2:AT$215,'Stock-AF'!$C$2:$C$215,Shares!$B124,'Stock-AF'!$G$2:$G$215,Shares!$A$1)/SUMIFS('Stock-AF'!AT$2:AT$215,'Stock-AF'!$C$2:$C$215,Shares!$A124,'Stock-AF'!$G$2:$G$215,Shares!$A$1)</f>
        <v>0.37576409189225141</v>
      </c>
      <c r="AL124" s="9">
        <f>SUMIFS('Stock-AF'!AU$2:AU$215,'Stock-AF'!$C$2:$C$215,Shares!$B124,'Stock-AF'!$G$2:$G$215,Shares!$A$1)/SUMIFS('Stock-AF'!AU$2:AU$215,'Stock-AF'!$C$2:$C$215,Shares!$A124,'Stock-AF'!$G$2:$G$215,Shares!$A$1)</f>
        <v>3.8181681717749903E-2</v>
      </c>
      <c r="AM124" s="9">
        <f>SUMIFS('Stock-AF'!AV$2:AV$215,'Stock-AF'!$C$2:$C$215,Shares!$B124,'Stock-AF'!$G$2:$G$215,Shares!$A$1)/SUMIFS('Stock-AF'!AV$2:AV$215,'Stock-AF'!$C$2:$C$215,Shares!$A124,'Stock-AF'!$G$2:$G$215,Shares!$A$1)</f>
        <v>6.5123319495786841E-2</v>
      </c>
    </row>
    <row r="125" spans="1:39">
      <c r="A125" t="str">
        <f t="shared" si="1"/>
        <v>C_ES-WH-SR*</v>
      </c>
      <c r="B125" s="4" t="s">
        <v>238</v>
      </c>
      <c r="C125" s="9">
        <f>SUMIFS('Stock-AF'!L$2:L$215,'Stock-AF'!$C$2:$C$215,Shares!$B125,'Stock-AF'!$G$2:$G$215,Shares!$A$1)/SUMIFS('Stock-AF'!L$2:L$215,'Stock-AF'!$C$2:$C$215,Shares!$A125,'Stock-AF'!$G$2:$G$215,Shares!$A$1)</f>
        <v>0.35285741717314434</v>
      </c>
      <c r="D125" s="9">
        <f>SUMIFS('Stock-AF'!M$2:M$215,'Stock-AF'!$C$2:$C$215,Shares!$B125,'Stock-AF'!$G$2:$G$215,Shares!$A$1)/SUMIFS('Stock-AF'!M$2:M$215,'Stock-AF'!$C$2:$C$215,Shares!$A125,'Stock-AF'!$G$2:$G$215,Shares!$A$1)</f>
        <v>0.31108784919078042</v>
      </c>
      <c r="E125" s="9">
        <f>SUMIFS('Stock-AF'!N$2:N$215,'Stock-AF'!$C$2:$C$215,Shares!$B125,'Stock-AF'!$G$2:$G$215,Shares!$A$1)/SUMIFS('Stock-AF'!N$2:N$215,'Stock-AF'!$C$2:$C$215,Shares!$A125,'Stock-AF'!$G$2:$G$215,Shares!$A$1)</f>
        <v>0</v>
      </c>
      <c r="F125" s="9">
        <f>SUMIFS('Stock-AF'!O$2:O$215,'Stock-AF'!$C$2:$C$215,Shares!$B125,'Stock-AF'!$G$2:$G$215,Shares!$A$1)/SUMIFS('Stock-AF'!O$2:O$215,'Stock-AF'!$C$2:$C$215,Shares!$A125,'Stock-AF'!$G$2:$G$215,Shares!$A$1)</f>
        <v>4.1750670446454446E-3</v>
      </c>
      <c r="G125" s="9">
        <f>SUMIFS('Stock-AF'!P$2:P$215,'Stock-AF'!$C$2:$C$215,Shares!$B125,'Stock-AF'!$G$2:$G$215,Shares!$A$1)/SUMIFS('Stock-AF'!P$2:P$215,'Stock-AF'!$C$2:$C$215,Shares!$A125,'Stock-AF'!$G$2:$G$215,Shares!$A$1)</f>
        <v>5.4141179251662189E-2</v>
      </c>
      <c r="H125" s="9">
        <f>SUMIFS('Stock-AF'!Q$2:Q$215,'Stock-AF'!$C$2:$C$215,Shares!$B125,'Stock-AF'!$G$2:$G$215,Shares!$A$1)/SUMIFS('Stock-AF'!Q$2:Q$215,'Stock-AF'!$C$2:$C$215,Shares!$A125,'Stock-AF'!$G$2:$G$215,Shares!$A$1)</f>
        <v>3.2213806967748206E-2</v>
      </c>
      <c r="I125" s="9">
        <f>SUMIFS('Stock-AF'!R$2:R$215,'Stock-AF'!$C$2:$C$215,Shares!$B125,'Stock-AF'!$G$2:$G$215,Shares!$A$1)/SUMIFS('Stock-AF'!R$2:R$215,'Stock-AF'!$C$2:$C$215,Shares!$A125,'Stock-AF'!$G$2:$G$215,Shares!$A$1)</f>
        <v>0.55131578200014952</v>
      </c>
      <c r="J125" s="9">
        <f>SUMIFS('Stock-AF'!S$2:S$215,'Stock-AF'!$C$2:$C$215,Shares!$B125,'Stock-AF'!$G$2:$G$215,Shares!$A$1)/SUMIFS('Stock-AF'!S$2:S$215,'Stock-AF'!$C$2:$C$215,Shares!$A125,'Stock-AF'!$G$2:$G$215,Shares!$A$1)</f>
        <v>1.177817245167437E-2</v>
      </c>
      <c r="K125" s="9">
        <f>SUMIFS('Stock-AF'!T$2:T$215,'Stock-AF'!$C$2:$C$215,Shares!$B125,'Stock-AF'!$G$2:$G$215,Shares!$A$1)/SUMIFS('Stock-AF'!T$2:T$215,'Stock-AF'!$C$2:$C$215,Shares!$A125,'Stock-AF'!$G$2:$G$215,Shares!$A$1)</f>
        <v>8.5945907043800396E-3</v>
      </c>
      <c r="L125" s="9">
        <f>SUMIFS('Stock-AF'!U$2:U$215,'Stock-AF'!$C$2:$C$215,Shares!$B125,'Stock-AF'!$G$2:$G$215,Shares!$A$1)/SUMIFS('Stock-AF'!U$2:U$215,'Stock-AF'!$C$2:$C$215,Shares!$A125,'Stock-AF'!$G$2:$G$215,Shares!$A$1)</f>
        <v>1.4440278867987865E-2</v>
      </c>
      <c r="M125" s="9">
        <f>SUMIFS('Stock-AF'!V$2:V$215,'Stock-AF'!$C$2:$C$215,Shares!$B125,'Stock-AF'!$G$2:$G$215,Shares!$A$1)/SUMIFS('Stock-AF'!V$2:V$215,'Stock-AF'!$C$2:$C$215,Shares!$A125,'Stock-AF'!$G$2:$G$215,Shares!$A$1)</f>
        <v>0</v>
      </c>
      <c r="N125" s="9">
        <f>SUMIFS('Stock-AF'!W$2:W$215,'Stock-AF'!$C$2:$C$215,Shares!$B125,'Stock-AF'!$G$2:$G$215,Shares!$A$1)/SUMIFS('Stock-AF'!W$2:W$215,'Stock-AF'!$C$2:$C$215,Shares!$A125,'Stock-AF'!$G$2:$G$215,Shares!$A$1)</f>
        <v>2.5508461675852152E-2</v>
      </c>
      <c r="O125" s="9">
        <f>SUMIFS('Stock-AF'!X$2:X$215,'Stock-AF'!$C$2:$C$215,Shares!$B125,'Stock-AF'!$G$2:$G$215,Shares!$A$1)/SUMIFS('Stock-AF'!X$2:X$215,'Stock-AF'!$C$2:$C$215,Shares!$A125,'Stock-AF'!$G$2:$G$215,Shares!$A$1)</f>
        <v>4.4674595083194553E-2</v>
      </c>
      <c r="P125" s="9">
        <f>SUMIFS('Stock-AF'!Y$2:Y$215,'Stock-AF'!$C$2:$C$215,Shares!$B125,'Stock-AF'!$G$2:$G$215,Shares!$A$1)/SUMIFS('Stock-AF'!Y$2:Y$215,'Stock-AF'!$C$2:$C$215,Shares!$A125,'Stock-AF'!$G$2:$G$215,Shares!$A$1)</f>
        <v>0</v>
      </c>
      <c r="Q125" s="9">
        <f>SUMIFS('Stock-AF'!Z$2:Z$215,'Stock-AF'!$C$2:$C$215,Shares!$B125,'Stock-AF'!$G$2:$G$215,Shares!$A$1)/SUMIFS('Stock-AF'!Z$2:Z$215,'Stock-AF'!$C$2:$C$215,Shares!$A125,'Stock-AF'!$G$2:$G$215,Shares!$A$1)</f>
        <v>1.3236730715698065E-2</v>
      </c>
      <c r="R125" s="9">
        <f>SUMIFS('Stock-AF'!AA$2:AA$215,'Stock-AF'!$C$2:$C$215,Shares!$B125,'Stock-AF'!$G$2:$G$215,Shares!$A$1)/SUMIFS('Stock-AF'!AA$2:AA$215,'Stock-AF'!$C$2:$C$215,Shares!$A125,'Stock-AF'!$G$2:$G$215,Shares!$A$1)</f>
        <v>0</v>
      </c>
      <c r="S125" s="9">
        <f>SUMIFS('Stock-AF'!AB$2:AB$215,'Stock-AF'!$C$2:$C$215,Shares!$B125,'Stock-AF'!$G$2:$G$215,Shares!$A$1)/SUMIFS('Stock-AF'!AB$2:AB$215,'Stock-AF'!$C$2:$C$215,Shares!$A125,'Stock-AF'!$G$2:$G$215,Shares!$A$1)</f>
        <v>1.1141710105416975E-3</v>
      </c>
      <c r="T125" s="9">
        <f>SUMIFS('Stock-AF'!AC$2:AC$215,'Stock-AF'!$C$2:$C$215,Shares!$B125,'Stock-AF'!$G$2:$G$215,Shares!$A$1)/SUMIFS('Stock-AF'!AC$2:AC$215,'Stock-AF'!$C$2:$C$215,Shares!$A125,'Stock-AF'!$G$2:$G$215,Shares!$A$1)</f>
        <v>2.2366568419339792E-3</v>
      </c>
      <c r="U125" s="9">
        <f>SUMIFS('Stock-AF'!AD$2:AD$215,'Stock-AF'!$C$2:$C$215,Shares!$B125,'Stock-AF'!$G$2:$G$215,Shares!$A$1)/SUMIFS('Stock-AF'!AD$2:AD$215,'Stock-AF'!$C$2:$C$215,Shares!$A125,'Stock-AF'!$G$2:$G$215,Shares!$A$1)</f>
        <v>0</v>
      </c>
      <c r="V125" s="9">
        <f>SUMIFS('Stock-AF'!AE$2:AE$215,'Stock-AF'!$C$2:$C$215,Shares!$B125,'Stock-AF'!$G$2:$G$215,Shares!$A$1)/SUMIFS('Stock-AF'!AE$2:AE$215,'Stock-AF'!$C$2:$C$215,Shares!$A125,'Stock-AF'!$G$2:$G$215,Shares!$A$1)</f>
        <v>2.4860205715880542E-2</v>
      </c>
      <c r="W125" s="9">
        <f>SUMIFS('Stock-AF'!AF$2:AF$215,'Stock-AF'!$C$2:$C$215,Shares!$B125,'Stock-AF'!$G$2:$G$215,Shares!$A$1)/SUMIFS('Stock-AF'!AF$2:AF$215,'Stock-AF'!$C$2:$C$215,Shares!$A125,'Stock-AF'!$G$2:$G$215,Shares!$A$1)</f>
        <v>7.5112997062559569E-2</v>
      </c>
      <c r="X125" s="9">
        <f>SUMIFS('Stock-AF'!AG$2:AG$215,'Stock-AF'!$C$2:$C$215,Shares!$B125,'Stock-AF'!$G$2:$G$215,Shares!$A$1)/SUMIFS('Stock-AF'!AG$2:AG$215,'Stock-AF'!$C$2:$C$215,Shares!$A125,'Stock-AF'!$G$2:$G$215,Shares!$A$1)</f>
        <v>0</v>
      </c>
      <c r="Y125" s="9">
        <f>SUMIFS('Stock-AF'!AH$2:AH$215,'Stock-AF'!$C$2:$C$215,Shares!$B125,'Stock-AF'!$G$2:$G$215,Shares!$A$1)/SUMIFS('Stock-AF'!AH$2:AH$215,'Stock-AF'!$C$2:$C$215,Shares!$A125,'Stock-AF'!$G$2:$G$215,Shares!$A$1)</f>
        <v>0</v>
      </c>
      <c r="Z125" s="9">
        <f>SUMIFS('Stock-AF'!AI$2:AI$215,'Stock-AF'!$C$2:$C$215,Shares!$B125,'Stock-AF'!$G$2:$G$215,Shares!$A$1)/SUMIFS('Stock-AF'!AI$2:AI$215,'Stock-AF'!$C$2:$C$215,Shares!$A125,'Stock-AF'!$G$2:$G$215,Shares!$A$1)</f>
        <v>0</v>
      </c>
      <c r="AA125" s="9">
        <f>SUMIFS('Stock-AF'!AJ$2:AJ$215,'Stock-AF'!$C$2:$C$215,Shares!$B125,'Stock-AF'!$G$2:$G$215,Shares!$A$1)/SUMIFS('Stock-AF'!AJ$2:AJ$215,'Stock-AF'!$C$2:$C$215,Shares!$A125,'Stock-AF'!$G$2:$G$215,Shares!$A$1)</f>
        <v>0</v>
      </c>
      <c r="AB125" s="9">
        <f>SUMIFS('Stock-AF'!AK$2:AK$215,'Stock-AF'!$C$2:$C$215,Shares!$B125,'Stock-AF'!$G$2:$G$215,Shares!$A$1)/SUMIFS('Stock-AF'!AK$2:AK$215,'Stock-AF'!$C$2:$C$215,Shares!$A125,'Stock-AF'!$G$2:$G$215,Shares!$A$1)</f>
        <v>0</v>
      </c>
      <c r="AC125" s="9">
        <f>SUMIFS('Stock-AF'!AL$2:AL$215,'Stock-AF'!$C$2:$C$215,Shares!$B125,'Stock-AF'!$G$2:$G$215,Shares!$A$1)/SUMIFS('Stock-AF'!AL$2:AL$215,'Stock-AF'!$C$2:$C$215,Shares!$A125,'Stock-AF'!$G$2:$G$215,Shares!$A$1)</f>
        <v>0</v>
      </c>
      <c r="AD125" s="9">
        <f>SUMIFS('Stock-AF'!AM$2:AM$215,'Stock-AF'!$C$2:$C$215,Shares!$B125,'Stock-AF'!$G$2:$G$215,Shares!$A$1)/SUMIFS('Stock-AF'!AM$2:AM$215,'Stock-AF'!$C$2:$C$215,Shares!$A125,'Stock-AF'!$G$2:$G$215,Shares!$A$1)</f>
        <v>9.2077360835781195E-3</v>
      </c>
      <c r="AE125" s="9">
        <f>SUMIFS('Stock-AF'!AN$2:AN$215,'Stock-AF'!$C$2:$C$215,Shares!$B125,'Stock-AF'!$G$2:$G$215,Shares!$A$1)/SUMIFS('Stock-AF'!AN$2:AN$215,'Stock-AF'!$C$2:$C$215,Shares!$A125,'Stock-AF'!$G$2:$G$215,Shares!$A$1)</f>
        <v>0</v>
      </c>
      <c r="AF125" s="9">
        <f>SUMIFS('Stock-AF'!AO$2:AO$215,'Stock-AF'!$C$2:$C$215,Shares!$B125,'Stock-AF'!$G$2:$G$215,Shares!$A$1)/SUMIFS('Stock-AF'!AO$2:AO$215,'Stock-AF'!$C$2:$C$215,Shares!$A125,'Stock-AF'!$G$2:$G$215,Shares!$A$1)</f>
        <v>3.6707669451125765E-3</v>
      </c>
      <c r="AG125" s="9">
        <f>SUMIFS('Stock-AF'!AP$2:AP$215,'Stock-AF'!$C$2:$C$215,Shares!$B125,'Stock-AF'!$G$2:$G$215,Shares!$A$1)/SUMIFS('Stock-AF'!AP$2:AP$215,'Stock-AF'!$C$2:$C$215,Shares!$A125,'Stock-AF'!$G$2:$G$215,Shares!$A$1)</f>
        <v>0.18485443064473797</v>
      </c>
      <c r="AH125" s="9">
        <f>SUMIFS('Stock-AF'!AQ$2:AQ$215,'Stock-AF'!$C$2:$C$215,Shares!$B125,'Stock-AF'!$G$2:$G$215,Shares!$A$1)/SUMIFS('Stock-AF'!AQ$2:AQ$215,'Stock-AF'!$C$2:$C$215,Shares!$A125,'Stock-AF'!$G$2:$G$215,Shares!$A$1)</f>
        <v>4.2831191744002419E-4</v>
      </c>
      <c r="AI125" s="9">
        <f>SUMIFS('Stock-AF'!AR$2:AR$215,'Stock-AF'!$C$2:$C$215,Shares!$B125,'Stock-AF'!$G$2:$G$215,Shares!$A$1)/SUMIFS('Stock-AF'!AR$2:AR$215,'Stock-AF'!$C$2:$C$215,Shares!$A125,'Stock-AF'!$G$2:$G$215,Shares!$A$1)</f>
        <v>0</v>
      </c>
      <c r="AJ125" s="9">
        <f>SUMIFS('Stock-AF'!AS$2:AS$215,'Stock-AF'!$C$2:$C$215,Shares!$B125,'Stock-AF'!$G$2:$G$215,Shares!$A$1)/SUMIFS('Stock-AF'!AS$2:AS$215,'Stock-AF'!$C$2:$C$215,Shares!$A125,'Stock-AF'!$G$2:$G$215,Shares!$A$1)</f>
        <v>0</v>
      </c>
      <c r="AK125" s="9">
        <f>SUMIFS('Stock-AF'!AT$2:AT$215,'Stock-AF'!$C$2:$C$215,Shares!$B125,'Stock-AF'!$G$2:$G$215,Shares!$A$1)/SUMIFS('Stock-AF'!AT$2:AT$215,'Stock-AF'!$C$2:$C$215,Shares!$A125,'Stock-AF'!$G$2:$G$215,Shares!$A$1)</f>
        <v>0</v>
      </c>
      <c r="AL125" s="9">
        <f>SUMIFS('Stock-AF'!AU$2:AU$215,'Stock-AF'!$C$2:$C$215,Shares!$B125,'Stock-AF'!$G$2:$G$215,Shares!$A$1)/SUMIFS('Stock-AF'!AU$2:AU$215,'Stock-AF'!$C$2:$C$215,Shares!$A125,'Stock-AF'!$G$2:$G$215,Shares!$A$1)</f>
        <v>2.8483961108759036E-4</v>
      </c>
      <c r="AM125" s="9">
        <f>SUMIFS('Stock-AF'!AV$2:AV$215,'Stock-AF'!$C$2:$C$215,Shares!$B125,'Stock-AF'!$G$2:$G$215,Shares!$A$1)/SUMIFS('Stock-AF'!AV$2:AV$215,'Stock-AF'!$C$2:$C$215,Shares!$A125,'Stock-AF'!$G$2:$G$215,Shares!$A$1)</f>
        <v>0</v>
      </c>
    </row>
    <row r="126" spans="1:39">
      <c r="A126" t="str">
        <f t="shared" si="1"/>
        <v>C_ES-WH-SS*</v>
      </c>
      <c r="B126" s="4" t="s">
        <v>239</v>
      </c>
      <c r="C126" s="9">
        <f>SUMIFS('Stock-AF'!L$2:L$215,'Stock-AF'!$C$2:$C$215,Shares!$B126,'Stock-AF'!$G$2:$G$215,Shares!$A$1)/SUMIFS('Stock-AF'!L$2:L$215,'Stock-AF'!$C$2:$C$215,Shares!$A126,'Stock-AF'!$G$2:$G$215,Shares!$A$1)</f>
        <v>4.4997338140410327E-2</v>
      </c>
      <c r="D126" s="9">
        <f>SUMIFS('Stock-AF'!M$2:M$215,'Stock-AF'!$C$2:$C$215,Shares!$B126,'Stock-AF'!$G$2:$G$215,Shares!$A$1)/SUMIFS('Stock-AF'!M$2:M$215,'Stock-AF'!$C$2:$C$215,Shares!$A126,'Stock-AF'!$G$2:$G$215,Shares!$A$1)</f>
        <v>1.9587857403126515E-2</v>
      </c>
      <c r="E126" s="9">
        <f>SUMIFS('Stock-AF'!N$2:N$215,'Stock-AF'!$C$2:$C$215,Shares!$B126,'Stock-AF'!$G$2:$G$215,Shares!$A$1)/SUMIFS('Stock-AF'!N$2:N$215,'Stock-AF'!$C$2:$C$215,Shares!$A126,'Stock-AF'!$G$2:$G$215,Shares!$A$1)</f>
        <v>0</v>
      </c>
      <c r="F126" s="9">
        <f>SUMIFS('Stock-AF'!O$2:O$215,'Stock-AF'!$C$2:$C$215,Shares!$B126,'Stock-AF'!$G$2:$G$215,Shares!$A$1)/SUMIFS('Stock-AF'!O$2:O$215,'Stock-AF'!$C$2:$C$215,Shares!$A126,'Stock-AF'!$G$2:$G$215,Shares!$A$1)</f>
        <v>2.7199322025382283E-4</v>
      </c>
      <c r="G126" s="9">
        <f>SUMIFS('Stock-AF'!P$2:P$215,'Stock-AF'!$C$2:$C$215,Shares!$B126,'Stock-AF'!$G$2:$G$215,Shares!$A$1)/SUMIFS('Stock-AF'!P$2:P$215,'Stock-AF'!$C$2:$C$215,Shares!$A126,'Stock-AF'!$G$2:$G$215,Shares!$A$1)</f>
        <v>4.9338611524116765E-3</v>
      </c>
      <c r="H126" s="9">
        <f>SUMIFS('Stock-AF'!Q$2:Q$215,'Stock-AF'!$C$2:$C$215,Shares!$B126,'Stock-AF'!$G$2:$G$215,Shares!$A$1)/SUMIFS('Stock-AF'!Q$2:Q$215,'Stock-AF'!$C$2:$C$215,Shares!$A126,'Stock-AF'!$G$2:$G$215,Shares!$A$1)</f>
        <v>8.9627349835262479E-2</v>
      </c>
      <c r="I126" s="9">
        <f>SUMIFS('Stock-AF'!R$2:R$215,'Stock-AF'!$C$2:$C$215,Shares!$B126,'Stock-AF'!$G$2:$G$215,Shares!$A$1)/SUMIFS('Stock-AF'!R$2:R$215,'Stock-AF'!$C$2:$C$215,Shares!$A126,'Stock-AF'!$G$2:$G$215,Shares!$A$1)</f>
        <v>1.1667091449679893E-2</v>
      </c>
      <c r="J126" s="9">
        <f>SUMIFS('Stock-AF'!S$2:S$215,'Stock-AF'!$C$2:$C$215,Shares!$B126,'Stock-AF'!$G$2:$G$215,Shares!$A$1)/SUMIFS('Stock-AF'!S$2:S$215,'Stock-AF'!$C$2:$C$215,Shares!$A126,'Stock-AF'!$G$2:$G$215,Shares!$A$1)</f>
        <v>1.1308093324050498E-2</v>
      </c>
      <c r="K126" s="9">
        <f>SUMIFS('Stock-AF'!T$2:T$215,'Stock-AF'!$C$2:$C$215,Shares!$B126,'Stock-AF'!$G$2:$G$215,Shares!$A$1)/SUMIFS('Stock-AF'!T$2:T$215,'Stock-AF'!$C$2:$C$215,Shares!$A126,'Stock-AF'!$G$2:$G$215,Shares!$A$1)</f>
        <v>0</v>
      </c>
      <c r="L126" s="9">
        <f>SUMIFS('Stock-AF'!U$2:U$215,'Stock-AF'!$C$2:$C$215,Shares!$B126,'Stock-AF'!$G$2:$G$215,Shares!$A$1)/SUMIFS('Stock-AF'!U$2:U$215,'Stock-AF'!$C$2:$C$215,Shares!$A126,'Stock-AF'!$G$2:$G$215,Shares!$A$1)</f>
        <v>1.2369280375337091E-2</v>
      </c>
      <c r="M126" s="9">
        <f>SUMIFS('Stock-AF'!V$2:V$215,'Stock-AF'!$C$2:$C$215,Shares!$B126,'Stock-AF'!$G$2:$G$215,Shares!$A$1)/SUMIFS('Stock-AF'!V$2:V$215,'Stock-AF'!$C$2:$C$215,Shares!$A126,'Stock-AF'!$G$2:$G$215,Shares!$A$1)</f>
        <v>3.3573084185661961E-2</v>
      </c>
      <c r="N126" s="9">
        <f>SUMIFS('Stock-AF'!W$2:W$215,'Stock-AF'!$C$2:$C$215,Shares!$B126,'Stock-AF'!$G$2:$G$215,Shares!$A$1)/SUMIFS('Stock-AF'!W$2:W$215,'Stock-AF'!$C$2:$C$215,Shares!$A126,'Stock-AF'!$G$2:$G$215,Shares!$A$1)</f>
        <v>0</v>
      </c>
      <c r="O126" s="9">
        <f>SUMIFS('Stock-AF'!X$2:X$215,'Stock-AF'!$C$2:$C$215,Shares!$B126,'Stock-AF'!$G$2:$G$215,Shares!$A$1)/SUMIFS('Stock-AF'!X$2:X$215,'Stock-AF'!$C$2:$C$215,Shares!$A126,'Stock-AF'!$G$2:$G$215,Shares!$A$1)</f>
        <v>5.2187903761628032E-3</v>
      </c>
      <c r="P126" s="9">
        <f>SUMIFS('Stock-AF'!Y$2:Y$215,'Stock-AF'!$C$2:$C$215,Shares!$B126,'Stock-AF'!$G$2:$G$215,Shares!$A$1)/SUMIFS('Stock-AF'!Y$2:Y$215,'Stock-AF'!$C$2:$C$215,Shares!$A126,'Stock-AF'!$G$2:$G$215,Shares!$A$1)</f>
        <v>3.4104753734381842E-2</v>
      </c>
      <c r="Q126" s="9">
        <f>SUMIFS('Stock-AF'!Z$2:Z$215,'Stock-AF'!$C$2:$C$215,Shares!$B126,'Stock-AF'!$G$2:$G$215,Shares!$A$1)/SUMIFS('Stock-AF'!Z$2:Z$215,'Stock-AF'!$C$2:$C$215,Shares!$A126,'Stock-AF'!$G$2:$G$215,Shares!$A$1)</f>
        <v>2.1444859328239099E-2</v>
      </c>
      <c r="R126" s="9">
        <f>SUMIFS('Stock-AF'!AA$2:AA$215,'Stock-AF'!$C$2:$C$215,Shares!$B126,'Stock-AF'!$G$2:$G$215,Shares!$A$1)/SUMIFS('Stock-AF'!AA$2:AA$215,'Stock-AF'!$C$2:$C$215,Shares!$A126,'Stock-AF'!$G$2:$G$215,Shares!$A$1)</f>
        <v>1.9983270859797141E-3</v>
      </c>
      <c r="S126" s="9">
        <f>SUMIFS('Stock-AF'!AB$2:AB$215,'Stock-AF'!$C$2:$C$215,Shares!$B126,'Stock-AF'!$G$2:$G$215,Shares!$A$1)/SUMIFS('Stock-AF'!AB$2:AB$215,'Stock-AF'!$C$2:$C$215,Shares!$A126,'Stock-AF'!$G$2:$G$215,Shares!$A$1)</f>
        <v>3.607297910170594E-2</v>
      </c>
      <c r="T126" s="9">
        <f>SUMIFS('Stock-AF'!AC$2:AC$215,'Stock-AF'!$C$2:$C$215,Shares!$B126,'Stock-AF'!$G$2:$G$215,Shares!$A$1)/SUMIFS('Stock-AF'!AC$2:AC$215,'Stock-AF'!$C$2:$C$215,Shares!$A126,'Stock-AF'!$G$2:$G$215,Shares!$A$1)</f>
        <v>5.8566779195060835E-3</v>
      </c>
      <c r="U126" s="9">
        <f>SUMIFS('Stock-AF'!AD$2:AD$215,'Stock-AF'!$C$2:$C$215,Shares!$B126,'Stock-AF'!$G$2:$G$215,Shares!$A$1)/SUMIFS('Stock-AF'!AD$2:AD$215,'Stock-AF'!$C$2:$C$215,Shares!$A126,'Stock-AF'!$G$2:$G$215,Shares!$A$1)</f>
        <v>0</v>
      </c>
      <c r="V126" s="9">
        <f>SUMIFS('Stock-AF'!AE$2:AE$215,'Stock-AF'!$C$2:$C$215,Shares!$B126,'Stock-AF'!$G$2:$G$215,Shares!$A$1)/SUMIFS('Stock-AF'!AE$2:AE$215,'Stock-AF'!$C$2:$C$215,Shares!$A126,'Stock-AF'!$G$2:$G$215,Shares!$A$1)</f>
        <v>0</v>
      </c>
      <c r="W126" s="9">
        <f>SUMIFS('Stock-AF'!AF$2:AF$215,'Stock-AF'!$C$2:$C$215,Shares!$B126,'Stock-AF'!$G$2:$G$215,Shares!$A$1)/SUMIFS('Stock-AF'!AF$2:AF$215,'Stock-AF'!$C$2:$C$215,Shares!$A126,'Stock-AF'!$G$2:$G$215,Shares!$A$1)</f>
        <v>4.2225188593145967E-2</v>
      </c>
      <c r="X126" s="9">
        <f>SUMIFS('Stock-AF'!AG$2:AG$215,'Stock-AF'!$C$2:$C$215,Shares!$B126,'Stock-AF'!$G$2:$G$215,Shares!$A$1)/SUMIFS('Stock-AF'!AG$2:AG$215,'Stock-AF'!$C$2:$C$215,Shares!$A126,'Stock-AF'!$G$2:$G$215,Shares!$A$1)</f>
        <v>2.6744412604345087E-2</v>
      </c>
      <c r="Y126" s="9">
        <f>SUMIFS('Stock-AF'!AH$2:AH$215,'Stock-AF'!$C$2:$C$215,Shares!$B126,'Stock-AF'!$G$2:$G$215,Shares!$A$1)/SUMIFS('Stock-AF'!AH$2:AH$215,'Stock-AF'!$C$2:$C$215,Shares!$A126,'Stock-AF'!$G$2:$G$215,Shares!$A$1)</f>
        <v>0</v>
      </c>
      <c r="Z126" s="9">
        <f>SUMIFS('Stock-AF'!AI$2:AI$215,'Stock-AF'!$C$2:$C$215,Shares!$B126,'Stock-AF'!$G$2:$G$215,Shares!$A$1)/SUMIFS('Stock-AF'!AI$2:AI$215,'Stock-AF'!$C$2:$C$215,Shares!$A126,'Stock-AF'!$G$2:$G$215,Shares!$A$1)</f>
        <v>0.1046508167054743</v>
      </c>
      <c r="AA126" s="9">
        <f>SUMIFS('Stock-AF'!AJ$2:AJ$215,'Stock-AF'!$C$2:$C$215,Shares!$B126,'Stock-AF'!$G$2:$G$215,Shares!$A$1)/SUMIFS('Stock-AF'!AJ$2:AJ$215,'Stock-AF'!$C$2:$C$215,Shares!$A126,'Stock-AF'!$G$2:$G$215,Shares!$A$1)</f>
        <v>0</v>
      </c>
      <c r="AB126" s="9">
        <f>SUMIFS('Stock-AF'!AK$2:AK$215,'Stock-AF'!$C$2:$C$215,Shares!$B126,'Stock-AF'!$G$2:$G$215,Shares!$A$1)/SUMIFS('Stock-AF'!AK$2:AK$215,'Stock-AF'!$C$2:$C$215,Shares!$A126,'Stock-AF'!$G$2:$G$215,Shares!$A$1)</f>
        <v>4.1698401700869948E-2</v>
      </c>
      <c r="AC126" s="9">
        <f>SUMIFS('Stock-AF'!AL$2:AL$215,'Stock-AF'!$C$2:$C$215,Shares!$B126,'Stock-AF'!$G$2:$G$215,Shares!$A$1)/SUMIFS('Stock-AF'!AL$2:AL$215,'Stock-AF'!$C$2:$C$215,Shares!$A126,'Stock-AF'!$G$2:$G$215,Shares!$A$1)</f>
        <v>0</v>
      </c>
      <c r="AD126" s="9">
        <f>SUMIFS('Stock-AF'!AM$2:AM$215,'Stock-AF'!$C$2:$C$215,Shares!$B126,'Stock-AF'!$G$2:$G$215,Shares!$A$1)/SUMIFS('Stock-AF'!AM$2:AM$215,'Stock-AF'!$C$2:$C$215,Shares!$A126,'Stock-AF'!$G$2:$G$215,Shares!$A$1)</f>
        <v>1.3286172293442136E-3</v>
      </c>
      <c r="AE126" s="9">
        <f>SUMIFS('Stock-AF'!AN$2:AN$215,'Stock-AF'!$C$2:$C$215,Shares!$B126,'Stock-AF'!$G$2:$G$215,Shares!$A$1)/SUMIFS('Stock-AF'!AN$2:AN$215,'Stock-AF'!$C$2:$C$215,Shares!$A126,'Stock-AF'!$G$2:$G$215,Shares!$A$1)</f>
        <v>7.4862693528360211E-3</v>
      </c>
      <c r="AF126" s="9">
        <f>SUMIFS('Stock-AF'!AO$2:AO$215,'Stock-AF'!$C$2:$C$215,Shares!$B126,'Stock-AF'!$G$2:$G$215,Shares!$A$1)/SUMIFS('Stock-AF'!AO$2:AO$215,'Stock-AF'!$C$2:$C$215,Shares!$A126,'Stock-AF'!$G$2:$G$215,Shares!$A$1)</f>
        <v>1.2629329012855E-2</v>
      </c>
      <c r="AG126" s="9">
        <f>SUMIFS('Stock-AF'!AP$2:AP$215,'Stock-AF'!$C$2:$C$215,Shares!$B126,'Stock-AF'!$G$2:$G$215,Shares!$A$1)/SUMIFS('Stock-AF'!AP$2:AP$215,'Stock-AF'!$C$2:$C$215,Shares!$A126,'Stock-AF'!$G$2:$G$215,Shares!$A$1)</f>
        <v>0</v>
      </c>
      <c r="AH126" s="9">
        <f>SUMIFS('Stock-AF'!AQ$2:AQ$215,'Stock-AF'!$C$2:$C$215,Shares!$B126,'Stock-AF'!$G$2:$G$215,Shares!$A$1)/SUMIFS('Stock-AF'!AQ$2:AQ$215,'Stock-AF'!$C$2:$C$215,Shares!$A126,'Stock-AF'!$G$2:$G$215,Shares!$A$1)</f>
        <v>0</v>
      </c>
      <c r="AI126" s="9">
        <f>SUMIFS('Stock-AF'!AR$2:AR$215,'Stock-AF'!$C$2:$C$215,Shares!$B126,'Stock-AF'!$G$2:$G$215,Shares!$A$1)/SUMIFS('Stock-AF'!AR$2:AR$215,'Stock-AF'!$C$2:$C$215,Shares!$A126,'Stock-AF'!$G$2:$G$215,Shares!$A$1)</f>
        <v>2.0142050275261718E-2</v>
      </c>
      <c r="AJ126" s="9">
        <f>SUMIFS('Stock-AF'!AS$2:AS$215,'Stock-AF'!$C$2:$C$215,Shares!$B126,'Stock-AF'!$G$2:$G$215,Shares!$A$1)/SUMIFS('Stock-AF'!AS$2:AS$215,'Stock-AF'!$C$2:$C$215,Shares!$A126,'Stock-AF'!$G$2:$G$215,Shares!$A$1)</f>
        <v>1.0117519107654236E-2</v>
      </c>
      <c r="AK126" s="9">
        <f>SUMIFS('Stock-AF'!AT$2:AT$215,'Stock-AF'!$C$2:$C$215,Shares!$B126,'Stock-AF'!$G$2:$G$215,Shares!$A$1)/SUMIFS('Stock-AF'!AT$2:AT$215,'Stock-AF'!$C$2:$C$215,Shares!$A126,'Stock-AF'!$G$2:$G$215,Shares!$A$1)</f>
        <v>0</v>
      </c>
      <c r="AL126" s="9">
        <f>SUMIFS('Stock-AF'!AU$2:AU$215,'Stock-AF'!$C$2:$C$215,Shares!$B126,'Stock-AF'!$G$2:$G$215,Shares!$A$1)/SUMIFS('Stock-AF'!AU$2:AU$215,'Stock-AF'!$C$2:$C$215,Shares!$A126,'Stock-AF'!$G$2:$G$215,Shares!$A$1)</f>
        <v>8.2099558470118926E-3</v>
      </c>
      <c r="AM126" s="9">
        <f>SUMIFS('Stock-AF'!AV$2:AV$215,'Stock-AF'!$C$2:$C$215,Shares!$B126,'Stock-AF'!$G$2:$G$215,Shares!$A$1)/SUMIFS('Stock-AF'!AV$2:AV$215,'Stock-AF'!$C$2:$C$215,Shares!$A126,'Stock-AF'!$G$2:$G$215,Shares!$A$1)</f>
        <v>1.6766534596214197E-3</v>
      </c>
    </row>
    <row r="127" spans="1:39">
      <c r="A127" t="str">
        <f t="shared" si="1"/>
        <v>C_ES-WH-SS*</v>
      </c>
      <c r="B127" s="4" t="s">
        <v>240</v>
      </c>
      <c r="C127" s="9">
        <f>SUMIFS('Stock-AF'!L$2:L$215,'Stock-AF'!$C$2:$C$215,Shares!$B127,'Stock-AF'!$G$2:$G$215,Shares!$A$1)/SUMIFS('Stock-AF'!L$2:L$215,'Stock-AF'!$C$2:$C$215,Shares!$A127,'Stock-AF'!$G$2:$G$215,Shares!$A$1)</f>
        <v>3.5269617235189267E-2</v>
      </c>
      <c r="D127" s="9">
        <f>SUMIFS('Stock-AF'!M$2:M$215,'Stock-AF'!$C$2:$C$215,Shares!$B127,'Stock-AF'!$G$2:$G$215,Shares!$A$1)/SUMIFS('Stock-AF'!M$2:M$215,'Stock-AF'!$C$2:$C$215,Shares!$A127,'Stock-AF'!$G$2:$G$215,Shares!$A$1)</f>
        <v>0</v>
      </c>
      <c r="E127" s="9">
        <f>SUMIFS('Stock-AF'!N$2:N$215,'Stock-AF'!$C$2:$C$215,Shares!$B127,'Stock-AF'!$G$2:$G$215,Shares!$A$1)/SUMIFS('Stock-AF'!N$2:N$215,'Stock-AF'!$C$2:$C$215,Shares!$A127,'Stock-AF'!$G$2:$G$215,Shares!$A$1)</f>
        <v>0</v>
      </c>
      <c r="F127" s="9">
        <f>SUMIFS('Stock-AF'!O$2:O$215,'Stock-AF'!$C$2:$C$215,Shares!$B127,'Stock-AF'!$G$2:$G$215,Shares!$A$1)/SUMIFS('Stock-AF'!O$2:O$215,'Stock-AF'!$C$2:$C$215,Shares!$A127,'Stock-AF'!$G$2:$G$215,Shares!$A$1)</f>
        <v>0</v>
      </c>
      <c r="G127" s="9">
        <f>SUMIFS('Stock-AF'!P$2:P$215,'Stock-AF'!$C$2:$C$215,Shares!$B127,'Stock-AF'!$G$2:$G$215,Shares!$A$1)/SUMIFS('Stock-AF'!P$2:P$215,'Stock-AF'!$C$2:$C$215,Shares!$A127,'Stock-AF'!$G$2:$G$215,Shares!$A$1)</f>
        <v>0</v>
      </c>
      <c r="H127" s="9">
        <f>SUMIFS('Stock-AF'!Q$2:Q$215,'Stock-AF'!$C$2:$C$215,Shares!$B127,'Stock-AF'!$G$2:$G$215,Shares!$A$1)/SUMIFS('Stock-AF'!Q$2:Q$215,'Stock-AF'!$C$2:$C$215,Shares!$A127,'Stock-AF'!$G$2:$G$215,Shares!$A$1)</f>
        <v>0</v>
      </c>
      <c r="I127" s="9">
        <f>SUMIFS('Stock-AF'!R$2:R$215,'Stock-AF'!$C$2:$C$215,Shares!$B127,'Stock-AF'!$G$2:$G$215,Shares!$A$1)/SUMIFS('Stock-AF'!R$2:R$215,'Stock-AF'!$C$2:$C$215,Shares!$A127,'Stock-AF'!$G$2:$G$215,Shares!$A$1)</f>
        <v>0</v>
      </c>
      <c r="J127" s="9">
        <f>SUMIFS('Stock-AF'!S$2:S$215,'Stock-AF'!$C$2:$C$215,Shares!$B127,'Stock-AF'!$G$2:$G$215,Shares!$A$1)/SUMIFS('Stock-AF'!S$2:S$215,'Stock-AF'!$C$2:$C$215,Shares!$A127,'Stock-AF'!$G$2:$G$215,Shares!$A$1)</f>
        <v>0</v>
      </c>
      <c r="K127" s="9">
        <f>SUMIFS('Stock-AF'!T$2:T$215,'Stock-AF'!$C$2:$C$215,Shares!$B127,'Stock-AF'!$G$2:$G$215,Shares!$A$1)/SUMIFS('Stock-AF'!T$2:T$215,'Stock-AF'!$C$2:$C$215,Shares!$A127,'Stock-AF'!$G$2:$G$215,Shares!$A$1)</f>
        <v>0</v>
      </c>
      <c r="L127" s="9">
        <f>SUMIFS('Stock-AF'!U$2:U$215,'Stock-AF'!$C$2:$C$215,Shares!$B127,'Stock-AF'!$G$2:$G$215,Shares!$A$1)/SUMIFS('Stock-AF'!U$2:U$215,'Stock-AF'!$C$2:$C$215,Shares!$A127,'Stock-AF'!$G$2:$G$215,Shares!$A$1)</f>
        <v>0</v>
      </c>
      <c r="M127" s="9">
        <f>SUMIFS('Stock-AF'!V$2:V$215,'Stock-AF'!$C$2:$C$215,Shares!$B127,'Stock-AF'!$G$2:$G$215,Shares!$A$1)/SUMIFS('Stock-AF'!V$2:V$215,'Stock-AF'!$C$2:$C$215,Shares!$A127,'Stock-AF'!$G$2:$G$215,Shares!$A$1)</f>
        <v>0</v>
      </c>
      <c r="N127" s="9">
        <f>SUMIFS('Stock-AF'!W$2:W$215,'Stock-AF'!$C$2:$C$215,Shares!$B127,'Stock-AF'!$G$2:$G$215,Shares!$A$1)/SUMIFS('Stock-AF'!W$2:W$215,'Stock-AF'!$C$2:$C$215,Shares!$A127,'Stock-AF'!$G$2:$G$215,Shares!$A$1)</f>
        <v>0</v>
      </c>
      <c r="O127" s="9">
        <f>SUMIFS('Stock-AF'!X$2:X$215,'Stock-AF'!$C$2:$C$215,Shares!$B127,'Stock-AF'!$G$2:$G$215,Shares!$A$1)/SUMIFS('Stock-AF'!X$2:X$215,'Stock-AF'!$C$2:$C$215,Shares!$A127,'Stock-AF'!$G$2:$G$215,Shares!$A$1)</f>
        <v>0</v>
      </c>
      <c r="P127" s="9">
        <f>SUMIFS('Stock-AF'!Y$2:Y$215,'Stock-AF'!$C$2:$C$215,Shares!$B127,'Stock-AF'!$G$2:$G$215,Shares!$A$1)/SUMIFS('Stock-AF'!Y$2:Y$215,'Stock-AF'!$C$2:$C$215,Shares!$A127,'Stock-AF'!$G$2:$G$215,Shares!$A$1)</f>
        <v>0</v>
      </c>
      <c r="Q127" s="9">
        <f>SUMIFS('Stock-AF'!Z$2:Z$215,'Stock-AF'!$C$2:$C$215,Shares!$B127,'Stock-AF'!$G$2:$G$215,Shares!$A$1)/SUMIFS('Stock-AF'!Z$2:Z$215,'Stock-AF'!$C$2:$C$215,Shares!$A127,'Stock-AF'!$G$2:$G$215,Shares!$A$1)</f>
        <v>0</v>
      </c>
      <c r="R127" s="9">
        <f>SUMIFS('Stock-AF'!AA$2:AA$215,'Stock-AF'!$C$2:$C$215,Shares!$B127,'Stock-AF'!$G$2:$G$215,Shares!$A$1)/SUMIFS('Stock-AF'!AA$2:AA$215,'Stock-AF'!$C$2:$C$215,Shares!$A127,'Stock-AF'!$G$2:$G$215,Shares!$A$1)</f>
        <v>0</v>
      </c>
      <c r="S127" s="9">
        <f>SUMIFS('Stock-AF'!AB$2:AB$215,'Stock-AF'!$C$2:$C$215,Shares!$B127,'Stock-AF'!$G$2:$G$215,Shares!$A$1)/SUMIFS('Stock-AF'!AB$2:AB$215,'Stock-AF'!$C$2:$C$215,Shares!$A127,'Stock-AF'!$G$2:$G$215,Shares!$A$1)</f>
        <v>0</v>
      </c>
      <c r="T127" s="9">
        <f>SUMIFS('Stock-AF'!AC$2:AC$215,'Stock-AF'!$C$2:$C$215,Shares!$B127,'Stock-AF'!$G$2:$G$215,Shares!$A$1)/SUMIFS('Stock-AF'!AC$2:AC$215,'Stock-AF'!$C$2:$C$215,Shares!$A127,'Stock-AF'!$G$2:$G$215,Shares!$A$1)</f>
        <v>0</v>
      </c>
      <c r="U127" s="9">
        <f>SUMIFS('Stock-AF'!AD$2:AD$215,'Stock-AF'!$C$2:$C$215,Shares!$B127,'Stock-AF'!$G$2:$G$215,Shares!$A$1)/SUMIFS('Stock-AF'!AD$2:AD$215,'Stock-AF'!$C$2:$C$215,Shares!$A127,'Stock-AF'!$G$2:$G$215,Shares!$A$1)</f>
        <v>0</v>
      </c>
      <c r="V127" s="9">
        <f>SUMIFS('Stock-AF'!AE$2:AE$215,'Stock-AF'!$C$2:$C$215,Shares!$B127,'Stock-AF'!$G$2:$G$215,Shares!$A$1)/SUMIFS('Stock-AF'!AE$2:AE$215,'Stock-AF'!$C$2:$C$215,Shares!$A127,'Stock-AF'!$G$2:$G$215,Shares!$A$1)</f>
        <v>0</v>
      </c>
      <c r="W127" s="9">
        <f>SUMIFS('Stock-AF'!AF$2:AF$215,'Stock-AF'!$C$2:$C$215,Shares!$B127,'Stock-AF'!$G$2:$G$215,Shares!$A$1)/SUMIFS('Stock-AF'!AF$2:AF$215,'Stock-AF'!$C$2:$C$215,Shares!$A127,'Stock-AF'!$G$2:$G$215,Shares!$A$1)</f>
        <v>0</v>
      </c>
      <c r="X127" s="9">
        <f>SUMIFS('Stock-AF'!AG$2:AG$215,'Stock-AF'!$C$2:$C$215,Shares!$B127,'Stock-AF'!$G$2:$G$215,Shares!$A$1)/SUMIFS('Stock-AF'!AG$2:AG$215,'Stock-AF'!$C$2:$C$215,Shares!$A127,'Stock-AF'!$G$2:$G$215,Shares!$A$1)</f>
        <v>0</v>
      </c>
      <c r="Y127" s="9">
        <f>SUMIFS('Stock-AF'!AH$2:AH$215,'Stock-AF'!$C$2:$C$215,Shares!$B127,'Stock-AF'!$G$2:$G$215,Shares!$A$1)/SUMIFS('Stock-AF'!AH$2:AH$215,'Stock-AF'!$C$2:$C$215,Shares!$A127,'Stock-AF'!$G$2:$G$215,Shares!$A$1)</f>
        <v>0</v>
      </c>
      <c r="Z127" s="9">
        <f>SUMIFS('Stock-AF'!AI$2:AI$215,'Stock-AF'!$C$2:$C$215,Shares!$B127,'Stock-AF'!$G$2:$G$215,Shares!$A$1)/SUMIFS('Stock-AF'!AI$2:AI$215,'Stock-AF'!$C$2:$C$215,Shares!$A127,'Stock-AF'!$G$2:$G$215,Shares!$A$1)</f>
        <v>0</v>
      </c>
      <c r="AA127" s="9">
        <f>SUMIFS('Stock-AF'!AJ$2:AJ$215,'Stock-AF'!$C$2:$C$215,Shares!$B127,'Stock-AF'!$G$2:$G$215,Shares!$A$1)/SUMIFS('Stock-AF'!AJ$2:AJ$215,'Stock-AF'!$C$2:$C$215,Shares!$A127,'Stock-AF'!$G$2:$G$215,Shares!$A$1)</f>
        <v>0</v>
      </c>
      <c r="AB127" s="9">
        <f>SUMIFS('Stock-AF'!AK$2:AK$215,'Stock-AF'!$C$2:$C$215,Shares!$B127,'Stock-AF'!$G$2:$G$215,Shares!$A$1)/SUMIFS('Stock-AF'!AK$2:AK$215,'Stock-AF'!$C$2:$C$215,Shares!$A127,'Stock-AF'!$G$2:$G$215,Shares!$A$1)</f>
        <v>0</v>
      </c>
      <c r="AC127" s="9">
        <f>SUMIFS('Stock-AF'!AL$2:AL$215,'Stock-AF'!$C$2:$C$215,Shares!$B127,'Stock-AF'!$G$2:$G$215,Shares!$A$1)/SUMIFS('Stock-AF'!AL$2:AL$215,'Stock-AF'!$C$2:$C$215,Shares!$A127,'Stock-AF'!$G$2:$G$215,Shares!$A$1)</f>
        <v>0</v>
      </c>
      <c r="AD127" s="9">
        <f>SUMIFS('Stock-AF'!AM$2:AM$215,'Stock-AF'!$C$2:$C$215,Shares!$B127,'Stock-AF'!$G$2:$G$215,Shares!$A$1)/SUMIFS('Stock-AF'!AM$2:AM$215,'Stock-AF'!$C$2:$C$215,Shares!$A127,'Stock-AF'!$G$2:$G$215,Shares!$A$1)</f>
        <v>0</v>
      </c>
      <c r="AE127" s="9">
        <f>SUMIFS('Stock-AF'!AN$2:AN$215,'Stock-AF'!$C$2:$C$215,Shares!$B127,'Stock-AF'!$G$2:$G$215,Shares!$A$1)/SUMIFS('Stock-AF'!AN$2:AN$215,'Stock-AF'!$C$2:$C$215,Shares!$A127,'Stock-AF'!$G$2:$G$215,Shares!$A$1)</f>
        <v>0</v>
      </c>
      <c r="AF127" s="9">
        <f>SUMIFS('Stock-AF'!AO$2:AO$215,'Stock-AF'!$C$2:$C$215,Shares!$B127,'Stock-AF'!$G$2:$G$215,Shares!$A$1)/SUMIFS('Stock-AF'!AO$2:AO$215,'Stock-AF'!$C$2:$C$215,Shares!$A127,'Stock-AF'!$G$2:$G$215,Shares!$A$1)</f>
        <v>7.4533939030375002E-2</v>
      </c>
      <c r="AG127" s="9">
        <f>SUMIFS('Stock-AF'!AP$2:AP$215,'Stock-AF'!$C$2:$C$215,Shares!$B127,'Stock-AF'!$G$2:$G$215,Shares!$A$1)/SUMIFS('Stock-AF'!AP$2:AP$215,'Stock-AF'!$C$2:$C$215,Shares!$A127,'Stock-AF'!$G$2:$G$215,Shares!$A$1)</f>
        <v>0</v>
      </c>
      <c r="AH127" s="9">
        <f>SUMIFS('Stock-AF'!AQ$2:AQ$215,'Stock-AF'!$C$2:$C$215,Shares!$B127,'Stock-AF'!$G$2:$G$215,Shares!$A$1)/SUMIFS('Stock-AF'!AQ$2:AQ$215,'Stock-AF'!$C$2:$C$215,Shares!$A127,'Stock-AF'!$G$2:$G$215,Shares!$A$1)</f>
        <v>0</v>
      </c>
      <c r="AI127" s="9">
        <f>SUMIFS('Stock-AF'!AR$2:AR$215,'Stock-AF'!$C$2:$C$215,Shares!$B127,'Stock-AF'!$G$2:$G$215,Shares!$A$1)/SUMIFS('Stock-AF'!AR$2:AR$215,'Stock-AF'!$C$2:$C$215,Shares!$A127,'Stock-AF'!$G$2:$G$215,Shares!$A$1)</f>
        <v>0</v>
      </c>
      <c r="AJ127" s="9">
        <f>SUMIFS('Stock-AF'!AS$2:AS$215,'Stock-AF'!$C$2:$C$215,Shares!$B127,'Stock-AF'!$G$2:$G$215,Shares!$A$1)/SUMIFS('Stock-AF'!AS$2:AS$215,'Stock-AF'!$C$2:$C$215,Shares!$A127,'Stock-AF'!$G$2:$G$215,Shares!$A$1)</f>
        <v>0</v>
      </c>
      <c r="AK127" s="9">
        <f>SUMIFS('Stock-AF'!AT$2:AT$215,'Stock-AF'!$C$2:$C$215,Shares!$B127,'Stock-AF'!$G$2:$G$215,Shares!$A$1)/SUMIFS('Stock-AF'!AT$2:AT$215,'Stock-AF'!$C$2:$C$215,Shares!$A127,'Stock-AF'!$G$2:$G$215,Shares!$A$1)</f>
        <v>0</v>
      </c>
      <c r="AL127" s="9">
        <f>SUMIFS('Stock-AF'!AU$2:AU$215,'Stock-AF'!$C$2:$C$215,Shares!$B127,'Stock-AF'!$G$2:$G$215,Shares!$A$1)/SUMIFS('Stock-AF'!AU$2:AU$215,'Stock-AF'!$C$2:$C$215,Shares!$A127,'Stock-AF'!$G$2:$G$215,Shares!$A$1)</f>
        <v>8.1530710030142728E-2</v>
      </c>
      <c r="AM127" s="9">
        <f>SUMIFS('Stock-AF'!AV$2:AV$215,'Stock-AF'!$C$2:$C$215,Shares!$B127,'Stock-AF'!$G$2:$G$215,Shares!$A$1)/SUMIFS('Stock-AF'!AV$2:AV$215,'Stock-AF'!$C$2:$C$215,Shares!$A127,'Stock-AF'!$G$2:$G$215,Shares!$A$1)</f>
        <v>0</v>
      </c>
    </row>
    <row r="128" spans="1:39">
      <c r="A128" t="str">
        <f t="shared" si="1"/>
        <v>C_ES-WH-SS*</v>
      </c>
      <c r="B128" s="4" t="s">
        <v>241</v>
      </c>
      <c r="C128" s="9">
        <f>SUMIFS('Stock-AF'!L$2:L$215,'Stock-AF'!$C$2:$C$215,Shares!$B128,'Stock-AF'!$G$2:$G$215,Shares!$A$1)/SUMIFS('Stock-AF'!L$2:L$215,'Stock-AF'!$C$2:$C$215,Shares!$A128,'Stock-AF'!$G$2:$G$215,Shares!$A$1)</f>
        <v>0.43305433707484875</v>
      </c>
      <c r="D128" s="9">
        <f>SUMIFS('Stock-AF'!M$2:M$215,'Stock-AF'!$C$2:$C$215,Shares!$B128,'Stock-AF'!$G$2:$G$215,Shares!$A$1)/SUMIFS('Stock-AF'!M$2:M$215,'Stock-AF'!$C$2:$C$215,Shares!$A128,'Stock-AF'!$G$2:$G$215,Shares!$A$1)</f>
        <v>9.8152703394439808E-2</v>
      </c>
      <c r="E128" s="9">
        <f>SUMIFS('Stock-AF'!N$2:N$215,'Stock-AF'!$C$2:$C$215,Shares!$B128,'Stock-AF'!$G$2:$G$215,Shares!$A$1)/SUMIFS('Stock-AF'!N$2:N$215,'Stock-AF'!$C$2:$C$215,Shares!$A128,'Stock-AF'!$G$2:$G$215,Shares!$A$1)</f>
        <v>0.11119490366036344</v>
      </c>
      <c r="F128" s="9">
        <f>SUMIFS('Stock-AF'!O$2:O$215,'Stock-AF'!$C$2:$C$215,Shares!$B128,'Stock-AF'!$G$2:$G$215,Shares!$A$1)/SUMIFS('Stock-AF'!O$2:O$215,'Stock-AF'!$C$2:$C$215,Shares!$A128,'Stock-AF'!$G$2:$G$215,Shares!$A$1)</f>
        <v>0.15770145076751485</v>
      </c>
      <c r="G128" s="9">
        <f>SUMIFS('Stock-AF'!P$2:P$215,'Stock-AF'!$C$2:$C$215,Shares!$B128,'Stock-AF'!$G$2:$G$215,Shares!$A$1)/SUMIFS('Stock-AF'!P$2:P$215,'Stock-AF'!$C$2:$C$215,Shares!$A128,'Stock-AF'!$G$2:$G$215,Shares!$A$1)</f>
        <v>0.59272841293721712</v>
      </c>
      <c r="H128" s="9">
        <f>SUMIFS('Stock-AF'!Q$2:Q$215,'Stock-AF'!$C$2:$C$215,Shares!$B128,'Stock-AF'!$G$2:$G$215,Shares!$A$1)/SUMIFS('Stock-AF'!Q$2:Q$215,'Stock-AF'!$C$2:$C$215,Shares!$A128,'Stock-AF'!$G$2:$G$215,Shares!$A$1)</f>
        <v>0.11924402531133678</v>
      </c>
      <c r="I128" s="9">
        <f>SUMIFS('Stock-AF'!R$2:R$215,'Stock-AF'!$C$2:$C$215,Shares!$B128,'Stock-AF'!$G$2:$G$215,Shares!$A$1)/SUMIFS('Stock-AF'!R$2:R$215,'Stock-AF'!$C$2:$C$215,Shares!$A128,'Stock-AF'!$G$2:$G$215,Shares!$A$1)</f>
        <v>0.30962995780085906</v>
      </c>
      <c r="J128" s="9">
        <f>SUMIFS('Stock-AF'!S$2:S$215,'Stock-AF'!$C$2:$C$215,Shares!$B128,'Stock-AF'!$G$2:$G$215,Shares!$A$1)/SUMIFS('Stock-AF'!S$2:S$215,'Stock-AF'!$C$2:$C$215,Shares!$A128,'Stock-AF'!$G$2:$G$215,Shares!$A$1)</f>
        <v>0.24021308445868003</v>
      </c>
      <c r="K128" s="9">
        <f>SUMIFS('Stock-AF'!T$2:T$215,'Stock-AF'!$C$2:$C$215,Shares!$B128,'Stock-AF'!$G$2:$G$215,Shares!$A$1)/SUMIFS('Stock-AF'!T$2:T$215,'Stock-AF'!$C$2:$C$215,Shares!$A128,'Stock-AF'!$G$2:$G$215,Shares!$A$1)</f>
        <v>6.7378648609116923E-2</v>
      </c>
      <c r="L128" s="9">
        <f>SUMIFS('Stock-AF'!U$2:U$215,'Stock-AF'!$C$2:$C$215,Shares!$B128,'Stock-AF'!$G$2:$G$215,Shares!$A$1)/SUMIFS('Stock-AF'!U$2:U$215,'Stock-AF'!$C$2:$C$215,Shares!$A128,'Stock-AF'!$G$2:$G$215,Shares!$A$1)</f>
        <v>0.29603821927044643</v>
      </c>
      <c r="M128" s="9">
        <f>SUMIFS('Stock-AF'!V$2:V$215,'Stock-AF'!$C$2:$C$215,Shares!$B128,'Stock-AF'!$G$2:$G$215,Shares!$A$1)/SUMIFS('Stock-AF'!V$2:V$215,'Stock-AF'!$C$2:$C$215,Shares!$A128,'Stock-AF'!$G$2:$G$215,Shares!$A$1)</f>
        <v>0.35561154323953098</v>
      </c>
      <c r="N128" s="9">
        <f>SUMIFS('Stock-AF'!W$2:W$215,'Stock-AF'!$C$2:$C$215,Shares!$B128,'Stock-AF'!$G$2:$G$215,Shares!$A$1)/SUMIFS('Stock-AF'!W$2:W$215,'Stock-AF'!$C$2:$C$215,Shares!$A128,'Stock-AF'!$G$2:$G$215,Shares!$A$1)</f>
        <v>0.75360769977639441</v>
      </c>
      <c r="O128" s="9">
        <f>SUMIFS('Stock-AF'!X$2:X$215,'Stock-AF'!$C$2:$C$215,Shares!$B128,'Stock-AF'!$G$2:$G$215,Shares!$A$1)/SUMIFS('Stock-AF'!X$2:X$215,'Stock-AF'!$C$2:$C$215,Shares!$A128,'Stock-AF'!$G$2:$G$215,Shares!$A$1)</f>
        <v>0.57443463415994389</v>
      </c>
      <c r="P128" s="9">
        <f>SUMIFS('Stock-AF'!Y$2:Y$215,'Stock-AF'!$C$2:$C$215,Shares!$B128,'Stock-AF'!$G$2:$G$215,Shares!$A$1)/SUMIFS('Stock-AF'!Y$2:Y$215,'Stock-AF'!$C$2:$C$215,Shares!$A128,'Stock-AF'!$G$2:$G$215,Shares!$A$1)</f>
        <v>0.45261722420124206</v>
      </c>
      <c r="Q128" s="9">
        <f>SUMIFS('Stock-AF'!Z$2:Z$215,'Stock-AF'!$C$2:$C$215,Shares!$B128,'Stock-AF'!$G$2:$G$215,Shares!$A$1)/SUMIFS('Stock-AF'!Z$2:Z$215,'Stock-AF'!$C$2:$C$215,Shares!$A128,'Stock-AF'!$G$2:$G$215,Shares!$A$1)</f>
        <v>0.35097191492673435</v>
      </c>
      <c r="R128" s="9">
        <f>SUMIFS('Stock-AF'!AA$2:AA$215,'Stock-AF'!$C$2:$C$215,Shares!$B128,'Stock-AF'!$G$2:$G$215,Shares!$A$1)/SUMIFS('Stock-AF'!AA$2:AA$215,'Stock-AF'!$C$2:$C$215,Shares!$A128,'Stock-AF'!$G$2:$G$215,Shares!$A$1)</f>
        <v>0.47207507833409595</v>
      </c>
      <c r="S128" s="9">
        <f>SUMIFS('Stock-AF'!AB$2:AB$215,'Stock-AF'!$C$2:$C$215,Shares!$B128,'Stock-AF'!$G$2:$G$215,Shares!$A$1)/SUMIFS('Stock-AF'!AB$2:AB$215,'Stock-AF'!$C$2:$C$215,Shares!$A128,'Stock-AF'!$G$2:$G$215,Shares!$A$1)</f>
        <v>0.20426424056701806</v>
      </c>
      <c r="T128" s="9">
        <f>SUMIFS('Stock-AF'!AC$2:AC$215,'Stock-AF'!$C$2:$C$215,Shares!$B128,'Stock-AF'!$G$2:$G$215,Shares!$A$1)/SUMIFS('Stock-AF'!AC$2:AC$215,'Stock-AF'!$C$2:$C$215,Shares!$A128,'Stock-AF'!$G$2:$G$215,Shares!$A$1)</f>
        <v>0.2614772574528561</v>
      </c>
      <c r="U128" s="9">
        <f>SUMIFS('Stock-AF'!AD$2:AD$215,'Stock-AF'!$C$2:$C$215,Shares!$B128,'Stock-AF'!$G$2:$G$215,Shares!$A$1)/SUMIFS('Stock-AF'!AD$2:AD$215,'Stock-AF'!$C$2:$C$215,Shares!$A128,'Stock-AF'!$G$2:$G$215,Shares!$A$1)</f>
        <v>0.29446626999547804</v>
      </c>
      <c r="V128" s="9">
        <f>SUMIFS('Stock-AF'!AE$2:AE$215,'Stock-AF'!$C$2:$C$215,Shares!$B128,'Stock-AF'!$G$2:$G$215,Shares!$A$1)/SUMIFS('Stock-AF'!AE$2:AE$215,'Stock-AF'!$C$2:$C$215,Shares!$A128,'Stock-AF'!$G$2:$G$215,Shares!$A$1)</f>
        <v>0.29147080896778843</v>
      </c>
      <c r="W128" s="9">
        <f>SUMIFS('Stock-AF'!AF$2:AF$215,'Stock-AF'!$C$2:$C$215,Shares!$B128,'Stock-AF'!$G$2:$G$215,Shares!$A$1)/SUMIFS('Stock-AF'!AF$2:AF$215,'Stock-AF'!$C$2:$C$215,Shares!$A128,'Stock-AF'!$G$2:$G$215,Shares!$A$1)</f>
        <v>0.3612626913781275</v>
      </c>
      <c r="X128" s="9">
        <f>SUMIFS('Stock-AF'!AG$2:AG$215,'Stock-AF'!$C$2:$C$215,Shares!$B128,'Stock-AF'!$G$2:$G$215,Shares!$A$1)/SUMIFS('Stock-AF'!AG$2:AG$215,'Stock-AF'!$C$2:$C$215,Shares!$A128,'Stock-AF'!$G$2:$G$215,Shares!$A$1)</f>
        <v>0.16672823548840252</v>
      </c>
      <c r="Y128" s="9">
        <f>SUMIFS('Stock-AF'!AH$2:AH$215,'Stock-AF'!$C$2:$C$215,Shares!$B128,'Stock-AF'!$G$2:$G$215,Shares!$A$1)/SUMIFS('Stock-AF'!AH$2:AH$215,'Stock-AF'!$C$2:$C$215,Shares!$A128,'Stock-AF'!$G$2:$G$215,Shares!$A$1)</f>
        <v>9.0604077021882348E-2</v>
      </c>
      <c r="Z128" s="9">
        <f>SUMIFS('Stock-AF'!AI$2:AI$215,'Stock-AF'!$C$2:$C$215,Shares!$B128,'Stock-AF'!$G$2:$G$215,Shares!$A$1)/SUMIFS('Stock-AF'!AI$2:AI$215,'Stock-AF'!$C$2:$C$215,Shares!$A128,'Stock-AF'!$G$2:$G$215,Shares!$A$1)</f>
        <v>0.16208875202026579</v>
      </c>
      <c r="AA128" s="9">
        <f>SUMIFS('Stock-AF'!AJ$2:AJ$215,'Stock-AF'!$C$2:$C$215,Shares!$B128,'Stock-AF'!$G$2:$G$215,Shares!$A$1)/SUMIFS('Stock-AF'!AJ$2:AJ$215,'Stock-AF'!$C$2:$C$215,Shares!$A128,'Stock-AF'!$G$2:$G$215,Shares!$A$1)</f>
        <v>1</v>
      </c>
      <c r="AB128" s="9">
        <f>SUMIFS('Stock-AF'!AK$2:AK$215,'Stock-AF'!$C$2:$C$215,Shares!$B128,'Stock-AF'!$G$2:$G$215,Shares!$A$1)/SUMIFS('Stock-AF'!AK$2:AK$215,'Stock-AF'!$C$2:$C$215,Shares!$A128,'Stock-AF'!$G$2:$G$215,Shares!$A$1)</f>
        <v>0.46756012692658483</v>
      </c>
      <c r="AC128" s="9">
        <f>SUMIFS('Stock-AF'!AL$2:AL$215,'Stock-AF'!$C$2:$C$215,Shares!$B128,'Stock-AF'!$G$2:$G$215,Shares!$A$1)/SUMIFS('Stock-AF'!AL$2:AL$215,'Stock-AF'!$C$2:$C$215,Shares!$A128,'Stock-AF'!$G$2:$G$215,Shares!$A$1)</f>
        <v>0.9062676019053485</v>
      </c>
      <c r="AD128" s="9">
        <f>SUMIFS('Stock-AF'!AM$2:AM$215,'Stock-AF'!$C$2:$C$215,Shares!$B128,'Stock-AF'!$G$2:$G$215,Shares!$A$1)/SUMIFS('Stock-AF'!AM$2:AM$215,'Stock-AF'!$C$2:$C$215,Shares!$A128,'Stock-AF'!$G$2:$G$215,Shares!$A$1)</f>
        <v>0.19036141973634199</v>
      </c>
      <c r="AE128" s="9">
        <f>SUMIFS('Stock-AF'!AN$2:AN$215,'Stock-AF'!$C$2:$C$215,Shares!$B128,'Stock-AF'!$G$2:$G$215,Shares!$A$1)/SUMIFS('Stock-AF'!AN$2:AN$215,'Stock-AF'!$C$2:$C$215,Shares!$A128,'Stock-AF'!$G$2:$G$215,Shares!$A$1)</f>
        <v>0.79903375542955546</v>
      </c>
      <c r="AF128" s="9">
        <f>SUMIFS('Stock-AF'!AO$2:AO$215,'Stock-AF'!$C$2:$C$215,Shares!$B128,'Stock-AF'!$G$2:$G$215,Shares!$A$1)/SUMIFS('Stock-AF'!AO$2:AO$215,'Stock-AF'!$C$2:$C$215,Shares!$A128,'Stock-AF'!$G$2:$G$215,Shares!$A$1)</f>
        <v>0.32694113130485541</v>
      </c>
      <c r="AG128" s="9">
        <f>SUMIFS('Stock-AF'!AP$2:AP$215,'Stock-AF'!$C$2:$C$215,Shares!$B128,'Stock-AF'!$G$2:$G$215,Shares!$A$1)/SUMIFS('Stock-AF'!AP$2:AP$215,'Stock-AF'!$C$2:$C$215,Shares!$A128,'Stock-AF'!$G$2:$G$215,Shares!$A$1)</f>
        <v>0.48895336223532432</v>
      </c>
      <c r="AH128" s="9">
        <f>SUMIFS('Stock-AF'!AQ$2:AQ$215,'Stock-AF'!$C$2:$C$215,Shares!$B128,'Stock-AF'!$G$2:$G$215,Shares!$A$1)/SUMIFS('Stock-AF'!AQ$2:AQ$215,'Stock-AF'!$C$2:$C$215,Shares!$A128,'Stock-AF'!$G$2:$G$215,Shares!$A$1)</f>
        <v>0.1512369380480717</v>
      </c>
      <c r="AI128" s="9">
        <f>SUMIFS('Stock-AF'!AR$2:AR$215,'Stock-AF'!$C$2:$C$215,Shares!$B128,'Stock-AF'!$G$2:$G$215,Shares!$A$1)/SUMIFS('Stock-AF'!AR$2:AR$215,'Stock-AF'!$C$2:$C$215,Shares!$A128,'Stock-AF'!$G$2:$G$215,Shares!$A$1)</f>
        <v>0.35420842590105445</v>
      </c>
      <c r="AJ128" s="9">
        <f>SUMIFS('Stock-AF'!AS$2:AS$215,'Stock-AF'!$C$2:$C$215,Shares!$B128,'Stock-AF'!$G$2:$G$215,Shares!$A$1)/SUMIFS('Stock-AF'!AS$2:AS$215,'Stock-AF'!$C$2:$C$215,Shares!$A128,'Stock-AF'!$G$2:$G$215,Shares!$A$1)</f>
        <v>0.26918121834723258</v>
      </c>
      <c r="AK128" s="9">
        <f>SUMIFS('Stock-AF'!AT$2:AT$215,'Stock-AF'!$C$2:$C$215,Shares!$B128,'Stock-AF'!$G$2:$G$215,Shares!$A$1)/SUMIFS('Stock-AF'!AT$2:AT$215,'Stock-AF'!$C$2:$C$215,Shares!$A128,'Stock-AF'!$G$2:$G$215,Shares!$A$1)</f>
        <v>0.2620325079408064</v>
      </c>
      <c r="AL128" s="9">
        <f>SUMIFS('Stock-AF'!AU$2:AU$215,'Stock-AF'!$C$2:$C$215,Shares!$B128,'Stock-AF'!$G$2:$G$215,Shares!$A$1)/SUMIFS('Stock-AF'!AU$2:AU$215,'Stock-AF'!$C$2:$C$215,Shares!$A128,'Stock-AF'!$G$2:$G$215,Shares!$A$1)</f>
        <v>0.19577263836392639</v>
      </c>
      <c r="AM128" s="9">
        <f>SUMIFS('Stock-AF'!AV$2:AV$215,'Stock-AF'!$C$2:$C$215,Shares!$B128,'Stock-AF'!$G$2:$G$215,Shares!$A$1)/SUMIFS('Stock-AF'!AV$2:AV$215,'Stock-AF'!$C$2:$C$215,Shares!$A128,'Stock-AF'!$G$2:$G$215,Shares!$A$1)</f>
        <v>0.41532777849643515</v>
      </c>
    </row>
    <row r="129" spans="1:39">
      <c r="A129" t="str">
        <f t="shared" si="1"/>
        <v>C_ES-WH-SS*</v>
      </c>
      <c r="B129" s="4" t="s">
        <v>242</v>
      </c>
      <c r="C129" s="9">
        <f>SUMIFS('Stock-AF'!L$2:L$215,'Stock-AF'!$C$2:$C$215,Shares!$B129,'Stock-AF'!$G$2:$G$215,Shares!$A$1)/SUMIFS('Stock-AF'!L$2:L$215,'Stock-AF'!$C$2:$C$215,Shares!$A129,'Stock-AF'!$G$2:$G$215,Shares!$A$1)</f>
        <v>0</v>
      </c>
      <c r="D129" s="9">
        <f>SUMIFS('Stock-AF'!M$2:M$215,'Stock-AF'!$C$2:$C$215,Shares!$B129,'Stock-AF'!$G$2:$G$215,Shares!$A$1)/SUMIFS('Stock-AF'!M$2:M$215,'Stock-AF'!$C$2:$C$215,Shares!$A129,'Stock-AF'!$G$2:$G$215,Shares!$A$1)</f>
        <v>0.12930678698607817</v>
      </c>
      <c r="E129" s="9">
        <f>SUMIFS('Stock-AF'!N$2:N$215,'Stock-AF'!$C$2:$C$215,Shares!$B129,'Stock-AF'!$G$2:$G$215,Shares!$A$1)/SUMIFS('Stock-AF'!N$2:N$215,'Stock-AF'!$C$2:$C$215,Shares!$A129,'Stock-AF'!$G$2:$G$215,Shares!$A$1)</f>
        <v>0</v>
      </c>
      <c r="F129" s="9">
        <f>SUMIFS('Stock-AF'!O$2:O$215,'Stock-AF'!$C$2:$C$215,Shares!$B129,'Stock-AF'!$G$2:$G$215,Shares!$A$1)/SUMIFS('Stock-AF'!O$2:O$215,'Stock-AF'!$C$2:$C$215,Shares!$A129,'Stock-AF'!$G$2:$G$215,Shares!$A$1)</f>
        <v>0.23841147758794273</v>
      </c>
      <c r="G129" s="9">
        <f>SUMIFS('Stock-AF'!P$2:P$215,'Stock-AF'!$C$2:$C$215,Shares!$B129,'Stock-AF'!$G$2:$G$215,Shares!$A$1)/SUMIFS('Stock-AF'!P$2:P$215,'Stock-AF'!$C$2:$C$215,Shares!$A129,'Stock-AF'!$G$2:$G$215,Shares!$A$1)</f>
        <v>0.1242540487028885</v>
      </c>
      <c r="H129" s="9">
        <f>SUMIFS('Stock-AF'!Q$2:Q$215,'Stock-AF'!$C$2:$C$215,Shares!$B129,'Stock-AF'!$G$2:$G$215,Shares!$A$1)/SUMIFS('Stock-AF'!Q$2:Q$215,'Stock-AF'!$C$2:$C$215,Shares!$A129,'Stock-AF'!$G$2:$G$215,Shares!$A$1)</f>
        <v>0.14330362644512826</v>
      </c>
      <c r="I129" s="9">
        <f>SUMIFS('Stock-AF'!R$2:R$215,'Stock-AF'!$C$2:$C$215,Shares!$B129,'Stock-AF'!$G$2:$G$215,Shares!$A$1)/SUMIFS('Stock-AF'!R$2:R$215,'Stock-AF'!$C$2:$C$215,Shares!$A129,'Stock-AF'!$G$2:$G$215,Shares!$A$1)</f>
        <v>0</v>
      </c>
      <c r="J129" s="9">
        <f>SUMIFS('Stock-AF'!S$2:S$215,'Stock-AF'!$C$2:$C$215,Shares!$B129,'Stock-AF'!$G$2:$G$215,Shares!$A$1)/SUMIFS('Stock-AF'!S$2:S$215,'Stock-AF'!$C$2:$C$215,Shares!$A129,'Stock-AF'!$G$2:$G$215,Shares!$A$1)</f>
        <v>0.42418616588005792</v>
      </c>
      <c r="K129" s="9">
        <f>SUMIFS('Stock-AF'!T$2:T$215,'Stock-AF'!$C$2:$C$215,Shares!$B129,'Stock-AF'!$G$2:$G$215,Shares!$A$1)/SUMIFS('Stock-AF'!T$2:T$215,'Stock-AF'!$C$2:$C$215,Shares!$A129,'Stock-AF'!$G$2:$G$215,Shares!$A$1)</f>
        <v>0.23150713197772535</v>
      </c>
      <c r="L129" s="9">
        <f>SUMIFS('Stock-AF'!U$2:U$215,'Stock-AF'!$C$2:$C$215,Shares!$B129,'Stock-AF'!$G$2:$G$215,Shares!$A$1)/SUMIFS('Stock-AF'!U$2:U$215,'Stock-AF'!$C$2:$C$215,Shares!$A129,'Stock-AF'!$G$2:$G$215,Shares!$A$1)</f>
        <v>0.20100387043175127</v>
      </c>
      <c r="M129" s="9">
        <f>SUMIFS('Stock-AF'!V$2:V$215,'Stock-AF'!$C$2:$C$215,Shares!$B129,'Stock-AF'!$G$2:$G$215,Shares!$A$1)/SUMIFS('Stock-AF'!V$2:V$215,'Stock-AF'!$C$2:$C$215,Shares!$A129,'Stock-AF'!$G$2:$G$215,Shares!$A$1)</f>
        <v>7.3558595116771389E-2</v>
      </c>
      <c r="N129" s="9">
        <f>SUMIFS('Stock-AF'!W$2:W$215,'Stock-AF'!$C$2:$C$215,Shares!$B129,'Stock-AF'!$G$2:$G$215,Shares!$A$1)/SUMIFS('Stock-AF'!W$2:W$215,'Stock-AF'!$C$2:$C$215,Shares!$A129,'Stock-AF'!$G$2:$G$215,Shares!$A$1)</f>
        <v>0.10179249234390916</v>
      </c>
      <c r="O129" s="9">
        <f>SUMIFS('Stock-AF'!X$2:X$215,'Stock-AF'!$C$2:$C$215,Shares!$B129,'Stock-AF'!$G$2:$G$215,Shares!$A$1)/SUMIFS('Stock-AF'!X$2:X$215,'Stock-AF'!$C$2:$C$215,Shares!$A129,'Stock-AF'!$G$2:$G$215,Shares!$A$1)</f>
        <v>0.16095560595185956</v>
      </c>
      <c r="P129" s="9">
        <f>SUMIFS('Stock-AF'!Y$2:Y$215,'Stock-AF'!$C$2:$C$215,Shares!$B129,'Stock-AF'!$G$2:$G$215,Shares!$A$1)/SUMIFS('Stock-AF'!Y$2:Y$215,'Stock-AF'!$C$2:$C$215,Shares!$A129,'Stock-AF'!$G$2:$G$215,Shares!$A$1)</f>
        <v>1.1869662332455627E-2</v>
      </c>
      <c r="Q129" s="9">
        <f>SUMIFS('Stock-AF'!Z$2:Z$215,'Stock-AF'!$C$2:$C$215,Shares!$B129,'Stock-AF'!$G$2:$G$215,Shares!$A$1)/SUMIFS('Stock-AF'!Z$2:Z$215,'Stock-AF'!$C$2:$C$215,Shares!$A129,'Stock-AF'!$G$2:$G$215,Shares!$A$1)</f>
        <v>0.29029027592284112</v>
      </c>
      <c r="R129" s="9">
        <f>SUMIFS('Stock-AF'!AA$2:AA$215,'Stock-AF'!$C$2:$C$215,Shares!$B129,'Stock-AF'!$G$2:$G$215,Shares!$A$1)/SUMIFS('Stock-AF'!AA$2:AA$215,'Stock-AF'!$C$2:$C$215,Shares!$A129,'Stock-AF'!$G$2:$G$215,Shares!$A$1)</f>
        <v>0.30827066518818769</v>
      </c>
      <c r="S129" s="9">
        <f>SUMIFS('Stock-AF'!AB$2:AB$215,'Stock-AF'!$C$2:$C$215,Shares!$B129,'Stock-AF'!$G$2:$G$215,Shares!$A$1)/SUMIFS('Stock-AF'!AB$2:AB$215,'Stock-AF'!$C$2:$C$215,Shares!$A129,'Stock-AF'!$G$2:$G$215,Shares!$A$1)</f>
        <v>0.58456256464116285</v>
      </c>
      <c r="T129" s="9">
        <f>SUMIFS('Stock-AF'!AC$2:AC$215,'Stock-AF'!$C$2:$C$215,Shares!$B129,'Stock-AF'!$G$2:$G$215,Shares!$A$1)/SUMIFS('Stock-AF'!AC$2:AC$215,'Stock-AF'!$C$2:$C$215,Shares!$A129,'Stock-AF'!$G$2:$G$215,Shares!$A$1)</f>
        <v>0.27239883138339333</v>
      </c>
      <c r="U129" s="9">
        <f>SUMIFS('Stock-AF'!AD$2:AD$215,'Stock-AF'!$C$2:$C$215,Shares!$B129,'Stock-AF'!$G$2:$G$215,Shares!$A$1)/SUMIFS('Stock-AF'!AD$2:AD$215,'Stock-AF'!$C$2:$C$215,Shares!$A129,'Stock-AF'!$G$2:$G$215,Shares!$A$1)</f>
        <v>0</v>
      </c>
      <c r="V129" s="9">
        <f>SUMIFS('Stock-AF'!AE$2:AE$215,'Stock-AF'!$C$2:$C$215,Shares!$B129,'Stock-AF'!$G$2:$G$215,Shares!$A$1)/SUMIFS('Stock-AF'!AE$2:AE$215,'Stock-AF'!$C$2:$C$215,Shares!$A129,'Stock-AF'!$G$2:$G$215,Shares!$A$1)</f>
        <v>0.54214716056896373</v>
      </c>
      <c r="W129" s="9">
        <f>SUMIFS('Stock-AF'!AF$2:AF$215,'Stock-AF'!$C$2:$C$215,Shares!$B129,'Stock-AF'!$G$2:$G$215,Shares!$A$1)/SUMIFS('Stock-AF'!AF$2:AF$215,'Stock-AF'!$C$2:$C$215,Shares!$A129,'Stock-AF'!$G$2:$G$215,Shares!$A$1)</f>
        <v>0</v>
      </c>
      <c r="X129" s="9">
        <f>SUMIFS('Stock-AF'!AG$2:AG$215,'Stock-AF'!$C$2:$C$215,Shares!$B129,'Stock-AF'!$G$2:$G$215,Shares!$A$1)/SUMIFS('Stock-AF'!AG$2:AG$215,'Stock-AF'!$C$2:$C$215,Shares!$A129,'Stock-AF'!$G$2:$G$215,Shares!$A$1)</f>
        <v>0.13809542251027018</v>
      </c>
      <c r="Y129" s="9">
        <f>SUMIFS('Stock-AF'!AH$2:AH$215,'Stock-AF'!$C$2:$C$215,Shares!$B129,'Stock-AF'!$G$2:$G$215,Shares!$A$1)/SUMIFS('Stock-AF'!AH$2:AH$215,'Stock-AF'!$C$2:$C$215,Shares!$A129,'Stock-AF'!$G$2:$G$215,Shares!$A$1)</f>
        <v>0.12586742709078441</v>
      </c>
      <c r="Z129" s="9">
        <f>SUMIFS('Stock-AF'!AI$2:AI$215,'Stock-AF'!$C$2:$C$215,Shares!$B129,'Stock-AF'!$G$2:$G$215,Shares!$A$1)/SUMIFS('Stock-AF'!AI$2:AI$215,'Stock-AF'!$C$2:$C$215,Shares!$A129,'Stock-AF'!$G$2:$G$215,Shares!$A$1)</f>
        <v>0.19191249881914166</v>
      </c>
      <c r="AA129" s="9">
        <f>SUMIFS('Stock-AF'!AJ$2:AJ$215,'Stock-AF'!$C$2:$C$215,Shares!$B129,'Stock-AF'!$G$2:$G$215,Shares!$A$1)/SUMIFS('Stock-AF'!AJ$2:AJ$215,'Stock-AF'!$C$2:$C$215,Shares!$A129,'Stock-AF'!$G$2:$G$215,Shares!$A$1)</f>
        <v>0</v>
      </c>
      <c r="AB129" s="9">
        <f>SUMIFS('Stock-AF'!AK$2:AK$215,'Stock-AF'!$C$2:$C$215,Shares!$B129,'Stock-AF'!$G$2:$G$215,Shares!$A$1)/SUMIFS('Stock-AF'!AK$2:AK$215,'Stock-AF'!$C$2:$C$215,Shares!$A129,'Stock-AF'!$G$2:$G$215,Shares!$A$1)</f>
        <v>1.4358365001243947E-2</v>
      </c>
      <c r="AC129" s="9">
        <f>SUMIFS('Stock-AF'!AL$2:AL$215,'Stock-AF'!$C$2:$C$215,Shares!$B129,'Stock-AF'!$G$2:$G$215,Shares!$A$1)/SUMIFS('Stock-AF'!AL$2:AL$215,'Stock-AF'!$C$2:$C$215,Shares!$A129,'Stock-AF'!$G$2:$G$215,Shares!$A$1)</f>
        <v>0</v>
      </c>
      <c r="AD129" s="9">
        <f>SUMIFS('Stock-AF'!AM$2:AM$215,'Stock-AF'!$C$2:$C$215,Shares!$B129,'Stock-AF'!$G$2:$G$215,Shares!$A$1)/SUMIFS('Stock-AF'!AM$2:AM$215,'Stock-AF'!$C$2:$C$215,Shares!$A129,'Stock-AF'!$G$2:$G$215,Shares!$A$1)</f>
        <v>0.50450754288869093</v>
      </c>
      <c r="AE129" s="9">
        <f>SUMIFS('Stock-AF'!AN$2:AN$215,'Stock-AF'!$C$2:$C$215,Shares!$B129,'Stock-AF'!$G$2:$G$215,Shares!$A$1)/SUMIFS('Stock-AF'!AN$2:AN$215,'Stock-AF'!$C$2:$C$215,Shares!$A129,'Stock-AF'!$G$2:$G$215,Shares!$A$1)</f>
        <v>1.0720941582212741E-2</v>
      </c>
      <c r="AF129" s="9">
        <f>SUMIFS('Stock-AF'!AO$2:AO$215,'Stock-AF'!$C$2:$C$215,Shares!$B129,'Stock-AF'!$G$2:$G$215,Shares!$A$1)/SUMIFS('Stock-AF'!AO$2:AO$215,'Stock-AF'!$C$2:$C$215,Shares!$A129,'Stock-AF'!$G$2:$G$215,Shares!$A$1)</f>
        <v>0.33051198206427568</v>
      </c>
      <c r="AG129" s="9">
        <f>SUMIFS('Stock-AF'!AP$2:AP$215,'Stock-AF'!$C$2:$C$215,Shares!$B129,'Stock-AF'!$G$2:$G$215,Shares!$A$1)/SUMIFS('Stock-AF'!AP$2:AP$215,'Stock-AF'!$C$2:$C$215,Shares!$A129,'Stock-AF'!$G$2:$G$215,Shares!$A$1)</f>
        <v>0.17041057193715692</v>
      </c>
      <c r="AH129" s="9">
        <f>SUMIFS('Stock-AF'!AQ$2:AQ$215,'Stock-AF'!$C$2:$C$215,Shares!$B129,'Stock-AF'!$G$2:$G$215,Shares!$A$1)/SUMIFS('Stock-AF'!AQ$2:AQ$215,'Stock-AF'!$C$2:$C$215,Shares!$A129,'Stock-AF'!$G$2:$G$215,Shares!$A$1)</f>
        <v>0.57375415217172887</v>
      </c>
      <c r="AI129" s="9">
        <f>SUMIFS('Stock-AF'!AR$2:AR$215,'Stock-AF'!$C$2:$C$215,Shares!$B129,'Stock-AF'!$G$2:$G$215,Shares!$A$1)/SUMIFS('Stock-AF'!AR$2:AR$215,'Stock-AF'!$C$2:$C$215,Shares!$A129,'Stock-AF'!$G$2:$G$215,Shares!$A$1)</f>
        <v>0.22578550024955224</v>
      </c>
      <c r="AJ129" s="9">
        <f>SUMIFS('Stock-AF'!AS$2:AS$215,'Stock-AF'!$C$2:$C$215,Shares!$B129,'Stock-AF'!$G$2:$G$215,Shares!$A$1)/SUMIFS('Stock-AF'!AS$2:AS$215,'Stock-AF'!$C$2:$C$215,Shares!$A129,'Stock-AF'!$G$2:$G$215,Shares!$A$1)</f>
        <v>3.7379429759741151E-3</v>
      </c>
      <c r="AK129" s="9">
        <f>SUMIFS('Stock-AF'!AT$2:AT$215,'Stock-AF'!$C$2:$C$215,Shares!$B129,'Stock-AF'!$G$2:$G$215,Shares!$A$1)/SUMIFS('Stock-AF'!AT$2:AT$215,'Stock-AF'!$C$2:$C$215,Shares!$A129,'Stock-AF'!$G$2:$G$215,Shares!$A$1)</f>
        <v>5.4789750979856423E-2</v>
      </c>
      <c r="AL129" s="9">
        <f>SUMIFS('Stock-AF'!AU$2:AU$215,'Stock-AF'!$C$2:$C$215,Shares!$B129,'Stock-AF'!$G$2:$G$215,Shares!$A$1)/SUMIFS('Stock-AF'!AU$2:AU$215,'Stock-AF'!$C$2:$C$215,Shares!$A129,'Stock-AF'!$G$2:$G$215,Shares!$A$1)</f>
        <v>0.32656386678507154</v>
      </c>
      <c r="AM129" s="9">
        <f>SUMIFS('Stock-AF'!AV$2:AV$215,'Stock-AF'!$C$2:$C$215,Shares!$B129,'Stock-AF'!$G$2:$G$215,Shares!$A$1)/SUMIFS('Stock-AF'!AV$2:AV$215,'Stock-AF'!$C$2:$C$215,Shares!$A129,'Stock-AF'!$G$2:$G$215,Shares!$A$1)</f>
        <v>0.47863854748162776</v>
      </c>
    </row>
    <row r="130" spans="1:39">
      <c r="A130" t="str">
        <f t="shared" si="1"/>
        <v>C_ES-WH-SS*</v>
      </c>
      <c r="B130" s="4" t="s">
        <v>243</v>
      </c>
      <c r="C130" s="9">
        <f>SUMIFS('Stock-AF'!L$2:L$215,'Stock-AF'!$C$2:$C$215,Shares!$B130,'Stock-AF'!$G$2:$G$215,Shares!$A$1)/SUMIFS('Stock-AF'!L$2:L$215,'Stock-AF'!$C$2:$C$215,Shares!$A130,'Stock-AF'!$G$2:$G$215,Shares!$A$1)</f>
        <v>0</v>
      </c>
      <c r="D130" s="9">
        <f>SUMIFS('Stock-AF'!M$2:M$215,'Stock-AF'!$C$2:$C$215,Shares!$B130,'Stock-AF'!$G$2:$G$215,Shares!$A$1)/SUMIFS('Stock-AF'!M$2:M$215,'Stock-AF'!$C$2:$C$215,Shares!$A130,'Stock-AF'!$G$2:$G$215,Shares!$A$1)</f>
        <v>0.30795303458736706</v>
      </c>
      <c r="E130" s="9">
        <f>SUMIFS('Stock-AF'!N$2:N$215,'Stock-AF'!$C$2:$C$215,Shares!$B130,'Stock-AF'!$G$2:$G$215,Shares!$A$1)/SUMIFS('Stock-AF'!N$2:N$215,'Stock-AF'!$C$2:$C$215,Shares!$A130,'Stock-AF'!$G$2:$G$215,Shares!$A$1)</f>
        <v>0.5351539256725546</v>
      </c>
      <c r="F130" s="9">
        <f>SUMIFS('Stock-AF'!O$2:O$215,'Stock-AF'!$C$2:$C$215,Shares!$B130,'Stock-AF'!$G$2:$G$215,Shares!$A$1)/SUMIFS('Stock-AF'!O$2:O$215,'Stock-AF'!$C$2:$C$215,Shares!$A130,'Stock-AF'!$G$2:$G$215,Shares!$A$1)</f>
        <v>6.3157673293404729E-2</v>
      </c>
      <c r="G130" s="9">
        <f>SUMIFS('Stock-AF'!P$2:P$215,'Stock-AF'!$C$2:$C$215,Shares!$B130,'Stock-AF'!$G$2:$G$215,Shares!$A$1)/SUMIFS('Stock-AF'!P$2:P$215,'Stock-AF'!$C$2:$C$215,Shares!$A130,'Stock-AF'!$G$2:$G$215,Shares!$A$1)</f>
        <v>0.16833016382799851</v>
      </c>
      <c r="H130" s="9">
        <f>SUMIFS('Stock-AF'!Q$2:Q$215,'Stock-AF'!$C$2:$C$215,Shares!$B130,'Stock-AF'!$G$2:$G$215,Shares!$A$1)/SUMIFS('Stock-AF'!Q$2:Q$215,'Stock-AF'!$C$2:$C$215,Shares!$A130,'Stock-AF'!$G$2:$G$215,Shares!$A$1)</f>
        <v>7.3044303049888668E-2</v>
      </c>
      <c r="I130" s="9">
        <f>SUMIFS('Stock-AF'!R$2:R$215,'Stock-AF'!$C$2:$C$215,Shares!$B130,'Stock-AF'!$G$2:$G$215,Shares!$A$1)/SUMIFS('Stock-AF'!R$2:R$215,'Stock-AF'!$C$2:$C$215,Shares!$A130,'Stock-AF'!$G$2:$G$215,Shares!$A$1)</f>
        <v>0</v>
      </c>
      <c r="J130" s="9">
        <f>SUMIFS('Stock-AF'!S$2:S$215,'Stock-AF'!$C$2:$C$215,Shares!$B130,'Stock-AF'!$G$2:$G$215,Shares!$A$1)/SUMIFS('Stock-AF'!S$2:S$215,'Stock-AF'!$C$2:$C$215,Shares!$A130,'Stock-AF'!$G$2:$G$215,Shares!$A$1)</f>
        <v>0.30077483240603597</v>
      </c>
      <c r="K130" s="9">
        <f>SUMIFS('Stock-AF'!T$2:T$215,'Stock-AF'!$C$2:$C$215,Shares!$B130,'Stock-AF'!$G$2:$G$215,Shares!$A$1)/SUMIFS('Stock-AF'!T$2:T$215,'Stock-AF'!$C$2:$C$215,Shares!$A130,'Stock-AF'!$G$2:$G$215,Shares!$A$1)</f>
        <v>0.26502419665404386</v>
      </c>
      <c r="L130" s="9">
        <f>SUMIFS('Stock-AF'!U$2:U$215,'Stock-AF'!$C$2:$C$215,Shares!$B130,'Stock-AF'!$G$2:$G$215,Shares!$A$1)/SUMIFS('Stock-AF'!U$2:U$215,'Stock-AF'!$C$2:$C$215,Shares!$A130,'Stock-AF'!$G$2:$G$215,Shares!$A$1)</f>
        <v>0.42789358771095759</v>
      </c>
      <c r="M130" s="9">
        <f>SUMIFS('Stock-AF'!V$2:V$215,'Stock-AF'!$C$2:$C$215,Shares!$B130,'Stock-AF'!$G$2:$G$215,Shares!$A$1)/SUMIFS('Stock-AF'!V$2:V$215,'Stock-AF'!$C$2:$C$215,Shares!$A130,'Stock-AF'!$G$2:$G$215,Shares!$A$1)</f>
        <v>0.43426639062624389</v>
      </c>
      <c r="N130" s="9">
        <f>SUMIFS('Stock-AF'!W$2:W$215,'Stock-AF'!$C$2:$C$215,Shares!$B130,'Stock-AF'!$G$2:$G$215,Shares!$A$1)/SUMIFS('Stock-AF'!W$2:W$215,'Stock-AF'!$C$2:$C$215,Shares!$A130,'Stock-AF'!$G$2:$G$215,Shares!$A$1)</f>
        <v>0</v>
      </c>
      <c r="O130" s="9">
        <f>SUMIFS('Stock-AF'!X$2:X$215,'Stock-AF'!$C$2:$C$215,Shares!$B130,'Stock-AF'!$G$2:$G$215,Shares!$A$1)/SUMIFS('Stock-AF'!X$2:X$215,'Stock-AF'!$C$2:$C$215,Shares!$A130,'Stock-AF'!$G$2:$G$215,Shares!$A$1)</f>
        <v>0</v>
      </c>
      <c r="P130" s="9">
        <f>SUMIFS('Stock-AF'!Y$2:Y$215,'Stock-AF'!$C$2:$C$215,Shares!$B130,'Stock-AF'!$G$2:$G$215,Shares!$A$1)/SUMIFS('Stock-AF'!Y$2:Y$215,'Stock-AF'!$C$2:$C$215,Shares!$A130,'Stock-AF'!$G$2:$G$215,Shares!$A$1)</f>
        <v>0.42647221748745529</v>
      </c>
      <c r="Q130" s="9">
        <f>SUMIFS('Stock-AF'!Z$2:Z$215,'Stock-AF'!$C$2:$C$215,Shares!$B130,'Stock-AF'!$G$2:$G$215,Shares!$A$1)/SUMIFS('Stock-AF'!Z$2:Z$215,'Stock-AF'!$C$2:$C$215,Shares!$A130,'Stock-AF'!$G$2:$G$215,Shares!$A$1)</f>
        <v>0.12019988101295456</v>
      </c>
      <c r="R130" s="9">
        <f>SUMIFS('Stock-AF'!AA$2:AA$215,'Stock-AF'!$C$2:$C$215,Shares!$B130,'Stock-AF'!$G$2:$G$215,Shares!$A$1)/SUMIFS('Stock-AF'!AA$2:AA$215,'Stock-AF'!$C$2:$C$215,Shares!$A130,'Stock-AF'!$G$2:$G$215,Shares!$A$1)</f>
        <v>8.6670167890444461E-2</v>
      </c>
      <c r="S130" s="9">
        <f>SUMIFS('Stock-AF'!AB$2:AB$215,'Stock-AF'!$C$2:$C$215,Shares!$B130,'Stock-AF'!$G$2:$G$215,Shares!$A$1)/SUMIFS('Stock-AF'!AB$2:AB$215,'Stock-AF'!$C$2:$C$215,Shares!$A130,'Stock-AF'!$G$2:$G$215,Shares!$A$1)</f>
        <v>0.16585625839855653</v>
      </c>
      <c r="T130" s="9">
        <f>SUMIFS('Stock-AF'!AC$2:AC$215,'Stock-AF'!$C$2:$C$215,Shares!$B130,'Stock-AF'!$G$2:$G$215,Shares!$A$1)/SUMIFS('Stock-AF'!AC$2:AC$215,'Stock-AF'!$C$2:$C$215,Shares!$A130,'Stock-AF'!$G$2:$G$215,Shares!$A$1)</f>
        <v>0</v>
      </c>
      <c r="U130" s="9">
        <f>SUMIFS('Stock-AF'!AD$2:AD$215,'Stock-AF'!$C$2:$C$215,Shares!$B130,'Stock-AF'!$G$2:$G$215,Shares!$A$1)/SUMIFS('Stock-AF'!AD$2:AD$215,'Stock-AF'!$C$2:$C$215,Shares!$A130,'Stock-AF'!$G$2:$G$215,Shares!$A$1)</f>
        <v>0.68854139005121717</v>
      </c>
      <c r="V130" s="9">
        <f>SUMIFS('Stock-AF'!AE$2:AE$215,'Stock-AF'!$C$2:$C$215,Shares!$B130,'Stock-AF'!$G$2:$G$215,Shares!$A$1)/SUMIFS('Stock-AF'!AE$2:AE$215,'Stock-AF'!$C$2:$C$215,Shares!$A130,'Stock-AF'!$G$2:$G$215,Shares!$A$1)</f>
        <v>8.6101571025009489E-3</v>
      </c>
      <c r="W130" s="9">
        <f>SUMIFS('Stock-AF'!AF$2:AF$215,'Stock-AF'!$C$2:$C$215,Shares!$B130,'Stock-AF'!$G$2:$G$215,Shares!$A$1)/SUMIFS('Stock-AF'!AF$2:AF$215,'Stock-AF'!$C$2:$C$215,Shares!$A130,'Stock-AF'!$G$2:$G$215,Shares!$A$1)</f>
        <v>2.9669633839710958E-2</v>
      </c>
      <c r="X130" s="9">
        <f>SUMIFS('Stock-AF'!AG$2:AG$215,'Stock-AF'!$C$2:$C$215,Shares!$B130,'Stock-AF'!$G$2:$G$215,Shares!$A$1)/SUMIFS('Stock-AF'!AG$2:AG$215,'Stock-AF'!$C$2:$C$215,Shares!$A130,'Stock-AF'!$G$2:$G$215,Shares!$A$1)</f>
        <v>0.64119530065015495</v>
      </c>
      <c r="Y130" s="9">
        <f>SUMIFS('Stock-AF'!AH$2:AH$215,'Stock-AF'!$C$2:$C$215,Shares!$B130,'Stock-AF'!$G$2:$G$215,Shares!$A$1)/SUMIFS('Stock-AF'!AH$2:AH$215,'Stock-AF'!$C$2:$C$215,Shares!$A130,'Stock-AF'!$G$2:$G$215,Shares!$A$1)</f>
        <v>0.32301979183196822</v>
      </c>
      <c r="Z130" s="9">
        <f>SUMIFS('Stock-AF'!AI$2:AI$215,'Stock-AF'!$C$2:$C$215,Shares!$B130,'Stock-AF'!$G$2:$G$215,Shares!$A$1)/SUMIFS('Stock-AF'!AI$2:AI$215,'Stock-AF'!$C$2:$C$215,Shares!$A130,'Stock-AF'!$G$2:$G$215,Shares!$A$1)</f>
        <v>0.45770654588045123</v>
      </c>
      <c r="AA130" s="9">
        <f>SUMIFS('Stock-AF'!AJ$2:AJ$215,'Stock-AF'!$C$2:$C$215,Shares!$B130,'Stock-AF'!$G$2:$G$215,Shares!$A$1)/SUMIFS('Stock-AF'!AJ$2:AJ$215,'Stock-AF'!$C$2:$C$215,Shares!$A130,'Stock-AF'!$G$2:$G$215,Shares!$A$1)</f>
        <v>0</v>
      </c>
      <c r="AB130" s="9">
        <f>SUMIFS('Stock-AF'!AK$2:AK$215,'Stock-AF'!$C$2:$C$215,Shares!$B130,'Stock-AF'!$G$2:$G$215,Shares!$A$1)/SUMIFS('Stock-AF'!AK$2:AK$215,'Stock-AF'!$C$2:$C$215,Shares!$A130,'Stock-AF'!$G$2:$G$215,Shares!$A$1)</f>
        <v>8.9549325894381485E-2</v>
      </c>
      <c r="AC130" s="9">
        <f>SUMIFS('Stock-AF'!AL$2:AL$215,'Stock-AF'!$C$2:$C$215,Shares!$B130,'Stock-AF'!$G$2:$G$215,Shares!$A$1)/SUMIFS('Stock-AF'!AL$2:AL$215,'Stock-AF'!$C$2:$C$215,Shares!$A130,'Stock-AF'!$G$2:$G$215,Shares!$A$1)</f>
        <v>0</v>
      </c>
      <c r="AD130" s="9">
        <f>SUMIFS('Stock-AF'!AM$2:AM$215,'Stock-AF'!$C$2:$C$215,Shares!$B130,'Stock-AF'!$G$2:$G$215,Shares!$A$1)/SUMIFS('Stock-AF'!AM$2:AM$215,'Stock-AF'!$C$2:$C$215,Shares!$A130,'Stock-AF'!$G$2:$G$215,Shares!$A$1)</f>
        <v>0.19760029957027633</v>
      </c>
      <c r="AE130" s="9">
        <f>SUMIFS('Stock-AF'!AN$2:AN$215,'Stock-AF'!$C$2:$C$215,Shares!$B130,'Stock-AF'!$G$2:$G$215,Shares!$A$1)/SUMIFS('Stock-AF'!AN$2:AN$215,'Stock-AF'!$C$2:$C$215,Shares!$A130,'Stock-AF'!$G$2:$G$215,Shares!$A$1)</f>
        <v>7.7852751030964201E-2</v>
      </c>
      <c r="AF130" s="9">
        <f>SUMIFS('Stock-AF'!AO$2:AO$215,'Stock-AF'!$C$2:$C$215,Shares!$B130,'Stock-AF'!$G$2:$G$215,Shares!$A$1)/SUMIFS('Stock-AF'!AO$2:AO$215,'Stock-AF'!$C$2:$C$215,Shares!$A130,'Stock-AF'!$G$2:$G$215,Shares!$A$1)</f>
        <v>0.15749250340387574</v>
      </c>
      <c r="AG130" s="9">
        <f>SUMIFS('Stock-AF'!AP$2:AP$215,'Stock-AF'!$C$2:$C$215,Shares!$B130,'Stock-AF'!$G$2:$G$215,Shares!$A$1)/SUMIFS('Stock-AF'!AP$2:AP$215,'Stock-AF'!$C$2:$C$215,Shares!$A130,'Stock-AF'!$G$2:$G$215,Shares!$A$1)</f>
        <v>1.0416547721906567E-2</v>
      </c>
      <c r="AH130" s="9">
        <f>SUMIFS('Stock-AF'!AQ$2:AQ$215,'Stock-AF'!$C$2:$C$215,Shares!$B130,'Stock-AF'!$G$2:$G$215,Shares!$A$1)/SUMIFS('Stock-AF'!AQ$2:AQ$215,'Stock-AF'!$C$2:$C$215,Shares!$A130,'Stock-AF'!$G$2:$G$215,Shares!$A$1)</f>
        <v>0.24114793780601615</v>
      </c>
      <c r="AI130" s="9">
        <f>SUMIFS('Stock-AF'!AR$2:AR$215,'Stock-AF'!$C$2:$C$215,Shares!$B130,'Stock-AF'!$G$2:$G$215,Shares!$A$1)/SUMIFS('Stock-AF'!AR$2:AR$215,'Stock-AF'!$C$2:$C$215,Shares!$A130,'Stock-AF'!$G$2:$G$215,Shares!$A$1)</f>
        <v>0.21878827063147482</v>
      </c>
      <c r="AJ130" s="9">
        <f>SUMIFS('Stock-AF'!AS$2:AS$215,'Stock-AF'!$C$2:$C$215,Shares!$B130,'Stock-AF'!$G$2:$G$215,Shares!$A$1)/SUMIFS('Stock-AF'!AS$2:AS$215,'Stock-AF'!$C$2:$C$215,Shares!$A130,'Stock-AF'!$G$2:$G$215,Shares!$A$1)</f>
        <v>0.44455790687206487</v>
      </c>
      <c r="AK130" s="9">
        <f>SUMIFS('Stock-AF'!AT$2:AT$215,'Stock-AF'!$C$2:$C$215,Shares!$B130,'Stock-AF'!$G$2:$G$215,Shares!$A$1)/SUMIFS('Stock-AF'!AT$2:AT$215,'Stock-AF'!$C$2:$C$215,Shares!$A130,'Stock-AF'!$G$2:$G$215,Shares!$A$1)</f>
        <v>0.12310499971925426</v>
      </c>
      <c r="AL130" s="9">
        <f>SUMIFS('Stock-AF'!AU$2:AU$215,'Stock-AF'!$C$2:$C$215,Shares!$B130,'Stock-AF'!$G$2:$G$215,Shares!$A$1)/SUMIFS('Stock-AF'!AU$2:AU$215,'Stock-AF'!$C$2:$C$215,Shares!$A130,'Stock-AF'!$G$2:$G$215,Shares!$A$1)</f>
        <v>0.33607988345882284</v>
      </c>
      <c r="AM130" s="9">
        <f>SUMIFS('Stock-AF'!AV$2:AV$215,'Stock-AF'!$C$2:$C$215,Shares!$B130,'Stock-AF'!$G$2:$G$215,Shares!$A$1)/SUMIFS('Stock-AF'!AV$2:AV$215,'Stock-AF'!$C$2:$C$215,Shares!$A130,'Stock-AF'!$G$2:$G$215,Shares!$A$1)</f>
        <v>3.9233701066528896E-2</v>
      </c>
    </row>
    <row r="131" spans="1:39">
      <c r="A131" t="str">
        <f t="shared" ref="A131:A193" si="2">LEFT(B131,10)&amp;"*"</f>
        <v>C_ES-WH-SS*</v>
      </c>
      <c r="B131" s="4" t="s">
        <v>244</v>
      </c>
      <c r="C131" s="9">
        <f>SUMIFS('Stock-AF'!L$2:L$215,'Stock-AF'!$C$2:$C$215,Shares!$B131,'Stock-AF'!$G$2:$G$215,Shares!$A$1)/SUMIFS('Stock-AF'!L$2:L$215,'Stock-AF'!$C$2:$C$215,Shares!$A131,'Stock-AF'!$G$2:$G$215,Shares!$A$1)</f>
        <v>8.8112783252035309E-2</v>
      </c>
      <c r="D131" s="9">
        <f>SUMIFS('Stock-AF'!M$2:M$215,'Stock-AF'!$C$2:$C$215,Shares!$B131,'Stock-AF'!$G$2:$G$215,Shares!$A$1)/SUMIFS('Stock-AF'!M$2:M$215,'Stock-AF'!$C$2:$C$215,Shares!$A131,'Stock-AF'!$G$2:$G$215,Shares!$A$1)</f>
        <v>1.2613849530363676E-2</v>
      </c>
      <c r="E131" s="9">
        <f>SUMIFS('Stock-AF'!N$2:N$215,'Stock-AF'!$C$2:$C$215,Shares!$B131,'Stock-AF'!$G$2:$G$215,Shares!$A$1)/SUMIFS('Stock-AF'!N$2:N$215,'Stock-AF'!$C$2:$C$215,Shares!$A131,'Stock-AF'!$G$2:$G$215,Shares!$A$1)</f>
        <v>0</v>
      </c>
      <c r="F131" s="9">
        <f>SUMIFS('Stock-AF'!O$2:O$215,'Stock-AF'!$C$2:$C$215,Shares!$B131,'Stock-AF'!$G$2:$G$215,Shares!$A$1)/SUMIFS('Stock-AF'!O$2:O$215,'Stock-AF'!$C$2:$C$215,Shares!$A131,'Stock-AF'!$G$2:$G$215,Shares!$A$1)</f>
        <v>0.10059737196367673</v>
      </c>
      <c r="G131" s="9">
        <f>SUMIFS('Stock-AF'!P$2:P$215,'Stock-AF'!$C$2:$C$215,Shares!$B131,'Stock-AF'!$G$2:$G$215,Shares!$A$1)/SUMIFS('Stock-AF'!P$2:P$215,'Stock-AF'!$C$2:$C$215,Shares!$A131,'Stock-AF'!$G$2:$G$215,Shares!$A$1)</f>
        <v>1.2187234695504033E-2</v>
      </c>
      <c r="H131" s="9">
        <f>SUMIFS('Stock-AF'!Q$2:Q$215,'Stock-AF'!$C$2:$C$215,Shares!$B131,'Stock-AF'!$G$2:$G$215,Shares!$A$1)/SUMIFS('Stock-AF'!Q$2:Q$215,'Stock-AF'!$C$2:$C$215,Shares!$A131,'Stock-AF'!$G$2:$G$215,Shares!$A$1)</f>
        <v>0</v>
      </c>
      <c r="I131" s="9">
        <f>SUMIFS('Stock-AF'!R$2:R$215,'Stock-AF'!$C$2:$C$215,Shares!$B131,'Stock-AF'!$G$2:$G$215,Shares!$A$1)/SUMIFS('Stock-AF'!R$2:R$215,'Stock-AF'!$C$2:$C$215,Shares!$A131,'Stock-AF'!$G$2:$G$215,Shares!$A$1)</f>
        <v>0</v>
      </c>
      <c r="J131" s="9">
        <f>SUMIFS('Stock-AF'!S$2:S$215,'Stock-AF'!$C$2:$C$215,Shares!$B131,'Stock-AF'!$G$2:$G$215,Shares!$A$1)/SUMIFS('Stock-AF'!S$2:S$215,'Stock-AF'!$C$2:$C$215,Shares!$A131,'Stock-AF'!$G$2:$G$215,Shares!$A$1)</f>
        <v>0</v>
      </c>
      <c r="K131" s="9">
        <f>SUMIFS('Stock-AF'!T$2:T$215,'Stock-AF'!$C$2:$C$215,Shares!$B131,'Stock-AF'!$G$2:$G$215,Shares!$A$1)/SUMIFS('Stock-AF'!T$2:T$215,'Stock-AF'!$C$2:$C$215,Shares!$A131,'Stock-AF'!$G$2:$G$215,Shares!$A$1)</f>
        <v>2.6486051935603605E-2</v>
      </c>
      <c r="L131" s="9">
        <f>SUMIFS('Stock-AF'!U$2:U$215,'Stock-AF'!$C$2:$C$215,Shares!$B131,'Stock-AF'!$G$2:$G$215,Shares!$A$1)/SUMIFS('Stock-AF'!U$2:U$215,'Stock-AF'!$C$2:$C$215,Shares!$A131,'Stock-AF'!$G$2:$G$215,Shares!$A$1)</f>
        <v>3.7826365816110729E-3</v>
      </c>
      <c r="M131" s="9">
        <f>SUMIFS('Stock-AF'!V$2:V$215,'Stock-AF'!$C$2:$C$215,Shares!$B131,'Stock-AF'!$G$2:$G$215,Shares!$A$1)/SUMIFS('Stock-AF'!V$2:V$215,'Stock-AF'!$C$2:$C$215,Shares!$A131,'Stock-AF'!$G$2:$G$215,Shares!$A$1)</f>
        <v>2.6112846703393797E-3</v>
      </c>
      <c r="N131" s="9">
        <f>SUMIFS('Stock-AF'!W$2:W$215,'Stock-AF'!$C$2:$C$215,Shares!$B131,'Stock-AF'!$G$2:$G$215,Shares!$A$1)/SUMIFS('Stock-AF'!W$2:W$215,'Stock-AF'!$C$2:$C$215,Shares!$A131,'Stock-AF'!$G$2:$G$215,Shares!$A$1)</f>
        <v>1.4906947006246249E-2</v>
      </c>
      <c r="O131" s="9">
        <f>SUMIFS('Stock-AF'!X$2:X$215,'Stock-AF'!$C$2:$C$215,Shares!$B131,'Stock-AF'!$G$2:$G$215,Shares!$A$1)/SUMIFS('Stock-AF'!X$2:X$215,'Stock-AF'!$C$2:$C$215,Shares!$A131,'Stock-AF'!$G$2:$G$215,Shares!$A$1)</f>
        <v>6.6008725712890307E-2</v>
      </c>
      <c r="P131" s="9">
        <f>SUMIFS('Stock-AF'!Y$2:Y$215,'Stock-AF'!$C$2:$C$215,Shares!$B131,'Stock-AF'!$G$2:$G$215,Shares!$A$1)/SUMIFS('Stock-AF'!Y$2:Y$215,'Stock-AF'!$C$2:$C$215,Shares!$A131,'Stock-AF'!$G$2:$G$215,Shares!$A$1)</f>
        <v>0</v>
      </c>
      <c r="Q131" s="9">
        <f>SUMIFS('Stock-AF'!Z$2:Z$215,'Stock-AF'!$C$2:$C$215,Shares!$B131,'Stock-AF'!$G$2:$G$215,Shares!$A$1)/SUMIFS('Stock-AF'!Z$2:Z$215,'Stock-AF'!$C$2:$C$215,Shares!$A131,'Stock-AF'!$G$2:$G$215,Shares!$A$1)</f>
        <v>5.7369585708668604E-2</v>
      </c>
      <c r="R131" s="9">
        <f>SUMIFS('Stock-AF'!AA$2:AA$215,'Stock-AF'!$C$2:$C$215,Shares!$B131,'Stock-AF'!$G$2:$G$215,Shares!$A$1)/SUMIFS('Stock-AF'!AA$2:AA$215,'Stock-AF'!$C$2:$C$215,Shares!$A131,'Stock-AF'!$G$2:$G$215,Shares!$A$1)</f>
        <v>1.4073110522365562E-2</v>
      </c>
      <c r="S131" s="9">
        <f>SUMIFS('Stock-AF'!AB$2:AB$215,'Stock-AF'!$C$2:$C$215,Shares!$B131,'Stock-AF'!$G$2:$G$215,Shares!$A$1)/SUMIFS('Stock-AF'!AB$2:AB$215,'Stock-AF'!$C$2:$C$215,Shares!$A131,'Stock-AF'!$G$2:$G$215,Shares!$A$1)</f>
        <v>8.1297862810148398E-3</v>
      </c>
      <c r="T131" s="9">
        <f>SUMIFS('Stock-AF'!AC$2:AC$215,'Stock-AF'!$C$2:$C$215,Shares!$B131,'Stock-AF'!$G$2:$G$215,Shares!$A$1)/SUMIFS('Stock-AF'!AC$2:AC$215,'Stock-AF'!$C$2:$C$215,Shares!$A131,'Stock-AF'!$G$2:$G$215,Shares!$A$1)</f>
        <v>7.0481447030442497E-3</v>
      </c>
      <c r="U131" s="9">
        <f>SUMIFS('Stock-AF'!AD$2:AD$215,'Stock-AF'!$C$2:$C$215,Shares!$B131,'Stock-AF'!$G$2:$G$215,Shares!$A$1)/SUMIFS('Stock-AF'!AD$2:AD$215,'Stock-AF'!$C$2:$C$215,Shares!$A131,'Stock-AF'!$G$2:$G$215,Shares!$A$1)</f>
        <v>1.6992339953304778E-2</v>
      </c>
      <c r="V131" s="9">
        <f>SUMIFS('Stock-AF'!AE$2:AE$215,'Stock-AF'!$C$2:$C$215,Shares!$B131,'Stock-AF'!$G$2:$G$215,Shares!$A$1)/SUMIFS('Stock-AF'!AE$2:AE$215,'Stock-AF'!$C$2:$C$215,Shares!$A131,'Stock-AF'!$G$2:$G$215,Shares!$A$1)</f>
        <v>0.11350876562723232</v>
      </c>
      <c r="W131" s="9">
        <f>SUMIFS('Stock-AF'!AF$2:AF$215,'Stock-AF'!$C$2:$C$215,Shares!$B131,'Stock-AF'!$G$2:$G$215,Shares!$A$1)/SUMIFS('Stock-AF'!AF$2:AF$215,'Stock-AF'!$C$2:$C$215,Shares!$A131,'Stock-AF'!$G$2:$G$215,Shares!$A$1)</f>
        <v>0.11194204301807001</v>
      </c>
      <c r="X131" s="9">
        <f>SUMIFS('Stock-AF'!AG$2:AG$215,'Stock-AF'!$C$2:$C$215,Shares!$B131,'Stock-AF'!$G$2:$G$215,Shares!$A$1)/SUMIFS('Stock-AF'!AG$2:AG$215,'Stock-AF'!$C$2:$C$215,Shares!$A131,'Stock-AF'!$G$2:$G$215,Shares!$A$1)</f>
        <v>0</v>
      </c>
      <c r="Y131" s="9">
        <f>SUMIFS('Stock-AF'!AH$2:AH$215,'Stock-AF'!$C$2:$C$215,Shares!$B131,'Stock-AF'!$G$2:$G$215,Shares!$A$1)/SUMIFS('Stock-AF'!AH$2:AH$215,'Stock-AF'!$C$2:$C$215,Shares!$A131,'Stock-AF'!$G$2:$G$215,Shares!$A$1)</f>
        <v>0.18088788069238793</v>
      </c>
      <c r="Z131" s="9">
        <f>SUMIFS('Stock-AF'!AI$2:AI$215,'Stock-AF'!$C$2:$C$215,Shares!$B131,'Stock-AF'!$G$2:$G$215,Shares!$A$1)/SUMIFS('Stock-AF'!AI$2:AI$215,'Stock-AF'!$C$2:$C$215,Shares!$A131,'Stock-AF'!$G$2:$G$215,Shares!$A$1)</f>
        <v>3.5602120362959034E-3</v>
      </c>
      <c r="AA131" s="9">
        <f>SUMIFS('Stock-AF'!AJ$2:AJ$215,'Stock-AF'!$C$2:$C$215,Shares!$B131,'Stock-AF'!$G$2:$G$215,Shares!$A$1)/SUMIFS('Stock-AF'!AJ$2:AJ$215,'Stock-AF'!$C$2:$C$215,Shares!$A131,'Stock-AF'!$G$2:$G$215,Shares!$A$1)</f>
        <v>0</v>
      </c>
      <c r="AB131" s="9">
        <f>SUMIFS('Stock-AF'!AK$2:AK$215,'Stock-AF'!$C$2:$C$215,Shares!$B131,'Stock-AF'!$G$2:$G$215,Shares!$A$1)/SUMIFS('Stock-AF'!AK$2:AK$215,'Stock-AF'!$C$2:$C$215,Shares!$A131,'Stock-AF'!$G$2:$G$215,Shares!$A$1)</f>
        <v>2.4931537515006409E-2</v>
      </c>
      <c r="AC131" s="9">
        <f>SUMIFS('Stock-AF'!AL$2:AL$215,'Stock-AF'!$C$2:$C$215,Shares!$B131,'Stock-AF'!$G$2:$G$215,Shares!$A$1)/SUMIFS('Stock-AF'!AL$2:AL$215,'Stock-AF'!$C$2:$C$215,Shares!$A131,'Stock-AF'!$G$2:$G$215,Shares!$A$1)</f>
        <v>9.3732398094651573E-2</v>
      </c>
      <c r="AD131" s="9">
        <f>SUMIFS('Stock-AF'!AM$2:AM$215,'Stock-AF'!$C$2:$C$215,Shares!$B131,'Stock-AF'!$G$2:$G$215,Shares!$A$1)/SUMIFS('Stock-AF'!AM$2:AM$215,'Stock-AF'!$C$2:$C$215,Shares!$A131,'Stock-AF'!$G$2:$G$215,Shares!$A$1)</f>
        <v>1.4617150982313139E-2</v>
      </c>
      <c r="AE131" s="9">
        <f>SUMIFS('Stock-AF'!AN$2:AN$215,'Stock-AF'!$C$2:$C$215,Shares!$B131,'Stock-AF'!$G$2:$G$215,Shares!$A$1)/SUMIFS('Stock-AF'!AN$2:AN$215,'Stock-AF'!$C$2:$C$215,Shares!$A131,'Stock-AF'!$G$2:$G$215,Shares!$A$1)</f>
        <v>2.6459528640805224E-3</v>
      </c>
      <c r="AF131" s="9">
        <f>SUMIFS('Stock-AF'!AO$2:AO$215,'Stock-AF'!$C$2:$C$215,Shares!$B131,'Stock-AF'!$G$2:$G$215,Shares!$A$1)/SUMIFS('Stock-AF'!AO$2:AO$215,'Stock-AF'!$C$2:$C$215,Shares!$A131,'Stock-AF'!$G$2:$G$215,Shares!$A$1)</f>
        <v>8.836587462593885E-3</v>
      </c>
      <c r="AG131" s="9">
        <f>SUMIFS('Stock-AF'!AP$2:AP$215,'Stock-AF'!$C$2:$C$215,Shares!$B131,'Stock-AF'!$G$2:$G$215,Shares!$A$1)/SUMIFS('Stock-AF'!AP$2:AP$215,'Stock-AF'!$C$2:$C$215,Shares!$A131,'Stock-AF'!$G$2:$G$215,Shares!$A$1)</f>
        <v>2.3277013782367233E-2</v>
      </c>
      <c r="AH131" s="9">
        <f>SUMIFS('Stock-AF'!AQ$2:AQ$215,'Stock-AF'!$C$2:$C$215,Shares!$B131,'Stock-AF'!$G$2:$G$215,Shares!$A$1)/SUMIFS('Stock-AF'!AQ$2:AQ$215,'Stock-AF'!$C$2:$C$215,Shares!$A131,'Stock-AF'!$G$2:$G$215,Shares!$A$1)</f>
        <v>7.4409082734930966E-3</v>
      </c>
      <c r="AI131" s="9">
        <f>SUMIFS('Stock-AF'!AR$2:AR$215,'Stock-AF'!$C$2:$C$215,Shares!$B131,'Stock-AF'!$G$2:$G$215,Shares!$A$1)/SUMIFS('Stock-AF'!AR$2:AR$215,'Stock-AF'!$C$2:$C$215,Shares!$A131,'Stock-AF'!$G$2:$G$215,Shares!$A$1)</f>
        <v>8.7420709854799487E-3</v>
      </c>
      <c r="AJ131" s="9">
        <f>SUMIFS('Stock-AF'!AS$2:AS$215,'Stock-AF'!$C$2:$C$215,Shares!$B131,'Stock-AF'!$G$2:$G$215,Shares!$A$1)/SUMIFS('Stock-AF'!AS$2:AS$215,'Stock-AF'!$C$2:$C$215,Shares!$A131,'Stock-AF'!$G$2:$G$215,Shares!$A$1)</f>
        <v>2.3851369938974213E-3</v>
      </c>
      <c r="AK131" s="9">
        <f>SUMIFS('Stock-AF'!AT$2:AT$215,'Stock-AF'!$C$2:$C$215,Shares!$B131,'Stock-AF'!$G$2:$G$215,Shares!$A$1)/SUMIFS('Stock-AF'!AT$2:AT$215,'Stock-AF'!$C$2:$C$215,Shares!$A131,'Stock-AF'!$G$2:$G$215,Shares!$A$1)</f>
        <v>0.18430864946783243</v>
      </c>
      <c r="AL131" s="9">
        <f>SUMIFS('Stock-AF'!AU$2:AU$215,'Stock-AF'!$C$2:$C$215,Shares!$B131,'Stock-AF'!$G$2:$G$215,Shares!$A$1)/SUMIFS('Stock-AF'!AU$2:AU$215,'Stock-AF'!$C$2:$C$215,Shares!$A131,'Stock-AF'!$G$2:$G$215,Shares!$A$1)</f>
        <v>1.3376424186187119E-2</v>
      </c>
      <c r="AM131" s="9">
        <f>SUMIFS('Stock-AF'!AV$2:AV$215,'Stock-AF'!$C$2:$C$215,Shares!$B131,'Stock-AF'!$G$2:$G$215,Shares!$A$1)/SUMIFS('Stock-AF'!AV$2:AV$215,'Stock-AF'!$C$2:$C$215,Shares!$A131,'Stock-AF'!$G$2:$G$215,Shares!$A$1)</f>
        <v>0</v>
      </c>
    </row>
    <row r="132" spans="1:39">
      <c r="A132" t="str">
        <f t="shared" si="2"/>
        <v>C_ES-WH-SS*</v>
      </c>
      <c r="B132" s="4" t="s">
        <v>245</v>
      </c>
      <c r="C132" s="9">
        <f>SUMIFS('Stock-AF'!L$2:L$215,'Stock-AF'!$C$2:$C$215,Shares!$B132,'Stock-AF'!$G$2:$G$215,Shares!$A$1)/SUMIFS('Stock-AF'!L$2:L$215,'Stock-AF'!$C$2:$C$215,Shares!$A132,'Stock-AF'!$G$2:$G$215,Shares!$A$1)</f>
        <v>4.5708507124372126E-2</v>
      </c>
      <c r="D132" s="9">
        <f>SUMIFS('Stock-AF'!M$2:M$215,'Stock-AF'!$C$2:$C$215,Shares!$B132,'Stock-AF'!$G$2:$G$215,Shares!$A$1)/SUMIFS('Stock-AF'!M$2:M$215,'Stock-AF'!$C$2:$C$215,Shares!$A132,'Stock-AF'!$G$2:$G$215,Shares!$A$1)</f>
        <v>0.12129791890784397</v>
      </c>
      <c r="E132" s="9">
        <f>SUMIFS('Stock-AF'!N$2:N$215,'Stock-AF'!$C$2:$C$215,Shares!$B132,'Stock-AF'!$G$2:$G$215,Shares!$A$1)/SUMIFS('Stock-AF'!N$2:N$215,'Stock-AF'!$C$2:$C$215,Shares!$A132,'Stock-AF'!$G$2:$G$215,Shares!$A$1)</f>
        <v>0.35365117066708202</v>
      </c>
      <c r="F132" s="9">
        <f>SUMIFS('Stock-AF'!O$2:O$215,'Stock-AF'!$C$2:$C$215,Shares!$B132,'Stock-AF'!$G$2:$G$215,Shares!$A$1)/SUMIFS('Stock-AF'!O$2:O$215,'Stock-AF'!$C$2:$C$215,Shares!$A132,'Stock-AF'!$G$2:$G$215,Shares!$A$1)</f>
        <v>0.43568496612256169</v>
      </c>
      <c r="G132" s="9">
        <f>SUMIFS('Stock-AF'!P$2:P$215,'Stock-AF'!$C$2:$C$215,Shares!$B132,'Stock-AF'!$G$2:$G$215,Shares!$A$1)/SUMIFS('Stock-AF'!P$2:P$215,'Stock-AF'!$C$2:$C$215,Shares!$A132,'Stock-AF'!$G$2:$G$215,Shares!$A$1)</f>
        <v>4.3425099432317996E-2</v>
      </c>
      <c r="H132" s="9">
        <f>SUMIFS('Stock-AF'!Q$2:Q$215,'Stock-AF'!$C$2:$C$215,Shares!$B132,'Stock-AF'!$G$2:$G$215,Shares!$A$1)/SUMIFS('Stock-AF'!Q$2:Q$215,'Stock-AF'!$C$2:$C$215,Shares!$A132,'Stock-AF'!$G$2:$G$215,Shares!$A$1)</f>
        <v>0.5425668883906356</v>
      </c>
      <c r="I132" s="9">
        <f>SUMIFS('Stock-AF'!R$2:R$215,'Stock-AF'!$C$2:$C$215,Shares!$B132,'Stock-AF'!$G$2:$G$215,Shares!$A$1)/SUMIFS('Stock-AF'!R$2:R$215,'Stock-AF'!$C$2:$C$215,Shares!$A132,'Stock-AF'!$G$2:$G$215,Shares!$A$1)</f>
        <v>0.12738716874931191</v>
      </c>
      <c r="J132" s="9">
        <f>SUMIFS('Stock-AF'!S$2:S$215,'Stock-AF'!$C$2:$C$215,Shares!$B132,'Stock-AF'!$G$2:$G$215,Shares!$A$1)/SUMIFS('Stock-AF'!S$2:S$215,'Stock-AF'!$C$2:$C$215,Shares!$A132,'Stock-AF'!$G$2:$G$215,Shares!$A$1)</f>
        <v>1.1739651479501192E-2</v>
      </c>
      <c r="K132" s="9">
        <f>SUMIFS('Stock-AF'!T$2:T$215,'Stock-AF'!$C$2:$C$215,Shares!$B132,'Stock-AF'!$G$2:$G$215,Shares!$A$1)/SUMIFS('Stock-AF'!T$2:T$215,'Stock-AF'!$C$2:$C$215,Shares!$A132,'Stock-AF'!$G$2:$G$215,Shares!$A$1)</f>
        <v>0.40100938011913034</v>
      </c>
      <c r="L132" s="9">
        <f>SUMIFS('Stock-AF'!U$2:U$215,'Stock-AF'!$C$2:$C$215,Shares!$B132,'Stock-AF'!$G$2:$G$215,Shares!$A$1)/SUMIFS('Stock-AF'!U$2:U$215,'Stock-AF'!$C$2:$C$215,Shares!$A132,'Stock-AF'!$G$2:$G$215,Shares!$A$1)</f>
        <v>4.4472126761908398E-2</v>
      </c>
      <c r="M132" s="9">
        <f>SUMIFS('Stock-AF'!V$2:V$215,'Stock-AF'!$C$2:$C$215,Shares!$B132,'Stock-AF'!$G$2:$G$215,Shares!$A$1)/SUMIFS('Stock-AF'!V$2:V$215,'Stock-AF'!$C$2:$C$215,Shares!$A132,'Stock-AF'!$G$2:$G$215,Shares!$A$1)</f>
        <v>0.10037910216145245</v>
      </c>
      <c r="N132" s="9">
        <f>SUMIFS('Stock-AF'!W$2:W$215,'Stock-AF'!$C$2:$C$215,Shares!$B132,'Stock-AF'!$G$2:$G$215,Shares!$A$1)/SUMIFS('Stock-AF'!W$2:W$215,'Stock-AF'!$C$2:$C$215,Shares!$A132,'Stock-AF'!$G$2:$G$215,Shares!$A$1)</f>
        <v>0.10418439919759803</v>
      </c>
      <c r="O132" s="9">
        <f>SUMIFS('Stock-AF'!X$2:X$215,'Stock-AF'!$C$2:$C$215,Shares!$B132,'Stock-AF'!$G$2:$G$215,Shares!$A$1)/SUMIFS('Stock-AF'!X$2:X$215,'Stock-AF'!$C$2:$C$215,Shares!$A132,'Stock-AF'!$G$2:$G$215,Shares!$A$1)</f>
        <v>0.14870764871594863</v>
      </c>
      <c r="P132" s="9">
        <f>SUMIFS('Stock-AF'!Y$2:Y$215,'Stock-AF'!$C$2:$C$215,Shares!$B132,'Stock-AF'!$G$2:$G$215,Shares!$A$1)/SUMIFS('Stock-AF'!Y$2:Y$215,'Stock-AF'!$C$2:$C$215,Shares!$A132,'Stock-AF'!$G$2:$G$215,Shares!$A$1)</f>
        <v>7.4936142244465057E-2</v>
      </c>
      <c r="Q132" s="9">
        <f>SUMIFS('Stock-AF'!Z$2:Z$215,'Stock-AF'!$C$2:$C$215,Shares!$B132,'Stock-AF'!$G$2:$G$215,Shares!$A$1)/SUMIFS('Stock-AF'!Z$2:Z$215,'Stock-AF'!$C$2:$C$215,Shares!$A132,'Stock-AF'!$G$2:$G$215,Shares!$A$1)</f>
        <v>0.14648675238486428</v>
      </c>
      <c r="R132" s="9">
        <f>SUMIFS('Stock-AF'!AA$2:AA$215,'Stock-AF'!$C$2:$C$215,Shares!$B132,'Stock-AF'!$G$2:$G$215,Shares!$A$1)/SUMIFS('Stock-AF'!AA$2:AA$215,'Stock-AF'!$C$2:$C$215,Shares!$A132,'Stock-AF'!$G$2:$G$215,Shares!$A$1)</f>
        <v>0.11691265097892671</v>
      </c>
      <c r="S132" s="9">
        <f>SUMIFS('Stock-AF'!AB$2:AB$215,'Stock-AF'!$C$2:$C$215,Shares!$B132,'Stock-AF'!$G$2:$G$215,Shares!$A$1)/SUMIFS('Stock-AF'!AB$2:AB$215,'Stock-AF'!$C$2:$C$215,Shares!$A132,'Stock-AF'!$G$2:$G$215,Shares!$A$1)</f>
        <v>0</v>
      </c>
      <c r="T132" s="9">
        <f>SUMIFS('Stock-AF'!AC$2:AC$215,'Stock-AF'!$C$2:$C$215,Shares!$B132,'Stock-AF'!$G$2:$G$215,Shares!$A$1)/SUMIFS('Stock-AF'!AC$2:AC$215,'Stock-AF'!$C$2:$C$215,Shares!$A132,'Stock-AF'!$G$2:$G$215,Shares!$A$1)</f>
        <v>0.45098243169926627</v>
      </c>
      <c r="U132" s="9">
        <f>SUMIFS('Stock-AF'!AD$2:AD$215,'Stock-AF'!$C$2:$C$215,Shares!$B132,'Stock-AF'!$G$2:$G$215,Shares!$A$1)/SUMIFS('Stock-AF'!AD$2:AD$215,'Stock-AF'!$C$2:$C$215,Shares!$A132,'Stock-AF'!$G$2:$G$215,Shares!$A$1)</f>
        <v>0</v>
      </c>
      <c r="V132" s="9">
        <f>SUMIFS('Stock-AF'!AE$2:AE$215,'Stock-AF'!$C$2:$C$215,Shares!$B132,'Stock-AF'!$G$2:$G$215,Shares!$A$1)/SUMIFS('Stock-AF'!AE$2:AE$215,'Stock-AF'!$C$2:$C$215,Shares!$A132,'Stock-AF'!$G$2:$G$215,Shares!$A$1)</f>
        <v>1.9402902017634123E-2</v>
      </c>
      <c r="W132" s="9">
        <f>SUMIFS('Stock-AF'!AF$2:AF$215,'Stock-AF'!$C$2:$C$215,Shares!$B132,'Stock-AF'!$G$2:$G$215,Shares!$A$1)/SUMIFS('Stock-AF'!AF$2:AF$215,'Stock-AF'!$C$2:$C$215,Shares!$A132,'Stock-AF'!$G$2:$G$215,Shares!$A$1)</f>
        <v>0.37978744610838616</v>
      </c>
      <c r="X132" s="9">
        <f>SUMIFS('Stock-AF'!AG$2:AG$215,'Stock-AF'!$C$2:$C$215,Shares!$B132,'Stock-AF'!$G$2:$G$215,Shares!$A$1)/SUMIFS('Stock-AF'!AG$2:AG$215,'Stock-AF'!$C$2:$C$215,Shares!$A132,'Stock-AF'!$G$2:$G$215,Shares!$A$1)</f>
        <v>2.7236628746827311E-2</v>
      </c>
      <c r="Y132" s="9">
        <f>SUMIFS('Stock-AF'!AH$2:AH$215,'Stock-AF'!$C$2:$C$215,Shares!$B132,'Stock-AF'!$G$2:$G$215,Shares!$A$1)/SUMIFS('Stock-AF'!AH$2:AH$215,'Stock-AF'!$C$2:$C$215,Shares!$A132,'Stock-AF'!$G$2:$G$215,Shares!$A$1)</f>
        <v>0.27962082336297706</v>
      </c>
      <c r="Z132" s="9">
        <f>SUMIFS('Stock-AF'!AI$2:AI$215,'Stock-AF'!$C$2:$C$215,Shares!$B132,'Stock-AF'!$G$2:$G$215,Shares!$A$1)/SUMIFS('Stock-AF'!AI$2:AI$215,'Stock-AF'!$C$2:$C$215,Shares!$A132,'Stock-AF'!$G$2:$G$215,Shares!$A$1)</f>
        <v>8.0081174538371158E-2</v>
      </c>
      <c r="AA132" s="9">
        <f>SUMIFS('Stock-AF'!AJ$2:AJ$215,'Stock-AF'!$C$2:$C$215,Shares!$B132,'Stock-AF'!$G$2:$G$215,Shares!$A$1)/SUMIFS('Stock-AF'!AJ$2:AJ$215,'Stock-AF'!$C$2:$C$215,Shares!$A132,'Stock-AF'!$G$2:$G$215,Shares!$A$1)</f>
        <v>0</v>
      </c>
      <c r="AB132" s="9">
        <f>SUMIFS('Stock-AF'!AK$2:AK$215,'Stock-AF'!$C$2:$C$215,Shares!$B132,'Stock-AF'!$G$2:$G$215,Shares!$A$1)/SUMIFS('Stock-AF'!AK$2:AK$215,'Stock-AF'!$C$2:$C$215,Shares!$A132,'Stock-AF'!$G$2:$G$215,Shares!$A$1)</f>
        <v>0.36190224296191337</v>
      </c>
      <c r="AC132" s="9">
        <f>SUMIFS('Stock-AF'!AL$2:AL$215,'Stock-AF'!$C$2:$C$215,Shares!$B132,'Stock-AF'!$G$2:$G$215,Shares!$A$1)/SUMIFS('Stock-AF'!AL$2:AL$215,'Stock-AF'!$C$2:$C$215,Shares!$A132,'Stock-AF'!$G$2:$G$215,Shares!$A$1)</f>
        <v>0</v>
      </c>
      <c r="AD132" s="9">
        <f>SUMIFS('Stock-AF'!AM$2:AM$215,'Stock-AF'!$C$2:$C$215,Shares!$B132,'Stock-AF'!$G$2:$G$215,Shares!$A$1)/SUMIFS('Stock-AF'!AM$2:AM$215,'Stock-AF'!$C$2:$C$215,Shares!$A132,'Stock-AF'!$G$2:$G$215,Shares!$A$1)</f>
        <v>8.2377233509455194E-2</v>
      </c>
      <c r="AE132" s="9">
        <f>SUMIFS('Stock-AF'!AN$2:AN$215,'Stock-AF'!$C$2:$C$215,Shares!$B132,'Stock-AF'!$G$2:$G$215,Shares!$A$1)/SUMIFS('Stock-AF'!AN$2:AN$215,'Stock-AF'!$C$2:$C$215,Shares!$A132,'Stock-AF'!$G$2:$G$215,Shares!$A$1)</f>
        <v>0.10226032974035106</v>
      </c>
      <c r="AF132" s="9">
        <f>SUMIFS('Stock-AF'!AO$2:AO$215,'Stock-AF'!$C$2:$C$215,Shares!$B132,'Stock-AF'!$G$2:$G$215,Shares!$A$1)/SUMIFS('Stock-AF'!AO$2:AO$215,'Stock-AF'!$C$2:$C$215,Shares!$A132,'Stock-AF'!$G$2:$G$215,Shares!$A$1)</f>
        <v>8.5383760776056736E-2</v>
      </c>
      <c r="AG132" s="9">
        <f>SUMIFS('Stock-AF'!AP$2:AP$215,'Stock-AF'!$C$2:$C$215,Shares!$B132,'Stock-AF'!$G$2:$G$215,Shares!$A$1)/SUMIFS('Stock-AF'!AP$2:AP$215,'Stock-AF'!$C$2:$C$215,Shares!$A132,'Stock-AF'!$G$2:$G$215,Shares!$A$1)</f>
        <v>0.12208807367850757</v>
      </c>
      <c r="AH132" s="9">
        <f>SUMIFS('Stock-AF'!AQ$2:AQ$215,'Stock-AF'!$C$2:$C$215,Shares!$B132,'Stock-AF'!$G$2:$G$215,Shares!$A$1)/SUMIFS('Stock-AF'!AQ$2:AQ$215,'Stock-AF'!$C$2:$C$215,Shares!$A132,'Stock-AF'!$G$2:$G$215,Shares!$A$1)</f>
        <v>2.5991751783249906E-2</v>
      </c>
      <c r="AI132" s="9">
        <f>SUMIFS('Stock-AF'!AR$2:AR$215,'Stock-AF'!$C$2:$C$215,Shares!$B132,'Stock-AF'!$G$2:$G$215,Shares!$A$1)/SUMIFS('Stock-AF'!AR$2:AR$215,'Stock-AF'!$C$2:$C$215,Shares!$A132,'Stock-AF'!$G$2:$G$215,Shares!$A$1)</f>
        <v>0.17233368195717677</v>
      </c>
      <c r="AJ132" s="9">
        <f>SUMIFS('Stock-AF'!AS$2:AS$215,'Stock-AF'!$C$2:$C$215,Shares!$B132,'Stock-AF'!$G$2:$G$215,Shares!$A$1)/SUMIFS('Stock-AF'!AS$2:AS$215,'Stock-AF'!$C$2:$C$215,Shares!$A132,'Stock-AF'!$G$2:$G$215,Shares!$A$1)</f>
        <v>0.27002027570317672</v>
      </c>
      <c r="AK132" s="9">
        <f>SUMIFS('Stock-AF'!AT$2:AT$215,'Stock-AF'!$C$2:$C$215,Shares!$B132,'Stock-AF'!$G$2:$G$215,Shares!$A$1)/SUMIFS('Stock-AF'!AT$2:AT$215,'Stock-AF'!$C$2:$C$215,Shares!$A132,'Stock-AF'!$G$2:$G$215,Shares!$A$1)</f>
        <v>0.37576409189225057</v>
      </c>
      <c r="AL132" s="9">
        <f>SUMIFS('Stock-AF'!AU$2:AU$215,'Stock-AF'!$C$2:$C$215,Shares!$B132,'Stock-AF'!$G$2:$G$215,Shares!$A$1)/SUMIFS('Stock-AF'!AU$2:AU$215,'Stock-AF'!$C$2:$C$215,Shares!$A132,'Stock-AF'!$G$2:$G$215,Shares!$A$1)</f>
        <v>3.8181681717750049E-2</v>
      </c>
      <c r="AM132" s="9">
        <f>SUMIFS('Stock-AF'!AV$2:AV$215,'Stock-AF'!$C$2:$C$215,Shares!$B132,'Stock-AF'!$G$2:$G$215,Shares!$A$1)/SUMIFS('Stock-AF'!AV$2:AV$215,'Stock-AF'!$C$2:$C$215,Shares!$A132,'Stock-AF'!$G$2:$G$215,Shares!$A$1)</f>
        <v>6.5123319495786813E-2</v>
      </c>
    </row>
    <row r="133" spans="1:39">
      <c r="A133" t="str">
        <f t="shared" si="2"/>
        <v>C_ES-WH-SS*</v>
      </c>
      <c r="B133" s="4" t="s">
        <v>246</v>
      </c>
      <c r="C133" s="9">
        <f>SUMIFS('Stock-AF'!L$2:L$215,'Stock-AF'!$C$2:$C$215,Shares!$B133,'Stock-AF'!$G$2:$G$215,Shares!$A$1)/SUMIFS('Stock-AF'!L$2:L$215,'Stock-AF'!$C$2:$C$215,Shares!$A133,'Stock-AF'!$G$2:$G$215,Shares!$A$1)</f>
        <v>0.35285741717314412</v>
      </c>
      <c r="D133" s="9">
        <f>SUMIFS('Stock-AF'!M$2:M$215,'Stock-AF'!$C$2:$C$215,Shares!$B133,'Stock-AF'!$G$2:$G$215,Shares!$A$1)/SUMIFS('Stock-AF'!M$2:M$215,'Stock-AF'!$C$2:$C$215,Shares!$A133,'Stock-AF'!$G$2:$G$215,Shares!$A$1)</f>
        <v>0.31108784919078064</v>
      </c>
      <c r="E133" s="9">
        <f>SUMIFS('Stock-AF'!N$2:N$215,'Stock-AF'!$C$2:$C$215,Shares!$B133,'Stock-AF'!$G$2:$G$215,Shares!$A$1)/SUMIFS('Stock-AF'!N$2:N$215,'Stock-AF'!$C$2:$C$215,Shares!$A133,'Stock-AF'!$G$2:$G$215,Shares!$A$1)</f>
        <v>0</v>
      </c>
      <c r="F133" s="9">
        <f>SUMIFS('Stock-AF'!O$2:O$215,'Stock-AF'!$C$2:$C$215,Shares!$B133,'Stock-AF'!$G$2:$G$215,Shares!$A$1)/SUMIFS('Stock-AF'!O$2:O$215,'Stock-AF'!$C$2:$C$215,Shares!$A133,'Stock-AF'!$G$2:$G$215,Shares!$A$1)</f>
        <v>4.1750670446454551E-3</v>
      </c>
      <c r="G133" s="9">
        <f>SUMIFS('Stock-AF'!P$2:P$215,'Stock-AF'!$C$2:$C$215,Shares!$B133,'Stock-AF'!$G$2:$G$215,Shares!$A$1)/SUMIFS('Stock-AF'!P$2:P$215,'Stock-AF'!$C$2:$C$215,Shares!$A133,'Stock-AF'!$G$2:$G$215,Shares!$A$1)</f>
        <v>5.4141179251662154E-2</v>
      </c>
      <c r="H133" s="9">
        <f>SUMIFS('Stock-AF'!Q$2:Q$215,'Stock-AF'!$C$2:$C$215,Shares!$B133,'Stock-AF'!$G$2:$G$215,Shares!$A$1)/SUMIFS('Stock-AF'!Q$2:Q$215,'Stock-AF'!$C$2:$C$215,Shares!$A133,'Stock-AF'!$G$2:$G$215,Shares!$A$1)</f>
        <v>3.2213806967748275E-2</v>
      </c>
      <c r="I133" s="9">
        <f>SUMIFS('Stock-AF'!R$2:R$215,'Stock-AF'!$C$2:$C$215,Shares!$B133,'Stock-AF'!$G$2:$G$215,Shares!$A$1)/SUMIFS('Stock-AF'!R$2:R$215,'Stock-AF'!$C$2:$C$215,Shares!$A133,'Stock-AF'!$G$2:$G$215,Shares!$A$1)</f>
        <v>0.55131578200014908</v>
      </c>
      <c r="J133" s="9">
        <f>SUMIFS('Stock-AF'!S$2:S$215,'Stock-AF'!$C$2:$C$215,Shares!$B133,'Stock-AF'!$G$2:$G$215,Shares!$A$1)/SUMIFS('Stock-AF'!S$2:S$215,'Stock-AF'!$C$2:$C$215,Shares!$A133,'Stock-AF'!$G$2:$G$215,Shares!$A$1)</f>
        <v>1.1778172451674385E-2</v>
      </c>
      <c r="K133" s="9">
        <f>SUMIFS('Stock-AF'!T$2:T$215,'Stock-AF'!$C$2:$C$215,Shares!$B133,'Stock-AF'!$G$2:$G$215,Shares!$A$1)/SUMIFS('Stock-AF'!T$2:T$215,'Stock-AF'!$C$2:$C$215,Shares!$A133,'Stock-AF'!$G$2:$G$215,Shares!$A$1)</f>
        <v>8.5945907043800413E-3</v>
      </c>
      <c r="L133" s="9">
        <f>SUMIFS('Stock-AF'!U$2:U$215,'Stock-AF'!$C$2:$C$215,Shares!$B133,'Stock-AF'!$G$2:$G$215,Shares!$A$1)/SUMIFS('Stock-AF'!U$2:U$215,'Stock-AF'!$C$2:$C$215,Shares!$A133,'Stock-AF'!$G$2:$G$215,Shares!$A$1)</f>
        <v>1.4440278867987832E-2</v>
      </c>
      <c r="M133" s="9">
        <f>SUMIFS('Stock-AF'!V$2:V$215,'Stock-AF'!$C$2:$C$215,Shares!$B133,'Stock-AF'!$G$2:$G$215,Shares!$A$1)/SUMIFS('Stock-AF'!V$2:V$215,'Stock-AF'!$C$2:$C$215,Shares!$A133,'Stock-AF'!$G$2:$G$215,Shares!$A$1)</f>
        <v>0</v>
      </c>
      <c r="N133" s="9">
        <f>SUMIFS('Stock-AF'!W$2:W$215,'Stock-AF'!$C$2:$C$215,Shares!$B133,'Stock-AF'!$G$2:$G$215,Shares!$A$1)/SUMIFS('Stock-AF'!W$2:W$215,'Stock-AF'!$C$2:$C$215,Shares!$A133,'Stock-AF'!$G$2:$G$215,Shares!$A$1)</f>
        <v>2.5508461675852162E-2</v>
      </c>
      <c r="O133" s="9">
        <f>SUMIFS('Stock-AF'!X$2:X$215,'Stock-AF'!$C$2:$C$215,Shares!$B133,'Stock-AF'!$G$2:$G$215,Shares!$A$1)/SUMIFS('Stock-AF'!X$2:X$215,'Stock-AF'!$C$2:$C$215,Shares!$A133,'Stock-AF'!$G$2:$G$215,Shares!$A$1)</f>
        <v>4.4674595083194685E-2</v>
      </c>
      <c r="P133" s="9">
        <f>SUMIFS('Stock-AF'!Y$2:Y$215,'Stock-AF'!$C$2:$C$215,Shares!$B133,'Stock-AF'!$G$2:$G$215,Shares!$A$1)/SUMIFS('Stock-AF'!Y$2:Y$215,'Stock-AF'!$C$2:$C$215,Shares!$A133,'Stock-AF'!$G$2:$G$215,Shares!$A$1)</f>
        <v>0</v>
      </c>
      <c r="Q133" s="9">
        <f>SUMIFS('Stock-AF'!Z$2:Z$215,'Stock-AF'!$C$2:$C$215,Shares!$B133,'Stock-AF'!$G$2:$G$215,Shares!$A$1)/SUMIFS('Stock-AF'!Z$2:Z$215,'Stock-AF'!$C$2:$C$215,Shares!$A133,'Stock-AF'!$G$2:$G$215,Shares!$A$1)</f>
        <v>1.3236730715698053E-2</v>
      </c>
      <c r="R133" s="9">
        <f>SUMIFS('Stock-AF'!AA$2:AA$215,'Stock-AF'!$C$2:$C$215,Shares!$B133,'Stock-AF'!$G$2:$G$215,Shares!$A$1)/SUMIFS('Stock-AF'!AA$2:AA$215,'Stock-AF'!$C$2:$C$215,Shares!$A133,'Stock-AF'!$G$2:$G$215,Shares!$A$1)</f>
        <v>0</v>
      </c>
      <c r="S133" s="9">
        <f>SUMIFS('Stock-AF'!AB$2:AB$215,'Stock-AF'!$C$2:$C$215,Shares!$B133,'Stock-AF'!$G$2:$G$215,Shares!$A$1)/SUMIFS('Stock-AF'!AB$2:AB$215,'Stock-AF'!$C$2:$C$215,Shares!$A133,'Stock-AF'!$G$2:$G$215,Shares!$A$1)</f>
        <v>1.1141710105417053E-3</v>
      </c>
      <c r="T133" s="9">
        <f>SUMIFS('Stock-AF'!AC$2:AC$215,'Stock-AF'!$C$2:$C$215,Shares!$B133,'Stock-AF'!$G$2:$G$215,Shares!$A$1)/SUMIFS('Stock-AF'!AC$2:AC$215,'Stock-AF'!$C$2:$C$215,Shares!$A133,'Stock-AF'!$G$2:$G$215,Shares!$A$1)</f>
        <v>2.2366568419339744E-3</v>
      </c>
      <c r="U133" s="9">
        <f>SUMIFS('Stock-AF'!AD$2:AD$215,'Stock-AF'!$C$2:$C$215,Shares!$B133,'Stock-AF'!$G$2:$G$215,Shares!$A$1)/SUMIFS('Stock-AF'!AD$2:AD$215,'Stock-AF'!$C$2:$C$215,Shares!$A133,'Stock-AF'!$G$2:$G$215,Shares!$A$1)</f>
        <v>0</v>
      </c>
      <c r="V133" s="9">
        <f>SUMIFS('Stock-AF'!AE$2:AE$215,'Stock-AF'!$C$2:$C$215,Shares!$B133,'Stock-AF'!$G$2:$G$215,Shares!$A$1)/SUMIFS('Stock-AF'!AE$2:AE$215,'Stock-AF'!$C$2:$C$215,Shares!$A133,'Stock-AF'!$G$2:$G$215,Shares!$A$1)</f>
        <v>2.4860205715880556E-2</v>
      </c>
      <c r="W133" s="9">
        <f>SUMIFS('Stock-AF'!AF$2:AF$215,'Stock-AF'!$C$2:$C$215,Shares!$B133,'Stock-AF'!$G$2:$G$215,Shares!$A$1)/SUMIFS('Stock-AF'!AF$2:AF$215,'Stock-AF'!$C$2:$C$215,Shares!$A133,'Stock-AF'!$G$2:$G$215,Shares!$A$1)</f>
        <v>7.5112997062559334E-2</v>
      </c>
      <c r="X133" s="9">
        <f>SUMIFS('Stock-AF'!AG$2:AG$215,'Stock-AF'!$C$2:$C$215,Shares!$B133,'Stock-AF'!$G$2:$G$215,Shares!$A$1)/SUMIFS('Stock-AF'!AG$2:AG$215,'Stock-AF'!$C$2:$C$215,Shares!$A133,'Stock-AF'!$G$2:$G$215,Shares!$A$1)</f>
        <v>0</v>
      </c>
      <c r="Y133" s="9">
        <f>SUMIFS('Stock-AF'!AH$2:AH$215,'Stock-AF'!$C$2:$C$215,Shares!$B133,'Stock-AF'!$G$2:$G$215,Shares!$A$1)/SUMIFS('Stock-AF'!AH$2:AH$215,'Stock-AF'!$C$2:$C$215,Shares!$A133,'Stock-AF'!$G$2:$G$215,Shares!$A$1)</f>
        <v>0</v>
      </c>
      <c r="Z133" s="9">
        <f>SUMIFS('Stock-AF'!AI$2:AI$215,'Stock-AF'!$C$2:$C$215,Shares!$B133,'Stock-AF'!$G$2:$G$215,Shares!$A$1)/SUMIFS('Stock-AF'!AI$2:AI$215,'Stock-AF'!$C$2:$C$215,Shares!$A133,'Stock-AF'!$G$2:$G$215,Shares!$A$1)</f>
        <v>0</v>
      </c>
      <c r="AA133" s="9">
        <f>SUMIFS('Stock-AF'!AJ$2:AJ$215,'Stock-AF'!$C$2:$C$215,Shares!$B133,'Stock-AF'!$G$2:$G$215,Shares!$A$1)/SUMIFS('Stock-AF'!AJ$2:AJ$215,'Stock-AF'!$C$2:$C$215,Shares!$A133,'Stock-AF'!$G$2:$G$215,Shares!$A$1)</f>
        <v>0</v>
      </c>
      <c r="AB133" s="9">
        <f>SUMIFS('Stock-AF'!AK$2:AK$215,'Stock-AF'!$C$2:$C$215,Shares!$B133,'Stock-AF'!$G$2:$G$215,Shares!$A$1)/SUMIFS('Stock-AF'!AK$2:AK$215,'Stock-AF'!$C$2:$C$215,Shares!$A133,'Stock-AF'!$G$2:$G$215,Shares!$A$1)</f>
        <v>0</v>
      </c>
      <c r="AC133" s="9">
        <f>SUMIFS('Stock-AF'!AL$2:AL$215,'Stock-AF'!$C$2:$C$215,Shares!$B133,'Stock-AF'!$G$2:$G$215,Shares!$A$1)/SUMIFS('Stock-AF'!AL$2:AL$215,'Stock-AF'!$C$2:$C$215,Shares!$A133,'Stock-AF'!$G$2:$G$215,Shares!$A$1)</f>
        <v>0</v>
      </c>
      <c r="AD133" s="9">
        <f>SUMIFS('Stock-AF'!AM$2:AM$215,'Stock-AF'!$C$2:$C$215,Shares!$B133,'Stock-AF'!$G$2:$G$215,Shares!$A$1)/SUMIFS('Stock-AF'!AM$2:AM$215,'Stock-AF'!$C$2:$C$215,Shares!$A133,'Stock-AF'!$G$2:$G$215,Shares!$A$1)</f>
        <v>9.2077360835781073E-3</v>
      </c>
      <c r="AE133" s="9">
        <f>SUMIFS('Stock-AF'!AN$2:AN$215,'Stock-AF'!$C$2:$C$215,Shares!$B133,'Stock-AF'!$G$2:$G$215,Shares!$A$1)/SUMIFS('Stock-AF'!AN$2:AN$215,'Stock-AF'!$C$2:$C$215,Shares!$A133,'Stock-AF'!$G$2:$G$215,Shares!$A$1)</f>
        <v>0</v>
      </c>
      <c r="AF133" s="9">
        <f>SUMIFS('Stock-AF'!AO$2:AO$215,'Stock-AF'!$C$2:$C$215,Shares!$B133,'Stock-AF'!$G$2:$G$215,Shares!$A$1)/SUMIFS('Stock-AF'!AO$2:AO$215,'Stock-AF'!$C$2:$C$215,Shares!$A133,'Stock-AF'!$G$2:$G$215,Shares!$A$1)</f>
        <v>3.6707669451125783E-3</v>
      </c>
      <c r="AG133" s="9">
        <f>SUMIFS('Stock-AF'!AP$2:AP$215,'Stock-AF'!$C$2:$C$215,Shares!$B133,'Stock-AF'!$G$2:$G$215,Shares!$A$1)/SUMIFS('Stock-AF'!AP$2:AP$215,'Stock-AF'!$C$2:$C$215,Shares!$A133,'Stock-AF'!$G$2:$G$215,Shares!$A$1)</f>
        <v>0.18485443064473756</v>
      </c>
      <c r="AH133" s="9">
        <f>SUMIFS('Stock-AF'!AQ$2:AQ$215,'Stock-AF'!$C$2:$C$215,Shares!$B133,'Stock-AF'!$G$2:$G$215,Shares!$A$1)/SUMIFS('Stock-AF'!AQ$2:AQ$215,'Stock-AF'!$C$2:$C$215,Shares!$A133,'Stock-AF'!$G$2:$G$215,Shares!$A$1)</f>
        <v>4.2831191744002202E-4</v>
      </c>
      <c r="AI133" s="9">
        <f>SUMIFS('Stock-AF'!AR$2:AR$215,'Stock-AF'!$C$2:$C$215,Shares!$B133,'Stock-AF'!$G$2:$G$215,Shares!$A$1)/SUMIFS('Stock-AF'!AR$2:AR$215,'Stock-AF'!$C$2:$C$215,Shares!$A133,'Stock-AF'!$G$2:$G$215,Shares!$A$1)</f>
        <v>0</v>
      </c>
      <c r="AJ133" s="9">
        <f>SUMIFS('Stock-AF'!AS$2:AS$215,'Stock-AF'!$C$2:$C$215,Shares!$B133,'Stock-AF'!$G$2:$G$215,Shares!$A$1)/SUMIFS('Stock-AF'!AS$2:AS$215,'Stock-AF'!$C$2:$C$215,Shares!$A133,'Stock-AF'!$G$2:$G$215,Shares!$A$1)</f>
        <v>0</v>
      </c>
      <c r="AK133" s="9">
        <f>SUMIFS('Stock-AF'!AT$2:AT$215,'Stock-AF'!$C$2:$C$215,Shares!$B133,'Stock-AF'!$G$2:$G$215,Shares!$A$1)/SUMIFS('Stock-AF'!AT$2:AT$215,'Stock-AF'!$C$2:$C$215,Shares!$A133,'Stock-AF'!$G$2:$G$215,Shares!$A$1)</f>
        <v>0</v>
      </c>
      <c r="AL133" s="9">
        <f>SUMIFS('Stock-AF'!AU$2:AU$215,'Stock-AF'!$C$2:$C$215,Shares!$B133,'Stock-AF'!$G$2:$G$215,Shares!$A$1)/SUMIFS('Stock-AF'!AU$2:AU$215,'Stock-AF'!$C$2:$C$215,Shares!$A133,'Stock-AF'!$G$2:$G$215,Shares!$A$1)</f>
        <v>2.8483961108759058E-4</v>
      </c>
      <c r="AM133" s="9">
        <f>SUMIFS('Stock-AF'!AV$2:AV$215,'Stock-AF'!$C$2:$C$215,Shares!$B133,'Stock-AF'!$G$2:$G$215,Shares!$A$1)/SUMIFS('Stock-AF'!AV$2:AV$215,'Stock-AF'!$C$2:$C$215,Shares!$A133,'Stock-AF'!$G$2:$G$215,Shares!$A$1)</f>
        <v>0</v>
      </c>
    </row>
    <row r="134" spans="1:39">
      <c r="A134" t="str">
        <f t="shared" si="2"/>
        <v>R_ES-CK-DH*</v>
      </c>
      <c r="B134" s="4" t="s">
        <v>53</v>
      </c>
      <c r="C134" s="9">
        <f>SUMIFS('Stock-AF'!L$2:L$215,'Stock-AF'!$C$2:$C$215,Shares!$B134,'Stock-AF'!$G$2:$G$215,Shares!$A$1)/SUMIFS('Stock-AF'!L$2:L$215,'Stock-AF'!$C$2:$C$215,Shares!$A134,'Stock-AF'!$G$2:$G$215,Shares!$A$1)</f>
        <v>4.8676695527937554E-2</v>
      </c>
      <c r="D134" s="9">
        <f>SUMIFS('Stock-AF'!M$2:M$215,'Stock-AF'!$C$2:$C$215,Shares!$B134,'Stock-AF'!$G$2:$G$215,Shares!$A$1)/SUMIFS('Stock-AF'!M$2:M$215,'Stock-AF'!$C$2:$C$215,Shares!$A134,'Stock-AF'!$G$2:$G$215,Shares!$A$1)</f>
        <v>3.2528660639388564E-2</v>
      </c>
      <c r="E134" s="9">
        <f>SUMIFS('Stock-AF'!N$2:N$215,'Stock-AF'!$C$2:$C$215,Shares!$B134,'Stock-AF'!$G$2:$G$215,Shares!$A$1)/SUMIFS('Stock-AF'!N$2:N$215,'Stock-AF'!$C$2:$C$215,Shares!$A134,'Stock-AF'!$G$2:$G$215,Shares!$A$1)</f>
        <v>0</v>
      </c>
      <c r="F134" s="9">
        <f>SUMIFS('Stock-AF'!O$2:O$215,'Stock-AF'!$C$2:$C$215,Shares!$B134,'Stock-AF'!$G$2:$G$215,Shares!$A$1)/SUMIFS('Stock-AF'!O$2:O$215,'Stock-AF'!$C$2:$C$215,Shares!$A134,'Stock-AF'!$G$2:$G$215,Shares!$A$1)</f>
        <v>0</v>
      </c>
      <c r="G134" s="9">
        <f>SUMIFS('Stock-AF'!P$2:P$215,'Stock-AF'!$C$2:$C$215,Shares!$B134,'Stock-AF'!$G$2:$G$215,Shares!$A$1)/SUMIFS('Stock-AF'!P$2:P$215,'Stock-AF'!$C$2:$C$215,Shares!$A134,'Stock-AF'!$G$2:$G$215,Shares!$A$1)</f>
        <v>3.7297118251076525E-2</v>
      </c>
      <c r="H134" s="9">
        <f>SUMIFS('Stock-AF'!Q$2:Q$215,'Stock-AF'!$C$2:$C$215,Shares!$B134,'Stock-AF'!$G$2:$G$215,Shares!$A$1)/SUMIFS('Stock-AF'!Q$2:Q$215,'Stock-AF'!$C$2:$C$215,Shares!$A134,'Stock-AF'!$G$2:$G$215,Shares!$A$1)</f>
        <v>0</v>
      </c>
      <c r="I134" s="9">
        <f>SUMIFS('Stock-AF'!R$2:R$215,'Stock-AF'!$C$2:$C$215,Shares!$B134,'Stock-AF'!$G$2:$G$215,Shares!$A$1)/SUMIFS('Stock-AF'!R$2:R$215,'Stock-AF'!$C$2:$C$215,Shares!$A134,'Stock-AF'!$G$2:$G$215,Shares!$A$1)</f>
        <v>0</v>
      </c>
      <c r="J134" s="9">
        <f>SUMIFS('Stock-AF'!S$2:S$215,'Stock-AF'!$C$2:$C$215,Shares!$B134,'Stock-AF'!$G$2:$G$215,Shares!$A$1)/SUMIFS('Stock-AF'!S$2:S$215,'Stock-AF'!$C$2:$C$215,Shares!$A134,'Stock-AF'!$G$2:$G$215,Shares!$A$1)</f>
        <v>2.0489119969189295E-2</v>
      </c>
      <c r="K134" s="9">
        <f>SUMIFS('Stock-AF'!T$2:T$215,'Stock-AF'!$C$2:$C$215,Shares!$B134,'Stock-AF'!$G$2:$G$215,Shares!$A$1)/SUMIFS('Stock-AF'!T$2:T$215,'Stock-AF'!$C$2:$C$215,Shares!$A134,'Stock-AF'!$G$2:$G$215,Shares!$A$1)</f>
        <v>0</v>
      </c>
      <c r="L134" s="9">
        <f>SUMIFS('Stock-AF'!U$2:U$215,'Stock-AF'!$C$2:$C$215,Shares!$B134,'Stock-AF'!$G$2:$G$215,Shares!$A$1)/SUMIFS('Stock-AF'!U$2:U$215,'Stock-AF'!$C$2:$C$215,Shares!$A134,'Stock-AF'!$G$2:$G$215,Shares!$A$1)</f>
        <v>0</v>
      </c>
      <c r="M134" s="9">
        <f>SUMIFS('Stock-AF'!V$2:V$215,'Stock-AF'!$C$2:$C$215,Shares!$B134,'Stock-AF'!$G$2:$G$215,Shares!$A$1)/SUMIFS('Stock-AF'!V$2:V$215,'Stock-AF'!$C$2:$C$215,Shares!$A134,'Stock-AF'!$G$2:$G$215,Shares!$A$1)</f>
        <v>4.4144981412639332E-2</v>
      </c>
      <c r="N134" s="9">
        <f>SUMIFS('Stock-AF'!W$2:W$215,'Stock-AF'!$C$2:$C$215,Shares!$B134,'Stock-AF'!$G$2:$G$215,Shares!$A$1)/SUMIFS('Stock-AF'!W$2:W$215,'Stock-AF'!$C$2:$C$215,Shares!$A134,'Stock-AF'!$G$2:$G$215,Shares!$A$1)</f>
        <v>3.2455538550846999E-2</v>
      </c>
      <c r="O134" s="9">
        <f>SUMIFS('Stock-AF'!X$2:X$215,'Stock-AF'!$C$2:$C$215,Shares!$B134,'Stock-AF'!$G$2:$G$215,Shares!$A$1)/SUMIFS('Stock-AF'!X$2:X$215,'Stock-AF'!$C$2:$C$215,Shares!$A134,'Stock-AF'!$G$2:$G$215,Shares!$A$1)</f>
        <v>9.3769188339733831E-3</v>
      </c>
      <c r="P134" s="9">
        <f>SUMIFS('Stock-AF'!Y$2:Y$215,'Stock-AF'!$C$2:$C$215,Shares!$B134,'Stock-AF'!$G$2:$G$215,Shares!$A$1)/SUMIFS('Stock-AF'!Y$2:Y$215,'Stock-AF'!$C$2:$C$215,Shares!$A134,'Stock-AF'!$G$2:$G$215,Shares!$A$1)</f>
        <v>0</v>
      </c>
      <c r="Q134" s="9">
        <f>SUMIFS('Stock-AF'!Z$2:Z$215,'Stock-AF'!$C$2:$C$215,Shares!$B134,'Stock-AF'!$G$2:$G$215,Shares!$A$1)/SUMIFS('Stock-AF'!Z$2:Z$215,'Stock-AF'!$C$2:$C$215,Shares!$A134,'Stock-AF'!$G$2:$G$215,Shares!$A$1)</f>
        <v>0</v>
      </c>
      <c r="R134" s="9">
        <f>SUMIFS('Stock-AF'!AA$2:AA$215,'Stock-AF'!$C$2:$C$215,Shares!$B134,'Stock-AF'!$G$2:$G$215,Shares!$A$1)/SUMIFS('Stock-AF'!AA$2:AA$215,'Stock-AF'!$C$2:$C$215,Shares!$A134,'Stock-AF'!$G$2:$G$215,Shares!$A$1)</f>
        <v>0</v>
      </c>
      <c r="S134" s="9">
        <f>SUMIFS('Stock-AF'!AB$2:AB$215,'Stock-AF'!$C$2:$C$215,Shares!$B134,'Stock-AF'!$G$2:$G$215,Shares!$A$1)/SUMIFS('Stock-AF'!AB$2:AB$215,'Stock-AF'!$C$2:$C$215,Shares!$A134,'Stock-AF'!$G$2:$G$215,Shares!$A$1)</f>
        <v>2.0977460388306161E-2</v>
      </c>
      <c r="T134" s="9">
        <f>SUMIFS('Stock-AF'!AC$2:AC$215,'Stock-AF'!$C$2:$C$215,Shares!$B134,'Stock-AF'!$G$2:$G$215,Shares!$A$1)/SUMIFS('Stock-AF'!AC$2:AC$215,'Stock-AF'!$C$2:$C$215,Shares!$A134,'Stock-AF'!$G$2:$G$215,Shares!$A$1)</f>
        <v>0</v>
      </c>
      <c r="U134" s="9">
        <f>SUMIFS('Stock-AF'!AD$2:AD$215,'Stock-AF'!$C$2:$C$215,Shares!$B134,'Stock-AF'!$G$2:$G$215,Shares!$A$1)/SUMIFS('Stock-AF'!AD$2:AD$215,'Stock-AF'!$C$2:$C$215,Shares!$A134,'Stock-AF'!$G$2:$G$215,Shares!$A$1)</f>
        <v>0</v>
      </c>
      <c r="V134" s="9">
        <f>SUMIFS('Stock-AF'!AE$2:AE$215,'Stock-AF'!$C$2:$C$215,Shares!$B134,'Stock-AF'!$G$2:$G$215,Shares!$A$1)/SUMIFS('Stock-AF'!AE$2:AE$215,'Stock-AF'!$C$2:$C$215,Shares!$A134,'Stock-AF'!$G$2:$G$215,Shares!$A$1)</f>
        <v>0</v>
      </c>
      <c r="W134" s="9">
        <f>SUMIFS('Stock-AF'!AF$2:AF$215,'Stock-AF'!$C$2:$C$215,Shares!$B134,'Stock-AF'!$G$2:$G$215,Shares!$A$1)/SUMIFS('Stock-AF'!AF$2:AF$215,'Stock-AF'!$C$2:$C$215,Shares!$A134,'Stock-AF'!$G$2:$G$215,Shares!$A$1)</f>
        <v>0</v>
      </c>
      <c r="X134" s="9">
        <f>SUMIFS('Stock-AF'!AG$2:AG$215,'Stock-AF'!$C$2:$C$215,Shares!$B134,'Stock-AF'!$G$2:$G$215,Shares!$A$1)/SUMIFS('Stock-AF'!AG$2:AG$215,'Stock-AF'!$C$2:$C$215,Shares!$A134,'Stock-AF'!$G$2:$G$215,Shares!$A$1)</f>
        <v>8.843643145787973E-2</v>
      </c>
      <c r="Y134" s="9">
        <f>SUMIFS('Stock-AF'!AH$2:AH$215,'Stock-AF'!$C$2:$C$215,Shares!$B134,'Stock-AF'!$G$2:$G$215,Shares!$A$1)/SUMIFS('Stock-AF'!AH$2:AH$215,'Stock-AF'!$C$2:$C$215,Shares!$A134,'Stock-AF'!$G$2:$G$215,Shares!$A$1)</f>
        <v>0</v>
      </c>
      <c r="Z134" s="9">
        <f>SUMIFS('Stock-AF'!AI$2:AI$215,'Stock-AF'!$C$2:$C$215,Shares!$B134,'Stock-AF'!$G$2:$G$215,Shares!$A$1)/SUMIFS('Stock-AF'!AI$2:AI$215,'Stock-AF'!$C$2:$C$215,Shares!$A134,'Stock-AF'!$G$2:$G$215,Shares!$A$1)</f>
        <v>0.19983927136351423</v>
      </c>
      <c r="AA134" s="9">
        <f>SUMIFS('Stock-AF'!AJ$2:AJ$215,'Stock-AF'!$C$2:$C$215,Shares!$B134,'Stock-AF'!$G$2:$G$215,Shares!$A$1)/SUMIFS('Stock-AF'!AJ$2:AJ$215,'Stock-AF'!$C$2:$C$215,Shares!$A134,'Stock-AF'!$G$2:$G$215,Shares!$A$1)</f>
        <v>0.14735752342740049</v>
      </c>
      <c r="AB134" s="9">
        <f>SUMIFS('Stock-AF'!AK$2:AK$215,'Stock-AF'!$C$2:$C$215,Shares!$B134,'Stock-AF'!$G$2:$G$215,Shares!$A$1)/SUMIFS('Stock-AF'!AK$2:AK$215,'Stock-AF'!$C$2:$C$215,Shares!$A134,'Stock-AF'!$G$2:$G$215,Shares!$A$1)</f>
        <v>0</v>
      </c>
      <c r="AC134" s="9">
        <f>SUMIFS('Stock-AF'!AL$2:AL$215,'Stock-AF'!$C$2:$C$215,Shares!$B134,'Stock-AF'!$G$2:$G$215,Shares!$A$1)/SUMIFS('Stock-AF'!AL$2:AL$215,'Stock-AF'!$C$2:$C$215,Shares!$A134,'Stock-AF'!$G$2:$G$215,Shares!$A$1)</f>
        <v>0</v>
      </c>
      <c r="AD134" s="9">
        <f>SUMIFS('Stock-AF'!AM$2:AM$215,'Stock-AF'!$C$2:$C$215,Shares!$B134,'Stock-AF'!$G$2:$G$215,Shares!$A$1)/SUMIFS('Stock-AF'!AM$2:AM$215,'Stock-AF'!$C$2:$C$215,Shares!$A134,'Stock-AF'!$G$2:$G$215,Shares!$A$1)</f>
        <v>0</v>
      </c>
      <c r="AE134" s="9">
        <f>SUMIFS('Stock-AF'!AN$2:AN$215,'Stock-AF'!$C$2:$C$215,Shares!$B134,'Stock-AF'!$G$2:$G$215,Shares!$A$1)/SUMIFS('Stock-AF'!AN$2:AN$215,'Stock-AF'!$C$2:$C$215,Shares!$A134,'Stock-AF'!$G$2:$G$215,Shares!$A$1)</f>
        <v>0</v>
      </c>
      <c r="AF134" s="9">
        <f>SUMIFS('Stock-AF'!AO$2:AO$215,'Stock-AF'!$C$2:$C$215,Shares!$B134,'Stock-AF'!$G$2:$G$215,Shares!$A$1)/SUMIFS('Stock-AF'!AO$2:AO$215,'Stock-AF'!$C$2:$C$215,Shares!$A134,'Stock-AF'!$G$2:$G$215,Shares!$A$1)</f>
        <v>2.1339211387165973E-2</v>
      </c>
      <c r="AG134" s="9">
        <f>SUMIFS('Stock-AF'!AP$2:AP$215,'Stock-AF'!$C$2:$C$215,Shares!$B134,'Stock-AF'!$G$2:$G$215,Shares!$A$1)/SUMIFS('Stock-AF'!AP$2:AP$215,'Stock-AF'!$C$2:$C$215,Shares!$A134,'Stock-AF'!$G$2:$G$215,Shares!$A$1)</f>
        <v>0.18131557454294164</v>
      </c>
      <c r="AH134" s="9">
        <f>SUMIFS('Stock-AF'!AQ$2:AQ$215,'Stock-AF'!$C$2:$C$215,Shares!$B134,'Stock-AF'!$G$2:$G$215,Shares!$A$1)/SUMIFS('Stock-AF'!AQ$2:AQ$215,'Stock-AF'!$C$2:$C$215,Shares!$A134,'Stock-AF'!$G$2:$G$215,Shares!$A$1)</f>
        <v>0.27120039519183253</v>
      </c>
      <c r="AI134" s="9">
        <f>SUMIFS('Stock-AF'!AR$2:AR$215,'Stock-AF'!$C$2:$C$215,Shares!$B134,'Stock-AF'!$G$2:$G$215,Shares!$A$1)/SUMIFS('Stock-AF'!AR$2:AR$215,'Stock-AF'!$C$2:$C$215,Shares!$A134,'Stock-AF'!$G$2:$G$215,Shares!$A$1)</f>
        <v>0</v>
      </c>
      <c r="AJ134" s="9">
        <f>SUMIFS('Stock-AF'!AS$2:AS$215,'Stock-AF'!$C$2:$C$215,Shares!$B134,'Stock-AF'!$G$2:$G$215,Shares!$A$1)/SUMIFS('Stock-AF'!AS$2:AS$215,'Stock-AF'!$C$2:$C$215,Shares!$A134,'Stock-AF'!$G$2:$G$215,Shares!$A$1)</f>
        <v>0</v>
      </c>
      <c r="AK134" s="9">
        <f>SUMIFS('Stock-AF'!AT$2:AT$215,'Stock-AF'!$C$2:$C$215,Shares!$B134,'Stock-AF'!$G$2:$G$215,Shares!$A$1)/SUMIFS('Stock-AF'!AT$2:AT$215,'Stock-AF'!$C$2:$C$215,Shares!$A134,'Stock-AF'!$G$2:$G$215,Shares!$A$1)</f>
        <v>9.2509920634920792E-2</v>
      </c>
      <c r="AL134" s="9">
        <f>SUMIFS('Stock-AF'!AU$2:AU$215,'Stock-AF'!$C$2:$C$215,Shares!$B134,'Stock-AF'!$G$2:$G$215,Shares!$A$1)/SUMIFS('Stock-AF'!AU$2:AU$215,'Stock-AF'!$C$2:$C$215,Shares!$A134,'Stock-AF'!$G$2:$G$215,Shares!$A$1)</f>
        <v>0</v>
      </c>
      <c r="AM134" s="9">
        <f>SUMIFS('Stock-AF'!AV$2:AV$215,'Stock-AF'!$C$2:$C$215,Shares!$B134,'Stock-AF'!$G$2:$G$215,Shares!$A$1)/SUMIFS('Stock-AF'!AV$2:AV$215,'Stock-AF'!$C$2:$C$215,Shares!$A134,'Stock-AF'!$G$2:$G$215,Shares!$A$1)</f>
        <v>0</v>
      </c>
    </row>
    <row r="135" spans="1:39">
      <c r="A135" t="str">
        <f t="shared" si="2"/>
        <v>R_ES-CK-DH*</v>
      </c>
      <c r="B135" s="4" t="s">
        <v>55</v>
      </c>
      <c r="C135" s="9">
        <f>SUMIFS('Stock-AF'!L$2:L$215,'Stock-AF'!$C$2:$C$215,Shares!$B135,'Stock-AF'!$G$2:$G$215,Shares!$A$1)/SUMIFS('Stock-AF'!L$2:L$215,'Stock-AF'!$C$2:$C$215,Shares!$A135,'Stock-AF'!$G$2:$G$215,Shares!$A$1)</f>
        <v>0</v>
      </c>
      <c r="D135" s="9">
        <f>SUMIFS('Stock-AF'!M$2:M$215,'Stock-AF'!$C$2:$C$215,Shares!$B135,'Stock-AF'!$G$2:$G$215,Shares!$A$1)/SUMIFS('Stock-AF'!M$2:M$215,'Stock-AF'!$C$2:$C$215,Shares!$A135,'Stock-AF'!$G$2:$G$215,Shares!$A$1)</f>
        <v>9.3205331344952921E-4</v>
      </c>
      <c r="E135" s="9">
        <f>SUMIFS('Stock-AF'!N$2:N$215,'Stock-AF'!$C$2:$C$215,Shares!$B135,'Stock-AF'!$G$2:$G$215,Shares!$A$1)/SUMIFS('Stock-AF'!N$2:N$215,'Stock-AF'!$C$2:$C$215,Shares!$A135,'Stock-AF'!$G$2:$G$215,Shares!$A$1)</f>
        <v>0</v>
      </c>
      <c r="F135" s="9">
        <f>SUMIFS('Stock-AF'!O$2:O$215,'Stock-AF'!$C$2:$C$215,Shares!$B135,'Stock-AF'!$G$2:$G$215,Shares!$A$1)/SUMIFS('Stock-AF'!O$2:O$215,'Stock-AF'!$C$2:$C$215,Shares!$A135,'Stock-AF'!$G$2:$G$215,Shares!$A$1)</f>
        <v>0</v>
      </c>
      <c r="G135" s="9">
        <f>SUMIFS('Stock-AF'!P$2:P$215,'Stock-AF'!$C$2:$C$215,Shares!$B135,'Stock-AF'!$G$2:$G$215,Shares!$A$1)/SUMIFS('Stock-AF'!P$2:P$215,'Stock-AF'!$C$2:$C$215,Shares!$A135,'Stock-AF'!$G$2:$G$215,Shares!$A$1)</f>
        <v>2.0404107320304714E-2</v>
      </c>
      <c r="H135" s="9">
        <f>SUMIFS('Stock-AF'!Q$2:Q$215,'Stock-AF'!$C$2:$C$215,Shares!$B135,'Stock-AF'!$G$2:$G$215,Shares!$A$1)/SUMIFS('Stock-AF'!Q$2:Q$215,'Stock-AF'!$C$2:$C$215,Shares!$A135,'Stock-AF'!$G$2:$G$215,Shares!$A$1)</f>
        <v>0</v>
      </c>
      <c r="I135" s="9">
        <f>SUMIFS('Stock-AF'!R$2:R$215,'Stock-AF'!$C$2:$C$215,Shares!$B135,'Stock-AF'!$G$2:$G$215,Shares!$A$1)/SUMIFS('Stock-AF'!R$2:R$215,'Stock-AF'!$C$2:$C$215,Shares!$A135,'Stock-AF'!$G$2:$G$215,Shares!$A$1)</f>
        <v>0</v>
      </c>
      <c r="J135" s="9">
        <f>SUMIFS('Stock-AF'!S$2:S$215,'Stock-AF'!$C$2:$C$215,Shares!$B135,'Stock-AF'!$G$2:$G$215,Shares!$A$1)/SUMIFS('Stock-AF'!S$2:S$215,'Stock-AF'!$C$2:$C$215,Shares!$A135,'Stock-AF'!$G$2:$G$215,Shares!$A$1)</f>
        <v>0</v>
      </c>
      <c r="K135" s="9">
        <f>SUMIFS('Stock-AF'!T$2:T$215,'Stock-AF'!$C$2:$C$215,Shares!$B135,'Stock-AF'!$G$2:$G$215,Shares!$A$1)/SUMIFS('Stock-AF'!T$2:T$215,'Stock-AF'!$C$2:$C$215,Shares!$A135,'Stock-AF'!$G$2:$G$215,Shares!$A$1)</f>
        <v>0</v>
      </c>
      <c r="L135" s="9">
        <f>SUMIFS('Stock-AF'!U$2:U$215,'Stock-AF'!$C$2:$C$215,Shares!$B135,'Stock-AF'!$G$2:$G$215,Shares!$A$1)/SUMIFS('Stock-AF'!U$2:U$215,'Stock-AF'!$C$2:$C$215,Shares!$A135,'Stock-AF'!$G$2:$G$215,Shares!$A$1)</f>
        <v>0</v>
      </c>
      <c r="M135" s="9">
        <f>SUMIFS('Stock-AF'!V$2:V$215,'Stock-AF'!$C$2:$C$215,Shares!$B135,'Stock-AF'!$G$2:$G$215,Shares!$A$1)/SUMIFS('Stock-AF'!V$2:V$215,'Stock-AF'!$C$2:$C$215,Shares!$A135,'Stock-AF'!$G$2:$G$215,Shares!$A$1)</f>
        <v>0</v>
      </c>
      <c r="N135" s="9">
        <f>SUMIFS('Stock-AF'!W$2:W$215,'Stock-AF'!$C$2:$C$215,Shares!$B135,'Stock-AF'!$G$2:$G$215,Shares!$A$1)/SUMIFS('Stock-AF'!W$2:W$215,'Stock-AF'!$C$2:$C$215,Shares!$A135,'Stock-AF'!$G$2:$G$215,Shares!$A$1)</f>
        <v>0</v>
      </c>
      <c r="O135" s="9">
        <f>SUMIFS('Stock-AF'!X$2:X$215,'Stock-AF'!$C$2:$C$215,Shares!$B135,'Stock-AF'!$G$2:$G$215,Shares!$A$1)/SUMIFS('Stock-AF'!X$2:X$215,'Stock-AF'!$C$2:$C$215,Shares!$A135,'Stock-AF'!$G$2:$G$215,Shares!$A$1)</f>
        <v>4.7248847398711664E-3</v>
      </c>
      <c r="P135" s="9">
        <f>SUMIFS('Stock-AF'!Y$2:Y$215,'Stock-AF'!$C$2:$C$215,Shares!$B135,'Stock-AF'!$G$2:$G$215,Shares!$A$1)/SUMIFS('Stock-AF'!Y$2:Y$215,'Stock-AF'!$C$2:$C$215,Shares!$A135,'Stock-AF'!$G$2:$G$215,Shares!$A$1)</f>
        <v>0</v>
      </c>
      <c r="Q135" s="9">
        <f>SUMIFS('Stock-AF'!Z$2:Z$215,'Stock-AF'!$C$2:$C$215,Shares!$B135,'Stock-AF'!$G$2:$G$215,Shares!$A$1)/SUMIFS('Stock-AF'!Z$2:Z$215,'Stock-AF'!$C$2:$C$215,Shares!$A135,'Stock-AF'!$G$2:$G$215,Shares!$A$1)</f>
        <v>0</v>
      </c>
      <c r="R135" s="9">
        <f>SUMIFS('Stock-AF'!AA$2:AA$215,'Stock-AF'!$C$2:$C$215,Shares!$B135,'Stock-AF'!$G$2:$G$215,Shares!$A$1)/SUMIFS('Stock-AF'!AA$2:AA$215,'Stock-AF'!$C$2:$C$215,Shares!$A135,'Stock-AF'!$G$2:$G$215,Shares!$A$1)</f>
        <v>0</v>
      </c>
      <c r="S135" s="9">
        <f>SUMIFS('Stock-AF'!AB$2:AB$215,'Stock-AF'!$C$2:$C$215,Shares!$B135,'Stock-AF'!$G$2:$G$215,Shares!$A$1)/SUMIFS('Stock-AF'!AB$2:AB$215,'Stock-AF'!$C$2:$C$215,Shares!$A135,'Stock-AF'!$G$2:$G$215,Shares!$A$1)</f>
        <v>9.8192367775050394E-4</v>
      </c>
      <c r="T135" s="9">
        <f>SUMIFS('Stock-AF'!AC$2:AC$215,'Stock-AF'!$C$2:$C$215,Shares!$B135,'Stock-AF'!$G$2:$G$215,Shares!$A$1)/SUMIFS('Stock-AF'!AC$2:AC$215,'Stock-AF'!$C$2:$C$215,Shares!$A135,'Stock-AF'!$G$2:$G$215,Shares!$A$1)</f>
        <v>0</v>
      </c>
      <c r="U135" s="9">
        <f>SUMIFS('Stock-AF'!AD$2:AD$215,'Stock-AF'!$C$2:$C$215,Shares!$B135,'Stock-AF'!$G$2:$G$215,Shares!$A$1)/SUMIFS('Stock-AF'!AD$2:AD$215,'Stock-AF'!$C$2:$C$215,Shares!$A135,'Stock-AF'!$G$2:$G$215,Shares!$A$1)</f>
        <v>0</v>
      </c>
      <c r="V135" s="9">
        <f>SUMIFS('Stock-AF'!AE$2:AE$215,'Stock-AF'!$C$2:$C$215,Shares!$B135,'Stock-AF'!$G$2:$G$215,Shares!$A$1)/SUMIFS('Stock-AF'!AE$2:AE$215,'Stock-AF'!$C$2:$C$215,Shares!$A135,'Stock-AF'!$G$2:$G$215,Shares!$A$1)</f>
        <v>0</v>
      </c>
      <c r="W135" s="9">
        <f>SUMIFS('Stock-AF'!AF$2:AF$215,'Stock-AF'!$C$2:$C$215,Shares!$B135,'Stock-AF'!$G$2:$G$215,Shares!$A$1)/SUMIFS('Stock-AF'!AF$2:AF$215,'Stock-AF'!$C$2:$C$215,Shares!$A135,'Stock-AF'!$G$2:$G$215,Shares!$A$1)</f>
        <v>0</v>
      </c>
      <c r="X135" s="9">
        <f>SUMIFS('Stock-AF'!AG$2:AG$215,'Stock-AF'!$C$2:$C$215,Shares!$B135,'Stock-AF'!$G$2:$G$215,Shares!$A$1)/SUMIFS('Stock-AF'!AG$2:AG$215,'Stock-AF'!$C$2:$C$215,Shares!$A135,'Stock-AF'!$G$2:$G$215,Shares!$A$1)</f>
        <v>0</v>
      </c>
      <c r="Y135" s="9">
        <f>SUMIFS('Stock-AF'!AH$2:AH$215,'Stock-AF'!$C$2:$C$215,Shares!$B135,'Stock-AF'!$G$2:$G$215,Shares!$A$1)/SUMIFS('Stock-AF'!AH$2:AH$215,'Stock-AF'!$C$2:$C$215,Shares!$A135,'Stock-AF'!$G$2:$G$215,Shares!$A$1)</f>
        <v>0</v>
      </c>
      <c r="Z135" s="9">
        <f>SUMIFS('Stock-AF'!AI$2:AI$215,'Stock-AF'!$C$2:$C$215,Shares!$B135,'Stock-AF'!$G$2:$G$215,Shares!$A$1)/SUMIFS('Stock-AF'!AI$2:AI$215,'Stock-AF'!$C$2:$C$215,Shares!$A135,'Stock-AF'!$G$2:$G$215,Shares!$A$1)</f>
        <v>0</v>
      </c>
      <c r="AA135" s="9">
        <f>SUMIFS('Stock-AF'!AJ$2:AJ$215,'Stock-AF'!$C$2:$C$215,Shares!$B135,'Stock-AF'!$G$2:$G$215,Shares!$A$1)/SUMIFS('Stock-AF'!AJ$2:AJ$215,'Stock-AF'!$C$2:$C$215,Shares!$A135,'Stock-AF'!$G$2:$G$215,Shares!$A$1)</f>
        <v>0</v>
      </c>
      <c r="AB135" s="9">
        <f>SUMIFS('Stock-AF'!AK$2:AK$215,'Stock-AF'!$C$2:$C$215,Shares!$B135,'Stock-AF'!$G$2:$G$215,Shares!$A$1)/SUMIFS('Stock-AF'!AK$2:AK$215,'Stock-AF'!$C$2:$C$215,Shares!$A135,'Stock-AF'!$G$2:$G$215,Shares!$A$1)</f>
        <v>0</v>
      </c>
      <c r="AC135" s="9">
        <f>SUMIFS('Stock-AF'!AL$2:AL$215,'Stock-AF'!$C$2:$C$215,Shares!$B135,'Stock-AF'!$G$2:$G$215,Shares!$A$1)/SUMIFS('Stock-AF'!AL$2:AL$215,'Stock-AF'!$C$2:$C$215,Shares!$A135,'Stock-AF'!$G$2:$G$215,Shares!$A$1)</f>
        <v>0</v>
      </c>
      <c r="AD135" s="9">
        <f>SUMIFS('Stock-AF'!AM$2:AM$215,'Stock-AF'!$C$2:$C$215,Shares!$B135,'Stock-AF'!$G$2:$G$215,Shares!$A$1)/SUMIFS('Stock-AF'!AM$2:AM$215,'Stock-AF'!$C$2:$C$215,Shares!$A135,'Stock-AF'!$G$2:$G$215,Shares!$A$1)</f>
        <v>0</v>
      </c>
      <c r="AE135" s="9">
        <f>SUMIFS('Stock-AF'!AN$2:AN$215,'Stock-AF'!$C$2:$C$215,Shares!$B135,'Stock-AF'!$G$2:$G$215,Shares!$A$1)/SUMIFS('Stock-AF'!AN$2:AN$215,'Stock-AF'!$C$2:$C$215,Shares!$A135,'Stock-AF'!$G$2:$G$215,Shares!$A$1)</f>
        <v>0</v>
      </c>
      <c r="AF135" s="9">
        <f>SUMIFS('Stock-AF'!AO$2:AO$215,'Stock-AF'!$C$2:$C$215,Shares!$B135,'Stock-AF'!$G$2:$G$215,Shares!$A$1)/SUMIFS('Stock-AF'!AO$2:AO$215,'Stock-AF'!$C$2:$C$215,Shares!$A135,'Stock-AF'!$G$2:$G$215,Shares!$A$1)</f>
        <v>6.5143218937963779E-2</v>
      </c>
      <c r="AG135" s="9">
        <f>SUMIFS('Stock-AF'!AP$2:AP$215,'Stock-AF'!$C$2:$C$215,Shares!$B135,'Stock-AF'!$G$2:$G$215,Shares!$A$1)/SUMIFS('Stock-AF'!AP$2:AP$215,'Stock-AF'!$C$2:$C$215,Shares!$A135,'Stock-AF'!$G$2:$G$215,Shares!$A$1)</f>
        <v>0</v>
      </c>
      <c r="AH135" s="9">
        <f>SUMIFS('Stock-AF'!AQ$2:AQ$215,'Stock-AF'!$C$2:$C$215,Shares!$B135,'Stock-AF'!$G$2:$G$215,Shares!$A$1)/SUMIFS('Stock-AF'!AQ$2:AQ$215,'Stock-AF'!$C$2:$C$215,Shares!$A135,'Stock-AF'!$G$2:$G$215,Shares!$A$1)</f>
        <v>0</v>
      </c>
      <c r="AI135" s="9">
        <f>SUMIFS('Stock-AF'!AR$2:AR$215,'Stock-AF'!$C$2:$C$215,Shares!$B135,'Stock-AF'!$G$2:$G$215,Shares!$A$1)/SUMIFS('Stock-AF'!AR$2:AR$215,'Stock-AF'!$C$2:$C$215,Shares!$A135,'Stock-AF'!$G$2:$G$215,Shares!$A$1)</f>
        <v>0</v>
      </c>
      <c r="AJ135" s="9">
        <f>SUMIFS('Stock-AF'!AS$2:AS$215,'Stock-AF'!$C$2:$C$215,Shares!$B135,'Stock-AF'!$G$2:$G$215,Shares!$A$1)/SUMIFS('Stock-AF'!AS$2:AS$215,'Stock-AF'!$C$2:$C$215,Shares!$A135,'Stock-AF'!$G$2:$G$215,Shares!$A$1)</f>
        <v>0</v>
      </c>
      <c r="AK135" s="9">
        <f>SUMIFS('Stock-AF'!AT$2:AT$215,'Stock-AF'!$C$2:$C$215,Shares!$B135,'Stock-AF'!$G$2:$G$215,Shares!$A$1)/SUMIFS('Stock-AF'!AT$2:AT$215,'Stock-AF'!$C$2:$C$215,Shares!$A135,'Stock-AF'!$G$2:$G$215,Shares!$A$1)</f>
        <v>0</v>
      </c>
      <c r="AL135" s="9">
        <f>SUMIFS('Stock-AF'!AU$2:AU$215,'Stock-AF'!$C$2:$C$215,Shares!$B135,'Stock-AF'!$G$2:$G$215,Shares!$A$1)/SUMIFS('Stock-AF'!AU$2:AU$215,'Stock-AF'!$C$2:$C$215,Shares!$A135,'Stock-AF'!$G$2:$G$215,Shares!$A$1)</f>
        <v>0</v>
      </c>
      <c r="AM135" s="9">
        <f>SUMIFS('Stock-AF'!AV$2:AV$215,'Stock-AF'!$C$2:$C$215,Shares!$B135,'Stock-AF'!$G$2:$G$215,Shares!$A$1)/SUMIFS('Stock-AF'!AV$2:AV$215,'Stock-AF'!$C$2:$C$215,Shares!$A135,'Stock-AF'!$G$2:$G$215,Shares!$A$1)</f>
        <v>0</v>
      </c>
    </row>
    <row r="136" spans="1:39">
      <c r="A136" t="str">
        <f t="shared" si="2"/>
        <v>R_ES-CK-DH*</v>
      </c>
      <c r="B136" s="4" t="s">
        <v>56</v>
      </c>
      <c r="C136" s="9">
        <f>SUMIFS('Stock-AF'!L$2:L$215,'Stock-AF'!$C$2:$C$215,Shares!$B136,'Stock-AF'!$G$2:$G$215,Shares!$A$1)/SUMIFS('Stock-AF'!L$2:L$215,'Stock-AF'!$C$2:$C$215,Shares!$A136,'Stock-AF'!$G$2:$G$215,Shares!$A$1)</f>
        <v>0.71300678965629849</v>
      </c>
      <c r="D136" s="9">
        <f>SUMIFS('Stock-AF'!M$2:M$215,'Stock-AF'!$C$2:$C$215,Shares!$B136,'Stock-AF'!$G$2:$G$215,Shares!$A$1)/SUMIFS('Stock-AF'!M$2:M$215,'Stock-AF'!$C$2:$C$215,Shares!$A136,'Stock-AF'!$G$2:$G$215,Shares!$A$1)</f>
        <v>0.86955913878273838</v>
      </c>
      <c r="E136" s="9">
        <f>SUMIFS('Stock-AF'!N$2:N$215,'Stock-AF'!$C$2:$C$215,Shares!$B136,'Stock-AF'!$G$2:$G$215,Shares!$A$1)/SUMIFS('Stock-AF'!N$2:N$215,'Stock-AF'!$C$2:$C$215,Shares!$A136,'Stock-AF'!$G$2:$G$215,Shares!$A$1)</f>
        <v>0.98225280917559543</v>
      </c>
      <c r="F136" s="9">
        <f>SUMIFS('Stock-AF'!O$2:O$215,'Stock-AF'!$C$2:$C$215,Shares!$B136,'Stock-AF'!$G$2:$G$215,Shares!$A$1)/SUMIFS('Stock-AF'!O$2:O$215,'Stock-AF'!$C$2:$C$215,Shares!$A136,'Stock-AF'!$G$2:$G$215,Shares!$A$1)</f>
        <v>0.7352762815253453</v>
      </c>
      <c r="G136" s="9">
        <f>SUMIFS('Stock-AF'!P$2:P$215,'Stock-AF'!$C$2:$C$215,Shares!$B136,'Stock-AF'!$G$2:$G$215,Shares!$A$1)/SUMIFS('Stock-AF'!P$2:P$215,'Stock-AF'!$C$2:$C$215,Shares!$A136,'Stock-AF'!$G$2:$G$215,Shares!$A$1)</f>
        <v>0.87466048360384219</v>
      </c>
      <c r="H136" s="9">
        <f>SUMIFS('Stock-AF'!Q$2:Q$215,'Stock-AF'!$C$2:$C$215,Shares!$B136,'Stock-AF'!$G$2:$G$215,Shares!$A$1)/SUMIFS('Stock-AF'!Q$2:Q$215,'Stock-AF'!$C$2:$C$215,Shares!$A136,'Stock-AF'!$G$2:$G$215,Shares!$A$1)</f>
        <v>0.9932290956493286</v>
      </c>
      <c r="I136" s="9">
        <f>SUMIFS('Stock-AF'!R$2:R$215,'Stock-AF'!$C$2:$C$215,Shares!$B136,'Stock-AF'!$G$2:$G$215,Shares!$A$1)/SUMIFS('Stock-AF'!R$2:R$215,'Stock-AF'!$C$2:$C$215,Shares!$A136,'Stock-AF'!$G$2:$G$215,Shares!$A$1)</f>
        <v>0.39704565801253316</v>
      </c>
      <c r="J136" s="9">
        <f>SUMIFS('Stock-AF'!S$2:S$215,'Stock-AF'!$C$2:$C$215,Shares!$B136,'Stock-AF'!$G$2:$G$215,Shares!$A$1)/SUMIFS('Stock-AF'!S$2:S$215,'Stock-AF'!$C$2:$C$215,Shares!$A136,'Stock-AF'!$G$2:$G$215,Shares!$A$1)</f>
        <v>0.78020412093202396</v>
      </c>
      <c r="K136" s="9">
        <f>SUMIFS('Stock-AF'!T$2:T$215,'Stock-AF'!$C$2:$C$215,Shares!$B136,'Stock-AF'!$G$2:$G$215,Shares!$A$1)/SUMIFS('Stock-AF'!T$2:T$215,'Stock-AF'!$C$2:$C$215,Shares!$A136,'Stock-AF'!$G$2:$G$215,Shares!$A$1)</f>
        <v>0.91216939162427491</v>
      </c>
      <c r="L136" s="9">
        <f>SUMIFS('Stock-AF'!U$2:U$215,'Stock-AF'!$C$2:$C$215,Shares!$B136,'Stock-AF'!$G$2:$G$215,Shares!$A$1)/SUMIFS('Stock-AF'!U$2:U$215,'Stock-AF'!$C$2:$C$215,Shares!$A136,'Stock-AF'!$G$2:$G$215,Shares!$A$1)</f>
        <v>0.94044029808293983</v>
      </c>
      <c r="M136" s="9">
        <f>SUMIFS('Stock-AF'!V$2:V$215,'Stock-AF'!$C$2:$C$215,Shares!$B136,'Stock-AF'!$G$2:$G$215,Shares!$A$1)/SUMIFS('Stock-AF'!V$2:V$215,'Stock-AF'!$C$2:$C$215,Shares!$A136,'Stock-AF'!$G$2:$G$215,Shares!$A$1)</f>
        <v>0.89962825278810421</v>
      </c>
      <c r="N136" s="9">
        <f>SUMIFS('Stock-AF'!W$2:W$215,'Stock-AF'!$C$2:$C$215,Shares!$B136,'Stock-AF'!$G$2:$G$215,Shares!$A$1)/SUMIFS('Stock-AF'!W$2:W$215,'Stock-AF'!$C$2:$C$215,Shares!$A136,'Stock-AF'!$G$2:$G$215,Shares!$A$1)</f>
        <v>0.91651274473586997</v>
      </c>
      <c r="O136" s="9">
        <f>SUMIFS('Stock-AF'!X$2:X$215,'Stock-AF'!$C$2:$C$215,Shares!$B136,'Stock-AF'!$G$2:$G$215,Shares!$A$1)/SUMIFS('Stock-AF'!X$2:X$215,'Stock-AF'!$C$2:$C$215,Shares!$A136,'Stock-AF'!$G$2:$G$215,Shares!$A$1)</f>
        <v>0.58396036924870176</v>
      </c>
      <c r="P136" s="9">
        <f>SUMIFS('Stock-AF'!Y$2:Y$215,'Stock-AF'!$C$2:$C$215,Shares!$B136,'Stock-AF'!$G$2:$G$215,Shares!$A$1)/SUMIFS('Stock-AF'!Y$2:Y$215,'Stock-AF'!$C$2:$C$215,Shares!$A136,'Stock-AF'!$G$2:$G$215,Shares!$A$1)</f>
        <v>0.98725627628393009</v>
      </c>
      <c r="Q136" s="9">
        <f>SUMIFS('Stock-AF'!Z$2:Z$215,'Stock-AF'!$C$2:$C$215,Shares!$B136,'Stock-AF'!$G$2:$G$215,Shares!$A$1)/SUMIFS('Stock-AF'!Z$2:Z$215,'Stock-AF'!$C$2:$C$215,Shares!$A136,'Stock-AF'!$G$2:$G$215,Shares!$A$1)</f>
        <v>0.7593947058119862</v>
      </c>
      <c r="R136" s="9">
        <f>SUMIFS('Stock-AF'!AA$2:AA$215,'Stock-AF'!$C$2:$C$215,Shares!$B136,'Stock-AF'!$G$2:$G$215,Shares!$A$1)/SUMIFS('Stock-AF'!AA$2:AA$215,'Stock-AF'!$C$2:$C$215,Shares!$A136,'Stock-AF'!$G$2:$G$215,Shares!$A$1)</f>
        <v>0.71775312066574182</v>
      </c>
      <c r="S136" s="9">
        <f>SUMIFS('Stock-AF'!AB$2:AB$215,'Stock-AF'!$C$2:$C$215,Shares!$B136,'Stock-AF'!$G$2:$G$215,Shares!$A$1)/SUMIFS('Stock-AF'!AB$2:AB$215,'Stock-AF'!$C$2:$C$215,Shares!$A136,'Stock-AF'!$G$2:$G$215,Shares!$A$1)</f>
        <v>0.48801606784199986</v>
      </c>
      <c r="T136" s="9">
        <f>SUMIFS('Stock-AF'!AC$2:AC$215,'Stock-AF'!$C$2:$C$215,Shares!$B136,'Stock-AF'!$G$2:$G$215,Shares!$A$1)/SUMIFS('Stock-AF'!AC$2:AC$215,'Stock-AF'!$C$2:$C$215,Shares!$A136,'Stock-AF'!$G$2:$G$215,Shares!$A$1)</f>
        <v>0.75984125281561732</v>
      </c>
      <c r="U136" s="9">
        <f>SUMIFS('Stock-AF'!AD$2:AD$215,'Stock-AF'!$C$2:$C$215,Shares!$B136,'Stock-AF'!$G$2:$G$215,Shares!$A$1)/SUMIFS('Stock-AF'!AD$2:AD$215,'Stock-AF'!$C$2:$C$215,Shares!$A136,'Stock-AF'!$G$2:$G$215,Shares!$A$1)</f>
        <v>0.97944156183575803</v>
      </c>
      <c r="V136" s="9">
        <f>SUMIFS('Stock-AF'!AE$2:AE$215,'Stock-AF'!$C$2:$C$215,Shares!$B136,'Stock-AF'!$G$2:$G$215,Shares!$A$1)/SUMIFS('Stock-AF'!AE$2:AE$215,'Stock-AF'!$C$2:$C$215,Shares!$A136,'Stock-AF'!$G$2:$G$215,Shares!$A$1)</f>
        <v>0.27181238005980324</v>
      </c>
      <c r="W136" s="9">
        <f>SUMIFS('Stock-AF'!AF$2:AF$215,'Stock-AF'!$C$2:$C$215,Shares!$B136,'Stock-AF'!$G$2:$G$215,Shares!$A$1)/SUMIFS('Stock-AF'!AF$2:AF$215,'Stock-AF'!$C$2:$C$215,Shares!$A136,'Stock-AF'!$G$2:$G$215,Shares!$A$1)</f>
        <v>0.93340547561624099</v>
      </c>
      <c r="X136" s="9">
        <f>SUMIFS('Stock-AF'!AG$2:AG$215,'Stock-AF'!$C$2:$C$215,Shares!$B136,'Stock-AF'!$G$2:$G$215,Shares!$A$1)/SUMIFS('Stock-AF'!AG$2:AG$215,'Stock-AF'!$C$2:$C$215,Shares!$A136,'Stock-AF'!$G$2:$G$215,Shares!$A$1)</f>
        <v>0.7110662107553628</v>
      </c>
      <c r="Y136" s="9">
        <f>SUMIFS('Stock-AF'!AH$2:AH$215,'Stock-AF'!$C$2:$C$215,Shares!$B136,'Stock-AF'!$G$2:$G$215,Shares!$A$1)/SUMIFS('Stock-AF'!AH$2:AH$215,'Stock-AF'!$C$2:$C$215,Shares!$A136,'Stock-AF'!$G$2:$G$215,Shares!$A$1)</f>
        <v>0.70823710546574292</v>
      </c>
      <c r="Z136" s="9">
        <f>SUMIFS('Stock-AF'!AI$2:AI$215,'Stock-AF'!$C$2:$C$215,Shares!$B136,'Stock-AF'!$G$2:$G$215,Shares!$A$1)/SUMIFS('Stock-AF'!AI$2:AI$215,'Stock-AF'!$C$2:$C$215,Shares!$A136,'Stock-AF'!$G$2:$G$215,Shares!$A$1)</f>
        <v>0.55263862844896927</v>
      </c>
      <c r="AA136" s="9">
        <f>SUMIFS('Stock-AF'!AJ$2:AJ$215,'Stock-AF'!$C$2:$C$215,Shares!$B136,'Stock-AF'!$G$2:$G$215,Shares!$A$1)/SUMIFS('Stock-AF'!AJ$2:AJ$215,'Stock-AF'!$C$2:$C$215,Shares!$A136,'Stock-AF'!$G$2:$G$215,Shares!$A$1)</f>
        <v>0.85264247657259951</v>
      </c>
      <c r="AB136" s="9">
        <f>SUMIFS('Stock-AF'!AK$2:AK$215,'Stock-AF'!$C$2:$C$215,Shares!$B136,'Stock-AF'!$G$2:$G$215,Shares!$A$1)/SUMIFS('Stock-AF'!AK$2:AK$215,'Stock-AF'!$C$2:$C$215,Shares!$A136,'Stock-AF'!$G$2:$G$215,Shares!$A$1)</f>
        <v>0.95667321047194487</v>
      </c>
      <c r="AC136" s="9">
        <f>SUMIFS('Stock-AF'!AL$2:AL$215,'Stock-AF'!$C$2:$C$215,Shares!$B136,'Stock-AF'!$G$2:$G$215,Shares!$A$1)/SUMIFS('Stock-AF'!AL$2:AL$215,'Stock-AF'!$C$2:$C$215,Shares!$A136,'Stock-AF'!$G$2:$G$215,Shares!$A$1)</f>
        <v>0.4447949526813873</v>
      </c>
      <c r="AD136" s="9">
        <f>SUMIFS('Stock-AF'!AM$2:AM$215,'Stock-AF'!$C$2:$C$215,Shares!$B136,'Stock-AF'!$G$2:$G$215,Shares!$A$1)/SUMIFS('Stock-AF'!AM$2:AM$215,'Stock-AF'!$C$2:$C$215,Shares!$A136,'Stock-AF'!$G$2:$G$215,Shares!$A$1)</f>
        <v>0.6468915699684934</v>
      </c>
      <c r="AE136" s="9">
        <f>SUMIFS('Stock-AF'!AN$2:AN$215,'Stock-AF'!$C$2:$C$215,Shares!$B136,'Stock-AF'!$G$2:$G$215,Shares!$A$1)/SUMIFS('Stock-AF'!AN$2:AN$215,'Stock-AF'!$C$2:$C$215,Shares!$A136,'Stock-AF'!$G$2:$G$215,Shares!$A$1)</f>
        <v>0.99402796961587314</v>
      </c>
      <c r="AF136" s="9">
        <f>SUMIFS('Stock-AF'!AO$2:AO$215,'Stock-AF'!$C$2:$C$215,Shares!$B136,'Stock-AF'!$G$2:$G$215,Shares!$A$1)/SUMIFS('Stock-AF'!AO$2:AO$215,'Stock-AF'!$C$2:$C$215,Shares!$A136,'Stock-AF'!$G$2:$G$215,Shares!$A$1)</f>
        <v>0.60577565688424095</v>
      </c>
      <c r="AG136" s="9">
        <f>SUMIFS('Stock-AF'!AP$2:AP$215,'Stock-AF'!$C$2:$C$215,Shares!$B136,'Stock-AF'!$G$2:$G$215,Shares!$A$1)/SUMIFS('Stock-AF'!AP$2:AP$215,'Stock-AF'!$C$2:$C$215,Shares!$A136,'Stock-AF'!$G$2:$G$215,Shares!$A$1)</f>
        <v>0.43123704215618502</v>
      </c>
      <c r="AH136" s="9">
        <f>SUMIFS('Stock-AF'!AQ$2:AQ$215,'Stock-AF'!$C$2:$C$215,Shares!$B136,'Stock-AF'!$G$2:$G$215,Shares!$A$1)/SUMIFS('Stock-AF'!AQ$2:AQ$215,'Stock-AF'!$C$2:$C$215,Shares!$A136,'Stock-AF'!$G$2:$G$215,Shares!$A$1)</f>
        <v>0.15494813107195804</v>
      </c>
      <c r="AI136" s="9">
        <f>SUMIFS('Stock-AF'!AR$2:AR$215,'Stock-AF'!$C$2:$C$215,Shares!$B136,'Stock-AF'!$G$2:$G$215,Shares!$A$1)/SUMIFS('Stock-AF'!AR$2:AR$215,'Stock-AF'!$C$2:$C$215,Shares!$A136,'Stock-AF'!$G$2:$G$215,Shares!$A$1)</f>
        <v>0.94490199337084468</v>
      </c>
      <c r="AJ136" s="9">
        <f>SUMIFS('Stock-AF'!AS$2:AS$215,'Stock-AF'!$C$2:$C$215,Shares!$B136,'Stock-AF'!$G$2:$G$215,Shares!$A$1)/SUMIFS('Stock-AF'!AS$2:AS$215,'Stock-AF'!$C$2:$C$215,Shares!$A136,'Stock-AF'!$G$2:$G$215,Shares!$A$1)</f>
        <v>0.99337447469049323</v>
      </c>
      <c r="AK136" s="9">
        <f>SUMIFS('Stock-AF'!AT$2:AT$215,'Stock-AF'!$C$2:$C$215,Shares!$B136,'Stock-AF'!$G$2:$G$215,Shares!$A$1)/SUMIFS('Stock-AF'!AT$2:AT$215,'Stock-AF'!$C$2:$C$215,Shares!$A136,'Stock-AF'!$G$2:$G$215,Shares!$A$1)</f>
        <v>0.59672619047619047</v>
      </c>
      <c r="AL136" s="9">
        <f>SUMIFS('Stock-AF'!AU$2:AU$215,'Stock-AF'!$C$2:$C$215,Shares!$B136,'Stock-AF'!$G$2:$G$215,Shares!$A$1)/SUMIFS('Stock-AF'!AU$2:AU$215,'Stock-AF'!$C$2:$C$215,Shares!$A136,'Stock-AF'!$G$2:$G$215,Shares!$A$1)</f>
        <v>0.65292096219931317</v>
      </c>
      <c r="AM136" s="9">
        <f>SUMIFS('Stock-AF'!AV$2:AV$215,'Stock-AF'!$C$2:$C$215,Shares!$B136,'Stock-AF'!$G$2:$G$215,Shares!$A$1)/SUMIFS('Stock-AF'!AV$2:AV$215,'Stock-AF'!$C$2:$C$215,Shares!$A136,'Stock-AF'!$G$2:$G$215,Shares!$A$1)</f>
        <v>0.57467028323210778</v>
      </c>
    </row>
    <row r="137" spans="1:39">
      <c r="A137" t="str">
        <f t="shared" si="2"/>
        <v>R_ES-CK-DH*</v>
      </c>
      <c r="B137" s="4" t="s">
        <v>57</v>
      </c>
      <c r="C137" s="9">
        <f>SUMIFS('Stock-AF'!L$2:L$215,'Stock-AF'!$C$2:$C$215,Shares!$B137,'Stock-AF'!$G$2:$G$215,Shares!$A$1)/SUMIFS('Stock-AF'!L$2:L$215,'Stock-AF'!$C$2:$C$215,Shares!$A137,'Stock-AF'!$G$2:$G$215,Shares!$A$1)</f>
        <v>0</v>
      </c>
      <c r="D137" s="9">
        <f>SUMIFS('Stock-AF'!M$2:M$215,'Stock-AF'!$C$2:$C$215,Shares!$B137,'Stock-AF'!$G$2:$G$215,Shares!$A$1)/SUMIFS('Stock-AF'!M$2:M$215,'Stock-AF'!$C$2:$C$215,Shares!$A137,'Stock-AF'!$G$2:$G$215,Shares!$A$1)</f>
        <v>6.389225463696524E-2</v>
      </c>
      <c r="E137" s="9">
        <f>SUMIFS('Stock-AF'!N$2:N$215,'Stock-AF'!$C$2:$C$215,Shares!$B137,'Stock-AF'!$G$2:$G$215,Shares!$A$1)/SUMIFS('Stock-AF'!N$2:N$215,'Stock-AF'!$C$2:$C$215,Shares!$A137,'Stock-AF'!$G$2:$G$215,Shares!$A$1)</f>
        <v>1.7747190824404641E-2</v>
      </c>
      <c r="F137" s="9">
        <f>SUMIFS('Stock-AF'!O$2:O$215,'Stock-AF'!$C$2:$C$215,Shares!$B137,'Stock-AF'!$G$2:$G$215,Shares!$A$1)/SUMIFS('Stock-AF'!O$2:O$215,'Stock-AF'!$C$2:$C$215,Shares!$A137,'Stock-AF'!$G$2:$G$215,Shares!$A$1)</f>
        <v>0.22527021724396226</v>
      </c>
      <c r="G137" s="9">
        <f>SUMIFS('Stock-AF'!P$2:P$215,'Stock-AF'!$C$2:$C$215,Shares!$B137,'Stock-AF'!$G$2:$G$215,Shares!$A$1)/SUMIFS('Stock-AF'!P$2:P$215,'Stock-AF'!$C$2:$C$215,Shares!$A137,'Stock-AF'!$G$2:$G$215,Shares!$A$1)</f>
        <v>1.2520702219277912E-2</v>
      </c>
      <c r="H137" s="9">
        <f>SUMIFS('Stock-AF'!Q$2:Q$215,'Stock-AF'!$C$2:$C$215,Shares!$B137,'Stock-AF'!$G$2:$G$215,Shares!$A$1)/SUMIFS('Stock-AF'!Q$2:Q$215,'Stock-AF'!$C$2:$C$215,Shares!$A137,'Stock-AF'!$G$2:$G$215,Shares!$A$1)</f>
        <v>6.7709043506714106E-3</v>
      </c>
      <c r="I137" s="9">
        <f>SUMIFS('Stock-AF'!R$2:R$215,'Stock-AF'!$C$2:$C$215,Shares!$B137,'Stock-AF'!$G$2:$G$215,Shares!$A$1)/SUMIFS('Stock-AF'!R$2:R$215,'Stock-AF'!$C$2:$C$215,Shares!$A137,'Stock-AF'!$G$2:$G$215,Shares!$A$1)</f>
        <v>0</v>
      </c>
      <c r="J137" s="9">
        <f>SUMIFS('Stock-AF'!S$2:S$215,'Stock-AF'!$C$2:$C$215,Shares!$B137,'Stock-AF'!$G$2:$G$215,Shares!$A$1)/SUMIFS('Stock-AF'!S$2:S$215,'Stock-AF'!$C$2:$C$215,Shares!$A137,'Stock-AF'!$G$2:$G$215,Shares!$A$1)</f>
        <v>0.19584055459272104</v>
      </c>
      <c r="K137" s="9">
        <f>SUMIFS('Stock-AF'!T$2:T$215,'Stock-AF'!$C$2:$C$215,Shares!$B137,'Stock-AF'!$G$2:$G$215,Shares!$A$1)/SUMIFS('Stock-AF'!T$2:T$215,'Stock-AF'!$C$2:$C$215,Shares!$A137,'Stock-AF'!$G$2:$G$215,Shares!$A$1)</f>
        <v>1.4232350346329263E-2</v>
      </c>
      <c r="L137" s="9">
        <f>SUMIFS('Stock-AF'!U$2:U$215,'Stock-AF'!$C$2:$C$215,Shares!$B137,'Stock-AF'!$G$2:$G$215,Shares!$A$1)/SUMIFS('Stock-AF'!U$2:U$215,'Stock-AF'!$C$2:$C$215,Shares!$A137,'Stock-AF'!$G$2:$G$215,Shares!$A$1)</f>
        <v>2.815859832754989E-2</v>
      </c>
      <c r="M137" s="9">
        <f>SUMIFS('Stock-AF'!V$2:V$215,'Stock-AF'!$C$2:$C$215,Shares!$B137,'Stock-AF'!$G$2:$G$215,Shares!$A$1)/SUMIFS('Stock-AF'!V$2:V$215,'Stock-AF'!$C$2:$C$215,Shares!$A137,'Stock-AF'!$G$2:$G$215,Shares!$A$1)</f>
        <v>2.5325278810408906E-2</v>
      </c>
      <c r="N137" s="9">
        <f>SUMIFS('Stock-AF'!W$2:W$215,'Stock-AF'!$C$2:$C$215,Shares!$B137,'Stock-AF'!$G$2:$G$215,Shares!$A$1)/SUMIFS('Stock-AF'!W$2:W$215,'Stock-AF'!$C$2:$C$215,Shares!$A137,'Stock-AF'!$G$2:$G$215,Shares!$A$1)</f>
        <v>2.1452319383608594E-2</v>
      </c>
      <c r="O137" s="9">
        <f>SUMIFS('Stock-AF'!X$2:X$215,'Stock-AF'!$C$2:$C$215,Shares!$B137,'Stock-AF'!$G$2:$G$215,Shares!$A$1)/SUMIFS('Stock-AF'!X$2:X$215,'Stock-AF'!$C$2:$C$215,Shares!$A137,'Stock-AF'!$G$2:$G$215,Shares!$A$1)</f>
        <v>0.26850666583408767</v>
      </c>
      <c r="P137" s="9">
        <f>SUMIFS('Stock-AF'!Y$2:Y$215,'Stock-AF'!$C$2:$C$215,Shares!$B137,'Stock-AF'!$G$2:$G$215,Shares!$A$1)/SUMIFS('Stock-AF'!Y$2:Y$215,'Stock-AF'!$C$2:$C$215,Shares!$A137,'Stock-AF'!$G$2:$G$215,Shares!$A$1)</f>
        <v>2.8673378361157107E-3</v>
      </c>
      <c r="Q137" s="9">
        <f>SUMIFS('Stock-AF'!Z$2:Z$215,'Stock-AF'!$C$2:$C$215,Shares!$B137,'Stock-AF'!$G$2:$G$215,Shares!$A$1)/SUMIFS('Stock-AF'!Z$2:Z$215,'Stock-AF'!$C$2:$C$215,Shares!$A137,'Stock-AF'!$G$2:$G$215,Shares!$A$1)</f>
        <v>0.12730915802245502</v>
      </c>
      <c r="R137" s="9">
        <f>SUMIFS('Stock-AF'!AA$2:AA$215,'Stock-AF'!$C$2:$C$215,Shares!$B137,'Stock-AF'!$G$2:$G$215,Shares!$A$1)/SUMIFS('Stock-AF'!AA$2:AA$215,'Stock-AF'!$C$2:$C$215,Shares!$A137,'Stock-AF'!$G$2:$G$215,Shares!$A$1)</f>
        <v>0.13047354864275815</v>
      </c>
      <c r="S137" s="9">
        <f>SUMIFS('Stock-AF'!AB$2:AB$215,'Stock-AF'!$C$2:$C$215,Shares!$B137,'Stock-AF'!$G$2:$G$215,Shares!$A$1)/SUMIFS('Stock-AF'!AB$2:AB$215,'Stock-AF'!$C$2:$C$215,Shares!$A137,'Stock-AF'!$G$2:$G$215,Shares!$A$1)</f>
        <v>0.38187904485605878</v>
      </c>
      <c r="T137" s="9">
        <f>SUMIFS('Stock-AF'!AC$2:AC$215,'Stock-AF'!$C$2:$C$215,Shares!$B137,'Stock-AF'!$G$2:$G$215,Shares!$A$1)/SUMIFS('Stock-AF'!AC$2:AC$215,'Stock-AF'!$C$2:$C$215,Shares!$A137,'Stock-AF'!$G$2:$G$215,Shares!$A$1)</f>
        <v>0.15692373699452966</v>
      </c>
      <c r="U137" s="9">
        <f>SUMIFS('Stock-AF'!AD$2:AD$215,'Stock-AF'!$C$2:$C$215,Shares!$B137,'Stock-AF'!$G$2:$G$215,Shares!$A$1)/SUMIFS('Stock-AF'!AD$2:AD$215,'Stock-AF'!$C$2:$C$215,Shares!$A137,'Stock-AF'!$G$2:$G$215,Shares!$A$1)</f>
        <v>0</v>
      </c>
      <c r="V137" s="9">
        <f>SUMIFS('Stock-AF'!AE$2:AE$215,'Stock-AF'!$C$2:$C$215,Shares!$B137,'Stock-AF'!$G$2:$G$215,Shares!$A$1)/SUMIFS('Stock-AF'!AE$2:AE$215,'Stock-AF'!$C$2:$C$215,Shares!$A137,'Stock-AF'!$G$2:$G$215,Shares!$A$1)</f>
        <v>0.57182279347227738</v>
      </c>
      <c r="W137" s="9">
        <f>SUMIFS('Stock-AF'!AF$2:AF$215,'Stock-AF'!$C$2:$C$215,Shares!$B137,'Stock-AF'!$G$2:$G$215,Shares!$A$1)/SUMIFS('Stock-AF'!AF$2:AF$215,'Stock-AF'!$C$2:$C$215,Shares!$A137,'Stock-AF'!$G$2:$G$215,Shares!$A$1)</f>
        <v>0</v>
      </c>
      <c r="X137" s="9">
        <f>SUMIFS('Stock-AF'!AG$2:AG$215,'Stock-AF'!$C$2:$C$215,Shares!$B137,'Stock-AF'!$G$2:$G$215,Shares!$A$1)/SUMIFS('Stock-AF'!AG$2:AG$215,'Stock-AF'!$C$2:$C$215,Shares!$A137,'Stock-AF'!$G$2:$G$215,Shares!$A$1)</f>
        <v>4.7559838358719096E-2</v>
      </c>
      <c r="Y137" s="9">
        <f>SUMIFS('Stock-AF'!AH$2:AH$215,'Stock-AF'!$C$2:$C$215,Shares!$B137,'Stock-AF'!$G$2:$G$215,Shares!$A$1)/SUMIFS('Stock-AF'!AH$2:AH$215,'Stock-AF'!$C$2:$C$215,Shares!$A137,'Stock-AF'!$G$2:$G$215,Shares!$A$1)</f>
        <v>0.24788298691300992</v>
      </c>
      <c r="Z137" s="9">
        <f>SUMIFS('Stock-AF'!AI$2:AI$215,'Stock-AF'!$C$2:$C$215,Shares!$B137,'Stock-AF'!$G$2:$G$215,Shares!$A$1)/SUMIFS('Stock-AF'!AI$2:AI$215,'Stock-AF'!$C$2:$C$215,Shares!$A137,'Stock-AF'!$G$2:$G$215,Shares!$A$1)</f>
        <v>7.3667291722475131E-2</v>
      </c>
      <c r="AA137" s="9">
        <f>SUMIFS('Stock-AF'!AJ$2:AJ$215,'Stock-AF'!$C$2:$C$215,Shares!$B137,'Stock-AF'!$G$2:$G$215,Shares!$A$1)/SUMIFS('Stock-AF'!AJ$2:AJ$215,'Stock-AF'!$C$2:$C$215,Shares!$A137,'Stock-AF'!$G$2:$G$215,Shares!$A$1)</f>
        <v>0</v>
      </c>
      <c r="AB137" s="9">
        <f>SUMIFS('Stock-AF'!AK$2:AK$215,'Stock-AF'!$C$2:$C$215,Shares!$B137,'Stock-AF'!$G$2:$G$215,Shares!$A$1)/SUMIFS('Stock-AF'!AK$2:AK$215,'Stock-AF'!$C$2:$C$215,Shares!$A137,'Stock-AF'!$G$2:$G$215,Shares!$A$1)</f>
        <v>0</v>
      </c>
      <c r="AC137" s="9">
        <f>SUMIFS('Stock-AF'!AL$2:AL$215,'Stock-AF'!$C$2:$C$215,Shares!$B137,'Stock-AF'!$G$2:$G$215,Shares!$A$1)/SUMIFS('Stock-AF'!AL$2:AL$215,'Stock-AF'!$C$2:$C$215,Shares!$A137,'Stock-AF'!$G$2:$G$215,Shares!$A$1)</f>
        <v>0</v>
      </c>
      <c r="AD137" s="9">
        <f>SUMIFS('Stock-AF'!AM$2:AM$215,'Stock-AF'!$C$2:$C$215,Shares!$B137,'Stock-AF'!$G$2:$G$215,Shares!$A$1)/SUMIFS('Stock-AF'!AM$2:AM$215,'Stock-AF'!$C$2:$C$215,Shares!$A137,'Stock-AF'!$G$2:$G$215,Shares!$A$1)</f>
        <v>0.33127312248191326</v>
      </c>
      <c r="AE137" s="9">
        <f>SUMIFS('Stock-AF'!AN$2:AN$215,'Stock-AF'!$C$2:$C$215,Shares!$B137,'Stock-AF'!$G$2:$G$215,Shares!$A$1)/SUMIFS('Stock-AF'!AN$2:AN$215,'Stock-AF'!$C$2:$C$215,Shares!$A137,'Stock-AF'!$G$2:$G$215,Shares!$A$1)</f>
        <v>1.1116641313102556E-4</v>
      </c>
      <c r="AF137" s="9">
        <f>SUMIFS('Stock-AF'!AO$2:AO$215,'Stock-AF'!$C$2:$C$215,Shares!$B137,'Stock-AF'!$G$2:$G$215,Shares!$A$1)/SUMIFS('Stock-AF'!AO$2:AO$215,'Stock-AF'!$C$2:$C$215,Shares!$A137,'Stock-AF'!$G$2:$G$215,Shares!$A$1)</f>
        <v>0.11072940238483268</v>
      </c>
      <c r="AG137" s="9">
        <f>SUMIFS('Stock-AF'!AP$2:AP$215,'Stock-AF'!$C$2:$C$215,Shares!$B137,'Stock-AF'!$G$2:$G$215,Shares!$A$1)/SUMIFS('Stock-AF'!AP$2:AP$215,'Stock-AF'!$C$2:$C$215,Shares!$A137,'Stock-AF'!$G$2:$G$215,Shares!$A$1)</f>
        <v>8.1485204498335156E-2</v>
      </c>
      <c r="AH137" s="9">
        <f>SUMIFS('Stock-AF'!AQ$2:AQ$215,'Stock-AF'!$C$2:$C$215,Shares!$B137,'Stock-AF'!$G$2:$G$215,Shares!$A$1)/SUMIFS('Stock-AF'!AQ$2:AQ$215,'Stock-AF'!$C$2:$C$215,Shares!$A137,'Stock-AF'!$G$2:$G$215,Shares!$A$1)</f>
        <v>0.29939074592458426</v>
      </c>
      <c r="AI137" s="9">
        <f>SUMIFS('Stock-AF'!AR$2:AR$215,'Stock-AF'!$C$2:$C$215,Shares!$B137,'Stock-AF'!$G$2:$G$215,Shares!$A$1)/SUMIFS('Stock-AF'!AR$2:AR$215,'Stock-AF'!$C$2:$C$215,Shares!$A137,'Stock-AF'!$G$2:$G$215,Shares!$A$1)</f>
        <v>2.6442225277526432E-2</v>
      </c>
      <c r="AJ137" s="9">
        <f>SUMIFS('Stock-AF'!AS$2:AS$215,'Stock-AF'!$C$2:$C$215,Shares!$B137,'Stock-AF'!$G$2:$G$215,Shares!$A$1)/SUMIFS('Stock-AF'!AS$2:AS$215,'Stock-AF'!$C$2:$C$215,Shares!$A137,'Stock-AF'!$G$2:$G$215,Shares!$A$1)</f>
        <v>6.6255253095066791E-3</v>
      </c>
      <c r="AK137" s="9">
        <f>SUMIFS('Stock-AF'!AT$2:AT$215,'Stock-AF'!$C$2:$C$215,Shares!$B137,'Stock-AF'!$G$2:$G$215,Shares!$A$1)/SUMIFS('Stock-AF'!AT$2:AT$215,'Stock-AF'!$C$2:$C$215,Shares!$A137,'Stock-AF'!$G$2:$G$215,Shares!$A$1)</f>
        <v>8.4821428571428562E-2</v>
      </c>
      <c r="AL137" s="9">
        <f>SUMIFS('Stock-AF'!AU$2:AU$215,'Stock-AF'!$C$2:$C$215,Shares!$B137,'Stock-AF'!$G$2:$G$215,Shares!$A$1)/SUMIFS('Stock-AF'!AU$2:AU$215,'Stock-AF'!$C$2:$C$215,Shares!$A137,'Stock-AF'!$G$2:$G$215,Shares!$A$1)</f>
        <v>0.31079442086112746</v>
      </c>
      <c r="AM137" s="9">
        <f>SUMIFS('Stock-AF'!AV$2:AV$215,'Stock-AF'!$C$2:$C$215,Shares!$B137,'Stock-AF'!$G$2:$G$215,Shares!$A$1)/SUMIFS('Stock-AF'!AV$2:AV$215,'Stock-AF'!$C$2:$C$215,Shares!$A137,'Stock-AF'!$G$2:$G$215,Shares!$A$1)</f>
        <v>0.39413683982939346</v>
      </c>
    </row>
    <row r="138" spans="1:39">
      <c r="A138" t="str">
        <f t="shared" si="2"/>
        <v>R_ES-CK-DH*</v>
      </c>
      <c r="B138" s="4" t="s">
        <v>58</v>
      </c>
      <c r="C138" s="9">
        <f>SUMIFS('Stock-AF'!L$2:L$215,'Stock-AF'!$C$2:$C$215,Shares!$B138,'Stock-AF'!$G$2:$G$215,Shares!$A$1)/SUMIFS('Stock-AF'!L$2:L$215,'Stock-AF'!$C$2:$C$215,Shares!$A138,'Stock-AF'!$G$2:$G$215,Shares!$A$1)</f>
        <v>0.23831651481576405</v>
      </c>
      <c r="D138" s="9">
        <f>SUMIFS('Stock-AF'!M$2:M$215,'Stock-AF'!$C$2:$C$215,Shares!$B138,'Stock-AF'!$G$2:$G$215,Shares!$A$1)/SUMIFS('Stock-AF'!M$2:M$215,'Stock-AF'!$C$2:$C$215,Shares!$A138,'Stock-AF'!$G$2:$G$215,Shares!$A$1)</f>
        <v>3.3087892627458287E-2</v>
      </c>
      <c r="E138" s="9">
        <f>SUMIFS('Stock-AF'!N$2:N$215,'Stock-AF'!$C$2:$C$215,Shares!$B138,'Stock-AF'!$G$2:$G$215,Shares!$A$1)/SUMIFS('Stock-AF'!N$2:N$215,'Stock-AF'!$C$2:$C$215,Shares!$A138,'Stock-AF'!$G$2:$G$215,Shares!$A$1)</f>
        <v>0</v>
      </c>
      <c r="F138" s="9">
        <f>SUMIFS('Stock-AF'!O$2:O$215,'Stock-AF'!$C$2:$C$215,Shares!$B138,'Stock-AF'!$G$2:$G$215,Shares!$A$1)/SUMIFS('Stock-AF'!O$2:O$215,'Stock-AF'!$C$2:$C$215,Shares!$A138,'Stock-AF'!$G$2:$G$215,Shares!$A$1)</f>
        <v>3.9453501230692425E-2</v>
      </c>
      <c r="G138" s="9">
        <f>SUMIFS('Stock-AF'!P$2:P$215,'Stock-AF'!$C$2:$C$215,Shares!$B138,'Stock-AF'!$G$2:$G$215,Shares!$A$1)/SUMIFS('Stock-AF'!P$2:P$215,'Stock-AF'!$C$2:$C$215,Shares!$A138,'Stock-AF'!$G$2:$G$215,Shares!$A$1)</f>
        <v>5.5117588605498563E-2</v>
      </c>
      <c r="H138" s="9">
        <f>SUMIFS('Stock-AF'!Q$2:Q$215,'Stock-AF'!$C$2:$C$215,Shares!$B138,'Stock-AF'!$G$2:$G$215,Shares!$A$1)/SUMIFS('Stock-AF'!Q$2:Q$215,'Stock-AF'!$C$2:$C$215,Shares!$A138,'Stock-AF'!$G$2:$G$215,Shares!$A$1)</f>
        <v>0</v>
      </c>
      <c r="I138" s="9">
        <f>SUMIFS('Stock-AF'!R$2:R$215,'Stock-AF'!$C$2:$C$215,Shares!$B138,'Stock-AF'!$G$2:$G$215,Shares!$A$1)/SUMIFS('Stock-AF'!R$2:R$215,'Stock-AF'!$C$2:$C$215,Shares!$A138,'Stock-AF'!$G$2:$G$215,Shares!$A$1)</f>
        <v>0.60295434198746678</v>
      </c>
      <c r="J138" s="9">
        <f>SUMIFS('Stock-AF'!S$2:S$215,'Stock-AF'!$C$2:$C$215,Shares!$B138,'Stock-AF'!$G$2:$G$215,Shares!$A$1)/SUMIFS('Stock-AF'!S$2:S$215,'Stock-AF'!$C$2:$C$215,Shares!$A138,'Stock-AF'!$G$2:$G$215,Shares!$A$1)</f>
        <v>3.4662045060658612E-3</v>
      </c>
      <c r="K138" s="9">
        <f>SUMIFS('Stock-AF'!T$2:T$215,'Stock-AF'!$C$2:$C$215,Shares!$B138,'Stock-AF'!$G$2:$G$215,Shares!$A$1)/SUMIFS('Stock-AF'!T$2:T$215,'Stock-AF'!$C$2:$C$215,Shares!$A138,'Stock-AF'!$G$2:$G$215,Shares!$A$1)</f>
        <v>7.3598258029395805E-2</v>
      </c>
      <c r="L138" s="9">
        <f>SUMIFS('Stock-AF'!U$2:U$215,'Stock-AF'!$C$2:$C$215,Shares!$B138,'Stock-AF'!$G$2:$G$215,Shares!$A$1)/SUMIFS('Stock-AF'!U$2:U$215,'Stock-AF'!$C$2:$C$215,Shares!$A138,'Stock-AF'!$G$2:$G$215,Shares!$A$1)</f>
        <v>3.1401103589510246E-2</v>
      </c>
      <c r="M138" s="9">
        <f>SUMIFS('Stock-AF'!V$2:V$215,'Stock-AF'!$C$2:$C$215,Shares!$B138,'Stock-AF'!$G$2:$G$215,Shares!$A$1)/SUMIFS('Stock-AF'!V$2:V$215,'Stock-AF'!$C$2:$C$215,Shares!$A138,'Stock-AF'!$G$2:$G$215,Shares!$A$1)</f>
        <v>3.09014869888476E-2</v>
      </c>
      <c r="N138" s="9">
        <f>SUMIFS('Stock-AF'!W$2:W$215,'Stock-AF'!$C$2:$C$215,Shares!$B138,'Stock-AF'!$G$2:$G$215,Shares!$A$1)/SUMIFS('Stock-AF'!W$2:W$215,'Stock-AF'!$C$2:$C$215,Shares!$A138,'Stock-AF'!$G$2:$G$215,Shares!$A$1)</f>
        <v>2.9579397329674437E-2</v>
      </c>
      <c r="O138" s="9">
        <f>SUMIFS('Stock-AF'!X$2:X$215,'Stock-AF'!$C$2:$C$215,Shares!$B138,'Stock-AF'!$G$2:$G$215,Shares!$A$1)/SUMIFS('Stock-AF'!X$2:X$215,'Stock-AF'!$C$2:$C$215,Shares!$A138,'Stock-AF'!$G$2:$G$215,Shares!$A$1)</f>
        <v>0.13343116134336605</v>
      </c>
      <c r="P138" s="9">
        <f>SUMIFS('Stock-AF'!Y$2:Y$215,'Stock-AF'!$C$2:$C$215,Shares!$B138,'Stock-AF'!$G$2:$G$215,Shares!$A$1)/SUMIFS('Stock-AF'!Y$2:Y$215,'Stock-AF'!$C$2:$C$215,Shares!$A138,'Stock-AF'!$G$2:$G$215,Shares!$A$1)</f>
        <v>9.8763858799541179E-3</v>
      </c>
      <c r="Q138" s="9">
        <f>SUMIFS('Stock-AF'!Z$2:Z$215,'Stock-AF'!$C$2:$C$215,Shares!$B138,'Stock-AF'!$G$2:$G$215,Shares!$A$1)/SUMIFS('Stock-AF'!Z$2:Z$215,'Stock-AF'!$C$2:$C$215,Shares!$A138,'Stock-AF'!$G$2:$G$215,Shares!$A$1)</f>
        <v>0.11329613616555884</v>
      </c>
      <c r="R138" s="9">
        <f>SUMIFS('Stock-AF'!AA$2:AA$215,'Stock-AF'!$C$2:$C$215,Shares!$B138,'Stock-AF'!$G$2:$G$215,Shares!$A$1)/SUMIFS('Stock-AF'!AA$2:AA$215,'Stock-AF'!$C$2:$C$215,Shares!$A138,'Stock-AF'!$G$2:$G$215,Shares!$A$1)</f>
        <v>0.15177333069150006</v>
      </c>
      <c r="S138" s="9">
        <f>SUMIFS('Stock-AF'!AB$2:AB$215,'Stock-AF'!$C$2:$C$215,Shares!$B138,'Stock-AF'!$G$2:$G$215,Shares!$A$1)/SUMIFS('Stock-AF'!AB$2:AB$215,'Stock-AF'!$C$2:$C$215,Shares!$A138,'Stock-AF'!$G$2:$G$215,Shares!$A$1)</f>
        <v>0.10814550323588483</v>
      </c>
      <c r="T138" s="9">
        <f>SUMIFS('Stock-AF'!AC$2:AC$215,'Stock-AF'!$C$2:$C$215,Shares!$B138,'Stock-AF'!$G$2:$G$215,Shares!$A$1)/SUMIFS('Stock-AF'!AC$2:AC$215,'Stock-AF'!$C$2:$C$215,Shares!$A138,'Stock-AF'!$G$2:$G$215,Shares!$A$1)</f>
        <v>8.3235010189852993E-2</v>
      </c>
      <c r="U138" s="9">
        <f>SUMIFS('Stock-AF'!AD$2:AD$215,'Stock-AF'!$C$2:$C$215,Shares!$B138,'Stock-AF'!$G$2:$G$215,Shares!$A$1)/SUMIFS('Stock-AF'!AD$2:AD$215,'Stock-AF'!$C$2:$C$215,Shares!$A138,'Stock-AF'!$G$2:$G$215,Shares!$A$1)</f>
        <v>2.0558438164241997E-2</v>
      </c>
      <c r="V138" s="9">
        <f>SUMIFS('Stock-AF'!AE$2:AE$215,'Stock-AF'!$C$2:$C$215,Shares!$B138,'Stock-AF'!$G$2:$G$215,Shares!$A$1)/SUMIFS('Stock-AF'!AE$2:AE$215,'Stock-AF'!$C$2:$C$215,Shares!$A138,'Stock-AF'!$G$2:$G$215,Shares!$A$1)</f>
        <v>0.15636482646791941</v>
      </c>
      <c r="W138" s="9">
        <f>SUMIFS('Stock-AF'!AF$2:AF$215,'Stock-AF'!$C$2:$C$215,Shares!$B138,'Stock-AF'!$G$2:$G$215,Shares!$A$1)/SUMIFS('Stock-AF'!AF$2:AF$215,'Stock-AF'!$C$2:$C$215,Shares!$A138,'Stock-AF'!$G$2:$G$215,Shares!$A$1)</f>
        <v>6.6594524383758999E-2</v>
      </c>
      <c r="X138" s="9">
        <f>SUMIFS('Stock-AF'!AG$2:AG$215,'Stock-AF'!$C$2:$C$215,Shares!$B138,'Stock-AF'!$G$2:$G$215,Shares!$A$1)/SUMIFS('Stock-AF'!AG$2:AG$215,'Stock-AF'!$C$2:$C$215,Shares!$A138,'Stock-AF'!$G$2:$G$215,Shares!$A$1)</f>
        <v>0.15293751942803835</v>
      </c>
      <c r="Y138" s="9">
        <f>SUMIFS('Stock-AF'!AH$2:AH$215,'Stock-AF'!$C$2:$C$215,Shares!$B138,'Stock-AF'!$G$2:$G$215,Shares!$A$1)/SUMIFS('Stock-AF'!AH$2:AH$215,'Stock-AF'!$C$2:$C$215,Shares!$A138,'Stock-AF'!$G$2:$G$215,Shares!$A$1)</f>
        <v>4.3879907621247174E-2</v>
      </c>
      <c r="Z138" s="9">
        <f>SUMIFS('Stock-AF'!AI$2:AI$215,'Stock-AF'!$C$2:$C$215,Shares!$B138,'Stock-AF'!$G$2:$G$215,Shares!$A$1)/SUMIFS('Stock-AF'!AI$2:AI$215,'Stock-AF'!$C$2:$C$215,Shares!$A138,'Stock-AF'!$G$2:$G$215,Shares!$A$1)</f>
        <v>0.17385480846504126</v>
      </c>
      <c r="AA138" s="9">
        <f>SUMIFS('Stock-AF'!AJ$2:AJ$215,'Stock-AF'!$C$2:$C$215,Shares!$B138,'Stock-AF'!$G$2:$G$215,Shares!$A$1)/SUMIFS('Stock-AF'!AJ$2:AJ$215,'Stock-AF'!$C$2:$C$215,Shares!$A138,'Stock-AF'!$G$2:$G$215,Shares!$A$1)</f>
        <v>0</v>
      </c>
      <c r="AB138" s="9">
        <f>SUMIFS('Stock-AF'!AK$2:AK$215,'Stock-AF'!$C$2:$C$215,Shares!$B138,'Stock-AF'!$G$2:$G$215,Shares!$A$1)/SUMIFS('Stock-AF'!AK$2:AK$215,'Stock-AF'!$C$2:$C$215,Shares!$A138,'Stock-AF'!$G$2:$G$215,Shares!$A$1)</f>
        <v>4.3326789528055167E-2</v>
      </c>
      <c r="AC138" s="9">
        <f>SUMIFS('Stock-AF'!AL$2:AL$215,'Stock-AF'!$C$2:$C$215,Shares!$B138,'Stock-AF'!$G$2:$G$215,Shares!$A$1)/SUMIFS('Stock-AF'!AL$2:AL$215,'Stock-AF'!$C$2:$C$215,Shares!$A138,'Stock-AF'!$G$2:$G$215,Shares!$A$1)</f>
        <v>0.55520504731861275</v>
      </c>
      <c r="AD138" s="9">
        <f>SUMIFS('Stock-AF'!AM$2:AM$215,'Stock-AF'!$C$2:$C$215,Shares!$B138,'Stock-AF'!$G$2:$G$215,Shares!$A$1)/SUMIFS('Stock-AF'!AM$2:AM$215,'Stock-AF'!$C$2:$C$215,Shares!$A138,'Stock-AF'!$G$2:$G$215,Shares!$A$1)</f>
        <v>2.1835307549593255E-2</v>
      </c>
      <c r="AE138" s="9">
        <f>SUMIFS('Stock-AF'!AN$2:AN$215,'Stock-AF'!$C$2:$C$215,Shares!$B138,'Stock-AF'!$G$2:$G$215,Shares!$A$1)/SUMIFS('Stock-AF'!AN$2:AN$215,'Stock-AF'!$C$2:$C$215,Shares!$A138,'Stock-AF'!$G$2:$G$215,Shares!$A$1)</f>
        <v>5.8608639709957907E-3</v>
      </c>
      <c r="AF138" s="9">
        <f>SUMIFS('Stock-AF'!AO$2:AO$215,'Stock-AF'!$C$2:$C$215,Shares!$B138,'Stock-AF'!$G$2:$G$215,Shares!$A$1)/SUMIFS('Stock-AF'!AO$2:AO$215,'Stock-AF'!$C$2:$C$215,Shares!$A138,'Stock-AF'!$G$2:$G$215,Shares!$A$1)</f>
        <v>0.19701251040579665</v>
      </c>
      <c r="AG138" s="9">
        <f>SUMIFS('Stock-AF'!AP$2:AP$215,'Stock-AF'!$C$2:$C$215,Shares!$B138,'Stock-AF'!$G$2:$G$215,Shares!$A$1)/SUMIFS('Stock-AF'!AP$2:AP$215,'Stock-AF'!$C$2:$C$215,Shares!$A138,'Stock-AF'!$G$2:$G$215,Shares!$A$1)</f>
        <v>0.30596217880253812</v>
      </c>
      <c r="AH138" s="9">
        <f>SUMIFS('Stock-AF'!AQ$2:AQ$215,'Stock-AF'!$C$2:$C$215,Shares!$B138,'Stock-AF'!$G$2:$G$215,Shares!$A$1)/SUMIFS('Stock-AF'!AQ$2:AQ$215,'Stock-AF'!$C$2:$C$215,Shares!$A138,'Stock-AF'!$G$2:$G$215,Shares!$A$1)</f>
        <v>0.27446072781162506</v>
      </c>
      <c r="AI138" s="9">
        <f>SUMIFS('Stock-AF'!AR$2:AR$215,'Stock-AF'!$C$2:$C$215,Shares!$B138,'Stock-AF'!$G$2:$G$215,Shares!$A$1)/SUMIFS('Stock-AF'!AR$2:AR$215,'Stock-AF'!$C$2:$C$215,Shares!$A138,'Stock-AF'!$G$2:$G$215,Shares!$A$1)</f>
        <v>2.865578135162888E-2</v>
      </c>
      <c r="AJ138" s="9">
        <f>SUMIFS('Stock-AF'!AS$2:AS$215,'Stock-AF'!$C$2:$C$215,Shares!$B138,'Stock-AF'!$G$2:$G$215,Shares!$A$1)/SUMIFS('Stock-AF'!AS$2:AS$215,'Stock-AF'!$C$2:$C$215,Shares!$A138,'Stock-AF'!$G$2:$G$215,Shares!$A$1)</f>
        <v>0</v>
      </c>
      <c r="AK138" s="9">
        <f>SUMIFS('Stock-AF'!AT$2:AT$215,'Stock-AF'!$C$2:$C$215,Shares!$B138,'Stock-AF'!$G$2:$G$215,Shares!$A$1)/SUMIFS('Stock-AF'!AT$2:AT$215,'Stock-AF'!$C$2:$C$215,Shares!$A138,'Stock-AF'!$G$2:$G$215,Shares!$A$1)</f>
        <v>0.22594246031746015</v>
      </c>
      <c r="AL138" s="9">
        <f>SUMIFS('Stock-AF'!AU$2:AU$215,'Stock-AF'!$C$2:$C$215,Shares!$B138,'Stock-AF'!$G$2:$G$215,Shares!$A$1)/SUMIFS('Stock-AF'!AU$2:AU$215,'Stock-AF'!$C$2:$C$215,Shares!$A138,'Stock-AF'!$G$2:$G$215,Shares!$A$1)</f>
        <v>3.628461693955929E-2</v>
      </c>
      <c r="AM138" s="9">
        <f>SUMIFS('Stock-AF'!AV$2:AV$215,'Stock-AF'!$C$2:$C$215,Shares!$B138,'Stock-AF'!$G$2:$G$215,Shares!$A$1)/SUMIFS('Stock-AF'!AV$2:AV$215,'Stock-AF'!$C$2:$C$215,Shares!$A138,'Stock-AF'!$G$2:$G$215,Shares!$A$1)</f>
        <v>3.1192876938498738E-2</v>
      </c>
    </row>
    <row r="139" spans="1:39">
      <c r="A139" t="str">
        <f t="shared" si="2"/>
        <v>R_ES-CK-FL*</v>
      </c>
      <c r="B139" s="4" t="s">
        <v>59</v>
      </c>
      <c r="C139" s="9">
        <f>SUMIFS('Stock-AF'!L$2:L$215,'Stock-AF'!$C$2:$C$215,Shares!$B139,'Stock-AF'!$G$2:$G$215,Shares!$A$1)/SUMIFS('Stock-AF'!L$2:L$215,'Stock-AF'!$C$2:$C$215,Shares!$A139,'Stock-AF'!$G$2:$G$215,Shares!$A$1)</f>
        <v>4.8676695527937373E-2</v>
      </c>
      <c r="D139" s="9">
        <f>SUMIFS('Stock-AF'!M$2:M$215,'Stock-AF'!$C$2:$C$215,Shares!$B139,'Stock-AF'!$G$2:$G$215,Shares!$A$1)/SUMIFS('Stock-AF'!M$2:M$215,'Stock-AF'!$C$2:$C$215,Shares!$A139,'Stock-AF'!$G$2:$G$215,Shares!$A$1)</f>
        <v>3.2528660639388494E-2</v>
      </c>
      <c r="E139" s="9">
        <f>SUMIFS('Stock-AF'!N$2:N$215,'Stock-AF'!$C$2:$C$215,Shares!$B139,'Stock-AF'!$G$2:$G$215,Shares!$A$1)/SUMIFS('Stock-AF'!N$2:N$215,'Stock-AF'!$C$2:$C$215,Shares!$A139,'Stock-AF'!$G$2:$G$215,Shares!$A$1)</f>
        <v>0</v>
      </c>
      <c r="F139" s="9">
        <f>SUMIFS('Stock-AF'!O$2:O$215,'Stock-AF'!$C$2:$C$215,Shares!$B139,'Stock-AF'!$G$2:$G$215,Shares!$A$1)/SUMIFS('Stock-AF'!O$2:O$215,'Stock-AF'!$C$2:$C$215,Shares!$A139,'Stock-AF'!$G$2:$G$215,Shares!$A$1)</f>
        <v>0</v>
      </c>
      <c r="G139" s="9">
        <f>SUMIFS('Stock-AF'!P$2:P$215,'Stock-AF'!$C$2:$C$215,Shares!$B139,'Stock-AF'!$G$2:$G$215,Shares!$A$1)/SUMIFS('Stock-AF'!P$2:P$215,'Stock-AF'!$C$2:$C$215,Shares!$A139,'Stock-AF'!$G$2:$G$215,Shares!$A$1)</f>
        <v>3.7297118251076559E-2</v>
      </c>
      <c r="H139" s="9">
        <f>SUMIFS('Stock-AF'!Q$2:Q$215,'Stock-AF'!$C$2:$C$215,Shares!$B139,'Stock-AF'!$G$2:$G$215,Shares!$A$1)/SUMIFS('Stock-AF'!Q$2:Q$215,'Stock-AF'!$C$2:$C$215,Shares!$A139,'Stock-AF'!$G$2:$G$215,Shares!$A$1)</f>
        <v>0</v>
      </c>
      <c r="I139" s="9">
        <f>SUMIFS('Stock-AF'!R$2:R$215,'Stock-AF'!$C$2:$C$215,Shares!$B139,'Stock-AF'!$G$2:$G$215,Shares!$A$1)/SUMIFS('Stock-AF'!R$2:R$215,'Stock-AF'!$C$2:$C$215,Shares!$A139,'Stock-AF'!$G$2:$G$215,Shares!$A$1)</f>
        <v>0</v>
      </c>
      <c r="J139" s="9">
        <f>SUMIFS('Stock-AF'!S$2:S$215,'Stock-AF'!$C$2:$C$215,Shares!$B139,'Stock-AF'!$G$2:$G$215,Shares!$A$1)/SUMIFS('Stock-AF'!S$2:S$215,'Stock-AF'!$C$2:$C$215,Shares!$A139,'Stock-AF'!$G$2:$G$215,Shares!$A$1)</f>
        <v>2.0489119969189309E-2</v>
      </c>
      <c r="K139" s="9">
        <f>SUMIFS('Stock-AF'!T$2:T$215,'Stock-AF'!$C$2:$C$215,Shares!$B139,'Stock-AF'!$G$2:$G$215,Shares!$A$1)/SUMIFS('Stock-AF'!T$2:T$215,'Stock-AF'!$C$2:$C$215,Shares!$A139,'Stock-AF'!$G$2:$G$215,Shares!$A$1)</f>
        <v>0</v>
      </c>
      <c r="L139" s="9">
        <f>SUMIFS('Stock-AF'!U$2:U$215,'Stock-AF'!$C$2:$C$215,Shares!$B139,'Stock-AF'!$G$2:$G$215,Shares!$A$1)/SUMIFS('Stock-AF'!U$2:U$215,'Stock-AF'!$C$2:$C$215,Shares!$A139,'Stock-AF'!$G$2:$G$215,Shares!$A$1)</f>
        <v>0</v>
      </c>
      <c r="M139" s="9">
        <f>SUMIFS('Stock-AF'!V$2:V$215,'Stock-AF'!$C$2:$C$215,Shares!$B139,'Stock-AF'!$G$2:$G$215,Shares!$A$1)/SUMIFS('Stock-AF'!V$2:V$215,'Stock-AF'!$C$2:$C$215,Shares!$A139,'Stock-AF'!$G$2:$G$215,Shares!$A$1)</f>
        <v>4.4144981412639298E-2</v>
      </c>
      <c r="N139" s="9">
        <f>SUMIFS('Stock-AF'!W$2:W$215,'Stock-AF'!$C$2:$C$215,Shares!$B139,'Stock-AF'!$G$2:$G$215,Shares!$A$1)/SUMIFS('Stock-AF'!W$2:W$215,'Stock-AF'!$C$2:$C$215,Shares!$A139,'Stock-AF'!$G$2:$G$215,Shares!$A$1)</f>
        <v>3.2455538550846957E-2</v>
      </c>
      <c r="O139" s="9">
        <f>SUMIFS('Stock-AF'!X$2:X$215,'Stock-AF'!$C$2:$C$215,Shares!$B139,'Stock-AF'!$G$2:$G$215,Shares!$A$1)/SUMIFS('Stock-AF'!X$2:X$215,'Stock-AF'!$C$2:$C$215,Shares!$A139,'Stock-AF'!$G$2:$G$215,Shares!$A$1)</f>
        <v>9.3769188339733623E-3</v>
      </c>
      <c r="P139" s="9">
        <f>SUMIFS('Stock-AF'!Y$2:Y$215,'Stock-AF'!$C$2:$C$215,Shares!$B139,'Stock-AF'!$G$2:$G$215,Shares!$A$1)/SUMIFS('Stock-AF'!Y$2:Y$215,'Stock-AF'!$C$2:$C$215,Shares!$A139,'Stock-AF'!$G$2:$G$215,Shares!$A$1)</f>
        <v>0</v>
      </c>
      <c r="Q139" s="9">
        <f>SUMIFS('Stock-AF'!Z$2:Z$215,'Stock-AF'!$C$2:$C$215,Shares!$B139,'Stock-AF'!$G$2:$G$215,Shares!$A$1)/SUMIFS('Stock-AF'!Z$2:Z$215,'Stock-AF'!$C$2:$C$215,Shares!$A139,'Stock-AF'!$G$2:$G$215,Shares!$A$1)</f>
        <v>0</v>
      </c>
      <c r="R139" s="9">
        <f>SUMIFS('Stock-AF'!AA$2:AA$215,'Stock-AF'!$C$2:$C$215,Shares!$B139,'Stock-AF'!$G$2:$G$215,Shares!$A$1)/SUMIFS('Stock-AF'!AA$2:AA$215,'Stock-AF'!$C$2:$C$215,Shares!$A139,'Stock-AF'!$G$2:$G$215,Shares!$A$1)</f>
        <v>0</v>
      </c>
      <c r="S139" s="9">
        <f>SUMIFS('Stock-AF'!AB$2:AB$215,'Stock-AF'!$C$2:$C$215,Shares!$B139,'Stock-AF'!$G$2:$G$215,Shares!$A$1)/SUMIFS('Stock-AF'!AB$2:AB$215,'Stock-AF'!$C$2:$C$215,Shares!$A139,'Stock-AF'!$G$2:$G$215,Shares!$A$1)</f>
        <v>2.0977460388306189E-2</v>
      </c>
      <c r="T139" s="9">
        <f>SUMIFS('Stock-AF'!AC$2:AC$215,'Stock-AF'!$C$2:$C$215,Shares!$B139,'Stock-AF'!$G$2:$G$215,Shares!$A$1)/SUMIFS('Stock-AF'!AC$2:AC$215,'Stock-AF'!$C$2:$C$215,Shares!$A139,'Stock-AF'!$G$2:$G$215,Shares!$A$1)</f>
        <v>0</v>
      </c>
      <c r="U139" s="9">
        <f>SUMIFS('Stock-AF'!AD$2:AD$215,'Stock-AF'!$C$2:$C$215,Shares!$B139,'Stock-AF'!$G$2:$G$215,Shares!$A$1)/SUMIFS('Stock-AF'!AD$2:AD$215,'Stock-AF'!$C$2:$C$215,Shares!$A139,'Stock-AF'!$G$2:$G$215,Shares!$A$1)</f>
        <v>0</v>
      </c>
      <c r="V139" s="9">
        <f>SUMIFS('Stock-AF'!AE$2:AE$215,'Stock-AF'!$C$2:$C$215,Shares!$B139,'Stock-AF'!$G$2:$G$215,Shares!$A$1)/SUMIFS('Stock-AF'!AE$2:AE$215,'Stock-AF'!$C$2:$C$215,Shares!$A139,'Stock-AF'!$G$2:$G$215,Shares!$A$1)</f>
        <v>0</v>
      </c>
      <c r="W139" s="9">
        <f>SUMIFS('Stock-AF'!AF$2:AF$215,'Stock-AF'!$C$2:$C$215,Shares!$B139,'Stock-AF'!$G$2:$G$215,Shares!$A$1)/SUMIFS('Stock-AF'!AF$2:AF$215,'Stock-AF'!$C$2:$C$215,Shares!$A139,'Stock-AF'!$G$2:$G$215,Shares!$A$1)</f>
        <v>0</v>
      </c>
      <c r="X139" s="9">
        <f>SUMIFS('Stock-AF'!AG$2:AG$215,'Stock-AF'!$C$2:$C$215,Shares!$B139,'Stock-AF'!$G$2:$G$215,Shares!$A$1)/SUMIFS('Stock-AF'!AG$2:AG$215,'Stock-AF'!$C$2:$C$215,Shares!$A139,'Stock-AF'!$G$2:$G$215,Shares!$A$1)</f>
        <v>8.8436431457880008E-2</v>
      </c>
      <c r="Y139" s="9">
        <f>SUMIFS('Stock-AF'!AH$2:AH$215,'Stock-AF'!$C$2:$C$215,Shares!$B139,'Stock-AF'!$G$2:$G$215,Shares!$A$1)/SUMIFS('Stock-AF'!AH$2:AH$215,'Stock-AF'!$C$2:$C$215,Shares!$A139,'Stock-AF'!$G$2:$G$215,Shares!$A$1)</f>
        <v>0</v>
      </c>
      <c r="Z139" s="9">
        <f>SUMIFS('Stock-AF'!AI$2:AI$215,'Stock-AF'!$C$2:$C$215,Shares!$B139,'Stock-AF'!$G$2:$G$215,Shares!$A$1)/SUMIFS('Stock-AF'!AI$2:AI$215,'Stock-AF'!$C$2:$C$215,Shares!$A139,'Stock-AF'!$G$2:$G$215,Shares!$A$1)</f>
        <v>0.19983927136351431</v>
      </c>
      <c r="AA139" s="9">
        <f>SUMIFS('Stock-AF'!AJ$2:AJ$215,'Stock-AF'!$C$2:$C$215,Shares!$B139,'Stock-AF'!$G$2:$G$215,Shares!$A$1)/SUMIFS('Stock-AF'!AJ$2:AJ$215,'Stock-AF'!$C$2:$C$215,Shares!$A139,'Stock-AF'!$G$2:$G$215,Shares!$A$1)</f>
        <v>0.14735752342740074</v>
      </c>
      <c r="AB139" s="9">
        <f>SUMIFS('Stock-AF'!AK$2:AK$215,'Stock-AF'!$C$2:$C$215,Shares!$B139,'Stock-AF'!$G$2:$G$215,Shares!$A$1)/SUMIFS('Stock-AF'!AK$2:AK$215,'Stock-AF'!$C$2:$C$215,Shares!$A139,'Stock-AF'!$G$2:$G$215,Shares!$A$1)</f>
        <v>0</v>
      </c>
      <c r="AC139" s="9">
        <f>SUMIFS('Stock-AF'!AL$2:AL$215,'Stock-AF'!$C$2:$C$215,Shares!$B139,'Stock-AF'!$G$2:$G$215,Shares!$A$1)/SUMIFS('Stock-AF'!AL$2:AL$215,'Stock-AF'!$C$2:$C$215,Shares!$A139,'Stock-AF'!$G$2:$G$215,Shares!$A$1)</f>
        <v>0</v>
      </c>
      <c r="AD139" s="9">
        <f>SUMIFS('Stock-AF'!AM$2:AM$215,'Stock-AF'!$C$2:$C$215,Shares!$B139,'Stock-AF'!$G$2:$G$215,Shares!$A$1)/SUMIFS('Stock-AF'!AM$2:AM$215,'Stock-AF'!$C$2:$C$215,Shares!$A139,'Stock-AF'!$G$2:$G$215,Shares!$A$1)</f>
        <v>0</v>
      </c>
      <c r="AE139" s="9">
        <f>SUMIFS('Stock-AF'!AN$2:AN$215,'Stock-AF'!$C$2:$C$215,Shares!$B139,'Stock-AF'!$G$2:$G$215,Shares!$A$1)/SUMIFS('Stock-AF'!AN$2:AN$215,'Stock-AF'!$C$2:$C$215,Shares!$A139,'Stock-AF'!$G$2:$G$215,Shares!$A$1)</f>
        <v>0</v>
      </c>
      <c r="AF139" s="9">
        <f>SUMIFS('Stock-AF'!AO$2:AO$215,'Stock-AF'!$C$2:$C$215,Shares!$B139,'Stock-AF'!$G$2:$G$215,Shares!$A$1)/SUMIFS('Stock-AF'!AO$2:AO$215,'Stock-AF'!$C$2:$C$215,Shares!$A139,'Stock-AF'!$G$2:$G$215,Shares!$A$1)</f>
        <v>2.133921138716607E-2</v>
      </c>
      <c r="AG139" s="9">
        <f>SUMIFS('Stock-AF'!AP$2:AP$215,'Stock-AF'!$C$2:$C$215,Shares!$B139,'Stock-AF'!$G$2:$G$215,Shares!$A$1)/SUMIFS('Stock-AF'!AP$2:AP$215,'Stock-AF'!$C$2:$C$215,Shares!$A139,'Stock-AF'!$G$2:$G$215,Shares!$A$1)</f>
        <v>0.18131557454294148</v>
      </c>
      <c r="AH139" s="9">
        <f>SUMIFS('Stock-AF'!AQ$2:AQ$215,'Stock-AF'!$C$2:$C$215,Shares!$B139,'Stock-AF'!$G$2:$G$215,Shares!$A$1)/SUMIFS('Stock-AF'!AQ$2:AQ$215,'Stock-AF'!$C$2:$C$215,Shares!$A139,'Stock-AF'!$G$2:$G$215,Shares!$A$1)</f>
        <v>0.27120039519183264</v>
      </c>
      <c r="AI139" s="9">
        <f>SUMIFS('Stock-AF'!AR$2:AR$215,'Stock-AF'!$C$2:$C$215,Shares!$B139,'Stock-AF'!$G$2:$G$215,Shares!$A$1)/SUMIFS('Stock-AF'!AR$2:AR$215,'Stock-AF'!$C$2:$C$215,Shares!$A139,'Stock-AF'!$G$2:$G$215,Shares!$A$1)</f>
        <v>0</v>
      </c>
      <c r="AJ139" s="9">
        <f>SUMIFS('Stock-AF'!AS$2:AS$215,'Stock-AF'!$C$2:$C$215,Shares!$B139,'Stock-AF'!$G$2:$G$215,Shares!$A$1)/SUMIFS('Stock-AF'!AS$2:AS$215,'Stock-AF'!$C$2:$C$215,Shares!$A139,'Stock-AF'!$G$2:$G$215,Shares!$A$1)</f>
        <v>0</v>
      </c>
      <c r="AK139" s="9">
        <f>SUMIFS('Stock-AF'!AT$2:AT$215,'Stock-AF'!$C$2:$C$215,Shares!$B139,'Stock-AF'!$G$2:$G$215,Shares!$A$1)/SUMIFS('Stock-AF'!AT$2:AT$215,'Stock-AF'!$C$2:$C$215,Shares!$A139,'Stock-AF'!$G$2:$G$215,Shares!$A$1)</f>
        <v>9.2509920634920528E-2</v>
      </c>
      <c r="AL139" s="9">
        <f>SUMIFS('Stock-AF'!AU$2:AU$215,'Stock-AF'!$C$2:$C$215,Shares!$B139,'Stock-AF'!$G$2:$G$215,Shares!$A$1)/SUMIFS('Stock-AF'!AU$2:AU$215,'Stock-AF'!$C$2:$C$215,Shares!$A139,'Stock-AF'!$G$2:$G$215,Shares!$A$1)</f>
        <v>0</v>
      </c>
      <c r="AM139" s="9">
        <f>SUMIFS('Stock-AF'!AV$2:AV$215,'Stock-AF'!$C$2:$C$215,Shares!$B139,'Stock-AF'!$G$2:$G$215,Shares!$A$1)/SUMIFS('Stock-AF'!AV$2:AV$215,'Stock-AF'!$C$2:$C$215,Shares!$A139,'Stock-AF'!$G$2:$G$215,Shares!$A$1)</f>
        <v>0</v>
      </c>
    </row>
    <row r="140" spans="1:39">
      <c r="A140" t="str">
        <f t="shared" si="2"/>
        <v>R_ES-CK-FL*</v>
      </c>
      <c r="B140" s="4" t="s">
        <v>60</v>
      </c>
      <c r="C140" s="9">
        <f>SUMIFS('Stock-AF'!L$2:L$215,'Stock-AF'!$C$2:$C$215,Shares!$B140,'Stock-AF'!$G$2:$G$215,Shares!$A$1)/SUMIFS('Stock-AF'!L$2:L$215,'Stock-AF'!$C$2:$C$215,Shares!$A140,'Stock-AF'!$G$2:$G$215,Shares!$A$1)</f>
        <v>0</v>
      </c>
      <c r="D140" s="9">
        <f>SUMIFS('Stock-AF'!M$2:M$215,'Stock-AF'!$C$2:$C$215,Shares!$B140,'Stock-AF'!$G$2:$G$215,Shares!$A$1)/SUMIFS('Stock-AF'!M$2:M$215,'Stock-AF'!$C$2:$C$215,Shares!$A140,'Stock-AF'!$G$2:$G$215,Shares!$A$1)</f>
        <v>9.320533134495304E-4</v>
      </c>
      <c r="E140" s="9">
        <f>SUMIFS('Stock-AF'!N$2:N$215,'Stock-AF'!$C$2:$C$215,Shares!$B140,'Stock-AF'!$G$2:$G$215,Shares!$A$1)/SUMIFS('Stock-AF'!N$2:N$215,'Stock-AF'!$C$2:$C$215,Shares!$A140,'Stock-AF'!$G$2:$G$215,Shares!$A$1)</f>
        <v>0</v>
      </c>
      <c r="F140" s="9">
        <f>SUMIFS('Stock-AF'!O$2:O$215,'Stock-AF'!$C$2:$C$215,Shares!$B140,'Stock-AF'!$G$2:$G$215,Shares!$A$1)/SUMIFS('Stock-AF'!O$2:O$215,'Stock-AF'!$C$2:$C$215,Shares!$A140,'Stock-AF'!$G$2:$G$215,Shares!$A$1)</f>
        <v>0</v>
      </c>
      <c r="G140" s="9">
        <f>SUMIFS('Stock-AF'!P$2:P$215,'Stock-AF'!$C$2:$C$215,Shares!$B140,'Stock-AF'!$G$2:$G$215,Shares!$A$1)/SUMIFS('Stock-AF'!P$2:P$215,'Stock-AF'!$C$2:$C$215,Shares!$A140,'Stock-AF'!$G$2:$G$215,Shares!$A$1)</f>
        <v>2.0404107320304746E-2</v>
      </c>
      <c r="H140" s="9">
        <f>SUMIFS('Stock-AF'!Q$2:Q$215,'Stock-AF'!$C$2:$C$215,Shares!$B140,'Stock-AF'!$G$2:$G$215,Shares!$A$1)/SUMIFS('Stock-AF'!Q$2:Q$215,'Stock-AF'!$C$2:$C$215,Shares!$A140,'Stock-AF'!$G$2:$G$215,Shares!$A$1)</f>
        <v>0</v>
      </c>
      <c r="I140" s="9">
        <f>SUMIFS('Stock-AF'!R$2:R$215,'Stock-AF'!$C$2:$C$215,Shares!$B140,'Stock-AF'!$G$2:$G$215,Shares!$A$1)/SUMIFS('Stock-AF'!R$2:R$215,'Stock-AF'!$C$2:$C$215,Shares!$A140,'Stock-AF'!$G$2:$G$215,Shares!$A$1)</f>
        <v>0</v>
      </c>
      <c r="J140" s="9">
        <f>SUMIFS('Stock-AF'!S$2:S$215,'Stock-AF'!$C$2:$C$215,Shares!$B140,'Stock-AF'!$G$2:$G$215,Shares!$A$1)/SUMIFS('Stock-AF'!S$2:S$215,'Stock-AF'!$C$2:$C$215,Shares!$A140,'Stock-AF'!$G$2:$G$215,Shares!$A$1)</f>
        <v>0</v>
      </c>
      <c r="K140" s="9">
        <f>SUMIFS('Stock-AF'!T$2:T$215,'Stock-AF'!$C$2:$C$215,Shares!$B140,'Stock-AF'!$G$2:$G$215,Shares!$A$1)/SUMIFS('Stock-AF'!T$2:T$215,'Stock-AF'!$C$2:$C$215,Shares!$A140,'Stock-AF'!$G$2:$G$215,Shares!$A$1)</f>
        <v>0</v>
      </c>
      <c r="L140" s="9">
        <f>SUMIFS('Stock-AF'!U$2:U$215,'Stock-AF'!$C$2:$C$215,Shares!$B140,'Stock-AF'!$G$2:$G$215,Shares!$A$1)/SUMIFS('Stock-AF'!U$2:U$215,'Stock-AF'!$C$2:$C$215,Shares!$A140,'Stock-AF'!$G$2:$G$215,Shares!$A$1)</f>
        <v>0</v>
      </c>
      <c r="M140" s="9">
        <f>SUMIFS('Stock-AF'!V$2:V$215,'Stock-AF'!$C$2:$C$215,Shares!$B140,'Stock-AF'!$G$2:$G$215,Shares!$A$1)/SUMIFS('Stock-AF'!V$2:V$215,'Stock-AF'!$C$2:$C$215,Shares!$A140,'Stock-AF'!$G$2:$G$215,Shares!$A$1)</f>
        <v>0</v>
      </c>
      <c r="N140" s="9">
        <f>SUMIFS('Stock-AF'!W$2:W$215,'Stock-AF'!$C$2:$C$215,Shares!$B140,'Stock-AF'!$G$2:$G$215,Shares!$A$1)/SUMIFS('Stock-AF'!W$2:W$215,'Stock-AF'!$C$2:$C$215,Shares!$A140,'Stock-AF'!$G$2:$G$215,Shares!$A$1)</f>
        <v>0</v>
      </c>
      <c r="O140" s="9">
        <f>SUMIFS('Stock-AF'!X$2:X$215,'Stock-AF'!$C$2:$C$215,Shares!$B140,'Stock-AF'!$G$2:$G$215,Shares!$A$1)/SUMIFS('Stock-AF'!X$2:X$215,'Stock-AF'!$C$2:$C$215,Shares!$A140,'Stock-AF'!$G$2:$G$215,Shares!$A$1)</f>
        <v>4.7248847398711474E-3</v>
      </c>
      <c r="P140" s="9">
        <f>SUMIFS('Stock-AF'!Y$2:Y$215,'Stock-AF'!$C$2:$C$215,Shares!$B140,'Stock-AF'!$G$2:$G$215,Shares!$A$1)/SUMIFS('Stock-AF'!Y$2:Y$215,'Stock-AF'!$C$2:$C$215,Shares!$A140,'Stock-AF'!$G$2:$G$215,Shares!$A$1)</f>
        <v>0</v>
      </c>
      <c r="Q140" s="9">
        <f>SUMIFS('Stock-AF'!Z$2:Z$215,'Stock-AF'!$C$2:$C$215,Shares!$B140,'Stock-AF'!$G$2:$G$215,Shares!$A$1)/SUMIFS('Stock-AF'!Z$2:Z$215,'Stock-AF'!$C$2:$C$215,Shares!$A140,'Stock-AF'!$G$2:$G$215,Shares!$A$1)</f>
        <v>0</v>
      </c>
      <c r="R140" s="9">
        <f>SUMIFS('Stock-AF'!AA$2:AA$215,'Stock-AF'!$C$2:$C$215,Shares!$B140,'Stock-AF'!$G$2:$G$215,Shares!$A$1)/SUMIFS('Stock-AF'!AA$2:AA$215,'Stock-AF'!$C$2:$C$215,Shares!$A140,'Stock-AF'!$G$2:$G$215,Shares!$A$1)</f>
        <v>0</v>
      </c>
      <c r="S140" s="9">
        <f>SUMIFS('Stock-AF'!AB$2:AB$215,'Stock-AF'!$C$2:$C$215,Shares!$B140,'Stock-AF'!$G$2:$G$215,Shares!$A$1)/SUMIFS('Stock-AF'!AB$2:AB$215,'Stock-AF'!$C$2:$C$215,Shares!$A140,'Stock-AF'!$G$2:$G$215,Shares!$A$1)</f>
        <v>9.8192367775050047E-4</v>
      </c>
      <c r="T140" s="9">
        <f>SUMIFS('Stock-AF'!AC$2:AC$215,'Stock-AF'!$C$2:$C$215,Shares!$B140,'Stock-AF'!$G$2:$G$215,Shares!$A$1)/SUMIFS('Stock-AF'!AC$2:AC$215,'Stock-AF'!$C$2:$C$215,Shares!$A140,'Stock-AF'!$G$2:$G$215,Shares!$A$1)</f>
        <v>0</v>
      </c>
      <c r="U140" s="9">
        <f>SUMIFS('Stock-AF'!AD$2:AD$215,'Stock-AF'!$C$2:$C$215,Shares!$B140,'Stock-AF'!$G$2:$G$215,Shares!$A$1)/SUMIFS('Stock-AF'!AD$2:AD$215,'Stock-AF'!$C$2:$C$215,Shares!$A140,'Stock-AF'!$G$2:$G$215,Shares!$A$1)</f>
        <v>0</v>
      </c>
      <c r="V140" s="9">
        <f>SUMIFS('Stock-AF'!AE$2:AE$215,'Stock-AF'!$C$2:$C$215,Shares!$B140,'Stock-AF'!$G$2:$G$215,Shares!$A$1)/SUMIFS('Stock-AF'!AE$2:AE$215,'Stock-AF'!$C$2:$C$215,Shares!$A140,'Stock-AF'!$G$2:$G$215,Shares!$A$1)</f>
        <v>0</v>
      </c>
      <c r="W140" s="9">
        <f>SUMIFS('Stock-AF'!AF$2:AF$215,'Stock-AF'!$C$2:$C$215,Shares!$B140,'Stock-AF'!$G$2:$G$215,Shares!$A$1)/SUMIFS('Stock-AF'!AF$2:AF$215,'Stock-AF'!$C$2:$C$215,Shares!$A140,'Stock-AF'!$G$2:$G$215,Shares!$A$1)</f>
        <v>0</v>
      </c>
      <c r="X140" s="9">
        <f>SUMIFS('Stock-AF'!AG$2:AG$215,'Stock-AF'!$C$2:$C$215,Shares!$B140,'Stock-AF'!$G$2:$G$215,Shares!$A$1)/SUMIFS('Stock-AF'!AG$2:AG$215,'Stock-AF'!$C$2:$C$215,Shares!$A140,'Stock-AF'!$G$2:$G$215,Shares!$A$1)</f>
        <v>0</v>
      </c>
      <c r="Y140" s="9">
        <f>SUMIFS('Stock-AF'!AH$2:AH$215,'Stock-AF'!$C$2:$C$215,Shares!$B140,'Stock-AF'!$G$2:$G$215,Shares!$A$1)/SUMIFS('Stock-AF'!AH$2:AH$215,'Stock-AF'!$C$2:$C$215,Shares!$A140,'Stock-AF'!$G$2:$G$215,Shares!$A$1)</f>
        <v>0</v>
      </c>
      <c r="Z140" s="9">
        <f>SUMIFS('Stock-AF'!AI$2:AI$215,'Stock-AF'!$C$2:$C$215,Shares!$B140,'Stock-AF'!$G$2:$G$215,Shares!$A$1)/SUMIFS('Stock-AF'!AI$2:AI$215,'Stock-AF'!$C$2:$C$215,Shares!$A140,'Stock-AF'!$G$2:$G$215,Shares!$A$1)</f>
        <v>0</v>
      </c>
      <c r="AA140" s="9">
        <f>SUMIFS('Stock-AF'!AJ$2:AJ$215,'Stock-AF'!$C$2:$C$215,Shares!$B140,'Stock-AF'!$G$2:$G$215,Shares!$A$1)/SUMIFS('Stock-AF'!AJ$2:AJ$215,'Stock-AF'!$C$2:$C$215,Shares!$A140,'Stock-AF'!$G$2:$G$215,Shares!$A$1)</f>
        <v>0</v>
      </c>
      <c r="AB140" s="9">
        <f>SUMIFS('Stock-AF'!AK$2:AK$215,'Stock-AF'!$C$2:$C$215,Shares!$B140,'Stock-AF'!$G$2:$G$215,Shares!$A$1)/SUMIFS('Stock-AF'!AK$2:AK$215,'Stock-AF'!$C$2:$C$215,Shares!$A140,'Stock-AF'!$G$2:$G$215,Shares!$A$1)</f>
        <v>0</v>
      </c>
      <c r="AC140" s="9">
        <f>SUMIFS('Stock-AF'!AL$2:AL$215,'Stock-AF'!$C$2:$C$215,Shares!$B140,'Stock-AF'!$G$2:$G$215,Shares!$A$1)/SUMIFS('Stock-AF'!AL$2:AL$215,'Stock-AF'!$C$2:$C$215,Shares!$A140,'Stock-AF'!$G$2:$G$215,Shares!$A$1)</f>
        <v>0</v>
      </c>
      <c r="AD140" s="9">
        <f>SUMIFS('Stock-AF'!AM$2:AM$215,'Stock-AF'!$C$2:$C$215,Shares!$B140,'Stock-AF'!$G$2:$G$215,Shares!$A$1)/SUMIFS('Stock-AF'!AM$2:AM$215,'Stock-AF'!$C$2:$C$215,Shares!$A140,'Stock-AF'!$G$2:$G$215,Shares!$A$1)</f>
        <v>0</v>
      </c>
      <c r="AE140" s="9">
        <f>SUMIFS('Stock-AF'!AN$2:AN$215,'Stock-AF'!$C$2:$C$215,Shares!$B140,'Stock-AF'!$G$2:$G$215,Shares!$A$1)/SUMIFS('Stock-AF'!AN$2:AN$215,'Stock-AF'!$C$2:$C$215,Shares!$A140,'Stock-AF'!$G$2:$G$215,Shares!$A$1)</f>
        <v>0</v>
      </c>
      <c r="AF140" s="9">
        <f>SUMIFS('Stock-AF'!AO$2:AO$215,'Stock-AF'!$C$2:$C$215,Shares!$B140,'Stock-AF'!$G$2:$G$215,Shares!$A$1)/SUMIFS('Stock-AF'!AO$2:AO$215,'Stock-AF'!$C$2:$C$215,Shares!$A140,'Stock-AF'!$G$2:$G$215,Shares!$A$1)</f>
        <v>6.5143218937963904E-2</v>
      </c>
      <c r="AG140" s="9">
        <f>SUMIFS('Stock-AF'!AP$2:AP$215,'Stock-AF'!$C$2:$C$215,Shares!$B140,'Stock-AF'!$G$2:$G$215,Shares!$A$1)/SUMIFS('Stock-AF'!AP$2:AP$215,'Stock-AF'!$C$2:$C$215,Shares!$A140,'Stock-AF'!$G$2:$G$215,Shares!$A$1)</f>
        <v>0</v>
      </c>
      <c r="AH140" s="9">
        <f>SUMIFS('Stock-AF'!AQ$2:AQ$215,'Stock-AF'!$C$2:$C$215,Shares!$B140,'Stock-AF'!$G$2:$G$215,Shares!$A$1)/SUMIFS('Stock-AF'!AQ$2:AQ$215,'Stock-AF'!$C$2:$C$215,Shares!$A140,'Stock-AF'!$G$2:$G$215,Shares!$A$1)</f>
        <v>0</v>
      </c>
      <c r="AI140" s="9">
        <f>SUMIFS('Stock-AF'!AR$2:AR$215,'Stock-AF'!$C$2:$C$215,Shares!$B140,'Stock-AF'!$G$2:$G$215,Shares!$A$1)/SUMIFS('Stock-AF'!AR$2:AR$215,'Stock-AF'!$C$2:$C$215,Shares!$A140,'Stock-AF'!$G$2:$G$215,Shares!$A$1)</f>
        <v>0</v>
      </c>
      <c r="AJ140" s="9">
        <f>SUMIFS('Stock-AF'!AS$2:AS$215,'Stock-AF'!$C$2:$C$215,Shares!$B140,'Stock-AF'!$G$2:$G$215,Shares!$A$1)/SUMIFS('Stock-AF'!AS$2:AS$215,'Stock-AF'!$C$2:$C$215,Shares!$A140,'Stock-AF'!$G$2:$G$215,Shares!$A$1)</f>
        <v>0</v>
      </c>
      <c r="AK140" s="9">
        <f>SUMIFS('Stock-AF'!AT$2:AT$215,'Stock-AF'!$C$2:$C$215,Shares!$B140,'Stock-AF'!$G$2:$G$215,Shares!$A$1)/SUMIFS('Stock-AF'!AT$2:AT$215,'Stock-AF'!$C$2:$C$215,Shares!$A140,'Stock-AF'!$G$2:$G$215,Shares!$A$1)</f>
        <v>0</v>
      </c>
      <c r="AL140" s="9">
        <f>SUMIFS('Stock-AF'!AU$2:AU$215,'Stock-AF'!$C$2:$C$215,Shares!$B140,'Stock-AF'!$G$2:$G$215,Shares!$A$1)/SUMIFS('Stock-AF'!AU$2:AU$215,'Stock-AF'!$C$2:$C$215,Shares!$A140,'Stock-AF'!$G$2:$G$215,Shares!$A$1)</f>
        <v>0</v>
      </c>
      <c r="AM140" s="9">
        <f>SUMIFS('Stock-AF'!AV$2:AV$215,'Stock-AF'!$C$2:$C$215,Shares!$B140,'Stock-AF'!$G$2:$G$215,Shares!$A$1)/SUMIFS('Stock-AF'!AV$2:AV$215,'Stock-AF'!$C$2:$C$215,Shares!$A140,'Stock-AF'!$G$2:$G$215,Shares!$A$1)</f>
        <v>0</v>
      </c>
    </row>
    <row r="141" spans="1:39">
      <c r="A141" t="str">
        <f t="shared" si="2"/>
        <v>R_ES-CK-FL*</v>
      </c>
      <c r="B141" s="4" t="s">
        <v>61</v>
      </c>
      <c r="C141" s="9">
        <f>SUMIFS('Stock-AF'!L$2:L$215,'Stock-AF'!$C$2:$C$215,Shares!$B141,'Stock-AF'!$G$2:$G$215,Shares!$A$1)/SUMIFS('Stock-AF'!L$2:L$215,'Stock-AF'!$C$2:$C$215,Shares!$A141,'Stock-AF'!$G$2:$G$215,Shares!$A$1)</f>
        <v>0.71300678965629871</v>
      </c>
      <c r="D141" s="9">
        <f>SUMIFS('Stock-AF'!M$2:M$215,'Stock-AF'!$C$2:$C$215,Shares!$B141,'Stock-AF'!$G$2:$G$215,Shares!$A$1)/SUMIFS('Stock-AF'!M$2:M$215,'Stock-AF'!$C$2:$C$215,Shares!$A141,'Stock-AF'!$G$2:$G$215,Shares!$A$1)</f>
        <v>0.86955913878273861</v>
      </c>
      <c r="E141" s="9">
        <f>SUMIFS('Stock-AF'!N$2:N$215,'Stock-AF'!$C$2:$C$215,Shares!$B141,'Stock-AF'!$G$2:$G$215,Shares!$A$1)/SUMIFS('Stock-AF'!N$2:N$215,'Stock-AF'!$C$2:$C$215,Shares!$A141,'Stock-AF'!$G$2:$G$215,Shares!$A$1)</f>
        <v>0.98225280917559543</v>
      </c>
      <c r="F141" s="9">
        <f>SUMIFS('Stock-AF'!O$2:O$215,'Stock-AF'!$C$2:$C$215,Shares!$B141,'Stock-AF'!$G$2:$G$215,Shares!$A$1)/SUMIFS('Stock-AF'!O$2:O$215,'Stock-AF'!$C$2:$C$215,Shares!$A141,'Stock-AF'!$G$2:$G$215,Shares!$A$1)</f>
        <v>0.73527628152534552</v>
      </c>
      <c r="G141" s="9">
        <f>SUMIFS('Stock-AF'!P$2:P$215,'Stock-AF'!$C$2:$C$215,Shares!$B141,'Stock-AF'!$G$2:$G$215,Shares!$A$1)/SUMIFS('Stock-AF'!P$2:P$215,'Stock-AF'!$C$2:$C$215,Shares!$A141,'Stock-AF'!$G$2:$G$215,Shares!$A$1)</f>
        <v>0.8746604836038423</v>
      </c>
      <c r="H141" s="9">
        <f>SUMIFS('Stock-AF'!Q$2:Q$215,'Stock-AF'!$C$2:$C$215,Shares!$B141,'Stock-AF'!$G$2:$G$215,Shares!$A$1)/SUMIFS('Stock-AF'!Q$2:Q$215,'Stock-AF'!$C$2:$C$215,Shares!$A141,'Stock-AF'!$G$2:$G$215,Shares!$A$1)</f>
        <v>0.9932290956493286</v>
      </c>
      <c r="I141" s="9">
        <f>SUMIFS('Stock-AF'!R$2:R$215,'Stock-AF'!$C$2:$C$215,Shares!$B141,'Stock-AF'!$G$2:$G$215,Shares!$A$1)/SUMIFS('Stock-AF'!R$2:R$215,'Stock-AF'!$C$2:$C$215,Shares!$A141,'Stock-AF'!$G$2:$G$215,Shares!$A$1)</f>
        <v>0.39704565801253344</v>
      </c>
      <c r="J141" s="9">
        <f>SUMIFS('Stock-AF'!S$2:S$215,'Stock-AF'!$C$2:$C$215,Shares!$B141,'Stock-AF'!$G$2:$G$215,Shares!$A$1)/SUMIFS('Stock-AF'!S$2:S$215,'Stock-AF'!$C$2:$C$215,Shares!$A141,'Stock-AF'!$G$2:$G$215,Shares!$A$1)</f>
        <v>0.7802041209320234</v>
      </c>
      <c r="K141" s="9">
        <f>SUMIFS('Stock-AF'!T$2:T$215,'Stock-AF'!$C$2:$C$215,Shares!$B141,'Stock-AF'!$G$2:$G$215,Shares!$A$1)/SUMIFS('Stock-AF'!T$2:T$215,'Stock-AF'!$C$2:$C$215,Shares!$A141,'Stock-AF'!$G$2:$G$215,Shares!$A$1)</f>
        <v>0.91216939162427513</v>
      </c>
      <c r="L141" s="9">
        <f>SUMIFS('Stock-AF'!U$2:U$215,'Stock-AF'!$C$2:$C$215,Shares!$B141,'Stock-AF'!$G$2:$G$215,Shares!$A$1)/SUMIFS('Stock-AF'!U$2:U$215,'Stock-AF'!$C$2:$C$215,Shares!$A141,'Stock-AF'!$G$2:$G$215,Shares!$A$1)</f>
        <v>0.94044029808293994</v>
      </c>
      <c r="M141" s="9">
        <f>SUMIFS('Stock-AF'!V$2:V$215,'Stock-AF'!$C$2:$C$215,Shares!$B141,'Stock-AF'!$G$2:$G$215,Shares!$A$1)/SUMIFS('Stock-AF'!V$2:V$215,'Stock-AF'!$C$2:$C$215,Shares!$A141,'Stock-AF'!$G$2:$G$215,Shares!$A$1)</f>
        <v>0.89962825278810432</v>
      </c>
      <c r="N141" s="9">
        <f>SUMIFS('Stock-AF'!W$2:W$215,'Stock-AF'!$C$2:$C$215,Shares!$B141,'Stock-AF'!$G$2:$G$215,Shares!$A$1)/SUMIFS('Stock-AF'!W$2:W$215,'Stock-AF'!$C$2:$C$215,Shares!$A141,'Stock-AF'!$G$2:$G$215,Shares!$A$1)</f>
        <v>0.91651274473587008</v>
      </c>
      <c r="O141" s="9">
        <f>SUMIFS('Stock-AF'!X$2:X$215,'Stock-AF'!$C$2:$C$215,Shares!$B141,'Stock-AF'!$G$2:$G$215,Shares!$A$1)/SUMIFS('Stock-AF'!X$2:X$215,'Stock-AF'!$C$2:$C$215,Shares!$A141,'Stock-AF'!$G$2:$G$215,Shares!$A$1)</f>
        <v>0.58396036924870154</v>
      </c>
      <c r="P141" s="9">
        <f>SUMIFS('Stock-AF'!Y$2:Y$215,'Stock-AF'!$C$2:$C$215,Shares!$B141,'Stock-AF'!$G$2:$G$215,Shares!$A$1)/SUMIFS('Stock-AF'!Y$2:Y$215,'Stock-AF'!$C$2:$C$215,Shares!$A141,'Stock-AF'!$G$2:$G$215,Shares!$A$1)</f>
        <v>0.9872562762839302</v>
      </c>
      <c r="Q141" s="9">
        <f>SUMIFS('Stock-AF'!Z$2:Z$215,'Stock-AF'!$C$2:$C$215,Shares!$B141,'Stock-AF'!$G$2:$G$215,Shares!$A$1)/SUMIFS('Stock-AF'!Z$2:Z$215,'Stock-AF'!$C$2:$C$215,Shares!$A141,'Stock-AF'!$G$2:$G$215,Shares!$A$1)</f>
        <v>0.75939470581198687</v>
      </c>
      <c r="R141" s="9">
        <f>SUMIFS('Stock-AF'!AA$2:AA$215,'Stock-AF'!$C$2:$C$215,Shares!$B141,'Stock-AF'!$G$2:$G$215,Shares!$A$1)/SUMIFS('Stock-AF'!AA$2:AA$215,'Stock-AF'!$C$2:$C$215,Shares!$A141,'Stock-AF'!$G$2:$G$215,Shares!$A$1)</f>
        <v>0.71775312066574215</v>
      </c>
      <c r="S141" s="9">
        <f>SUMIFS('Stock-AF'!AB$2:AB$215,'Stock-AF'!$C$2:$C$215,Shares!$B141,'Stock-AF'!$G$2:$G$215,Shares!$A$1)/SUMIFS('Stock-AF'!AB$2:AB$215,'Stock-AF'!$C$2:$C$215,Shares!$A141,'Stock-AF'!$G$2:$G$215,Shares!$A$1)</f>
        <v>0.48801606784199952</v>
      </c>
      <c r="T141" s="9">
        <f>SUMIFS('Stock-AF'!AC$2:AC$215,'Stock-AF'!$C$2:$C$215,Shares!$B141,'Stock-AF'!$G$2:$G$215,Shares!$A$1)/SUMIFS('Stock-AF'!AC$2:AC$215,'Stock-AF'!$C$2:$C$215,Shares!$A141,'Stock-AF'!$G$2:$G$215,Shares!$A$1)</f>
        <v>0.75984125281561687</v>
      </c>
      <c r="U141" s="9">
        <f>SUMIFS('Stock-AF'!AD$2:AD$215,'Stock-AF'!$C$2:$C$215,Shares!$B141,'Stock-AF'!$G$2:$G$215,Shares!$A$1)/SUMIFS('Stock-AF'!AD$2:AD$215,'Stock-AF'!$C$2:$C$215,Shares!$A141,'Stock-AF'!$G$2:$G$215,Shares!$A$1)</f>
        <v>0.97944156183575803</v>
      </c>
      <c r="V141" s="9">
        <f>SUMIFS('Stock-AF'!AE$2:AE$215,'Stock-AF'!$C$2:$C$215,Shares!$B141,'Stock-AF'!$G$2:$G$215,Shares!$A$1)/SUMIFS('Stock-AF'!AE$2:AE$215,'Stock-AF'!$C$2:$C$215,Shares!$A141,'Stock-AF'!$G$2:$G$215,Shares!$A$1)</f>
        <v>0.27181238005980285</v>
      </c>
      <c r="W141" s="9">
        <f>SUMIFS('Stock-AF'!AF$2:AF$215,'Stock-AF'!$C$2:$C$215,Shares!$B141,'Stock-AF'!$G$2:$G$215,Shares!$A$1)/SUMIFS('Stock-AF'!AF$2:AF$215,'Stock-AF'!$C$2:$C$215,Shares!$A141,'Stock-AF'!$G$2:$G$215,Shares!$A$1)</f>
        <v>0.9334054756162411</v>
      </c>
      <c r="X141" s="9">
        <f>SUMIFS('Stock-AF'!AG$2:AG$215,'Stock-AF'!$C$2:$C$215,Shares!$B141,'Stock-AF'!$G$2:$G$215,Shares!$A$1)/SUMIFS('Stock-AF'!AG$2:AG$215,'Stock-AF'!$C$2:$C$215,Shares!$A141,'Stock-AF'!$G$2:$G$215,Shares!$A$1)</f>
        <v>0.71106621075536192</v>
      </c>
      <c r="Y141" s="9">
        <f>SUMIFS('Stock-AF'!AH$2:AH$215,'Stock-AF'!$C$2:$C$215,Shares!$B141,'Stock-AF'!$G$2:$G$215,Shares!$A$1)/SUMIFS('Stock-AF'!AH$2:AH$215,'Stock-AF'!$C$2:$C$215,Shares!$A141,'Stock-AF'!$G$2:$G$215,Shares!$A$1)</f>
        <v>0.70823710546574281</v>
      </c>
      <c r="Z141" s="9">
        <f>SUMIFS('Stock-AF'!AI$2:AI$215,'Stock-AF'!$C$2:$C$215,Shares!$B141,'Stock-AF'!$G$2:$G$215,Shares!$A$1)/SUMIFS('Stock-AF'!AI$2:AI$215,'Stock-AF'!$C$2:$C$215,Shares!$A141,'Stock-AF'!$G$2:$G$215,Shares!$A$1)</f>
        <v>0.55263862844896883</v>
      </c>
      <c r="AA141" s="9">
        <f>SUMIFS('Stock-AF'!AJ$2:AJ$215,'Stock-AF'!$C$2:$C$215,Shares!$B141,'Stock-AF'!$G$2:$G$215,Shares!$A$1)/SUMIFS('Stock-AF'!AJ$2:AJ$215,'Stock-AF'!$C$2:$C$215,Shares!$A141,'Stock-AF'!$G$2:$G$215,Shares!$A$1)</f>
        <v>0.85264247657259928</v>
      </c>
      <c r="AB141" s="9">
        <f>SUMIFS('Stock-AF'!AK$2:AK$215,'Stock-AF'!$C$2:$C$215,Shares!$B141,'Stock-AF'!$G$2:$G$215,Shares!$A$1)/SUMIFS('Stock-AF'!AK$2:AK$215,'Stock-AF'!$C$2:$C$215,Shares!$A141,'Stock-AF'!$G$2:$G$215,Shares!$A$1)</f>
        <v>0.95667321047194476</v>
      </c>
      <c r="AC141" s="9">
        <f>SUMIFS('Stock-AF'!AL$2:AL$215,'Stock-AF'!$C$2:$C$215,Shares!$B141,'Stock-AF'!$G$2:$G$215,Shares!$A$1)/SUMIFS('Stock-AF'!AL$2:AL$215,'Stock-AF'!$C$2:$C$215,Shares!$A141,'Stock-AF'!$G$2:$G$215,Shares!$A$1)</f>
        <v>0.44479495268138791</v>
      </c>
      <c r="AD141" s="9">
        <f>SUMIFS('Stock-AF'!AM$2:AM$215,'Stock-AF'!$C$2:$C$215,Shares!$B141,'Stock-AF'!$G$2:$G$215,Shares!$A$1)/SUMIFS('Stock-AF'!AM$2:AM$215,'Stock-AF'!$C$2:$C$215,Shares!$A141,'Stock-AF'!$G$2:$G$215,Shares!$A$1)</f>
        <v>0.64689156996849417</v>
      </c>
      <c r="AE141" s="9">
        <f>SUMIFS('Stock-AF'!AN$2:AN$215,'Stock-AF'!$C$2:$C$215,Shares!$B141,'Stock-AF'!$G$2:$G$215,Shares!$A$1)/SUMIFS('Stock-AF'!AN$2:AN$215,'Stock-AF'!$C$2:$C$215,Shares!$A141,'Stock-AF'!$G$2:$G$215,Shares!$A$1)</f>
        <v>0.99402796961587325</v>
      </c>
      <c r="AF141" s="9">
        <f>SUMIFS('Stock-AF'!AO$2:AO$215,'Stock-AF'!$C$2:$C$215,Shares!$B141,'Stock-AF'!$G$2:$G$215,Shares!$A$1)/SUMIFS('Stock-AF'!AO$2:AO$215,'Stock-AF'!$C$2:$C$215,Shares!$A141,'Stock-AF'!$G$2:$G$215,Shares!$A$1)</f>
        <v>0.60577565688424084</v>
      </c>
      <c r="AG141" s="9">
        <f>SUMIFS('Stock-AF'!AP$2:AP$215,'Stock-AF'!$C$2:$C$215,Shares!$B141,'Stock-AF'!$G$2:$G$215,Shares!$A$1)/SUMIFS('Stock-AF'!AP$2:AP$215,'Stock-AF'!$C$2:$C$215,Shares!$A141,'Stock-AF'!$G$2:$G$215,Shares!$A$1)</f>
        <v>0.43123704215618541</v>
      </c>
      <c r="AH141" s="9">
        <f>SUMIFS('Stock-AF'!AQ$2:AQ$215,'Stock-AF'!$C$2:$C$215,Shares!$B141,'Stock-AF'!$G$2:$G$215,Shares!$A$1)/SUMIFS('Stock-AF'!AQ$2:AQ$215,'Stock-AF'!$C$2:$C$215,Shares!$A141,'Stock-AF'!$G$2:$G$215,Shares!$A$1)</f>
        <v>0.15494813107195779</v>
      </c>
      <c r="AI141" s="9">
        <f>SUMIFS('Stock-AF'!AR$2:AR$215,'Stock-AF'!$C$2:$C$215,Shares!$B141,'Stock-AF'!$G$2:$G$215,Shares!$A$1)/SUMIFS('Stock-AF'!AR$2:AR$215,'Stock-AF'!$C$2:$C$215,Shares!$A141,'Stock-AF'!$G$2:$G$215,Shares!$A$1)</f>
        <v>0.94490199337084457</v>
      </c>
      <c r="AJ141" s="9">
        <f>SUMIFS('Stock-AF'!AS$2:AS$215,'Stock-AF'!$C$2:$C$215,Shares!$B141,'Stock-AF'!$G$2:$G$215,Shares!$A$1)/SUMIFS('Stock-AF'!AS$2:AS$215,'Stock-AF'!$C$2:$C$215,Shares!$A141,'Stock-AF'!$G$2:$G$215,Shares!$A$1)</f>
        <v>0.99337447469049334</v>
      </c>
      <c r="AK141" s="9">
        <f>SUMIFS('Stock-AF'!AT$2:AT$215,'Stock-AF'!$C$2:$C$215,Shares!$B141,'Stock-AF'!$G$2:$G$215,Shares!$A$1)/SUMIFS('Stock-AF'!AT$2:AT$215,'Stock-AF'!$C$2:$C$215,Shares!$A141,'Stock-AF'!$G$2:$G$215,Shares!$A$1)</f>
        <v>0.59672619047619024</v>
      </c>
      <c r="AL141" s="9">
        <f>SUMIFS('Stock-AF'!AU$2:AU$215,'Stock-AF'!$C$2:$C$215,Shares!$B141,'Stock-AF'!$G$2:$G$215,Shares!$A$1)/SUMIFS('Stock-AF'!AU$2:AU$215,'Stock-AF'!$C$2:$C$215,Shares!$A141,'Stock-AF'!$G$2:$G$215,Shares!$A$1)</f>
        <v>0.65292096219931284</v>
      </c>
      <c r="AM141" s="9">
        <f>SUMIFS('Stock-AF'!AV$2:AV$215,'Stock-AF'!$C$2:$C$215,Shares!$B141,'Stock-AF'!$G$2:$G$215,Shares!$A$1)/SUMIFS('Stock-AF'!AV$2:AV$215,'Stock-AF'!$C$2:$C$215,Shares!$A141,'Stock-AF'!$G$2:$G$215,Shares!$A$1)</f>
        <v>0.57467028323210922</v>
      </c>
    </row>
    <row r="142" spans="1:39">
      <c r="A142" t="str">
        <f t="shared" si="2"/>
        <v>R_ES-CK-FL*</v>
      </c>
      <c r="B142" s="4" t="s">
        <v>62</v>
      </c>
      <c r="C142" s="9">
        <f>SUMIFS('Stock-AF'!L$2:L$215,'Stock-AF'!$C$2:$C$215,Shares!$B142,'Stock-AF'!$G$2:$G$215,Shares!$A$1)/SUMIFS('Stock-AF'!L$2:L$215,'Stock-AF'!$C$2:$C$215,Shares!$A142,'Stock-AF'!$G$2:$G$215,Shares!$A$1)</f>
        <v>0</v>
      </c>
      <c r="D142" s="9">
        <f>SUMIFS('Stock-AF'!M$2:M$215,'Stock-AF'!$C$2:$C$215,Shares!$B142,'Stock-AF'!$G$2:$G$215,Shares!$A$1)/SUMIFS('Stock-AF'!M$2:M$215,'Stock-AF'!$C$2:$C$215,Shares!$A142,'Stock-AF'!$G$2:$G$215,Shares!$A$1)</f>
        <v>6.3892254636965087E-2</v>
      </c>
      <c r="E142" s="9">
        <f>SUMIFS('Stock-AF'!N$2:N$215,'Stock-AF'!$C$2:$C$215,Shares!$B142,'Stock-AF'!$G$2:$G$215,Shares!$A$1)/SUMIFS('Stock-AF'!N$2:N$215,'Stock-AF'!$C$2:$C$215,Shares!$A142,'Stock-AF'!$G$2:$G$215,Shares!$A$1)</f>
        <v>1.7747190824404655E-2</v>
      </c>
      <c r="F142" s="9">
        <f>SUMIFS('Stock-AF'!O$2:O$215,'Stock-AF'!$C$2:$C$215,Shares!$B142,'Stock-AF'!$G$2:$G$215,Shares!$A$1)/SUMIFS('Stock-AF'!O$2:O$215,'Stock-AF'!$C$2:$C$215,Shares!$A142,'Stock-AF'!$G$2:$G$215,Shares!$A$1)</f>
        <v>0.22527021724396207</v>
      </c>
      <c r="G142" s="9">
        <f>SUMIFS('Stock-AF'!P$2:P$215,'Stock-AF'!$C$2:$C$215,Shares!$B142,'Stock-AF'!$G$2:$G$215,Shares!$A$1)/SUMIFS('Stock-AF'!P$2:P$215,'Stock-AF'!$C$2:$C$215,Shares!$A142,'Stock-AF'!$G$2:$G$215,Shares!$A$1)</f>
        <v>1.2520702219277903E-2</v>
      </c>
      <c r="H142" s="9">
        <f>SUMIFS('Stock-AF'!Q$2:Q$215,'Stock-AF'!$C$2:$C$215,Shares!$B142,'Stock-AF'!$G$2:$G$215,Shares!$A$1)/SUMIFS('Stock-AF'!Q$2:Q$215,'Stock-AF'!$C$2:$C$215,Shares!$A142,'Stock-AF'!$G$2:$G$215,Shares!$A$1)</f>
        <v>6.7709043506714167E-3</v>
      </c>
      <c r="I142" s="9">
        <f>SUMIFS('Stock-AF'!R$2:R$215,'Stock-AF'!$C$2:$C$215,Shares!$B142,'Stock-AF'!$G$2:$G$215,Shares!$A$1)/SUMIFS('Stock-AF'!R$2:R$215,'Stock-AF'!$C$2:$C$215,Shares!$A142,'Stock-AF'!$G$2:$G$215,Shares!$A$1)</f>
        <v>0</v>
      </c>
      <c r="J142" s="9">
        <f>SUMIFS('Stock-AF'!S$2:S$215,'Stock-AF'!$C$2:$C$215,Shares!$B142,'Stock-AF'!$G$2:$G$215,Shares!$A$1)/SUMIFS('Stock-AF'!S$2:S$215,'Stock-AF'!$C$2:$C$215,Shares!$A142,'Stock-AF'!$G$2:$G$215,Shares!$A$1)</f>
        <v>0.19584055459272146</v>
      </c>
      <c r="K142" s="9">
        <f>SUMIFS('Stock-AF'!T$2:T$215,'Stock-AF'!$C$2:$C$215,Shares!$B142,'Stock-AF'!$G$2:$G$215,Shares!$A$1)/SUMIFS('Stock-AF'!T$2:T$215,'Stock-AF'!$C$2:$C$215,Shares!$A142,'Stock-AF'!$G$2:$G$215,Shares!$A$1)</f>
        <v>1.423235034632923E-2</v>
      </c>
      <c r="L142" s="9">
        <f>SUMIFS('Stock-AF'!U$2:U$215,'Stock-AF'!$C$2:$C$215,Shares!$B142,'Stock-AF'!$G$2:$G$215,Shares!$A$1)/SUMIFS('Stock-AF'!U$2:U$215,'Stock-AF'!$C$2:$C$215,Shares!$A142,'Stock-AF'!$G$2:$G$215,Shares!$A$1)</f>
        <v>2.81585983275498E-2</v>
      </c>
      <c r="M142" s="9">
        <f>SUMIFS('Stock-AF'!V$2:V$215,'Stock-AF'!$C$2:$C$215,Shares!$B142,'Stock-AF'!$G$2:$G$215,Shares!$A$1)/SUMIFS('Stock-AF'!V$2:V$215,'Stock-AF'!$C$2:$C$215,Shares!$A142,'Stock-AF'!$G$2:$G$215,Shares!$A$1)</f>
        <v>2.5325278810408823E-2</v>
      </c>
      <c r="N142" s="9">
        <f>SUMIFS('Stock-AF'!W$2:W$215,'Stock-AF'!$C$2:$C$215,Shares!$B142,'Stock-AF'!$G$2:$G$215,Shares!$A$1)/SUMIFS('Stock-AF'!W$2:W$215,'Stock-AF'!$C$2:$C$215,Shares!$A142,'Stock-AF'!$G$2:$G$215,Shares!$A$1)</f>
        <v>2.1452319383608604E-2</v>
      </c>
      <c r="O142" s="9">
        <f>SUMIFS('Stock-AF'!X$2:X$215,'Stock-AF'!$C$2:$C$215,Shares!$B142,'Stock-AF'!$G$2:$G$215,Shares!$A$1)/SUMIFS('Stock-AF'!X$2:X$215,'Stock-AF'!$C$2:$C$215,Shares!$A142,'Stock-AF'!$G$2:$G$215,Shares!$A$1)</f>
        <v>0.26850666583408817</v>
      </c>
      <c r="P142" s="9">
        <f>SUMIFS('Stock-AF'!Y$2:Y$215,'Stock-AF'!$C$2:$C$215,Shares!$B142,'Stock-AF'!$G$2:$G$215,Shares!$A$1)/SUMIFS('Stock-AF'!Y$2:Y$215,'Stock-AF'!$C$2:$C$215,Shares!$A142,'Stock-AF'!$G$2:$G$215,Shares!$A$1)</f>
        <v>2.8673378361157064E-3</v>
      </c>
      <c r="Q142" s="9">
        <f>SUMIFS('Stock-AF'!Z$2:Z$215,'Stock-AF'!$C$2:$C$215,Shares!$B142,'Stock-AF'!$G$2:$G$215,Shares!$A$1)/SUMIFS('Stock-AF'!Z$2:Z$215,'Stock-AF'!$C$2:$C$215,Shares!$A142,'Stock-AF'!$G$2:$G$215,Shares!$A$1)</f>
        <v>0.12730915802245502</v>
      </c>
      <c r="R142" s="9">
        <f>SUMIFS('Stock-AF'!AA$2:AA$215,'Stock-AF'!$C$2:$C$215,Shares!$B142,'Stock-AF'!$G$2:$G$215,Shares!$A$1)/SUMIFS('Stock-AF'!AA$2:AA$215,'Stock-AF'!$C$2:$C$215,Shares!$A142,'Stock-AF'!$G$2:$G$215,Shares!$A$1)</f>
        <v>0.13047354864275804</v>
      </c>
      <c r="S142" s="9">
        <f>SUMIFS('Stock-AF'!AB$2:AB$215,'Stock-AF'!$C$2:$C$215,Shares!$B142,'Stock-AF'!$G$2:$G$215,Shares!$A$1)/SUMIFS('Stock-AF'!AB$2:AB$215,'Stock-AF'!$C$2:$C$215,Shares!$A142,'Stock-AF'!$G$2:$G$215,Shares!$A$1)</f>
        <v>0.3818790448560585</v>
      </c>
      <c r="T142" s="9">
        <f>SUMIFS('Stock-AF'!AC$2:AC$215,'Stock-AF'!$C$2:$C$215,Shares!$B142,'Stock-AF'!$G$2:$G$215,Shares!$A$1)/SUMIFS('Stock-AF'!AC$2:AC$215,'Stock-AF'!$C$2:$C$215,Shares!$A142,'Stock-AF'!$G$2:$G$215,Shares!$A$1)</f>
        <v>0.15692373699453002</v>
      </c>
      <c r="U142" s="9">
        <f>SUMIFS('Stock-AF'!AD$2:AD$215,'Stock-AF'!$C$2:$C$215,Shares!$B142,'Stock-AF'!$G$2:$G$215,Shares!$A$1)/SUMIFS('Stock-AF'!AD$2:AD$215,'Stock-AF'!$C$2:$C$215,Shares!$A142,'Stock-AF'!$G$2:$G$215,Shares!$A$1)</f>
        <v>0</v>
      </c>
      <c r="V142" s="9">
        <f>SUMIFS('Stock-AF'!AE$2:AE$215,'Stock-AF'!$C$2:$C$215,Shares!$B142,'Stock-AF'!$G$2:$G$215,Shares!$A$1)/SUMIFS('Stock-AF'!AE$2:AE$215,'Stock-AF'!$C$2:$C$215,Shares!$A142,'Stock-AF'!$G$2:$G$215,Shares!$A$1)</f>
        <v>0.57182279347227805</v>
      </c>
      <c r="W142" s="9">
        <f>SUMIFS('Stock-AF'!AF$2:AF$215,'Stock-AF'!$C$2:$C$215,Shares!$B142,'Stock-AF'!$G$2:$G$215,Shares!$A$1)/SUMIFS('Stock-AF'!AF$2:AF$215,'Stock-AF'!$C$2:$C$215,Shares!$A142,'Stock-AF'!$G$2:$G$215,Shares!$A$1)</f>
        <v>0</v>
      </c>
      <c r="X142" s="9">
        <f>SUMIFS('Stock-AF'!AG$2:AG$215,'Stock-AF'!$C$2:$C$215,Shares!$B142,'Stock-AF'!$G$2:$G$215,Shares!$A$1)/SUMIFS('Stock-AF'!AG$2:AG$215,'Stock-AF'!$C$2:$C$215,Shares!$A142,'Stock-AF'!$G$2:$G$215,Shares!$A$1)</f>
        <v>4.7559838358719263E-2</v>
      </c>
      <c r="Y142" s="9">
        <f>SUMIFS('Stock-AF'!AH$2:AH$215,'Stock-AF'!$C$2:$C$215,Shares!$B142,'Stock-AF'!$G$2:$G$215,Shares!$A$1)/SUMIFS('Stock-AF'!AH$2:AH$215,'Stock-AF'!$C$2:$C$215,Shares!$A142,'Stock-AF'!$G$2:$G$215,Shares!$A$1)</f>
        <v>0.24788298691301022</v>
      </c>
      <c r="Z142" s="9">
        <f>SUMIFS('Stock-AF'!AI$2:AI$215,'Stock-AF'!$C$2:$C$215,Shares!$B142,'Stock-AF'!$G$2:$G$215,Shares!$A$1)/SUMIFS('Stock-AF'!AI$2:AI$215,'Stock-AF'!$C$2:$C$215,Shares!$A142,'Stock-AF'!$G$2:$G$215,Shares!$A$1)</f>
        <v>7.3667291722475381E-2</v>
      </c>
      <c r="AA142" s="9">
        <f>SUMIFS('Stock-AF'!AJ$2:AJ$215,'Stock-AF'!$C$2:$C$215,Shares!$B142,'Stock-AF'!$G$2:$G$215,Shares!$A$1)/SUMIFS('Stock-AF'!AJ$2:AJ$215,'Stock-AF'!$C$2:$C$215,Shares!$A142,'Stock-AF'!$G$2:$G$215,Shares!$A$1)</f>
        <v>0</v>
      </c>
      <c r="AB142" s="9">
        <f>SUMIFS('Stock-AF'!AK$2:AK$215,'Stock-AF'!$C$2:$C$215,Shares!$B142,'Stock-AF'!$G$2:$G$215,Shares!$A$1)/SUMIFS('Stock-AF'!AK$2:AK$215,'Stock-AF'!$C$2:$C$215,Shares!$A142,'Stock-AF'!$G$2:$G$215,Shares!$A$1)</f>
        <v>0</v>
      </c>
      <c r="AC142" s="9">
        <f>SUMIFS('Stock-AF'!AL$2:AL$215,'Stock-AF'!$C$2:$C$215,Shares!$B142,'Stock-AF'!$G$2:$G$215,Shares!$A$1)/SUMIFS('Stock-AF'!AL$2:AL$215,'Stock-AF'!$C$2:$C$215,Shares!$A142,'Stock-AF'!$G$2:$G$215,Shares!$A$1)</f>
        <v>0</v>
      </c>
      <c r="AD142" s="9">
        <f>SUMIFS('Stock-AF'!AM$2:AM$215,'Stock-AF'!$C$2:$C$215,Shares!$B142,'Stock-AF'!$G$2:$G$215,Shares!$A$1)/SUMIFS('Stock-AF'!AM$2:AM$215,'Stock-AF'!$C$2:$C$215,Shares!$A142,'Stock-AF'!$G$2:$G$215,Shares!$A$1)</f>
        <v>0.33127312248191265</v>
      </c>
      <c r="AE142" s="9">
        <f>SUMIFS('Stock-AF'!AN$2:AN$215,'Stock-AF'!$C$2:$C$215,Shares!$B142,'Stock-AF'!$G$2:$G$215,Shares!$A$1)/SUMIFS('Stock-AF'!AN$2:AN$215,'Stock-AF'!$C$2:$C$215,Shares!$A142,'Stock-AF'!$G$2:$G$215,Shares!$A$1)</f>
        <v>1.1116641313102518E-4</v>
      </c>
      <c r="AF142" s="9">
        <f>SUMIFS('Stock-AF'!AO$2:AO$215,'Stock-AF'!$C$2:$C$215,Shares!$B142,'Stock-AF'!$G$2:$G$215,Shares!$A$1)/SUMIFS('Stock-AF'!AO$2:AO$215,'Stock-AF'!$C$2:$C$215,Shares!$A142,'Stock-AF'!$G$2:$G$215,Shares!$A$1)</f>
        <v>0.11072940238483285</v>
      </c>
      <c r="AG142" s="9">
        <f>SUMIFS('Stock-AF'!AP$2:AP$215,'Stock-AF'!$C$2:$C$215,Shares!$B142,'Stock-AF'!$G$2:$G$215,Shares!$A$1)/SUMIFS('Stock-AF'!AP$2:AP$215,'Stock-AF'!$C$2:$C$215,Shares!$A142,'Stock-AF'!$G$2:$G$215,Shares!$A$1)</f>
        <v>8.1485204498335129E-2</v>
      </c>
      <c r="AH142" s="9">
        <f>SUMIFS('Stock-AF'!AQ$2:AQ$215,'Stock-AF'!$C$2:$C$215,Shares!$B142,'Stock-AF'!$G$2:$G$215,Shares!$A$1)/SUMIFS('Stock-AF'!AQ$2:AQ$215,'Stock-AF'!$C$2:$C$215,Shares!$A142,'Stock-AF'!$G$2:$G$215,Shares!$A$1)</f>
        <v>0.29939074592458431</v>
      </c>
      <c r="AI142" s="9">
        <f>SUMIFS('Stock-AF'!AR$2:AR$215,'Stock-AF'!$C$2:$C$215,Shares!$B142,'Stock-AF'!$G$2:$G$215,Shares!$A$1)/SUMIFS('Stock-AF'!AR$2:AR$215,'Stock-AF'!$C$2:$C$215,Shares!$A142,'Stock-AF'!$G$2:$G$215,Shares!$A$1)</f>
        <v>2.6442225277526439E-2</v>
      </c>
      <c r="AJ142" s="9">
        <f>SUMIFS('Stock-AF'!AS$2:AS$215,'Stock-AF'!$C$2:$C$215,Shares!$B142,'Stock-AF'!$G$2:$G$215,Shares!$A$1)/SUMIFS('Stock-AF'!AS$2:AS$215,'Stock-AF'!$C$2:$C$215,Shares!$A142,'Stock-AF'!$G$2:$G$215,Shares!$A$1)</f>
        <v>6.6255253095066713E-3</v>
      </c>
      <c r="AK142" s="9">
        <f>SUMIFS('Stock-AF'!AT$2:AT$215,'Stock-AF'!$C$2:$C$215,Shares!$B142,'Stock-AF'!$G$2:$G$215,Shares!$A$1)/SUMIFS('Stock-AF'!AT$2:AT$215,'Stock-AF'!$C$2:$C$215,Shares!$A142,'Stock-AF'!$G$2:$G$215,Shares!$A$1)</f>
        <v>8.4821428571428492E-2</v>
      </c>
      <c r="AL142" s="9">
        <f>SUMIFS('Stock-AF'!AU$2:AU$215,'Stock-AF'!$C$2:$C$215,Shares!$B142,'Stock-AF'!$G$2:$G$215,Shares!$A$1)/SUMIFS('Stock-AF'!AU$2:AU$215,'Stock-AF'!$C$2:$C$215,Shares!$A142,'Stock-AF'!$G$2:$G$215,Shares!$A$1)</f>
        <v>0.3107944208611278</v>
      </c>
      <c r="AM142" s="9">
        <f>SUMIFS('Stock-AF'!AV$2:AV$215,'Stock-AF'!$C$2:$C$215,Shares!$B142,'Stock-AF'!$G$2:$G$215,Shares!$A$1)/SUMIFS('Stock-AF'!AV$2:AV$215,'Stock-AF'!$C$2:$C$215,Shares!$A142,'Stock-AF'!$G$2:$G$215,Shares!$A$1)</f>
        <v>0.39413683982939213</v>
      </c>
    </row>
    <row r="143" spans="1:39">
      <c r="A143" t="str">
        <f t="shared" si="2"/>
        <v>R_ES-CK-FL*</v>
      </c>
      <c r="B143" s="4" t="s">
        <v>63</v>
      </c>
      <c r="C143" s="9">
        <f>SUMIFS('Stock-AF'!L$2:L$215,'Stock-AF'!$C$2:$C$215,Shares!$B143,'Stock-AF'!$G$2:$G$215,Shares!$A$1)/SUMIFS('Stock-AF'!L$2:L$215,'Stock-AF'!$C$2:$C$215,Shares!$A143,'Stock-AF'!$G$2:$G$215,Shares!$A$1)</f>
        <v>0.23831651481576394</v>
      </c>
      <c r="D143" s="9">
        <f>SUMIFS('Stock-AF'!M$2:M$215,'Stock-AF'!$C$2:$C$215,Shares!$B143,'Stock-AF'!$G$2:$G$215,Shares!$A$1)/SUMIFS('Stock-AF'!M$2:M$215,'Stock-AF'!$C$2:$C$215,Shares!$A143,'Stock-AF'!$G$2:$G$215,Shares!$A$1)</f>
        <v>3.3087892627458218E-2</v>
      </c>
      <c r="E143" s="9">
        <f>SUMIFS('Stock-AF'!N$2:N$215,'Stock-AF'!$C$2:$C$215,Shares!$B143,'Stock-AF'!$G$2:$G$215,Shares!$A$1)/SUMIFS('Stock-AF'!N$2:N$215,'Stock-AF'!$C$2:$C$215,Shares!$A143,'Stock-AF'!$G$2:$G$215,Shares!$A$1)</f>
        <v>0</v>
      </c>
      <c r="F143" s="9">
        <f>SUMIFS('Stock-AF'!O$2:O$215,'Stock-AF'!$C$2:$C$215,Shares!$B143,'Stock-AF'!$G$2:$G$215,Shares!$A$1)/SUMIFS('Stock-AF'!O$2:O$215,'Stock-AF'!$C$2:$C$215,Shares!$A143,'Stock-AF'!$G$2:$G$215,Shares!$A$1)</f>
        <v>3.9453501230692349E-2</v>
      </c>
      <c r="G143" s="9">
        <f>SUMIFS('Stock-AF'!P$2:P$215,'Stock-AF'!$C$2:$C$215,Shares!$B143,'Stock-AF'!$G$2:$G$215,Shares!$A$1)/SUMIFS('Stock-AF'!P$2:P$215,'Stock-AF'!$C$2:$C$215,Shares!$A143,'Stock-AF'!$G$2:$G$215,Shares!$A$1)</f>
        <v>5.5117588605498438E-2</v>
      </c>
      <c r="H143" s="9">
        <f>SUMIFS('Stock-AF'!Q$2:Q$215,'Stock-AF'!$C$2:$C$215,Shares!$B143,'Stock-AF'!$G$2:$G$215,Shares!$A$1)/SUMIFS('Stock-AF'!Q$2:Q$215,'Stock-AF'!$C$2:$C$215,Shares!$A143,'Stock-AF'!$G$2:$G$215,Shares!$A$1)</f>
        <v>0</v>
      </c>
      <c r="I143" s="9">
        <f>SUMIFS('Stock-AF'!R$2:R$215,'Stock-AF'!$C$2:$C$215,Shares!$B143,'Stock-AF'!$G$2:$G$215,Shares!$A$1)/SUMIFS('Stock-AF'!R$2:R$215,'Stock-AF'!$C$2:$C$215,Shares!$A143,'Stock-AF'!$G$2:$G$215,Shares!$A$1)</f>
        <v>0.60295434198746645</v>
      </c>
      <c r="J143" s="9">
        <f>SUMIFS('Stock-AF'!S$2:S$215,'Stock-AF'!$C$2:$C$215,Shares!$B143,'Stock-AF'!$G$2:$G$215,Shares!$A$1)/SUMIFS('Stock-AF'!S$2:S$215,'Stock-AF'!$C$2:$C$215,Shares!$A143,'Stock-AF'!$G$2:$G$215,Shares!$A$1)</f>
        <v>3.4662045060658612E-3</v>
      </c>
      <c r="K143" s="9">
        <f>SUMIFS('Stock-AF'!T$2:T$215,'Stock-AF'!$C$2:$C$215,Shares!$B143,'Stock-AF'!$G$2:$G$215,Shares!$A$1)/SUMIFS('Stock-AF'!T$2:T$215,'Stock-AF'!$C$2:$C$215,Shares!$A143,'Stock-AF'!$G$2:$G$215,Shares!$A$1)</f>
        <v>7.3598258029395611E-2</v>
      </c>
      <c r="L143" s="9">
        <f>SUMIFS('Stock-AF'!U$2:U$215,'Stock-AF'!$C$2:$C$215,Shares!$B143,'Stock-AF'!$G$2:$G$215,Shares!$A$1)/SUMIFS('Stock-AF'!U$2:U$215,'Stock-AF'!$C$2:$C$215,Shares!$A143,'Stock-AF'!$G$2:$G$215,Shares!$A$1)</f>
        <v>3.1401103589510114E-2</v>
      </c>
      <c r="M143" s="9">
        <f>SUMIFS('Stock-AF'!V$2:V$215,'Stock-AF'!$C$2:$C$215,Shares!$B143,'Stock-AF'!$G$2:$G$215,Shares!$A$1)/SUMIFS('Stock-AF'!V$2:V$215,'Stock-AF'!$C$2:$C$215,Shares!$A143,'Stock-AF'!$G$2:$G$215,Shares!$A$1)</f>
        <v>3.0901486988847572E-2</v>
      </c>
      <c r="N143" s="9">
        <f>SUMIFS('Stock-AF'!W$2:W$215,'Stock-AF'!$C$2:$C$215,Shares!$B143,'Stock-AF'!$G$2:$G$215,Shares!$A$1)/SUMIFS('Stock-AF'!W$2:W$215,'Stock-AF'!$C$2:$C$215,Shares!$A143,'Stock-AF'!$G$2:$G$215,Shares!$A$1)</f>
        <v>2.9579397329674361E-2</v>
      </c>
      <c r="O143" s="9">
        <f>SUMIFS('Stock-AF'!X$2:X$215,'Stock-AF'!$C$2:$C$215,Shares!$B143,'Stock-AF'!$G$2:$G$215,Shares!$A$1)/SUMIFS('Stock-AF'!X$2:X$215,'Stock-AF'!$C$2:$C$215,Shares!$A143,'Stock-AF'!$G$2:$G$215,Shares!$A$1)</f>
        <v>0.13343116134336577</v>
      </c>
      <c r="P143" s="9">
        <f>SUMIFS('Stock-AF'!Y$2:Y$215,'Stock-AF'!$C$2:$C$215,Shares!$B143,'Stock-AF'!$G$2:$G$215,Shares!$A$1)/SUMIFS('Stock-AF'!Y$2:Y$215,'Stock-AF'!$C$2:$C$215,Shares!$A143,'Stock-AF'!$G$2:$G$215,Shares!$A$1)</f>
        <v>9.8763858799540954E-3</v>
      </c>
      <c r="Q143" s="9">
        <f>SUMIFS('Stock-AF'!Z$2:Z$215,'Stock-AF'!$C$2:$C$215,Shares!$B143,'Stock-AF'!$G$2:$G$215,Shares!$A$1)/SUMIFS('Stock-AF'!Z$2:Z$215,'Stock-AF'!$C$2:$C$215,Shares!$A143,'Stock-AF'!$G$2:$G$215,Shares!$A$1)</f>
        <v>0.11329613616555832</v>
      </c>
      <c r="R143" s="9">
        <f>SUMIFS('Stock-AF'!AA$2:AA$215,'Stock-AF'!$C$2:$C$215,Shares!$B143,'Stock-AF'!$G$2:$G$215,Shares!$A$1)/SUMIFS('Stock-AF'!AA$2:AA$215,'Stock-AF'!$C$2:$C$215,Shares!$A143,'Stock-AF'!$G$2:$G$215,Shares!$A$1)</f>
        <v>0.15177333069149981</v>
      </c>
      <c r="S143" s="9">
        <f>SUMIFS('Stock-AF'!AB$2:AB$215,'Stock-AF'!$C$2:$C$215,Shares!$B143,'Stock-AF'!$G$2:$G$215,Shares!$A$1)/SUMIFS('Stock-AF'!AB$2:AB$215,'Stock-AF'!$C$2:$C$215,Shares!$A143,'Stock-AF'!$G$2:$G$215,Shares!$A$1)</f>
        <v>0.10814550323588518</v>
      </c>
      <c r="T143" s="9">
        <f>SUMIFS('Stock-AF'!AC$2:AC$215,'Stock-AF'!$C$2:$C$215,Shares!$B143,'Stock-AF'!$G$2:$G$215,Shares!$A$1)/SUMIFS('Stock-AF'!AC$2:AC$215,'Stock-AF'!$C$2:$C$215,Shares!$A143,'Stock-AF'!$G$2:$G$215,Shares!$A$1)</f>
        <v>8.3235010189853131E-2</v>
      </c>
      <c r="U143" s="9">
        <f>SUMIFS('Stock-AF'!AD$2:AD$215,'Stock-AF'!$C$2:$C$215,Shares!$B143,'Stock-AF'!$G$2:$G$215,Shares!$A$1)/SUMIFS('Stock-AF'!AD$2:AD$215,'Stock-AF'!$C$2:$C$215,Shares!$A143,'Stock-AF'!$G$2:$G$215,Shares!$A$1)</f>
        <v>2.0558438164241969E-2</v>
      </c>
      <c r="V143" s="9">
        <f>SUMIFS('Stock-AF'!AE$2:AE$215,'Stock-AF'!$C$2:$C$215,Shares!$B143,'Stock-AF'!$G$2:$G$215,Shares!$A$1)/SUMIFS('Stock-AF'!AE$2:AE$215,'Stock-AF'!$C$2:$C$215,Shares!$A143,'Stock-AF'!$G$2:$G$215,Shares!$A$1)</f>
        <v>0.15636482646791913</v>
      </c>
      <c r="W143" s="9">
        <f>SUMIFS('Stock-AF'!AF$2:AF$215,'Stock-AF'!$C$2:$C$215,Shares!$B143,'Stock-AF'!$G$2:$G$215,Shares!$A$1)/SUMIFS('Stock-AF'!AF$2:AF$215,'Stock-AF'!$C$2:$C$215,Shares!$A143,'Stock-AF'!$G$2:$G$215,Shares!$A$1)</f>
        <v>6.6594524383758916E-2</v>
      </c>
      <c r="X143" s="9">
        <f>SUMIFS('Stock-AF'!AG$2:AG$215,'Stock-AF'!$C$2:$C$215,Shares!$B143,'Stock-AF'!$G$2:$G$215,Shares!$A$1)/SUMIFS('Stock-AF'!AG$2:AG$215,'Stock-AF'!$C$2:$C$215,Shares!$A143,'Stock-AF'!$G$2:$G$215,Shares!$A$1)</f>
        <v>0.15293751942803871</v>
      </c>
      <c r="Y143" s="9">
        <f>SUMIFS('Stock-AF'!AH$2:AH$215,'Stock-AF'!$C$2:$C$215,Shares!$B143,'Stock-AF'!$G$2:$G$215,Shares!$A$1)/SUMIFS('Stock-AF'!AH$2:AH$215,'Stock-AF'!$C$2:$C$215,Shares!$A143,'Stock-AF'!$G$2:$G$215,Shares!$A$1)</f>
        <v>4.387990762124705E-2</v>
      </c>
      <c r="Z143" s="9">
        <f>SUMIFS('Stock-AF'!AI$2:AI$215,'Stock-AF'!$C$2:$C$215,Shares!$B143,'Stock-AF'!$G$2:$G$215,Shares!$A$1)/SUMIFS('Stock-AF'!AI$2:AI$215,'Stock-AF'!$C$2:$C$215,Shares!$A143,'Stock-AF'!$G$2:$G$215,Shares!$A$1)</f>
        <v>0.17385480846504142</v>
      </c>
      <c r="AA143" s="9">
        <f>SUMIFS('Stock-AF'!AJ$2:AJ$215,'Stock-AF'!$C$2:$C$215,Shares!$B143,'Stock-AF'!$G$2:$G$215,Shares!$A$1)/SUMIFS('Stock-AF'!AJ$2:AJ$215,'Stock-AF'!$C$2:$C$215,Shares!$A143,'Stock-AF'!$G$2:$G$215,Shares!$A$1)</f>
        <v>0</v>
      </c>
      <c r="AB143" s="9">
        <f>SUMIFS('Stock-AF'!AK$2:AK$215,'Stock-AF'!$C$2:$C$215,Shares!$B143,'Stock-AF'!$G$2:$G$215,Shares!$A$1)/SUMIFS('Stock-AF'!AK$2:AK$215,'Stock-AF'!$C$2:$C$215,Shares!$A143,'Stock-AF'!$G$2:$G$215,Shares!$A$1)</f>
        <v>4.3326789528055132E-2</v>
      </c>
      <c r="AC143" s="9">
        <f>SUMIFS('Stock-AF'!AL$2:AL$215,'Stock-AF'!$C$2:$C$215,Shares!$B143,'Stock-AF'!$G$2:$G$215,Shares!$A$1)/SUMIFS('Stock-AF'!AL$2:AL$215,'Stock-AF'!$C$2:$C$215,Shares!$A143,'Stock-AF'!$G$2:$G$215,Shares!$A$1)</f>
        <v>0.55520504731861198</v>
      </c>
      <c r="AD143" s="9">
        <f>SUMIFS('Stock-AF'!AM$2:AM$215,'Stock-AF'!$C$2:$C$215,Shares!$B143,'Stock-AF'!$G$2:$G$215,Shares!$A$1)/SUMIFS('Stock-AF'!AM$2:AM$215,'Stock-AF'!$C$2:$C$215,Shares!$A143,'Stock-AF'!$G$2:$G$215,Shares!$A$1)</f>
        <v>2.1835307549593192E-2</v>
      </c>
      <c r="AE143" s="9">
        <f>SUMIFS('Stock-AF'!AN$2:AN$215,'Stock-AF'!$C$2:$C$215,Shares!$B143,'Stock-AF'!$G$2:$G$215,Shares!$A$1)/SUMIFS('Stock-AF'!AN$2:AN$215,'Stock-AF'!$C$2:$C$215,Shares!$A143,'Stock-AF'!$G$2:$G$215,Shares!$A$1)</f>
        <v>5.8608639709957855E-3</v>
      </c>
      <c r="AF143" s="9">
        <f>SUMIFS('Stock-AF'!AO$2:AO$215,'Stock-AF'!$C$2:$C$215,Shares!$B143,'Stock-AF'!$G$2:$G$215,Shares!$A$1)/SUMIFS('Stock-AF'!AO$2:AO$215,'Stock-AF'!$C$2:$C$215,Shares!$A143,'Stock-AF'!$G$2:$G$215,Shares!$A$1)</f>
        <v>0.19701251040579626</v>
      </c>
      <c r="AG143" s="9">
        <f>SUMIFS('Stock-AF'!AP$2:AP$215,'Stock-AF'!$C$2:$C$215,Shares!$B143,'Stock-AF'!$G$2:$G$215,Shares!$A$1)/SUMIFS('Stock-AF'!AP$2:AP$215,'Stock-AF'!$C$2:$C$215,Shares!$A143,'Stock-AF'!$G$2:$G$215,Shares!$A$1)</f>
        <v>0.30596217880253812</v>
      </c>
      <c r="AH143" s="9">
        <f>SUMIFS('Stock-AF'!AQ$2:AQ$215,'Stock-AF'!$C$2:$C$215,Shares!$B143,'Stock-AF'!$G$2:$G$215,Shares!$A$1)/SUMIFS('Stock-AF'!AQ$2:AQ$215,'Stock-AF'!$C$2:$C$215,Shares!$A143,'Stock-AF'!$G$2:$G$215,Shares!$A$1)</f>
        <v>0.27446072781162523</v>
      </c>
      <c r="AI143" s="9">
        <f>SUMIFS('Stock-AF'!AR$2:AR$215,'Stock-AF'!$C$2:$C$215,Shares!$B143,'Stock-AF'!$G$2:$G$215,Shares!$A$1)/SUMIFS('Stock-AF'!AR$2:AR$215,'Stock-AF'!$C$2:$C$215,Shares!$A143,'Stock-AF'!$G$2:$G$215,Shares!$A$1)</f>
        <v>2.8655781351628929E-2</v>
      </c>
      <c r="AJ143" s="9">
        <f>SUMIFS('Stock-AF'!AS$2:AS$215,'Stock-AF'!$C$2:$C$215,Shares!$B143,'Stock-AF'!$G$2:$G$215,Shares!$A$1)/SUMIFS('Stock-AF'!AS$2:AS$215,'Stock-AF'!$C$2:$C$215,Shares!$A143,'Stock-AF'!$G$2:$G$215,Shares!$A$1)</f>
        <v>0</v>
      </c>
      <c r="AK143" s="9">
        <f>SUMIFS('Stock-AF'!AT$2:AT$215,'Stock-AF'!$C$2:$C$215,Shares!$B143,'Stock-AF'!$G$2:$G$215,Shares!$A$1)/SUMIFS('Stock-AF'!AT$2:AT$215,'Stock-AF'!$C$2:$C$215,Shares!$A143,'Stock-AF'!$G$2:$G$215,Shares!$A$1)</f>
        <v>0.2259424603174606</v>
      </c>
      <c r="AL143" s="9">
        <f>SUMIFS('Stock-AF'!AU$2:AU$215,'Stock-AF'!$C$2:$C$215,Shares!$B143,'Stock-AF'!$G$2:$G$215,Shares!$A$1)/SUMIFS('Stock-AF'!AU$2:AU$215,'Stock-AF'!$C$2:$C$215,Shares!$A143,'Stock-AF'!$G$2:$G$215,Shares!$A$1)</f>
        <v>3.6284616939559346E-2</v>
      </c>
      <c r="AM143" s="9">
        <f>SUMIFS('Stock-AF'!AV$2:AV$215,'Stock-AF'!$C$2:$C$215,Shares!$B143,'Stock-AF'!$G$2:$G$215,Shares!$A$1)/SUMIFS('Stock-AF'!AV$2:AV$215,'Stock-AF'!$C$2:$C$215,Shares!$A143,'Stock-AF'!$G$2:$G$215,Shares!$A$1)</f>
        <v>3.1192876938498683E-2</v>
      </c>
    </row>
    <row r="144" spans="1:39">
      <c r="A144" t="str">
        <f t="shared" si="2"/>
        <v>R_ES-CK-SD*</v>
      </c>
      <c r="B144" s="4" t="s">
        <v>64</v>
      </c>
      <c r="C144" s="9">
        <f>SUMIFS('Stock-AF'!L$2:L$215,'Stock-AF'!$C$2:$C$215,Shares!$B144,'Stock-AF'!$G$2:$G$215,Shares!$A$1)/SUMIFS('Stock-AF'!L$2:L$215,'Stock-AF'!$C$2:$C$215,Shares!$A144,'Stock-AF'!$G$2:$G$215,Shares!$A$1)</f>
        <v>4.8676695527937471E-2</v>
      </c>
      <c r="D144" s="9">
        <f>SUMIFS('Stock-AF'!M$2:M$215,'Stock-AF'!$C$2:$C$215,Shares!$B144,'Stock-AF'!$G$2:$G$215,Shares!$A$1)/SUMIFS('Stock-AF'!M$2:M$215,'Stock-AF'!$C$2:$C$215,Shares!$A144,'Stock-AF'!$G$2:$G$215,Shares!$A$1)</f>
        <v>3.2528660639388543E-2</v>
      </c>
      <c r="E144" s="9">
        <f>SUMIFS('Stock-AF'!N$2:N$215,'Stock-AF'!$C$2:$C$215,Shares!$B144,'Stock-AF'!$G$2:$G$215,Shares!$A$1)/SUMIFS('Stock-AF'!N$2:N$215,'Stock-AF'!$C$2:$C$215,Shares!$A144,'Stock-AF'!$G$2:$G$215,Shares!$A$1)</f>
        <v>0</v>
      </c>
      <c r="F144" s="9">
        <f>SUMIFS('Stock-AF'!O$2:O$215,'Stock-AF'!$C$2:$C$215,Shares!$B144,'Stock-AF'!$G$2:$G$215,Shares!$A$1)/SUMIFS('Stock-AF'!O$2:O$215,'Stock-AF'!$C$2:$C$215,Shares!$A144,'Stock-AF'!$G$2:$G$215,Shares!$A$1)</f>
        <v>0</v>
      </c>
      <c r="G144" s="9">
        <f>SUMIFS('Stock-AF'!P$2:P$215,'Stock-AF'!$C$2:$C$215,Shares!$B144,'Stock-AF'!$G$2:$G$215,Shares!$A$1)/SUMIFS('Stock-AF'!P$2:P$215,'Stock-AF'!$C$2:$C$215,Shares!$A144,'Stock-AF'!$G$2:$G$215,Shares!$A$1)</f>
        <v>3.7297118251076657E-2</v>
      </c>
      <c r="H144" s="9">
        <f>SUMIFS('Stock-AF'!Q$2:Q$215,'Stock-AF'!$C$2:$C$215,Shares!$B144,'Stock-AF'!$G$2:$G$215,Shares!$A$1)/SUMIFS('Stock-AF'!Q$2:Q$215,'Stock-AF'!$C$2:$C$215,Shares!$A144,'Stock-AF'!$G$2:$G$215,Shares!$A$1)</f>
        <v>0</v>
      </c>
      <c r="I144" s="9">
        <f>SUMIFS('Stock-AF'!R$2:R$215,'Stock-AF'!$C$2:$C$215,Shares!$B144,'Stock-AF'!$G$2:$G$215,Shares!$A$1)/SUMIFS('Stock-AF'!R$2:R$215,'Stock-AF'!$C$2:$C$215,Shares!$A144,'Stock-AF'!$G$2:$G$215,Shares!$A$1)</f>
        <v>0</v>
      </c>
      <c r="J144" s="9">
        <f>SUMIFS('Stock-AF'!S$2:S$215,'Stock-AF'!$C$2:$C$215,Shares!$B144,'Stock-AF'!$G$2:$G$215,Shares!$A$1)/SUMIFS('Stock-AF'!S$2:S$215,'Stock-AF'!$C$2:$C$215,Shares!$A144,'Stock-AF'!$G$2:$G$215,Shares!$A$1)</f>
        <v>2.0489119969189312E-2</v>
      </c>
      <c r="K144" s="9">
        <f>SUMIFS('Stock-AF'!T$2:T$215,'Stock-AF'!$C$2:$C$215,Shares!$B144,'Stock-AF'!$G$2:$G$215,Shares!$A$1)/SUMIFS('Stock-AF'!T$2:T$215,'Stock-AF'!$C$2:$C$215,Shares!$A144,'Stock-AF'!$G$2:$G$215,Shares!$A$1)</f>
        <v>0</v>
      </c>
      <c r="L144" s="9">
        <f>SUMIFS('Stock-AF'!U$2:U$215,'Stock-AF'!$C$2:$C$215,Shares!$B144,'Stock-AF'!$G$2:$G$215,Shares!$A$1)/SUMIFS('Stock-AF'!U$2:U$215,'Stock-AF'!$C$2:$C$215,Shares!$A144,'Stock-AF'!$G$2:$G$215,Shares!$A$1)</f>
        <v>0</v>
      </c>
      <c r="M144" s="9">
        <f>SUMIFS('Stock-AF'!V$2:V$215,'Stock-AF'!$C$2:$C$215,Shares!$B144,'Stock-AF'!$G$2:$G$215,Shares!$A$1)/SUMIFS('Stock-AF'!V$2:V$215,'Stock-AF'!$C$2:$C$215,Shares!$A144,'Stock-AF'!$G$2:$G$215,Shares!$A$1)</f>
        <v>4.4144981412639402E-2</v>
      </c>
      <c r="N144" s="9">
        <f>SUMIFS('Stock-AF'!W$2:W$215,'Stock-AF'!$C$2:$C$215,Shares!$B144,'Stock-AF'!$G$2:$G$215,Shares!$A$1)/SUMIFS('Stock-AF'!W$2:W$215,'Stock-AF'!$C$2:$C$215,Shares!$A144,'Stock-AF'!$G$2:$G$215,Shares!$A$1)</f>
        <v>3.2455538550846923E-2</v>
      </c>
      <c r="O144" s="9">
        <f>SUMIFS('Stock-AF'!X$2:X$215,'Stock-AF'!$C$2:$C$215,Shares!$B144,'Stock-AF'!$G$2:$G$215,Shares!$A$1)/SUMIFS('Stock-AF'!X$2:X$215,'Stock-AF'!$C$2:$C$215,Shares!$A144,'Stock-AF'!$G$2:$G$215,Shares!$A$1)</f>
        <v>9.376918833973371E-3</v>
      </c>
      <c r="P144" s="9">
        <f>SUMIFS('Stock-AF'!Y$2:Y$215,'Stock-AF'!$C$2:$C$215,Shares!$B144,'Stock-AF'!$G$2:$G$215,Shares!$A$1)/SUMIFS('Stock-AF'!Y$2:Y$215,'Stock-AF'!$C$2:$C$215,Shares!$A144,'Stock-AF'!$G$2:$G$215,Shares!$A$1)</f>
        <v>0</v>
      </c>
      <c r="Q144" s="9">
        <f>SUMIFS('Stock-AF'!Z$2:Z$215,'Stock-AF'!$C$2:$C$215,Shares!$B144,'Stock-AF'!$G$2:$G$215,Shares!$A$1)/SUMIFS('Stock-AF'!Z$2:Z$215,'Stock-AF'!$C$2:$C$215,Shares!$A144,'Stock-AF'!$G$2:$G$215,Shares!$A$1)</f>
        <v>0</v>
      </c>
      <c r="R144" s="9">
        <f>SUMIFS('Stock-AF'!AA$2:AA$215,'Stock-AF'!$C$2:$C$215,Shares!$B144,'Stock-AF'!$G$2:$G$215,Shares!$A$1)/SUMIFS('Stock-AF'!AA$2:AA$215,'Stock-AF'!$C$2:$C$215,Shares!$A144,'Stock-AF'!$G$2:$G$215,Shares!$A$1)</f>
        <v>0</v>
      </c>
      <c r="S144" s="9">
        <f>SUMIFS('Stock-AF'!AB$2:AB$215,'Stock-AF'!$C$2:$C$215,Shares!$B144,'Stock-AF'!$G$2:$G$215,Shares!$A$1)/SUMIFS('Stock-AF'!AB$2:AB$215,'Stock-AF'!$C$2:$C$215,Shares!$A144,'Stock-AF'!$G$2:$G$215,Shares!$A$1)</f>
        <v>2.0977460388306224E-2</v>
      </c>
      <c r="T144" s="9">
        <f>SUMIFS('Stock-AF'!AC$2:AC$215,'Stock-AF'!$C$2:$C$215,Shares!$B144,'Stock-AF'!$G$2:$G$215,Shares!$A$1)/SUMIFS('Stock-AF'!AC$2:AC$215,'Stock-AF'!$C$2:$C$215,Shares!$A144,'Stock-AF'!$G$2:$G$215,Shares!$A$1)</f>
        <v>0</v>
      </c>
      <c r="U144" s="9">
        <f>SUMIFS('Stock-AF'!AD$2:AD$215,'Stock-AF'!$C$2:$C$215,Shares!$B144,'Stock-AF'!$G$2:$G$215,Shares!$A$1)/SUMIFS('Stock-AF'!AD$2:AD$215,'Stock-AF'!$C$2:$C$215,Shares!$A144,'Stock-AF'!$G$2:$G$215,Shares!$A$1)</f>
        <v>0</v>
      </c>
      <c r="V144" s="9">
        <f>SUMIFS('Stock-AF'!AE$2:AE$215,'Stock-AF'!$C$2:$C$215,Shares!$B144,'Stock-AF'!$G$2:$G$215,Shares!$A$1)/SUMIFS('Stock-AF'!AE$2:AE$215,'Stock-AF'!$C$2:$C$215,Shares!$A144,'Stock-AF'!$G$2:$G$215,Shares!$A$1)</f>
        <v>0</v>
      </c>
      <c r="W144" s="9">
        <f>SUMIFS('Stock-AF'!AF$2:AF$215,'Stock-AF'!$C$2:$C$215,Shares!$B144,'Stock-AF'!$G$2:$G$215,Shares!$A$1)/SUMIFS('Stock-AF'!AF$2:AF$215,'Stock-AF'!$C$2:$C$215,Shares!$A144,'Stock-AF'!$G$2:$G$215,Shares!$A$1)</f>
        <v>0</v>
      </c>
      <c r="X144" s="9">
        <f>SUMIFS('Stock-AF'!AG$2:AG$215,'Stock-AF'!$C$2:$C$215,Shares!$B144,'Stock-AF'!$G$2:$G$215,Shares!$A$1)/SUMIFS('Stock-AF'!AG$2:AG$215,'Stock-AF'!$C$2:$C$215,Shares!$A144,'Stock-AF'!$G$2:$G$215,Shares!$A$1)</f>
        <v>8.8436431457880285E-2</v>
      </c>
      <c r="Y144" s="9">
        <f>SUMIFS('Stock-AF'!AH$2:AH$215,'Stock-AF'!$C$2:$C$215,Shares!$B144,'Stock-AF'!$G$2:$G$215,Shares!$A$1)/SUMIFS('Stock-AF'!AH$2:AH$215,'Stock-AF'!$C$2:$C$215,Shares!$A144,'Stock-AF'!$G$2:$G$215,Shares!$A$1)</f>
        <v>0</v>
      </c>
      <c r="Z144" s="9">
        <f>SUMIFS('Stock-AF'!AI$2:AI$215,'Stock-AF'!$C$2:$C$215,Shares!$B144,'Stock-AF'!$G$2:$G$215,Shares!$A$1)/SUMIFS('Stock-AF'!AI$2:AI$215,'Stock-AF'!$C$2:$C$215,Shares!$A144,'Stock-AF'!$G$2:$G$215,Shares!$A$1)</f>
        <v>0.19983927136351404</v>
      </c>
      <c r="AA144" s="9">
        <f>SUMIFS('Stock-AF'!AJ$2:AJ$215,'Stock-AF'!$C$2:$C$215,Shares!$B144,'Stock-AF'!$G$2:$G$215,Shares!$A$1)/SUMIFS('Stock-AF'!AJ$2:AJ$215,'Stock-AF'!$C$2:$C$215,Shares!$A144,'Stock-AF'!$G$2:$G$215,Shares!$A$1)</f>
        <v>0.14735752342740055</v>
      </c>
      <c r="AB144" s="9">
        <f>SUMIFS('Stock-AF'!AK$2:AK$215,'Stock-AF'!$C$2:$C$215,Shares!$B144,'Stock-AF'!$G$2:$G$215,Shares!$A$1)/SUMIFS('Stock-AF'!AK$2:AK$215,'Stock-AF'!$C$2:$C$215,Shares!$A144,'Stock-AF'!$G$2:$G$215,Shares!$A$1)</f>
        <v>0</v>
      </c>
      <c r="AC144" s="9">
        <f>SUMIFS('Stock-AF'!AL$2:AL$215,'Stock-AF'!$C$2:$C$215,Shares!$B144,'Stock-AF'!$G$2:$G$215,Shares!$A$1)/SUMIFS('Stock-AF'!AL$2:AL$215,'Stock-AF'!$C$2:$C$215,Shares!$A144,'Stock-AF'!$G$2:$G$215,Shares!$A$1)</f>
        <v>0</v>
      </c>
      <c r="AD144" s="9">
        <f>SUMIFS('Stock-AF'!AM$2:AM$215,'Stock-AF'!$C$2:$C$215,Shares!$B144,'Stock-AF'!$G$2:$G$215,Shares!$A$1)/SUMIFS('Stock-AF'!AM$2:AM$215,'Stock-AF'!$C$2:$C$215,Shares!$A144,'Stock-AF'!$G$2:$G$215,Shares!$A$1)</f>
        <v>0</v>
      </c>
      <c r="AE144" s="9">
        <f>SUMIFS('Stock-AF'!AN$2:AN$215,'Stock-AF'!$C$2:$C$215,Shares!$B144,'Stock-AF'!$G$2:$G$215,Shares!$A$1)/SUMIFS('Stock-AF'!AN$2:AN$215,'Stock-AF'!$C$2:$C$215,Shares!$A144,'Stock-AF'!$G$2:$G$215,Shares!$A$1)</f>
        <v>0</v>
      </c>
      <c r="AF144" s="9">
        <f>SUMIFS('Stock-AF'!AO$2:AO$215,'Stock-AF'!$C$2:$C$215,Shares!$B144,'Stock-AF'!$G$2:$G$215,Shares!$A$1)/SUMIFS('Stock-AF'!AO$2:AO$215,'Stock-AF'!$C$2:$C$215,Shares!$A144,'Stock-AF'!$G$2:$G$215,Shares!$A$1)</f>
        <v>2.1339211387165952E-2</v>
      </c>
      <c r="AG144" s="9">
        <f>SUMIFS('Stock-AF'!AP$2:AP$215,'Stock-AF'!$C$2:$C$215,Shares!$B144,'Stock-AF'!$G$2:$G$215,Shares!$A$1)/SUMIFS('Stock-AF'!AP$2:AP$215,'Stock-AF'!$C$2:$C$215,Shares!$A144,'Stock-AF'!$G$2:$G$215,Shares!$A$1)</f>
        <v>0.18131557454294137</v>
      </c>
      <c r="AH144" s="9">
        <f>SUMIFS('Stock-AF'!AQ$2:AQ$215,'Stock-AF'!$C$2:$C$215,Shares!$B144,'Stock-AF'!$G$2:$G$215,Shares!$A$1)/SUMIFS('Stock-AF'!AQ$2:AQ$215,'Stock-AF'!$C$2:$C$215,Shares!$A144,'Stock-AF'!$G$2:$G$215,Shares!$A$1)</f>
        <v>0.27120039519183264</v>
      </c>
      <c r="AI144" s="9">
        <f>SUMIFS('Stock-AF'!AR$2:AR$215,'Stock-AF'!$C$2:$C$215,Shares!$B144,'Stock-AF'!$G$2:$G$215,Shares!$A$1)/SUMIFS('Stock-AF'!AR$2:AR$215,'Stock-AF'!$C$2:$C$215,Shares!$A144,'Stock-AF'!$G$2:$G$215,Shares!$A$1)</f>
        <v>0</v>
      </c>
      <c r="AJ144" s="9">
        <f>SUMIFS('Stock-AF'!AS$2:AS$215,'Stock-AF'!$C$2:$C$215,Shares!$B144,'Stock-AF'!$G$2:$G$215,Shares!$A$1)/SUMIFS('Stock-AF'!AS$2:AS$215,'Stock-AF'!$C$2:$C$215,Shares!$A144,'Stock-AF'!$G$2:$G$215,Shares!$A$1)</f>
        <v>0</v>
      </c>
      <c r="AK144" s="9">
        <f>SUMIFS('Stock-AF'!AT$2:AT$215,'Stock-AF'!$C$2:$C$215,Shares!$B144,'Stock-AF'!$G$2:$G$215,Shares!$A$1)/SUMIFS('Stock-AF'!AT$2:AT$215,'Stock-AF'!$C$2:$C$215,Shares!$A144,'Stock-AF'!$G$2:$G$215,Shares!$A$1)</f>
        <v>9.2509920634920709E-2</v>
      </c>
      <c r="AL144" s="9">
        <f>SUMIFS('Stock-AF'!AU$2:AU$215,'Stock-AF'!$C$2:$C$215,Shares!$B144,'Stock-AF'!$G$2:$G$215,Shares!$A$1)/SUMIFS('Stock-AF'!AU$2:AU$215,'Stock-AF'!$C$2:$C$215,Shares!$A144,'Stock-AF'!$G$2:$G$215,Shares!$A$1)</f>
        <v>0</v>
      </c>
      <c r="AM144" s="9">
        <f>SUMIFS('Stock-AF'!AV$2:AV$215,'Stock-AF'!$C$2:$C$215,Shares!$B144,'Stock-AF'!$G$2:$G$215,Shares!$A$1)/SUMIFS('Stock-AF'!AV$2:AV$215,'Stock-AF'!$C$2:$C$215,Shares!$A144,'Stock-AF'!$G$2:$G$215,Shares!$A$1)</f>
        <v>0</v>
      </c>
    </row>
    <row r="145" spans="1:39">
      <c r="A145" t="str">
        <f t="shared" si="2"/>
        <v>R_ES-CK-SD*</v>
      </c>
      <c r="B145" s="4" t="s">
        <v>65</v>
      </c>
      <c r="C145" s="9">
        <f>SUMIFS('Stock-AF'!L$2:L$215,'Stock-AF'!$C$2:$C$215,Shares!$B145,'Stock-AF'!$G$2:$G$215,Shares!$A$1)/SUMIFS('Stock-AF'!L$2:L$215,'Stock-AF'!$C$2:$C$215,Shares!$A145,'Stock-AF'!$G$2:$G$215,Shares!$A$1)</f>
        <v>0</v>
      </c>
      <c r="D145" s="9">
        <f>SUMIFS('Stock-AF'!M$2:M$215,'Stock-AF'!$C$2:$C$215,Shares!$B145,'Stock-AF'!$G$2:$G$215,Shares!$A$1)/SUMIFS('Stock-AF'!M$2:M$215,'Stock-AF'!$C$2:$C$215,Shares!$A145,'Stock-AF'!$G$2:$G$215,Shares!$A$1)</f>
        <v>9.320533134495304E-4</v>
      </c>
      <c r="E145" s="9">
        <f>SUMIFS('Stock-AF'!N$2:N$215,'Stock-AF'!$C$2:$C$215,Shares!$B145,'Stock-AF'!$G$2:$G$215,Shares!$A$1)/SUMIFS('Stock-AF'!N$2:N$215,'Stock-AF'!$C$2:$C$215,Shares!$A145,'Stock-AF'!$G$2:$G$215,Shares!$A$1)</f>
        <v>0</v>
      </c>
      <c r="F145" s="9">
        <f>SUMIFS('Stock-AF'!O$2:O$215,'Stock-AF'!$C$2:$C$215,Shares!$B145,'Stock-AF'!$G$2:$G$215,Shares!$A$1)/SUMIFS('Stock-AF'!O$2:O$215,'Stock-AF'!$C$2:$C$215,Shares!$A145,'Stock-AF'!$G$2:$G$215,Shares!$A$1)</f>
        <v>0</v>
      </c>
      <c r="G145" s="9">
        <f>SUMIFS('Stock-AF'!P$2:P$215,'Stock-AF'!$C$2:$C$215,Shares!$B145,'Stock-AF'!$G$2:$G$215,Shares!$A$1)/SUMIFS('Stock-AF'!P$2:P$215,'Stock-AF'!$C$2:$C$215,Shares!$A145,'Stock-AF'!$G$2:$G$215,Shares!$A$1)</f>
        <v>2.0404107320304735E-2</v>
      </c>
      <c r="H145" s="9">
        <f>SUMIFS('Stock-AF'!Q$2:Q$215,'Stock-AF'!$C$2:$C$215,Shares!$B145,'Stock-AF'!$G$2:$G$215,Shares!$A$1)/SUMIFS('Stock-AF'!Q$2:Q$215,'Stock-AF'!$C$2:$C$215,Shares!$A145,'Stock-AF'!$G$2:$G$215,Shares!$A$1)</f>
        <v>0</v>
      </c>
      <c r="I145" s="9">
        <f>SUMIFS('Stock-AF'!R$2:R$215,'Stock-AF'!$C$2:$C$215,Shares!$B145,'Stock-AF'!$G$2:$G$215,Shares!$A$1)/SUMIFS('Stock-AF'!R$2:R$215,'Stock-AF'!$C$2:$C$215,Shares!$A145,'Stock-AF'!$G$2:$G$215,Shares!$A$1)</f>
        <v>0</v>
      </c>
      <c r="J145" s="9">
        <f>SUMIFS('Stock-AF'!S$2:S$215,'Stock-AF'!$C$2:$C$215,Shares!$B145,'Stock-AF'!$G$2:$G$215,Shares!$A$1)/SUMIFS('Stock-AF'!S$2:S$215,'Stock-AF'!$C$2:$C$215,Shares!$A145,'Stock-AF'!$G$2:$G$215,Shares!$A$1)</f>
        <v>0</v>
      </c>
      <c r="K145" s="9">
        <f>SUMIFS('Stock-AF'!T$2:T$215,'Stock-AF'!$C$2:$C$215,Shares!$B145,'Stock-AF'!$G$2:$G$215,Shares!$A$1)/SUMIFS('Stock-AF'!T$2:T$215,'Stock-AF'!$C$2:$C$215,Shares!$A145,'Stock-AF'!$G$2:$G$215,Shares!$A$1)</f>
        <v>0</v>
      </c>
      <c r="L145" s="9">
        <f>SUMIFS('Stock-AF'!U$2:U$215,'Stock-AF'!$C$2:$C$215,Shares!$B145,'Stock-AF'!$G$2:$G$215,Shares!$A$1)/SUMIFS('Stock-AF'!U$2:U$215,'Stock-AF'!$C$2:$C$215,Shares!$A145,'Stock-AF'!$G$2:$G$215,Shares!$A$1)</f>
        <v>0</v>
      </c>
      <c r="M145" s="9">
        <f>SUMIFS('Stock-AF'!V$2:V$215,'Stock-AF'!$C$2:$C$215,Shares!$B145,'Stock-AF'!$G$2:$G$215,Shares!$A$1)/SUMIFS('Stock-AF'!V$2:V$215,'Stock-AF'!$C$2:$C$215,Shares!$A145,'Stock-AF'!$G$2:$G$215,Shares!$A$1)</f>
        <v>0</v>
      </c>
      <c r="N145" s="9">
        <f>SUMIFS('Stock-AF'!W$2:W$215,'Stock-AF'!$C$2:$C$215,Shares!$B145,'Stock-AF'!$G$2:$G$215,Shares!$A$1)/SUMIFS('Stock-AF'!W$2:W$215,'Stock-AF'!$C$2:$C$215,Shares!$A145,'Stock-AF'!$G$2:$G$215,Shares!$A$1)</f>
        <v>0</v>
      </c>
      <c r="O145" s="9">
        <f>SUMIFS('Stock-AF'!X$2:X$215,'Stock-AF'!$C$2:$C$215,Shares!$B145,'Stock-AF'!$G$2:$G$215,Shares!$A$1)/SUMIFS('Stock-AF'!X$2:X$215,'Stock-AF'!$C$2:$C$215,Shares!$A145,'Stock-AF'!$G$2:$G$215,Shares!$A$1)</f>
        <v>4.7248847398711326E-3</v>
      </c>
      <c r="P145" s="9">
        <f>SUMIFS('Stock-AF'!Y$2:Y$215,'Stock-AF'!$C$2:$C$215,Shares!$B145,'Stock-AF'!$G$2:$G$215,Shares!$A$1)/SUMIFS('Stock-AF'!Y$2:Y$215,'Stock-AF'!$C$2:$C$215,Shares!$A145,'Stock-AF'!$G$2:$G$215,Shares!$A$1)</f>
        <v>0</v>
      </c>
      <c r="Q145" s="9">
        <f>SUMIFS('Stock-AF'!Z$2:Z$215,'Stock-AF'!$C$2:$C$215,Shares!$B145,'Stock-AF'!$G$2:$G$215,Shares!$A$1)/SUMIFS('Stock-AF'!Z$2:Z$215,'Stock-AF'!$C$2:$C$215,Shares!$A145,'Stock-AF'!$G$2:$G$215,Shares!$A$1)</f>
        <v>0</v>
      </c>
      <c r="R145" s="9">
        <f>SUMIFS('Stock-AF'!AA$2:AA$215,'Stock-AF'!$C$2:$C$215,Shares!$B145,'Stock-AF'!$G$2:$G$215,Shares!$A$1)/SUMIFS('Stock-AF'!AA$2:AA$215,'Stock-AF'!$C$2:$C$215,Shares!$A145,'Stock-AF'!$G$2:$G$215,Shares!$A$1)</f>
        <v>0</v>
      </c>
      <c r="S145" s="9">
        <f>SUMIFS('Stock-AF'!AB$2:AB$215,'Stock-AF'!$C$2:$C$215,Shares!$B145,'Stock-AF'!$G$2:$G$215,Shares!$A$1)/SUMIFS('Stock-AF'!AB$2:AB$215,'Stock-AF'!$C$2:$C$215,Shares!$A145,'Stock-AF'!$G$2:$G$215,Shares!$A$1)</f>
        <v>9.8192367775050199E-4</v>
      </c>
      <c r="T145" s="9">
        <f>SUMIFS('Stock-AF'!AC$2:AC$215,'Stock-AF'!$C$2:$C$215,Shares!$B145,'Stock-AF'!$G$2:$G$215,Shares!$A$1)/SUMIFS('Stock-AF'!AC$2:AC$215,'Stock-AF'!$C$2:$C$215,Shares!$A145,'Stock-AF'!$G$2:$G$215,Shares!$A$1)</f>
        <v>0</v>
      </c>
      <c r="U145" s="9">
        <f>SUMIFS('Stock-AF'!AD$2:AD$215,'Stock-AF'!$C$2:$C$215,Shares!$B145,'Stock-AF'!$G$2:$G$215,Shares!$A$1)/SUMIFS('Stock-AF'!AD$2:AD$215,'Stock-AF'!$C$2:$C$215,Shares!$A145,'Stock-AF'!$G$2:$G$215,Shares!$A$1)</f>
        <v>0</v>
      </c>
      <c r="V145" s="9">
        <f>SUMIFS('Stock-AF'!AE$2:AE$215,'Stock-AF'!$C$2:$C$215,Shares!$B145,'Stock-AF'!$G$2:$G$215,Shares!$A$1)/SUMIFS('Stock-AF'!AE$2:AE$215,'Stock-AF'!$C$2:$C$215,Shares!$A145,'Stock-AF'!$G$2:$G$215,Shares!$A$1)</f>
        <v>0</v>
      </c>
      <c r="W145" s="9">
        <f>SUMIFS('Stock-AF'!AF$2:AF$215,'Stock-AF'!$C$2:$C$215,Shares!$B145,'Stock-AF'!$G$2:$G$215,Shares!$A$1)/SUMIFS('Stock-AF'!AF$2:AF$215,'Stock-AF'!$C$2:$C$215,Shares!$A145,'Stock-AF'!$G$2:$G$215,Shares!$A$1)</f>
        <v>0</v>
      </c>
      <c r="X145" s="9">
        <f>SUMIFS('Stock-AF'!AG$2:AG$215,'Stock-AF'!$C$2:$C$215,Shares!$B145,'Stock-AF'!$G$2:$G$215,Shares!$A$1)/SUMIFS('Stock-AF'!AG$2:AG$215,'Stock-AF'!$C$2:$C$215,Shares!$A145,'Stock-AF'!$G$2:$G$215,Shares!$A$1)</f>
        <v>0</v>
      </c>
      <c r="Y145" s="9">
        <f>SUMIFS('Stock-AF'!AH$2:AH$215,'Stock-AF'!$C$2:$C$215,Shares!$B145,'Stock-AF'!$G$2:$G$215,Shares!$A$1)/SUMIFS('Stock-AF'!AH$2:AH$215,'Stock-AF'!$C$2:$C$215,Shares!$A145,'Stock-AF'!$G$2:$G$215,Shares!$A$1)</f>
        <v>0</v>
      </c>
      <c r="Z145" s="9">
        <f>SUMIFS('Stock-AF'!AI$2:AI$215,'Stock-AF'!$C$2:$C$215,Shares!$B145,'Stock-AF'!$G$2:$G$215,Shares!$A$1)/SUMIFS('Stock-AF'!AI$2:AI$215,'Stock-AF'!$C$2:$C$215,Shares!$A145,'Stock-AF'!$G$2:$G$215,Shares!$A$1)</f>
        <v>0</v>
      </c>
      <c r="AA145" s="9">
        <f>SUMIFS('Stock-AF'!AJ$2:AJ$215,'Stock-AF'!$C$2:$C$215,Shares!$B145,'Stock-AF'!$G$2:$G$215,Shares!$A$1)/SUMIFS('Stock-AF'!AJ$2:AJ$215,'Stock-AF'!$C$2:$C$215,Shares!$A145,'Stock-AF'!$G$2:$G$215,Shares!$A$1)</f>
        <v>0</v>
      </c>
      <c r="AB145" s="9">
        <f>SUMIFS('Stock-AF'!AK$2:AK$215,'Stock-AF'!$C$2:$C$215,Shares!$B145,'Stock-AF'!$G$2:$G$215,Shares!$A$1)/SUMIFS('Stock-AF'!AK$2:AK$215,'Stock-AF'!$C$2:$C$215,Shares!$A145,'Stock-AF'!$G$2:$G$215,Shares!$A$1)</f>
        <v>0</v>
      </c>
      <c r="AC145" s="9">
        <f>SUMIFS('Stock-AF'!AL$2:AL$215,'Stock-AF'!$C$2:$C$215,Shares!$B145,'Stock-AF'!$G$2:$G$215,Shares!$A$1)/SUMIFS('Stock-AF'!AL$2:AL$215,'Stock-AF'!$C$2:$C$215,Shares!$A145,'Stock-AF'!$G$2:$G$215,Shares!$A$1)</f>
        <v>0</v>
      </c>
      <c r="AD145" s="9">
        <f>SUMIFS('Stock-AF'!AM$2:AM$215,'Stock-AF'!$C$2:$C$215,Shares!$B145,'Stock-AF'!$G$2:$G$215,Shares!$A$1)/SUMIFS('Stock-AF'!AM$2:AM$215,'Stock-AF'!$C$2:$C$215,Shares!$A145,'Stock-AF'!$G$2:$G$215,Shares!$A$1)</f>
        <v>0</v>
      </c>
      <c r="AE145" s="9">
        <f>SUMIFS('Stock-AF'!AN$2:AN$215,'Stock-AF'!$C$2:$C$215,Shares!$B145,'Stock-AF'!$G$2:$G$215,Shares!$A$1)/SUMIFS('Stock-AF'!AN$2:AN$215,'Stock-AF'!$C$2:$C$215,Shares!$A145,'Stock-AF'!$G$2:$G$215,Shares!$A$1)</f>
        <v>0</v>
      </c>
      <c r="AF145" s="9">
        <f>SUMIFS('Stock-AF'!AO$2:AO$215,'Stock-AF'!$C$2:$C$215,Shares!$B145,'Stock-AF'!$G$2:$G$215,Shares!$A$1)/SUMIFS('Stock-AF'!AO$2:AO$215,'Stock-AF'!$C$2:$C$215,Shares!$A145,'Stock-AF'!$G$2:$G$215,Shares!$A$1)</f>
        <v>6.5143218937963848E-2</v>
      </c>
      <c r="AG145" s="9">
        <f>SUMIFS('Stock-AF'!AP$2:AP$215,'Stock-AF'!$C$2:$C$215,Shares!$B145,'Stock-AF'!$G$2:$G$215,Shares!$A$1)/SUMIFS('Stock-AF'!AP$2:AP$215,'Stock-AF'!$C$2:$C$215,Shares!$A145,'Stock-AF'!$G$2:$G$215,Shares!$A$1)</f>
        <v>0</v>
      </c>
      <c r="AH145" s="9">
        <f>SUMIFS('Stock-AF'!AQ$2:AQ$215,'Stock-AF'!$C$2:$C$215,Shares!$B145,'Stock-AF'!$G$2:$G$215,Shares!$A$1)/SUMIFS('Stock-AF'!AQ$2:AQ$215,'Stock-AF'!$C$2:$C$215,Shares!$A145,'Stock-AF'!$G$2:$G$215,Shares!$A$1)</f>
        <v>0</v>
      </c>
      <c r="AI145" s="9">
        <f>SUMIFS('Stock-AF'!AR$2:AR$215,'Stock-AF'!$C$2:$C$215,Shares!$B145,'Stock-AF'!$G$2:$G$215,Shares!$A$1)/SUMIFS('Stock-AF'!AR$2:AR$215,'Stock-AF'!$C$2:$C$215,Shares!$A145,'Stock-AF'!$G$2:$G$215,Shares!$A$1)</f>
        <v>0</v>
      </c>
      <c r="AJ145" s="9">
        <f>SUMIFS('Stock-AF'!AS$2:AS$215,'Stock-AF'!$C$2:$C$215,Shares!$B145,'Stock-AF'!$G$2:$G$215,Shares!$A$1)/SUMIFS('Stock-AF'!AS$2:AS$215,'Stock-AF'!$C$2:$C$215,Shares!$A145,'Stock-AF'!$G$2:$G$215,Shares!$A$1)</f>
        <v>0</v>
      </c>
      <c r="AK145" s="9">
        <f>SUMIFS('Stock-AF'!AT$2:AT$215,'Stock-AF'!$C$2:$C$215,Shares!$B145,'Stock-AF'!$G$2:$G$215,Shares!$A$1)/SUMIFS('Stock-AF'!AT$2:AT$215,'Stock-AF'!$C$2:$C$215,Shares!$A145,'Stock-AF'!$G$2:$G$215,Shares!$A$1)</f>
        <v>0</v>
      </c>
      <c r="AL145" s="9">
        <f>SUMIFS('Stock-AF'!AU$2:AU$215,'Stock-AF'!$C$2:$C$215,Shares!$B145,'Stock-AF'!$G$2:$G$215,Shares!$A$1)/SUMIFS('Stock-AF'!AU$2:AU$215,'Stock-AF'!$C$2:$C$215,Shares!$A145,'Stock-AF'!$G$2:$G$215,Shares!$A$1)</f>
        <v>0</v>
      </c>
      <c r="AM145" s="9">
        <f>SUMIFS('Stock-AF'!AV$2:AV$215,'Stock-AF'!$C$2:$C$215,Shares!$B145,'Stock-AF'!$G$2:$G$215,Shares!$A$1)/SUMIFS('Stock-AF'!AV$2:AV$215,'Stock-AF'!$C$2:$C$215,Shares!$A145,'Stock-AF'!$G$2:$G$215,Shares!$A$1)</f>
        <v>0</v>
      </c>
    </row>
    <row r="146" spans="1:39">
      <c r="A146" t="str">
        <f t="shared" si="2"/>
        <v>R_ES-CK-SD*</v>
      </c>
      <c r="B146" s="4" t="s">
        <v>66</v>
      </c>
      <c r="C146" s="9">
        <f>SUMIFS('Stock-AF'!L$2:L$215,'Stock-AF'!$C$2:$C$215,Shares!$B146,'Stock-AF'!$G$2:$G$215,Shares!$A$1)/SUMIFS('Stock-AF'!L$2:L$215,'Stock-AF'!$C$2:$C$215,Shares!$A146,'Stock-AF'!$G$2:$G$215,Shares!$A$1)</f>
        <v>0.71300678965629793</v>
      </c>
      <c r="D146" s="9">
        <f>SUMIFS('Stock-AF'!M$2:M$215,'Stock-AF'!$C$2:$C$215,Shares!$B146,'Stock-AF'!$G$2:$G$215,Shares!$A$1)/SUMIFS('Stock-AF'!M$2:M$215,'Stock-AF'!$C$2:$C$215,Shares!$A146,'Stock-AF'!$G$2:$G$215,Shares!$A$1)</f>
        <v>0.86955913878273816</v>
      </c>
      <c r="E146" s="9">
        <f>SUMIFS('Stock-AF'!N$2:N$215,'Stock-AF'!$C$2:$C$215,Shares!$B146,'Stock-AF'!$G$2:$G$215,Shares!$A$1)/SUMIFS('Stock-AF'!N$2:N$215,'Stock-AF'!$C$2:$C$215,Shares!$A146,'Stock-AF'!$G$2:$G$215,Shares!$A$1)</f>
        <v>0.98225280917559532</v>
      </c>
      <c r="F146" s="9">
        <f>SUMIFS('Stock-AF'!O$2:O$215,'Stock-AF'!$C$2:$C$215,Shares!$B146,'Stock-AF'!$G$2:$G$215,Shares!$A$1)/SUMIFS('Stock-AF'!O$2:O$215,'Stock-AF'!$C$2:$C$215,Shares!$A146,'Stock-AF'!$G$2:$G$215,Shares!$A$1)</f>
        <v>0.73527628152534619</v>
      </c>
      <c r="G146" s="9">
        <f>SUMIFS('Stock-AF'!P$2:P$215,'Stock-AF'!$C$2:$C$215,Shares!$B146,'Stock-AF'!$G$2:$G$215,Shares!$A$1)/SUMIFS('Stock-AF'!P$2:P$215,'Stock-AF'!$C$2:$C$215,Shares!$A146,'Stock-AF'!$G$2:$G$215,Shares!$A$1)</f>
        <v>0.87466048360384208</v>
      </c>
      <c r="H146" s="9">
        <f>SUMIFS('Stock-AF'!Q$2:Q$215,'Stock-AF'!$C$2:$C$215,Shares!$B146,'Stock-AF'!$G$2:$G$215,Shares!$A$1)/SUMIFS('Stock-AF'!Q$2:Q$215,'Stock-AF'!$C$2:$C$215,Shares!$A146,'Stock-AF'!$G$2:$G$215,Shares!$A$1)</f>
        <v>0.9932290956493286</v>
      </c>
      <c r="I146" s="9">
        <f>SUMIFS('Stock-AF'!R$2:R$215,'Stock-AF'!$C$2:$C$215,Shares!$B146,'Stock-AF'!$G$2:$G$215,Shares!$A$1)/SUMIFS('Stock-AF'!R$2:R$215,'Stock-AF'!$C$2:$C$215,Shares!$A146,'Stock-AF'!$G$2:$G$215,Shares!$A$1)</f>
        <v>0.39704565801253355</v>
      </c>
      <c r="J146" s="9">
        <f>SUMIFS('Stock-AF'!S$2:S$215,'Stock-AF'!$C$2:$C$215,Shares!$B146,'Stock-AF'!$G$2:$G$215,Shares!$A$1)/SUMIFS('Stock-AF'!S$2:S$215,'Stock-AF'!$C$2:$C$215,Shares!$A146,'Stock-AF'!$G$2:$G$215,Shares!$A$1)</f>
        <v>0.78020412093202307</v>
      </c>
      <c r="K146" s="9">
        <f>SUMIFS('Stock-AF'!T$2:T$215,'Stock-AF'!$C$2:$C$215,Shares!$B146,'Stock-AF'!$G$2:$G$215,Shares!$A$1)/SUMIFS('Stock-AF'!T$2:T$215,'Stock-AF'!$C$2:$C$215,Shares!$A146,'Stock-AF'!$G$2:$G$215,Shares!$A$1)</f>
        <v>0.91216939162427491</v>
      </c>
      <c r="L146" s="9">
        <f>SUMIFS('Stock-AF'!U$2:U$215,'Stock-AF'!$C$2:$C$215,Shares!$B146,'Stock-AF'!$G$2:$G$215,Shares!$A$1)/SUMIFS('Stock-AF'!U$2:U$215,'Stock-AF'!$C$2:$C$215,Shares!$A146,'Stock-AF'!$G$2:$G$215,Shares!$A$1)</f>
        <v>0.94044029808293972</v>
      </c>
      <c r="M146" s="9">
        <f>SUMIFS('Stock-AF'!V$2:V$215,'Stock-AF'!$C$2:$C$215,Shares!$B146,'Stock-AF'!$G$2:$G$215,Shares!$A$1)/SUMIFS('Stock-AF'!V$2:V$215,'Stock-AF'!$C$2:$C$215,Shares!$A146,'Stock-AF'!$G$2:$G$215,Shares!$A$1)</f>
        <v>0.89962825278810399</v>
      </c>
      <c r="N146" s="9">
        <f>SUMIFS('Stock-AF'!W$2:W$215,'Stock-AF'!$C$2:$C$215,Shares!$B146,'Stock-AF'!$G$2:$G$215,Shares!$A$1)/SUMIFS('Stock-AF'!W$2:W$215,'Stock-AF'!$C$2:$C$215,Shares!$A146,'Stock-AF'!$G$2:$G$215,Shares!$A$1)</f>
        <v>0.91651274473587019</v>
      </c>
      <c r="O146" s="9">
        <f>SUMIFS('Stock-AF'!X$2:X$215,'Stock-AF'!$C$2:$C$215,Shares!$B146,'Stock-AF'!$G$2:$G$215,Shares!$A$1)/SUMIFS('Stock-AF'!X$2:X$215,'Stock-AF'!$C$2:$C$215,Shares!$A146,'Stock-AF'!$G$2:$G$215,Shares!$A$1)</f>
        <v>0.58396036924870243</v>
      </c>
      <c r="P146" s="9">
        <f>SUMIFS('Stock-AF'!Y$2:Y$215,'Stock-AF'!$C$2:$C$215,Shares!$B146,'Stock-AF'!$G$2:$G$215,Shares!$A$1)/SUMIFS('Stock-AF'!Y$2:Y$215,'Stock-AF'!$C$2:$C$215,Shares!$A146,'Stock-AF'!$G$2:$G$215,Shares!$A$1)</f>
        <v>0.98725627628393009</v>
      </c>
      <c r="Q146" s="9">
        <f>SUMIFS('Stock-AF'!Z$2:Z$215,'Stock-AF'!$C$2:$C$215,Shares!$B146,'Stock-AF'!$G$2:$G$215,Shares!$A$1)/SUMIFS('Stock-AF'!Z$2:Z$215,'Stock-AF'!$C$2:$C$215,Shares!$A146,'Stock-AF'!$G$2:$G$215,Shares!$A$1)</f>
        <v>0.7593947058119862</v>
      </c>
      <c r="R146" s="9">
        <f>SUMIFS('Stock-AF'!AA$2:AA$215,'Stock-AF'!$C$2:$C$215,Shares!$B146,'Stock-AF'!$G$2:$G$215,Shares!$A$1)/SUMIFS('Stock-AF'!AA$2:AA$215,'Stock-AF'!$C$2:$C$215,Shares!$A146,'Stock-AF'!$G$2:$G$215,Shares!$A$1)</f>
        <v>0.71775312066574248</v>
      </c>
      <c r="S146" s="9">
        <f>SUMIFS('Stock-AF'!AB$2:AB$215,'Stock-AF'!$C$2:$C$215,Shares!$B146,'Stock-AF'!$G$2:$G$215,Shares!$A$1)/SUMIFS('Stock-AF'!AB$2:AB$215,'Stock-AF'!$C$2:$C$215,Shares!$A146,'Stock-AF'!$G$2:$G$215,Shares!$A$1)</f>
        <v>0.48801606784199919</v>
      </c>
      <c r="T146" s="9">
        <f>SUMIFS('Stock-AF'!AC$2:AC$215,'Stock-AF'!$C$2:$C$215,Shares!$B146,'Stock-AF'!$G$2:$G$215,Shares!$A$1)/SUMIFS('Stock-AF'!AC$2:AC$215,'Stock-AF'!$C$2:$C$215,Shares!$A146,'Stock-AF'!$G$2:$G$215,Shares!$A$1)</f>
        <v>0.75984125281561676</v>
      </c>
      <c r="U146" s="9">
        <f>SUMIFS('Stock-AF'!AD$2:AD$215,'Stock-AF'!$C$2:$C$215,Shares!$B146,'Stock-AF'!$G$2:$G$215,Shares!$A$1)/SUMIFS('Stock-AF'!AD$2:AD$215,'Stock-AF'!$C$2:$C$215,Shares!$A146,'Stock-AF'!$G$2:$G$215,Shares!$A$1)</f>
        <v>0.97944156183575792</v>
      </c>
      <c r="V146" s="9">
        <f>SUMIFS('Stock-AF'!AE$2:AE$215,'Stock-AF'!$C$2:$C$215,Shares!$B146,'Stock-AF'!$G$2:$G$215,Shares!$A$1)/SUMIFS('Stock-AF'!AE$2:AE$215,'Stock-AF'!$C$2:$C$215,Shares!$A146,'Stock-AF'!$G$2:$G$215,Shares!$A$1)</f>
        <v>0.27181238005980352</v>
      </c>
      <c r="W146" s="9">
        <f>SUMIFS('Stock-AF'!AF$2:AF$215,'Stock-AF'!$C$2:$C$215,Shares!$B146,'Stock-AF'!$G$2:$G$215,Shares!$A$1)/SUMIFS('Stock-AF'!AF$2:AF$215,'Stock-AF'!$C$2:$C$215,Shares!$A146,'Stock-AF'!$G$2:$G$215,Shares!$A$1)</f>
        <v>0.93340547561624088</v>
      </c>
      <c r="X146" s="9">
        <f>SUMIFS('Stock-AF'!AG$2:AG$215,'Stock-AF'!$C$2:$C$215,Shares!$B146,'Stock-AF'!$G$2:$G$215,Shares!$A$1)/SUMIFS('Stock-AF'!AG$2:AG$215,'Stock-AF'!$C$2:$C$215,Shares!$A146,'Stock-AF'!$G$2:$G$215,Shares!$A$1)</f>
        <v>0.71106621075536192</v>
      </c>
      <c r="Y146" s="9">
        <f>SUMIFS('Stock-AF'!AH$2:AH$215,'Stock-AF'!$C$2:$C$215,Shares!$B146,'Stock-AF'!$G$2:$G$215,Shares!$A$1)/SUMIFS('Stock-AF'!AH$2:AH$215,'Stock-AF'!$C$2:$C$215,Shares!$A146,'Stock-AF'!$G$2:$G$215,Shares!$A$1)</f>
        <v>0.70823710546574326</v>
      </c>
      <c r="Z146" s="9">
        <f>SUMIFS('Stock-AF'!AI$2:AI$215,'Stock-AF'!$C$2:$C$215,Shares!$B146,'Stock-AF'!$G$2:$G$215,Shares!$A$1)/SUMIFS('Stock-AF'!AI$2:AI$215,'Stock-AF'!$C$2:$C$215,Shares!$A146,'Stock-AF'!$G$2:$G$215,Shares!$A$1)</f>
        <v>0.55263862844896949</v>
      </c>
      <c r="AA146" s="9">
        <f>SUMIFS('Stock-AF'!AJ$2:AJ$215,'Stock-AF'!$C$2:$C$215,Shares!$B146,'Stock-AF'!$G$2:$G$215,Shares!$A$1)/SUMIFS('Stock-AF'!AJ$2:AJ$215,'Stock-AF'!$C$2:$C$215,Shares!$A146,'Stock-AF'!$G$2:$G$215,Shares!$A$1)</f>
        <v>0.85264247657259939</v>
      </c>
      <c r="AB146" s="9">
        <f>SUMIFS('Stock-AF'!AK$2:AK$215,'Stock-AF'!$C$2:$C$215,Shares!$B146,'Stock-AF'!$G$2:$G$215,Shares!$A$1)/SUMIFS('Stock-AF'!AK$2:AK$215,'Stock-AF'!$C$2:$C$215,Shares!$A146,'Stock-AF'!$G$2:$G$215,Shares!$A$1)</f>
        <v>0.95667321047194476</v>
      </c>
      <c r="AC146" s="9">
        <f>SUMIFS('Stock-AF'!AL$2:AL$215,'Stock-AF'!$C$2:$C$215,Shares!$B146,'Stock-AF'!$G$2:$G$215,Shares!$A$1)/SUMIFS('Stock-AF'!AL$2:AL$215,'Stock-AF'!$C$2:$C$215,Shares!$A146,'Stock-AF'!$G$2:$G$215,Shares!$A$1)</f>
        <v>0.44479495268138741</v>
      </c>
      <c r="AD146" s="9">
        <f>SUMIFS('Stock-AF'!AM$2:AM$215,'Stock-AF'!$C$2:$C$215,Shares!$B146,'Stock-AF'!$G$2:$G$215,Shares!$A$1)/SUMIFS('Stock-AF'!AM$2:AM$215,'Stock-AF'!$C$2:$C$215,Shares!$A146,'Stock-AF'!$G$2:$G$215,Shares!$A$1)</f>
        <v>0.6468915699684934</v>
      </c>
      <c r="AE146" s="9">
        <f>SUMIFS('Stock-AF'!AN$2:AN$215,'Stock-AF'!$C$2:$C$215,Shares!$B146,'Stock-AF'!$G$2:$G$215,Shares!$A$1)/SUMIFS('Stock-AF'!AN$2:AN$215,'Stock-AF'!$C$2:$C$215,Shares!$A146,'Stock-AF'!$G$2:$G$215,Shares!$A$1)</f>
        <v>0.99402796961587325</v>
      </c>
      <c r="AF146" s="9">
        <f>SUMIFS('Stock-AF'!AO$2:AO$215,'Stock-AF'!$C$2:$C$215,Shares!$B146,'Stock-AF'!$G$2:$G$215,Shares!$A$1)/SUMIFS('Stock-AF'!AO$2:AO$215,'Stock-AF'!$C$2:$C$215,Shares!$A146,'Stock-AF'!$G$2:$G$215,Shares!$A$1)</f>
        <v>0.60577565688424018</v>
      </c>
      <c r="AG146" s="9">
        <f>SUMIFS('Stock-AF'!AP$2:AP$215,'Stock-AF'!$C$2:$C$215,Shares!$B146,'Stock-AF'!$G$2:$G$215,Shares!$A$1)/SUMIFS('Stock-AF'!AP$2:AP$215,'Stock-AF'!$C$2:$C$215,Shares!$A146,'Stock-AF'!$G$2:$G$215,Shares!$A$1)</f>
        <v>0.43123704215618625</v>
      </c>
      <c r="AH146" s="9">
        <f>SUMIFS('Stock-AF'!AQ$2:AQ$215,'Stock-AF'!$C$2:$C$215,Shares!$B146,'Stock-AF'!$G$2:$G$215,Shares!$A$1)/SUMIFS('Stock-AF'!AQ$2:AQ$215,'Stock-AF'!$C$2:$C$215,Shares!$A146,'Stock-AF'!$G$2:$G$215,Shares!$A$1)</f>
        <v>0.15494813107195768</v>
      </c>
      <c r="AI146" s="9">
        <f>SUMIFS('Stock-AF'!AR$2:AR$215,'Stock-AF'!$C$2:$C$215,Shares!$B146,'Stock-AF'!$G$2:$G$215,Shares!$A$1)/SUMIFS('Stock-AF'!AR$2:AR$215,'Stock-AF'!$C$2:$C$215,Shares!$A146,'Stock-AF'!$G$2:$G$215,Shares!$A$1)</f>
        <v>0.94490199337084479</v>
      </c>
      <c r="AJ146" s="9">
        <f>SUMIFS('Stock-AF'!AS$2:AS$215,'Stock-AF'!$C$2:$C$215,Shares!$B146,'Stock-AF'!$G$2:$G$215,Shares!$A$1)/SUMIFS('Stock-AF'!AS$2:AS$215,'Stock-AF'!$C$2:$C$215,Shares!$A146,'Stock-AF'!$G$2:$G$215,Shares!$A$1)</f>
        <v>0.99337447469049323</v>
      </c>
      <c r="AK146" s="9">
        <f>SUMIFS('Stock-AF'!AT$2:AT$215,'Stock-AF'!$C$2:$C$215,Shares!$B146,'Stock-AF'!$G$2:$G$215,Shares!$A$1)/SUMIFS('Stock-AF'!AT$2:AT$215,'Stock-AF'!$C$2:$C$215,Shares!$A146,'Stock-AF'!$G$2:$G$215,Shares!$A$1)</f>
        <v>0.59672619047619058</v>
      </c>
      <c r="AL146" s="9">
        <f>SUMIFS('Stock-AF'!AU$2:AU$215,'Stock-AF'!$C$2:$C$215,Shares!$B146,'Stock-AF'!$G$2:$G$215,Shares!$A$1)/SUMIFS('Stock-AF'!AU$2:AU$215,'Stock-AF'!$C$2:$C$215,Shares!$A146,'Stock-AF'!$G$2:$G$215,Shares!$A$1)</f>
        <v>0.6529209621993125</v>
      </c>
      <c r="AM146" s="9">
        <f>SUMIFS('Stock-AF'!AV$2:AV$215,'Stock-AF'!$C$2:$C$215,Shares!$B146,'Stock-AF'!$G$2:$G$215,Shares!$A$1)/SUMIFS('Stock-AF'!AV$2:AV$215,'Stock-AF'!$C$2:$C$215,Shares!$A146,'Stock-AF'!$G$2:$G$215,Shares!$A$1)</f>
        <v>0.574670283232109</v>
      </c>
    </row>
    <row r="147" spans="1:39">
      <c r="A147" t="str">
        <f t="shared" si="2"/>
        <v>R_ES-CK-SD*</v>
      </c>
      <c r="B147" s="4" t="s">
        <v>67</v>
      </c>
      <c r="C147" s="9">
        <f>SUMIFS('Stock-AF'!L$2:L$215,'Stock-AF'!$C$2:$C$215,Shares!$B147,'Stock-AF'!$G$2:$G$215,Shares!$A$1)/SUMIFS('Stock-AF'!L$2:L$215,'Stock-AF'!$C$2:$C$215,Shares!$A147,'Stock-AF'!$G$2:$G$215,Shares!$A$1)</f>
        <v>0</v>
      </c>
      <c r="D147" s="9">
        <f>SUMIFS('Stock-AF'!M$2:M$215,'Stock-AF'!$C$2:$C$215,Shares!$B147,'Stock-AF'!$G$2:$G$215,Shares!$A$1)/SUMIFS('Stock-AF'!M$2:M$215,'Stock-AF'!$C$2:$C$215,Shares!$A147,'Stock-AF'!$G$2:$G$215,Shares!$A$1)</f>
        <v>6.3892254636965337E-2</v>
      </c>
      <c r="E147" s="9">
        <f>SUMIFS('Stock-AF'!N$2:N$215,'Stock-AF'!$C$2:$C$215,Shares!$B147,'Stock-AF'!$G$2:$G$215,Shares!$A$1)/SUMIFS('Stock-AF'!N$2:N$215,'Stock-AF'!$C$2:$C$215,Shares!$A147,'Stock-AF'!$G$2:$G$215,Shares!$A$1)</f>
        <v>1.7747190824404575E-2</v>
      </c>
      <c r="F147" s="9">
        <f>SUMIFS('Stock-AF'!O$2:O$215,'Stock-AF'!$C$2:$C$215,Shares!$B147,'Stock-AF'!$G$2:$G$215,Shares!$A$1)/SUMIFS('Stock-AF'!O$2:O$215,'Stock-AF'!$C$2:$C$215,Shares!$A147,'Stock-AF'!$G$2:$G$215,Shares!$A$1)</f>
        <v>0.22527021724396165</v>
      </c>
      <c r="G147" s="9">
        <f>SUMIFS('Stock-AF'!P$2:P$215,'Stock-AF'!$C$2:$C$215,Shares!$B147,'Stock-AF'!$G$2:$G$215,Shares!$A$1)/SUMIFS('Stock-AF'!P$2:P$215,'Stock-AF'!$C$2:$C$215,Shares!$A147,'Stock-AF'!$G$2:$G$215,Shares!$A$1)</f>
        <v>1.2520702219277927E-2</v>
      </c>
      <c r="H147" s="9">
        <f>SUMIFS('Stock-AF'!Q$2:Q$215,'Stock-AF'!$C$2:$C$215,Shares!$B147,'Stock-AF'!$G$2:$G$215,Shares!$A$1)/SUMIFS('Stock-AF'!Q$2:Q$215,'Stock-AF'!$C$2:$C$215,Shares!$A147,'Stock-AF'!$G$2:$G$215,Shares!$A$1)</f>
        <v>6.7709043506714063E-3</v>
      </c>
      <c r="I147" s="9">
        <f>SUMIFS('Stock-AF'!R$2:R$215,'Stock-AF'!$C$2:$C$215,Shares!$B147,'Stock-AF'!$G$2:$G$215,Shares!$A$1)/SUMIFS('Stock-AF'!R$2:R$215,'Stock-AF'!$C$2:$C$215,Shares!$A147,'Stock-AF'!$G$2:$G$215,Shares!$A$1)</f>
        <v>0</v>
      </c>
      <c r="J147" s="9">
        <f>SUMIFS('Stock-AF'!S$2:S$215,'Stock-AF'!$C$2:$C$215,Shares!$B147,'Stock-AF'!$G$2:$G$215,Shares!$A$1)/SUMIFS('Stock-AF'!S$2:S$215,'Stock-AF'!$C$2:$C$215,Shares!$A147,'Stock-AF'!$G$2:$G$215,Shares!$A$1)</f>
        <v>0.19584055459272168</v>
      </c>
      <c r="K147" s="9">
        <f>SUMIFS('Stock-AF'!T$2:T$215,'Stock-AF'!$C$2:$C$215,Shares!$B147,'Stock-AF'!$G$2:$G$215,Shares!$A$1)/SUMIFS('Stock-AF'!T$2:T$215,'Stock-AF'!$C$2:$C$215,Shares!$A147,'Stock-AF'!$G$2:$G$215,Shares!$A$1)</f>
        <v>1.4232350346329314E-2</v>
      </c>
      <c r="L147" s="9">
        <f>SUMIFS('Stock-AF'!U$2:U$215,'Stock-AF'!$C$2:$C$215,Shares!$B147,'Stock-AF'!$G$2:$G$215,Shares!$A$1)/SUMIFS('Stock-AF'!U$2:U$215,'Stock-AF'!$C$2:$C$215,Shares!$A147,'Stock-AF'!$G$2:$G$215,Shares!$A$1)</f>
        <v>2.8158598327549932E-2</v>
      </c>
      <c r="M147" s="9">
        <f>SUMIFS('Stock-AF'!V$2:V$215,'Stock-AF'!$C$2:$C$215,Shares!$B147,'Stock-AF'!$G$2:$G$215,Shares!$A$1)/SUMIFS('Stock-AF'!V$2:V$215,'Stock-AF'!$C$2:$C$215,Shares!$A147,'Stock-AF'!$G$2:$G$215,Shares!$A$1)</f>
        <v>2.5325278810408931E-2</v>
      </c>
      <c r="N147" s="9">
        <f>SUMIFS('Stock-AF'!W$2:W$215,'Stock-AF'!$C$2:$C$215,Shares!$B147,'Stock-AF'!$G$2:$G$215,Shares!$A$1)/SUMIFS('Stock-AF'!W$2:W$215,'Stock-AF'!$C$2:$C$215,Shares!$A147,'Stock-AF'!$G$2:$G$215,Shares!$A$1)</f>
        <v>2.1452319383608642E-2</v>
      </c>
      <c r="O147" s="9">
        <f>SUMIFS('Stock-AF'!X$2:X$215,'Stock-AF'!$C$2:$C$215,Shares!$B147,'Stock-AF'!$G$2:$G$215,Shares!$A$1)/SUMIFS('Stock-AF'!X$2:X$215,'Stock-AF'!$C$2:$C$215,Shares!$A147,'Stock-AF'!$G$2:$G$215,Shares!$A$1)</f>
        <v>0.26850666583408744</v>
      </c>
      <c r="P147" s="9">
        <f>SUMIFS('Stock-AF'!Y$2:Y$215,'Stock-AF'!$C$2:$C$215,Shares!$B147,'Stock-AF'!$G$2:$G$215,Shares!$A$1)/SUMIFS('Stock-AF'!Y$2:Y$215,'Stock-AF'!$C$2:$C$215,Shares!$A147,'Stock-AF'!$G$2:$G$215,Shares!$A$1)</f>
        <v>2.8673378361157085E-3</v>
      </c>
      <c r="Q147" s="9">
        <f>SUMIFS('Stock-AF'!Z$2:Z$215,'Stock-AF'!$C$2:$C$215,Shares!$B147,'Stock-AF'!$G$2:$G$215,Shares!$A$1)/SUMIFS('Stock-AF'!Z$2:Z$215,'Stock-AF'!$C$2:$C$215,Shares!$A147,'Stock-AF'!$G$2:$G$215,Shares!$A$1)</f>
        <v>0.1273091580224551</v>
      </c>
      <c r="R147" s="9">
        <f>SUMIFS('Stock-AF'!AA$2:AA$215,'Stock-AF'!$C$2:$C$215,Shares!$B147,'Stock-AF'!$G$2:$G$215,Shares!$A$1)/SUMIFS('Stock-AF'!AA$2:AA$215,'Stock-AF'!$C$2:$C$215,Shares!$A147,'Stock-AF'!$G$2:$G$215,Shares!$A$1)</f>
        <v>0.13047354864275773</v>
      </c>
      <c r="S147" s="9">
        <f>SUMIFS('Stock-AF'!AB$2:AB$215,'Stock-AF'!$C$2:$C$215,Shares!$B147,'Stock-AF'!$G$2:$G$215,Shares!$A$1)/SUMIFS('Stock-AF'!AB$2:AB$215,'Stock-AF'!$C$2:$C$215,Shares!$A147,'Stock-AF'!$G$2:$G$215,Shares!$A$1)</f>
        <v>0.38187904485605911</v>
      </c>
      <c r="T147" s="9">
        <f>SUMIFS('Stock-AF'!AC$2:AC$215,'Stock-AF'!$C$2:$C$215,Shares!$B147,'Stock-AF'!$G$2:$G$215,Shares!$A$1)/SUMIFS('Stock-AF'!AC$2:AC$215,'Stock-AF'!$C$2:$C$215,Shares!$A147,'Stock-AF'!$G$2:$G$215,Shares!$A$1)</f>
        <v>0.15692373699453024</v>
      </c>
      <c r="U147" s="9">
        <f>SUMIFS('Stock-AF'!AD$2:AD$215,'Stock-AF'!$C$2:$C$215,Shares!$B147,'Stock-AF'!$G$2:$G$215,Shares!$A$1)/SUMIFS('Stock-AF'!AD$2:AD$215,'Stock-AF'!$C$2:$C$215,Shares!$A147,'Stock-AF'!$G$2:$G$215,Shares!$A$1)</f>
        <v>0</v>
      </c>
      <c r="V147" s="9">
        <f>SUMIFS('Stock-AF'!AE$2:AE$215,'Stock-AF'!$C$2:$C$215,Shares!$B147,'Stock-AF'!$G$2:$G$215,Shares!$A$1)/SUMIFS('Stock-AF'!AE$2:AE$215,'Stock-AF'!$C$2:$C$215,Shares!$A147,'Stock-AF'!$G$2:$G$215,Shares!$A$1)</f>
        <v>0.57182279347227716</v>
      </c>
      <c r="W147" s="9">
        <f>SUMIFS('Stock-AF'!AF$2:AF$215,'Stock-AF'!$C$2:$C$215,Shares!$B147,'Stock-AF'!$G$2:$G$215,Shares!$A$1)/SUMIFS('Stock-AF'!AF$2:AF$215,'Stock-AF'!$C$2:$C$215,Shares!$A147,'Stock-AF'!$G$2:$G$215,Shares!$A$1)</f>
        <v>0</v>
      </c>
      <c r="X147" s="9">
        <f>SUMIFS('Stock-AF'!AG$2:AG$215,'Stock-AF'!$C$2:$C$215,Shares!$B147,'Stock-AF'!$G$2:$G$215,Shares!$A$1)/SUMIFS('Stock-AF'!AG$2:AG$215,'Stock-AF'!$C$2:$C$215,Shares!$A147,'Stock-AF'!$G$2:$G$215,Shares!$A$1)</f>
        <v>4.7559838358719304E-2</v>
      </c>
      <c r="Y147" s="9">
        <f>SUMIFS('Stock-AF'!AH$2:AH$215,'Stock-AF'!$C$2:$C$215,Shares!$B147,'Stock-AF'!$G$2:$G$215,Shares!$A$1)/SUMIFS('Stock-AF'!AH$2:AH$215,'Stock-AF'!$C$2:$C$215,Shares!$A147,'Stock-AF'!$G$2:$G$215,Shares!$A$1)</f>
        <v>0.24788298691300964</v>
      </c>
      <c r="Z147" s="9">
        <f>SUMIFS('Stock-AF'!AI$2:AI$215,'Stock-AF'!$C$2:$C$215,Shares!$B147,'Stock-AF'!$G$2:$G$215,Shares!$A$1)/SUMIFS('Stock-AF'!AI$2:AI$215,'Stock-AF'!$C$2:$C$215,Shares!$A147,'Stock-AF'!$G$2:$G$215,Shares!$A$1)</f>
        <v>7.3667291722475284E-2</v>
      </c>
      <c r="AA147" s="9">
        <f>SUMIFS('Stock-AF'!AJ$2:AJ$215,'Stock-AF'!$C$2:$C$215,Shares!$B147,'Stock-AF'!$G$2:$G$215,Shares!$A$1)/SUMIFS('Stock-AF'!AJ$2:AJ$215,'Stock-AF'!$C$2:$C$215,Shares!$A147,'Stock-AF'!$G$2:$G$215,Shares!$A$1)</f>
        <v>0</v>
      </c>
      <c r="AB147" s="9">
        <f>SUMIFS('Stock-AF'!AK$2:AK$215,'Stock-AF'!$C$2:$C$215,Shares!$B147,'Stock-AF'!$G$2:$G$215,Shares!$A$1)/SUMIFS('Stock-AF'!AK$2:AK$215,'Stock-AF'!$C$2:$C$215,Shares!$A147,'Stock-AF'!$G$2:$G$215,Shares!$A$1)</f>
        <v>0</v>
      </c>
      <c r="AC147" s="9">
        <f>SUMIFS('Stock-AF'!AL$2:AL$215,'Stock-AF'!$C$2:$C$215,Shares!$B147,'Stock-AF'!$G$2:$G$215,Shares!$A$1)/SUMIFS('Stock-AF'!AL$2:AL$215,'Stock-AF'!$C$2:$C$215,Shares!$A147,'Stock-AF'!$G$2:$G$215,Shares!$A$1)</f>
        <v>0</v>
      </c>
      <c r="AD147" s="9">
        <f>SUMIFS('Stock-AF'!AM$2:AM$215,'Stock-AF'!$C$2:$C$215,Shares!$B147,'Stock-AF'!$G$2:$G$215,Shares!$A$1)/SUMIFS('Stock-AF'!AM$2:AM$215,'Stock-AF'!$C$2:$C$215,Shares!$A147,'Stock-AF'!$G$2:$G$215,Shares!$A$1)</f>
        <v>0.33127312248191332</v>
      </c>
      <c r="AE147" s="9">
        <f>SUMIFS('Stock-AF'!AN$2:AN$215,'Stock-AF'!$C$2:$C$215,Shares!$B147,'Stock-AF'!$G$2:$G$215,Shares!$A$1)/SUMIFS('Stock-AF'!AN$2:AN$215,'Stock-AF'!$C$2:$C$215,Shares!$A147,'Stock-AF'!$G$2:$G$215,Shares!$A$1)</f>
        <v>1.1116641313102559E-4</v>
      </c>
      <c r="AF147" s="9">
        <f>SUMIFS('Stock-AF'!AO$2:AO$215,'Stock-AF'!$C$2:$C$215,Shares!$B147,'Stock-AF'!$G$2:$G$215,Shares!$A$1)/SUMIFS('Stock-AF'!AO$2:AO$215,'Stock-AF'!$C$2:$C$215,Shares!$A147,'Stock-AF'!$G$2:$G$215,Shares!$A$1)</f>
        <v>0.11072940238483289</v>
      </c>
      <c r="AG147" s="9">
        <f>SUMIFS('Stock-AF'!AP$2:AP$215,'Stock-AF'!$C$2:$C$215,Shares!$B147,'Stock-AF'!$G$2:$G$215,Shares!$A$1)/SUMIFS('Stock-AF'!AP$2:AP$215,'Stock-AF'!$C$2:$C$215,Shares!$A147,'Stock-AF'!$G$2:$G$215,Shares!$A$1)</f>
        <v>8.1485204498335143E-2</v>
      </c>
      <c r="AH147" s="9">
        <f>SUMIFS('Stock-AF'!AQ$2:AQ$215,'Stock-AF'!$C$2:$C$215,Shares!$B147,'Stock-AF'!$G$2:$G$215,Shares!$A$1)/SUMIFS('Stock-AF'!AQ$2:AQ$215,'Stock-AF'!$C$2:$C$215,Shares!$A147,'Stock-AF'!$G$2:$G$215,Shares!$A$1)</f>
        <v>0.29939074592458459</v>
      </c>
      <c r="AI147" s="9">
        <f>SUMIFS('Stock-AF'!AR$2:AR$215,'Stock-AF'!$C$2:$C$215,Shares!$B147,'Stock-AF'!$G$2:$G$215,Shares!$A$1)/SUMIFS('Stock-AF'!AR$2:AR$215,'Stock-AF'!$C$2:$C$215,Shares!$A147,'Stock-AF'!$G$2:$G$215,Shares!$A$1)</f>
        <v>2.6442225277526429E-2</v>
      </c>
      <c r="AJ147" s="9">
        <f>SUMIFS('Stock-AF'!AS$2:AS$215,'Stock-AF'!$C$2:$C$215,Shares!$B147,'Stock-AF'!$G$2:$G$215,Shares!$A$1)/SUMIFS('Stock-AF'!AS$2:AS$215,'Stock-AF'!$C$2:$C$215,Shares!$A147,'Stock-AF'!$G$2:$G$215,Shares!$A$1)</f>
        <v>6.6255253095066843E-3</v>
      </c>
      <c r="AK147" s="9">
        <f>SUMIFS('Stock-AF'!AT$2:AT$215,'Stock-AF'!$C$2:$C$215,Shares!$B147,'Stock-AF'!$G$2:$G$215,Shares!$A$1)/SUMIFS('Stock-AF'!AT$2:AT$215,'Stock-AF'!$C$2:$C$215,Shares!$A147,'Stock-AF'!$G$2:$G$215,Shares!$A$1)</f>
        <v>8.4821428571428645E-2</v>
      </c>
      <c r="AL147" s="9">
        <f>SUMIFS('Stock-AF'!AU$2:AU$215,'Stock-AF'!$C$2:$C$215,Shares!$B147,'Stock-AF'!$G$2:$G$215,Shares!$A$1)/SUMIFS('Stock-AF'!AU$2:AU$215,'Stock-AF'!$C$2:$C$215,Shares!$A147,'Stock-AF'!$G$2:$G$215,Shares!$A$1)</f>
        <v>0.31079442086112813</v>
      </c>
      <c r="AM147" s="9">
        <f>SUMIFS('Stock-AF'!AV$2:AV$215,'Stock-AF'!$C$2:$C$215,Shares!$B147,'Stock-AF'!$G$2:$G$215,Shares!$A$1)/SUMIFS('Stock-AF'!AV$2:AV$215,'Stock-AF'!$C$2:$C$215,Shares!$A147,'Stock-AF'!$G$2:$G$215,Shares!$A$1)</f>
        <v>0.39413683982939229</v>
      </c>
    </row>
    <row r="148" spans="1:39">
      <c r="A148" t="str">
        <f t="shared" si="2"/>
        <v>R_ES-CK-SD*</v>
      </c>
      <c r="B148" s="4" t="s">
        <v>68</v>
      </c>
      <c r="C148" s="9">
        <f>SUMIFS('Stock-AF'!L$2:L$215,'Stock-AF'!$C$2:$C$215,Shares!$B148,'Stock-AF'!$G$2:$G$215,Shares!$A$1)/SUMIFS('Stock-AF'!L$2:L$215,'Stock-AF'!$C$2:$C$215,Shares!$A148,'Stock-AF'!$G$2:$G$215,Shares!$A$1)</f>
        <v>0.23831651481576457</v>
      </c>
      <c r="D148" s="9">
        <f>SUMIFS('Stock-AF'!M$2:M$215,'Stock-AF'!$C$2:$C$215,Shares!$B148,'Stock-AF'!$G$2:$G$215,Shares!$A$1)/SUMIFS('Stock-AF'!M$2:M$215,'Stock-AF'!$C$2:$C$215,Shares!$A148,'Stock-AF'!$G$2:$G$215,Shares!$A$1)</f>
        <v>3.3087892627458336E-2</v>
      </c>
      <c r="E148" s="9">
        <f>SUMIFS('Stock-AF'!N$2:N$215,'Stock-AF'!$C$2:$C$215,Shares!$B148,'Stock-AF'!$G$2:$G$215,Shares!$A$1)/SUMIFS('Stock-AF'!N$2:N$215,'Stock-AF'!$C$2:$C$215,Shares!$A148,'Stock-AF'!$G$2:$G$215,Shares!$A$1)</f>
        <v>0</v>
      </c>
      <c r="F148" s="9">
        <f>SUMIFS('Stock-AF'!O$2:O$215,'Stock-AF'!$C$2:$C$215,Shares!$B148,'Stock-AF'!$G$2:$G$215,Shares!$A$1)/SUMIFS('Stock-AF'!O$2:O$215,'Stock-AF'!$C$2:$C$215,Shares!$A148,'Stock-AF'!$G$2:$G$215,Shares!$A$1)</f>
        <v>3.945350123069228E-2</v>
      </c>
      <c r="G148" s="9">
        <f>SUMIFS('Stock-AF'!P$2:P$215,'Stock-AF'!$C$2:$C$215,Shares!$B148,'Stock-AF'!$G$2:$G$215,Shares!$A$1)/SUMIFS('Stock-AF'!P$2:P$215,'Stock-AF'!$C$2:$C$215,Shares!$A148,'Stock-AF'!$G$2:$G$215,Shares!$A$1)</f>
        <v>5.5117588605498417E-2</v>
      </c>
      <c r="H148" s="9">
        <f>SUMIFS('Stock-AF'!Q$2:Q$215,'Stock-AF'!$C$2:$C$215,Shares!$B148,'Stock-AF'!$G$2:$G$215,Shares!$A$1)/SUMIFS('Stock-AF'!Q$2:Q$215,'Stock-AF'!$C$2:$C$215,Shares!$A148,'Stock-AF'!$G$2:$G$215,Shares!$A$1)</f>
        <v>0</v>
      </c>
      <c r="I148" s="9">
        <f>SUMIFS('Stock-AF'!R$2:R$215,'Stock-AF'!$C$2:$C$215,Shares!$B148,'Stock-AF'!$G$2:$G$215,Shares!$A$1)/SUMIFS('Stock-AF'!R$2:R$215,'Stock-AF'!$C$2:$C$215,Shares!$A148,'Stock-AF'!$G$2:$G$215,Shares!$A$1)</f>
        <v>0.60295434198746634</v>
      </c>
      <c r="J148" s="9">
        <f>SUMIFS('Stock-AF'!S$2:S$215,'Stock-AF'!$C$2:$C$215,Shares!$B148,'Stock-AF'!$G$2:$G$215,Shares!$A$1)/SUMIFS('Stock-AF'!S$2:S$215,'Stock-AF'!$C$2:$C$215,Shares!$A148,'Stock-AF'!$G$2:$G$215,Shares!$A$1)</f>
        <v>3.4662045060658659E-3</v>
      </c>
      <c r="K148" s="9">
        <f>SUMIFS('Stock-AF'!T$2:T$215,'Stock-AF'!$C$2:$C$215,Shares!$B148,'Stock-AF'!$G$2:$G$215,Shares!$A$1)/SUMIFS('Stock-AF'!T$2:T$215,'Stock-AF'!$C$2:$C$215,Shares!$A148,'Stock-AF'!$G$2:$G$215,Shares!$A$1)</f>
        <v>7.3598258029395833E-2</v>
      </c>
      <c r="L148" s="9">
        <f>SUMIFS('Stock-AF'!U$2:U$215,'Stock-AF'!$C$2:$C$215,Shares!$B148,'Stock-AF'!$G$2:$G$215,Shares!$A$1)/SUMIFS('Stock-AF'!U$2:U$215,'Stock-AF'!$C$2:$C$215,Shares!$A148,'Stock-AF'!$G$2:$G$215,Shares!$A$1)</f>
        <v>3.1401103589510253E-2</v>
      </c>
      <c r="M148" s="9">
        <f>SUMIFS('Stock-AF'!V$2:V$215,'Stock-AF'!$C$2:$C$215,Shares!$B148,'Stock-AF'!$G$2:$G$215,Shares!$A$1)/SUMIFS('Stock-AF'!V$2:V$215,'Stock-AF'!$C$2:$C$215,Shares!$A148,'Stock-AF'!$G$2:$G$215,Shares!$A$1)</f>
        <v>3.0901486988847617E-2</v>
      </c>
      <c r="N148" s="9">
        <f>SUMIFS('Stock-AF'!W$2:W$215,'Stock-AF'!$C$2:$C$215,Shares!$B148,'Stock-AF'!$G$2:$G$215,Shares!$A$1)/SUMIFS('Stock-AF'!W$2:W$215,'Stock-AF'!$C$2:$C$215,Shares!$A148,'Stock-AF'!$G$2:$G$215,Shares!$A$1)</f>
        <v>2.9579397329674351E-2</v>
      </c>
      <c r="O148" s="9">
        <f>SUMIFS('Stock-AF'!X$2:X$215,'Stock-AF'!$C$2:$C$215,Shares!$B148,'Stock-AF'!$G$2:$G$215,Shares!$A$1)/SUMIFS('Stock-AF'!X$2:X$215,'Stock-AF'!$C$2:$C$215,Shares!$A148,'Stock-AF'!$G$2:$G$215,Shares!$A$1)</f>
        <v>0.13343116134336569</v>
      </c>
      <c r="P148" s="9">
        <f>SUMIFS('Stock-AF'!Y$2:Y$215,'Stock-AF'!$C$2:$C$215,Shares!$B148,'Stock-AF'!$G$2:$G$215,Shares!$A$1)/SUMIFS('Stock-AF'!Y$2:Y$215,'Stock-AF'!$C$2:$C$215,Shares!$A148,'Stock-AF'!$G$2:$G$215,Shares!$A$1)</f>
        <v>9.8763858799541127E-3</v>
      </c>
      <c r="Q148" s="9">
        <f>SUMIFS('Stock-AF'!Z$2:Z$215,'Stock-AF'!$C$2:$C$215,Shares!$B148,'Stock-AF'!$G$2:$G$215,Shares!$A$1)/SUMIFS('Stock-AF'!Z$2:Z$215,'Stock-AF'!$C$2:$C$215,Shares!$A148,'Stock-AF'!$G$2:$G$215,Shares!$A$1)</f>
        <v>0.11329613616555874</v>
      </c>
      <c r="R148" s="9">
        <f>SUMIFS('Stock-AF'!AA$2:AA$215,'Stock-AF'!$C$2:$C$215,Shares!$B148,'Stock-AF'!$G$2:$G$215,Shares!$A$1)/SUMIFS('Stock-AF'!AA$2:AA$215,'Stock-AF'!$C$2:$C$215,Shares!$A148,'Stock-AF'!$G$2:$G$215,Shares!$A$1)</f>
        <v>0.15177333069149981</v>
      </c>
      <c r="S148" s="9">
        <f>SUMIFS('Stock-AF'!AB$2:AB$215,'Stock-AF'!$C$2:$C$215,Shares!$B148,'Stock-AF'!$G$2:$G$215,Shares!$A$1)/SUMIFS('Stock-AF'!AB$2:AB$215,'Stock-AF'!$C$2:$C$215,Shares!$A148,'Stock-AF'!$G$2:$G$215,Shares!$A$1)</f>
        <v>0.1081455032358849</v>
      </c>
      <c r="T148" s="9">
        <f>SUMIFS('Stock-AF'!AC$2:AC$215,'Stock-AF'!$C$2:$C$215,Shares!$B148,'Stock-AF'!$G$2:$G$215,Shares!$A$1)/SUMIFS('Stock-AF'!AC$2:AC$215,'Stock-AF'!$C$2:$C$215,Shares!$A148,'Stock-AF'!$G$2:$G$215,Shares!$A$1)</f>
        <v>8.323501018985302E-2</v>
      </c>
      <c r="U148" s="9">
        <f>SUMIFS('Stock-AF'!AD$2:AD$215,'Stock-AF'!$C$2:$C$215,Shares!$B148,'Stock-AF'!$G$2:$G$215,Shares!$A$1)/SUMIFS('Stock-AF'!AD$2:AD$215,'Stock-AF'!$C$2:$C$215,Shares!$A148,'Stock-AF'!$G$2:$G$215,Shares!$A$1)</f>
        <v>2.055843816424199E-2</v>
      </c>
      <c r="V148" s="9">
        <f>SUMIFS('Stock-AF'!AE$2:AE$215,'Stock-AF'!$C$2:$C$215,Shares!$B148,'Stock-AF'!$G$2:$G$215,Shares!$A$1)/SUMIFS('Stock-AF'!AE$2:AE$215,'Stock-AF'!$C$2:$C$215,Shares!$A148,'Stock-AF'!$G$2:$G$215,Shares!$A$1)</f>
        <v>0.15636482646791927</v>
      </c>
      <c r="W148" s="9">
        <f>SUMIFS('Stock-AF'!AF$2:AF$215,'Stock-AF'!$C$2:$C$215,Shares!$B148,'Stock-AF'!$G$2:$G$215,Shares!$A$1)/SUMIFS('Stock-AF'!AF$2:AF$215,'Stock-AF'!$C$2:$C$215,Shares!$A148,'Stock-AF'!$G$2:$G$215,Shares!$A$1)</f>
        <v>6.659452438375911E-2</v>
      </c>
      <c r="X148" s="9">
        <f>SUMIFS('Stock-AF'!AG$2:AG$215,'Stock-AF'!$C$2:$C$215,Shares!$B148,'Stock-AF'!$G$2:$G$215,Shares!$A$1)/SUMIFS('Stock-AF'!AG$2:AG$215,'Stock-AF'!$C$2:$C$215,Shares!$A148,'Stock-AF'!$G$2:$G$215,Shares!$A$1)</f>
        <v>0.15293751942803852</v>
      </c>
      <c r="Y148" s="9">
        <f>SUMIFS('Stock-AF'!AH$2:AH$215,'Stock-AF'!$C$2:$C$215,Shares!$B148,'Stock-AF'!$G$2:$G$215,Shares!$A$1)/SUMIFS('Stock-AF'!AH$2:AH$215,'Stock-AF'!$C$2:$C$215,Shares!$A148,'Stock-AF'!$G$2:$G$215,Shares!$A$1)</f>
        <v>4.3879907621247188E-2</v>
      </c>
      <c r="Z148" s="9">
        <f>SUMIFS('Stock-AF'!AI$2:AI$215,'Stock-AF'!$C$2:$C$215,Shares!$B148,'Stock-AF'!$G$2:$G$215,Shares!$A$1)/SUMIFS('Stock-AF'!AI$2:AI$215,'Stock-AF'!$C$2:$C$215,Shares!$A148,'Stock-AF'!$G$2:$G$215,Shares!$A$1)</f>
        <v>0.17385480846504123</v>
      </c>
      <c r="AA148" s="9">
        <f>SUMIFS('Stock-AF'!AJ$2:AJ$215,'Stock-AF'!$C$2:$C$215,Shares!$B148,'Stock-AF'!$G$2:$G$215,Shares!$A$1)/SUMIFS('Stock-AF'!AJ$2:AJ$215,'Stock-AF'!$C$2:$C$215,Shares!$A148,'Stock-AF'!$G$2:$G$215,Shares!$A$1)</f>
        <v>0</v>
      </c>
      <c r="AB148" s="9">
        <f>SUMIFS('Stock-AF'!AK$2:AK$215,'Stock-AF'!$C$2:$C$215,Shares!$B148,'Stock-AF'!$G$2:$G$215,Shares!$A$1)/SUMIFS('Stock-AF'!AK$2:AK$215,'Stock-AF'!$C$2:$C$215,Shares!$A148,'Stock-AF'!$G$2:$G$215,Shares!$A$1)</f>
        <v>4.3326789528055305E-2</v>
      </c>
      <c r="AC148" s="9">
        <f>SUMIFS('Stock-AF'!AL$2:AL$215,'Stock-AF'!$C$2:$C$215,Shares!$B148,'Stock-AF'!$G$2:$G$215,Shares!$A$1)/SUMIFS('Stock-AF'!AL$2:AL$215,'Stock-AF'!$C$2:$C$215,Shares!$A148,'Stock-AF'!$G$2:$G$215,Shares!$A$1)</f>
        <v>0.55520504731861253</v>
      </c>
      <c r="AD148" s="9">
        <f>SUMIFS('Stock-AF'!AM$2:AM$215,'Stock-AF'!$C$2:$C$215,Shares!$B148,'Stock-AF'!$G$2:$G$215,Shares!$A$1)/SUMIFS('Stock-AF'!AM$2:AM$215,'Stock-AF'!$C$2:$C$215,Shares!$A148,'Stock-AF'!$G$2:$G$215,Shares!$A$1)</f>
        <v>2.183530754959323E-2</v>
      </c>
      <c r="AE148" s="9">
        <f>SUMIFS('Stock-AF'!AN$2:AN$215,'Stock-AF'!$C$2:$C$215,Shares!$B148,'Stock-AF'!$G$2:$G$215,Shares!$A$1)/SUMIFS('Stock-AF'!AN$2:AN$215,'Stock-AF'!$C$2:$C$215,Shares!$A148,'Stock-AF'!$G$2:$G$215,Shares!$A$1)</f>
        <v>5.8608639709958003E-3</v>
      </c>
      <c r="AF148" s="9">
        <f>SUMIFS('Stock-AF'!AO$2:AO$215,'Stock-AF'!$C$2:$C$215,Shares!$B148,'Stock-AF'!$G$2:$G$215,Shares!$A$1)/SUMIFS('Stock-AF'!AO$2:AO$215,'Stock-AF'!$C$2:$C$215,Shares!$A148,'Stock-AF'!$G$2:$G$215,Shares!$A$1)</f>
        <v>0.19701251040579704</v>
      </c>
      <c r="AG148" s="9">
        <f>SUMIFS('Stock-AF'!AP$2:AP$215,'Stock-AF'!$C$2:$C$215,Shares!$B148,'Stock-AF'!$G$2:$G$215,Shares!$A$1)/SUMIFS('Stock-AF'!AP$2:AP$215,'Stock-AF'!$C$2:$C$215,Shares!$A148,'Stock-AF'!$G$2:$G$215,Shares!$A$1)</f>
        <v>0.30596217880253734</v>
      </c>
      <c r="AH148" s="9">
        <f>SUMIFS('Stock-AF'!AQ$2:AQ$215,'Stock-AF'!$C$2:$C$215,Shares!$B148,'Stock-AF'!$G$2:$G$215,Shares!$A$1)/SUMIFS('Stock-AF'!AQ$2:AQ$215,'Stock-AF'!$C$2:$C$215,Shares!$A148,'Stock-AF'!$G$2:$G$215,Shares!$A$1)</f>
        <v>0.27446072781162512</v>
      </c>
      <c r="AI148" s="9">
        <f>SUMIFS('Stock-AF'!AR$2:AR$215,'Stock-AF'!$C$2:$C$215,Shares!$B148,'Stock-AF'!$G$2:$G$215,Shares!$A$1)/SUMIFS('Stock-AF'!AR$2:AR$215,'Stock-AF'!$C$2:$C$215,Shares!$A148,'Stock-AF'!$G$2:$G$215,Shares!$A$1)</f>
        <v>2.8655781351628835E-2</v>
      </c>
      <c r="AJ148" s="9">
        <f>SUMIFS('Stock-AF'!AS$2:AS$215,'Stock-AF'!$C$2:$C$215,Shares!$B148,'Stock-AF'!$G$2:$G$215,Shares!$A$1)/SUMIFS('Stock-AF'!AS$2:AS$215,'Stock-AF'!$C$2:$C$215,Shares!$A148,'Stock-AF'!$G$2:$G$215,Shares!$A$1)</f>
        <v>0</v>
      </c>
      <c r="AK148" s="9">
        <f>SUMIFS('Stock-AF'!AT$2:AT$215,'Stock-AF'!$C$2:$C$215,Shares!$B148,'Stock-AF'!$G$2:$G$215,Shares!$A$1)/SUMIFS('Stock-AF'!AT$2:AT$215,'Stock-AF'!$C$2:$C$215,Shares!$A148,'Stock-AF'!$G$2:$G$215,Shares!$A$1)</f>
        <v>0.22594246031745996</v>
      </c>
      <c r="AL148" s="9">
        <f>SUMIFS('Stock-AF'!AU$2:AU$215,'Stock-AF'!$C$2:$C$215,Shares!$B148,'Stock-AF'!$G$2:$G$215,Shares!$A$1)/SUMIFS('Stock-AF'!AU$2:AU$215,'Stock-AF'!$C$2:$C$215,Shares!$A148,'Stock-AF'!$G$2:$G$215,Shares!$A$1)</f>
        <v>3.6284616939559304E-2</v>
      </c>
      <c r="AM148" s="9">
        <f>SUMIFS('Stock-AF'!AV$2:AV$215,'Stock-AF'!$C$2:$C$215,Shares!$B148,'Stock-AF'!$G$2:$G$215,Shares!$A$1)/SUMIFS('Stock-AF'!AV$2:AV$215,'Stock-AF'!$C$2:$C$215,Shares!$A148,'Stock-AF'!$G$2:$G$215,Shares!$A$1)</f>
        <v>3.1192876938498763E-2</v>
      </c>
    </row>
    <row r="149" spans="1:39">
      <c r="A149" t="str">
        <f t="shared" si="2"/>
        <v>R_ES-SC-DH*</v>
      </c>
      <c r="B149" s="4" t="s">
        <v>69</v>
      </c>
      <c r="C149" s="9">
        <f>SUMIFS('Stock-AF'!L$2:L$215,'Stock-AF'!$C$2:$C$215,Shares!$B149,'Stock-AF'!$G$2:$G$215,Shares!$A$1)/SUMIFS('Stock-AF'!L$2:L$215,'Stock-AF'!$C$2:$C$215,Shares!$A149,'Stock-AF'!$G$2:$G$215,Shares!$A$1)</f>
        <v>1</v>
      </c>
      <c r="D149" s="9">
        <f>SUMIFS('Stock-AF'!M$2:M$215,'Stock-AF'!$C$2:$C$215,Shares!$B149,'Stock-AF'!$G$2:$G$215,Shares!$A$1)/SUMIFS('Stock-AF'!M$2:M$215,'Stock-AF'!$C$2:$C$215,Shares!$A149,'Stock-AF'!$G$2:$G$215,Shares!$A$1)</f>
        <v>1</v>
      </c>
      <c r="E149" s="9">
        <f>SUMIFS('Stock-AF'!N$2:N$215,'Stock-AF'!$C$2:$C$215,Shares!$B149,'Stock-AF'!$G$2:$G$215,Shares!$A$1)/SUMIFS('Stock-AF'!N$2:N$215,'Stock-AF'!$C$2:$C$215,Shares!$A149,'Stock-AF'!$G$2:$G$215,Shares!$A$1)</f>
        <v>1</v>
      </c>
      <c r="F149" s="9">
        <f>SUMIFS('Stock-AF'!O$2:O$215,'Stock-AF'!$C$2:$C$215,Shares!$B149,'Stock-AF'!$G$2:$G$215,Shares!$A$1)/SUMIFS('Stock-AF'!O$2:O$215,'Stock-AF'!$C$2:$C$215,Shares!$A149,'Stock-AF'!$G$2:$G$215,Shares!$A$1)</f>
        <v>1</v>
      </c>
      <c r="G149" s="9">
        <f>SUMIFS('Stock-AF'!P$2:P$215,'Stock-AF'!$C$2:$C$215,Shares!$B149,'Stock-AF'!$G$2:$G$215,Shares!$A$1)/SUMIFS('Stock-AF'!P$2:P$215,'Stock-AF'!$C$2:$C$215,Shares!$A149,'Stock-AF'!$G$2:$G$215,Shares!$A$1)</f>
        <v>1</v>
      </c>
      <c r="H149" s="9">
        <f>SUMIFS('Stock-AF'!Q$2:Q$215,'Stock-AF'!$C$2:$C$215,Shares!$B149,'Stock-AF'!$G$2:$G$215,Shares!$A$1)/SUMIFS('Stock-AF'!Q$2:Q$215,'Stock-AF'!$C$2:$C$215,Shares!$A149,'Stock-AF'!$G$2:$G$215,Shares!$A$1)</f>
        <v>1</v>
      </c>
      <c r="I149" s="9">
        <f>SUMIFS('Stock-AF'!R$2:R$215,'Stock-AF'!$C$2:$C$215,Shares!$B149,'Stock-AF'!$G$2:$G$215,Shares!$A$1)/SUMIFS('Stock-AF'!R$2:R$215,'Stock-AF'!$C$2:$C$215,Shares!$A149,'Stock-AF'!$G$2:$G$215,Shares!$A$1)</f>
        <v>1</v>
      </c>
      <c r="J149" s="9">
        <f>SUMIFS('Stock-AF'!S$2:S$215,'Stock-AF'!$C$2:$C$215,Shares!$B149,'Stock-AF'!$G$2:$G$215,Shares!$A$1)/SUMIFS('Stock-AF'!S$2:S$215,'Stock-AF'!$C$2:$C$215,Shares!$A149,'Stock-AF'!$G$2:$G$215,Shares!$A$1)</f>
        <v>1</v>
      </c>
      <c r="K149" s="9">
        <f>SUMIFS('Stock-AF'!T$2:T$215,'Stock-AF'!$C$2:$C$215,Shares!$B149,'Stock-AF'!$G$2:$G$215,Shares!$A$1)/SUMIFS('Stock-AF'!T$2:T$215,'Stock-AF'!$C$2:$C$215,Shares!$A149,'Stock-AF'!$G$2:$G$215,Shares!$A$1)</f>
        <v>1</v>
      </c>
      <c r="L149" s="9">
        <f>SUMIFS('Stock-AF'!U$2:U$215,'Stock-AF'!$C$2:$C$215,Shares!$B149,'Stock-AF'!$G$2:$G$215,Shares!$A$1)/SUMIFS('Stock-AF'!U$2:U$215,'Stock-AF'!$C$2:$C$215,Shares!$A149,'Stock-AF'!$G$2:$G$215,Shares!$A$1)</f>
        <v>1</v>
      </c>
      <c r="M149" s="9">
        <f>SUMIFS('Stock-AF'!V$2:V$215,'Stock-AF'!$C$2:$C$215,Shares!$B149,'Stock-AF'!$G$2:$G$215,Shares!$A$1)/SUMIFS('Stock-AF'!V$2:V$215,'Stock-AF'!$C$2:$C$215,Shares!$A149,'Stock-AF'!$G$2:$G$215,Shares!$A$1)</f>
        <v>1</v>
      </c>
      <c r="N149" s="9">
        <f>SUMIFS('Stock-AF'!W$2:W$215,'Stock-AF'!$C$2:$C$215,Shares!$B149,'Stock-AF'!$G$2:$G$215,Shares!$A$1)/SUMIFS('Stock-AF'!W$2:W$215,'Stock-AF'!$C$2:$C$215,Shares!$A149,'Stock-AF'!$G$2:$G$215,Shares!$A$1)</f>
        <v>1</v>
      </c>
      <c r="O149" s="9">
        <f>SUMIFS('Stock-AF'!X$2:X$215,'Stock-AF'!$C$2:$C$215,Shares!$B149,'Stock-AF'!$G$2:$G$215,Shares!$A$1)/SUMIFS('Stock-AF'!X$2:X$215,'Stock-AF'!$C$2:$C$215,Shares!$A149,'Stock-AF'!$G$2:$G$215,Shares!$A$1)</f>
        <v>1</v>
      </c>
      <c r="P149" s="9">
        <f>SUMIFS('Stock-AF'!Y$2:Y$215,'Stock-AF'!$C$2:$C$215,Shares!$B149,'Stock-AF'!$G$2:$G$215,Shares!$A$1)/SUMIFS('Stock-AF'!Y$2:Y$215,'Stock-AF'!$C$2:$C$215,Shares!$A149,'Stock-AF'!$G$2:$G$215,Shares!$A$1)</f>
        <v>1</v>
      </c>
      <c r="Q149" s="9">
        <f>SUMIFS('Stock-AF'!Z$2:Z$215,'Stock-AF'!$C$2:$C$215,Shares!$B149,'Stock-AF'!$G$2:$G$215,Shares!$A$1)/SUMIFS('Stock-AF'!Z$2:Z$215,'Stock-AF'!$C$2:$C$215,Shares!$A149,'Stock-AF'!$G$2:$G$215,Shares!$A$1)</f>
        <v>1</v>
      </c>
      <c r="R149" s="9">
        <f>SUMIFS('Stock-AF'!AA$2:AA$215,'Stock-AF'!$C$2:$C$215,Shares!$B149,'Stock-AF'!$G$2:$G$215,Shares!$A$1)/SUMIFS('Stock-AF'!AA$2:AA$215,'Stock-AF'!$C$2:$C$215,Shares!$A149,'Stock-AF'!$G$2:$G$215,Shares!$A$1)</f>
        <v>1</v>
      </c>
      <c r="S149" s="9">
        <f>SUMIFS('Stock-AF'!AB$2:AB$215,'Stock-AF'!$C$2:$C$215,Shares!$B149,'Stock-AF'!$G$2:$G$215,Shares!$A$1)/SUMIFS('Stock-AF'!AB$2:AB$215,'Stock-AF'!$C$2:$C$215,Shares!$A149,'Stock-AF'!$G$2:$G$215,Shares!$A$1)</f>
        <v>1</v>
      </c>
      <c r="T149" s="9">
        <f>SUMIFS('Stock-AF'!AC$2:AC$215,'Stock-AF'!$C$2:$C$215,Shares!$B149,'Stock-AF'!$G$2:$G$215,Shares!$A$1)/SUMIFS('Stock-AF'!AC$2:AC$215,'Stock-AF'!$C$2:$C$215,Shares!$A149,'Stock-AF'!$G$2:$G$215,Shares!$A$1)</f>
        <v>1</v>
      </c>
      <c r="U149" s="9">
        <f>SUMIFS('Stock-AF'!AD$2:AD$215,'Stock-AF'!$C$2:$C$215,Shares!$B149,'Stock-AF'!$G$2:$G$215,Shares!$A$1)/SUMIFS('Stock-AF'!AD$2:AD$215,'Stock-AF'!$C$2:$C$215,Shares!$A149,'Stock-AF'!$G$2:$G$215,Shares!$A$1)</f>
        <v>1</v>
      </c>
      <c r="V149" s="9">
        <f>SUMIFS('Stock-AF'!AE$2:AE$215,'Stock-AF'!$C$2:$C$215,Shares!$B149,'Stock-AF'!$G$2:$G$215,Shares!$A$1)/SUMIFS('Stock-AF'!AE$2:AE$215,'Stock-AF'!$C$2:$C$215,Shares!$A149,'Stock-AF'!$G$2:$G$215,Shares!$A$1)</f>
        <v>1</v>
      </c>
      <c r="W149" s="9">
        <f>SUMIFS('Stock-AF'!AF$2:AF$215,'Stock-AF'!$C$2:$C$215,Shares!$B149,'Stock-AF'!$G$2:$G$215,Shares!$A$1)/SUMIFS('Stock-AF'!AF$2:AF$215,'Stock-AF'!$C$2:$C$215,Shares!$A149,'Stock-AF'!$G$2:$G$215,Shares!$A$1)</f>
        <v>1</v>
      </c>
      <c r="X149" s="9">
        <f>SUMIFS('Stock-AF'!AG$2:AG$215,'Stock-AF'!$C$2:$C$215,Shares!$B149,'Stock-AF'!$G$2:$G$215,Shares!$A$1)/SUMIFS('Stock-AF'!AG$2:AG$215,'Stock-AF'!$C$2:$C$215,Shares!$A149,'Stock-AF'!$G$2:$G$215,Shares!$A$1)</f>
        <v>1</v>
      </c>
      <c r="Y149" s="9">
        <f>SUMIFS('Stock-AF'!AH$2:AH$215,'Stock-AF'!$C$2:$C$215,Shares!$B149,'Stock-AF'!$G$2:$G$215,Shares!$A$1)/SUMIFS('Stock-AF'!AH$2:AH$215,'Stock-AF'!$C$2:$C$215,Shares!$A149,'Stock-AF'!$G$2:$G$215,Shares!$A$1)</f>
        <v>1</v>
      </c>
      <c r="Z149" s="9">
        <f>SUMIFS('Stock-AF'!AI$2:AI$215,'Stock-AF'!$C$2:$C$215,Shares!$B149,'Stock-AF'!$G$2:$G$215,Shares!$A$1)/SUMIFS('Stock-AF'!AI$2:AI$215,'Stock-AF'!$C$2:$C$215,Shares!$A149,'Stock-AF'!$G$2:$G$215,Shares!$A$1)</f>
        <v>1</v>
      </c>
      <c r="AA149" s="9">
        <f>SUMIFS('Stock-AF'!AJ$2:AJ$215,'Stock-AF'!$C$2:$C$215,Shares!$B149,'Stock-AF'!$G$2:$G$215,Shares!$A$1)/SUMIFS('Stock-AF'!AJ$2:AJ$215,'Stock-AF'!$C$2:$C$215,Shares!$A149,'Stock-AF'!$G$2:$G$215,Shares!$A$1)</f>
        <v>1</v>
      </c>
      <c r="AB149" s="9">
        <f>SUMIFS('Stock-AF'!AK$2:AK$215,'Stock-AF'!$C$2:$C$215,Shares!$B149,'Stock-AF'!$G$2:$G$215,Shares!$A$1)/SUMIFS('Stock-AF'!AK$2:AK$215,'Stock-AF'!$C$2:$C$215,Shares!$A149,'Stock-AF'!$G$2:$G$215,Shares!$A$1)</f>
        <v>1</v>
      </c>
      <c r="AC149" s="9">
        <f>SUMIFS('Stock-AF'!AL$2:AL$215,'Stock-AF'!$C$2:$C$215,Shares!$B149,'Stock-AF'!$G$2:$G$215,Shares!$A$1)/SUMIFS('Stock-AF'!AL$2:AL$215,'Stock-AF'!$C$2:$C$215,Shares!$A149,'Stock-AF'!$G$2:$G$215,Shares!$A$1)</f>
        <v>1</v>
      </c>
      <c r="AD149" s="9">
        <f>SUMIFS('Stock-AF'!AM$2:AM$215,'Stock-AF'!$C$2:$C$215,Shares!$B149,'Stock-AF'!$G$2:$G$215,Shares!$A$1)/SUMIFS('Stock-AF'!AM$2:AM$215,'Stock-AF'!$C$2:$C$215,Shares!$A149,'Stock-AF'!$G$2:$G$215,Shares!$A$1)</f>
        <v>1</v>
      </c>
      <c r="AE149" s="9">
        <f>SUMIFS('Stock-AF'!AN$2:AN$215,'Stock-AF'!$C$2:$C$215,Shares!$B149,'Stock-AF'!$G$2:$G$215,Shares!$A$1)/SUMIFS('Stock-AF'!AN$2:AN$215,'Stock-AF'!$C$2:$C$215,Shares!$A149,'Stock-AF'!$G$2:$G$215,Shares!$A$1)</f>
        <v>1</v>
      </c>
      <c r="AF149" s="9">
        <f>SUMIFS('Stock-AF'!AO$2:AO$215,'Stock-AF'!$C$2:$C$215,Shares!$B149,'Stock-AF'!$G$2:$G$215,Shares!$A$1)/SUMIFS('Stock-AF'!AO$2:AO$215,'Stock-AF'!$C$2:$C$215,Shares!$A149,'Stock-AF'!$G$2:$G$215,Shares!$A$1)</f>
        <v>1</v>
      </c>
      <c r="AG149" s="9">
        <f>SUMIFS('Stock-AF'!AP$2:AP$215,'Stock-AF'!$C$2:$C$215,Shares!$B149,'Stock-AF'!$G$2:$G$215,Shares!$A$1)/SUMIFS('Stock-AF'!AP$2:AP$215,'Stock-AF'!$C$2:$C$215,Shares!$A149,'Stock-AF'!$G$2:$G$215,Shares!$A$1)</f>
        <v>1</v>
      </c>
      <c r="AH149" s="9">
        <f>SUMIFS('Stock-AF'!AQ$2:AQ$215,'Stock-AF'!$C$2:$C$215,Shares!$B149,'Stock-AF'!$G$2:$G$215,Shares!$A$1)/SUMIFS('Stock-AF'!AQ$2:AQ$215,'Stock-AF'!$C$2:$C$215,Shares!$A149,'Stock-AF'!$G$2:$G$215,Shares!$A$1)</f>
        <v>1</v>
      </c>
      <c r="AI149" s="9">
        <f>SUMIFS('Stock-AF'!AR$2:AR$215,'Stock-AF'!$C$2:$C$215,Shares!$B149,'Stock-AF'!$G$2:$G$215,Shares!$A$1)/SUMIFS('Stock-AF'!AR$2:AR$215,'Stock-AF'!$C$2:$C$215,Shares!$A149,'Stock-AF'!$G$2:$G$215,Shares!$A$1)</f>
        <v>1</v>
      </c>
      <c r="AJ149" s="9">
        <f>SUMIFS('Stock-AF'!AS$2:AS$215,'Stock-AF'!$C$2:$C$215,Shares!$B149,'Stock-AF'!$G$2:$G$215,Shares!$A$1)/SUMIFS('Stock-AF'!AS$2:AS$215,'Stock-AF'!$C$2:$C$215,Shares!$A149,'Stock-AF'!$G$2:$G$215,Shares!$A$1)</f>
        <v>1</v>
      </c>
      <c r="AK149" s="9">
        <f>SUMIFS('Stock-AF'!AT$2:AT$215,'Stock-AF'!$C$2:$C$215,Shares!$B149,'Stock-AF'!$G$2:$G$215,Shares!$A$1)/SUMIFS('Stock-AF'!AT$2:AT$215,'Stock-AF'!$C$2:$C$215,Shares!$A149,'Stock-AF'!$G$2:$G$215,Shares!$A$1)</f>
        <v>1</v>
      </c>
      <c r="AL149" s="9">
        <f>SUMIFS('Stock-AF'!AU$2:AU$215,'Stock-AF'!$C$2:$C$215,Shares!$B149,'Stock-AF'!$G$2:$G$215,Shares!$A$1)/SUMIFS('Stock-AF'!AU$2:AU$215,'Stock-AF'!$C$2:$C$215,Shares!$A149,'Stock-AF'!$G$2:$G$215,Shares!$A$1)</f>
        <v>1</v>
      </c>
      <c r="AM149" s="9">
        <f>SUMIFS('Stock-AF'!AV$2:AV$215,'Stock-AF'!$C$2:$C$215,Shares!$B149,'Stock-AF'!$G$2:$G$215,Shares!$A$1)/SUMIFS('Stock-AF'!AV$2:AV$215,'Stock-AF'!$C$2:$C$215,Shares!$A149,'Stock-AF'!$G$2:$G$215,Shares!$A$1)</f>
        <v>1</v>
      </c>
    </row>
    <row r="150" spans="1:39">
      <c r="A150" t="str">
        <f t="shared" si="2"/>
        <v>R_ES-SC-FL*</v>
      </c>
      <c r="B150" s="4" t="s">
        <v>70</v>
      </c>
      <c r="C150" s="9">
        <f>SUMIFS('Stock-AF'!L$2:L$215,'Stock-AF'!$C$2:$C$215,Shares!$B150,'Stock-AF'!$G$2:$G$215,Shares!$A$1)/SUMIFS('Stock-AF'!L$2:L$215,'Stock-AF'!$C$2:$C$215,Shares!$A150,'Stock-AF'!$G$2:$G$215,Shares!$A$1)</f>
        <v>1</v>
      </c>
      <c r="D150" s="9">
        <f>SUMIFS('Stock-AF'!M$2:M$215,'Stock-AF'!$C$2:$C$215,Shares!$B150,'Stock-AF'!$G$2:$G$215,Shares!$A$1)/SUMIFS('Stock-AF'!M$2:M$215,'Stock-AF'!$C$2:$C$215,Shares!$A150,'Stock-AF'!$G$2:$G$215,Shares!$A$1)</f>
        <v>1</v>
      </c>
      <c r="E150" s="9">
        <f>SUMIFS('Stock-AF'!N$2:N$215,'Stock-AF'!$C$2:$C$215,Shares!$B150,'Stock-AF'!$G$2:$G$215,Shares!$A$1)/SUMIFS('Stock-AF'!N$2:N$215,'Stock-AF'!$C$2:$C$215,Shares!$A150,'Stock-AF'!$G$2:$G$215,Shares!$A$1)</f>
        <v>1</v>
      </c>
      <c r="F150" s="9">
        <f>SUMIFS('Stock-AF'!O$2:O$215,'Stock-AF'!$C$2:$C$215,Shares!$B150,'Stock-AF'!$G$2:$G$215,Shares!$A$1)/SUMIFS('Stock-AF'!O$2:O$215,'Stock-AF'!$C$2:$C$215,Shares!$A150,'Stock-AF'!$G$2:$G$215,Shares!$A$1)</f>
        <v>1</v>
      </c>
      <c r="G150" s="9">
        <f>SUMIFS('Stock-AF'!P$2:P$215,'Stock-AF'!$C$2:$C$215,Shares!$B150,'Stock-AF'!$G$2:$G$215,Shares!$A$1)/SUMIFS('Stock-AF'!P$2:P$215,'Stock-AF'!$C$2:$C$215,Shares!$A150,'Stock-AF'!$G$2:$G$215,Shares!$A$1)</f>
        <v>1</v>
      </c>
      <c r="H150" s="9">
        <f>SUMIFS('Stock-AF'!Q$2:Q$215,'Stock-AF'!$C$2:$C$215,Shares!$B150,'Stock-AF'!$G$2:$G$215,Shares!$A$1)/SUMIFS('Stock-AF'!Q$2:Q$215,'Stock-AF'!$C$2:$C$215,Shares!$A150,'Stock-AF'!$G$2:$G$215,Shares!$A$1)</f>
        <v>1</v>
      </c>
      <c r="I150" s="9">
        <f>SUMIFS('Stock-AF'!R$2:R$215,'Stock-AF'!$C$2:$C$215,Shares!$B150,'Stock-AF'!$G$2:$G$215,Shares!$A$1)/SUMIFS('Stock-AF'!R$2:R$215,'Stock-AF'!$C$2:$C$215,Shares!$A150,'Stock-AF'!$G$2:$G$215,Shares!$A$1)</f>
        <v>1</v>
      </c>
      <c r="J150" s="9">
        <f>SUMIFS('Stock-AF'!S$2:S$215,'Stock-AF'!$C$2:$C$215,Shares!$B150,'Stock-AF'!$G$2:$G$215,Shares!$A$1)/SUMIFS('Stock-AF'!S$2:S$215,'Stock-AF'!$C$2:$C$215,Shares!$A150,'Stock-AF'!$G$2:$G$215,Shares!$A$1)</f>
        <v>1</v>
      </c>
      <c r="K150" s="9">
        <f>SUMIFS('Stock-AF'!T$2:T$215,'Stock-AF'!$C$2:$C$215,Shares!$B150,'Stock-AF'!$G$2:$G$215,Shares!$A$1)/SUMIFS('Stock-AF'!T$2:T$215,'Stock-AF'!$C$2:$C$215,Shares!$A150,'Stock-AF'!$G$2:$G$215,Shares!$A$1)</f>
        <v>1</v>
      </c>
      <c r="L150" s="9">
        <f>SUMIFS('Stock-AF'!U$2:U$215,'Stock-AF'!$C$2:$C$215,Shares!$B150,'Stock-AF'!$G$2:$G$215,Shares!$A$1)/SUMIFS('Stock-AF'!U$2:U$215,'Stock-AF'!$C$2:$C$215,Shares!$A150,'Stock-AF'!$G$2:$G$215,Shares!$A$1)</f>
        <v>1</v>
      </c>
      <c r="M150" s="9">
        <f>SUMIFS('Stock-AF'!V$2:V$215,'Stock-AF'!$C$2:$C$215,Shares!$B150,'Stock-AF'!$G$2:$G$215,Shares!$A$1)/SUMIFS('Stock-AF'!V$2:V$215,'Stock-AF'!$C$2:$C$215,Shares!$A150,'Stock-AF'!$G$2:$G$215,Shares!$A$1)</f>
        <v>1</v>
      </c>
      <c r="N150" s="9">
        <f>SUMIFS('Stock-AF'!W$2:W$215,'Stock-AF'!$C$2:$C$215,Shares!$B150,'Stock-AF'!$G$2:$G$215,Shares!$A$1)/SUMIFS('Stock-AF'!W$2:W$215,'Stock-AF'!$C$2:$C$215,Shares!$A150,'Stock-AF'!$G$2:$G$215,Shares!$A$1)</f>
        <v>1</v>
      </c>
      <c r="O150" s="9">
        <f>SUMIFS('Stock-AF'!X$2:X$215,'Stock-AF'!$C$2:$C$215,Shares!$B150,'Stock-AF'!$G$2:$G$215,Shares!$A$1)/SUMIFS('Stock-AF'!X$2:X$215,'Stock-AF'!$C$2:$C$215,Shares!$A150,'Stock-AF'!$G$2:$G$215,Shares!$A$1)</f>
        <v>1</v>
      </c>
      <c r="P150" s="9">
        <f>SUMIFS('Stock-AF'!Y$2:Y$215,'Stock-AF'!$C$2:$C$215,Shares!$B150,'Stock-AF'!$G$2:$G$215,Shares!$A$1)/SUMIFS('Stock-AF'!Y$2:Y$215,'Stock-AF'!$C$2:$C$215,Shares!$A150,'Stock-AF'!$G$2:$G$215,Shares!$A$1)</f>
        <v>1</v>
      </c>
      <c r="Q150" s="9">
        <f>SUMIFS('Stock-AF'!Z$2:Z$215,'Stock-AF'!$C$2:$C$215,Shares!$B150,'Stock-AF'!$G$2:$G$215,Shares!$A$1)/SUMIFS('Stock-AF'!Z$2:Z$215,'Stock-AF'!$C$2:$C$215,Shares!$A150,'Stock-AF'!$G$2:$G$215,Shares!$A$1)</f>
        <v>1</v>
      </c>
      <c r="R150" s="9">
        <f>SUMIFS('Stock-AF'!AA$2:AA$215,'Stock-AF'!$C$2:$C$215,Shares!$B150,'Stock-AF'!$G$2:$G$215,Shares!$A$1)/SUMIFS('Stock-AF'!AA$2:AA$215,'Stock-AF'!$C$2:$C$215,Shares!$A150,'Stock-AF'!$G$2:$G$215,Shares!$A$1)</f>
        <v>1</v>
      </c>
      <c r="S150" s="9">
        <f>SUMIFS('Stock-AF'!AB$2:AB$215,'Stock-AF'!$C$2:$C$215,Shares!$B150,'Stock-AF'!$G$2:$G$215,Shares!$A$1)/SUMIFS('Stock-AF'!AB$2:AB$215,'Stock-AF'!$C$2:$C$215,Shares!$A150,'Stock-AF'!$G$2:$G$215,Shares!$A$1)</f>
        <v>1</v>
      </c>
      <c r="T150" s="9">
        <f>SUMIFS('Stock-AF'!AC$2:AC$215,'Stock-AF'!$C$2:$C$215,Shares!$B150,'Stock-AF'!$G$2:$G$215,Shares!$A$1)/SUMIFS('Stock-AF'!AC$2:AC$215,'Stock-AF'!$C$2:$C$215,Shares!$A150,'Stock-AF'!$G$2:$G$215,Shares!$A$1)</f>
        <v>1</v>
      </c>
      <c r="U150" s="9">
        <f>SUMIFS('Stock-AF'!AD$2:AD$215,'Stock-AF'!$C$2:$C$215,Shares!$B150,'Stock-AF'!$G$2:$G$215,Shares!$A$1)/SUMIFS('Stock-AF'!AD$2:AD$215,'Stock-AF'!$C$2:$C$215,Shares!$A150,'Stock-AF'!$G$2:$G$215,Shares!$A$1)</f>
        <v>1</v>
      </c>
      <c r="V150" s="9">
        <f>SUMIFS('Stock-AF'!AE$2:AE$215,'Stock-AF'!$C$2:$C$215,Shares!$B150,'Stock-AF'!$G$2:$G$215,Shares!$A$1)/SUMIFS('Stock-AF'!AE$2:AE$215,'Stock-AF'!$C$2:$C$215,Shares!$A150,'Stock-AF'!$G$2:$G$215,Shares!$A$1)</f>
        <v>1</v>
      </c>
      <c r="W150" s="9">
        <f>SUMIFS('Stock-AF'!AF$2:AF$215,'Stock-AF'!$C$2:$C$215,Shares!$B150,'Stock-AF'!$G$2:$G$215,Shares!$A$1)/SUMIFS('Stock-AF'!AF$2:AF$215,'Stock-AF'!$C$2:$C$215,Shares!$A150,'Stock-AF'!$G$2:$G$215,Shares!$A$1)</f>
        <v>1</v>
      </c>
      <c r="X150" s="9">
        <f>SUMIFS('Stock-AF'!AG$2:AG$215,'Stock-AF'!$C$2:$C$215,Shares!$B150,'Stock-AF'!$G$2:$G$215,Shares!$A$1)/SUMIFS('Stock-AF'!AG$2:AG$215,'Stock-AF'!$C$2:$C$215,Shares!$A150,'Stock-AF'!$G$2:$G$215,Shares!$A$1)</f>
        <v>1</v>
      </c>
      <c r="Y150" s="9">
        <f>SUMIFS('Stock-AF'!AH$2:AH$215,'Stock-AF'!$C$2:$C$215,Shares!$B150,'Stock-AF'!$G$2:$G$215,Shares!$A$1)/SUMIFS('Stock-AF'!AH$2:AH$215,'Stock-AF'!$C$2:$C$215,Shares!$A150,'Stock-AF'!$G$2:$G$215,Shares!$A$1)</f>
        <v>1</v>
      </c>
      <c r="Z150" s="9">
        <f>SUMIFS('Stock-AF'!AI$2:AI$215,'Stock-AF'!$C$2:$C$215,Shares!$B150,'Stock-AF'!$G$2:$G$215,Shares!$A$1)/SUMIFS('Stock-AF'!AI$2:AI$215,'Stock-AF'!$C$2:$C$215,Shares!$A150,'Stock-AF'!$G$2:$G$215,Shares!$A$1)</f>
        <v>1</v>
      </c>
      <c r="AA150" s="9">
        <f>SUMIFS('Stock-AF'!AJ$2:AJ$215,'Stock-AF'!$C$2:$C$215,Shares!$B150,'Stock-AF'!$G$2:$G$215,Shares!$A$1)/SUMIFS('Stock-AF'!AJ$2:AJ$215,'Stock-AF'!$C$2:$C$215,Shares!$A150,'Stock-AF'!$G$2:$G$215,Shares!$A$1)</f>
        <v>1</v>
      </c>
      <c r="AB150" s="9">
        <f>SUMIFS('Stock-AF'!AK$2:AK$215,'Stock-AF'!$C$2:$C$215,Shares!$B150,'Stock-AF'!$G$2:$G$215,Shares!$A$1)/SUMIFS('Stock-AF'!AK$2:AK$215,'Stock-AF'!$C$2:$C$215,Shares!$A150,'Stock-AF'!$G$2:$G$215,Shares!$A$1)</f>
        <v>1</v>
      </c>
      <c r="AC150" s="9">
        <f>SUMIFS('Stock-AF'!AL$2:AL$215,'Stock-AF'!$C$2:$C$215,Shares!$B150,'Stock-AF'!$G$2:$G$215,Shares!$A$1)/SUMIFS('Stock-AF'!AL$2:AL$215,'Stock-AF'!$C$2:$C$215,Shares!$A150,'Stock-AF'!$G$2:$G$215,Shares!$A$1)</f>
        <v>1</v>
      </c>
      <c r="AD150" s="9">
        <f>SUMIFS('Stock-AF'!AM$2:AM$215,'Stock-AF'!$C$2:$C$215,Shares!$B150,'Stock-AF'!$G$2:$G$215,Shares!$A$1)/SUMIFS('Stock-AF'!AM$2:AM$215,'Stock-AF'!$C$2:$C$215,Shares!$A150,'Stock-AF'!$G$2:$G$215,Shares!$A$1)</f>
        <v>1</v>
      </c>
      <c r="AE150" s="9">
        <f>SUMIFS('Stock-AF'!AN$2:AN$215,'Stock-AF'!$C$2:$C$215,Shares!$B150,'Stock-AF'!$G$2:$G$215,Shares!$A$1)/SUMIFS('Stock-AF'!AN$2:AN$215,'Stock-AF'!$C$2:$C$215,Shares!$A150,'Stock-AF'!$G$2:$G$215,Shares!$A$1)</f>
        <v>1</v>
      </c>
      <c r="AF150" s="9">
        <f>SUMIFS('Stock-AF'!AO$2:AO$215,'Stock-AF'!$C$2:$C$215,Shares!$B150,'Stock-AF'!$G$2:$G$215,Shares!$A$1)/SUMIFS('Stock-AF'!AO$2:AO$215,'Stock-AF'!$C$2:$C$215,Shares!$A150,'Stock-AF'!$G$2:$G$215,Shares!$A$1)</f>
        <v>1</v>
      </c>
      <c r="AG150" s="9">
        <f>SUMIFS('Stock-AF'!AP$2:AP$215,'Stock-AF'!$C$2:$C$215,Shares!$B150,'Stock-AF'!$G$2:$G$215,Shares!$A$1)/SUMIFS('Stock-AF'!AP$2:AP$215,'Stock-AF'!$C$2:$C$215,Shares!$A150,'Stock-AF'!$G$2:$G$215,Shares!$A$1)</f>
        <v>1</v>
      </c>
      <c r="AH150" s="9">
        <f>SUMIFS('Stock-AF'!AQ$2:AQ$215,'Stock-AF'!$C$2:$C$215,Shares!$B150,'Stock-AF'!$G$2:$G$215,Shares!$A$1)/SUMIFS('Stock-AF'!AQ$2:AQ$215,'Stock-AF'!$C$2:$C$215,Shares!$A150,'Stock-AF'!$G$2:$G$215,Shares!$A$1)</f>
        <v>1</v>
      </c>
      <c r="AI150" s="9">
        <f>SUMIFS('Stock-AF'!AR$2:AR$215,'Stock-AF'!$C$2:$C$215,Shares!$B150,'Stock-AF'!$G$2:$G$215,Shares!$A$1)/SUMIFS('Stock-AF'!AR$2:AR$215,'Stock-AF'!$C$2:$C$215,Shares!$A150,'Stock-AF'!$G$2:$G$215,Shares!$A$1)</f>
        <v>1</v>
      </c>
      <c r="AJ150" s="9">
        <f>SUMIFS('Stock-AF'!AS$2:AS$215,'Stock-AF'!$C$2:$C$215,Shares!$B150,'Stock-AF'!$G$2:$G$215,Shares!$A$1)/SUMIFS('Stock-AF'!AS$2:AS$215,'Stock-AF'!$C$2:$C$215,Shares!$A150,'Stock-AF'!$G$2:$G$215,Shares!$A$1)</f>
        <v>1</v>
      </c>
      <c r="AK150" s="9">
        <f>SUMIFS('Stock-AF'!AT$2:AT$215,'Stock-AF'!$C$2:$C$215,Shares!$B150,'Stock-AF'!$G$2:$G$215,Shares!$A$1)/SUMIFS('Stock-AF'!AT$2:AT$215,'Stock-AF'!$C$2:$C$215,Shares!$A150,'Stock-AF'!$G$2:$G$215,Shares!$A$1)</f>
        <v>1</v>
      </c>
      <c r="AL150" s="9">
        <f>SUMIFS('Stock-AF'!AU$2:AU$215,'Stock-AF'!$C$2:$C$215,Shares!$B150,'Stock-AF'!$G$2:$G$215,Shares!$A$1)/SUMIFS('Stock-AF'!AU$2:AU$215,'Stock-AF'!$C$2:$C$215,Shares!$A150,'Stock-AF'!$G$2:$G$215,Shares!$A$1)</f>
        <v>1</v>
      </c>
      <c r="AM150" s="9">
        <f>SUMIFS('Stock-AF'!AV$2:AV$215,'Stock-AF'!$C$2:$C$215,Shares!$B150,'Stock-AF'!$G$2:$G$215,Shares!$A$1)/SUMIFS('Stock-AF'!AV$2:AV$215,'Stock-AF'!$C$2:$C$215,Shares!$A150,'Stock-AF'!$G$2:$G$215,Shares!$A$1)</f>
        <v>1</v>
      </c>
    </row>
    <row r="151" spans="1:39">
      <c r="A151" t="str">
        <f t="shared" si="2"/>
        <v>R_ES-SC-SD*</v>
      </c>
      <c r="B151" s="4" t="s">
        <v>71</v>
      </c>
      <c r="C151" s="9">
        <f>SUMIFS('Stock-AF'!L$2:L$215,'Stock-AF'!$C$2:$C$215,Shares!$B151,'Stock-AF'!$G$2:$G$215,Shares!$A$1)/SUMIFS('Stock-AF'!L$2:L$215,'Stock-AF'!$C$2:$C$215,Shares!$A151,'Stock-AF'!$G$2:$G$215,Shares!$A$1)</f>
        <v>1</v>
      </c>
      <c r="D151" s="9">
        <f>SUMIFS('Stock-AF'!M$2:M$215,'Stock-AF'!$C$2:$C$215,Shares!$B151,'Stock-AF'!$G$2:$G$215,Shares!$A$1)/SUMIFS('Stock-AF'!M$2:M$215,'Stock-AF'!$C$2:$C$215,Shares!$A151,'Stock-AF'!$G$2:$G$215,Shares!$A$1)</f>
        <v>1</v>
      </c>
      <c r="E151" s="9">
        <f>SUMIFS('Stock-AF'!N$2:N$215,'Stock-AF'!$C$2:$C$215,Shares!$B151,'Stock-AF'!$G$2:$G$215,Shares!$A$1)/SUMIFS('Stock-AF'!N$2:N$215,'Stock-AF'!$C$2:$C$215,Shares!$A151,'Stock-AF'!$G$2:$G$215,Shares!$A$1)</f>
        <v>1</v>
      </c>
      <c r="F151" s="9">
        <f>SUMIFS('Stock-AF'!O$2:O$215,'Stock-AF'!$C$2:$C$215,Shares!$B151,'Stock-AF'!$G$2:$G$215,Shares!$A$1)/SUMIFS('Stock-AF'!O$2:O$215,'Stock-AF'!$C$2:$C$215,Shares!$A151,'Stock-AF'!$G$2:$G$215,Shares!$A$1)</f>
        <v>1</v>
      </c>
      <c r="G151" s="9">
        <f>SUMIFS('Stock-AF'!P$2:P$215,'Stock-AF'!$C$2:$C$215,Shares!$B151,'Stock-AF'!$G$2:$G$215,Shares!$A$1)/SUMIFS('Stock-AF'!P$2:P$215,'Stock-AF'!$C$2:$C$215,Shares!$A151,'Stock-AF'!$G$2:$G$215,Shares!$A$1)</f>
        <v>1</v>
      </c>
      <c r="H151" s="9">
        <f>SUMIFS('Stock-AF'!Q$2:Q$215,'Stock-AF'!$C$2:$C$215,Shares!$B151,'Stock-AF'!$G$2:$G$215,Shares!$A$1)/SUMIFS('Stock-AF'!Q$2:Q$215,'Stock-AF'!$C$2:$C$215,Shares!$A151,'Stock-AF'!$G$2:$G$215,Shares!$A$1)</f>
        <v>1</v>
      </c>
      <c r="I151" s="9">
        <f>SUMIFS('Stock-AF'!R$2:R$215,'Stock-AF'!$C$2:$C$215,Shares!$B151,'Stock-AF'!$G$2:$G$215,Shares!$A$1)/SUMIFS('Stock-AF'!R$2:R$215,'Stock-AF'!$C$2:$C$215,Shares!$A151,'Stock-AF'!$G$2:$G$215,Shares!$A$1)</f>
        <v>1</v>
      </c>
      <c r="J151" s="9">
        <f>SUMIFS('Stock-AF'!S$2:S$215,'Stock-AF'!$C$2:$C$215,Shares!$B151,'Stock-AF'!$G$2:$G$215,Shares!$A$1)/SUMIFS('Stock-AF'!S$2:S$215,'Stock-AF'!$C$2:$C$215,Shares!$A151,'Stock-AF'!$G$2:$G$215,Shares!$A$1)</f>
        <v>1</v>
      </c>
      <c r="K151" s="9">
        <f>SUMIFS('Stock-AF'!T$2:T$215,'Stock-AF'!$C$2:$C$215,Shares!$B151,'Stock-AF'!$G$2:$G$215,Shares!$A$1)/SUMIFS('Stock-AF'!T$2:T$215,'Stock-AF'!$C$2:$C$215,Shares!$A151,'Stock-AF'!$G$2:$G$215,Shares!$A$1)</f>
        <v>1</v>
      </c>
      <c r="L151" s="9">
        <f>SUMIFS('Stock-AF'!U$2:U$215,'Stock-AF'!$C$2:$C$215,Shares!$B151,'Stock-AF'!$G$2:$G$215,Shares!$A$1)/SUMIFS('Stock-AF'!U$2:U$215,'Stock-AF'!$C$2:$C$215,Shares!$A151,'Stock-AF'!$G$2:$G$215,Shares!$A$1)</f>
        <v>1</v>
      </c>
      <c r="M151" s="9">
        <f>SUMIFS('Stock-AF'!V$2:V$215,'Stock-AF'!$C$2:$C$215,Shares!$B151,'Stock-AF'!$G$2:$G$215,Shares!$A$1)/SUMIFS('Stock-AF'!V$2:V$215,'Stock-AF'!$C$2:$C$215,Shares!$A151,'Stock-AF'!$G$2:$G$215,Shares!$A$1)</f>
        <v>1</v>
      </c>
      <c r="N151" s="9">
        <f>SUMIFS('Stock-AF'!W$2:W$215,'Stock-AF'!$C$2:$C$215,Shares!$B151,'Stock-AF'!$G$2:$G$215,Shares!$A$1)/SUMIFS('Stock-AF'!W$2:W$215,'Stock-AF'!$C$2:$C$215,Shares!$A151,'Stock-AF'!$G$2:$G$215,Shares!$A$1)</f>
        <v>1</v>
      </c>
      <c r="O151" s="9">
        <f>SUMIFS('Stock-AF'!X$2:X$215,'Stock-AF'!$C$2:$C$215,Shares!$B151,'Stock-AF'!$G$2:$G$215,Shares!$A$1)/SUMIFS('Stock-AF'!X$2:X$215,'Stock-AF'!$C$2:$C$215,Shares!$A151,'Stock-AF'!$G$2:$G$215,Shares!$A$1)</f>
        <v>1</v>
      </c>
      <c r="P151" s="9">
        <f>SUMIFS('Stock-AF'!Y$2:Y$215,'Stock-AF'!$C$2:$C$215,Shares!$B151,'Stock-AF'!$G$2:$G$215,Shares!$A$1)/SUMIFS('Stock-AF'!Y$2:Y$215,'Stock-AF'!$C$2:$C$215,Shares!$A151,'Stock-AF'!$G$2:$G$215,Shares!$A$1)</f>
        <v>1</v>
      </c>
      <c r="Q151" s="9">
        <f>SUMIFS('Stock-AF'!Z$2:Z$215,'Stock-AF'!$C$2:$C$215,Shares!$B151,'Stock-AF'!$G$2:$G$215,Shares!$A$1)/SUMIFS('Stock-AF'!Z$2:Z$215,'Stock-AF'!$C$2:$C$215,Shares!$A151,'Stock-AF'!$G$2:$G$215,Shares!$A$1)</f>
        <v>1</v>
      </c>
      <c r="R151" s="9">
        <f>SUMIFS('Stock-AF'!AA$2:AA$215,'Stock-AF'!$C$2:$C$215,Shares!$B151,'Stock-AF'!$G$2:$G$215,Shares!$A$1)/SUMIFS('Stock-AF'!AA$2:AA$215,'Stock-AF'!$C$2:$C$215,Shares!$A151,'Stock-AF'!$G$2:$G$215,Shares!$A$1)</f>
        <v>1</v>
      </c>
      <c r="S151" s="9">
        <f>SUMIFS('Stock-AF'!AB$2:AB$215,'Stock-AF'!$C$2:$C$215,Shares!$B151,'Stock-AF'!$G$2:$G$215,Shares!$A$1)/SUMIFS('Stock-AF'!AB$2:AB$215,'Stock-AF'!$C$2:$C$215,Shares!$A151,'Stock-AF'!$G$2:$G$215,Shares!$A$1)</f>
        <v>1</v>
      </c>
      <c r="T151" s="9">
        <f>SUMIFS('Stock-AF'!AC$2:AC$215,'Stock-AF'!$C$2:$C$215,Shares!$B151,'Stock-AF'!$G$2:$G$215,Shares!$A$1)/SUMIFS('Stock-AF'!AC$2:AC$215,'Stock-AF'!$C$2:$C$215,Shares!$A151,'Stock-AF'!$G$2:$G$215,Shares!$A$1)</f>
        <v>1</v>
      </c>
      <c r="U151" s="9">
        <f>SUMIFS('Stock-AF'!AD$2:AD$215,'Stock-AF'!$C$2:$C$215,Shares!$B151,'Stock-AF'!$G$2:$G$215,Shares!$A$1)/SUMIFS('Stock-AF'!AD$2:AD$215,'Stock-AF'!$C$2:$C$215,Shares!$A151,'Stock-AF'!$G$2:$G$215,Shares!$A$1)</f>
        <v>1</v>
      </c>
      <c r="V151" s="9">
        <f>SUMIFS('Stock-AF'!AE$2:AE$215,'Stock-AF'!$C$2:$C$215,Shares!$B151,'Stock-AF'!$G$2:$G$215,Shares!$A$1)/SUMIFS('Stock-AF'!AE$2:AE$215,'Stock-AF'!$C$2:$C$215,Shares!$A151,'Stock-AF'!$G$2:$G$215,Shares!$A$1)</f>
        <v>1</v>
      </c>
      <c r="W151" s="9">
        <f>SUMIFS('Stock-AF'!AF$2:AF$215,'Stock-AF'!$C$2:$C$215,Shares!$B151,'Stock-AF'!$G$2:$G$215,Shares!$A$1)/SUMIFS('Stock-AF'!AF$2:AF$215,'Stock-AF'!$C$2:$C$215,Shares!$A151,'Stock-AF'!$G$2:$G$215,Shares!$A$1)</f>
        <v>1</v>
      </c>
      <c r="X151" s="9">
        <f>SUMIFS('Stock-AF'!AG$2:AG$215,'Stock-AF'!$C$2:$C$215,Shares!$B151,'Stock-AF'!$G$2:$G$215,Shares!$A$1)/SUMIFS('Stock-AF'!AG$2:AG$215,'Stock-AF'!$C$2:$C$215,Shares!$A151,'Stock-AF'!$G$2:$G$215,Shares!$A$1)</f>
        <v>1</v>
      </c>
      <c r="Y151" s="9">
        <f>SUMIFS('Stock-AF'!AH$2:AH$215,'Stock-AF'!$C$2:$C$215,Shares!$B151,'Stock-AF'!$G$2:$G$215,Shares!$A$1)/SUMIFS('Stock-AF'!AH$2:AH$215,'Stock-AF'!$C$2:$C$215,Shares!$A151,'Stock-AF'!$G$2:$G$215,Shares!$A$1)</f>
        <v>1</v>
      </c>
      <c r="Z151" s="9">
        <f>SUMIFS('Stock-AF'!AI$2:AI$215,'Stock-AF'!$C$2:$C$215,Shares!$B151,'Stock-AF'!$G$2:$G$215,Shares!$A$1)/SUMIFS('Stock-AF'!AI$2:AI$215,'Stock-AF'!$C$2:$C$215,Shares!$A151,'Stock-AF'!$G$2:$G$215,Shares!$A$1)</f>
        <v>1</v>
      </c>
      <c r="AA151" s="9">
        <f>SUMIFS('Stock-AF'!AJ$2:AJ$215,'Stock-AF'!$C$2:$C$215,Shares!$B151,'Stock-AF'!$G$2:$G$215,Shares!$A$1)/SUMIFS('Stock-AF'!AJ$2:AJ$215,'Stock-AF'!$C$2:$C$215,Shares!$A151,'Stock-AF'!$G$2:$G$215,Shares!$A$1)</f>
        <v>1</v>
      </c>
      <c r="AB151" s="9">
        <f>SUMIFS('Stock-AF'!AK$2:AK$215,'Stock-AF'!$C$2:$C$215,Shares!$B151,'Stock-AF'!$G$2:$G$215,Shares!$A$1)/SUMIFS('Stock-AF'!AK$2:AK$215,'Stock-AF'!$C$2:$C$215,Shares!$A151,'Stock-AF'!$G$2:$G$215,Shares!$A$1)</f>
        <v>1</v>
      </c>
      <c r="AC151" s="9">
        <f>SUMIFS('Stock-AF'!AL$2:AL$215,'Stock-AF'!$C$2:$C$215,Shares!$B151,'Stock-AF'!$G$2:$G$215,Shares!$A$1)/SUMIFS('Stock-AF'!AL$2:AL$215,'Stock-AF'!$C$2:$C$215,Shares!$A151,'Stock-AF'!$G$2:$G$215,Shares!$A$1)</f>
        <v>1</v>
      </c>
      <c r="AD151" s="9">
        <f>SUMIFS('Stock-AF'!AM$2:AM$215,'Stock-AF'!$C$2:$C$215,Shares!$B151,'Stock-AF'!$G$2:$G$215,Shares!$A$1)/SUMIFS('Stock-AF'!AM$2:AM$215,'Stock-AF'!$C$2:$C$215,Shares!$A151,'Stock-AF'!$G$2:$G$215,Shares!$A$1)</f>
        <v>1</v>
      </c>
      <c r="AE151" s="9">
        <f>SUMIFS('Stock-AF'!AN$2:AN$215,'Stock-AF'!$C$2:$C$215,Shares!$B151,'Stock-AF'!$G$2:$G$215,Shares!$A$1)/SUMIFS('Stock-AF'!AN$2:AN$215,'Stock-AF'!$C$2:$C$215,Shares!$A151,'Stock-AF'!$G$2:$G$215,Shares!$A$1)</f>
        <v>1</v>
      </c>
      <c r="AF151" s="9">
        <f>SUMIFS('Stock-AF'!AO$2:AO$215,'Stock-AF'!$C$2:$C$215,Shares!$B151,'Stock-AF'!$G$2:$G$215,Shares!$A$1)/SUMIFS('Stock-AF'!AO$2:AO$215,'Stock-AF'!$C$2:$C$215,Shares!$A151,'Stock-AF'!$G$2:$G$215,Shares!$A$1)</f>
        <v>1</v>
      </c>
      <c r="AG151" s="9">
        <f>SUMIFS('Stock-AF'!AP$2:AP$215,'Stock-AF'!$C$2:$C$215,Shares!$B151,'Stock-AF'!$G$2:$G$215,Shares!$A$1)/SUMIFS('Stock-AF'!AP$2:AP$215,'Stock-AF'!$C$2:$C$215,Shares!$A151,'Stock-AF'!$G$2:$G$215,Shares!$A$1)</f>
        <v>1</v>
      </c>
      <c r="AH151" s="9">
        <f>SUMIFS('Stock-AF'!AQ$2:AQ$215,'Stock-AF'!$C$2:$C$215,Shares!$B151,'Stock-AF'!$G$2:$G$215,Shares!$A$1)/SUMIFS('Stock-AF'!AQ$2:AQ$215,'Stock-AF'!$C$2:$C$215,Shares!$A151,'Stock-AF'!$G$2:$G$215,Shares!$A$1)</f>
        <v>1</v>
      </c>
      <c r="AI151" s="9">
        <f>SUMIFS('Stock-AF'!AR$2:AR$215,'Stock-AF'!$C$2:$C$215,Shares!$B151,'Stock-AF'!$G$2:$G$215,Shares!$A$1)/SUMIFS('Stock-AF'!AR$2:AR$215,'Stock-AF'!$C$2:$C$215,Shares!$A151,'Stock-AF'!$G$2:$G$215,Shares!$A$1)</f>
        <v>1</v>
      </c>
      <c r="AJ151" s="9">
        <f>SUMIFS('Stock-AF'!AS$2:AS$215,'Stock-AF'!$C$2:$C$215,Shares!$B151,'Stock-AF'!$G$2:$G$215,Shares!$A$1)/SUMIFS('Stock-AF'!AS$2:AS$215,'Stock-AF'!$C$2:$C$215,Shares!$A151,'Stock-AF'!$G$2:$G$215,Shares!$A$1)</f>
        <v>1</v>
      </c>
      <c r="AK151" s="9">
        <f>SUMIFS('Stock-AF'!AT$2:AT$215,'Stock-AF'!$C$2:$C$215,Shares!$B151,'Stock-AF'!$G$2:$G$215,Shares!$A$1)/SUMIFS('Stock-AF'!AT$2:AT$215,'Stock-AF'!$C$2:$C$215,Shares!$A151,'Stock-AF'!$G$2:$G$215,Shares!$A$1)</f>
        <v>1</v>
      </c>
      <c r="AL151" s="9">
        <f>SUMIFS('Stock-AF'!AU$2:AU$215,'Stock-AF'!$C$2:$C$215,Shares!$B151,'Stock-AF'!$G$2:$G$215,Shares!$A$1)/SUMIFS('Stock-AF'!AU$2:AU$215,'Stock-AF'!$C$2:$C$215,Shares!$A151,'Stock-AF'!$G$2:$G$215,Shares!$A$1)</f>
        <v>1</v>
      </c>
      <c r="AM151" s="9">
        <f>SUMIFS('Stock-AF'!AV$2:AV$215,'Stock-AF'!$C$2:$C$215,Shares!$B151,'Stock-AF'!$G$2:$G$215,Shares!$A$1)/SUMIFS('Stock-AF'!AV$2:AV$215,'Stock-AF'!$C$2:$C$215,Shares!$A151,'Stock-AF'!$G$2:$G$215,Shares!$A$1)</f>
        <v>1</v>
      </c>
    </row>
    <row r="152" spans="1:39">
      <c r="A152" t="str">
        <f t="shared" si="2"/>
        <v>R_ES-SH-DH*</v>
      </c>
      <c r="B152" s="4" t="s">
        <v>72</v>
      </c>
      <c r="C152" s="9">
        <f>SUMIFS('Stock-AF'!L$2:L$215,'Stock-AF'!$C$2:$C$215,Shares!$B152,'Stock-AF'!$G$2:$G$215,Shares!$A$1)/SUMIFS('Stock-AF'!L$2:L$215,'Stock-AF'!$C$2:$C$215,Shares!$A152,'Stock-AF'!$G$2:$G$215,Shares!$A$1)</f>
        <v>0.37406379537457773</v>
      </c>
      <c r="D152" s="9">
        <f>SUMIFS('Stock-AF'!M$2:M$215,'Stock-AF'!$C$2:$C$215,Shares!$B152,'Stock-AF'!$G$2:$G$215,Shares!$A$1)/SUMIFS('Stock-AF'!M$2:M$215,'Stock-AF'!$C$2:$C$215,Shares!$A152,'Stock-AF'!$G$2:$G$215,Shares!$A$1)</f>
        <v>0.184212542617887</v>
      </c>
      <c r="E152" s="9">
        <f>SUMIFS('Stock-AF'!N$2:N$215,'Stock-AF'!$C$2:$C$215,Shares!$B152,'Stock-AF'!$G$2:$G$215,Shares!$A$1)/SUMIFS('Stock-AF'!N$2:N$215,'Stock-AF'!$C$2:$C$215,Shares!$A152,'Stock-AF'!$G$2:$G$215,Shares!$A$1)</f>
        <v>0.17855515969741628</v>
      </c>
      <c r="F152" s="9">
        <f>SUMIFS('Stock-AF'!O$2:O$215,'Stock-AF'!$C$2:$C$215,Shares!$B152,'Stock-AF'!$G$2:$G$215,Shares!$A$1)/SUMIFS('Stock-AF'!O$2:O$215,'Stock-AF'!$C$2:$C$215,Shares!$A152,'Stock-AF'!$G$2:$G$215,Shares!$A$1)</f>
        <v>3.803230736746116E-2</v>
      </c>
      <c r="G152" s="9">
        <f>SUMIFS('Stock-AF'!P$2:P$215,'Stock-AF'!$C$2:$C$215,Shares!$B152,'Stock-AF'!$G$2:$G$215,Shares!$A$1)/SUMIFS('Stock-AF'!P$2:P$215,'Stock-AF'!$C$2:$C$215,Shares!$A152,'Stock-AF'!$G$2:$G$215,Shares!$A$1)</f>
        <v>0.244659370872953</v>
      </c>
      <c r="H152" s="9">
        <f>SUMIFS('Stock-AF'!Q$2:Q$215,'Stock-AF'!$C$2:$C$215,Shares!$B152,'Stock-AF'!$G$2:$G$215,Shares!$A$1)/SUMIFS('Stock-AF'!Q$2:Q$215,'Stock-AF'!$C$2:$C$215,Shares!$A152,'Stock-AF'!$G$2:$G$215,Shares!$A$1)</f>
        <v>5.6244958672894717E-2</v>
      </c>
      <c r="I152" s="9">
        <f>SUMIFS('Stock-AF'!R$2:R$215,'Stock-AF'!$C$2:$C$215,Shares!$B152,'Stock-AF'!$G$2:$G$215,Shares!$A$1)/SUMIFS('Stock-AF'!R$2:R$215,'Stock-AF'!$C$2:$C$215,Shares!$A152,'Stock-AF'!$G$2:$G$215,Shares!$A$1)</f>
        <v>5.4966084479646992E-3</v>
      </c>
      <c r="J152" s="9">
        <f>SUMIFS('Stock-AF'!S$2:S$215,'Stock-AF'!$C$2:$C$215,Shares!$B152,'Stock-AF'!$G$2:$G$215,Shares!$A$1)/SUMIFS('Stock-AF'!S$2:S$215,'Stock-AF'!$C$2:$C$215,Shares!$A152,'Stock-AF'!$G$2:$G$215,Shares!$A$1)</f>
        <v>0.13698574691866366</v>
      </c>
      <c r="K152" s="9">
        <f>SUMIFS('Stock-AF'!T$2:T$215,'Stock-AF'!$C$2:$C$215,Shares!$B152,'Stock-AF'!$G$2:$G$215,Shares!$A$1)/SUMIFS('Stock-AF'!T$2:T$215,'Stock-AF'!$C$2:$C$215,Shares!$A152,'Stock-AF'!$G$2:$G$215,Shares!$A$1)</f>
        <v>7.4672145294416473E-2</v>
      </c>
      <c r="L152" s="9">
        <f>SUMIFS('Stock-AF'!U$2:U$215,'Stock-AF'!$C$2:$C$215,Shares!$B152,'Stock-AF'!$G$2:$G$215,Shares!$A$1)/SUMIFS('Stock-AF'!U$2:U$215,'Stock-AF'!$C$2:$C$215,Shares!$A152,'Stock-AF'!$G$2:$G$215,Shares!$A$1)</f>
        <v>0.14123609457959627</v>
      </c>
      <c r="M152" s="9">
        <f>SUMIFS('Stock-AF'!V$2:V$215,'Stock-AF'!$C$2:$C$215,Shares!$B152,'Stock-AF'!$G$2:$G$215,Shares!$A$1)/SUMIFS('Stock-AF'!V$2:V$215,'Stock-AF'!$C$2:$C$215,Shares!$A152,'Stock-AF'!$G$2:$G$215,Shares!$A$1)</f>
        <v>0.24645020302544901</v>
      </c>
      <c r="N152" s="9">
        <f>SUMIFS('Stock-AF'!W$2:W$215,'Stock-AF'!$C$2:$C$215,Shares!$B152,'Stock-AF'!$G$2:$G$215,Shares!$A$1)/SUMIFS('Stock-AF'!W$2:W$215,'Stock-AF'!$C$2:$C$215,Shares!$A152,'Stock-AF'!$G$2:$G$215,Shares!$A$1)</f>
        <v>7.4113807460437789E-2</v>
      </c>
      <c r="O152" s="9">
        <f>SUMIFS('Stock-AF'!X$2:X$215,'Stock-AF'!$C$2:$C$215,Shares!$B152,'Stock-AF'!$G$2:$G$215,Shares!$A$1)/SUMIFS('Stock-AF'!X$2:X$215,'Stock-AF'!$C$2:$C$215,Shares!$A152,'Stock-AF'!$G$2:$G$215,Shares!$A$1)</f>
        <v>9.8365420823829194E-2</v>
      </c>
      <c r="P152" s="9">
        <f>SUMIFS('Stock-AF'!Y$2:Y$215,'Stock-AF'!$C$2:$C$215,Shares!$B152,'Stock-AF'!$G$2:$G$215,Shares!$A$1)/SUMIFS('Stock-AF'!Y$2:Y$215,'Stock-AF'!$C$2:$C$215,Shares!$A152,'Stock-AF'!$G$2:$G$215,Shares!$A$1)</f>
        <v>0.13377580841518655</v>
      </c>
      <c r="Q152" s="9">
        <f>SUMIFS('Stock-AF'!Z$2:Z$215,'Stock-AF'!$C$2:$C$215,Shares!$B152,'Stock-AF'!$G$2:$G$215,Shares!$A$1)/SUMIFS('Stock-AF'!Z$2:Z$215,'Stock-AF'!$C$2:$C$215,Shares!$A152,'Stock-AF'!$G$2:$G$215,Shares!$A$1)</f>
        <v>0.13538017490019374</v>
      </c>
      <c r="R152" s="9">
        <f>SUMIFS('Stock-AF'!AA$2:AA$215,'Stock-AF'!$C$2:$C$215,Shares!$B152,'Stock-AF'!$G$2:$G$215,Shares!$A$1)/SUMIFS('Stock-AF'!AA$2:AA$215,'Stock-AF'!$C$2:$C$215,Shares!$A152,'Stock-AF'!$G$2:$G$215,Shares!$A$1)</f>
        <v>0.27143855421052548</v>
      </c>
      <c r="S152" s="9">
        <f>SUMIFS('Stock-AF'!AB$2:AB$215,'Stock-AF'!$C$2:$C$215,Shares!$B152,'Stock-AF'!$G$2:$G$215,Shares!$A$1)/SUMIFS('Stock-AF'!AB$2:AB$215,'Stock-AF'!$C$2:$C$215,Shares!$A152,'Stock-AF'!$G$2:$G$215,Shares!$A$1)</f>
        <v>0.13354639713013061</v>
      </c>
      <c r="T152" s="9">
        <f>SUMIFS('Stock-AF'!AC$2:AC$215,'Stock-AF'!$C$2:$C$215,Shares!$B152,'Stock-AF'!$G$2:$G$215,Shares!$A$1)/SUMIFS('Stock-AF'!AC$2:AC$215,'Stock-AF'!$C$2:$C$215,Shares!$A152,'Stock-AF'!$G$2:$G$215,Shares!$A$1)</f>
        <v>4.465318660427077E-3</v>
      </c>
      <c r="U152" s="9">
        <f>SUMIFS('Stock-AF'!AD$2:AD$215,'Stock-AF'!$C$2:$C$215,Shares!$B152,'Stock-AF'!$G$2:$G$215,Shares!$A$1)/SUMIFS('Stock-AF'!AD$2:AD$215,'Stock-AF'!$C$2:$C$215,Shares!$A152,'Stock-AF'!$G$2:$G$215,Shares!$A$1)</f>
        <v>0</v>
      </c>
      <c r="V152" s="9">
        <f>SUMIFS('Stock-AF'!AE$2:AE$215,'Stock-AF'!$C$2:$C$215,Shares!$B152,'Stock-AF'!$G$2:$G$215,Shares!$A$1)/SUMIFS('Stock-AF'!AE$2:AE$215,'Stock-AF'!$C$2:$C$215,Shares!$A152,'Stock-AF'!$G$2:$G$215,Shares!$A$1)</f>
        <v>0.15279636132811417</v>
      </c>
      <c r="W152" s="9">
        <f>SUMIFS('Stock-AF'!AF$2:AF$215,'Stock-AF'!$C$2:$C$215,Shares!$B152,'Stock-AF'!$G$2:$G$215,Shares!$A$1)/SUMIFS('Stock-AF'!AF$2:AF$215,'Stock-AF'!$C$2:$C$215,Shares!$A152,'Stock-AF'!$G$2:$G$215,Shares!$A$1)</f>
        <v>0.37377917800714322</v>
      </c>
      <c r="X152" s="9">
        <f>SUMIFS('Stock-AF'!AG$2:AG$215,'Stock-AF'!$C$2:$C$215,Shares!$B152,'Stock-AF'!$G$2:$G$215,Shares!$A$1)/SUMIFS('Stock-AF'!AG$2:AG$215,'Stock-AF'!$C$2:$C$215,Shares!$A152,'Stock-AF'!$G$2:$G$215,Shares!$A$1)</f>
        <v>0.2398679260046836</v>
      </c>
      <c r="Y152" s="9">
        <f>SUMIFS('Stock-AF'!AH$2:AH$215,'Stock-AF'!$C$2:$C$215,Shares!$B152,'Stock-AF'!$G$2:$G$215,Shares!$A$1)/SUMIFS('Stock-AF'!AH$2:AH$215,'Stock-AF'!$C$2:$C$215,Shares!$A152,'Stock-AF'!$G$2:$G$215,Shares!$A$1)</f>
        <v>2.5004677961954179E-2</v>
      </c>
      <c r="Z152" s="9">
        <f>SUMIFS('Stock-AF'!AI$2:AI$215,'Stock-AF'!$C$2:$C$215,Shares!$B152,'Stock-AF'!$G$2:$G$215,Shares!$A$1)/SUMIFS('Stock-AF'!AI$2:AI$215,'Stock-AF'!$C$2:$C$215,Shares!$A152,'Stock-AF'!$G$2:$G$215,Shares!$A$1)</f>
        <v>0.24308823979807689</v>
      </c>
      <c r="AA152" s="9">
        <f>SUMIFS('Stock-AF'!AJ$2:AJ$215,'Stock-AF'!$C$2:$C$215,Shares!$B152,'Stock-AF'!$G$2:$G$215,Shares!$A$1)/SUMIFS('Stock-AF'!AJ$2:AJ$215,'Stock-AF'!$C$2:$C$215,Shares!$A152,'Stock-AF'!$G$2:$G$215,Shares!$A$1)</f>
        <v>0.44486549609373166</v>
      </c>
      <c r="AB152" s="9">
        <f>SUMIFS('Stock-AF'!AK$2:AK$215,'Stock-AF'!$C$2:$C$215,Shares!$B152,'Stock-AF'!$G$2:$G$215,Shares!$A$1)/SUMIFS('Stock-AF'!AK$2:AK$215,'Stock-AF'!$C$2:$C$215,Shares!$A152,'Stock-AF'!$G$2:$G$215,Shares!$A$1)</f>
        <v>0.35050159361053035</v>
      </c>
      <c r="AC152" s="9">
        <f>SUMIFS('Stock-AF'!AL$2:AL$215,'Stock-AF'!$C$2:$C$215,Shares!$B152,'Stock-AF'!$G$2:$G$215,Shares!$A$1)/SUMIFS('Stock-AF'!AL$2:AL$215,'Stock-AF'!$C$2:$C$215,Shares!$A152,'Stock-AF'!$G$2:$G$215,Shares!$A$1)</f>
        <v>2.8854903842218109E-2</v>
      </c>
      <c r="AD152" s="9">
        <f>SUMIFS('Stock-AF'!AM$2:AM$215,'Stock-AF'!$C$2:$C$215,Shares!$B152,'Stock-AF'!$G$2:$G$215,Shares!$A$1)/SUMIFS('Stock-AF'!AM$2:AM$215,'Stock-AF'!$C$2:$C$215,Shares!$A152,'Stock-AF'!$G$2:$G$215,Shares!$A$1)</f>
        <v>1.9784606401981562E-2</v>
      </c>
      <c r="AE152" s="9">
        <f>SUMIFS('Stock-AF'!AN$2:AN$215,'Stock-AF'!$C$2:$C$215,Shares!$B152,'Stock-AF'!$G$2:$G$215,Shares!$A$1)/SUMIFS('Stock-AF'!AN$2:AN$215,'Stock-AF'!$C$2:$C$215,Shares!$A152,'Stock-AF'!$G$2:$G$215,Shares!$A$1)</f>
        <v>0.14739298158740488</v>
      </c>
      <c r="AF152" s="9">
        <f>SUMIFS('Stock-AF'!AO$2:AO$215,'Stock-AF'!$C$2:$C$215,Shares!$B152,'Stock-AF'!$G$2:$G$215,Shares!$A$1)/SUMIFS('Stock-AF'!AO$2:AO$215,'Stock-AF'!$C$2:$C$215,Shares!$A152,'Stock-AF'!$G$2:$G$215,Shares!$A$1)</f>
        <v>7.5050582130651286E-2</v>
      </c>
      <c r="AG152" s="9">
        <f>SUMIFS('Stock-AF'!AP$2:AP$215,'Stock-AF'!$C$2:$C$215,Shares!$B152,'Stock-AF'!$G$2:$G$215,Shares!$A$1)/SUMIFS('Stock-AF'!AP$2:AP$215,'Stock-AF'!$C$2:$C$215,Shares!$A152,'Stock-AF'!$G$2:$G$215,Shares!$A$1)</f>
        <v>0.23564328025136394</v>
      </c>
      <c r="AH152" s="9">
        <f>SUMIFS('Stock-AF'!AQ$2:AQ$215,'Stock-AF'!$C$2:$C$215,Shares!$B152,'Stock-AF'!$G$2:$G$215,Shares!$A$1)/SUMIFS('Stock-AF'!AQ$2:AQ$215,'Stock-AF'!$C$2:$C$215,Shares!$A152,'Stock-AF'!$G$2:$G$215,Shares!$A$1)</f>
        <v>0.18970410405697055</v>
      </c>
      <c r="AI152" s="9">
        <f>SUMIFS('Stock-AF'!AR$2:AR$215,'Stock-AF'!$C$2:$C$215,Shares!$B152,'Stock-AF'!$G$2:$G$215,Shares!$A$1)/SUMIFS('Stock-AF'!AR$2:AR$215,'Stock-AF'!$C$2:$C$215,Shares!$A152,'Stock-AF'!$G$2:$G$215,Shares!$A$1)</f>
        <v>0.23171158946806839</v>
      </c>
      <c r="AJ152" s="9">
        <f>SUMIFS('Stock-AF'!AS$2:AS$215,'Stock-AF'!$C$2:$C$215,Shares!$B152,'Stock-AF'!$G$2:$G$215,Shares!$A$1)/SUMIFS('Stock-AF'!AS$2:AS$215,'Stock-AF'!$C$2:$C$215,Shares!$A152,'Stock-AF'!$G$2:$G$215,Shares!$A$1)</f>
        <v>4.6478967931796983E-2</v>
      </c>
      <c r="AK152" s="9">
        <f>SUMIFS('Stock-AF'!AT$2:AT$215,'Stock-AF'!$C$2:$C$215,Shares!$B152,'Stock-AF'!$G$2:$G$215,Shares!$A$1)/SUMIFS('Stock-AF'!AT$2:AT$215,'Stock-AF'!$C$2:$C$215,Shares!$A152,'Stock-AF'!$G$2:$G$215,Shares!$A$1)</f>
        <v>0.28431578238041405</v>
      </c>
      <c r="AL152" s="9">
        <f>SUMIFS('Stock-AF'!AU$2:AU$215,'Stock-AF'!$C$2:$C$215,Shares!$B152,'Stock-AF'!$G$2:$G$215,Shares!$A$1)/SUMIFS('Stock-AF'!AU$2:AU$215,'Stock-AF'!$C$2:$C$215,Shares!$A152,'Stock-AF'!$G$2:$G$215,Shares!$A$1)</f>
        <v>1.1741478594342464E-2</v>
      </c>
      <c r="AM152" s="9">
        <f>SUMIFS('Stock-AF'!AV$2:AV$215,'Stock-AF'!$C$2:$C$215,Shares!$B152,'Stock-AF'!$G$2:$G$215,Shares!$A$1)/SUMIFS('Stock-AF'!AV$2:AV$215,'Stock-AF'!$C$2:$C$215,Shares!$A152,'Stock-AF'!$G$2:$G$215,Shares!$A$1)</f>
        <v>1.9148288959413472E-2</v>
      </c>
    </row>
    <row r="153" spans="1:39">
      <c r="A153" t="str">
        <f t="shared" si="2"/>
        <v>R_ES-SH-DH*</v>
      </c>
      <c r="B153" s="4" t="s">
        <v>73</v>
      </c>
      <c r="C153" s="9">
        <f>SUMIFS('Stock-AF'!L$2:L$215,'Stock-AF'!$C$2:$C$215,Shares!$B153,'Stock-AF'!$G$2:$G$215,Shares!$A$1)/SUMIFS('Stock-AF'!L$2:L$215,'Stock-AF'!$C$2:$C$215,Shares!$A153,'Stock-AF'!$G$2:$G$215,Shares!$A$1)</f>
        <v>0</v>
      </c>
      <c r="D153" s="9">
        <f>SUMIFS('Stock-AF'!M$2:M$215,'Stock-AF'!$C$2:$C$215,Shares!$B153,'Stock-AF'!$G$2:$G$215,Shares!$A$1)/SUMIFS('Stock-AF'!M$2:M$215,'Stock-AF'!$C$2:$C$215,Shares!$A153,'Stock-AF'!$G$2:$G$215,Shares!$A$1)</f>
        <v>6.4260767136975925E-3</v>
      </c>
      <c r="E153" s="9">
        <f>SUMIFS('Stock-AF'!N$2:N$215,'Stock-AF'!$C$2:$C$215,Shares!$B153,'Stock-AF'!$G$2:$G$215,Shares!$A$1)/SUMIFS('Stock-AF'!N$2:N$215,'Stock-AF'!$C$2:$C$215,Shares!$A153,'Stock-AF'!$G$2:$G$215,Shares!$A$1)</f>
        <v>0.1086826878625182</v>
      </c>
      <c r="F153" s="9">
        <f>SUMIFS('Stock-AF'!O$2:O$215,'Stock-AF'!$C$2:$C$215,Shares!$B153,'Stock-AF'!$G$2:$G$215,Shares!$A$1)/SUMIFS('Stock-AF'!O$2:O$215,'Stock-AF'!$C$2:$C$215,Shares!$A153,'Stock-AF'!$G$2:$G$215,Shares!$A$1)</f>
        <v>9.1829619625885383E-3</v>
      </c>
      <c r="G153" s="9">
        <f>SUMIFS('Stock-AF'!P$2:P$215,'Stock-AF'!$C$2:$C$215,Shares!$B153,'Stock-AF'!$G$2:$G$215,Shares!$A$1)/SUMIFS('Stock-AF'!P$2:P$215,'Stock-AF'!$C$2:$C$215,Shares!$A153,'Stock-AF'!$G$2:$G$215,Shares!$A$1)</f>
        <v>6.081359538826981E-2</v>
      </c>
      <c r="H153" s="9">
        <f>SUMIFS('Stock-AF'!Q$2:Q$215,'Stock-AF'!$C$2:$C$215,Shares!$B153,'Stock-AF'!$G$2:$G$215,Shares!$A$1)/SUMIFS('Stock-AF'!Q$2:Q$215,'Stock-AF'!$C$2:$C$215,Shares!$A153,'Stock-AF'!$G$2:$G$215,Shares!$A$1)</f>
        <v>1.0805071959485188E-3</v>
      </c>
      <c r="I153" s="9">
        <f>SUMIFS('Stock-AF'!R$2:R$215,'Stock-AF'!$C$2:$C$215,Shares!$B153,'Stock-AF'!$G$2:$G$215,Shares!$A$1)/SUMIFS('Stock-AF'!R$2:R$215,'Stock-AF'!$C$2:$C$215,Shares!$A153,'Stock-AF'!$G$2:$G$215,Shares!$A$1)</f>
        <v>0</v>
      </c>
      <c r="J153" s="9">
        <f>SUMIFS('Stock-AF'!S$2:S$215,'Stock-AF'!$C$2:$C$215,Shares!$B153,'Stock-AF'!$G$2:$G$215,Shares!$A$1)/SUMIFS('Stock-AF'!S$2:S$215,'Stock-AF'!$C$2:$C$215,Shares!$A153,'Stock-AF'!$G$2:$G$215,Shares!$A$1)</f>
        <v>7.9042698721907514E-2</v>
      </c>
      <c r="K153" s="9">
        <f>SUMIFS('Stock-AF'!T$2:T$215,'Stock-AF'!$C$2:$C$215,Shares!$B153,'Stock-AF'!$G$2:$G$215,Shares!$A$1)/SUMIFS('Stock-AF'!T$2:T$215,'Stock-AF'!$C$2:$C$215,Shares!$A153,'Stock-AF'!$G$2:$G$215,Shares!$A$1)</f>
        <v>1.0751475043973205E-2</v>
      </c>
      <c r="L153" s="9">
        <f>SUMIFS('Stock-AF'!U$2:U$215,'Stock-AF'!$C$2:$C$215,Shares!$B153,'Stock-AF'!$G$2:$G$215,Shares!$A$1)/SUMIFS('Stock-AF'!U$2:U$215,'Stock-AF'!$C$2:$C$215,Shares!$A153,'Stock-AF'!$G$2:$G$215,Shares!$A$1)</f>
        <v>0</v>
      </c>
      <c r="M153" s="9">
        <f>SUMIFS('Stock-AF'!V$2:V$215,'Stock-AF'!$C$2:$C$215,Shares!$B153,'Stock-AF'!$G$2:$G$215,Shares!$A$1)/SUMIFS('Stock-AF'!V$2:V$215,'Stock-AF'!$C$2:$C$215,Shares!$A153,'Stock-AF'!$G$2:$G$215,Shares!$A$1)</f>
        <v>5.405871497065457E-3</v>
      </c>
      <c r="N153" s="9">
        <f>SUMIFS('Stock-AF'!W$2:W$215,'Stock-AF'!$C$2:$C$215,Shares!$B153,'Stock-AF'!$G$2:$G$215,Shares!$A$1)/SUMIFS('Stock-AF'!W$2:W$215,'Stock-AF'!$C$2:$C$215,Shares!$A153,'Stock-AF'!$G$2:$G$215,Shares!$A$1)</f>
        <v>0</v>
      </c>
      <c r="O153" s="9">
        <f>SUMIFS('Stock-AF'!X$2:X$215,'Stock-AF'!$C$2:$C$215,Shares!$B153,'Stock-AF'!$G$2:$G$215,Shares!$A$1)/SUMIFS('Stock-AF'!X$2:X$215,'Stock-AF'!$C$2:$C$215,Shares!$A153,'Stock-AF'!$G$2:$G$215,Shares!$A$1)</f>
        <v>7.5873465397421963E-3</v>
      </c>
      <c r="P153" s="9">
        <f>SUMIFS('Stock-AF'!Y$2:Y$215,'Stock-AF'!$C$2:$C$215,Shares!$B153,'Stock-AF'!$G$2:$G$215,Shares!$A$1)/SUMIFS('Stock-AF'!Y$2:Y$215,'Stock-AF'!$C$2:$C$215,Shares!$A153,'Stock-AF'!$G$2:$G$215,Shares!$A$1)</f>
        <v>7.7084087144056355E-4</v>
      </c>
      <c r="Q153" s="9">
        <f>SUMIFS('Stock-AF'!Z$2:Z$215,'Stock-AF'!$C$2:$C$215,Shares!$B153,'Stock-AF'!$G$2:$G$215,Shares!$A$1)/SUMIFS('Stock-AF'!Z$2:Z$215,'Stock-AF'!$C$2:$C$215,Shares!$A153,'Stock-AF'!$G$2:$G$215,Shares!$A$1)</f>
        <v>3.7452016380934037E-3</v>
      </c>
      <c r="R153" s="9">
        <f>SUMIFS('Stock-AF'!AA$2:AA$215,'Stock-AF'!$C$2:$C$215,Shares!$B153,'Stock-AF'!$G$2:$G$215,Shares!$A$1)/SUMIFS('Stock-AF'!AA$2:AA$215,'Stock-AF'!$C$2:$C$215,Shares!$A153,'Stock-AF'!$G$2:$G$215,Shares!$A$1)</f>
        <v>1.4046684625369306E-3</v>
      </c>
      <c r="S153" s="9">
        <f>SUMIFS('Stock-AF'!AB$2:AB$215,'Stock-AF'!$C$2:$C$215,Shares!$B153,'Stock-AF'!$G$2:$G$215,Shares!$A$1)/SUMIFS('Stock-AF'!AB$2:AB$215,'Stock-AF'!$C$2:$C$215,Shares!$A153,'Stock-AF'!$G$2:$G$215,Shares!$A$1)</f>
        <v>1.180799427647106E-2</v>
      </c>
      <c r="T153" s="9">
        <f>SUMIFS('Stock-AF'!AC$2:AC$215,'Stock-AF'!$C$2:$C$215,Shares!$B153,'Stock-AF'!$G$2:$G$215,Shares!$A$1)/SUMIFS('Stock-AF'!AC$2:AC$215,'Stock-AF'!$C$2:$C$215,Shares!$A153,'Stock-AF'!$G$2:$G$215,Shares!$A$1)</f>
        <v>7.463627900564089E-2</v>
      </c>
      <c r="U153" s="9">
        <f>SUMIFS('Stock-AF'!AD$2:AD$215,'Stock-AF'!$C$2:$C$215,Shares!$B153,'Stock-AF'!$G$2:$G$215,Shares!$A$1)/SUMIFS('Stock-AF'!AD$2:AD$215,'Stock-AF'!$C$2:$C$215,Shares!$A153,'Stock-AF'!$G$2:$G$215,Shares!$A$1)</f>
        <v>0</v>
      </c>
      <c r="V153" s="9">
        <f>SUMIFS('Stock-AF'!AE$2:AE$215,'Stock-AF'!$C$2:$C$215,Shares!$B153,'Stock-AF'!$G$2:$G$215,Shares!$A$1)/SUMIFS('Stock-AF'!AE$2:AE$215,'Stock-AF'!$C$2:$C$215,Shares!$A153,'Stock-AF'!$G$2:$G$215,Shares!$A$1)</f>
        <v>8.1523117646161068E-5</v>
      </c>
      <c r="W153" s="9">
        <f>SUMIFS('Stock-AF'!AF$2:AF$215,'Stock-AF'!$C$2:$C$215,Shares!$B153,'Stock-AF'!$G$2:$G$215,Shares!$A$1)/SUMIFS('Stock-AF'!AF$2:AF$215,'Stock-AF'!$C$2:$C$215,Shares!$A153,'Stock-AF'!$G$2:$G$215,Shares!$A$1)</f>
        <v>3.5770648760192002E-2</v>
      </c>
      <c r="X153" s="9">
        <f>SUMIFS('Stock-AF'!AG$2:AG$215,'Stock-AF'!$C$2:$C$215,Shares!$B153,'Stock-AF'!$G$2:$G$215,Shares!$A$1)/SUMIFS('Stock-AF'!AG$2:AG$215,'Stock-AF'!$C$2:$C$215,Shares!$A153,'Stock-AF'!$G$2:$G$215,Shares!$A$1)</f>
        <v>2.7504748642859372E-2</v>
      </c>
      <c r="Y153" s="9">
        <f>SUMIFS('Stock-AF'!AH$2:AH$215,'Stock-AF'!$C$2:$C$215,Shares!$B153,'Stock-AF'!$G$2:$G$215,Shares!$A$1)/SUMIFS('Stock-AF'!AH$2:AH$215,'Stock-AF'!$C$2:$C$215,Shares!$A153,'Stock-AF'!$G$2:$G$215,Shares!$A$1)</f>
        <v>6.8443626994007189E-4</v>
      </c>
      <c r="Z153" s="9">
        <f>SUMIFS('Stock-AF'!AI$2:AI$215,'Stock-AF'!$C$2:$C$215,Shares!$B153,'Stock-AF'!$G$2:$G$215,Shares!$A$1)/SUMIFS('Stock-AF'!AI$2:AI$215,'Stock-AF'!$C$2:$C$215,Shares!$A153,'Stock-AF'!$G$2:$G$215,Shares!$A$1)</f>
        <v>9.8198720571301395E-3</v>
      </c>
      <c r="AA153" s="9">
        <f>SUMIFS('Stock-AF'!AJ$2:AJ$215,'Stock-AF'!$C$2:$C$215,Shares!$B153,'Stock-AF'!$G$2:$G$215,Shares!$A$1)/SUMIFS('Stock-AF'!AJ$2:AJ$215,'Stock-AF'!$C$2:$C$215,Shares!$A153,'Stock-AF'!$G$2:$G$215,Shares!$A$1)</f>
        <v>0</v>
      </c>
      <c r="AB153" s="9">
        <f>SUMIFS('Stock-AF'!AK$2:AK$215,'Stock-AF'!$C$2:$C$215,Shares!$B153,'Stock-AF'!$G$2:$G$215,Shares!$A$1)/SUMIFS('Stock-AF'!AK$2:AK$215,'Stock-AF'!$C$2:$C$215,Shares!$A153,'Stock-AF'!$G$2:$G$215,Shares!$A$1)</f>
        <v>0</v>
      </c>
      <c r="AC153" s="9">
        <f>SUMIFS('Stock-AF'!AL$2:AL$215,'Stock-AF'!$C$2:$C$215,Shares!$B153,'Stock-AF'!$G$2:$G$215,Shares!$A$1)/SUMIFS('Stock-AF'!AL$2:AL$215,'Stock-AF'!$C$2:$C$215,Shares!$A153,'Stock-AF'!$G$2:$G$215,Shares!$A$1)</f>
        <v>0</v>
      </c>
      <c r="AD153" s="9">
        <f>SUMIFS('Stock-AF'!AM$2:AM$215,'Stock-AF'!$C$2:$C$215,Shares!$B153,'Stock-AF'!$G$2:$G$215,Shares!$A$1)/SUMIFS('Stock-AF'!AM$2:AM$215,'Stock-AF'!$C$2:$C$215,Shares!$A153,'Stock-AF'!$G$2:$G$215,Shares!$A$1)</f>
        <v>1.0139933479794108E-4</v>
      </c>
      <c r="AE153" s="9">
        <f>SUMIFS('Stock-AF'!AN$2:AN$215,'Stock-AF'!$C$2:$C$215,Shares!$B153,'Stock-AF'!$G$2:$G$215,Shares!$A$1)/SUMIFS('Stock-AF'!AN$2:AN$215,'Stock-AF'!$C$2:$C$215,Shares!$A153,'Stock-AF'!$G$2:$G$215,Shares!$A$1)</f>
        <v>0</v>
      </c>
      <c r="AF153" s="9">
        <f>SUMIFS('Stock-AF'!AO$2:AO$215,'Stock-AF'!$C$2:$C$215,Shares!$B153,'Stock-AF'!$G$2:$G$215,Shares!$A$1)/SUMIFS('Stock-AF'!AO$2:AO$215,'Stock-AF'!$C$2:$C$215,Shares!$A153,'Stock-AF'!$G$2:$G$215,Shares!$A$1)</f>
        <v>0.19435215187820395</v>
      </c>
      <c r="AG153" s="9">
        <f>SUMIFS('Stock-AF'!AP$2:AP$215,'Stock-AF'!$C$2:$C$215,Shares!$B153,'Stock-AF'!$G$2:$G$215,Shares!$A$1)/SUMIFS('Stock-AF'!AP$2:AP$215,'Stock-AF'!$C$2:$C$215,Shares!$A153,'Stock-AF'!$G$2:$G$215,Shares!$A$1)</f>
        <v>0</v>
      </c>
      <c r="AH153" s="9">
        <f>SUMIFS('Stock-AF'!AQ$2:AQ$215,'Stock-AF'!$C$2:$C$215,Shares!$B153,'Stock-AF'!$G$2:$G$215,Shares!$A$1)/SUMIFS('Stock-AF'!AQ$2:AQ$215,'Stock-AF'!$C$2:$C$215,Shares!$A153,'Stock-AF'!$G$2:$G$215,Shares!$A$1)</f>
        <v>6.2885402791267714E-4</v>
      </c>
      <c r="AI153" s="9">
        <f>SUMIFS('Stock-AF'!AR$2:AR$215,'Stock-AF'!$C$2:$C$215,Shares!$B153,'Stock-AF'!$G$2:$G$215,Shares!$A$1)/SUMIFS('Stock-AF'!AR$2:AR$215,'Stock-AF'!$C$2:$C$215,Shares!$A153,'Stock-AF'!$G$2:$G$215,Shares!$A$1)</f>
        <v>5.4947025846709747E-2</v>
      </c>
      <c r="AJ153" s="9">
        <f>SUMIFS('Stock-AF'!AS$2:AS$215,'Stock-AF'!$C$2:$C$215,Shares!$B153,'Stock-AF'!$G$2:$G$215,Shares!$A$1)/SUMIFS('Stock-AF'!AS$2:AS$215,'Stock-AF'!$C$2:$C$215,Shares!$A153,'Stock-AF'!$G$2:$G$215,Shares!$A$1)</f>
        <v>0</v>
      </c>
      <c r="AK153" s="9">
        <f>SUMIFS('Stock-AF'!AT$2:AT$215,'Stock-AF'!$C$2:$C$215,Shares!$B153,'Stock-AF'!$G$2:$G$215,Shares!$A$1)/SUMIFS('Stock-AF'!AT$2:AT$215,'Stock-AF'!$C$2:$C$215,Shares!$A153,'Stock-AF'!$G$2:$G$215,Shares!$A$1)</f>
        <v>8.5054842345456071E-4</v>
      </c>
      <c r="AL153" s="9">
        <f>SUMIFS('Stock-AF'!AU$2:AU$215,'Stock-AF'!$C$2:$C$215,Shares!$B153,'Stock-AF'!$G$2:$G$215,Shares!$A$1)/SUMIFS('Stock-AF'!AU$2:AU$215,'Stock-AF'!$C$2:$C$215,Shares!$A153,'Stock-AF'!$G$2:$G$215,Shares!$A$1)</f>
        <v>1.4736152571391674E-2</v>
      </c>
      <c r="AM153" s="9">
        <f>SUMIFS('Stock-AF'!AV$2:AV$215,'Stock-AF'!$C$2:$C$215,Shares!$B153,'Stock-AF'!$G$2:$G$215,Shares!$A$1)/SUMIFS('Stock-AF'!AV$2:AV$215,'Stock-AF'!$C$2:$C$215,Shares!$A153,'Stock-AF'!$G$2:$G$215,Shares!$A$1)</f>
        <v>1.2331783760698918E-2</v>
      </c>
    </row>
    <row r="154" spans="1:39">
      <c r="A154" t="str">
        <f t="shared" si="2"/>
        <v>R_ES-SH-DH*</v>
      </c>
      <c r="B154" s="4" t="s">
        <v>594</v>
      </c>
      <c r="C154" s="9">
        <f>SUMIFS('Stock-AF'!L$2:L$215,'Stock-AF'!$C$2:$C$215,Shares!$B154,'Stock-AF'!$G$2:$G$215,Shares!$A$1)/SUMIFS('Stock-AF'!L$2:L$215,'Stock-AF'!$C$2:$C$215,Shares!$A154,'Stock-AF'!$G$2:$G$215,Shares!$A$1)</f>
        <v>0</v>
      </c>
      <c r="D154" s="9">
        <f>SUMIFS('Stock-AF'!M$2:M$215,'Stock-AF'!$C$2:$C$215,Shares!$B154,'Stock-AF'!$G$2:$G$215,Shares!$A$1)/SUMIFS('Stock-AF'!M$2:M$215,'Stock-AF'!$C$2:$C$215,Shares!$A154,'Stock-AF'!$G$2:$G$215,Shares!$A$1)</f>
        <v>3.66873608739082E-3</v>
      </c>
      <c r="E154" s="9">
        <f>SUMIFS('Stock-AF'!N$2:N$215,'Stock-AF'!$C$2:$C$215,Shares!$B154,'Stock-AF'!$G$2:$G$215,Shares!$A$1)/SUMIFS('Stock-AF'!N$2:N$215,'Stock-AF'!$C$2:$C$215,Shares!$A154,'Stock-AF'!$G$2:$G$215,Shares!$A$1)</f>
        <v>0</v>
      </c>
      <c r="F154" s="9">
        <f>SUMIFS('Stock-AF'!O$2:O$215,'Stock-AF'!$C$2:$C$215,Shares!$B154,'Stock-AF'!$G$2:$G$215,Shares!$A$1)/SUMIFS('Stock-AF'!O$2:O$215,'Stock-AF'!$C$2:$C$215,Shares!$A154,'Stock-AF'!$G$2:$G$215,Shares!$A$1)</f>
        <v>4.8463126169650187E-5</v>
      </c>
      <c r="G154" s="9">
        <f>SUMIFS('Stock-AF'!P$2:P$215,'Stock-AF'!$C$2:$C$215,Shares!$B154,'Stock-AF'!$G$2:$G$215,Shares!$A$1)/SUMIFS('Stock-AF'!P$2:P$215,'Stock-AF'!$C$2:$C$215,Shares!$A154,'Stock-AF'!$G$2:$G$215,Shares!$A$1)</f>
        <v>0</v>
      </c>
      <c r="H154" s="9">
        <f>SUMIFS('Stock-AF'!Q$2:Q$215,'Stock-AF'!$C$2:$C$215,Shares!$B154,'Stock-AF'!$G$2:$G$215,Shares!$A$1)/SUMIFS('Stock-AF'!Q$2:Q$215,'Stock-AF'!$C$2:$C$215,Shares!$A154,'Stock-AF'!$G$2:$G$215,Shares!$A$1)</f>
        <v>1.1431655975410704E-2</v>
      </c>
      <c r="I154" s="9">
        <f>SUMIFS('Stock-AF'!R$2:R$215,'Stock-AF'!$C$2:$C$215,Shares!$B154,'Stock-AF'!$G$2:$G$215,Shares!$A$1)/SUMIFS('Stock-AF'!R$2:R$215,'Stock-AF'!$C$2:$C$215,Shares!$A154,'Stock-AF'!$G$2:$G$215,Shares!$A$1)</f>
        <v>0</v>
      </c>
      <c r="J154" s="9">
        <f>SUMIFS('Stock-AF'!S$2:S$215,'Stock-AF'!$C$2:$C$215,Shares!$B154,'Stock-AF'!$G$2:$G$215,Shares!$A$1)/SUMIFS('Stock-AF'!S$2:S$215,'Stock-AF'!$C$2:$C$215,Shares!$A154,'Stock-AF'!$G$2:$G$215,Shares!$A$1)</f>
        <v>1.7712469058657268E-3</v>
      </c>
      <c r="K154" s="9">
        <f>SUMIFS('Stock-AF'!T$2:T$215,'Stock-AF'!$C$2:$C$215,Shares!$B154,'Stock-AF'!$G$2:$G$215,Shares!$A$1)/SUMIFS('Stock-AF'!T$2:T$215,'Stock-AF'!$C$2:$C$215,Shares!$A154,'Stock-AF'!$G$2:$G$215,Shares!$A$1)</f>
        <v>2.4734315686536115E-3</v>
      </c>
      <c r="L154" s="9">
        <f>SUMIFS('Stock-AF'!U$2:U$215,'Stock-AF'!$C$2:$C$215,Shares!$B154,'Stock-AF'!$G$2:$G$215,Shares!$A$1)/SUMIFS('Stock-AF'!U$2:U$215,'Stock-AF'!$C$2:$C$215,Shares!$A154,'Stock-AF'!$G$2:$G$215,Shares!$A$1)</f>
        <v>4.1200624188983421E-3</v>
      </c>
      <c r="M154" s="9">
        <f>SUMIFS('Stock-AF'!V$2:V$215,'Stock-AF'!$C$2:$C$215,Shares!$B154,'Stock-AF'!$G$2:$G$215,Shares!$A$1)/SUMIFS('Stock-AF'!V$2:V$215,'Stock-AF'!$C$2:$C$215,Shares!$A154,'Stock-AF'!$G$2:$G$215,Shares!$A$1)</f>
        <v>8.9411037173386543E-3</v>
      </c>
      <c r="N154" s="9">
        <f>SUMIFS('Stock-AF'!W$2:W$215,'Stock-AF'!$C$2:$C$215,Shares!$B154,'Stock-AF'!$G$2:$G$215,Shares!$A$1)/SUMIFS('Stock-AF'!W$2:W$215,'Stock-AF'!$C$2:$C$215,Shares!$A154,'Stock-AF'!$G$2:$G$215,Shares!$A$1)</f>
        <v>0</v>
      </c>
      <c r="O154" s="9">
        <f>SUMIFS('Stock-AF'!X$2:X$215,'Stock-AF'!$C$2:$C$215,Shares!$B154,'Stock-AF'!$G$2:$G$215,Shares!$A$1)/SUMIFS('Stock-AF'!X$2:X$215,'Stock-AF'!$C$2:$C$215,Shares!$A154,'Stock-AF'!$G$2:$G$215,Shares!$A$1)</f>
        <v>3.0788586765622961E-3</v>
      </c>
      <c r="P154" s="9">
        <f>SUMIFS('Stock-AF'!Y$2:Y$215,'Stock-AF'!$C$2:$C$215,Shares!$B154,'Stock-AF'!$G$2:$G$215,Shares!$A$1)/SUMIFS('Stock-AF'!Y$2:Y$215,'Stock-AF'!$C$2:$C$215,Shares!$A154,'Stock-AF'!$G$2:$G$215,Shares!$A$1)</f>
        <v>3.1879486854787517E-2</v>
      </c>
      <c r="Q154" s="9">
        <f>SUMIFS('Stock-AF'!Z$2:Z$215,'Stock-AF'!$C$2:$C$215,Shares!$B154,'Stock-AF'!$G$2:$G$215,Shares!$A$1)/SUMIFS('Stock-AF'!Z$2:Z$215,'Stock-AF'!$C$2:$C$215,Shares!$A154,'Stock-AF'!$G$2:$G$215,Shares!$A$1)</f>
        <v>1.801215479803106E-2</v>
      </c>
      <c r="R154" s="9">
        <f>SUMIFS('Stock-AF'!AA$2:AA$215,'Stock-AF'!$C$2:$C$215,Shares!$B154,'Stock-AF'!$G$2:$G$215,Shares!$A$1)/SUMIFS('Stock-AF'!AA$2:AA$215,'Stock-AF'!$C$2:$C$215,Shares!$A154,'Stock-AF'!$G$2:$G$215,Shares!$A$1)</f>
        <v>0</v>
      </c>
      <c r="S154" s="9">
        <f>SUMIFS('Stock-AF'!AB$2:AB$215,'Stock-AF'!$C$2:$C$215,Shares!$B154,'Stock-AF'!$G$2:$G$215,Shares!$A$1)/SUMIFS('Stock-AF'!AB$2:AB$215,'Stock-AF'!$C$2:$C$215,Shares!$A154,'Stock-AF'!$G$2:$G$215,Shares!$A$1)</f>
        <v>8.1270789966183274E-5</v>
      </c>
      <c r="T154" s="9">
        <f>SUMIFS('Stock-AF'!AC$2:AC$215,'Stock-AF'!$C$2:$C$215,Shares!$B154,'Stock-AF'!$G$2:$G$215,Shares!$A$1)/SUMIFS('Stock-AF'!AC$2:AC$215,'Stock-AF'!$C$2:$C$215,Shares!$A154,'Stock-AF'!$G$2:$G$215,Shares!$A$1)</f>
        <v>3.7805741109603721E-4</v>
      </c>
      <c r="U154" s="9">
        <f>SUMIFS('Stock-AF'!AD$2:AD$215,'Stock-AF'!$C$2:$C$215,Shares!$B154,'Stock-AF'!$G$2:$G$215,Shares!$A$1)/SUMIFS('Stock-AF'!AD$2:AD$215,'Stock-AF'!$C$2:$C$215,Shares!$A154,'Stock-AF'!$G$2:$G$215,Shares!$A$1)</f>
        <v>0</v>
      </c>
      <c r="V154" s="9">
        <f>SUMIFS('Stock-AF'!AE$2:AE$215,'Stock-AF'!$C$2:$C$215,Shares!$B154,'Stock-AF'!$G$2:$G$215,Shares!$A$1)/SUMIFS('Stock-AF'!AE$2:AE$215,'Stock-AF'!$C$2:$C$215,Shares!$A154,'Stock-AF'!$G$2:$G$215,Shares!$A$1)</f>
        <v>1.9963296697671873E-3</v>
      </c>
      <c r="W154" s="9">
        <f>SUMIFS('Stock-AF'!AF$2:AF$215,'Stock-AF'!$C$2:$C$215,Shares!$B154,'Stock-AF'!$G$2:$G$215,Shares!$A$1)/SUMIFS('Stock-AF'!AF$2:AF$215,'Stock-AF'!$C$2:$C$215,Shares!$A154,'Stock-AF'!$G$2:$G$215,Shares!$A$1)</f>
        <v>0</v>
      </c>
      <c r="X154" s="9">
        <f>SUMIFS('Stock-AF'!AG$2:AG$215,'Stock-AF'!$C$2:$C$215,Shares!$B154,'Stock-AF'!$G$2:$G$215,Shares!$A$1)/SUMIFS('Stock-AF'!AG$2:AG$215,'Stock-AF'!$C$2:$C$215,Shares!$A154,'Stock-AF'!$G$2:$G$215,Shares!$A$1)</f>
        <v>1.6371836569541772E-4</v>
      </c>
      <c r="Y154" s="9">
        <f>SUMIFS('Stock-AF'!AH$2:AH$215,'Stock-AF'!$C$2:$C$215,Shares!$B154,'Stock-AF'!$G$2:$G$215,Shares!$A$1)/SUMIFS('Stock-AF'!AH$2:AH$215,'Stock-AF'!$C$2:$C$215,Shares!$A154,'Stock-AF'!$G$2:$G$215,Shares!$A$1)</f>
        <v>0</v>
      </c>
      <c r="Z154" s="9">
        <f>SUMIFS('Stock-AF'!AI$2:AI$215,'Stock-AF'!$C$2:$C$215,Shares!$B154,'Stock-AF'!$G$2:$G$215,Shares!$A$1)/SUMIFS('Stock-AF'!AI$2:AI$215,'Stock-AF'!$C$2:$C$215,Shares!$A154,'Stock-AF'!$G$2:$G$215,Shares!$A$1)</f>
        <v>0</v>
      </c>
      <c r="AA154" s="9">
        <f>SUMIFS('Stock-AF'!AJ$2:AJ$215,'Stock-AF'!$C$2:$C$215,Shares!$B154,'Stock-AF'!$G$2:$G$215,Shares!$A$1)/SUMIFS('Stock-AF'!AJ$2:AJ$215,'Stock-AF'!$C$2:$C$215,Shares!$A154,'Stock-AF'!$G$2:$G$215,Shares!$A$1)</f>
        <v>0</v>
      </c>
      <c r="AB154" s="9">
        <f>SUMIFS('Stock-AF'!AK$2:AK$215,'Stock-AF'!$C$2:$C$215,Shares!$B154,'Stock-AF'!$G$2:$G$215,Shares!$A$1)/SUMIFS('Stock-AF'!AK$2:AK$215,'Stock-AF'!$C$2:$C$215,Shares!$A154,'Stock-AF'!$G$2:$G$215,Shares!$A$1)</f>
        <v>0</v>
      </c>
      <c r="AC154" s="9">
        <f>SUMIFS('Stock-AF'!AL$2:AL$215,'Stock-AF'!$C$2:$C$215,Shares!$B154,'Stock-AF'!$G$2:$G$215,Shares!$A$1)/SUMIFS('Stock-AF'!AL$2:AL$215,'Stock-AF'!$C$2:$C$215,Shares!$A154,'Stock-AF'!$G$2:$G$215,Shares!$A$1)</f>
        <v>0</v>
      </c>
      <c r="AD154" s="9">
        <f>SUMIFS('Stock-AF'!AM$2:AM$215,'Stock-AF'!$C$2:$C$215,Shares!$B154,'Stock-AF'!$G$2:$G$215,Shares!$A$1)/SUMIFS('Stock-AF'!AM$2:AM$215,'Stock-AF'!$C$2:$C$215,Shares!$A154,'Stock-AF'!$G$2:$G$215,Shares!$A$1)</f>
        <v>8.6149466840176121E-4</v>
      </c>
      <c r="AE154" s="9">
        <f>SUMIFS('Stock-AF'!AN$2:AN$215,'Stock-AF'!$C$2:$C$215,Shares!$B154,'Stock-AF'!$G$2:$G$215,Shares!$A$1)/SUMIFS('Stock-AF'!AN$2:AN$215,'Stock-AF'!$C$2:$C$215,Shares!$A154,'Stock-AF'!$G$2:$G$215,Shares!$A$1)</f>
        <v>0.14701095886726268</v>
      </c>
      <c r="AF154" s="9">
        <f>SUMIFS('Stock-AF'!AO$2:AO$215,'Stock-AF'!$C$2:$C$215,Shares!$B154,'Stock-AF'!$G$2:$G$215,Shares!$A$1)/SUMIFS('Stock-AF'!AO$2:AO$215,'Stock-AF'!$C$2:$C$215,Shares!$A154,'Stock-AF'!$G$2:$G$215,Shares!$A$1)</f>
        <v>8.1900826223714918E-5</v>
      </c>
      <c r="AG154" s="9">
        <f>SUMIFS('Stock-AF'!AP$2:AP$215,'Stock-AF'!$C$2:$C$215,Shares!$B154,'Stock-AF'!$G$2:$G$215,Shares!$A$1)/SUMIFS('Stock-AF'!AP$2:AP$215,'Stock-AF'!$C$2:$C$215,Shares!$A154,'Stock-AF'!$G$2:$G$215,Shares!$A$1)</f>
        <v>8.0351926889612006E-3</v>
      </c>
      <c r="AH154" s="9">
        <f>SUMIFS('Stock-AF'!AQ$2:AQ$215,'Stock-AF'!$C$2:$C$215,Shares!$B154,'Stock-AF'!$G$2:$G$215,Shares!$A$1)/SUMIFS('Stock-AF'!AQ$2:AQ$215,'Stock-AF'!$C$2:$C$215,Shares!$A154,'Stock-AF'!$G$2:$G$215,Shares!$A$1)</f>
        <v>0</v>
      </c>
      <c r="AI154" s="9">
        <f>SUMIFS('Stock-AF'!AR$2:AR$215,'Stock-AF'!$C$2:$C$215,Shares!$B154,'Stock-AF'!$G$2:$G$215,Shares!$A$1)/SUMIFS('Stock-AF'!AR$2:AR$215,'Stock-AF'!$C$2:$C$215,Shares!$A154,'Stock-AF'!$G$2:$G$215,Shares!$A$1)</f>
        <v>0</v>
      </c>
      <c r="AJ154" s="9">
        <f>SUMIFS('Stock-AF'!AS$2:AS$215,'Stock-AF'!$C$2:$C$215,Shares!$B154,'Stock-AF'!$G$2:$G$215,Shares!$A$1)/SUMIFS('Stock-AF'!AS$2:AS$215,'Stock-AF'!$C$2:$C$215,Shares!$A154,'Stock-AF'!$G$2:$G$215,Shares!$A$1)</f>
        <v>9.0782846527374048E-2</v>
      </c>
      <c r="AK154" s="9">
        <f>SUMIFS('Stock-AF'!AT$2:AT$215,'Stock-AF'!$C$2:$C$215,Shares!$B154,'Stock-AF'!$G$2:$G$215,Shares!$A$1)/SUMIFS('Stock-AF'!AT$2:AT$215,'Stock-AF'!$C$2:$C$215,Shares!$A154,'Stock-AF'!$G$2:$G$215,Shares!$A$1)</f>
        <v>0</v>
      </c>
      <c r="AL154" s="9">
        <f>SUMIFS('Stock-AF'!AU$2:AU$215,'Stock-AF'!$C$2:$C$215,Shares!$B154,'Stock-AF'!$G$2:$G$215,Shares!$A$1)/SUMIFS('Stock-AF'!AU$2:AU$215,'Stock-AF'!$C$2:$C$215,Shares!$A154,'Stock-AF'!$G$2:$G$215,Shares!$A$1)</f>
        <v>4.5022390094610242E-4</v>
      </c>
      <c r="AM154" s="9">
        <f>SUMIFS('Stock-AF'!AV$2:AV$215,'Stock-AF'!$C$2:$C$215,Shares!$B154,'Stock-AF'!$G$2:$G$215,Shares!$A$1)/SUMIFS('Stock-AF'!AV$2:AV$215,'Stock-AF'!$C$2:$C$215,Shares!$A154,'Stock-AF'!$G$2:$G$215,Shares!$A$1)</f>
        <v>9.674703675734154E-4</v>
      </c>
    </row>
    <row r="155" spans="1:39">
      <c r="A155" t="str">
        <f t="shared" si="2"/>
        <v>R_ES-SH-DH*</v>
      </c>
      <c r="B155" s="4" t="s">
        <v>595</v>
      </c>
      <c r="C155" s="9">
        <f>SUMIFS('Stock-AF'!L$2:L$215,'Stock-AF'!$C$2:$C$215,Shares!$B155,'Stock-AF'!$G$2:$G$215,Shares!$A$1)/SUMIFS('Stock-AF'!L$2:L$215,'Stock-AF'!$C$2:$C$215,Shares!$A155,'Stock-AF'!$G$2:$G$215,Shares!$A$1)</f>
        <v>0</v>
      </c>
      <c r="D155" s="9">
        <f>SUMIFS('Stock-AF'!M$2:M$215,'Stock-AF'!$C$2:$C$215,Shares!$B155,'Stock-AF'!$G$2:$G$215,Shares!$A$1)/SUMIFS('Stock-AF'!M$2:M$215,'Stock-AF'!$C$2:$C$215,Shares!$A155,'Stock-AF'!$G$2:$G$215,Shares!$A$1)</f>
        <v>1.205546364794095E-2</v>
      </c>
      <c r="E155" s="9">
        <f>SUMIFS('Stock-AF'!N$2:N$215,'Stock-AF'!$C$2:$C$215,Shares!$B155,'Stock-AF'!$G$2:$G$215,Shares!$A$1)/SUMIFS('Stock-AF'!N$2:N$215,'Stock-AF'!$C$2:$C$215,Shares!$A155,'Stock-AF'!$G$2:$G$215,Shares!$A$1)</f>
        <v>0</v>
      </c>
      <c r="F155" s="9">
        <f>SUMIFS('Stock-AF'!O$2:O$215,'Stock-AF'!$C$2:$C$215,Shares!$B155,'Stock-AF'!$G$2:$G$215,Shares!$A$1)/SUMIFS('Stock-AF'!O$2:O$215,'Stock-AF'!$C$2:$C$215,Shares!$A155,'Stock-AF'!$G$2:$G$215,Shares!$A$1)</f>
        <v>3.289230584768888E-5</v>
      </c>
      <c r="G155" s="9">
        <f>SUMIFS('Stock-AF'!P$2:P$215,'Stock-AF'!$C$2:$C$215,Shares!$B155,'Stock-AF'!$G$2:$G$215,Shares!$A$1)/SUMIFS('Stock-AF'!P$2:P$215,'Stock-AF'!$C$2:$C$215,Shares!$A155,'Stock-AF'!$G$2:$G$215,Shares!$A$1)</f>
        <v>0</v>
      </c>
      <c r="H155" s="9">
        <f>SUMIFS('Stock-AF'!Q$2:Q$215,'Stock-AF'!$C$2:$C$215,Shares!$B155,'Stock-AF'!$G$2:$G$215,Shares!$A$1)/SUMIFS('Stock-AF'!Q$2:Q$215,'Stock-AF'!$C$2:$C$215,Shares!$A155,'Stock-AF'!$G$2:$G$215,Shares!$A$1)</f>
        <v>8.7749697498020786E-3</v>
      </c>
      <c r="I155" s="9">
        <f>SUMIFS('Stock-AF'!R$2:R$215,'Stock-AF'!$C$2:$C$215,Shares!$B155,'Stock-AF'!$G$2:$G$215,Shares!$A$1)/SUMIFS('Stock-AF'!R$2:R$215,'Stock-AF'!$C$2:$C$215,Shares!$A155,'Stock-AF'!$G$2:$G$215,Shares!$A$1)</f>
        <v>0</v>
      </c>
      <c r="J155" s="9">
        <f>SUMIFS('Stock-AF'!S$2:S$215,'Stock-AF'!$C$2:$C$215,Shares!$B155,'Stock-AF'!$G$2:$G$215,Shares!$A$1)/SUMIFS('Stock-AF'!S$2:S$215,'Stock-AF'!$C$2:$C$215,Shares!$A155,'Stock-AF'!$G$2:$G$215,Shares!$A$1)</f>
        <v>1.5932843156733333E-3</v>
      </c>
      <c r="K155" s="9">
        <f>SUMIFS('Stock-AF'!T$2:T$215,'Stock-AF'!$C$2:$C$215,Shares!$B155,'Stock-AF'!$G$2:$G$215,Shares!$A$1)/SUMIFS('Stock-AF'!T$2:T$215,'Stock-AF'!$C$2:$C$215,Shares!$A155,'Stock-AF'!$G$2:$G$215,Shares!$A$1)</f>
        <v>4.058126031171865E-3</v>
      </c>
      <c r="L155" s="9">
        <f>SUMIFS('Stock-AF'!U$2:U$215,'Stock-AF'!$C$2:$C$215,Shares!$B155,'Stock-AF'!$G$2:$G$215,Shares!$A$1)/SUMIFS('Stock-AF'!U$2:U$215,'Stock-AF'!$C$2:$C$215,Shares!$A155,'Stock-AF'!$G$2:$G$215,Shares!$A$1)</f>
        <v>1.2014961392325032E-3</v>
      </c>
      <c r="M155" s="9">
        <f>SUMIFS('Stock-AF'!V$2:V$215,'Stock-AF'!$C$2:$C$215,Shares!$B155,'Stock-AF'!$G$2:$G$215,Shares!$A$1)/SUMIFS('Stock-AF'!V$2:V$215,'Stock-AF'!$C$2:$C$215,Shares!$A155,'Stock-AF'!$G$2:$G$215,Shares!$A$1)</f>
        <v>9.3178075848939369E-4</v>
      </c>
      <c r="N155" s="9">
        <f>SUMIFS('Stock-AF'!W$2:W$215,'Stock-AF'!$C$2:$C$215,Shares!$B155,'Stock-AF'!$G$2:$G$215,Shares!$A$1)/SUMIFS('Stock-AF'!W$2:W$215,'Stock-AF'!$C$2:$C$215,Shares!$A155,'Stock-AF'!$G$2:$G$215,Shares!$A$1)</f>
        <v>0</v>
      </c>
      <c r="O155" s="9">
        <f>SUMIFS('Stock-AF'!X$2:X$215,'Stock-AF'!$C$2:$C$215,Shares!$B155,'Stock-AF'!$G$2:$G$215,Shares!$A$1)/SUMIFS('Stock-AF'!X$2:X$215,'Stock-AF'!$C$2:$C$215,Shares!$A155,'Stock-AF'!$G$2:$G$215,Shares!$A$1)</f>
        <v>0</v>
      </c>
      <c r="P155" s="9">
        <f>SUMIFS('Stock-AF'!Y$2:Y$215,'Stock-AF'!$C$2:$C$215,Shares!$B155,'Stock-AF'!$G$2:$G$215,Shares!$A$1)/SUMIFS('Stock-AF'!Y$2:Y$215,'Stock-AF'!$C$2:$C$215,Shares!$A155,'Stock-AF'!$G$2:$G$215,Shares!$A$1)</f>
        <v>3.6601155333191339E-3</v>
      </c>
      <c r="Q155" s="9">
        <f>SUMIFS('Stock-AF'!Z$2:Z$215,'Stock-AF'!$C$2:$C$215,Shares!$B155,'Stock-AF'!$G$2:$G$215,Shares!$A$1)/SUMIFS('Stock-AF'!Z$2:Z$215,'Stock-AF'!$C$2:$C$215,Shares!$A155,'Stock-AF'!$G$2:$G$215,Shares!$A$1)</f>
        <v>2.6152951427335603E-3</v>
      </c>
      <c r="R155" s="9">
        <f>SUMIFS('Stock-AF'!AA$2:AA$215,'Stock-AF'!$C$2:$C$215,Shares!$B155,'Stock-AF'!$G$2:$G$215,Shares!$A$1)/SUMIFS('Stock-AF'!AA$2:AA$215,'Stock-AF'!$C$2:$C$215,Shares!$A155,'Stock-AF'!$G$2:$G$215,Shares!$A$1)</f>
        <v>0</v>
      </c>
      <c r="S155" s="9">
        <f>SUMIFS('Stock-AF'!AB$2:AB$215,'Stock-AF'!$C$2:$C$215,Shares!$B155,'Stock-AF'!$G$2:$G$215,Shares!$A$1)/SUMIFS('Stock-AF'!AB$2:AB$215,'Stock-AF'!$C$2:$C$215,Shares!$A155,'Stock-AF'!$G$2:$G$215,Shares!$A$1)</f>
        <v>9.7821422115677953E-5</v>
      </c>
      <c r="T155" s="9">
        <f>SUMIFS('Stock-AF'!AC$2:AC$215,'Stock-AF'!$C$2:$C$215,Shares!$B155,'Stock-AF'!$G$2:$G$215,Shares!$A$1)/SUMIFS('Stock-AF'!AC$2:AC$215,'Stock-AF'!$C$2:$C$215,Shares!$A155,'Stock-AF'!$G$2:$G$215,Shares!$A$1)</f>
        <v>5.2161319179269672E-4</v>
      </c>
      <c r="U155" s="9">
        <f>SUMIFS('Stock-AF'!AD$2:AD$215,'Stock-AF'!$C$2:$C$215,Shares!$B155,'Stock-AF'!$G$2:$G$215,Shares!$A$1)/SUMIFS('Stock-AF'!AD$2:AD$215,'Stock-AF'!$C$2:$C$215,Shares!$A155,'Stock-AF'!$G$2:$G$215,Shares!$A$1)</f>
        <v>0</v>
      </c>
      <c r="V155" s="9">
        <f>SUMIFS('Stock-AF'!AE$2:AE$215,'Stock-AF'!$C$2:$C$215,Shares!$B155,'Stock-AF'!$G$2:$G$215,Shares!$A$1)/SUMIFS('Stock-AF'!AE$2:AE$215,'Stock-AF'!$C$2:$C$215,Shares!$A155,'Stock-AF'!$G$2:$G$215,Shares!$A$1)</f>
        <v>9.9476434304186961E-7</v>
      </c>
      <c r="W155" s="9">
        <f>SUMIFS('Stock-AF'!AF$2:AF$215,'Stock-AF'!$C$2:$C$215,Shares!$B155,'Stock-AF'!$G$2:$G$215,Shares!$A$1)/SUMIFS('Stock-AF'!AF$2:AF$215,'Stock-AF'!$C$2:$C$215,Shares!$A155,'Stock-AF'!$G$2:$G$215,Shares!$A$1)</f>
        <v>0</v>
      </c>
      <c r="X155" s="9">
        <f>SUMIFS('Stock-AF'!AG$2:AG$215,'Stock-AF'!$C$2:$C$215,Shares!$B155,'Stock-AF'!$G$2:$G$215,Shares!$A$1)/SUMIFS('Stock-AF'!AG$2:AG$215,'Stock-AF'!$C$2:$C$215,Shares!$A155,'Stock-AF'!$G$2:$G$215,Shares!$A$1)</f>
        <v>4.1688550735025261E-4</v>
      </c>
      <c r="Y155" s="9">
        <f>SUMIFS('Stock-AF'!AH$2:AH$215,'Stock-AF'!$C$2:$C$215,Shares!$B155,'Stock-AF'!$G$2:$G$215,Shares!$A$1)/SUMIFS('Stock-AF'!AH$2:AH$215,'Stock-AF'!$C$2:$C$215,Shares!$A155,'Stock-AF'!$G$2:$G$215,Shares!$A$1)</f>
        <v>0</v>
      </c>
      <c r="Z155" s="9">
        <f>SUMIFS('Stock-AF'!AI$2:AI$215,'Stock-AF'!$C$2:$C$215,Shares!$B155,'Stock-AF'!$G$2:$G$215,Shares!$A$1)/SUMIFS('Stock-AF'!AI$2:AI$215,'Stock-AF'!$C$2:$C$215,Shares!$A155,'Stock-AF'!$G$2:$G$215,Shares!$A$1)</f>
        <v>0</v>
      </c>
      <c r="AA155" s="9">
        <f>SUMIFS('Stock-AF'!AJ$2:AJ$215,'Stock-AF'!$C$2:$C$215,Shares!$B155,'Stock-AF'!$G$2:$G$215,Shares!$A$1)/SUMIFS('Stock-AF'!AJ$2:AJ$215,'Stock-AF'!$C$2:$C$215,Shares!$A155,'Stock-AF'!$G$2:$G$215,Shares!$A$1)</f>
        <v>0</v>
      </c>
      <c r="AB155" s="9">
        <f>SUMIFS('Stock-AF'!AK$2:AK$215,'Stock-AF'!$C$2:$C$215,Shares!$B155,'Stock-AF'!$G$2:$G$215,Shares!$A$1)/SUMIFS('Stock-AF'!AK$2:AK$215,'Stock-AF'!$C$2:$C$215,Shares!$A155,'Stock-AF'!$G$2:$G$215,Shares!$A$1)</f>
        <v>0</v>
      </c>
      <c r="AC155" s="9">
        <f>SUMIFS('Stock-AF'!AL$2:AL$215,'Stock-AF'!$C$2:$C$215,Shares!$B155,'Stock-AF'!$G$2:$G$215,Shares!$A$1)/SUMIFS('Stock-AF'!AL$2:AL$215,'Stock-AF'!$C$2:$C$215,Shares!$A155,'Stock-AF'!$G$2:$G$215,Shares!$A$1)</f>
        <v>0</v>
      </c>
      <c r="AD155" s="9">
        <f>SUMIFS('Stock-AF'!AM$2:AM$215,'Stock-AF'!$C$2:$C$215,Shares!$B155,'Stock-AF'!$G$2:$G$215,Shares!$A$1)/SUMIFS('Stock-AF'!AM$2:AM$215,'Stock-AF'!$C$2:$C$215,Shares!$A155,'Stock-AF'!$G$2:$G$215,Shares!$A$1)</f>
        <v>1.7465104024114867E-3</v>
      </c>
      <c r="AE155" s="9">
        <f>SUMIFS('Stock-AF'!AN$2:AN$215,'Stock-AF'!$C$2:$C$215,Shares!$B155,'Stock-AF'!$G$2:$G$215,Shares!$A$1)/SUMIFS('Stock-AF'!AN$2:AN$215,'Stock-AF'!$C$2:$C$215,Shares!$A155,'Stock-AF'!$G$2:$G$215,Shares!$A$1)</f>
        <v>7.0683110232853102E-3</v>
      </c>
      <c r="AF155" s="9">
        <f>SUMIFS('Stock-AF'!AO$2:AO$215,'Stock-AF'!$C$2:$C$215,Shares!$B155,'Stock-AF'!$G$2:$G$215,Shares!$A$1)/SUMIFS('Stock-AF'!AO$2:AO$215,'Stock-AF'!$C$2:$C$215,Shares!$A155,'Stock-AF'!$G$2:$G$215,Shares!$A$1)</f>
        <v>2.8119283670142065E-4</v>
      </c>
      <c r="AG155" s="9">
        <f>SUMIFS('Stock-AF'!AP$2:AP$215,'Stock-AF'!$C$2:$C$215,Shares!$B155,'Stock-AF'!$G$2:$G$215,Shares!$A$1)/SUMIFS('Stock-AF'!AP$2:AP$215,'Stock-AF'!$C$2:$C$215,Shares!$A155,'Stock-AF'!$G$2:$G$215,Shares!$A$1)</f>
        <v>0</v>
      </c>
      <c r="AH155" s="9">
        <f>SUMIFS('Stock-AF'!AQ$2:AQ$215,'Stock-AF'!$C$2:$C$215,Shares!$B155,'Stock-AF'!$G$2:$G$215,Shares!$A$1)/SUMIFS('Stock-AF'!AQ$2:AQ$215,'Stock-AF'!$C$2:$C$215,Shares!$A155,'Stock-AF'!$G$2:$G$215,Shares!$A$1)</f>
        <v>0</v>
      </c>
      <c r="AI155" s="9">
        <f>SUMIFS('Stock-AF'!AR$2:AR$215,'Stock-AF'!$C$2:$C$215,Shares!$B155,'Stock-AF'!$G$2:$G$215,Shares!$A$1)/SUMIFS('Stock-AF'!AR$2:AR$215,'Stock-AF'!$C$2:$C$215,Shares!$A155,'Stock-AF'!$G$2:$G$215,Shares!$A$1)</f>
        <v>0</v>
      </c>
      <c r="AJ155" s="9">
        <f>SUMIFS('Stock-AF'!AS$2:AS$215,'Stock-AF'!$C$2:$C$215,Shares!$B155,'Stock-AF'!$G$2:$G$215,Shares!$A$1)/SUMIFS('Stock-AF'!AS$2:AS$215,'Stock-AF'!$C$2:$C$215,Shares!$A155,'Stock-AF'!$G$2:$G$215,Shares!$A$1)</f>
        <v>6.7787743650781815E-2</v>
      </c>
      <c r="AK155" s="9">
        <f>SUMIFS('Stock-AF'!AT$2:AT$215,'Stock-AF'!$C$2:$C$215,Shares!$B155,'Stock-AF'!$G$2:$G$215,Shares!$A$1)/SUMIFS('Stock-AF'!AT$2:AT$215,'Stock-AF'!$C$2:$C$215,Shares!$A155,'Stock-AF'!$G$2:$G$215,Shares!$A$1)</f>
        <v>0</v>
      </c>
      <c r="AL155" s="9">
        <f>SUMIFS('Stock-AF'!AU$2:AU$215,'Stock-AF'!$C$2:$C$215,Shares!$B155,'Stock-AF'!$G$2:$G$215,Shares!$A$1)/SUMIFS('Stock-AF'!AU$2:AU$215,'Stock-AF'!$C$2:$C$215,Shares!$A155,'Stock-AF'!$G$2:$G$215,Shares!$A$1)</f>
        <v>3.1773034646866871E-4</v>
      </c>
      <c r="AM155" s="9">
        <f>SUMIFS('Stock-AF'!AV$2:AV$215,'Stock-AF'!$C$2:$C$215,Shares!$B155,'Stock-AF'!$G$2:$G$215,Shares!$A$1)/SUMIFS('Stock-AF'!AV$2:AV$215,'Stock-AF'!$C$2:$C$215,Shares!$A155,'Stock-AF'!$G$2:$G$215,Shares!$A$1)</f>
        <v>6.1930366963701053E-4</v>
      </c>
    </row>
    <row r="156" spans="1:39">
      <c r="A156" t="str">
        <f t="shared" si="2"/>
        <v>R_ES-SH-DH*</v>
      </c>
      <c r="B156" s="4" t="s">
        <v>596</v>
      </c>
      <c r="C156" s="9">
        <f>SUMIFS('Stock-AF'!L$2:L$215,'Stock-AF'!$C$2:$C$215,Shares!$B156,'Stock-AF'!$G$2:$G$215,Shares!$A$1)/SUMIFS('Stock-AF'!L$2:L$215,'Stock-AF'!$C$2:$C$215,Shares!$A156,'Stock-AF'!$G$2:$G$215,Shares!$A$1)</f>
        <v>2.1261908609269933E-2</v>
      </c>
      <c r="D156" s="9">
        <f>SUMIFS('Stock-AF'!M$2:M$215,'Stock-AF'!$C$2:$C$215,Shares!$B156,'Stock-AF'!$G$2:$G$215,Shares!$A$1)/SUMIFS('Stock-AF'!M$2:M$215,'Stock-AF'!$C$2:$C$215,Shares!$A156,'Stock-AF'!$G$2:$G$215,Shares!$A$1)</f>
        <v>3.8690576127208623E-2</v>
      </c>
      <c r="E156" s="9">
        <f>SUMIFS('Stock-AF'!N$2:N$215,'Stock-AF'!$C$2:$C$215,Shares!$B156,'Stock-AF'!$G$2:$G$215,Shares!$A$1)/SUMIFS('Stock-AF'!N$2:N$215,'Stock-AF'!$C$2:$C$215,Shares!$A156,'Stock-AF'!$G$2:$G$215,Shares!$A$1)</f>
        <v>9.5240374658431774E-3</v>
      </c>
      <c r="F156" s="9">
        <f>SUMIFS('Stock-AF'!O$2:O$215,'Stock-AF'!$C$2:$C$215,Shares!$B156,'Stock-AF'!$G$2:$G$215,Shares!$A$1)/SUMIFS('Stock-AF'!O$2:O$215,'Stock-AF'!$C$2:$C$215,Shares!$A156,'Stock-AF'!$G$2:$G$215,Shares!$A$1)</f>
        <v>2.6955810406414493E-2</v>
      </c>
      <c r="G156" s="9">
        <f>SUMIFS('Stock-AF'!P$2:P$215,'Stock-AF'!$C$2:$C$215,Shares!$B156,'Stock-AF'!$G$2:$G$215,Shares!$A$1)/SUMIFS('Stock-AF'!P$2:P$215,'Stock-AF'!$C$2:$C$215,Shares!$A156,'Stock-AF'!$G$2:$G$215,Shares!$A$1)</f>
        <v>4.5912472972502102E-2</v>
      </c>
      <c r="H156" s="9">
        <f>SUMIFS('Stock-AF'!Q$2:Q$215,'Stock-AF'!$C$2:$C$215,Shares!$B156,'Stock-AF'!$G$2:$G$215,Shares!$A$1)/SUMIFS('Stock-AF'!Q$2:Q$215,'Stock-AF'!$C$2:$C$215,Shares!$A156,'Stock-AF'!$G$2:$G$215,Shares!$A$1)</f>
        <v>2.0018976729668403E-2</v>
      </c>
      <c r="I156" s="9">
        <f>SUMIFS('Stock-AF'!R$2:R$215,'Stock-AF'!$C$2:$C$215,Shares!$B156,'Stock-AF'!$G$2:$G$215,Shares!$A$1)/SUMIFS('Stock-AF'!R$2:R$215,'Stock-AF'!$C$2:$C$215,Shares!$A156,'Stock-AF'!$G$2:$G$215,Shares!$A$1)</f>
        <v>2.1169595247075276E-2</v>
      </c>
      <c r="J156" s="9">
        <f>SUMIFS('Stock-AF'!S$2:S$215,'Stock-AF'!$C$2:$C$215,Shares!$B156,'Stock-AF'!$G$2:$G$215,Shares!$A$1)/SUMIFS('Stock-AF'!S$2:S$215,'Stock-AF'!$C$2:$C$215,Shares!$A156,'Stock-AF'!$G$2:$G$215,Shares!$A$1)</f>
        <v>3.4574549642683937E-2</v>
      </c>
      <c r="K156" s="9">
        <f>SUMIFS('Stock-AF'!T$2:T$215,'Stock-AF'!$C$2:$C$215,Shares!$B156,'Stock-AF'!$G$2:$G$215,Shares!$A$1)/SUMIFS('Stock-AF'!T$2:T$215,'Stock-AF'!$C$2:$C$215,Shares!$A156,'Stock-AF'!$G$2:$G$215,Shares!$A$1)</f>
        <v>3.0676803307558467E-2</v>
      </c>
      <c r="L156" s="9">
        <f>SUMIFS('Stock-AF'!U$2:U$215,'Stock-AF'!$C$2:$C$215,Shares!$B156,'Stock-AF'!$G$2:$G$215,Shares!$A$1)/SUMIFS('Stock-AF'!U$2:U$215,'Stock-AF'!$C$2:$C$215,Shares!$A156,'Stock-AF'!$G$2:$G$215,Shares!$A$1)</f>
        <v>1.8844109140914245E-3</v>
      </c>
      <c r="M156" s="9">
        <f>SUMIFS('Stock-AF'!V$2:V$215,'Stock-AF'!$C$2:$C$215,Shares!$B156,'Stock-AF'!$G$2:$G$215,Shares!$A$1)/SUMIFS('Stock-AF'!V$2:V$215,'Stock-AF'!$C$2:$C$215,Shares!$A156,'Stock-AF'!$G$2:$G$215,Shares!$A$1)</f>
        <v>2.7579950789986358E-3</v>
      </c>
      <c r="N156" s="9">
        <f>SUMIFS('Stock-AF'!W$2:W$215,'Stock-AF'!$C$2:$C$215,Shares!$B156,'Stock-AF'!$G$2:$G$215,Shares!$A$1)/SUMIFS('Stock-AF'!W$2:W$215,'Stock-AF'!$C$2:$C$215,Shares!$A156,'Stock-AF'!$G$2:$G$215,Shares!$A$1)</f>
        <v>8.0991998441229188E-3</v>
      </c>
      <c r="O156" s="9">
        <f>SUMIFS('Stock-AF'!X$2:X$215,'Stock-AF'!$C$2:$C$215,Shares!$B156,'Stock-AF'!$G$2:$G$215,Shares!$A$1)/SUMIFS('Stock-AF'!X$2:X$215,'Stock-AF'!$C$2:$C$215,Shares!$A156,'Stock-AF'!$G$2:$G$215,Shares!$A$1)</f>
        <v>8.015568175621407E-2</v>
      </c>
      <c r="P156" s="9">
        <f>SUMIFS('Stock-AF'!Y$2:Y$215,'Stock-AF'!$C$2:$C$215,Shares!$B156,'Stock-AF'!$G$2:$G$215,Shares!$A$1)/SUMIFS('Stock-AF'!Y$2:Y$215,'Stock-AF'!$C$2:$C$215,Shares!$A156,'Stock-AF'!$G$2:$G$215,Shares!$A$1)</f>
        <v>2.8304443204694805E-2</v>
      </c>
      <c r="Q156" s="9">
        <f>SUMIFS('Stock-AF'!Z$2:Z$215,'Stock-AF'!$C$2:$C$215,Shares!$B156,'Stock-AF'!$G$2:$G$215,Shares!$A$1)/SUMIFS('Stock-AF'!Z$2:Z$215,'Stock-AF'!$C$2:$C$215,Shares!$A156,'Stock-AF'!$G$2:$G$215,Shares!$A$1)</f>
        <v>6.2653814327233992E-2</v>
      </c>
      <c r="R156" s="9">
        <f>SUMIFS('Stock-AF'!AA$2:AA$215,'Stock-AF'!$C$2:$C$215,Shares!$B156,'Stock-AF'!$G$2:$G$215,Shares!$A$1)/SUMIFS('Stock-AF'!AA$2:AA$215,'Stock-AF'!$C$2:$C$215,Shares!$A156,'Stock-AF'!$G$2:$G$215,Shares!$A$1)</f>
        <v>2.7416686514092612E-3</v>
      </c>
      <c r="S156" s="9">
        <f>SUMIFS('Stock-AF'!AB$2:AB$215,'Stock-AF'!$C$2:$C$215,Shares!$B156,'Stock-AF'!$G$2:$G$215,Shares!$A$1)/SUMIFS('Stock-AF'!AB$2:AB$215,'Stock-AF'!$C$2:$C$215,Shares!$A156,'Stock-AF'!$G$2:$G$215,Shares!$A$1)</f>
        <v>2.3294243213114126E-2</v>
      </c>
      <c r="T156" s="9">
        <f>SUMIFS('Stock-AF'!AC$2:AC$215,'Stock-AF'!$C$2:$C$215,Shares!$B156,'Stock-AF'!$G$2:$G$215,Shares!$A$1)/SUMIFS('Stock-AF'!AC$2:AC$215,'Stock-AF'!$C$2:$C$215,Shares!$A156,'Stock-AF'!$G$2:$G$215,Shares!$A$1)</f>
        <v>3.0072258965127989E-2</v>
      </c>
      <c r="U156" s="9">
        <f>SUMIFS('Stock-AF'!AD$2:AD$215,'Stock-AF'!$C$2:$C$215,Shares!$B156,'Stock-AF'!$G$2:$G$215,Shares!$A$1)/SUMIFS('Stock-AF'!AD$2:AD$215,'Stock-AF'!$C$2:$C$215,Shares!$A156,'Stock-AF'!$G$2:$G$215,Shares!$A$1)</f>
        <v>3.4942863294513855E-2</v>
      </c>
      <c r="V156" s="9">
        <f>SUMIFS('Stock-AF'!AE$2:AE$215,'Stock-AF'!$C$2:$C$215,Shares!$B156,'Stock-AF'!$G$2:$G$215,Shares!$A$1)/SUMIFS('Stock-AF'!AE$2:AE$215,'Stock-AF'!$C$2:$C$215,Shares!$A156,'Stock-AF'!$G$2:$G$215,Shares!$A$1)</f>
        <v>1.8000452136514127E-4</v>
      </c>
      <c r="W156" s="9">
        <f>SUMIFS('Stock-AF'!AF$2:AF$215,'Stock-AF'!$C$2:$C$215,Shares!$B156,'Stock-AF'!$G$2:$G$215,Shares!$A$1)/SUMIFS('Stock-AF'!AF$2:AF$215,'Stock-AF'!$C$2:$C$215,Shares!$A156,'Stock-AF'!$G$2:$G$215,Shares!$A$1)</f>
        <v>7.9475302276523861E-3</v>
      </c>
      <c r="X156" s="9">
        <f>SUMIFS('Stock-AF'!AG$2:AG$215,'Stock-AF'!$C$2:$C$215,Shares!$B156,'Stock-AF'!$G$2:$G$215,Shares!$A$1)/SUMIFS('Stock-AF'!AG$2:AG$215,'Stock-AF'!$C$2:$C$215,Shares!$A156,'Stock-AF'!$G$2:$G$215,Shares!$A$1)</f>
        <v>1.8283187593910477E-3</v>
      </c>
      <c r="Y156" s="9">
        <f>SUMIFS('Stock-AF'!AH$2:AH$215,'Stock-AF'!$C$2:$C$215,Shares!$B156,'Stock-AF'!$G$2:$G$215,Shares!$A$1)/SUMIFS('Stock-AF'!AH$2:AH$215,'Stock-AF'!$C$2:$C$215,Shares!$A156,'Stock-AF'!$G$2:$G$215,Shares!$A$1)</f>
        <v>1.4477389185331176E-2</v>
      </c>
      <c r="Z156" s="9">
        <f>SUMIFS('Stock-AF'!AI$2:AI$215,'Stock-AF'!$C$2:$C$215,Shares!$B156,'Stock-AF'!$G$2:$G$215,Shares!$A$1)/SUMIFS('Stock-AF'!AI$2:AI$215,'Stock-AF'!$C$2:$C$215,Shares!$A156,'Stock-AF'!$G$2:$G$215,Shares!$A$1)</f>
        <v>3.2389811702505855E-3</v>
      </c>
      <c r="AA156" s="9">
        <f>SUMIFS('Stock-AF'!AJ$2:AJ$215,'Stock-AF'!$C$2:$C$215,Shares!$B156,'Stock-AF'!$G$2:$G$215,Shares!$A$1)/SUMIFS('Stock-AF'!AJ$2:AJ$215,'Stock-AF'!$C$2:$C$215,Shares!$A156,'Stock-AF'!$G$2:$G$215,Shares!$A$1)</f>
        <v>9.9886631375103001E-3</v>
      </c>
      <c r="AB156" s="9">
        <f>SUMIFS('Stock-AF'!AK$2:AK$215,'Stock-AF'!$C$2:$C$215,Shares!$B156,'Stock-AF'!$G$2:$G$215,Shares!$A$1)/SUMIFS('Stock-AF'!AK$2:AK$215,'Stock-AF'!$C$2:$C$215,Shares!$A156,'Stock-AF'!$G$2:$G$215,Shares!$A$1)</f>
        <v>1.307555419019114E-2</v>
      </c>
      <c r="AC156" s="9">
        <f>SUMIFS('Stock-AF'!AL$2:AL$215,'Stock-AF'!$C$2:$C$215,Shares!$B156,'Stock-AF'!$G$2:$G$215,Shares!$A$1)/SUMIFS('Stock-AF'!AL$2:AL$215,'Stock-AF'!$C$2:$C$215,Shares!$A156,'Stock-AF'!$G$2:$G$215,Shares!$A$1)</f>
        <v>0.23181543553467632</v>
      </c>
      <c r="AD156" s="9">
        <f>SUMIFS('Stock-AF'!AM$2:AM$215,'Stock-AF'!$C$2:$C$215,Shares!$B156,'Stock-AF'!$G$2:$G$215,Shares!$A$1)/SUMIFS('Stock-AF'!AM$2:AM$215,'Stock-AF'!$C$2:$C$215,Shares!$A156,'Stock-AF'!$G$2:$G$215,Shares!$A$1)</f>
        <v>6.629538132354635E-3</v>
      </c>
      <c r="AE156" s="9">
        <f>SUMIFS('Stock-AF'!AN$2:AN$215,'Stock-AF'!$C$2:$C$215,Shares!$B156,'Stock-AF'!$G$2:$G$215,Shares!$A$1)/SUMIFS('Stock-AF'!AN$2:AN$215,'Stock-AF'!$C$2:$C$215,Shares!$A156,'Stock-AF'!$G$2:$G$215,Shares!$A$1)</f>
        <v>0.16941475633182598</v>
      </c>
      <c r="AF156" s="9">
        <f>SUMIFS('Stock-AF'!AO$2:AO$215,'Stock-AF'!$C$2:$C$215,Shares!$B156,'Stock-AF'!$G$2:$G$215,Shares!$A$1)/SUMIFS('Stock-AF'!AO$2:AO$215,'Stock-AF'!$C$2:$C$215,Shares!$A156,'Stock-AF'!$G$2:$G$215,Shares!$A$1)</f>
        <v>2.6409725982433222E-3</v>
      </c>
      <c r="AG156" s="9">
        <f>SUMIFS('Stock-AF'!AP$2:AP$215,'Stock-AF'!$C$2:$C$215,Shares!$B156,'Stock-AF'!$G$2:$G$215,Shares!$A$1)/SUMIFS('Stock-AF'!AP$2:AP$215,'Stock-AF'!$C$2:$C$215,Shares!$A156,'Stock-AF'!$G$2:$G$215,Shares!$A$1)</f>
        <v>6.5355898612112096E-3</v>
      </c>
      <c r="AH156" s="9">
        <f>SUMIFS('Stock-AF'!AQ$2:AQ$215,'Stock-AF'!$C$2:$C$215,Shares!$B156,'Stock-AF'!$G$2:$G$215,Shares!$A$1)/SUMIFS('Stock-AF'!AQ$2:AQ$215,'Stock-AF'!$C$2:$C$215,Shares!$A156,'Stock-AF'!$G$2:$G$215,Shares!$A$1)</f>
        <v>7.0712241051318677E-3</v>
      </c>
      <c r="AI156" s="9">
        <f>SUMIFS('Stock-AF'!AR$2:AR$215,'Stock-AF'!$C$2:$C$215,Shares!$B156,'Stock-AF'!$G$2:$G$215,Shares!$A$1)/SUMIFS('Stock-AF'!AR$2:AR$215,'Stock-AF'!$C$2:$C$215,Shares!$A156,'Stock-AF'!$G$2:$G$215,Shares!$A$1)</f>
        <v>7.2529425640226056E-3</v>
      </c>
      <c r="AJ156" s="9">
        <f>SUMIFS('Stock-AF'!AS$2:AS$215,'Stock-AF'!$C$2:$C$215,Shares!$B156,'Stock-AF'!$G$2:$G$215,Shares!$A$1)/SUMIFS('Stock-AF'!AS$2:AS$215,'Stock-AF'!$C$2:$C$215,Shares!$A156,'Stock-AF'!$G$2:$G$215,Shares!$A$1)</f>
        <v>0.15415118893385102</v>
      </c>
      <c r="AK156" s="9">
        <f>SUMIFS('Stock-AF'!AT$2:AT$215,'Stock-AF'!$C$2:$C$215,Shares!$B156,'Stock-AF'!$G$2:$G$215,Shares!$A$1)/SUMIFS('Stock-AF'!AT$2:AT$215,'Stock-AF'!$C$2:$C$215,Shares!$A156,'Stock-AF'!$G$2:$G$215,Shares!$A$1)</f>
        <v>2.275744596801417E-2</v>
      </c>
      <c r="AL156" s="9">
        <f>SUMIFS('Stock-AF'!AU$2:AU$215,'Stock-AF'!$C$2:$C$215,Shares!$B156,'Stock-AF'!$G$2:$G$215,Shares!$A$1)/SUMIFS('Stock-AF'!AU$2:AU$215,'Stock-AF'!$C$2:$C$215,Shares!$A156,'Stock-AF'!$G$2:$G$215,Shares!$A$1)</f>
        <v>2.5107140118439251E-2</v>
      </c>
      <c r="AM156" s="9">
        <f>SUMIFS('Stock-AF'!AV$2:AV$215,'Stock-AF'!$C$2:$C$215,Shares!$B156,'Stock-AF'!$G$2:$G$215,Shares!$A$1)/SUMIFS('Stock-AF'!AV$2:AV$215,'Stock-AF'!$C$2:$C$215,Shares!$A156,'Stock-AF'!$G$2:$G$215,Shares!$A$1)</f>
        <v>8.4188010421411691E-2</v>
      </c>
    </row>
    <row r="157" spans="1:39">
      <c r="A157" t="str">
        <f t="shared" si="2"/>
        <v>R_ES-SH-DH*</v>
      </c>
      <c r="B157" s="4" t="s">
        <v>74</v>
      </c>
      <c r="C157" s="9">
        <f>SUMIFS('Stock-AF'!L$2:L$215,'Stock-AF'!$C$2:$C$215,Shares!$B157,'Stock-AF'!$G$2:$G$215,Shares!$A$1)/SUMIFS('Stock-AF'!L$2:L$215,'Stock-AF'!$C$2:$C$215,Shares!$A157,'Stock-AF'!$G$2:$G$215,Shares!$A$1)</f>
        <v>0</v>
      </c>
      <c r="D157" s="9">
        <f>SUMIFS('Stock-AF'!M$2:M$215,'Stock-AF'!$C$2:$C$215,Shares!$B157,'Stock-AF'!$G$2:$G$215,Shares!$A$1)/SUMIFS('Stock-AF'!M$2:M$215,'Stock-AF'!$C$2:$C$215,Shares!$A157,'Stock-AF'!$G$2:$G$215,Shares!$A$1)</f>
        <v>0.16123393039678988</v>
      </c>
      <c r="E157" s="9">
        <f>SUMIFS('Stock-AF'!N$2:N$215,'Stock-AF'!$C$2:$C$215,Shares!$B157,'Stock-AF'!$G$2:$G$215,Shares!$A$1)/SUMIFS('Stock-AF'!N$2:N$215,'Stock-AF'!$C$2:$C$215,Shares!$A157,'Stock-AF'!$G$2:$G$215,Shares!$A$1)</f>
        <v>4.4964661909469239E-2</v>
      </c>
      <c r="F157" s="9">
        <f>SUMIFS('Stock-AF'!O$2:O$215,'Stock-AF'!$C$2:$C$215,Shares!$B157,'Stock-AF'!$G$2:$G$215,Shares!$A$1)/SUMIFS('Stock-AF'!O$2:O$215,'Stock-AF'!$C$2:$C$215,Shares!$A157,'Stock-AF'!$G$2:$G$215,Shares!$A$1)</f>
        <v>0.3353667402885338</v>
      </c>
      <c r="G157" s="9">
        <f>SUMIFS('Stock-AF'!P$2:P$215,'Stock-AF'!$C$2:$C$215,Shares!$B157,'Stock-AF'!$G$2:$G$215,Shares!$A$1)/SUMIFS('Stock-AF'!P$2:P$215,'Stock-AF'!$C$2:$C$215,Shares!$A157,'Stock-AF'!$G$2:$G$215,Shares!$A$1)</f>
        <v>1.4732583940004547E-2</v>
      </c>
      <c r="H157" s="9">
        <f>SUMIFS('Stock-AF'!Q$2:Q$215,'Stock-AF'!$C$2:$C$215,Shares!$B157,'Stock-AF'!$G$2:$G$215,Shares!$A$1)/SUMIFS('Stock-AF'!Q$2:Q$215,'Stock-AF'!$C$2:$C$215,Shares!$A157,'Stock-AF'!$G$2:$G$215,Shares!$A$1)</f>
        <v>0.15792852490101966</v>
      </c>
      <c r="I157" s="9">
        <f>SUMIFS('Stock-AF'!R$2:R$215,'Stock-AF'!$C$2:$C$215,Shares!$B157,'Stock-AF'!$G$2:$G$215,Shares!$A$1)/SUMIFS('Stock-AF'!R$2:R$215,'Stock-AF'!$C$2:$C$215,Shares!$A157,'Stock-AF'!$G$2:$G$215,Shares!$A$1)</f>
        <v>0</v>
      </c>
      <c r="J157" s="9">
        <f>SUMIFS('Stock-AF'!S$2:S$215,'Stock-AF'!$C$2:$C$215,Shares!$B157,'Stock-AF'!$G$2:$G$215,Shares!$A$1)/SUMIFS('Stock-AF'!S$2:S$215,'Stock-AF'!$C$2:$C$215,Shares!$A157,'Stock-AF'!$G$2:$G$215,Shares!$A$1)</f>
        <v>0.2350735478108803</v>
      </c>
      <c r="K157" s="9">
        <f>SUMIFS('Stock-AF'!T$2:T$215,'Stock-AF'!$C$2:$C$215,Shares!$B157,'Stock-AF'!$G$2:$G$215,Shares!$A$1)/SUMIFS('Stock-AF'!T$2:T$215,'Stock-AF'!$C$2:$C$215,Shares!$A157,'Stock-AF'!$G$2:$G$215,Shares!$A$1)</f>
        <v>0.33232153241066614</v>
      </c>
      <c r="L157" s="9">
        <f>SUMIFS('Stock-AF'!U$2:U$215,'Stock-AF'!$C$2:$C$215,Shares!$B157,'Stock-AF'!$G$2:$G$215,Shares!$A$1)/SUMIFS('Stock-AF'!U$2:U$215,'Stock-AF'!$C$2:$C$215,Shares!$A157,'Stock-AF'!$G$2:$G$215,Shares!$A$1)</f>
        <v>0.13265296225223966</v>
      </c>
      <c r="M157" s="9">
        <f>SUMIFS('Stock-AF'!V$2:V$215,'Stock-AF'!$C$2:$C$215,Shares!$B157,'Stock-AF'!$G$2:$G$215,Shares!$A$1)/SUMIFS('Stock-AF'!V$2:V$215,'Stock-AF'!$C$2:$C$215,Shares!$A157,'Stock-AF'!$G$2:$G$215,Shares!$A$1)</f>
        <v>3.4258670791926842E-2</v>
      </c>
      <c r="N157" s="9">
        <f>SUMIFS('Stock-AF'!W$2:W$215,'Stock-AF'!$C$2:$C$215,Shares!$B157,'Stock-AF'!$G$2:$G$215,Shares!$A$1)/SUMIFS('Stock-AF'!W$2:W$215,'Stock-AF'!$C$2:$C$215,Shares!$A157,'Stock-AF'!$G$2:$G$215,Shares!$A$1)</f>
        <v>3.0977043115777807E-2</v>
      </c>
      <c r="O157" s="9">
        <f>SUMIFS('Stock-AF'!X$2:X$215,'Stock-AF'!$C$2:$C$215,Shares!$B157,'Stock-AF'!$G$2:$G$215,Shares!$A$1)/SUMIFS('Stock-AF'!X$2:X$215,'Stock-AF'!$C$2:$C$215,Shares!$A157,'Stock-AF'!$G$2:$G$215,Shares!$A$1)</f>
        <v>0.16440244363636039</v>
      </c>
      <c r="P157" s="9">
        <f>SUMIFS('Stock-AF'!Y$2:Y$215,'Stock-AF'!$C$2:$C$215,Shares!$B157,'Stock-AF'!$G$2:$G$215,Shares!$A$1)/SUMIFS('Stock-AF'!Y$2:Y$215,'Stock-AF'!$C$2:$C$215,Shares!$A157,'Stock-AF'!$G$2:$G$215,Shares!$A$1)</f>
        <v>5.048120066573061E-3</v>
      </c>
      <c r="Q157" s="9">
        <f>SUMIFS('Stock-AF'!Z$2:Z$215,'Stock-AF'!$C$2:$C$215,Shares!$B157,'Stock-AF'!$G$2:$G$215,Shares!$A$1)/SUMIFS('Stock-AF'!Z$2:Z$215,'Stock-AF'!$C$2:$C$215,Shares!$A157,'Stock-AF'!$G$2:$G$215,Shares!$A$1)</f>
        <v>0.27431519805423077</v>
      </c>
      <c r="R157" s="9">
        <f>SUMIFS('Stock-AF'!AA$2:AA$215,'Stock-AF'!$C$2:$C$215,Shares!$B157,'Stock-AF'!$G$2:$G$215,Shares!$A$1)/SUMIFS('Stock-AF'!AA$2:AA$215,'Stock-AF'!$C$2:$C$215,Shares!$A157,'Stock-AF'!$G$2:$G$215,Shares!$A$1)</f>
        <v>0.12997215331738401</v>
      </c>
      <c r="S157" s="9">
        <f>SUMIFS('Stock-AF'!AB$2:AB$215,'Stock-AF'!$C$2:$C$215,Shares!$B157,'Stock-AF'!$G$2:$G$215,Shares!$A$1)/SUMIFS('Stock-AF'!AB$2:AB$215,'Stock-AF'!$C$2:$C$215,Shares!$A157,'Stock-AF'!$G$2:$G$215,Shares!$A$1)</f>
        <v>0.30589194821334792</v>
      </c>
      <c r="T157" s="9">
        <f>SUMIFS('Stock-AF'!AC$2:AC$215,'Stock-AF'!$C$2:$C$215,Shares!$B157,'Stock-AF'!$G$2:$G$215,Shares!$A$1)/SUMIFS('Stock-AF'!AC$2:AC$215,'Stock-AF'!$C$2:$C$215,Shares!$A157,'Stock-AF'!$G$2:$G$215,Shares!$A$1)</f>
        <v>0.13103368405711205</v>
      </c>
      <c r="U157" s="9">
        <f>SUMIFS('Stock-AF'!AD$2:AD$215,'Stock-AF'!$C$2:$C$215,Shares!$B157,'Stock-AF'!$G$2:$G$215,Shares!$A$1)/SUMIFS('Stock-AF'!AD$2:AD$215,'Stock-AF'!$C$2:$C$215,Shares!$A157,'Stock-AF'!$G$2:$G$215,Shares!$A$1)</f>
        <v>0</v>
      </c>
      <c r="V157" s="9">
        <f>SUMIFS('Stock-AF'!AE$2:AE$215,'Stock-AF'!$C$2:$C$215,Shares!$B157,'Stock-AF'!$G$2:$G$215,Shares!$A$1)/SUMIFS('Stock-AF'!AE$2:AE$215,'Stock-AF'!$C$2:$C$215,Shares!$A157,'Stock-AF'!$G$2:$G$215,Shares!$A$1)</f>
        <v>0.41883228984878046</v>
      </c>
      <c r="W157" s="9">
        <f>SUMIFS('Stock-AF'!AF$2:AF$215,'Stock-AF'!$C$2:$C$215,Shares!$B157,'Stock-AF'!$G$2:$G$215,Shares!$A$1)/SUMIFS('Stock-AF'!AF$2:AF$215,'Stock-AF'!$C$2:$C$215,Shares!$A157,'Stock-AF'!$G$2:$G$215,Shares!$A$1)</f>
        <v>0</v>
      </c>
      <c r="X157" s="9">
        <f>SUMIFS('Stock-AF'!AG$2:AG$215,'Stock-AF'!$C$2:$C$215,Shares!$B157,'Stock-AF'!$G$2:$G$215,Shares!$A$1)/SUMIFS('Stock-AF'!AG$2:AG$215,'Stock-AF'!$C$2:$C$215,Shares!$A157,'Stock-AF'!$G$2:$G$215,Shares!$A$1)</f>
        <v>7.7104812752260707E-2</v>
      </c>
      <c r="Y157" s="9">
        <f>SUMIFS('Stock-AF'!AH$2:AH$215,'Stock-AF'!$C$2:$C$215,Shares!$B157,'Stock-AF'!$G$2:$G$215,Shares!$A$1)/SUMIFS('Stock-AF'!AH$2:AH$215,'Stock-AF'!$C$2:$C$215,Shares!$A157,'Stock-AF'!$G$2:$G$215,Shares!$A$1)</f>
        <v>0.38499843850465637</v>
      </c>
      <c r="Z157" s="9">
        <f>SUMIFS('Stock-AF'!AI$2:AI$215,'Stock-AF'!$C$2:$C$215,Shares!$B157,'Stock-AF'!$G$2:$G$215,Shares!$A$1)/SUMIFS('Stock-AF'!AI$2:AI$215,'Stock-AF'!$C$2:$C$215,Shares!$A157,'Stock-AF'!$G$2:$G$215,Shares!$A$1)</f>
        <v>6.1580363985015492E-2</v>
      </c>
      <c r="AA157" s="9">
        <f>SUMIFS('Stock-AF'!AJ$2:AJ$215,'Stock-AF'!$C$2:$C$215,Shares!$B157,'Stock-AF'!$G$2:$G$215,Shares!$A$1)/SUMIFS('Stock-AF'!AJ$2:AJ$215,'Stock-AF'!$C$2:$C$215,Shares!$A157,'Stock-AF'!$G$2:$G$215,Shares!$A$1)</f>
        <v>0</v>
      </c>
      <c r="AB157" s="9">
        <f>SUMIFS('Stock-AF'!AK$2:AK$215,'Stock-AF'!$C$2:$C$215,Shares!$B157,'Stock-AF'!$G$2:$G$215,Shares!$A$1)/SUMIFS('Stock-AF'!AK$2:AK$215,'Stock-AF'!$C$2:$C$215,Shares!$A157,'Stock-AF'!$G$2:$G$215,Shares!$A$1)</f>
        <v>0</v>
      </c>
      <c r="AC157" s="9">
        <f>SUMIFS('Stock-AF'!AL$2:AL$215,'Stock-AF'!$C$2:$C$215,Shares!$B157,'Stock-AF'!$G$2:$G$215,Shares!$A$1)/SUMIFS('Stock-AF'!AL$2:AL$215,'Stock-AF'!$C$2:$C$215,Shares!$A157,'Stock-AF'!$G$2:$G$215,Shares!$A$1)</f>
        <v>0</v>
      </c>
      <c r="AD157" s="9">
        <f>SUMIFS('Stock-AF'!AM$2:AM$215,'Stock-AF'!$C$2:$C$215,Shares!$B157,'Stock-AF'!$G$2:$G$215,Shares!$A$1)/SUMIFS('Stock-AF'!AM$2:AM$215,'Stock-AF'!$C$2:$C$215,Shares!$A157,'Stock-AF'!$G$2:$G$215,Shares!$A$1)</f>
        <v>0.54980784387344228</v>
      </c>
      <c r="AE157" s="9">
        <f>SUMIFS('Stock-AF'!AN$2:AN$215,'Stock-AF'!$C$2:$C$215,Shares!$B157,'Stock-AF'!$G$2:$G$215,Shares!$A$1)/SUMIFS('Stock-AF'!AN$2:AN$215,'Stock-AF'!$C$2:$C$215,Shares!$A157,'Stock-AF'!$G$2:$G$215,Shares!$A$1)</f>
        <v>1.0121135611416254E-3</v>
      </c>
      <c r="AF157" s="9">
        <f>SUMIFS('Stock-AF'!AO$2:AO$215,'Stock-AF'!$C$2:$C$215,Shares!$B157,'Stock-AF'!$G$2:$G$215,Shares!$A$1)/SUMIFS('Stock-AF'!AO$2:AO$215,'Stock-AF'!$C$2:$C$215,Shares!$A157,'Stock-AF'!$G$2:$G$215,Shares!$A$1)</f>
        <v>0.11654578248087166</v>
      </c>
      <c r="AG157" s="9">
        <f>SUMIFS('Stock-AF'!AP$2:AP$215,'Stock-AF'!$C$2:$C$215,Shares!$B157,'Stock-AF'!$G$2:$G$215,Shares!$A$1)/SUMIFS('Stock-AF'!AP$2:AP$215,'Stock-AF'!$C$2:$C$215,Shares!$A157,'Stock-AF'!$G$2:$G$215,Shares!$A$1)</f>
        <v>5.3713827260682676E-2</v>
      </c>
      <c r="AH157" s="9">
        <f>SUMIFS('Stock-AF'!AQ$2:AQ$215,'Stock-AF'!$C$2:$C$215,Shares!$B157,'Stock-AF'!$G$2:$G$215,Shares!$A$1)/SUMIFS('Stock-AF'!AQ$2:AQ$215,'Stock-AF'!$C$2:$C$215,Shares!$A157,'Stock-AF'!$G$2:$G$215,Shares!$A$1)</f>
        <v>0.14905467100323622</v>
      </c>
      <c r="AI157" s="9">
        <f>SUMIFS('Stock-AF'!AR$2:AR$215,'Stock-AF'!$C$2:$C$215,Shares!$B157,'Stock-AF'!$G$2:$G$215,Shares!$A$1)/SUMIFS('Stock-AF'!AR$2:AR$215,'Stock-AF'!$C$2:$C$215,Shares!$A157,'Stock-AF'!$G$2:$G$215,Shares!$A$1)</f>
        <v>5.3035830222372286E-2</v>
      </c>
      <c r="AJ157" s="9">
        <f>SUMIFS('Stock-AF'!AS$2:AS$215,'Stock-AF'!$C$2:$C$215,Shares!$B157,'Stock-AF'!$G$2:$G$215,Shares!$A$1)/SUMIFS('Stock-AF'!AS$2:AS$215,'Stock-AF'!$C$2:$C$215,Shares!$A157,'Stock-AF'!$G$2:$G$215,Shares!$A$1)</f>
        <v>1.2689521351455194E-2</v>
      </c>
      <c r="AK157" s="9">
        <f>SUMIFS('Stock-AF'!AT$2:AT$215,'Stock-AF'!$C$2:$C$215,Shares!$B157,'Stock-AF'!$G$2:$G$215,Shares!$A$1)/SUMIFS('Stock-AF'!AT$2:AT$215,'Stock-AF'!$C$2:$C$215,Shares!$A157,'Stock-AF'!$G$2:$G$215,Shares!$A$1)</f>
        <v>6.6630812706425888E-2</v>
      </c>
      <c r="AL157" s="9">
        <f>SUMIFS('Stock-AF'!AU$2:AU$215,'Stock-AF'!$C$2:$C$215,Shares!$B157,'Stock-AF'!$G$2:$G$215,Shares!$A$1)/SUMIFS('Stock-AF'!AU$2:AU$215,'Stock-AF'!$C$2:$C$215,Shares!$A157,'Stock-AF'!$G$2:$G$215,Shares!$A$1)</f>
        <v>0.40338105188350265</v>
      </c>
      <c r="AM157" s="9">
        <f>SUMIFS('Stock-AF'!AV$2:AV$215,'Stock-AF'!$C$2:$C$215,Shares!$B157,'Stock-AF'!$G$2:$G$215,Shares!$A$1)/SUMIFS('Stock-AF'!AV$2:AV$215,'Stock-AF'!$C$2:$C$215,Shares!$A157,'Stock-AF'!$G$2:$G$215,Shares!$A$1)</f>
        <v>0.60785943205703119</v>
      </c>
    </row>
    <row r="158" spans="1:39">
      <c r="A158" t="str">
        <f t="shared" si="2"/>
        <v>R_ES-SH-DH*</v>
      </c>
      <c r="B158" s="4" t="s">
        <v>75</v>
      </c>
      <c r="C158" s="9">
        <f>SUMIFS('Stock-AF'!L$2:L$215,'Stock-AF'!$C$2:$C$215,Shares!$B158,'Stock-AF'!$G$2:$G$215,Shares!$A$1)/SUMIFS('Stock-AF'!L$2:L$215,'Stock-AF'!$C$2:$C$215,Shares!$A158,'Stock-AF'!$G$2:$G$215,Shares!$A$1)</f>
        <v>0</v>
      </c>
      <c r="D158" s="9">
        <f>SUMIFS('Stock-AF'!M$2:M$215,'Stock-AF'!$C$2:$C$215,Shares!$B158,'Stock-AF'!$G$2:$G$215,Shares!$A$1)/SUMIFS('Stock-AF'!M$2:M$215,'Stock-AF'!$C$2:$C$215,Shares!$A158,'Stock-AF'!$G$2:$G$215,Shares!$A$1)</f>
        <v>0</v>
      </c>
      <c r="E158" s="9">
        <f>SUMIFS('Stock-AF'!N$2:N$215,'Stock-AF'!$C$2:$C$215,Shares!$B158,'Stock-AF'!$G$2:$G$215,Shares!$A$1)/SUMIFS('Stock-AF'!N$2:N$215,'Stock-AF'!$C$2:$C$215,Shares!$A158,'Stock-AF'!$G$2:$G$215,Shares!$A$1)</f>
        <v>0</v>
      </c>
      <c r="F158" s="9">
        <f>SUMIFS('Stock-AF'!O$2:O$215,'Stock-AF'!$C$2:$C$215,Shares!$B158,'Stock-AF'!$G$2:$G$215,Shares!$A$1)/SUMIFS('Stock-AF'!O$2:O$215,'Stock-AF'!$C$2:$C$215,Shares!$A158,'Stock-AF'!$G$2:$G$215,Shares!$A$1)</f>
        <v>0</v>
      </c>
      <c r="G158" s="9">
        <f>SUMIFS('Stock-AF'!P$2:P$215,'Stock-AF'!$C$2:$C$215,Shares!$B158,'Stock-AF'!$G$2:$G$215,Shares!$A$1)/SUMIFS('Stock-AF'!P$2:P$215,'Stock-AF'!$C$2:$C$215,Shares!$A158,'Stock-AF'!$G$2:$G$215,Shares!$A$1)</f>
        <v>0</v>
      </c>
      <c r="H158" s="9">
        <f>SUMIFS('Stock-AF'!Q$2:Q$215,'Stock-AF'!$C$2:$C$215,Shares!$B158,'Stock-AF'!$G$2:$G$215,Shares!$A$1)/SUMIFS('Stock-AF'!Q$2:Q$215,'Stock-AF'!$C$2:$C$215,Shares!$A158,'Stock-AF'!$G$2:$G$215,Shares!$A$1)</f>
        <v>3.4422365561203289E-2</v>
      </c>
      <c r="I158" s="9">
        <f>SUMIFS('Stock-AF'!R$2:R$215,'Stock-AF'!$C$2:$C$215,Shares!$B158,'Stock-AF'!$G$2:$G$215,Shares!$A$1)/SUMIFS('Stock-AF'!R$2:R$215,'Stock-AF'!$C$2:$C$215,Shares!$A158,'Stock-AF'!$G$2:$G$215,Shares!$A$1)</f>
        <v>1.0255794422830938E-3</v>
      </c>
      <c r="J158" s="9">
        <f>SUMIFS('Stock-AF'!S$2:S$215,'Stock-AF'!$C$2:$C$215,Shares!$B158,'Stock-AF'!$G$2:$G$215,Shares!$A$1)/SUMIFS('Stock-AF'!S$2:S$215,'Stock-AF'!$C$2:$C$215,Shares!$A158,'Stock-AF'!$G$2:$G$215,Shares!$A$1)</f>
        <v>0</v>
      </c>
      <c r="K158" s="9">
        <f>SUMIFS('Stock-AF'!T$2:T$215,'Stock-AF'!$C$2:$C$215,Shares!$B158,'Stock-AF'!$G$2:$G$215,Shares!$A$1)/SUMIFS('Stock-AF'!T$2:T$215,'Stock-AF'!$C$2:$C$215,Shares!$A158,'Stock-AF'!$G$2:$G$215,Shares!$A$1)</f>
        <v>2.5767001226041132E-4</v>
      </c>
      <c r="L158" s="9">
        <f>SUMIFS('Stock-AF'!U$2:U$215,'Stock-AF'!$C$2:$C$215,Shares!$B158,'Stock-AF'!$G$2:$G$215,Shares!$A$1)/SUMIFS('Stock-AF'!U$2:U$215,'Stock-AF'!$C$2:$C$215,Shares!$A158,'Stock-AF'!$G$2:$G$215,Shares!$A$1)</f>
        <v>0</v>
      </c>
      <c r="M158" s="9">
        <f>SUMIFS('Stock-AF'!V$2:V$215,'Stock-AF'!$C$2:$C$215,Shares!$B158,'Stock-AF'!$G$2:$G$215,Shares!$A$1)/SUMIFS('Stock-AF'!V$2:V$215,'Stock-AF'!$C$2:$C$215,Shares!$A158,'Stock-AF'!$G$2:$G$215,Shares!$A$1)</f>
        <v>0</v>
      </c>
      <c r="N158" s="9">
        <f>SUMIFS('Stock-AF'!W$2:W$215,'Stock-AF'!$C$2:$C$215,Shares!$B158,'Stock-AF'!$G$2:$G$215,Shares!$A$1)/SUMIFS('Stock-AF'!W$2:W$215,'Stock-AF'!$C$2:$C$215,Shares!$A158,'Stock-AF'!$G$2:$G$215,Shares!$A$1)</f>
        <v>4.1310610151380181E-5</v>
      </c>
      <c r="O158" s="9">
        <f>SUMIFS('Stock-AF'!X$2:X$215,'Stock-AF'!$C$2:$C$215,Shares!$B158,'Stock-AF'!$G$2:$G$215,Shares!$A$1)/SUMIFS('Stock-AF'!X$2:X$215,'Stock-AF'!$C$2:$C$215,Shares!$A158,'Stock-AF'!$G$2:$G$215,Shares!$A$1)</f>
        <v>6.2819905387866983E-4</v>
      </c>
      <c r="P158" s="9">
        <f>SUMIFS('Stock-AF'!Y$2:Y$215,'Stock-AF'!$C$2:$C$215,Shares!$B158,'Stock-AF'!$G$2:$G$215,Shares!$A$1)/SUMIFS('Stock-AF'!Y$2:Y$215,'Stock-AF'!$C$2:$C$215,Shares!$A158,'Stock-AF'!$G$2:$G$215,Shares!$A$1)</f>
        <v>0</v>
      </c>
      <c r="Q158" s="9">
        <f>SUMIFS('Stock-AF'!Z$2:Z$215,'Stock-AF'!$C$2:$C$215,Shares!$B158,'Stock-AF'!$G$2:$G$215,Shares!$A$1)/SUMIFS('Stock-AF'!Z$2:Z$215,'Stock-AF'!$C$2:$C$215,Shares!$A158,'Stock-AF'!$G$2:$G$215,Shares!$A$1)</f>
        <v>3.9653861544887138E-4</v>
      </c>
      <c r="R158" s="9">
        <f>SUMIFS('Stock-AF'!AA$2:AA$215,'Stock-AF'!$C$2:$C$215,Shares!$B158,'Stock-AF'!$G$2:$G$215,Shares!$A$1)/SUMIFS('Stock-AF'!AA$2:AA$215,'Stock-AF'!$C$2:$C$215,Shares!$A158,'Stock-AF'!$G$2:$G$215,Shares!$A$1)</f>
        <v>0</v>
      </c>
      <c r="S158" s="9">
        <f>SUMIFS('Stock-AF'!AB$2:AB$215,'Stock-AF'!$C$2:$C$215,Shares!$B158,'Stock-AF'!$G$2:$G$215,Shares!$A$1)/SUMIFS('Stock-AF'!AB$2:AB$215,'Stock-AF'!$C$2:$C$215,Shares!$A158,'Stock-AF'!$G$2:$G$215,Shares!$A$1)</f>
        <v>0</v>
      </c>
      <c r="T158" s="9">
        <f>SUMIFS('Stock-AF'!AC$2:AC$215,'Stock-AF'!$C$2:$C$215,Shares!$B158,'Stock-AF'!$G$2:$G$215,Shares!$A$1)/SUMIFS('Stock-AF'!AC$2:AC$215,'Stock-AF'!$C$2:$C$215,Shares!$A158,'Stock-AF'!$G$2:$G$215,Shares!$A$1)</f>
        <v>0</v>
      </c>
      <c r="U158" s="9">
        <f>SUMIFS('Stock-AF'!AD$2:AD$215,'Stock-AF'!$C$2:$C$215,Shares!$B158,'Stock-AF'!$G$2:$G$215,Shares!$A$1)/SUMIFS('Stock-AF'!AD$2:AD$215,'Stock-AF'!$C$2:$C$215,Shares!$A158,'Stock-AF'!$G$2:$G$215,Shares!$A$1)</f>
        <v>0.24276343431452987</v>
      </c>
      <c r="V158" s="9">
        <f>SUMIFS('Stock-AF'!AE$2:AE$215,'Stock-AF'!$C$2:$C$215,Shares!$B158,'Stock-AF'!$G$2:$G$215,Shares!$A$1)/SUMIFS('Stock-AF'!AE$2:AE$215,'Stock-AF'!$C$2:$C$215,Shares!$A158,'Stock-AF'!$G$2:$G$215,Shares!$A$1)</f>
        <v>4.3276536501279136E-5</v>
      </c>
      <c r="W158" s="9">
        <f>SUMIFS('Stock-AF'!AF$2:AF$215,'Stock-AF'!$C$2:$C$215,Shares!$B158,'Stock-AF'!$G$2:$G$215,Shares!$A$1)/SUMIFS('Stock-AF'!AF$2:AF$215,'Stock-AF'!$C$2:$C$215,Shares!$A158,'Stock-AF'!$G$2:$G$215,Shares!$A$1)</f>
        <v>0</v>
      </c>
      <c r="X158" s="9">
        <f>SUMIFS('Stock-AF'!AG$2:AG$215,'Stock-AF'!$C$2:$C$215,Shares!$B158,'Stock-AF'!$G$2:$G$215,Shares!$A$1)/SUMIFS('Stock-AF'!AG$2:AG$215,'Stock-AF'!$C$2:$C$215,Shares!$A158,'Stock-AF'!$G$2:$G$215,Shares!$A$1)</f>
        <v>0</v>
      </c>
      <c r="Y158" s="9">
        <f>SUMIFS('Stock-AF'!AH$2:AH$215,'Stock-AF'!$C$2:$C$215,Shares!$B158,'Stock-AF'!$G$2:$G$215,Shares!$A$1)/SUMIFS('Stock-AF'!AH$2:AH$215,'Stock-AF'!$C$2:$C$215,Shares!$A158,'Stock-AF'!$G$2:$G$215,Shares!$A$1)</f>
        <v>0</v>
      </c>
      <c r="Z158" s="9">
        <f>SUMIFS('Stock-AF'!AI$2:AI$215,'Stock-AF'!$C$2:$C$215,Shares!$B158,'Stock-AF'!$G$2:$G$215,Shares!$A$1)/SUMIFS('Stock-AF'!AI$2:AI$215,'Stock-AF'!$C$2:$C$215,Shares!$A158,'Stock-AF'!$G$2:$G$215,Shares!$A$1)</f>
        <v>0</v>
      </c>
      <c r="AA158" s="9">
        <f>SUMIFS('Stock-AF'!AJ$2:AJ$215,'Stock-AF'!$C$2:$C$215,Shares!$B158,'Stock-AF'!$G$2:$G$215,Shares!$A$1)/SUMIFS('Stock-AF'!AJ$2:AJ$215,'Stock-AF'!$C$2:$C$215,Shares!$A158,'Stock-AF'!$G$2:$G$215,Shares!$A$1)</f>
        <v>0</v>
      </c>
      <c r="AB158" s="9">
        <f>SUMIFS('Stock-AF'!AK$2:AK$215,'Stock-AF'!$C$2:$C$215,Shares!$B158,'Stock-AF'!$G$2:$G$215,Shares!$A$1)/SUMIFS('Stock-AF'!AK$2:AK$215,'Stock-AF'!$C$2:$C$215,Shares!$A158,'Stock-AF'!$G$2:$G$215,Shares!$A$1)</f>
        <v>0</v>
      </c>
      <c r="AC158" s="9">
        <f>SUMIFS('Stock-AF'!AL$2:AL$215,'Stock-AF'!$C$2:$C$215,Shares!$B158,'Stock-AF'!$G$2:$G$215,Shares!$A$1)/SUMIFS('Stock-AF'!AL$2:AL$215,'Stock-AF'!$C$2:$C$215,Shares!$A158,'Stock-AF'!$G$2:$G$215,Shares!$A$1)</f>
        <v>0</v>
      </c>
      <c r="AD158" s="9">
        <f>SUMIFS('Stock-AF'!AM$2:AM$215,'Stock-AF'!$C$2:$C$215,Shares!$B158,'Stock-AF'!$G$2:$G$215,Shares!$A$1)/SUMIFS('Stock-AF'!AM$2:AM$215,'Stock-AF'!$C$2:$C$215,Shares!$A158,'Stock-AF'!$G$2:$G$215,Shares!$A$1)</f>
        <v>0</v>
      </c>
      <c r="AE158" s="9">
        <f>SUMIFS('Stock-AF'!AN$2:AN$215,'Stock-AF'!$C$2:$C$215,Shares!$B158,'Stock-AF'!$G$2:$G$215,Shares!$A$1)/SUMIFS('Stock-AF'!AN$2:AN$215,'Stock-AF'!$C$2:$C$215,Shares!$A158,'Stock-AF'!$G$2:$G$215,Shares!$A$1)</f>
        <v>0</v>
      </c>
      <c r="AF158" s="9">
        <f>SUMIFS('Stock-AF'!AO$2:AO$215,'Stock-AF'!$C$2:$C$215,Shares!$B158,'Stock-AF'!$G$2:$G$215,Shares!$A$1)/SUMIFS('Stock-AF'!AO$2:AO$215,'Stock-AF'!$C$2:$C$215,Shares!$A158,'Stock-AF'!$G$2:$G$215,Shares!$A$1)</f>
        <v>4.8545839391549232E-4</v>
      </c>
      <c r="AG158" s="9">
        <f>SUMIFS('Stock-AF'!AP$2:AP$215,'Stock-AF'!$C$2:$C$215,Shares!$B158,'Stock-AF'!$G$2:$G$215,Shares!$A$1)/SUMIFS('Stock-AF'!AP$2:AP$215,'Stock-AF'!$C$2:$C$215,Shares!$A158,'Stock-AF'!$G$2:$G$215,Shares!$A$1)</f>
        <v>0</v>
      </c>
      <c r="AH158" s="9">
        <f>SUMIFS('Stock-AF'!AQ$2:AQ$215,'Stock-AF'!$C$2:$C$215,Shares!$B158,'Stock-AF'!$G$2:$G$215,Shares!$A$1)/SUMIFS('Stock-AF'!AQ$2:AQ$215,'Stock-AF'!$C$2:$C$215,Shares!$A158,'Stock-AF'!$G$2:$G$215,Shares!$A$1)</f>
        <v>1.4409187979683659E-3</v>
      </c>
      <c r="AI158" s="9">
        <f>SUMIFS('Stock-AF'!AR$2:AR$215,'Stock-AF'!$C$2:$C$215,Shares!$B158,'Stock-AF'!$G$2:$G$215,Shares!$A$1)/SUMIFS('Stock-AF'!AR$2:AR$215,'Stock-AF'!$C$2:$C$215,Shares!$A158,'Stock-AF'!$G$2:$G$215,Shares!$A$1)</f>
        <v>0</v>
      </c>
      <c r="AJ158" s="9">
        <f>SUMIFS('Stock-AF'!AS$2:AS$215,'Stock-AF'!$C$2:$C$215,Shares!$B158,'Stock-AF'!$G$2:$G$215,Shares!$A$1)/SUMIFS('Stock-AF'!AS$2:AS$215,'Stock-AF'!$C$2:$C$215,Shares!$A158,'Stock-AF'!$G$2:$G$215,Shares!$A$1)</f>
        <v>0</v>
      </c>
      <c r="AK158" s="9">
        <f>SUMIFS('Stock-AF'!AT$2:AT$215,'Stock-AF'!$C$2:$C$215,Shares!$B158,'Stock-AF'!$G$2:$G$215,Shares!$A$1)/SUMIFS('Stock-AF'!AT$2:AT$215,'Stock-AF'!$C$2:$C$215,Shares!$A158,'Stock-AF'!$G$2:$G$215,Shares!$A$1)</f>
        <v>7.6665877782894666E-3</v>
      </c>
      <c r="AL158" s="9">
        <f>SUMIFS('Stock-AF'!AU$2:AU$215,'Stock-AF'!$C$2:$C$215,Shares!$B158,'Stock-AF'!$G$2:$G$215,Shares!$A$1)/SUMIFS('Stock-AF'!AU$2:AU$215,'Stock-AF'!$C$2:$C$215,Shares!$A158,'Stock-AF'!$G$2:$G$215,Shares!$A$1)</f>
        <v>0</v>
      </c>
      <c r="AM158" s="9">
        <f>SUMIFS('Stock-AF'!AV$2:AV$215,'Stock-AF'!$C$2:$C$215,Shares!$B158,'Stock-AF'!$G$2:$G$215,Shares!$A$1)/SUMIFS('Stock-AF'!AV$2:AV$215,'Stock-AF'!$C$2:$C$215,Shares!$A158,'Stock-AF'!$G$2:$G$215,Shares!$A$1)</f>
        <v>0</v>
      </c>
    </row>
    <row r="159" spans="1:39">
      <c r="A159" t="str">
        <f t="shared" si="2"/>
        <v>R_ES-SH-DH*</v>
      </c>
      <c r="B159" s="4" t="s">
        <v>76</v>
      </c>
      <c r="C159" s="9">
        <f>SUMIFS('Stock-AF'!L$2:L$215,'Stock-AF'!$C$2:$C$215,Shares!$B159,'Stock-AF'!$G$2:$G$215,Shares!$A$1)/SUMIFS('Stock-AF'!L$2:L$215,'Stock-AF'!$C$2:$C$215,Shares!$A159,'Stock-AF'!$G$2:$G$215,Shares!$A$1)</f>
        <v>0</v>
      </c>
      <c r="D159" s="9">
        <f>SUMIFS('Stock-AF'!M$2:M$215,'Stock-AF'!$C$2:$C$215,Shares!$B159,'Stock-AF'!$G$2:$G$215,Shares!$A$1)/SUMIFS('Stock-AF'!M$2:M$215,'Stock-AF'!$C$2:$C$215,Shares!$A159,'Stock-AF'!$G$2:$G$215,Shares!$A$1)</f>
        <v>9.1868067726929653E-2</v>
      </c>
      <c r="E159" s="9">
        <f>SUMIFS('Stock-AF'!N$2:N$215,'Stock-AF'!$C$2:$C$215,Shares!$B159,'Stock-AF'!$G$2:$G$215,Shares!$A$1)/SUMIFS('Stock-AF'!N$2:N$215,'Stock-AF'!$C$2:$C$215,Shares!$A159,'Stock-AF'!$G$2:$G$215,Shares!$A$1)</f>
        <v>0.11183926179036931</v>
      </c>
      <c r="F159" s="9">
        <f>SUMIFS('Stock-AF'!O$2:O$215,'Stock-AF'!$C$2:$C$215,Shares!$B159,'Stock-AF'!$G$2:$G$215,Shares!$A$1)/SUMIFS('Stock-AF'!O$2:O$215,'Stock-AF'!$C$2:$C$215,Shares!$A159,'Stock-AF'!$G$2:$G$215,Shares!$A$1)</f>
        <v>1.0770166498484874E-3</v>
      </c>
      <c r="G159" s="9">
        <f>SUMIFS('Stock-AF'!P$2:P$215,'Stock-AF'!$C$2:$C$215,Shares!$B159,'Stock-AF'!$G$2:$G$215,Shares!$A$1)/SUMIFS('Stock-AF'!P$2:P$215,'Stock-AF'!$C$2:$C$215,Shares!$A159,'Stock-AF'!$G$2:$G$215,Shares!$A$1)</f>
        <v>0.1370861324622544</v>
      </c>
      <c r="H159" s="9">
        <f>SUMIFS('Stock-AF'!Q$2:Q$215,'Stock-AF'!$C$2:$C$215,Shares!$B159,'Stock-AF'!$G$2:$G$215,Shares!$A$1)/SUMIFS('Stock-AF'!Q$2:Q$215,'Stock-AF'!$C$2:$C$215,Shares!$A159,'Stock-AF'!$G$2:$G$215,Shares!$A$1)</f>
        <v>2.4309661506963287E-2</v>
      </c>
      <c r="I159" s="9">
        <f>SUMIFS('Stock-AF'!R$2:R$215,'Stock-AF'!$C$2:$C$215,Shares!$B159,'Stock-AF'!$G$2:$G$215,Shares!$A$1)/SUMIFS('Stock-AF'!R$2:R$215,'Stock-AF'!$C$2:$C$215,Shares!$A159,'Stock-AF'!$G$2:$G$215,Shares!$A$1)</f>
        <v>0</v>
      </c>
      <c r="J159" s="9">
        <f>SUMIFS('Stock-AF'!S$2:S$215,'Stock-AF'!$C$2:$C$215,Shares!$B159,'Stock-AF'!$G$2:$G$215,Shares!$A$1)/SUMIFS('Stock-AF'!S$2:S$215,'Stock-AF'!$C$2:$C$215,Shares!$A159,'Stock-AF'!$G$2:$G$215,Shares!$A$1)</f>
        <v>0.1365796459760879</v>
      </c>
      <c r="K159" s="9">
        <f>SUMIFS('Stock-AF'!T$2:T$215,'Stock-AF'!$C$2:$C$215,Shares!$B159,'Stock-AF'!$G$2:$G$215,Shares!$A$1)/SUMIFS('Stock-AF'!T$2:T$215,'Stock-AF'!$C$2:$C$215,Shares!$A159,'Stock-AF'!$G$2:$G$215,Shares!$A$1)</f>
        <v>7.2452657807618989E-2</v>
      </c>
      <c r="L159" s="9">
        <f>SUMIFS('Stock-AF'!U$2:U$215,'Stock-AF'!$C$2:$C$215,Shares!$B159,'Stock-AF'!$G$2:$G$215,Shares!$A$1)/SUMIFS('Stock-AF'!U$2:U$215,'Stock-AF'!$C$2:$C$215,Shares!$A159,'Stock-AF'!$G$2:$G$215,Shares!$A$1)</f>
        <v>0.37173418809953773</v>
      </c>
      <c r="M159" s="9">
        <f>SUMIFS('Stock-AF'!V$2:V$215,'Stock-AF'!$C$2:$C$215,Shares!$B159,'Stock-AF'!$G$2:$G$215,Shares!$A$1)/SUMIFS('Stock-AF'!V$2:V$215,'Stock-AF'!$C$2:$C$215,Shares!$A159,'Stock-AF'!$G$2:$G$215,Shares!$A$1)</f>
        <v>0.25493755108185057</v>
      </c>
      <c r="N159" s="9">
        <f>SUMIFS('Stock-AF'!W$2:W$215,'Stock-AF'!$C$2:$C$215,Shares!$B159,'Stock-AF'!$G$2:$G$215,Shares!$A$1)/SUMIFS('Stock-AF'!W$2:W$215,'Stock-AF'!$C$2:$C$215,Shares!$A159,'Stock-AF'!$G$2:$G$215,Shares!$A$1)</f>
        <v>7.8029398493131901E-3</v>
      </c>
      <c r="O159" s="9">
        <f>SUMIFS('Stock-AF'!X$2:X$215,'Stock-AF'!$C$2:$C$215,Shares!$B159,'Stock-AF'!$G$2:$G$215,Shares!$A$1)/SUMIFS('Stock-AF'!X$2:X$215,'Stock-AF'!$C$2:$C$215,Shares!$A159,'Stock-AF'!$G$2:$G$215,Shares!$A$1)</f>
        <v>0</v>
      </c>
      <c r="P159" s="9">
        <f>SUMIFS('Stock-AF'!Y$2:Y$215,'Stock-AF'!$C$2:$C$215,Shares!$B159,'Stock-AF'!$G$2:$G$215,Shares!$A$1)/SUMIFS('Stock-AF'!Y$2:Y$215,'Stock-AF'!$C$2:$C$215,Shares!$A159,'Stock-AF'!$G$2:$G$215,Shares!$A$1)</f>
        <v>0.21319162576691747</v>
      </c>
      <c r="Q159" s="9">
        <f>SUMIFS('Stock-AF'!Z$2:Z$215,'Stock-AF'!$C$2:$C$215,Shares!$B159,'Stock-AF'!$G$2:$G$215,Shares!$A$1)/SUMIFS('Stock-AF'!Z$2:Z$215,'Stock-AF'!$C$2:$C$215,Shares!$A159,'Stock-AF'!$G$2:$G$215,Shares!$A$1)</f>
        <v>4.2497975498996393E-2</v>
      </c>
      <c r="R159" s="9">
        <f>SUMIFS('Stock-AF'!AA$2:AA$215,'Stock-AF'!$C$2:$C$215,Shares!$B159,'Stock-AF'!$G$2:$G$215,Shares!$A$1)/SUMIFS('Stock-AF'!AA$2:AA$215,'Stock-AF'!$C$2:$C$215,Shares!$A159,'Stock-AF'!$G$2:$G$215,Shares!$A$1)</f>
        <v>4.1845446423220786E-2</v>
      </c>
      <c r="S159" s="9">
        <f>SUMIFS('Stock-AF'!AB$2:AB$215,'Stock-AF'!$C$2:$C$215,Shares!$B159,'Stock-AF'!$G$2:$G$215,Shares!$A$1)/SUMIFS('Stock-AF'!AB$2:AB$215,'Stock-AF'!$C$2:$C$215,Shares!$A159,'Stock-AF'!$G$2:$G$215,Shares!$A$1)</f>
        <v>6.3441608753700779E-2</v>
      </c>
      <c r="T159" s="9">
        <f>SUMIFS('Stock-AF'!AC$2:AC$215,'Stock-AF'!$C$2:$C$215,Shares!$B159,'Stock-AF'!$G$2:$G$215,Shares!$A$1)/SUMIFS('Stock-AF'!AC$2:AC$215,'Stock-AF'!$C$2:$C$215,Shares!$A159,'Stock-AF'!$G$2:$G$215,Shares!$A$1)</f>
        <v>0</v>
      </c>
      <c r="U159" s="9">
        <f>SUMIFS('Stock-AF'!AD$2:AD$215,'Stock-AF'!$C$2:$C$215,Shares!$B159,'Stock-AF'!$G$2:$G$215,Shares!$A$1)/SUMIFS('Stock-AF'!AD$2:AD$215,'Stock-AF'!$C$2:$C$215,Shares!$A159,'Stock-AF'!$G$2:$G$215,Shares!$A$1)</f>
        <v>0.20587656733190593</v>
      </c>
      <c r="V159" s="9">
        <f>SUMIFS('Stock-AF'!AE$2:AE$215,'Stock-AF'!$C$2:$C$215,Shares!$B159,'Stock-AF'!$G$2:$G$215,Shares!$A$1)/SUMIFS('Stock-AF'!AE$2:AE$215,'Stock-AF'!$C$2:$C$215,Shares!$A159,'Stock-AF'!$G$2:$G$215,Shares!$A$1)</f>
        <v>3.318616402193822E-3</v>
      </c>
      <c r="W159" s="9">
        <f>SUMIFS('Stock-AF'!AF$2:AF$215,'Stock-AF'!$C$2:$C$215,Shares!$B159,'Stock-AF'!$G$2:$G$215,Shares!$A$1)/SUMIFS('Stock-AF'!AF$2:AF$215,'Stock-AF'!$C$2:$C$215,Shares!$A159,'Stock-AF'!$G$2:$G$215,Shares!$A$1)</f>
        <v>6.8564692366965647E-3</v>
      </c>
      <c r="X159" s="9">
        <f>SUMIFS('Stock-AF'!AG$2:AG$215,'Stock-AF'!$C$2:$C$215,Shares!$B159,'Stock-AF'!$G$2:$G$215,Shares!$A$1)/SUMIFS('Stock-AF'!AG$2:AG$215,'Stock-AF'!$C$2:$C$215,Shares!$A159,'Stock-AF'!$G$2:$G$215,Shares!$A$1)</f>
        <v>0.29132772857633427</v>
      </c>
      <c r="Y159" s="9">
        <f>SUMIFS('Stock-AF'!AH$2:AH$215,'Stock-AF'!$C$2:$C$215,Shares!$B159,'Stock-AF'!$G$2:$G$215,Shares!$A$1)/SUMIFS('Stock-AF'!AH$2:AH$215,'Stock-AF'!$C$2:$C$215,Shares!$A159,'Stock-AF'!$G$2:$G$215,Shares!$A$1)</f>
        <v>0</v>
      </c>
      <c r="Z159" s="9">
        <f>SUMIFS('Stock-AF'!AI$2:AI$215,'Stock-AF'!$C$2:$C$215,Shares!$B159,'Stock-AF'!$G$2:$G$215,Shares!$A$1)/SUMIFS('Stock-AF'!AI$2:AI$215,'Stock-AF'!$C$2:$C$215,Shares!$A159,'Stock-AF'!$G$2:$G$215,Shares!$A$1)</f>
        <v>0.22967109864832741</v>
      </c>
      <c r="AA159" s="9">
        <f>SUMIFS('Stock-AF'!AJ$2:AJ$215,'Stock-AF'!$C$2:$C$215,Shares!$B159,'Stock-AF'!$G$2:$G$215,Shares!$A$1)/SUMIFS('Stock-AF'!AJ$2:AJ$215,'Stock-AF'!$C$2:$C$215,Shares!$A159,'Stock-AF'!$G$2:$G$215,Shares!$A$1)</f>
        <v>0</v>
      </c>
      <c r="AB159" s="9">
        <f>SUMIFS('Stock-AF'!AK$2:AK$215,'Stock-AF'!$C$2:$C$215,Shares!$B159,'Stock-AF'!$G$2:$G$215,Shares!$A$1)/SUMIFS('Stock-AF'!AK$2:AK$215,'Stock-AF'!$C$2:$C$215,Shares!$A159,'Stock-AF'!$G$2:$G$215,Shares!$A$1)</f>
        <v>7.6283340772176744E-2</v>
      </c>
      <c r="AC159" s="9">
        <f>SUMIFS('Stock-AF'!AL$2:AL$215,'Stock-AF'!$C$2:$C$215,Shares!$B159,'Stock-AF'!$G$2:$G$215,Shares!$A$1)/SUMIFS('Stock-AF'!AL$2:AL$215,'Stock-AF'!$C$2:$C$215,Shares!$A159,'Stock-AF'!$G$2:$G$215,Shares!$A$1)</f>
        <v>0</v>
      </c>
      <c r="AD159" s="9">
        <f>SUMIFS('Stock-AF'!AM$2:AM$215,'Stock-AF'!$C$2:$C$215,Shares!$B159,'Stock-AF'!$G$2:$G$215,Shares!$A$1)/SUMIFS('Stock-AF'!AM$2:AM$215,'Stock-AF'!$C$2:$C$215,Shares!$A159,'Stock-AF'!$G$2:$G$215,Shares!$A$1)</f>
        <v>1.9070055265554609E-2</v>
      </c>
      <c r="AE159" s="9">
        <f>SUMIFS('Stock-AF'!AN$2:AN$215,'Stock-AF'!$C$2:$C$215,Shares!$B159,'Stock-AF'!$G$2:$G$215,Shares!$A$1)/SUMIFS('Stock-AF'!AN$2:AN$215,'Stock-AF'!$C$2:$C$215,Shares!$A159,'Stock-AF'!$G$2:$G$215,Shares!$A$1)</f>
        <v>2.5566356361597656E-2</v>
      </c>
      <c r="AF159" s="9">
        <f>SUMIFS('Stock-AF'!AO$2:AO$215,'Stock-AF'!$C$2:$C$215,Shares!$B159,'Stock-AF'!$G$2:$G$215,Shares!$A$1)/SUMIFS('Stock-AF'!AO$2:AO$215,'Stock-AF'!$C$2:$C$215,Shares!$A159,'Stock-AF'!$G$2:$G$215,Shares!$A$1)</f>
        <v>0.17130756869513381</v>
      </c>
      <c r="AG159" s="9">
        <f>SUMIFS('Stock-AF'!AP$2:AP$215,'Stock-AF'!$C$2:$C$215,Shares!$B159,'Stock-AF'!$G$2:$G$215,Shares!$A$1)/SUMIFS('Stock-AF'!AP$2:AP$215,'Stock-AF'!$C$2:$C$215,Shares!$A159,'Stock-AF'!$G$2:$G$215,Shares!$A$1)</f>
        <v>4.6942567949836067E-4</v>
      </c>
      <c r="AH159" s="9">
        <f>SUMIFS('Stock-AF'!AQ$2:AQ$215,'Stock-AF'!$C$2:$C$215,Shares!$B159,'Stock-AF'!$G$2:$G$215,Shares!$A$1)/SUMIFS('Stock-AF'!AQ$2:AQ$215,'Stock-AF'!$C$2:$C$215,Shares!$A159,'Stock-AF'!$G$2:$G$215,Shares!$A$1)</f>
        <v>8.7294386959815048E-2</v>
      </c>
      <c r="AI159" s="9">
        <f>SUMIFS('Stock-AF'!AR$2:AR$215,'Stock-AF'!$C$2:$C$215,Shares!$B159,'Stock-AF'!$G$2:$G$215,Shares!$A$1)/SUMIFS('Stock-AF'!AR$2:AR$215,'Stock-AF'!$C$2:$C$215,Shares!$A159,'Stock-AF'!$G$2:$G$215,Shares!$A$1)</f>
        <v>0.10468434096536228</v>
      </c>
      <c r="AJ159" s="9">
        <f>SUMIFS('Stock-AF'!AS$2:AS$215,'Stock-AF'!$C$2:$C$215,Shares!$B159,'Stock-AF'!$G$2:$G$215,Shares!$A$1)/SUMIFS('Stock-AF'!AS$2:AS$215,'Stock-AF'!$C$2:$C$215,Shares!$A159,'Stock-AF'!$G$2:$G$215,Shares!$A$1)</f>
        <v>0.31852626274135387</v>
      </c>
      <c r="AK159" s="9">
        <f>SUMIFS('Stock-AF'!AT$2:AT$215,'Stock-AF'!$C$2:$C$215,Shares!$B159,'Stock-AF'!$G$2:$G$215,Shares!$A$1)/SUMIFS('Stock-AF'!AT$2:AT$215,'Stock-AF'!$C$2:$C$215,Shares!$A159,'Stock-AF'!$G$2:$G$215,Shares!$A$1)</f>
        <v>7.0742328381809036E-2</v>
      </c>
      <c r="AL159" s="9">
        <f>SUMIFS('Stock-AF'!AU$2:AU$215,'Stock-AF'!$C$2:$C$215,Shares!$B159,'Stock-AF'!$G$2:$G$215,Shares!$A$1)/SUMIFS('Stock-AF'!AU$2:AU$215,'Stock-AF'!$C$2:$C$215,Shares!$A159,'Stock-AF'!$G$2:$G$215,Shares!$A$1)</f>
        <v>0.16564092783969273</v>
      </c>
      <c r="AM159" s="9">
        <f>SUMIFS('Stock-AF'!AV$2:AV$215,'Stock-AF'!$C$2:$C$215,Shares!$B159,'Stock-AF'!$G$2:$G$215,Shares!$A$1)/SUMIFS('Stock-AF'!AV$2:AV$215,'Stock-AF'!$C$2:$C$215,Shares!$A159,'Stock-AF'!$G$2:$G$215,Shares!$A$1)</f>
        <v>1.1089582176439321E-3</v>
      </c>
    </row>
    <row r="160" spans="1:39">
      <c r="A160" t="str">
        <f t="shared" si="2"/>
        <v>R_ES-SH-DH*</v>
      </c>
      <c r="B160" s="4" t="s">
        <v>77</v>
      </c>
      <c r="C160" s="9">
        <f>SUMIFS('Stock-AF'!L$2:L$215,'Stock-AF'!$C$2:$C$215,Shares!$B160,'Stock-AF'!$G$2:$G$215,Shares!$A$1)/SUMIFS('Stock-AF'!L$2:L$215,'Stock-AF'!$C$2:$C$215,Shares!$A160,'Stock-AF'!$G$2:$G$215,Shares!$A$1)</f>
        <v>0</v>
      </c>
      <c r="D160" s="9">
        <f>SUMIFS('Stock-AF'!M$2:M$215,'Stock-AF'!$C$2:$C$215,Shares!$B160,'Stock-AF'!$G$2:$G$215,Shares!$A$1)/SUMIFS('Stock-AF'!M$2:M$215,'Stock-AF'!$C$2:$C$215,Shares!$A160,'Stock-AF'!$G$2:$G$215,Shares!$A$1)</f>
        <v>1.4317092779387269E-3</v>
      </c>
      <c r="E160" s="9">
        <f>SUMIFS('Stock-AF'!N$2:N$215,'Stock-AF'!$C$2:$C$215,Shares!$B160,'Stock-AF'!$G$2:$G$215,Shares!$A$1)/SUMIFS('Stock-AF'!N$2:N$215,'Stock-AF'!$C$2:$C$215,Shares!$A160,'Stock-AF'!$G$2:$G$215,Shares!$A$1)</f>
        <v>0</v>
      </c>
      <c r="F160" s="9">
        <f>SUMIFS('Stock-AF'!O$2:O$215,'Stock-AF'!$C$2:$C$215,Shares!$B160,'Stock-AF'!$G$2:$G$215,Shares!$A$1)/SUMIFS('Stock-AF'!O$2:O$215,'Stock-AF'!$C$2:$C$215,Shares!$A160,'Stock-AF'!$G$2:$G$215,Shares!$A$1)</f>
        <v>1.3826673846304869E-3</v>
      </c>
      <c r="G160" s="9">
        <f>SUMIFS('Stock-AF'!P$2:P$215,'Stock-AF'!$C$2:$C$215,Shares!$B160,'Stock-AF'!$G$2:$G$215,Shares!$A$1)/SUMIFS('Stock-AF'!P$2:P$215,'Stock-AF'!$C$2:$C$215,Shares!$A160,'Stock-AF'!$G$2:$G$215,Shares!$A$1)</f>
        <v>1.5649754505527138E-3</v>
      </c>
      <c r="H160" s="9">
        <f>SUMIFS('Stock-AF'!Q$2:Q$215,'Stock-AF'!$C$2:$C$215,Shares!$B160,'Stock-AF'!$G$2:$G$215,Shares!$A$1)/SUMIFS('Stock-AF'!Q$2:Q$215,'Stock-AF'!$C$2:$C$215,Shares!$A160,'Stock-AF'!$G$2:$G$215,Shares!$A$1)</f>
        <v>0</v>
      </c>
      <c r="I160" s="9">
        <f>SUMIFS('Stock-AF'!R$2:R$215,'Stock-AF'!$C$2:$C$215,Shares!$B160,'Stock-AF'!$G$2:$G$215,Shares!$A$1)/SUMIFS('Stock-AF'!R$2:R$215,'Stock-AF'!$C$2:$C$215,Shares!$A160,'Stock-AF'!$G$2:$G$215,Shares!$A$1)</f>
        <v>1.5840941350234825E-2</v>
      </c>
      <c r="J160" s="9">
        <f>SUMIFS('Stock-AF'!S$2:S$215,'Stock-AF'!$C$2:$C$215,Shares!$B160,'Stock-AF'!$G$2:$G$215,Shares!$A$1)/SUMIFS('Stock-AF'!S$2:S$215,'Stock-AF'!$C$2:$C$215,Shares!$A160,'Stock-AF'!$G$2:$G$215,Shares!$A$1)</f>
        <v>0</v>
      </c>
      <c r="K160" s="9">
        <f>SUMIFS('Stock-AF'!T$2:T$215,'Stock-AF'!$C$2:$C$215,Shares!$B160,'Stock-AF'!$G$2:$G$215,Shares!$A$1)/SUMIFS('Stock-AF'!T$2:T$215,'Stock-AF'!$C$2:$C$215,Shares!$A160,'Stock-AF'!$G$2:$G$215,Shares!$A$1)</f>
        <v>2.6987962403070688E-3</v>
      </c>
      <c r="L160" s="9">
        <f>SUMIFS('Stock-AF'!U$2:U$215,'Stock-AF'!$C$2:$C$215,Shares!$B160,'Stock-AF'!$G$2:$G$215,Shares!$A$1)/SUMIFS('Stock-AF'!U$2:U$215,'Stock-AF'!$C$2:$C$215,Shares!$A160,'Stock-AF'!$G$2:$G$215,Shares!$A$1)</f>
        <v>8.3499625711165669E-4</v>
      </c>
      <c r="M160" s="9">
        <f>SUMIFS('Stock-AF'!V$2:V$215,'Stock-AF'!$C$2:$C$215,Shares!$B160,'Stock-AF'!$G$2:$G$215,Shares!$A$1)/SUMIFS('Stock-AF'!V$2:V$215,'Stock-AF'!$C$2:$C$215,Shares!$A160,'Stock-AF'!$G$2:$G$215,Shares!$A$1)</f>
        <v>0</v>
      </c>
      <c r="N160" s="9">
        <f>SUMIFS('Stock-AF'!W$2:W$215,'Stock-AF'!$C$2:$C$215,Shares!$B160,'Stock-AF'!$G$2:$G$215,Shares!$A$1)/SUMIFS('Stock-AF'!W$2:W$215,'Stock-AF'!$C$2:$C$215,Shares!$A160,'Stock-AF'!$G$2:$G$215,Shares!$A$1)</f>
        <v>0</v>
      </c>
      <c r="O160" s="9">
        <f>SUMIFS('Stock-AF'!X$2:X$215,'Stock-AF'!$C$2:$C$215,Shares!$B160,'Stock-AF'!$G$2:$G$215,Shares!$A$1)/SUMIFS('Stock-AF'!X$2:X$215,'Stock-AF'!$C$2:$C$215,Shares!$A160,'Stock-AF'!$G$2:$G$215,Shares!$A$1)</f>
        <v>1.8404571812820326E-2</v>
      </c>
      <c r="P160" s="9">
        <f>SUMIFS('Stock-AF'!Y$2:Y$215,'Stock-AF'!$C$2:$C$215,Shares!$B160,'Stock-AF'!$G$2:$G$215,Shares!$A$1)/SUMIFS('Stock-AF'!Y$2:Y$215,'Stock-AF'!$C$2:$C$215,Shares!$A160,'Stock-AF'!$G$2:$G$215,Shares!$A$1)</f>
        <v>0</v>
      </c>
      <c r="Q160" s="9">
        <f>SUMIFS('Stock-AF'!Z$2:Z$215,'Stock-AF'!$C$2:$C$215,Shares!$B160,'Stock-AF'!$G$2:$G$215,Shares!$A$1)/SUMIFS('Stock-AF'!Z$2:Z$215,'Stock-AF'!$C$2:$C$215,Shares!$A160,'Stock-AF'!$G$2:$G$215,Shares!$A$1)</f>
        <v>6.4224688899396469E-3</v>
      </c>
      <c r="R160" s="9">
        <f>SUMIFS('Stock-AF'!AA$2:AA$215,'Stock-AF'!$C$2:$C$215,Shares!$B160,'Stock-AF'!$G$2:$G$215,Shares!$A$1)/SUMIFS('Stock-AF'!AA$2:AA$215,'Stock-AF'!$C$2:$C$215,Shares!$A160,'Stock-AF'!$G$2:$G$215,Shares!$A$1)</f>
        <v>4.7503716086283888E-3</v>
      </c>
      <c r="S160" s="9">
        <f>SUMIFS('Stock-AF'!AB$2:AB$215,'Stock-AF'!$C$2:$C$215,Shares!$B160,'Stock-AF'!$G$2:$G$215,Shares!$A$1)/SUMIFS('Stock-AF'!AB$2:AB$215,'Stock-AF'!$C$2:$C$215,Shares!$A160,'Stock-AF'!$G$2:$G$215,Shares!$A$1)</f>
        <v>4.8579605254585132E-3</v>
      </c>
      <c r="T160" s="9">
        <f>SUMIFS('Stock-AF'!AC$2:AC$215,'Stock-AF'!$C$2:$C$215,Shares!$B160,'Stock-AF'!$G$2:$G$215,Shares!$A$1)/SUMIFS('Stock-AF'!AC$2:AC$215,'Stock-AF'!$C$2:$C$215,Shares!$A160,'Stock-AF'!$G$2:$G$215,Shares!$A$1)</f>
        <v>5.0920581925147611E-3</v>
      </c>
      <c r="U160" s="9">
        <f>SUMIFS('Stock-AF'!AD$2:AD$215,'Stock-AF'!$C$2:$C$215,Shares!$B160,'Stock-AF'!$G$2:$G$215,Shares!$A$1)/SUMIFS('Stock-AF'!AD$2:AD$215,'Stock-AF'!$C$2:$C$215,Shares!$A160,'Stock-AF'!$G$2:$G$215,Shares!$A$1)</f>
        <v>0</v>
      </c>
      <c r="V160" s="9">
        <f>SUMIFS('Stock-AF'!AE$2:AE$215,'Stock-AF'!$C$2:$C$215,Shares!$B160,'Stock-AF'!$G$2:$G$215,Shares!$A$1)/SUMIFS('Stock-AF'!AE$2:AE$215,'Stock-AF'!$C$2:$C$215,Shares!$A160,'Stock-AF'!$G$2:$G$215,Shares!$A$1)</f>
        <v>1.3224075585315522E-2</v>
      </c>
      <c r="W160" s="9">
        <f>SUMIFS('Stock-AF'!AF$2:AF$215,'Stock-AF'!$C$2:$C$215,Shares!$B160,'Stock-AF'!$G$2:$G$215,Shares!$A$1)/SUMIFS('Stock-AF'!AF$2:AF$215,'Stock-AF'!$C$2:$C$215,Shares!$A160,'Stock-AF'!$G$2:$G$215,Shares!$A$1)</f>
        <v>4.3338674384981162E-3</v>
      </c>
      <c r="X160" s="9">
        <f>SUMIFS('Stock-AF'!AG$2:AG$215,'Stock-AF'!$C$2:$C$215,Shares!$B160,'Stock-AF'!$G$2:$G$215,Shares!$A$1)/SUMIFS('Stock-AF'!AG$2:AG$215,'Stock-AF'!$C$2:$C$215,Shares!$A160,'Stock-AF'!$G$2:$G$215,Shares!$A$1)</f>
        <v>0</v>
      </c>
      <c r="Y160" s="9">
        <f>SUMIFS('Stock-AF'!AH$2:AH$215,'Stock-AF'!$C$2:$C$215,Shares!$B160,'Stock-AF'!$G$2:$G$215,Shares!$A$1)/SUMIFS('Stock-AF'!AH$2:AH$215,'Stock-AF'!$C$2:$C$215,Shares!$A160,'Stock-AF'!$G$2:$G$215,Shares!$A$1)</f>
        <v>0</v>
      </c>
      <c r="Z160" s="9">
        <f>SUMIFS('Stock-AF'!AI$2:AI$215,'Stock-AF'!$C$2:$C$215,Shares!$B160,'Stock-AF'!$G$2:$G$215,Shares!$A$1)/SUMIFS('Stock-AF'!AI$2:AI$215,'Stock-AF'!$C$2:$C$215,Shares!$A160,'Stock-AF'!$G$2:$G$215,Shares!$A$1)</f>
        <v>0</v>
      </c>
      <c r="AA160" s="9">
        <f>SUMIFS('Stock-AF'!AJ$2:AJ$215,'Stock-AF'!$C$2:$C$215,Shares!$B160,'Stock-AF'!$G$2:$G$215,Shares!$A$1)/SUMIFS('Stock-AF'!AJ$2:AJ$215,'Stock-AF'!$C$2:$C$215,Shares!$A160,'Stock-AF'!$G$2:$G$215,Shares!$A$1)</f>
        <v>0</v>
      </c>
      <c r="AB160" s="9">
        <f>SUMIFS('Stock-AF'!AK$2:AK$215,'Stock-AF'!$C$2:$C$215,Shares!$B160,'Stock-AF'!$G$2:$G$215,Shares!$A$1)/SUMIFS('Stock-AF'!AK$2:AK$215,'Stock-AF'!$C$2:$C$215,Shares!$A160,'Stock-AF'!$G$2:$G$215,Shares!$A$1)</f>
        <v>0</v>
      </c>
      <c r="AC160" s="9">
        <f>SUMIFS('Stock-AF'!AL$2:AL$215,'Stock-AF'!$C$2:$C$215,Shares!$B160,'Stock-AF'!$G$2:$G$215,Shares!$A$1)/SUMIFS('Stock-AF'!AL$2:AL$215,'Stock-AF'!$C$2:$C$215,Shares!$A160,'Stock-AF'!$G$2:$G$215,Shares!$A$1)</f>
        <v>0.24260241433469279</v>
      </c>
      <c r="AD160" s="9">
        <f>SUMIFS('Stock-AF'!AM$2:AM$215,'Stock-AF'!$C$2:$C$215,Shares!$B160,'Stock-AF'!$G$2:$G$215,Shares!$A$1)/SUMIFS('Stock-AF'!AM$2:AM$215,'Stock-AF'!$C$2:$C$215,Shares!$A160,'Stock-AF'!$G$2:$G$215,Shares!$A$1)</f>
        <v>0</v>
      </c>
      <c r="AE160" s="9">
        <f>SUMIFS('Stock-AF'!AN$2:AN$215,'Stock-AF'!$C$2:$C$215,Shares!$B160,'Stock-AF'!$G$2:$G$215,Shares!$A$1)/SUMIFS('Stock-AF'!AN$2:AN$215,'Stock-AF'!$C$2:$C$215,Shares!$A160,'Stock-AF'!$G$2:$G$215,Shares!$A$1)</f>
        <v>0</v>
      </c>
      <c r="AF160" s="9">
        <f>SUMIFS('Stock-AF'!AO$2:AO$215,'Stock-AF'!$C$2:$C$215,Shares!$B160,'Stock-AF'!$G$2:$G$215,Shares!$A$1)/SUMIFS('Stock-AF'!AO$2:AO$215,'Stock-AF'!$C$2:$C$215,Shares!$A160,'Stock-AF'!$G$2:$G$215,Shares!$A$1)</f>
        <v>0</v>
      </c>
      <c r="AG160" s="9">
        <f>SUMIFS('Stock-AF'!AP$2:AP$215,'Stock-AF'!$C$2:$C$215,Shares!$B160,'Stock-AF'!$G$2:$G$215,Shares!$A$1)/SUMIFS('Stock-AF'!AP$2:AP$215,'Stock-AF'!$C$2:$C$215,Shares!$A160,'Stock-AF'!$G$2:$G$215,Shares!$A$1)</f>
        <v>1.9013230321540571E-2</v>
      </c>
      <c r="AH160" s="9">
        <f>SUMIFS('Stock-AF'!AQ$2:AQ$215,'Stock-AF'!$C$2:$C$215,Shares!$B160,'Stock-AF'!$G$2:$G$215,Shares!$A$1)/SUMIFS('Stock-AF'!AQ$2:AQ$215,'Stock-AF'!$C$2:$C$215,Shares!$A160,'Stock-AF'!$G$2:$G$215,Shares!$A$1)</f>
        <v>0</v>
      </c>
      <c r="AI160" s="9">
        <f>SUMIFS('Stock-AF'!AR$2:AR$215,'Stock-AF'!$C$2:$C$215,Shares!$B160,'Stock-AF'!$G$2:$G$215,Shares!$A$1)/SUMIFS('Stock-AF'!AR$2:AR$215,'Stock-AF'!$C$2:$C$215,Shares!$A160,'Stock-AF'!$G$2:$G$215,Shares!$A$1)</f>
        <v>1.6811829832953516E-3</v>
      </c>
      <c r="AJ160" s="9">
        <f>SUMIFS('Stock-AF'!AS$2:AS$215,'Stock-AF'!$C$2:$C$215,Shares!$B160,'Stock-AF'!$G$2:$G$215,Shares!$A$1)/SUMIFS('Stock-AF'!AS$2:AS$215,'Stock-AF'!$C$2:$C$215,Shares!$A160,'Stock-AF'!$G$2:$G$215,Shares!$A$1)</f>
        <v>0</v>
      </c>
      <c r="AK160" s="9">
        <f>SUMIFS('Stock-AF'!AT$2:AT$215,'Stock-AF'!$C$2:$C$215,Shares!$B160,'Stock-AF'!$G$2:$G$215,Shares!$A$1)/SUMIFS('Stock-AF'!AT$2:AT$215,'Stock-AF'!$C$2:$C$215,Shares!$A160,'Stock-AF'!$G$2:$G$215,Shares!$A$1)</f>
        <v>5.8474981213081133E-3</v>
      </c>
      <c r="AL160" s="9">
        <f>SUMIFS('Stock-AF'!AU$2:AU$215,'Stock-AF'!$C$2:$C$215,Shares!$B160,'Stock-AF'!$G$2:$G$215,Shares!$A$1)/SUMIFS('Stock-AF'!AU$2:AU$215,'Stock-AF'!$C$2:$C$215,Shares!$A160,'Stock-AF'!$G$2:$G$215,Shares!$A$1)</f>
        <v>0</v>
      </c>
      <c r="AM160" s="9">
        <f>SUMIFS('Stock-AF'!AV$2:AV$215,'Stock-AF'!$C$2:$C$215,Shares!$B160,'Stock-AF'!$G$2:$G$215,Shares!$A$1)/SUMIFS('Stock-AF'!AV$2:AV$215,'Stock-AF'!$C$2:$C$215,Shares!$A160,'Stock-AF'!$G$2:$G$215,Shares!$A$1)</f>
        <v>1.7455397670002927E-3</v>
      </c>
    </row>
    <row r="161" spans="1:39">
      <c r="A161" t="str">
        <f t="shared" si="2"/>
        <v>R_ES-SH-DH*</v>
      </c>
      <c r="B161" s="4" t="s">
        <v>78</v>
      </c>
      <c r="C161" s="9">
        <f>SUMIFS('Stock-AF'!L$2:L$215,'Stock-AF'!$C$2:$C$215,Shares!$B161,'Stock-AF'!$G$2:$G$215,Shares!$A$1)/SUMIFS('Stock-AF'!L$2:L$215,'Stock-AF'!$C$2:$C$215,Shares!$A161,'Stock-AF'!$G$2:$G$215,Shares!$A$1)</f>
        <v>9.5482506825424317E-3</v>
      </c>
      <c r="D161" s="9">
        <f>SUMIFS('Stock-AF'!M$2:M$215,'Stock-AF'!$C$2:$C$215,Shares!$B161,'Stock-AF'!$G$2:$G$215,Shares!$A$1)/SUMIFS('Stock-AF'!M$2:M$215,'Stock-AF'!$C$2:$C$215,Shares!$A161,'Stock-AF'!$G$2:$G$215,Shares!$A$1)</f>
        <v>0.16330792567534427</v>
      </c>
      <c r="E161" s="9">
        <f>SUMIFS('Stock-AF'!N$2:N$215,'Stock-AF'!$C$2:$C$215,Shares!$B161,'Stock-AF'!$G$2:$G$215,Shares!$A$1)/SUMIFS('Stock-AF'!N$2:N$215,'Stock-AF'!$C$2:$C$215,Shares!$A161,'Stock-AF'!$G$2:$G$215,Shares!$A$1)</f>
        <v>0</v>
      </c>
      <c r="F161" s="9">
        <f>SUMIFS('Stock-AF'!O$2:O$215,'Stock-AF'!$C$2:$C$215,Shares!$B161,'Stock-AF'!$G$2:$G$215,Shares!$A$1)/SUMIFS('Stock-AF'!O$2:O$215,'Stock-AF'!$C$2:$C$215,Shares!$A161,'Stock-AF'!$G$2:$G$215,Shares!$A$1)</f>
        <v>0.24188430437865391</v>
      </c>
      <c r="G161" s="9">
        <f>SUMIFS('Stock-AF'!P$2:P$215,'Stock-AF'!$C$2:$C$215,Shares!$B161,'Stock-AF'!$G$2:$G$215,Shares!$A$1)/SUMIFS('Stock-AF'!P$2:P$215,'Stock-AF'!$C$2:$C$215,Shares!$A161,'Stock-AF'!$G$2:$G$215,Shares!$A$1)</f>
        <v>9.0765725644653119E-4</v>
      </c>
      <c r="H161" s="9">
        <f>SUMIFS('Stock-AF'!Q$2:Q$215,'Stock-AF'!$C$2:$C$215,Shares!$B161,'Stock-AF'!$G$2:$G$215,Shares!$A$1)/SUMIFS('Stock-AF'!Q$2:Q$215,'Stock-AF'!$C$2:$C$215,Shares!$A161,'Stock-AF'!$G$2:$G$215,Shares!$A$1)</f>
        <v>0.34868340797821673</v>
      </c>
      <c r="I161" s="9">
        <f>SUMIFS('Stock-AF'!R$2:R$215,'Stock-AF'!$C$2:$C$215,Shares!$B161,'Stock-AF'!$G$2:$G$215,Shares!$A$1)/SUMIFS('Stock-AF'!R$2:R$215,'Stock-AF'!$C$2:$C$215,Shares!$A161,'Stock-AF'!$G$2:$G$215,Shares!$A$1)</f>
        <v>0.10344394184765232</v>
      </c>
      <c r="J161" s="9">
        <f>SUMIFS('Stock-AF'!S$2:S$215,'Stock-AF'!$C$2:$C$215,Shares!$B161,'Stock-AF'!$G$2:$G$215,Shares!$A$1)/SUMIFS('Stock-AF'!S$2:S$215,'Stock-AF'!$C$2:$C$215,Shares!$A161,'Stock-AF'!$G$2:$G$215,Shares!$A$1)</f>
        <v>0</v>
      </c>
      <c r="K161" s="9">
        <f>SUMIFS('Stock-AF'!T$2:T$215,'Stock-AF'!$C$2:$C$215,Shares!$B161,'Stock-AF'!$G$2:$G$215,Shares!$A$1)/SUMIFS('Stock-AF'!T$2:T$215,'Stock-AF'!$C$2:$C$215,Shares!$A161,'Stock-AF'!$G$2:$G$215,Shares!$A$1)</f>
        <v>0.18332863683794795</v>
      </c>
      <c r="L161" s="9">
        <f>SUMIFS('Stock-AF'!U$2:U$215,'Stock-AF'!$C$2:$C$215,Shares!$B161,'Stock-AF'!$G$2:$G$215,Shares!$A$1)/SUMIFS('Stock-AF'!U$2:U$215,'Stock-AF'!$C$2:$C$215,Shares!$A161,'Stock-AF'!$G$2:$G$215,Shares!$A$1)</f>
        <v>7.7359282910954993E-2</v>
      </c>
      <c r="M161" s="9">
        <f>SUMIFS('Stock-AF'!V$2:V$215,'Stock-AF'!$C$2:$C$215,Shares!$B161,'Stock-AF'!$G$2:$G$215,Shares!$A$1)/SUMIFS('Stock-AF'!V$2:V$215,'Stock-AF'!$C$2:$C$215,Shares!$A161,'Stock-AF'!$G$2:$G$215,Shares!$A$1)</f>
        <v>2.745632088223949E-3</v>
      </c>
      <c r="N161" s="9">
        <f>SUMIFS('Stock-AF'!W$2:W$215,'Stock-AF'!$C$2:$C$215,Shares!$B161,'Stock-AF'!$G$2:$G$215,Shares!$A$1)/SUMIFS('Stock-AF'!W$2:W$215,'Stock-AF'!$C$2:$C$215,Shares!$A161,'Stock-AF'!$G$2:$G$215,Shares!$A$1)</f>
        <v>0.2838396537865871</v>
      </c>
      <c r="O161" s="9">
        <f>SUMIFS('Stock-AF'!X$2:X$215,'Stock-AF'!$C$2:$C$215,Shares!$B161,'Stock-AF'!$G$2:$G$215,Shares!$A$1)/SUMIFS('Stock-AF'!X$2:X$215,'Stock-AF'!$C$2:$C$215,Shares!$A161,'Stock-AF'!$G$2:$G$215,Shares!$A$1)</f>
        <v>8.4119680392405374E-2</v>
      </c>
      <c r="P161" s="9">
        <f>SUMIFS('Stock-AF'!Y$2:Y$215,'Stock-AF'!$C$2:$C$215,Shares!$B161,'Stock-AF'!$G$2:$G$215,Shares!$A$1)/SUMIFS('Stock-AF'!Y$2:Y$215,'Stock-AF'!$C$2:$C$215,Shares!$A161,'Stock-AF'!$G$2:$G$215,Shares!$A$1)</f>
        <v>6.9189874708033408E-2</v>
      </c>
      <c r="Q161" s="9">
        <f>SUMIFS('Stock-AF'!Z$2:Z$215,'Stock-AF'!$C$2:$C$215,Shares!$B161,'Stock-AF'!$G$2:$G$215,Shares!$A$1)/SUMIFS('Stock-AF'!Z$2:Z$215,'Stock-AF'!$C$2:$C$215,Shares!$A161,'Stock-AF'!$G$2:$G$215,Shares!$A$1)</f>
        <v>0.13156196187944516</v>
      </c>
      <c r="R161" s="9">
        <f>SUMIFS('Stock-AF'!AA$2:AA$215,'Stock-AF'!$C$2:$C$215,Shares!$B161,'Stock-AF'!$G$2:$G$215,Shares!$A$1)/SUMIFS('Stock-AF'!AA$2:AA$215,'Stock-AF'!$C$2:$C$215,Shares!$A161,'Stock-AF'!$G$2:$G$215,Shares!$A$1)</f>
        <v>3.7327388200487407E-2</v>
      </c>
      <c r="S161" s="9">
        <f>SUMIFS('Stock-AF'!AB$2:AB$215,'Stock-AF'!$C$2:$C$215,Shares!$B161,'Stock-AF'!$G$2:$G$215,Shares!$A$1)/SUMIFS('Stock-AF'!AB$2:AB$215,'Stock-AF'!$C$2:$C$215,Shares!$A161,'Stock-AF'!$G$2:$G$215,Shares!$A$1)</f>
        <v>0</v>
      </c>
      <c r="T161" s="9">
        <f>SUMIFS('Stock-AF'!AC$2:AC$215,'Stock-AF'!$C$2:$C$215,Shares!$B161,'Stock-AF'!$G$2:$G$215,Shares!$A$1)/SUMIFS('Stock-AF'!AC$2:AC$215,'Stock-AF'!$C$2:$C$215,Shares!$A161,'Stock-AF'!$G$2:$G$215,Shares!$A$1)</f>
        <v>0.23042566749435717</v>
      </c>
      <c r="U161" s="9">
        <f>SUMIFS('Stock-AF'!AD$2:AD$215,'Stock-AF'!$C$2:$C$215,Shares!$B161,'Stock-AF'!$G$2:$G$215,Shares!$A$1)/SUMIFS('Stock-AF'!AD$2:AD$215,'Stock-AF'!$C$2:$C$215,Shares!$A161,'Stock-AF'!$G$2:$G$215,Shares!$A$1)</f>
        <v>2.2374504800031676E-3</v>
      </c>
      <c r="V161" s="9">
        <f>SUMIFS('Stock-AF'!AE$2:AE$215,'Stock-AF'!$C$2:$C$215,Shares!$B161,'Stock-AF'!$G$2:$G$215,Shares!$A$1)/SUMIFS('Stock-AF'!AE$2:AE$215,'Stock-AF'!$C$2:$C$215,Shares!$A161,'Stock-AF'!$G$2:$G$215,Shares!$A$1)</f>
        <v>4.3638533018595535E-2</v>
      </c>
      <c r="W161" s="9">
        <f>SUMIFS('Stock-AF'!AF$2:AF$215,'Stock-AF'!$C$2:$C$215,Shares!$B161,'Stock-AF'!$G$2:$G$215,Shares!$A$1)/SUMIFS('Stock-AF'!AF$2:AF$215,'Stock-AF'!$C$2:$C$215,Shares!$A161,'Stock-AF'!$G$2:$G$215,Shares!$A$1)</f>
        <v>2.4878115055433747E-2</v>
      </c>
      <c r="X161" s="9">
        <f>SUMIFS('Stock-AF'!AG$2:AG$215,'Stock-AF'!$C$2:$C$215,Shares!$B161,'Stock-AF'!$G$2:$G$215,Shares!$A$1)/SUMIFS('Stock-AF'!AG$2:AG$215,'Stock-AF'!$C$2:$C$215,Shares!$A161,'Stock-AF'!$G$2:$G$215,Shares!$A$1)</f>
        <v>3.4482526425688191E-3</v>
      </c>
      <c r="Y161" s="9">
        <f>SUMIFS('Stock-AF'!AH$2:AH$215,'Stock-AF'!$C$2:$C$215,Shares!$B161,'Stock-AF'!$G$2:$G$215,Shares!$A$1)/SUMIFS('Stock-AF'!AH$2:AH$215,'Stock-AF'!$C$2:$C$215,Shares!$A161,'Stock-AF'!$G$2:$G$215,Shares!$A$1)</f>
        <v>0.29497851051289842</v>
      </c>
      <c r="Z161" s="9">
        <f>SUMIFS('Stock-AF'!AI$2:AI$215,'Stock-AF'!$C$2:$C$215,Shares!$B161,'Stock-AF'!$G$2:$G$215,Shares!$A$1)/SUMIFS('Stock-AF'!AI$2:AI$215,'Stock-AF'!$C$2:$C$215,Shares!$A161,'Stock-AF'!$G$2:$G$215,Shares!$A$1)</f>
        <v>1.4879065619134253E-2</v>
      </c>
      <c r="AA161" s="9">
        <f>SUMIFS('Stock-AF'!AJ$2:AJ$215,'Stock-AF'!$C$2:$C$215,Shares!$B161,'Stock-AF'!$G$2:$G$215,Shares!$A$1)/SUMIFS('Stock-AF'!AJ$2:AJ$215,'Stock-AF'!$C$2:$C$215,Shares!$A161,'Stock-AF'!$G$2:$G$215,Shares!$A$1)</f>
        <v>0</v>
      </c>
      <c r="AB161" s="9">
        <f>SUMIFS('Stock-AF'!AK$2:AK$215,'Stock-AF'!$C$2:$C$215,Shares!$B161,'Stock-AF'!$G$2:$G$215,Shares!$A$1)/SUMIFS('Stock-AF'!AK$2:AK$215,'Stock-AF'!$C$2:$C$215,Shares!$A161,'Stock-AF'!$G$2:$G$215,Shares!$A$1)</f>
        <v>6.6743982377107394E-2</v>
      </c>
      <c r="AC161" s="9">
        <f>SUMIFS('Stock-AF'!AL$2:AL$215,'Stock-AF'!$C$2:$C$215,Shares!$B161,'Stock-AF'!$G$2:$G$215,Shares!$A$1)/SUMIFS('Stock-AF'!AL$2:AL$215,'Stock-AF'!$C$2:$C$215,Shares!$A161,'Stock-AF'!$G$2:$G$215,Shares!$A$1)</f>
        <v>0</v>
      </c>
      <c r="AD161" s="9">
        <f>SUMIFS('Stock-AF'!AM$2:AM$215,'Stock-AF'!$C$2:$C$215,Shares!$B161,'Stock-AF'!$G$2:$G$215,Shares!$A$1)/SUMIFS('Stock-AF'!AM$2:AM$215,'Stock-AF'!$C$2:$C$215,Shares!$A161,'Stock-AF'!$G$2:$G$215,Shares!$A$1)</f>
        <v>7.8707138000517856E-4</v>
      </c>
      <c r="AE161" s="9">
        <f>SUMIFS('Stock-AF'!AN$2:AN$215,'Stock-AF'!$C$2:$C$215,Shares!$B161,'Stock-AF'!$G$2:$G$215,Shares!$A$1)/SUMIFS('Stock-AF'!AN$2:AN$215,'Stock-AF'!$C$2:$C$215,Shares!$A161,'Stock-AF'!$G$2:$G$215,Shares!$A$1)</f>
        <v>4.3132278575875878E-2</v>
      </c>
      <c r="AF161" s="9">
        <f>SUMIFS('Stock-AF'!AO$2:AO$215,'Stock-AF'!$C$2:$C$215,Shares!$B161,'Stock-AF'!$G$2:$G$215,Shares!$A$1)/SUMIFS('Stock-AF'!AO$2:AO$215,'Stock-AF'!$C$2:$C$215,Shares!$A161,'Stock-AF'!$G$2:$G$215,Shares!$A$1)</f>
        <v>3.4838129097139172E-3</v>
      </c>
      <c r="AG161" s="9">
        <f>SUMIFS('Stock-AF'!AP$2:AP$215,'Stock-AF'!$C$2:$C$215,Shares!$B161,'Stock-AF'!$G$2:$G$215,Shares!$A$1)/SUMIFS('Stock-AF'!AP$2:AP$215,'Stock-AF'!$C$2:$C$215,Shares!$A161,'Stock-AF'!$G$2:$G$215,Shares!$A$1)</f>
        <v>2.957908641447806E-2</v>
      </c>
      <c r="AH161" s="9">
        <f>SUMIFS('Stock-AF'!AQ$2:AQ$215,'Stock-AF'!$C$2:$C$215,Shares!$B161,'Stock-AF'!$G$2:$G$215,Shares!$A$1)/SUMIFS('Stock-AF'!AQ$2:AQ$215,'Stock-AF'!$C$2:$C$215,Shares!$A161,'Stock-AF'!$G$2:$G$215,Shares!$A$1)</f>
        <v>1.4647802613755889E-3</v>
      </c>
      <c r="AI161" s="9">
        <f>SUMIFS('Stock-AF'!AR$2:AR$215,'Stock-AF'!$C$2:$C$215,Shares!$B161,'Stock-AF'!$G$2:$G$215,Shares!$A$1)/SUMIFS('Stock-AF'!AR$2:AR$215,'Stock-AF'!$C$2:$C$215,Shares!$A161,'Stock-AF'!$G$2:$G$215,Shares!$A$1)</f>
        <v>2.5289667578516357E-4</v>
      </c>
      <c r="AJ161" s="9">
        <f>SUMIFS('Stock-AF'!AS$2:AS$215,'Stock-AF'!$C$2:$C$215,Shares!$B161,'Stock-AF'!$G$2:$G$215,Shares!$A$1)/SUMIFS('Stock-AF'!AS$2:AS$215,'Stock-AF'!$C$2:$C$215,Shares!$A161,'Stock-AF'!$G$2:$G$215,Shares!$A$1)</f>
        <v>5.7210204102400228E-3</v>
      </c>
      <c r="AK161" s="9">
        <f>SUMIFS('Stock-AF'!AT$2:AT$215,'Stock-AF'!$C$2:$C$215,Shares!$B161,'Stock-AF'!$G$2:$G$215,Shares!$A$1)/SUMIFS('Stock-AF'!AT$2:AT$215,'Stock-AF'!$C$2:$C$215,Shares!$A161,'Stock-AF'!$G$2:$G$215,Shares!$A$1)</f>
        <v>0.16636693324882298</v>
      </c>
      <c r="AL161" s="9">
        <f>SUMIFS('Stock-AF'!AU$2:AU$215,'Stock-AF'!$C$2:$C$215,Shares!$B161,'Stock-AF'!$G$2:$G$215,Shares!$A$1)/SUMIFS('Stock-AF'!AU$2:AU$215,'Stock-AF'!$C$2:$C$215,Shares!$A161,'Stock-AF'!$G$2:$G$215,Shares!$A$1)</f>
        <v>0</v>
      </c>
      <c r="AM161" s="9">
        <f>SUMIFS('Stock-AF'!AV$2:AV$215,'Stock-AF'!$C$2:$C$215,Shares!$B161,'Stock-AF'!$G$2:$G$215,Shares!$A$1)/SUMIFS('Stock-AF'!AV$2:AV$215,'Stock-AF'!$C$2:$C$215,Shares!$A161,'Stock-AF'!$G$2:$G$215,Shares!$A$1)</f>
        <v>5.3566192636382334E-2</v>
      </c>
    </row>
    <row r="162" spans="1:39">
      <c r="A162" t="str">
        <f t="shared" si="2"/>
        <v>R_ES-SH-DH*</v>
      </c>
      <c r="B162" s="4" t="s">
        <v>402</v>
      </c>
      <c r="C162" s="9">
        <f>SUMIFS('Stock-AF'!L$2:L$215,'Stock-AF'!$C$2:$C$215,Shares!$B162,'Stock-AF'!$G$2:$G$215,Shares!$A$1)/SUMIFS('Stock-AF'!L$2:L$215,'Stock-AF'!$C$2:$C$215,Shares!$A162,'Stock-AF'!$G$2:$G$215,Shares!$A$1)</f>
        <v>0.54983805373992156</v>
      </c>
      <c r="D162" s="9">
        <f>SUMIFS('Stock-AF'!M$2:M$215,'Stock-AF'!$C$2:$C$215,Shares!$B162,'Stock-AF'!$G$2:$G$215,Shares!$A$1)/SUMIFS('Stock-AF'!M$2:M$215,'Stock-AF'!$C$2:$C$215,Shares!$A162,'Stock-AF'!$G$2:$G$215,Shares!$A$1)</f>
        <v>9.3678427689018573E-2</v>
      </c>
      <c r="E162" s="9">
        <f>SUMIFS('Stock-AF'!N$2:N$215,'Stock-AF'!$C$2:$C$215,Shares!$B162,'Stock-AF'!$G$2:$G$215,Shares!$A$1)/SUMIFS('Stock-AF'!N$2:N$215,'Stock-AF'!$C$2:$C$215,Shares!$A162,'Stock-AF'!$G$2:$G$215,Shares!$A$1)</f>
        <v>0.21511463697244879</v>
      </c>
      <c r="F162" s="9">
        <f>SUMIFS('Stock-AF'!O$2:O$215,'Stock-AF'!$C$2:$C$215,Shares!$B162,'Stock-AF'!$G$2:$G$215,Shares!$A$1)/SUMIFS('Stock-AF'!O$2:O$215,'Stock-AF'!$C$2:$C$215,Shares!$A162,'Stock-AF'!$G$2:$G$215,Shares!$A$1)</f>
        <v>2.0124343448138564E-2</v>
      </c>
      <c r="G162" s="9">
        <f>SUMIFS('Stock-AF'!P$2:P$215,'Stock-AF'!$C$2:$C$215,Shares!$B162,'Stock-AF'!$G$2:$G$215,Shares!$A$1)/SUMIFS('Stock-AF'!P$2:P$215,'Stock-AF'!$C$2:$C$215,Shares!$A162,'Stock-AF'!$G$2:$G$215,Shares!$A$1)</f>
        <v>0.23916621992519282</v>
      </c>
      <c r="H162" s="9">
        <f>SUMIFS('Stock-AF'!Q$2:Q$215,'Stock-AF'!$C$2:$C$215,Shares!$B162,'Stock-AF'!$G$2:$G$215,Shares!$A$1)/SUMIFS('Stock-AF'!Q$2:Q$215,'Stock-AF'!$C$2:$C$215,Shares!$A162,'Stock-AF'!$G$2:$G$215,Shares!$A$1)</f>
        <v>2.8602500237130887E-2</v>
      </c>
      <c r="I162" s="9">
        <f>SUMIFS('Stock-AF'!R$2:R$215,'Stock-AF'!$C$2:$C$215,Shares!$B162,'Stock-AF'!$G$2:$G$215,Shares!$A$1)/SUMIFS('Stock-AF'!R$2:R$215,'Stock-AF'!$C$2:$C$215,Shares!$A162,'Stock-AF'!$G$2:$G$215,Shares!$A$1)</f>
        <v>3.1901222003765398E-2</v>
      </c>
      <c r="J162" s="9">
        <f>SUMIFS('Stock-AF'!S$2:S$215,'Stock-AF'!$C$2:$C$215,Shares!$B162,'Stock-AF'!$G$2:$G$215,Shares!$A$1)/SUMIFS('Stock-AF'!S$2:S$215,'Stock-AF'!$C$2:$C$215,Shares!$A162,'Stock-AF'!$G$2:$G$215,Shares!$A$1)</f>
        <v>8.1973987750577404E-2</v>
      </c>
      <c r="K162" s="9">
        <f>SUMIFS('Stock-AF'!T$2:T$215,'Stock-AF'!$C$2:$C$215,Shares!$B162,'Stock-AF'!$G$2:$G$215,Shares!$A$1)/SUMIFS('Stock-AF'!T$2:T$215,'Stock-AF'!$C$2:$C$215,Shares!$A162,'Stock-AF'!$G$2:$G$215,Shares!$A$1)</f>
        <v>2.9955931237723433E-2</v>
      </c>
      <c r="L162" s="9">
        <f>SUMIFS('Stock-AF'!U$2:U$215,'Stock-AF'!$C$2:$C$215,Shares!$B162,'Stock-AF'!$G$2:$G$215,Shares!$A$1)/SUMIFS('Stock-AF'!U$2:U$215,'Stock-AF'!$C$2:$C$215,Shares!$A162,'Stock-AF'!$G$2:$G$215,Shares!$A$1)</f>
        <v>5.1967127781342486E-2</v>
      </c>
      <c r="M162" s="9">
        <f>SUMIFS('Stock-AF'!V$2:V$215,'Stock-AF'!$C$2:$C$215,Shares!$B162,'Stock-AF'!$G$2:$G$215,Shares!$A$1)/SUMIFS('Stock-AF'!V$2:V$215,'Stock-AF'!$C$2:$C$215,Shares!$A162,'Stock-AF'!$G$2:$G$215,Shares!$A$1)</f>
        <v>0.19646396580389666</v>
      </c>
      <c r="N162" s="9">
        <f>SUMIFS('Stock-AF'!W$2:W$215,'Stock-AF'!$C$2:$C$215,Shares!$B162,'Stock-AF'!$G$2:$G$215,Shares!$A$1)/SUMIFS('Stock-AF'!W$2:W$215,'Stock-AF'!$C$2:$C$215,Shares!$A162,'Stock-AF'!$G$2:$G$215,Shares!$A$1)</f>
        <v>0.10894021862900634</v>
      </c>
      <c r="O162" s="9">
        <f>SUMIFS('Stock-AF'!X$2:X$215,'Stock-AF'!$C$2:$C$215,Shares!$B162,'Stock-AF'!$G$2:$G$215,Shares!$A$1)/SUMIFS('Stock-AF'!X$2:X$215,'Stock-AF'!$C$2:$C$215,Shares!$A162,'Stock-AF'!$G$2:$G$215,Shares!$A$1)</f>
        <v>0.11699768826508812</v>
      </c>
      <c r="P162" s="9">
        <f>SUMIFS('Stock-AF'!Y$2:Y$215,'Stock-AF'!$C$2:$C$215,Shares!$B162,'Stock-AF'!$G$2:$G$215,Shares!$A$1)/SUMIFS('Stock-AF'!Y$2:Y$215,'Stock-AF'!$C$2:$C$215,Shares!$A162,'Stock-AF'!$G$2:$G$215,Shares!$A$1)</f>
        <v>0.14158486335761247</v>
      </c>
      <c r="Q162" s="9">
        <f>SUMIFS('Stock-AF'!Z$2:Z$215,'Stock-AF'!$C$2:$C$215,Shares!$B162,'Stock-AF'!$G$2:$G$215,Shares!$A$1)/SUMIFS('Stock-AF'!Z$2:Z$215,'Stock-AF'!$C$2:$C$215,Shares!$A162,'Stock-AF'!$G$2:$G$215,Shares!$A$1)</f>
        <v>6.441324055617248E-2</v>
      </c>
      <c r="R162" s="9">
        <f>SUMIFS('Stock-AF'!AA$2:AA$215,'Stock-AF'!$C$2:$C$215,Shares!$B162,'Stock-AF'!$G$2:$G$215,Shares!$A$1)/SUMIFS('Stock-AF'!AA$2:AA$215,'Stock-AF'!$C$2:$C$215,Shares!$A162,'Stock-AF'!$G$2:$G$215,Shares!$A$1)</f>
        <v>0.28310589109803747</v>
      </c>
      <c r="S162" s="9">
        <f>SUMIFS('Stock-AF'!AB$2:AB$215,'Stock-AF'!$C$2:$C$215,Shares!$B162,'Stock-AF'!$G$2:$G$215,Shares!$A$1)/SUMIFS('Stock-AF'!AB$2:AB$215,'Stock-AF'!$C$2:$C$215,Shares!$A162,'Stock-AF'!$G$2:$G$215,Shares!$A$1)</f>
        <v>0.11238668632127935</v>
      </c>
      <c r="T162" s="9">
        <f>SUMIFS('Stock-AF'!AC$2:AC$215,'Stock-AF'!$C$2:$C$215,Shares!$B162,'Stock-AF'!$G$2:$G$215,Shares!$A$1)/SUMIFS('Stock-AF'!AC$2:AC$215,'Stock-AF'!$C$2:$C$215,Shares!$A162,'Stock-AF'!$G$2:$G$215,Shares!$A$1)</f>
        <v>4.9033028991967527E-3</v>
      </c>
      <c r="U162" s="9">
        <f>SUMIFS('Stock-AF'!AD$2:AD$215,'Stock-AF'!$C$2:$C$215,Shares!$B162,'Stock-AF'!$G$2:$G$215,Shares!$A$1)/SUMIFS('Stock-AF'!AD$2:AD$215,'Stock-AF'!$C$2:$C$215,Shares!$A162,'Stock-AF'!$G$2:$G$215,Shares!$A$1)</f>
        <v>0</v>
      </c>
      <c r="V162" s="9">
        <f>SUMIFS('Stock-AF'!AE$2:AE$215,'Stock-AF'!$C$2:$C$215,Shares!$B162,'Stock-AF'!$G$2:$G$215,Shares!$A$1)/SUMIFS('Stock-AF'!AE$2:AE$215,'Stock-AF'!$C$2:$C$215,Shares!$A162,'Stock-AF'!$G$2:$G$215,Shares!$A$1)</f>
        <v>8.8164794072316893E-2</v>
      </c>
      <c r="W162" s="9">
        <f>SUMIFS('Stock-AF'!AF$2:AF$215,'Stock-AF'!$C$2:$C$215,Shares!$B162,'Stock-AF'!$G$2:$G$215,Shares!$A$1)/SUMIFS('Stock-AF'!AF$2:AF$215,'Stock-AF'!$C$2:$C$215,Shares!$A162,'Stock-AF'!$G$2:$G$215,Shares!$A$1)</f>
        <v>0.4503111101416718</v>
      </c>
      <c r="X162" s="9">
        <f>SUMIFS('Stock-AF'!AG$2:AG$215,'Stock-AF'!$C$2:$C$215,Shares!$B162,'Stock-AF'!$G$2:$G$215,Shares!$A$1)/SUMIFS('Stock-AF'!AG$2:AG$215,'Stock-AF'!$C$2:$C$215,Shares!$A162,'Stock-AF'!$G$2:$G$215,Shares!$A$1)</f>
        <v>0.13395470919289754</v>
      </c>
      <c r="Y162" s="9">
        <f>SUMIFS('Stock-AF'!AH$2:AH$215,'Stock-AF'!$C$2:$C$215,Shares!$B162,'Stock-AF'!$G$2:$G$215,Shares!$A$1)/SUMIFS('Stock-AF'!AH$2:AH$215,'Stock-AF'!$C$2:$C$215,Shares!$A162,'Stock-AF'!$G$2:$G$215,Shares!$A$1)</f>
        <v>9.7171234755430332E-3</v>
      </c>
      <c r="Z162" s="9">
        <f>SUMIFS('Stock-AF'!AI$2:AI$215,'Stock-AF'!$C$2:$C$215,Shares!$B162,'Stock-AF'!$G$2:$G$215,Shares!$A$1)/SUMIFS('Stock-AF'!AI$2:AI$215,'Stock-AF'!$C$2:$C$215,Shares!$A162,'Stock-AF'!$G$2:$G$215,Shares!$A$1)</f>
        <v>0.18923954739998106</v>
      </c>
      <c r="AA162" s="9">
        <f>SUMIFS('Stock-AF'!AJ$2:AJ$215,'Stock-AF'!$C$2:$C$215,Shares!$B162,'Stock-AF'!$G$2:$G$215,Shares!$A$1)/SUMIFS('Stock-AF'!AJ$2:AJ$215,'Stock-AF'!$C$2:$C$215,Shares!$A162,'Stock-AF'!$G$2:$G$215,Shares!$A$1)</f>
        <v>0.53317435924277379</v>
      </c>
      <c r="AB162" s="9">
        <f>SUMIFS('Stock-AF'!AK$2:AK$215,'Stock-AF'!$C$2:$C$215,Shares!$B162,'Stock-AF'!$G$2:$G$215,Shares!$A$1)/SUMIFS('Stock-AF'!AK$2:AK$215,'Stock-AF'!$C$2:$C$215,Shares!$A162,'Stock-AF'!$G$2:$G$215,Shares!$A$1)</f>
        <v>0.34136279707132694</v>
      </c>
      <c r="AC162" s="9">
        <f>SUMIFS('Stock-AF'!AL$2:AL$215,'Stock-AF'!$C$2:$C$215,Shares!$B162,'Stock-AF'!$G$2:$G$215,Shares!$A$1)/SUMIFS('Stock-AF'!AL$2:AL$215,'Stock-AF'!$C$2:$C$215,Shares!$A162,'Stock-AF'!$G$2:$G$215,Shares!$A$1)</f>
        <v>2.8479620288913664E-2</v>
      </c>
      <c r="AD162" s="9">
        <f>SUMIFS('Stock-AF'!AM$2:AM$215,'Stock-AF'!$C$2:$C$215,Shares!$B162,'Stock-AF'!$G$2:$G$215,Shares!$A$1)/SUMIFS('Stock-AF'!AM$2:AM$215,'Stock-AF'!$C$2:$C$215,Shares!$A162,'Stock-AF'!$G$2:$G$215,Shares!$A$1)</f>
        <v>1.3256451933369327E-2</v>
      </c>
      <c r="AE162" s="9">
        <f>SUMIFS('Stock-AF'!AN$2:AN$215,'Stock-AF'!$C$2:$C$215,Shares!$B162,'Stock-AF'!$G$2:$G$215,Shares!$A$1)/SUMIFS('Stock-AF'!AN$2:AN$215,'Stock-AF'!$C$2:$C$215,Shares!$A162,'Stock-AF'!$G$2:$G$215,Shares!$A$1)</f>
        <v>0.12525517476809778</v>
      </c>
      <c r="AF162" s="9">
        <f>SUMIFS('Stock-AF'!AO$2:AO$215,'Stock-AF'!$C$2:$C$215,Shares!$B162,'Stock-AF'!$G$2:$G$215,Shares!$A$1)/SUMIFS('Stock-AF'!AO$2:AO$215,'Stock-AF'!$C$2:$C$215,Shares!$A162,'Stock-AF'!$G$2:$G$215,Shares!$A$1)</f>
        <v>5.796371862117309E-2</v>
      </c>
      <c r="AG162" s="9">
        <f>SUMIFS('Stock-AF'!AP$2:AP$215,'Stock-AF'!$C$2:$C$215,Shares!$B162,'Stock-AF'!$G$2:$G$215,Shares!$A$1)/SUMIFS('Stock-AF'!AP$2:AP$215,'Stock-AF'!$C$2:$C$215,Shares!$A162,'Stock-AF'!$G$2:$G$215,Shares!$A$1)</f>
        <v>0.43192102920813968</v>
      </c>
      <c r="AH162" s="9">
        <f>SUMIFS('Stock-AF'!AQ$2:AQ$215,'Stock-AF'!$C$2:$C$215,Shares!$B162,'Stock-AF'!$G$2:$G$215,Shares!$A$1)/SUMIFS('Stock-AF'!AQ$2:AQ$215,'Stock-AF'!$C$2:$C$215,Shares!$A162,'Stock-AF'!$G$2:$G$215,Shares!$A$1)</f>
        <v>0.24474046359377885</v>
      </c>
      <c r="AI162" s="9">
        <f>SUMIFS('Stock-AF'!AR$2:AR$215,'Stock-AF'!$C$2:$C$215,Shares!$B162,'Stock-AF'!$G$2:$G$215,Shares!$A$1)/SUMIFS('Stock-AF'!AR$2:AR$215,'Stock-AF'!$C$2:$C$215,Shares!$A162,'Stock-AF'!$G$2:$G$215,Shares!$A$1)</f>
        <v>0.27915493752855081</v>
      </c>
      <c r="AJ162" s="9">
        <f>SUMIFS('Stock-AF'!AS$2:AS$215,'Stock-AF'!$C$2:$C$215,Shares!$B162,'Stock-AF'!$G$2:$G$215,Shares!$A$1)/SUMIFS('Stock-AF'!AS$2:AS$215,'Stock-AF'!$C$2:$C$215,Shares!$A162,'Stock-AF'!$G$2:$G$215,Shares!$A$1)</f>
        <v>2.0287963156058225E-2</v>
      </c>
      <c r="AK162" s="9">
        <f>SUMIFS('Stock-AF'!AT$2:AT$215,'Stock-AF'!$C$2:$C$215,Shares!$B162,'Stock-AF'!$G$2:$G$215,Shares!$A$1)/SUMIFS('Stock-AF'!AT$2:AT$215,'Stock-AF'!$C$2:$C$215,Shares!$A162,'Stock-AF'!$G$2:$G$215,Shares!$A$1)</f>
        <v>0.17045999512200133</v>
      </c>
      <c r="AL162" s="9">
        <f>SUMIFS('Stock-AF'!AU$2:AU$215,'Stock-AF'!$C$2:$C$215,Shares!$B162,'Stock-AF'!$G$2:$G$215,Shares!$A$1)/SUMIFS('Stock-AF'!AU$2:AU$215,'Stock-AF'!$C$2:$C$215,Shares!$A162,'Stock-AF'!$G$2:$G$215,Shares!$A$1)</f>
        <v>7.1544927013157513E-3</v>
      </c>
      <c r="AM162" s="9">
        <f>SUMIFS('Stock-AF'!AV$2:AV$215,'Stock-AF'!$C$2:$C$215,Shares!$B162,'Stock-AF'!$G$2:$G$215,Shares!$A$1)/SUMIFS('Stock-AF'!AV$2:AV$215,'Stock-AF'!$C$2:$C$215,Shares!$A162,'Stock-AF'!$G$2:$G$215,Shares!$A$1)</f>
        <v>5.3525836220315592E-3</v>
      </c>
    </row>
    <row r="163" spans="1:39">
      <c r="A163" t="str">
        <f t="shared" si="2"/>
        <v>R_ES-SH-DH*</v>
      </c>
      <c r="B163" s="4" t="s">
        <v>403</v>
      </c>
      <c r="C163" s="9">
        <f>SUMIFS('Stock-AF'!L$2:L$215,'Stock-AF'!$C$2:$C$215,Shares!$B163,'Stock-AF'!$G$2:$G$215,Shares!$A$1)/SUMIFS('Stock-AF'!L$2:L$215,'Stock-AF'!$C$2:$C$215,Shares!$A163,'Stock-AF'!$G$2:$G$215,Shares!$A$1)</f>
        <v>0</v>
      </c>
      <c r="D163" s="9">
        <f>SUMIFS('Stock-AF'!M$2:M$215,'Stock-AF'!$C$2:$C$215,Shares!$B163,'Stock-AF'!$G$2:$G$215,Shares!$A$1)/SUMIFS('Stock-AF'!M$2:M$215,'Stock-AF'!$C$2:$C$215,Shares!$A163,'Stock-AF'!$G$2:$G$215,Shares!$A$1)</f>
        <v>3.2678815144357772E-3</v>
      </c>
      <c r="E163" s="9">
        <f>SUMIFS('Stock-AF'!N$2:N$215,'Stock-AF'!$C$2:$C$215,Shares!$B163,'Stock-AF'!$G$2:$G$215,Shares!$A$1)/SUMIFS('Stock-AF'!N$2:N$215,'Stock-AF'!$C$2:$C$215,Shares!$A163,'Stock-AF'!$G$2:$G$215,Shares!$A$1)</f>
        <v>0.13093565587437841</v>
      </c>
      <c r="F163" s="9">
        <f>SUMIFS('Stock-AF'!O$2:O$215,'Stock-AF'!$C$2:$C$215,Shares!$B163,'Stock-AF'!$G$2:$G$215,Shares!$A$1)/SUMIFS('Stock-AF'!O$2:O$215,'Stock-AF'!$C$2:$C$215,Shares!$A163,'Stock-AF'!$G$2:$G$215,Shares!$A$1)</f>
        <v>4.8590551874965774E-3</v>
      </c>
      <c r="G163" s="9">
        <f>SUMIFS('Stock-AF'!P$2:P$215,'Stock-AF'!$C$2:$C$215,Shares!$B163,'Stock-AF'!$G$2:$G$215,Shares!$A$1)/SUMIFS('Stock-AF'!P$2:P$215,'Stock-AF'!$C$2:$C$215,Shares!$A163,'Stock-AF'!$G$2:$G$215,Shares!$A$1)</f>
        <v>5.9448193940731593E-2</v>
      </c>
      <c r="H163" s="9">
        <f>SUMIFS('Stock-AF'!Q$2:Q$215,'Stock-AF'!$C$2:$C$215,Shares!$B163,'Stock-AF'!$G$2:$G$215,Shares!$A$1)/SUMIFS('Stock-AF'!Q$2:Q$215,'Stock-AF'!$C$2:$C$215,Shares!$A163,'Stock-AF'!$G$2:$G$215,Shares!$A$1)</f>
        <v>5.4947515399691505E-4</v>
      </c>
      <c r="I163" s="9">
        <f>SUMIFS('Stock-AF'!R$2:R$215,'Stock-AF'!$C$2:$C$215,Shares!$B163,'Stock-AF'!$G$2:$G$215,Shares!$A$1)/SUMIFS('Stock-AF'!R$2:R$215,'Stock-AF'!$C$2:$C$215,Shares!$A163,'Stock-AF'!$G$2:$G$215,Shares!$A$1)</f>
        <v>0</v>
      </c>
      <c r="J163" s="9">
        <f>SUMIFS('Stock-AF'!S$2:S$215,'Stock-AF'!$C$2:$C$215,Shares!$B163,'Stock-AF'!$G$2:$G$215,Shares!$A$1)/SUMIFS('Stock-AF'!S$2:S$215,'Stock-AF'!$C$2:$C$215,Shares!$A163,'Stock-AF'!$G$2:$G$215,Shares!$A$1)</f>
        <v>4.7300141529683648E-2</v>
      </c>
      <c r="K163" s="9">
        <f>SUMIFS('Stock-AF'!T$2:T$215,'Stock-AF'!$C$2:$C$215,Shares!$B163,'Stock-AF'!$G$2:$G$215,Shares!$A$1)/SUMIFS('Stock-AF'!T$2:T$215,'Stock-AF'!$C$2:$C$215,Shares!$A163,'Stock-AF'!$G$2:$G$215,Shares!$A$1)</f>
        <v>4.313127014785853E-3</v>
      </c>
      <c r="L163" s="9">
        <f>SUMIFS('Stock-AF'!U$2:U$215,'Stock-AF'!$C$2:$C$215,Shares!$B163,'Stock-AF'!$G$2:$G$215,Shares!$A$1)/SUMIFS('Stock-AF'!U$2:U$215,'Stock-AF'!$C$2:$C$215,Shares!$A163,'Stock-AF'!$G$2:$G$215,Shares!$A$1)</f>
        <v>0</v>
      </c>
      <c r="M163" s="9">
        <f>SUMIFS('Stock-AF'!V$2:V$215,'Stock-AF'!$C$2:$C$215,Shares!$B163,'Stock-AF'!$G$2:$G$215,Shares!$A$1)/SUMIFS('Stock-AF'!V$2:V$215,'Stock-AF'!$C$2:$C$215,Shares!$A163,'Stock-AF'!$G$2:$G$215,Shares!$A$1)</f>
        <v>4.3094261635891759E-3</v>
      </c>
      <c r="N163" s="9">
        <f>SUMIFS('Stock-AF'!W$2:W$215,'Stock-AF'!$C$2:$C$215,Shares!$B163,'Stock-AF'!$G$2:$G$215,Shares!$A$1)/SUMIFS('Stock-AF'!W$2:W$215,'Stock-AF'!$C$2:$C$215,Shares!$A163,'Stock-AF'!$G$2:$G$215,Shares!$A$1)</f>
        <v>0</v>
      </c>
      <c r="O163" s="9">
        <f>SUMIFS('Stock-AF'!X$2:X$215,'Stock-AF'!$C$2:$C$215,Shares!$B163,'Stock-AF'!$G$2:$G$215,Shares!$A$1)/SUMIFS('Stock-AF'!X$2:X$215,'Stock-AF'!$C$2:$C$215,Shares!$A163,'Stock-AF'!$G$2:$G$215,Shares!$A$1)</f>
        <v>9.0245331924702389E-3</v>
      </c>
      <c r="P163" s="9">
        <f>SUMIFS('Stock-AF'!Y$2:Y$215,'Stock-AF'!$C$2:$C$215,Shares!$B163,'Stock-AF'!$G$2:$G$215,Shares!$A$1)/SUMIFS('Stock-AF'!Y$2:Y$215,'Stock-AF'!$C$2:$C$215,Shares!$A163,'Stock-AF'!$G$2:$G$215,Shares!$A$1)</f>
        <v>8.1583808572212302E-4</v>
      </c>
      <c r="Q163" s="9">
        <f>SUMIFS('Stock-AF'!Z$2:Z$215,'Stock-AF'!$C$2:$C$215,Shares!$B163,'Stock-AF'!$G$2:$G$215,Shares!$A$1)/SUMIFS('Stock-AF'!Z$2:Z$215,'Stock-AF'!$C$2:$C$215,Shares!$A163,'Stock-AF'!$G$2:$G$215,Shares!$A$1)</f>
        <v>1.7819490499530843E-3</v>
      </c>
      <c r="R163" s="9">
        <f>SUMIFS('Stock-AF'!AA$2:AA$215,'Stock-AF'!$C$2:$C$215,Shares!$B163,'Stock-AF'!$G$2:$G$215,Shares!$A$1)/SUMIFS('Stock-AF'!AA$2:AA$215,'Stock-AF'!$C$2:$C$215,Shares!$A163,'Stock-AF'!$G$2:$G$215,Shares!$A$1)</f>
        <v>1.465045810977167E-3</v>
      </c>
      <c r="S163" s="9">
        <f>SUMIFS('Stock-AF'!AB$2:AB$215,'Stock-AF'!$C$2:$C$215,Shares!$B163,'Stock-AF'!$G$2:$G$215,Shares!$A$1)/SUMIFS('Stock-AF'!AB$2:AB$215,'Stock-AF'!$C$2:$C$215,Shares!$A163,'Stock-AF'!$G$2:$G$215,Shares!$A$1)</f>
        <v>9.9370808748969197E-3</v>
      </c>
      <c r="T163" s="9">
        <f>SUMIFS('Stock-AF'!AC$2:AC$215,'Stock-AF'!$C$2:$C$215,Shares!$B163,'Stock-AF'!$G$2:$G$215,Shares!$A$1)/SUMIFS('Stock-AF'!AC$2:AC$215,'Stock-AF'!$C$2:$C$215,Shares!$A163,'Stock-AF'!$G$2:$G$215,Shares!$A$1)</f>
        <v>8.1957036230559721E-2</v>
      </c>
      <c r="U163" s="9">
        <f>SUMIFS('Stock-AF'!AD$2:AD$215,'Stock-AF'!$C$2:$C$215,Shares!$B163,'Stock-AF'!$G$2:$G$215,Shares!$A$1)/SUMIFS('Stock-AF'!AD$2:AD$215,'Stock-AF'!$C$2:$C$215,Shares!$A163,'Stock-AF'!$G$2:$G$215,Shares!$A$1)</f>
        <v>0</v>
      </c>
      <c r="V163" s="9">
        <f>SUMIFS('Stock-AF'!AE$2:AE$215,'Stock-AF'!$C$2:$C$215,Shares!$B163,'Stock-AF'!$G$2:$G$215,Shares!$A$1)/SUMIFS('Stock-AF'!AE$2:AE$215,'Stock-AF'!$C$2:$C$215,Shares!$A163,'Stock-AF'!$G$2:$G$215,Shares!$A$1)</f>
        <v>4.703952906295168E-5</v>
      </c>
      <c r="W163" s="9">
        <f>SUMIFS('Stock-AF'!AF$2:AF$215,'Stock-AF'!$C$2:$C$215,Shares!$B163,'Stock-AF'!$G$2:$G$215,Shares!$A$1)/SUMIFS('Stock-AF'!AF$2:AF$215,'Stock-AF'!$C$2:$C$215,Shares!$A163,'Stock-AF'!$G$2:$G$215,Shares!$A$1)</f>
        <v>4.3094750862184256E-2</v>
      </c>
      <c r="X163" s="9">
        <f>SUMIFS('Stock-AF'!AG$2:AG$215,'Stock-AF'!$C$2:$C$215,Shares!$B163,'Stock-AF'!$G$2:$G$215,Shares!$A$1)/SUMIFS('Stock-AF'!AG$2:AG$215,'Stock-AF'!$C$2:$C$215,Shares!$A163,'Stock-AF'!$G$2:$G$215,Shares!$A$1)</f>
        <v>1.5360080304383912E-2</v>
      </c>
      <c r="Y163" s="9">
        <f>SUMIFS('Stock-AF'!AH$2:AH$215,'Stock-AF'!$C$2:$C$215,Shares!$B163,'Stock-AF'!$G$2:$G$215,Shares!$A$1)/SUMIFS('Stock-AF'!AH$2:AH$215,'Stock-AF'!$C$2:$C$215,Shares!$A163,'Stock-AF'!$G$2:$G$215,Shares!$A$1)</f>
        <v>2.6598030001694892E-4</v>
      </c>
      <c r="Z163" s="9">
        <f>SUMIFS('Stock-AF'!AI$2:AI$215,'Stock-AF'!$C$2:$C$215,Shares!$B163,'Stock-AF'!$G$2:$G$215,Shares!$A$1)/SUMIFS('Stock-AF'!AI$2:AI$215,'Stock-AF'!$C$2:$C$215,Shares!$A163,'Stock-AF'!$G$2:$G$215,Shares!$A$1)</f>
        <v>7.6445826633186539E-3</v>
      </c>
      <c r="AA163" s="9">
        <f>SUMIFS('Stock-AF'!AJ$2:AJ$215,'Stock-AF'!$C$2:$C$215,Shares!$B163,'Stock-AF'!$G$2:$G$215,Shares!$A$1)/SUMIFS('Stock-AF'!AJ$2:AJ$215,'Stock-AF'!$C$2:$C$215,Shares!$A163,'Stock-AF'!$G$2:$G$215,Shares!$A$1)</f>
        <v>0</v>
      </c>
      <c r="AB163" s="9">
        <f>SUMIFS('Stock-AF'!AK$2:AK$215,'Stock-AF'!$C$2:$C$215,Shares!$B163,'Stock-AF'!$G$2:$G$215,Shares!$A$1)/SUMIFS('Stock-AF'!AK$2:AK$215,'Stock-AF'!$C$2:$C$215,Shares!$A163,'Stock-AF'!$G$2:$G$215,Shares!$A$1)</f>
        <v>0</v>
      </c>
      <c r="AC163" s="9">
        <f>SUMIFS('Stock-AF'!AL$2:AL$215,'Stock-AF'!$C$2:$C$215,Shares!$B163,'Stock-AF'!$G$2:$G$215,Shares!$A$1)/SUMIFS('Stock-AF'!AL$2:AL$215,'Stock-AF'!$C$2:$C$215,Shares!$A163,'Stock-AF'!$G$2:$G$215,Shares!$A$1)</f>
        <v>0</v>
      </c>
      <c r="AD163" s="9">
        <f>SUMIFS('Stock-AF'!AM$2:AM$215,'Stock-AF'!$C$2:$C$215,Shares!$B163,'Stock-AF'!$G$2:$G$215,Shares!$A$1)/SUMIFS('Stock-AF'!AM$2:AM$215,'Stock-AF'!$C$2:$C$215,Shares!$A163,'Stock-AF'!$G$2:$G$215,Shares!$A$1)</f>
        <v>6.7941478365215568E-5</v>
      </c>
      <c r="AE163" s="9">
        <f>SUMIFS('Stock-AF'!AN$2:AN$215,'Stock-AF'!$C$2:$C$215,Shares!$B163,'Stock-AF'!$G$2:$G$215,Shares!$A$1)/SUMIFS('Stock-AF'!AN$2:AN$215,'Stock-AF'!$C$2:$C$215,Shares!$A163,'Stock-AF'!$G$2:$G$215,Shares!$A$1)</f>
        <v>0</v>
      </c>
      <c r="AF163" s="9">
        <f>SUMIFS('Stock-AF'!AO$2:AO$215,'Stock-AF'!$C$2:$C$215,Shares!$B163,'Stock-AF'!$G$2:$G$215,Shares!$A$1)/SUMIFS('Stock-AF'!AO$2:AO$215,'Stock-AF'!$C$2:$C$215,Shares!$A163,'Stock-AF'!$G$2:$G$215,Shares!$A$1)</f>
        <v>0.15010374503526783</v>
      </c>
      <c r="AG163" s="9">
        <f>SUMIFS('Stock-AF'!AP$2:AP$215,'Stock-AF'!$C$2:$C$215,Shares!$B163,'Stock-AF'!$G$2:$G$215,Shares!$A$1)/SUMIFS('Stock-AF'!AP$2:AP$215,'Stock-AF'!$C$2:$C$215,Shares!$A163,'Stock-AF'!$G$2:$G$215,Shares!$A$1)</f>
        <v>0</v>
      </c>
      <c r="AH163" s="9">
        <f>SUMIFS('Stock-AF'!AQ$2:AQ$215,'Stock-AF'!$C$2:$C$215,Shares!$B163,'Stock-AF'!$G$2:$G$215,Shares!$A$1)/SUMIFS('Stock-AF'!AQ$2:AQ$215,'Stock-AF'!$C$2:$C$215,Shares!$A163,'Stock-AF'!$G$2:$G$215,Shares!$A$1)</f>
        <v>8.1129518567475754E-4</v>
      </c>
      <c r="AI163" s="9">
        <f>SUMIFS('Stock-AF'!AR$2:AR$215,'Stock-AF'!$C$2:$C$215,Shares!$B163,'Stock-AF'!$G$2:$G$215,Shares!$A$1)/SUMIFS('Stock-AF'!AR$2:AR$215,'Stock-AF'!$C$2:$C$215,Shares!$A163,'Stock-AF'!$G$2:$G$215,Shares!$A$1)</f>
        <v>6.6197524270713001E-2</v>
      </c>
      <c r="AJ163" s="9">
        <f>SUMIFS('Stock-AF'!AS$2:AS$215,'Stock-AF'!$C$2:$C$215,Shares!$B163,'Stock-AF'!$G$2:$G$215,Shares!$A$1)/SUMIFS('Stock-AF'!AS$2:AS$215,'Stock-AF'!$C$2:$C$215,Shares!$A163,'Stock-AF'!$G$2:$G$215,Shares!$A$1)</f>
        <v>0</v>
      </c>
      <c r="AK163" s="9">
        <f>SUMIFS('Stock-AF'!AT$2:AT$215,'Stock-AF'!$C$2:$C$215,Shares!$B163,'Stock-AF'!$G$2:$G$215,Shares!$A$1)/SUMIFS('Stock-AF'!AT$2:AT$215,'Stock-AF'!$C$2:$C$215,Shares!$A163,'Stock-AF'!$G$2:$G$215,Shares!$A$1)</f>
        <v>5.0994172359767698E-4</v>
      </c>
      <c r="AL163" s="9">
        <f>SUMIFS('Stock-AF'!AU$2:AU$215,'Stock-AF'!$C$2:$C$215,Shares!$B163,'Stock-AF'!$G$2:$G$215,Shares!$A$1)/SUMIFS('Stock-AF'!AU$2:AU$215,'Stock-AF'!$C$2:$C$215,Shares!$A163,'Stock-AF'!$G$2:$G$215,Shares!$A$1)</f>
        <v>8.9792520737803673E-3</v>
      </c>
      <c r="AM163" s="9">
        <f>SUMIFS('Stock-AF'!AV$2:AV$215,'Stock-AF'!$C$2:$C$215,Shares!$B163,'Stock-AF'!$G$2:$G$215,Shares!$A$1)/SUMIFS('Stock-AF'!AV$2:AV$215,'Stock-AF'!$C$2:$C$215,Shares!$A163,'Stock-AF'!$G$2:$G$215,Shares!$A$1)</f>
        <v>3.4471437070883629E-3</v>
      </c>
    </row>
    <row r="164" spans="1:39">
      <c r="A164" t="str">
        <f t="shared" si="2"/>
        <v>R_ES-SH-DH*</v>
      </c>
      <c r="B164" s="4" t="s">
        <v>597</v>
      </c>
      <c r="C164" s="9">
        <f>SUMIFS('Stock-AF'!L$2:L$215,'Stock-AF'!$C$2:$C$215,Shares!$B164,'Stock-AF'!$G$2:$G$215,Shares!$A$1)/SUMIFS('Stock-AF'!L$2:L$215,'Stock-AF'!$C$2:$C$215,Shares!$A164,'Stock-AF'!$G$2:$G$215,Shares!$A$1)</f>
        <v>0</v>
      </c>
      <c r="D164" s="9">
        <f>SUMIFS('Stock-AF'!M$2:M$215,'Stock-AF'!$C$2:$C$215,Shares!$B164,'Stock-AF'!$G$2:$G$215,Shares!$A$1)/SUMIFS('Stock-AF'!M$2:M$215,'Stock-AF'!$C$2:$C$215,Shares!$A164,'Stock-AF'!$G$2:$G$215,Shares!$A$1)</f>
        <v>1.8656787610039822E-3</v>
      </c>
      <c r="E164" s="9">
        <f>SUMIFS('Stock-AF'!N$2:N$215,'Stock-AF'!$C$2:$C$215,Shares!$B164,'Stock-AF'!$G$2:$G$215,Shares!$A$1)/SUMIFS('Stock-AF'!N$2:N$215,'Stock-AF'!$C$2:$C$215,Shares!$A164,'Stock-AF'!$G$2:$G$215,Shares!$A$1)</f>
        <v>0</v>
      </c>
      <c r="F164" s="9">
        <f>SUMIFS('Stock-AF'!O$2:O$215,'Stock-AF'!$C$2:$C$215,Shares!$B164,'Stock-AF'!$G$2:$G$215,Shares!$A$1)/SUMIFS('Stock-AF'!O$2:O$215,'Stock-AF'!$C$2:$C$215,Shares!$A164,'Stock-AF'!$G$2:$G$215,Shares!$A$1)</f>
        <v>2.5643687252142302E-5</v>
      </c>
      <c r="G164" s="9">
        <f>SUMIFS('Stock-AF'!P$2:P$215,'Stock-AF'!$C$2:$C$215,Shares!$B164,'Stock-AF'!$G$2:$G$215,Shares!$A$1)/SUMIFS('Stock-AF'!P$2:P$215,'Stock-AF'!$C$2:$C$215,Shares!$A164,'Stock-AF'!$G$2:$G$215,Shares!$A$1)</f>
        <v>0</v>
      </c>
      <c r="H164" s="9">
        <f>SUMIFS('Stock-AF'!Q$2:Q$215,'Stock-AF'!$C$2:$C$215,Shares!$B164,'Stock-AF'!$G$2:$G$215,Shares!$A$1)/SUMIFS('Stock-AF'!Q$2:Q$215,'Stock-AF'!$C$2:$C$215,Shares!$A164,'Stock-AF'!$G$2:$G$215,Shares!$A$1)</f>
        <v>5.8133911102872908E-3</v>
      </c>
      <c r="I164" s="9">
        <f>SUMIFS('Stock-AF'!R$2:R$215,'Stock-AF'!$C$2:$C$215,Shares!$B164,'Stock-AF'!$G$2:$G$215,Shares!$A$1)/SUMIFS('Stock-AF'!R$2:R$215,'Stock-AF'!$C$2:$C$215,Shares!$A164,'Stock-AF'!$G$2:$G$215,Shares!$A$1)</f>
        <v>0</v>
      </c>
      <c r="J164" s="9">
        <f>SUMIFS('Stock-AF'!S$2:S$215,'Stock-AF'!$C$2:$C$215,Shares!$B164,'Stock-AF'!$G$2:$G$215,Shares!$A$1)/SUMIFS('Stock-AF'!S$2:S$215,'Stock-AF'!$C$2:$C$215,Shares!$A164,'Stock-AF'!$G$2:$G$215,Shares!$A$1)</f>
        <v>1.0599363468879507E-3</v>
      </c>
      <c r="K164" s="9">
        <f>SUMIFS('Stock-AF'!T$2:T$215,'Stock-AF'!$C$2:$C$215,Shares!$B164,'Stock-AF'!$G$2:$G$215,Shares!$A$1)/SUMIFS('Stock-AF'!T$2:T$215,'Stock-AF'!$C$2:$C$215,Shares!$A164,'Stock-AF'!$G$2:$G$215,Shares!$A$1)</f>
        <v>9.9225682749123499E-4</v>
      </c>
      <c r="L164" s="9">
        <f>SUMIFS('Stock-AF'!U$2:U$215,'Stock-AF'!$C$2:$C$215,Shares!$B164,'Stock-AF'!$G$2:$G$215,Shares!$A$1)/SUMIFS('Stock-AF'!U$2:U$215,'Stock-AF'!$C$2:$C$215,Shares!$A164,'Stock-AF'!$G$2:$G$215,Shares!$A$1)</f>
        <v>1.5159567448201573E-3</v>
      </c>
      <c r="M164" s="9">
        <f>SUMIFS('Stock-AF'!V$2:V$215,'Stock-AF'!$C$2:$C$215,Shares!$B164,'Stock-AF'!$G$2:$G$215,Shares!$A$1)/SUMIFS('Stock-AF'!V$2:V$215,'Stock-AF'!$C$2:$C$215,Shares!$A164,'Stock-AF'!$G$2:$G$215,Shares!$A$1)</f>
        <v>7.1276252703712699E-3</v>
      </c>
      <c r="N164" s="9">
        <f>SUMIFS('Stock-AF'!W$2:W$215,'Stock-AF'!$C$2:$C$215,Shares!$B164,'Stock-AF'!$G$2:$G$215,Shares!$A$1)/SUMIFS('Stock-AF'!W$2:W$215,'Stock-AF'!$C$2:$C$215,Shares!$A164,'Stock-AF'!$G$2:$G$215,Shares!$A$1)</f>
        <v>0</v>
      </c>
      <c r="O164" s="9">
        <f>SUMIFS('Stock-AF'!X$2:X$215,'Stock-AF'!$C$2:$C$215,Shares!$B164,'Stock-AF'!$G$2:$G$215,Shares!$A$1)/SUMIFS('Stock-AF'!X$2:X$215,'Stock-AF'!$C$2:$C$215,Shares!$A164,'Stock-AF'!$G$2:$G$215,Shares!$A$1)</f>
        <v>3.6620526261748423E-3</v>
      </c>
      <c r="P164" s="9">
        <f>SUMIFS('Stock-AF'!Y$2:Y$215,'Stock-AF'!$C$2:$C$215,Shares!$B164,'Stock-AF'!$G$2:$G$215,Shares!$A$1)/SUMIFS('Stock-AF'!Y$2:Y$215,'Stock-AF'!$C$2:$C$215,Shares!$A164,'Stock-AF'!$G$2:$G$215,Shares!$A$1)</f>
        <v>3.374042619303274E-2</v>
      </c>
      <c r="Q164" s="9">
        <f>SUMIFS('Stock-AF'!Z$2:Z$215,'Stock-AF'!$C$2:$C$215,Shares!$B164,'Stock-AF'!$G$2:$G$215,Shares!$A$1)/SUMIFS('Stock-AF'!Z$2:Z$215,'Stock-AF'!$C$2:$C$215,Shares!$A164,'Stock-AF'!$G$2:$G$215,Shares!$A$1)</f>
        <v>8.5700972154596489E-3</v>
      </c>
      <c r="R164" s="9">
        <f>SUMIFS('Stock-AF'!AA$2:AA$215,'Stock-AF'!$C$2:$C$215,Shares!$B164,'Stock-AF'!$G$2:$G$215,Shares!$A$1)/SUMIFS('Stock-AF'!AA$2:AA$215,'Stock-AF'!$C$2:$C$215,Shares!$A164,'Stock-AF'!$G$2:$G$215,Shares!$A$1)</f>
        <v>0</v>
      </c>
      <c r="S164" s="9">
        <f>SUMIFS('Stock-AF'!AB$2:AB$215,'Stock-AF'!$C$2:$C$215,Shares!$B164,'Stock-AF'!$G$2:$G$215,Shares!$A$1)/SUMIFS('Stock-AF'!AB$2:AB$215,'Stock-AF'!$C$2:$C$215,Shares!$A164,'Stock-AF'!$G$2:$G$215,Shares!$A$1)</f>
        <v>6.8393868912178748E-5</v>
      </c>
      <c r="T164" s="9">
        <f>SUMIFS('Stock-AF'!AC$2:AC$215,'Stock-AF'!$C$2:$C$215,Shares!$B164,'Stock-AF'!$G$2:$G$215,Shares!$A$1)/SUMIFS('Stock-AF'!AC$2:AC$215,'Stock-AF'!$C$2:$C$215,Shares!$A164,'Stock-AF'!$G$2:$G$215,Shares!$A$1)</f>
        <v>4.1513946503265125E-4</v>
      </c>
      <c r="U164" s="9">
        <f>SUMIFS('Stock-AF'!AD$2:AD$215,'Stock-AF'!$C$2:$C$215,Shares!$B164,'Stock-AF'!$G$2:$G$215,Shares!$A$1)/SUMIFS('Stock-AF'!AD$2:AD$215,'Stock-AF'!$C$2:$C$215,Shares!$A164,'Stock-AF'!$G$2:$G$215,Shares!$A$1)</f>
        <v>0</v>
      </c>
      <c r="V164" s="9">
        <f>SUMIFS('Stock-AF'!AE$2:AE$215,'Stock-AF'!$C$2:$C$215,Shares!$B164,'Stock-AF'!$G$2:$G$215,Shares!$A$1)/SUMIFS('Stock-AF'!AE$2:AE$215,'Stock-AF'!$C$2:$C$215,Shares!$A164,'Stock-AF'!$G$2:$G$215,Shares!$A$1)</f>
        <v>1.1518991205394457E-3</v>
      </c>
      <c r="W164" s="9">
        <f>SUMIFS('Stock-AF'!AF$2:AF$215,'Stock-AF'!$C$2:$C$215,Shares!$B164,'Stock-AF'!$G$2:$G$215,Shares!$A$1)/SUMIFS('Stock-AF'!AF$2:AF$215,'Stock-AF'!$C$2:$C$215,Shares!$A164,'Stock-AF'!$G$2:$G$215,Shares!$A$1)</f>
        <v>0</v>
      </c>
      <c r="X164" s="9">
        <f>SUMIFS('Stock-AF'!AG$2:AG$215,'Stock-AF'!$C$2:$C$215,Shares!$B164,'Stock-AF'!$G$2:$G$215,Shares!$A$1)/SUMIFS('Stock-AF'!AG$2:AG$215,'Stock-AF'!$C$2:$C$215,Shares!$A164,'Stock-AF'!$G$2:$G$215,Shares!$A$1)</f>
        <v>9.1428839326512771E-5</v>
      </c>
      <c r="Y164" s="9">
        <f>SUMIFS('Stock-AF'!AH$2:AH$215,'Stock-AF'!$C$2:$C$215,Shares!$B164,'Stock-AF'!$G$2:$G$215,Shares!$A$1)/SUMIFS('Stock-AF'!AH$2:AH$215,'Stock-AF'!$C$2:$C$215,Shares!$A164,'Stock-AF'!$G$2:$G$215,Shares!$A$1)</f>
        <v>0</v>
      </c>
      <c r="Z164" s="9">
        <f>SUMIFS('Stock-AF'!AI$2:AI$215,'Stock-AF'!$C$2:$C$215,Shares!$B164,'Stock-AF'!$G$2:$G$215,Shares!$A$1)/SUMIFS('Stock-AF'!AI$2:AI$215,'Stock-AF'!$C$2:$C$215,Shares!$A164,'Stock-AF'!$G$2:$G$215,Shares!$A$1)</f>
        <v>0</v>
      </c>
      <c r="AA164" s="9">
        <f>SUMIFS('Stock-AF'!AJ$2:AJ$215,'Stock-AF'!$C$2:$C$215,Shares!$B164,'Stock-AF'!$G$2:$G$215,Shares!$A$1)/SUMIFS('Stock-AF'!AJ$2:AJ$215,'Stock-AF'!$C$2:$C$215,Shares!$A164,'Stock-AF'!$G$2:$G$215,Shares!$A$1)</f>
        <v>0</v>
      </c>
      <c r="AB164" s="9">
        <f>SUMIFS('Stock-AF'!AK$2:AK$215,'Stock-AF'!$C$2:$C$215,Shares!$B164,'Stock-AF'!$G$2:$G$215,Shares!$A$1)/SUMIFS('Stock-AF'!AK$2:AK$215,'Stock-AF'!$C$2:$C$215,Shares!$A164,'Stock-AF'!$G$2:$G$215,Shares!$A$1)</f>
        <v>0</v>
      </c>
      <c r="AC164" s="9">
        <f>SUMIFS('Stock-AF'!AL$2:AL$215,'Stock-AF'!$C$2:$C$215,Shares!$B164,'Stock-AF'!$G$2:$G$215,Shares!$A$1)/SUMIFS('Stock-AF'!AL$2:AL$215,'Stock-AF'!$C$2:$C$215,Shares!$A164,'Stock-AF'!$G$2:$G$215,Shares!$A$1)</f>
        <v>0</v>
      </c>
      <c r="AD164" s="9">
        <f>SUMIFS('Stock-AF'!AM$2:AM$215,'Stock-AF'!$C$2:$C$215,Shares!$B164,'Stock-AF'!$G$2:$G$215,Shares!$A$1)/SUMIFS('Stock-AF'!AM$2:AM$215,'Stock-AF'!$C$2:$C$215,Shares!$A164,'Stock-AF'!$G$2:$G$215,Shares!$A$1)</f>
        <v>5.7723476679212939E-4</v>
      </c>
      <c r="AE164" s="9">
        <f>SUMIFS('Stock-AF'!AN$2:AN$215,'Stock-AF'!$C$2:$C$215,Shares!$B164,'Stock-AF'!$G$2:$G$215,Shares!$A$1)/SUMIFS('Stock-AF'!AN$2:AN$215,'Stock-AF'!$C$2:$C$215,Shares!$A164,'Stock-AF'!$G$2:$G$215,Shares!$A$1)</f>
        <v>0.12493053025611707</v>
      </c>
      <c r="AF164" s="9">
        <f>SUMIFS('Stock-AF'!AO$2:AO$215,'Stock-AF'!$C$2:$C$215,Shares!$B164,'Stock-AF'!$G$2:$G$215,Shares!$A$1)/SUMIFS('Stock-AF'!AO$2:AO$215,'Stock-AF'!$C$2:$C$215,Shares!$A164,'Stock-AF'!$G$2:$G$215,Shares!$A$1)</f>
        <v>6.3254358744462902E-5</v>
      </c>
      <c r="AG164" s="9">
        <f>SUMIFS('Stock-AF'!AP$2:AP$215,'Stock-AF'!$C$2:$C$215,Shares!$B164,'Stock-AF'!$G$2:$G$215,Shares!$A$1)/SUMIFS('Stock-AF'!AP$2:AP$215,'Stock-AF'!$C$2:$C$215,Shares!$A164,'Stock-AF'!$G$2:$G$215,Shares!$A$1)</f>
        <v>1.4728061383289831E-2</v>
      </c>
      <c r="AH164" s="9">
        <f>SUMIFS('Stock-AF'!AQ$2:AQ$215,'Stock-AF'!$C$2:$C$215,Shares!$B164,'Stock-AF'!$G$2:$G$215,Shares!$A$1)/SUMIFS('Stock-AF'!AQ$2:AQ$215,'Stock-AF'!$C$2:$C$215,Shares!$A164,'Stock-AF'!$G$2:$G$215,Shares!$A$1)</f>
        <v>0</v>
      </c>
      <c r="AI164" s="9">
        <f>SUMIFS('Stock-AF'!AR$2:AR$215,'Stock-AF'!$C$2:$C$215,Shares!$B164,'Stock-AF'!$G$2:$G$215,Shares!$A$1)/SUMIFS('Stock-AF'!AR$2:AR$215,'Stock-AF'!$C$2:$C$215,Shares!$A164,'Stock-AF'!$G$2:$G$215,Shares!$A$1)</f>
        <v>0</v>
      </c>
      <c r="AJ164" s="9">
        <f>SUMIFS('Stock-AF'!AS$2:AS$215,'Stock-AF'!$C$2:$C$215,Shares!$B164,'Stock-AF'!$G$2:$G$215,Shares!$A$1)/SUMIFS('Stock-AF'!AS$2:AS$215,'Stock-AF'!$C$2:$C$215,Shares!$A164,'Stock-AF'!$G$2:$G$215,Shares!$A$1)</f>
        <v>3.9626504793568107E-2</v>
      </c>
      <c r="AK164" s="9">
        <f>SUMIFS('Stock-AF'!AT$2:AT$215,'Stock-AF'!$C$2:$C$215,Shares!$B164,'Stock-AF'!$G$2:$G$215,Shares!$A$1)/SUMIFS('Stock-AF'!AT$2:AT$215,'Stock-AF'!$C$2:$C$215,Shares!$A164,'Stock-AF'!$G$2:$G$215,Shares!$A$1)</f>
        <v>0</v>
      </c>
      <c r="AL164" s="9">
        <f>SUMIFS('Stock-AF'!AU$2:AU$215,'Stock-AF'!$C$2:$C$215,Shares!$B164,'Stock-AF'!$G$2:$G$215,Shares!$A$1)/SUMIFS('Stock-AF'!AU$2:AU$215,'Stock-AF'!$C$2:$C$215,Shares!$A164,'Stock-AF'!$G$2:$G$215,Shares!$A$1)</f>
        <v>2.7433713628101982E-4</v>
      </c>
      <c r="AM164" s="9">
        <f>SUMIFS('Stock-AF'!AV$2:AV$215,'Stock-AF'!$C$2:$C$215,Shares!$B164,'Stock-AF'!$G$2:$G$215,Shares!$A$1)/SUMIFS('Stock-AF'!AV$2:AV$215,'Stock-AF'!$C$2:$C$215,Shares!$A164,'Stock-AF'!$G$2:$G$215,Shares!$A$1)</f>
        <v>2.7044014508296332E-4</v>
      </c>
    </row>
    <row r="165" spans="1:39">
      <c r="A165" t="str">
        <f t="shared" si="2"/>
        <v>R_ES-SH-DH*</v>
      </c>
      <c r="B165" s="4" t="s">
        <v>598</v>
      </c>
      <c r="C165" s="9">
        <f>SUMIFS('Stock-AF'!L$2:L$215,'Stock-AF'!$C$2:$C$215,Shares!$B165,'Stock-AF'!$G$2:$G$215,Shares!$A$1)/SUMIFS('Stock-AF'!L$2:L$215,'Stock-AF'!$C$2:$C$215,Shares!$A165,'Stock-AF'!$G$2:$G$215,Shares!$A$1)</f>
        <v>0</v>
      </c>
      <c r="D165" s="9">
        <f>SUMIFS('Stock-AF'!M$2:M$215,'Stock-AF'!$C$2:$C$215,Shares!$B165,'Stock-AF'!$G$2:$G$215,Shares!$A$1)/SUMIFS('Stock-AF'!M$2:M$215,'Stock-AF'!$C$2:$C$215,Shares!$A165,'Stock-AF'!$G$2:$G$215,Shares!$A$1)</f>
        <v>6.1306188142889488E-3</v>
      </c>
      <c r="E165" s="9">
        <f>SUMIFS('Stock-AF'!N$2:N$215,'Stock-AF'!$C$2:$C$215,Shares!$B165,'Stock-AF'!$G$2:$G$215,Shares!$A$1)/SUMIFS('Stock-AF'!N$2:N$215,'Stock-AF'!$C$2:$C$215,Shares!$A165,'Stock-AF'!$G$2:$G$215,Shares!$A$1)</f>
        <v>0</v>
      </c>
      <c r="F165" s="9">
        <f>SUMIFS('Stock-AF'!O$2:O$215,'Stock-AF'!$C$2:$C$215,Shares!$B165,'Stock-AF'!$G$2:$G$215,Shares!$A$1)/SUMIFS('Stock-AF'!O$2:O$215,'Stock-AF'!$C$2:$C$215,Shares!$A165,'Stock-AF'!$G$2:$G$215,Shares!$A$1)</f>
        <v>1.7404572730352894E-5</v>
      </c>
      <c r="G165" s="9">
        <f>SUMIFS('Stock-AF'!P$2:P$215,'Stock-AF'!$C$2:$C$215,Shares!$B165,'Stock-AF'!$G$2:$G$215,Shares!$A$1)/SUMIFS('Stock-AF'!P$2:P$215,'Stock-AF'!$C$2:$C$215,Shares!$A165,'Stock-AF'!$G$2:$G$215,Shares!$A$1)</f>
        <v>0</v>
      </c>
      <c r="H165" s="9">
        <f>SUMIFS('Stock-AF'!Q$2:Q$215,'Stock-AF'!$C$2:$C$215,Shares!$B165,'Stock-AF'!$G$2:$G$215,Shares!$A$1)/SUMIFS('Stock-AF'!Q$2:Q$215,'Stock-AF'!$C$2:$C$215,Shares!$A165,'Stock-AF'!$G$2:$G$215,Shares!$A$1)</f>
        <v>4.4623745891466584E-3</v>
      </c>
      <c r="I165" s="9">
        <f>SUMIFS('Stock-AF'!R$2:R$215,'Stock-AF'!$C$2:$C$215,Shares!$B165,'Stock-AF'!$G$2:$G$215,Shares!$A$1)/SUMIFS('Stock-AF'!R$2:R$215,'Stock-AF'!$C$2:$C$215,Shares!$A165,'Stock-AF'!$G$2:$G$215,Shares!$A$1)</f>
        <v>0</v>
      </c>
      <c r="J165" s="9">
        <f>SUMIFS('Stock-AF'!S$2:S$215,'Stock-AF'!$C$2:$C$215,Shares!$B165,'Stock-AF'!$G$2:$G$215,Shares!$A$1)/SUMIFS('Stock-AF'!S$2:S$215,'Stock-AF'!$C$2:$C$215,Shares!$A165,'Stock-AF'!$G$2:$G$215,Shares!$A$1)</f>
        <v>9.5344130257393517E-4</v>
      </c>
      <c r="K165" s="9">
        <f>SUMIFS('Stock-AF'!T$2:T$215,'Stock-AF'!$C$2:$C$215,Shares!$B165,'Stock-AF'!$G$2:$G$215,Shares!$A$1)/SUMIFS('Stock-AF'!T$2:T$215,'Stock-AF'!$C$2:$C$215,Shares!$A165,'Stock-AF'!$G$2:$G$215,Shares!$A$1)</f>
        <v>1.6279824808098863E-3</v>
      </c>
      <c r="L165" s="9">
        <f>SUMIFS('Stock-AF'!U$2:U$215,'Stock-AF'!$C$2:$C$215,Shares!$B165,'Stock-AF'!$G$2:$G$215,Shares!$A$1)/SUMIFS('Stock-AF'!U$2:U$215,'Stock-AF'!$C$2:$C$215,Shares!$A165,'Stock-AF'!$G$2:$G$215,Shares!$A$1)</f>
        <v>4.4208460721134395E-4</v>
      </c>
      <c r="M165" s="9">
        <f>SUMIFS('Stock-AF'!V$2:V$215,'Stock-AF'!$C$2:$C$215,Shares!$B165,'Stock-AF'!$G$2:$G$215,Shares!$A$1)/SUMIFS('Stock-AF'!V$2:V$215,'Stock-AF'!$C$2:$C$215,Shares!$A165,'Stock-AF'!$G$2:$G$215,Shares!$A$1)</f>
        <v>7.4279242145191703E-4</v>
      </c>
      <c r="N165" s="9">
        <f>SUMIFS('Stock-AF'!W$2:W$215,'Stock-AF'!$C$2:$C$215,Shares!$B165,'Stock-AF'!$G$2:$G$215,Shares!$A$1)/SUMIFS('Stock-AF'!W$2:W$215,'Stock-AF'!$C$2:$C$215,Shares!$A165,'Stock-AF'!$G$2:$G$215,Shares!$A$1)</f>
        <v>0</v>
      </c>
      <c r="O165" s="9">
        <f>SUMIFS('Stock-AF'!X$2:X$215,'Stock-AF'!$C$2:$C$215,Shares!$B165,'Stock-AF'!$G$2:$G$215,Shares!$A$1)/SUMIFS('Stock-AF'!X$2:X$215,'Stock-AF'!$C$2:$C$215,Shares!$A165,'Stock-AF'!$G$2:$G$215,Shares!$A$1)</f>
        <v>0</v>
      </c>
      <c r="P165" s="9">
        <f>SUMIFS('Stock-AF'!Y$2:Y$215,'Stock-AF'!$C$2:$C$215,Shares!$B165,'Stock-AF'!$G$2:$G$215,Shares!$A$1)/SUMIFS('Stock-AF'!Y$2:Y$215,'Stock-AF'!$C$2:$C$215,Shares!$A165,'Stock-AF'!$G$2:$G$215,Shares!$A$1)</f>
        <v>3.8737718261415868E-3</v>
      </c>
      <c r="Q165" s="9">
        <f>SUMIFS('Stock-AF'!Z$2:Z$215,'Stock-AF'!$C$2:$C$215,Shares!$B165,'Stock-AF'!$G$2:$G$215,Shares!$A$1)/SUMIFS('Stock-AF'!Z$2:Z$215,'Stock-AF'!$C$2:$C$215,Shares!$A165,'Stock-AF'!$G$2:$G$215,Shares!$A$1)</f>
        <v>1.2443449366089192E-3</v>
      </c>
      <c r="R165" s="9">
        <f>SUMIFS('Stock-AF'!AA$2:AA$215,'Stock-AF'!$C$2:$C$215,Shares!$B165,'Stock-AF'!$G$2:$G$215,Shares!$A$1)/SUMIFS('Stock-AF'!AA$2:AA$215,'Stock-AF'!$C$2:$C$215,Shares!$A165,'Stock-AF'!$G$2:$G$215,Shares!$A$1)</f>
        <v>0</v>
      </c>
      <c r="S165" s="9">
        <f>SUMIFS('Stock-AF'!AB$2:AB$215,'Stock-AF'!$C$2:$C$215,Shares!$B165,'Stock-AF'!$G$2:$G$215,Shares!$A$1)/SUMIFS('Stock-AF'!AB$2:AB$215,'Stock-AF'!$C$2:$C$215,Shares!$A165,'Stock-AF'!$G$2:$G$215,Shares!$A$1)</f>
        <v>8.2322142109932358E-5</v>
      </c>
      <c r="T165" s="9">
        <f>SUMIFS('Stock-AF'!AC$2:AC$215,'Stock-AF'!$C$2:$C$215,Shares!$B165,'Stock-AF'!$G$2:$G$215,Shares!$A$1)/SUMIFS('Stock-AF'!AC$2:AC$215,'Stock-AF'!$C$2:$C$215,Shares!$A165,'Stock-AF'!$G$2:$G$215,Shares!$A$1)</f>
        <v>5.727760256491487E-4</v>
      </c>
      <c r="U165" s="9">
        <f>SUMIFS('Stock-AF'!AD$2:AD$215,'Stock-AF'!$C$2:$C$215,Shares!$B165,'Stock-AF'!$G$2:$G$215,Shares!$A$1)/SUMIFS('Stock-AF'!AD$2:AD$215,'Stock-AF'!$C$2:$C$215,Shares!$A165,'Stock-AF'!$G$2:$G$215,Shares!$A$1)</f>
        <v>0</v>
      </c>
      <c r="V165" s="9">
        <f>SUMIFS('Stock-AF'!AE$2:AE$215,'Stock-AF'!$C$2:$C$215,Shares!$B165,'Stock-AF'!$G$2:$G$215,Shares!$A$1)/SUMIFS('Stock-AF'!AE$2:AE$215,'Stock-AF'!$C$2:$C$215,Shares!$A165,'Stock-AF'!$G$2:$G$215,Shares!$A$1)</f>
        <v>5.7398744768821472E-7</v>
      </c>
      <c r="W165" s="9">
        <f>SUMIFS('Stock-AF'!AF$2:AF$215,'Stock-AF'!$C$2:$C$215,Shares!$B165,'Stock-AF'!$G$2:$G$215,Shares!$A$1)/SUMIFS('Stock-AF'!AF$2:AF$215,'Stock-AF'!$C$2:$C$215,Shares!$A165,'Stock-AF'!$G$2:$G$215,Shares!$A$1)</f>
        <v>0</v>
      </c>
      <c r="X165" s="9">
        <f>SUMIFS('Stock-AF'!AG$2:AG$215,'Stock-AF'!$C$2:$C$215,Shares!$B165,'Stock-AF'!$G$2:$G$215,Shares!$A$1)/SUMIFS('Stock-AF'!AG$2:AG$215,'Stock-AF'!$C$2:$C$215,Shares!$A165,'Stock-AF'!$G$2:$G$215,Shares!$A$1)</f>
        <v>2.3281052133141845E-4</v>
      </c>
      <c r="Y165" s="9">
        <f>SUMIFS('Stock-AF'!AH$2:AH$215,'Stock-AF'!$C$2:$C$215,Shares!$B165,'Stock-AF'!$G$2:$G$215,Shares!$A$1)/SUMIFS('Stock-AF'!AH$2:AH$215,'Stock-AF'!$C$2:$C$215,Shares!$A165,'Stock-AF'!$G$2:$G$215,Shares!$A$1)</f>
        <v>0</v>
      </c>
      <c r="Z165" s="9">
        <f>SUMIFS('Stock-AF'!AI$2:AI$215,'Stock-AF'!$C$2:$C$215,Shares!$B165,'Stock-AF'!$G$2:$G$215,Shares!$A$1)/SUMIFS('Stock-AF'!AI$2:AI$215,'Stock-AF'!$C$2:$C$215,Shares!$A165,'Stock-AF'!$G$2:$G$215,Shares!$A$1)</f>
        <v>0</v>
      </c>
      <c r="AA165" s="9">
        <f>SUMIFS('Stock-AF'!AJ$2:AJ$215,'Stock-AF'!$C$2:$C$215,Shares!$B165,'Stock-AF'!$G$2:$G$215,Shares!$A$1)/SUMIFS('Stock-AF'!AJ$2:AJ$215,'Stock-AF'!$C$2:$C$215,Shares!$A165,'Stock-AF'!$G$2:$G$215,Shares!$A$1)</f>
        <v>0</v>
      </c>
      <c r="AB165" s="9">
        <f>SUMIFS('Stock-AF'!AK$2:AK$215,'Stock-AF'!$C$2:$C$215,Shares!$B165,'Stock-AF'!$G$2:$G$215,Shares!$A$1)/SUMIFS('Stock-AF'!AK$2:AK$215,'Stock-AF'!$C$2:$C$215,Shares!$A165,'Stock-AF'!$G$2:$G$215,Shares!$A$1)</f>
        <v>0</v>
      </c>
      <c r="AC165" s="9">
        <f>SUMIFS('Stock-AF'!AL$2:AL$215,'Stock-AF'!$C$2:$C$215,Shares!$B165,'Stock-AF'!$G$2:$G$215,Shares!$A$1)/SUMIFS('Stock-AF'!AL$2:AL$215,'Stock-AF'!$C$2:$C$215,Shares!$A165,'Stock-AF'!$G$2:$G$215,Shares!$A$1)</f>
        <v>0</v>
      </c>
      <c r="AD165" s="9">
        <f>SUMIFS('Stock-AF'!AM$2:AM$215,'Stock-AF'!$C$2:$C$215,Shares!$B165,'Stock-AF'!$G$2:$G$215,Shares!$A$1)/SUMIFS('Stock-AF'!AM$2:AM$215,'Stock-AF'!$C$2:$C$215,Shares!$A165,'Stock-AF'!$G$2:$G$215,Shares!$A$1)</f>
        <v>1.1702295577827896E-3</v>
      </c>
      <c r="AE165" s="9">
        <f>SUMIFS('Stock-AF'!AN$2:AN$215,'Stock-AF'!$C$2:$C$215,Shares!$B165,'Stock-AF'!$G$2:$G$215,Shares!$A$1)/SUMIFS('Stock-AF'!AN$2:AN$215,'Stock-AF'!$C$2:$C$215,Shares!$A165,'Stock-AF'!$G$2:$G$215,Shares!$A$1)</f>
        <v>6.0066803927964294E-3</v>
      </c>
      <c r="AF165" s="9">
        <f>SUMIFS('Stock-AF'!AO$2:AO$215,'Stock-AF'!$C$2:$C$215,Shares!$B165,'Stock-AF'!$G$2:$G$215,Shares!$A$1)/SUMIFS('Stock-AF'!AO$2:AO$215,'Stock-AF'!$C$2:$C$215,Shares!$A165,'Stock-AF'!$G$2:$G$215,Shares!$A$1)</f>
        <v>2.171732983559892E-4</v>
      </c>
      <c r="AG165" s="9">
        <f>SUMIFS('Stock-AF'!AP$2:AP$215,'Stock-AF'!$C$2:$C$215,Shares!$B165,'Stock-AF'!$G$2:$G$215,Shares!$A$1)/SUMIFS('Stock-AF'!AP$2:AP$215,'Stock-AF'!$C$2:$C$215,Shares!$A165,'Stock-AF'!$G$2:$G$215,Shares!$A$1)</f>
        <v>0</v>
      </c>
      <c r="AH165" s="9">
        <f>SUMIFS('Stock-AF'!AQ$2:AQ$215,'Stock-AF'!$C$2:$C$215,Shares!$B165,'Stock-AF'!$G$2:$G$215,Shares!$A$1)/SUMIFS('Stock-AF'!AQ$2:AQ$215,'Stock-AF'!$C$2:$C$215,Shares!$A165,'Stock-AF'!$G$2:$G$215,Shares!$A$1)</f>
        <v>0</v>
      </c>
      <c r="AI165" s="9">
        <f>SUMIFS('Stock-AF'!AR$2:AR$215,'Stock-AF'!$C$2:$C$215,Shares!$B165,'Stock-AF'!$G$2:$G$215,Shares!$A$1)/SUMIFS('Stock-AF'!AR$2:AR$215,'Stock-AF'!$C$2:$C$215,Shares!$A165,'Stock-AF'!$G$2:$G$215,Shares!$A$1)</f>
        <v>0</v>
      </c>
      <c r="AJ165" s="9">
        <f>SUMIFS('Stock-AF'!AS$2:AS$215,'Stock-AF'!$C$2:$C$215,Shares!$B165,'Stock-AF'!$G$2:$G$215,Shares!$A$1)/SUMIFS('Stock-AF'!AS$2:AS$215,'Stock-AF'!$C$2:$C$215,Shares!$A165,'Stock-AF'!$G$2:$G$215,Shares!$A$1)</f>
        <v>2.9589195001865215E-2</v>
      </c>
      <c r="AK165" s="9">
        <f>SUMIFS('Stock-AF'!AT$2:AT$215,'Stock-AF'!$C$2:$C$215,Shares!$B165,'Stock-AF'!$G$2:$G$215,Shares!$A$1)/SUMIFS('Stock-AF'!AT$2:AT$215,'Stock-AF'!$C$2:$C$215,Shares!$A165,'Stock-AF'!$G$2:$G$215,Shares!$A$1)</f>
        <v>0</v>
      </c>
      <c r="AL165" s="9">
        <f>SUMIFS('Stock-AF'!AU$2:AU$215,'Stock-AF'!$C$2:$C$215,Shares!$B165,'Stock-AF'!$G$2:$G$215,Shares!$A$1)/SUMIFS('Stock-AF'!AU$2:AU$215,'Stock-AF'!$C$2:$C$215,Shares!$A165,'Stock-AF'!$G$2:$G$215,Shares!$A$1)</f>
        <v>1.9360418933028891E-4</v>
      </c>
      <c r="AM165" s="9">
        <f>SUMIFS('Stock-AF'!AV$2:AV$215,'Stock-AF'!$C$2:$C$215,Shares!$B165,'Stock-AF'!$G$2:$G$215,Shares!$A$1)/SUMIFS('Stock-AF'!AV$2:AV$215,'Stock-AF'!$C$2:$C$215,Shares!$A165,'Stock-AF'!$G$2:$G$215,Shares!$A$1)</f>
        <v>1.7311597324383841E-4</v>
      </c>
    </row>
    <row r="166" spans="1:39">
      <c r="A166" t="str">
        <f t="shared" si="2"/>
        <v>R_ES-SH-DH*</v>
      </c>
      <c r="B166" s="4" t="s">
        <v>599</v>
      </c>
      <c r="C166" s="9">
        <f>SUMIFS('Stock-AF'!L$2:L$215,'Stock-AF'!$C$2:$C$215,Shares!$B166,'Stock-AF'!$G$2:$G$215,Shares!$A$1)/SUMIFS('Stock-AF'!L$2:L$215,'Stock-AF'!$C$2:$C$215,Shares!$A166,'Stock-AF'!$G$2:$G$215,Shares!$A$1)</f>
        <v>3.1252975008742627E-2</v>
      </c>
      <c r="D166" s="9">
        <f>SUMIFS('Stock-AF'!M$2:M$215,'Stock-AF'!$C$2:$C$215,Shares!$B166,'Stock-AF'!$G$2:$G$215,Shares!$A$1)/SUMIFS('Stock-AF'!M$2:M$215,'Stock-AF'!$C$2:$C$215,Shares!$A166,'Stock-AF'!$G$2:$G$215,Shares!$A$1)</f>
        <v>1.9675491616754026E-2</v>
      </c>
      <c r="E166" s="9">
        <f>SUMIFS('Stock-AF'!N$2:N$215,'Stock-AF'!$C$2:$C$215,Shares!$B166,'Stock-AF'!$G$2:$G$215,Shares!$A$1)/SUMIFS('Stock-AF'!N$2:N$215,'Stock-AF'!$C$2:$C$215,Shares!$A166,'Stock-AF'!$G$2:$G$215,Shares!$A$1)</f>
        <v>1.1474100582972458E-2</v>
      </c>
      <c r="F166" s="9">
        <f>SUMIFS('Stock-AF'!O$2:O$215,'Stock-AF'!$C$2:$C$215,Shares!$B166,'Stock-AF'!$G$2:$G$215,Shares!$A$1)/SUMIFS('Stock-AF'!O$2:O$215,'Stock-AF'!$C$2:$C$215,Shares!$A166,'Stock-AF'!$G$2:$G$215,Shares!$A$1)</f>
        <v>1.4263346719944467E-2</v>
      </c>
      <c r="G166" s="9">
        <f>SUMIFS('Stock-AF'!P$2:P$215,'Stock-AF'!$C$2:$C$215,Shares!$B166,'Stock-AF'!$G$2:$G$215,Shares!$A$1)/SUMIFS('Stock-AF'!P$2:P$215,'Stock-AF'!$C$2:$C$215,Shares!$A166,'Stock-AF'!$G$2:$G$215,Shares!$A$1)</f>
        <v>4.4881635103823772E-2</v>
      </c>
      <c r="H166" s="9">
        <f>SUMIFS('Stock-AF'!Q$2:Q$215,'Stock-AF'!$C$2:$C$215,Shares!$B166,'Stock-AF'!$G$2:$G$215,Shares!$A$1)/SUMIFS('Stock-AF'!Q$2:Q$215,'Stock-AF'!$C$2:$C$215,Shares!$A166,'Stock-AF'!$G$2:$G$215,Shares!$A$1)</f>
        <v>1.0180339716978031E-2</v>
      </c>
      <c r="I166" s="9">
        <f>SUMIFS('Stock-AF'!R$2:R$215,'Stock-AF'!$C$2:$C$215,Shares!$B166,'Stock-AF'!$G$2:$G$215,Shares!$A$1)/SUMIFS('Stock-AF'!R$2:R$215,'Stock-AF'!$C$2:$C$215,Shares!$A166,'Stock-AF'!$G$2:$G$215,Shares!$A$1)</f>
        <v>0.12286411959303163</v>
      </c>
      <c r="J166" s="9">
        <f>SUMIFS('Stock-AF'!S$2:S$215,'Stock-AF'!$C$2:$C$215,Shares!$B166,'Stock-AF'!$G$2:$G$215,Shares!$A$1)/SUMIFS('Stock-AF'!S$2:S$215,'Stock-AF'!$C$2:$C$215,Shares!$A166,'Stock-AF'!$G$2:$G$215,Shares!$A$1)</f>
        <v>2.0689843816918768E-2</v>
      </c>
      <c r="K166" s="9">
        <f>SUMIFS('Stock-AF'!T$2:T$215,'Stock-AF'!$C$2:$C$215,Shares!$B166,'Stock-AF'!$G$2:$G$215,Shares!$A$1)/SUMIFS('Stock-AF'!T$2:T$215,'Stock-AF'!$C$2:$C$215,Shares!$A166,'Stock-AF'!$G$2:$G$215,Shares!$A$1)</f>
        <v>1.2306492693509216E-2</v>
      </c>
      <c r="L166" s="9">
        <f>SUMIFS('Stock-AF'!U$2:U$215,'Stock-AF'!$C$2:$C$215,Shares!$B166,'Stock-AF'!$G$2:$G$215,Shares!$A$1)/SUMIFS('Stock-AF'!U$2:U$215,'Stock-AF'!$C$2:$C$215,Shares!$A166,'Stock-AF'!$G$2:$G$215,Shares!$A$1)</f>
        <v>6.9335974671797874E-4</v>
      </c>
      <c r="M166" s="9">
        <f>SUMIFS('Stock-AF'!V$2:V$215,'Stock-AF'!$C$2:$C$215,Shares!$B166,'Stock-AF'!$G$2:$G$215,Shares!$A$1)/SUMIFS('Stock-AF'!V$2:V$215,'Stock-AF'!$C$2:$C$215,Shares!$A166,'Stock-AF'!$G$2:$G$215,Shares!$A$1)</f>
        <v>2.1986050091902373E-3</v>
      </c>
      <c r="N166" s="9">
        <f>SUMIFS('Stock-AF'!W$2:W$215,'Stock-AF'!$C$2:$C$215,Shares!$B166,'Stock-AF'!$G$2:$G$215,Shares!$A$1)/SUMIFS('Stock-AF'!W$2:W$215,'Stock-AF'!$C$2:$C$215,Shares!$A166,'Stock-AF'!$G$2:$G$215,Shares!$A$1)</f>
        <v>1.1905050245998493E-2</v>
      </c>
      <c r="O166" s="9">
        <f>SUMIFS('Stock-AF'!X$2:X$215,'Stock-AF'!$C$2:$C$215,Shares!$B166,'Stock-AF'!$G$2:$G$215,Shares!$A$1)/SUMIFS('Stock-AF'!X$2:X$215,'Stock-AF'!$C$2:$C$215,Shares!$A166,'Stock-AF'!$G$2:$G$215,Shares!$A$1)</f>
        <v>9.533868089259788E-2</v>
      </c>
      <c r="P166" s="9">
        <f>SUMIFS('Stock-AF'!Y$2:Y$215,'Stock-AF'!$C$2:$C$215,Shares!$B166,'Stock-AF'!$G$2:$G$215,Shares!$A$1)/SUMIFS('Stock-AF'!Y$2:Y$215,'Stock-AF'!$C$2:$C$215,Shares!$A166,'Stock-AF'!$G$2:$G$215,Shares!$A$1)</f>
        <v>2.9956692252700826E-2</v>
      </c>
      <c r="Q166" s="9">
        <f>SUMIFS('Stock-AF'!Z$2:Z$215,'Stock-AF'!$C$2:$C$215,Shares!$B166,'Stock-AF'!$G$2:$G$215,Shares!$A$1)/SUMIFS('Stock-AF'!Z$2:Z$215,'Stock-AF'!$C$2:$C$215,Shares!$A166,'Stock-AF'!$G$2:$G$215,Shares!$A$1)</f>
        <v>2.981038558265376E-2</v>
      </c>
      <c r="R166" s="9">
        <f>SUMIFS('Stock-AF'!AA$2:AA$215,'Stock-AF'!$C$2:$C$215,Shares!$B166,'Stock-AF'!$G$2:$G$215,Shares!$A$1)/SUMIFS('Stock-AF'!AA$2:AA$215,'Stock-AF'!$C$2:$C$215,Shares!$A166,'Stock-AF'!$G$2:$G$215,Shares!$A$1)</f>
        <v>2.8595147395707658E-3</v>
      </c>
      <c r="S166" s="9">
        <f>SUMIFS('Stock-AF'!AB$2:AB$215,'Stock-AF'!$C$2:$C$215,Shares!$B166,'Stock-AF'!$G$2:$G$215,Shares!$A$1)/SUMIFS('Stock-AF'!AB$2:AB$215,'Stock-AF'!$C$2:$C$215,Shares!$A166,'Stock-AF'!$G$2:$G$215,Shares!$A$1)</f>
        <v>1.9603395234487835E-2</v>
      </c>
      <c r="T166" s="9">
        <f>SUMIFS('Stock-AF'!AC$2:AC$215,'Stock-AF'!$C$2:$C$215,Shares!$B166,'Stock-AF'!$G$2:$G$215,Shares!$A$1)/SUMIFS('Stock-AF'!AC$2:AC$215,'Stock-AF'!$C$2:$C$215,Shares!$A166,'Stock-AF'!$G$2:$G$215,Shares!$A$1)</f>
        <v>3.3021919773807341E-2</v>
      </c>
      <c r="U166" s="9">
        <f>SUMIFS('Stock-AF'!AD$2:AD$215,'Stock-AF'!$C$2:$C$215,Shares!$B166,'Stock-AF'!$G$2:$G$215,Shares!$A$1)/SUMIFS('Stock-AF'!AD$2:AD$215,'Stock-AF'!$C$2:$C$215,Shares!$A166,'Stock-AF'!$G$2:$G$215,Shares!$A$1)</f>
        <v>3.6982624762190018E-2</v>
      </c>
      <c r="V166" s="9">
        <f>SUMIFS('Stock-AF'!AE$2:AE$215,'Stock-AF'!$C$2:$C$215,Shares!$B166,'Stock-AF'!$G$2:$G$215,Shares!$A$1)/SUMIFS('Stock-AF'!AE$2:AE$215,'Stock-AF'!$C$2:$C$215,Shares!$A166,'Stock-AF'!$G$2:$G$215,Shares!$A$1)</f>
        <v>1.0386413276010233E-4</v>
      </c>
      <c r="W166" s="9">
        <f>SUMIFS('Stock-AF'!AF$2:AF$215,'Stock-AF'!$C$2:$C$215,Shares!$B166,'Stock-AF'!$G$2:$G$215,Shares!$A$1)/SUMIFS('Stock-AF'!AF$2:AF$215,'Stock-AF'!$C$2:$C$215,Shares!$A166,'Stock-AF'!$G$2:$G$215,Shares!$A$1)</f>
        <v>9.5748007654675674E-3</v>
      </c>
      <c r="X166" s="9">
        <f>SUMIFS('Stock-AF'!AG$2:AG$215,'Stock-AF'!$C$2:$C$215,Shares!$B166,'Stock-AF'!$G$2:$G$215,Shares!$A$1)/SUMIFS('Stock-AF'!AG$2:AG$215,'Stock-AF'!$C$2:$C$215,Shares!$A166,'Stock-AF'!$G$2:$G$215,Shares!$A$1)</f>
        <v>1.0210281624787306E-3</v>
      </c>
      <c r="Y166" s="9">
        <f>SUMIFS('Stock-AF'!AH$2:AH$215,'Stock-AF'!$C$2:$C$215,Shares!$B166,'Stock-AF'!$G$2:$G$215,Shares!$A$1)/SUMIFS('Stock-AF'!AH$2:AH$215,'Stock-AF'!$C$2:$C$215,Shares!$A166,'Stock-AF'!$G$2:$G$215,Shares!$A$1)</f>
        <v>5.626090387222905E-3</v>
      </c>
      <c r="Z166" s="9">
        <f>SUMIFS('Stock-AF'!AI$2:AI$215,'Stock-AF'!$C$2:$C$215,Shares!$B166,'Stock-AF'!$G$2:$G$215,Shares!$A$1)/SUMIFS('Stock-AF'!AI$2:AI$215,'Stock-AF'!$C$2:$C$215,Shares!$A166,'Stock-AF'!$G$2:$G$215,Shares!$A$1)</f>
        <v>2.5214849192393162E-3</v>
      </c>
      <c r="AA166" s="9">
        <f>SUMIFS('Stock-AF'!AJ$2:AJ$215,'Stock-AF'!$C$2:$C$215,Shares!$B166,'Stock-AF'!$G$2:$G$215,Shares!$A$1)/SUMIFS('Stock-AF'!AJ$2:AJ$215,'Stock-AF'!$C$2:$C$215,Shares!$A166,'Stock-AF'!$G$2:$G$215,Shares!$A$1)</f>
        <v>1.1971481525984325E-2</v>
      </c>
      <c r="AB166" s="9">
        <f>SUMIFS('Stock-AF'!AK$2:AK$215,'Stock-AF'!$C$2:$C$215,Shares!$B166,'Stock-AF'!$G$2:$G$215,Shares!$A$1)/SUMIFS('Stock-AF'!AK$2:AK$215,'Stock-AF'!$C$2:$C$215,Shares!$A166,'Stock-AF'!$G$2:$G$215,Shares!$A$1)</f>
        <v>1.2734628980263908E-2</v>
      </c>
      <c r="AC166" s="9">
        <f>SUMIFS('Stock-AF'!AL$2:AL$215,'Stock-AF'!$C$2:$C$215,Shares!$B166,'Stock-AF'!$G$2:$G$215,Shares!$A$1)/SUMIFS('Stock-AF'!AL$2:AL$215,'Stock-AF'!$C$2:$C$215,Shares!$A166,'Stock-AF'!$G$2:$G$215,Shares!$A$1)</f>
        <v>0.22880047070117748</v>
      </c>
      <c r="AD166" s="9">
        <f>SUMIFS('Stock-AF'!AM$2:AM$215,'Stock-AF'!$C$2:$C$215,Shares!$B166,'Stock-AF'!$G$2:$G$215,Shares!$A$1)/SUMIFS('Stock-AF'!AM$2:AM$215,'Stock-AF'!$C$2:$C$215,Shares!$A166,'Stock-AF'!$G$2:$G$215,Shares!$A$1)</f>
        <v>4.4420471050258536E-3</v>
      </c>
      <c r="AE166" s="9">
        <f>SUMIFS('Stock-AF'!AN$2:AN$215,'Stock-AF'!$C$2:$C$215,Shares!$B166,'Stock-AF'!$G$2:$G$215,Shares!$A$1)/SUMIFS('Stock-AF'!AN$2:AN$215,'Stock-AF'!$C$2:$C$215,Shares!$A166,'Stock-AF'!$G$2:$G$215,Shares!$A$1)</f>
        <v>0.143969371432071</v>
      </c>
      <c r="AF166" s="9">
        <f>SUMIFS('Stock-AF'!AO$2:AO$215,'Stock-AF'!$C$2:$C$215,Shares!$B166,'Stock-AF'!$G$2:$G$215,Shares!$A$1)/SUMIFS('Stock-AF'!AO$2:AO$215,'Stock-AF'!$C$2:$C$215,Shares!$A166,'Stock-AF'!$G$2:$G$215,Shares!$A$1)</f>
        <v>2.0396989367026473E-3</v>
      </c>
      <c r="AG166" s="9">
        <f>SUMIFS('Stock-AF'!AP$2:AP$215,'Stock-AF'!$C$2:$C$215,Shares!$B166,'Stock-AF'!$G$2:$G$215,Shares!$A$1)/SUMIFS('Stock-AF'!AP$2:AP$215,'Stock-AF'!$C$2:$C$215,Shares!$A166,'Stock-AF'!$G$2:$G$215,Shares!$A$1)</f>
        <v>1.1979372788926804E-2</v>
      </c>
      <c r="AH166" s="9">
        <f>SUMIFS('Stock-AF'!AQ$2:AQ$215,'Stock-AF'!$C$2:$C$215,Shares!$B166,'Stock-AF'!$G$2:$G$215,Shares!$A$1)/SUMIFS('Stock-AF'!AQ$2:AQ$215,'Stock-AF'!$C$2:$C$215,Shares!$A166,'Stock-AF'!$G$2:$G$215,Shares!$A$1)</f>
        <v>9.1227054589485372E-3</v>
      </c>
      <c r="AI166" s="9">
        <f>SUMIFS('Stock-AF'!AR$2:AR$215,'Stock-AF'!$C$2:$C$215,Shares!$B166,'Stock-AF'!$G$2:$G$215,Shares!$A$1)/SUMIFS('Stock-AF'!AR$2:AR$215,'Stock-AF'!$C$2:$C$215,Shares!$A166,'Stock-AF'!$G$2:$G$215,Shares!$A$1)</f>
        <v>8.7379950783036502E-3</v>
      </c>
      <c r="AJ166" s="9">
        <f>SUMIFS('Stock-AF'!AS$2:AS$215,'Stock-AF'!$C$2:$C$215,Shares!$B166,'Stock-AF'!$G$2:$G$215,Shares!$A$1)/SUMIFS('Stock-AF'!AS$2:AS$215,'Stock-AF'!$C$2:$C$215,Shares!$A166,'Stock-AF'!$G$2:$G$215,Shares!$A$1)</f>
        <v>6.7286641264102345E-2</v>
      </c>
      <c r="AK166" s="9">
        <f>SUMIFS('Stock-AF'!AT$2:AT$215,'Stock-AF'!$C$2:$C$215,Shares!$B166,'Stock-AF'!$G$2:$G$215,Shares!$A$1)/SUMIFS('Stock-AF'!AT$2:AT$215,'Stock-AF'!$C$2:$C$215,Shares!$A166,'Stock-AF'!$G$2:$G$215,Shares!$A$1)</f>
        <v>1.3644104088131487E-2</v>
      </c>
      <c r="AL166" s="9">
        <f>SUMIFS('Stock-AF'!AU$2:AU$215,'Stock-AF'!$C$2:$C$215,Shares!$B166,'Stock-AF'!$G$2:$G$215,Shares!$A$1)/SUMIFS('Stock-AF'!AU$2:AU$215,'Stock-AF'!$C$2:$C$215,Shares!$A166,'Stock-AF'!$G$2:$G$215,Shares!$A$1)</f>
        <v>1.5298656747953217E-2</v>
      </c>
      <c r="AM166" s="9">
        <f>SUMIFS('Stock-AF'!AV$2:AV$215,'Stock-AF'!$C$2:$C$215,Shares!$B166,'Stock-AF'!$G$2:$G$215,Shares!$A$1)/SUMIFS('Stock-AF'!AV$2:AV$215,'Stock-AF'!$C$2:$C$215,Shares!$A166,'Stock-AF'!$G$2:$G$215,Shares!$A$1)</f>
        <v>2.3533348943511681E-2</v>
      </c>
    </row>
    <row r="167" spans="1:39">
      <c r="A167" t="str">
        <f t="shared" si="2"/>
        <v>R_ES-SH-DH*</v>
      </c>
      <c r="B167" s="4" t="s">
        <v>404</v>
      </c>
      <c r="C167" s="9">
        <f>SUMIFS('Stock-AF'!L$2:L$215,'Stock-AF'!$C$2:$C$215,Shares!$B167,'Stock-AF'!$G$2:$G$215,Shares!$A$1)/SUMIFS('Stock-AF'!L$2:L$215,'Stock-AF'!$C$2:$C$215,Shares!$A167,'Stock-AF'!$G$2:$G$215,Shares!$A$1)</f>
        <v>0</v>
      </c>
      <c r="D167" s="9">
        <f>SUMIFS('Stock-AF'!M$2:M$215,'Stock-AF'!$C$2:$C$215,Shares!$B167,'Stock-AF'!$G$2:$G$215,Shares!$A$1)/SUMIFS('Stock-AF'!M$2:M$215,'Stock-AF'!$C$2:$C$215,Shares!$A167,'Stock-AF'!$G$2:$G$215,Shares!$A$1)</f>
        <v>8.1993011306632113E-2</v>
      </c>
      <c r="E167" s="9">
        <f>SUMIFS('Stock-AF'!N$2:N$215,'Stock-AF'!$C$2:$C$215,Shares!$B167,'Stock-AF'!$G$2:$G$215,Shares!$A$1)/SUMIFS('Stock-AF'!N$2:N$215,'Stock-AF'!$C$2:$C$215,Shares!$A167,'Stock-AF'!$G$2:$G$215,Shares!$A$1)</f>
        <v>5.4171254079891512E-2</v>
      </c>
      <c r="F167" s="9">
        <f>SUMIFS('Stock-AF'!O$2:O$215,'Stock-AF'!$C$2:$C$215,Shares!$B167,'Stock-AF'!$G$2:$G$215,Shares!$A$1)/SUMIFS('Stock-AF'!O$2:O$215,'Stock-AF'!$C$2:$C$215,Shares!$A167,'Stock-AF'!$G$2:$G$215,Shares!$A$1)</f>
        <v>0.17745532495415756</v>
      </c>
      <c r="G167" s="9">
        <f>SUMIFS('Stock-AF'!P$2:P$215,'Stock-AF'!$C$2:$C$215,Shares!$B167,'Stock-AF'!$G$2:$G$215,Shares!$A$1)/SUMIFS('Stock-AF'!P$2:P$215,'Stock-AF'!$C$2:$C$215,Shares!$A167,'Stock-AF'!$G$2:$G$215,Shares!$A$1)</f>
        <v>1.4401804427475684E-2</v>
      </c>
      <c r="H167" s="9">
        <f>SUMIFS('Stock-AF'!Q$2:Q$215,'Stock-AF'!$C$2:$C$215,Shares!$B167,'Stock-AF'!$G$2:$G$215,Shares!$A$1)/SUMIFS('Stock-AF'!Q$2:Q$215,'Stock-AF'!$C$2:$C$215,Shares!$A167,'Stock-AF'!$G$2:$G$215,Shares!$A$1)</f>
        <v>8.0312098675396501E-2</v>
      </c>
      <c r="I167" s="9">
        <f>SUMIFS('Stock-AF'!R$2:R$215,'Stock-AF'!$C$2:$C$215,Shares!$B167,'Stock-AF'!$G$2:$G$215,Shares!$A$1)/SUMIFS('Stock-AF'!R$2:R$215,'Stock-AF'!$C$2:$C$215,Shares!$A167,'Stock-AF'!$G$2:$G$215,Shares!$A$1)</f>
        <v>0</v>
      </c>
      <c r="J167" s="9">
        <f>SUMIFS('Stock-AF'!S$2:S$215,'Stock-AF'!$C$2:$C$215,Shares!$B167,'Stock-AF'!$G$2:$G$215,Shares!$A$1)/SUMIFS('Stock-AF'!S$2:S$215,'Stock-AF'!$C$2:$C$215,Shares!$A167,'Stock-AF'!$G$2:$G$215,Shares!$A$1)</f>
        <v>0.1406709571045773</v>
      </c>
      <c r="K167" s="9">
        <f>SUMIFS('Stock-AF'!T$2:T$215,'Stock-AF'!$C$2:$C$215,Shares!$B167,'Stock-AF'!$G$2:$G$215,Shares!$A$1)/SUMIFS('Stock-AF'!T$2:T$215,'Stock-AF'!$C$2:$C$215,Shares!$A167,'Stock-AF'!$G$2:$G$215,Shares!$A$1)</f>
        <v>0.13331612389677994</v>
      </c>
      <c r="L167" s="9">
        <f>SUMIFS('Stock-AF'!U$2:U$215,'Stock-AF'!$C$2:$C$215,Shares!$B167,'Stock-AF'!$G$2:$G$215,Shares!$A$1)/SUMIFS('Stock-AF'!U$2:U$215,'Stock-AF'!$C$2:$C$215,Shares!$A167,'Stock-AF'!$G$2:$G$215,Shares!$A$1)</f>
        <v>4.8809006369478235E-2</v>
      </c>
      <c r="M167" s="9">
        <f>SUMIFS('Stock-AF'!V$2:V$215,'Stock-AF'!$C$2:$C$215,Shares!$B167,'Stock-AF'!$G$2:$G$215,Shares!$A$1)/SUMIFS('Stock-AF'!V$2:V$215,'Stock-AF'!$C$2:$C$215,Shares!$A167,'Stock-AF'!$G$2:$G$215,Shares!$A$1)</f>
        <v>2.7310159392553077E-2</v>
      </c>
      <c r="N167" s="9">
        <f>SUMIFS('Stock-AF'!W$2:W$215,'Stock-AF'!$C$2:$C$215,Shares!$B167,'Stock-AF'!$G$2:$G$215,Shares!$A$1)/SUMIFS('Stock-AF'!W$2:W$215,'Stock-AF'!$C$2:$C$215,Shares!$A167,'Stock-AF'!$G$2:$G$215,Shares!$A$1)</f>
        <v>4.5533294876455833E-2</v>
      </c>
      <c r="O167" s="9">
        <f>SUMIFS('Stock-AF'!X$2:X$215,'Stock-AF'!$C$2:$C$215,Shares!$B167,'Stock-AF'!$G$2:$G$215,Shares!$A$1)/SUMIFS('Stock-AF'!X$2:X$215,'Stock-AF'!$C$2:$C$215,Shares!$A167,'Stock-AF'!$G$2:$G$215,Shares!$A$1)</f>
        <v>0.19554336970747743</v>
      </c>
      <c r="P167" s="9">
        <f>SUMIFS('Stock-AF'!Y$2:Y$215,'Stock-AF'!$C$2:$C$215,Shares!$B167,'Stock-AF'!$G$2:$G$215,Shares!$A$1)/SUMIFS('Stock-AF'!Y$2:Y$215,'Stock-AF'!$C$2:$C$215,Shares!$A167,'Stock-AF'!$G$2:$G$215,Shares!$A$1)</f>
        <v>5.3428000047685094E-3</v>
      </c>
      <c r="Q167" s="9">
        <f>SUMIFS('Stock-AF'!Z$2:Z$215,'Stock-AF'!$C$2:$C$215,Shares!$B167,'Stock-AF'!$G$2:$G$215,Shares!$A$1)/SUMIFS('Stock-AF'!Z$2:Z$215,'Stock-AF'!$C$2:$C$215,Shares!$A167,'Stock-AF'!$G$2:$G$215,Shares!$A$1)</f>
        <v>0.13051786093132087</v>
      </c>
      <c r="R167" s="9">
        <f>SUMIFS('Stock-AF'!AA$2:AA$215,'Stock-AF'!$C$2:$C$215,Shares!$B167,'Stock-AF'!$G$2:$G$215,Shares!$A$1)/SUMIFS('Stock-AF'!AA$2:AA$215,'Stock-AF'!$C$2:$C$215,Shares!$A167,'Stock-AF'!$G$2:$G$215,Shares!$A$1)</f>
        <v>0.13555879115945482</v>
      </c>
      <c r="S167" s="9">
        <f>SUMIFS('Stock-AF'!AB$2:AB$215,'Stock-AF'!$C$2:$C$215,Shares!$B167,'Stock-AF'!$G$2:$G$215,Shares!$A$1)/SUMIFS('Stock-AF'!AB$2:AB$215,'Stock-AF'!$C$2:$C$215,Shares!$A167,'Stock-AF'!$G$2:$G$215,Shares!$A$1)</f>
        <v>0.25742500861748852</v>
      </c>
      <c r="T167" s="9">
        <f>SUMIFS('Stock-AF'!AC$2:AC$215,'Stock-AF'!$C$2:$C$215,Shares!$B167,'Stock-AF'!$G$2:$G$215,Shares!$A$1)/SUMIFS('Stock-AF'!AC$2:AC$215,'Stock-AF'!$C$2:$C$215,Shares!$A167,'Stock-AF'!$G$2:$G$215,Shares!$A$1)</f>
        <v>0.14388622443089349</v>
      </c>
      <c r="U167" s="9">
        <f>SUMIFS('Stock-AF'!AD$2:AD$215,'Stock-AF'!$C$2:$C$215,Shares!$B167,'Stock-AF'!$G$2:$G$215,Shares!$A$1)/SUMIFS('Stock-AF'!AD$2:AD$215,'Stock-AF'!$C$2:$C$215,Shares!$A167,'Stock-AF'!$G$2:$G$215,Shares!$A$1)</f>
        <v>0</v>
      </c>
      <c r="V167" s="9">
        <f>SUMIFS('Stock-AF'!AE$2:AE$215,'Stock-AF'!$C$2:$C$215,Shares!$B167,'Stock-AF'!$G$2:$G$215,Shares!$A$1)/SUMIFS('Stock-AF'!AE$2:AE$215,'Stock-AF'!$C$2:$C$215,Shares!$A167,'Stock-AF'!$G$2:$G$215,Shares!$A$1)</f>
        <v>0.24166977710980678</v>
      </c>
      <c r="W167" s="9">
        <f>SUMIFS('Stock-AF'!AF$2:AF$215,'Stock-AF'!$C$2:$C$215,Shares!$B167,'Stock-AF'!$G$2:$G$215,Shares!$A$1)/SUMIFS('Stock-AF'!AF$2:AF$215,'Stock-AF'!$C$2:$C$215,Shares!$A167,'Stock-AF'!$G$2:$G$215,Shares!$A$1)</f>
        <v>0</v>
      </c>
      <c r="X167" s="9">
        <f>SUMIFS('Stock-AF'!AG$2:AG$215,'Stock-AF'!$C$2:$C$215,Shares!$B167,'Stock-AF'!$G$2:$G$215,Shares!$A$1)/SUMIFS('Stock-AF'!AG$2:AG$215,'Stock-AF'!$C$2:$C$215,Shares!$A167,'Stock-AF'!$G$2:$G$215,Shares!$A$1)</f>
        <v>4.3059332448641657E-2</v>
      </c>
      <c r="Y167" s="9">
        <f>SUMIFS('Stock-AF'!AH$2:AH$215,'Stock-AF'!$C$2:$C$215,Shares!$B167,'Stock-AF'!$G$2:$G$215,Shares!$A$1)/SUMIFS('Stock-AF'!AH$2:AH$215,'Stock-AF'!$C$2:$C$215,Shares!$A167,'Stock-AF'!$G$2:$G$215,Shares!$A$1)</f>
        <v>0.14961509884403396</v>
      </c>
      <c r="Z167" s="9">
        <f>SUMIFS('Stock-AF'!AI$2:AI$215,'Stock-AF'!$C$2:$C$215,Shares!$B167,'Stock-AF'!$G$2:$G$215,Shares!$A$1)/SUMIFS('Stock-AF'!AI$2:AI$215,'Stock-AF'!$C$2:$C$215,Shares!$A167,'Stock-AF'!$G$2:$G$215,Shares!$A$1)</f>
        <v>4.7939136088732043E-2</v>
      </c>
      <c r="AA167" s="9">
        <f>SUMIFS('Stock-AF'!AJ$2:AJ$215,'Stock-AF'!$C$2:$C$215,Shares!$B167,'Stock-AF'!$G$2:$G$215,Shares!$A$1)/SUMIFS('Stock-AF'!AJ$2:AJ$215,'Stock-AF'!$C$2:$C$215,Shares!$A167,'Stock-AF'!$G$2:$G$215,Shares!$A$1)</f>
        <v>0</v>
      </c>
      <c r="AB167" s="9">
        <f>SUMIFS('Stock-AF'!AK$2:AK$215,'Stock-AF'!$C$2:$C$215,Shares!$B167,'Stock-AF'!$G$2:$G$215,Shares!$A$1)/SUMIFS('Stock-AF'!AK$2:AK$215,'Stock-AF'!$C$2:$C$215,Shares!$A167,'Stock-AF'!$G$2:$G$215,Shares!$A$1)</f>
        <v>0</v>
      </c>
      <c r="AC167" s="9">
        <f>SUMIFS('Stock-AF'!AL$2:AL$215,'Stock-AF'!$C$2:$C$215,Shares!$B167,'Stock-AF'!$G$2:$G$215,Shares!$A$1)/SUMIFS('Stock-AF'!AL$2:AL$215,'Stock-AF'!$C$2:$C$215,Shares!$A167,'Stock-AF'!$G$2:$G$215,Shares!$A$1)</f>
        <v>0</v>
      </c>
      <c r="AD167" s="9">
        <f>SUMIFS('Stock-AF'!AM$2:AM$215,'Stock-AF'!$C$2:$C$215,Shares!$B167,'Stock-AF'!$G$2:$G$215,Shares!$A$1)/SUMIFS('Stock-AF'!AM$2:AM$215,'Stock-AF'!$C$2:$C$215,Shares!$A167,'Stock-AF'!$G$2:$G$215,Shares!$A$1)</f>
        <v>0.3683925323966894</v>
      </c>
      <c r="AE167" s="9">
        <f>SUMIFS('Stock-AF'!AN$2:AN$215,'Stock-AF'!$C$2:$C$215,Shares!$B167,'Stock-AF'!$G$2:$G$215,Shares!$A$1)/SUMIFS('Stock-AF'!AN$2:AN$215,'Stock-AF'!$C$2:$C$215,Shares!$A167,'Stock-AF'!$G$2:$G$215,Shares!$A$1)</f>
        <v>8.6009835489201725E-4</v>
      </c>
      <c r="AF167" s="9">
        <f>SUMIFS('Stock-AF'!AO$2:AO$215,'Stock-AF'!$C$2:$C$215,Shares!$B167,'Stock-AF'!$G$2:$G$215,Shares!$A$1)/SUMIFS('Stock-AF'!AO$2:AO$215,'Stock-AF'!$C$2:$C$215,Shares!$A167,'Stock-AF'!$G$2:$G$215,Shares!$A$1)</f>
        <v>9.0011652813638862E-2</v>
      </c>
      <c r="AG167" s="9">
        <f>SUMIFS('Stock-AF'!AP$2:AP$215,'Stock-AF'!$C$2:$C$215,Shares!$B167,'Stock-AF'!$G$2:$G$215,Shares!$A$1)/SUMIFS('Stock-AF'!AP$2:AP$215,'Stock-AF'!$C$2:$C$215,Shares!$A167,'Stock-AF'!$G$2:$G$215,Shares!$A$1)</f>
        <v>9.8454458486550073E-2</v>
      </c>
      <c r="AH167" s="9">
        <f>SUMIFS('Stock-AF'!AQ$2:AQ$215,'Stock-AF'!$C$2:$C$215,Shares!$B167,'Stock-AF'!$G$2:$G$215,Shares!$A$1)/SUMIFS('Stock-AF'!AQ$2:AQ$215,'Stock-AF'!$C$2:$C$215,Shares!$A167,'Stock-AF'!$G$2:$G$215,Shares!$A$1)</f>
        <v>0.19229794454628632</v>
      </c>
      <c r="AI167" s="9">
        <f>SUMIFS('Stock-AF'!AR$2:AR$215,'Stock-AF'!$C$2:$C$215,Shares!$B167,'Stock-AF'!$G$2:$G$215,Shares!$A$1)/SUMIFS('Stock-AF'!AR$2:AR$215,'Stock-AF'!$C$2:$C$215,Shares!$A167,'Stock-AF'!$G$2:$G$215,Shares!$A$1)</f>
        <v>6.3895008042062093E-2</v>
      </c>
      <c r="AJ167" s="9">
        <f>SUMIFS('Stock-AF'!AS$2:AS$215,'Stock-AF'!$C$2:$C$215,Shares!$B167,'Stock-AF'!$G$2:$G$215,Shares!$A$1)/SUMIFS('Stock-AF'!AS$2:AS$215,'Stock-AF'!$C$2:$C$215,Shares!$A167,'Stock-AF'!$G$2:$G$215,Shares!$A$1)</f>
        <v>5.5389470356594752E-3</v>
      </c>
      <c r="AK167" s="9">
        <f>SUMIFS('Stock-AF'!AT$2:AT$215,'Stock-AF'!$C$2:$C$215,Shares!$B167,'Stock-AF'!$G$2:$G$215,Shares!$A$1)/SUMIFS('Stock-AF'!AT$2:AT$215,'Stock-AF'!$C$2:$C$215,Shares!$A167,'Stock-AF'!$G$2:$G$215,Shares!$A$1)</f>
        <v>3.9948144678495119E-2</v>
      </c>
      <c r="AL167" s="9">
        <f>SUMIFS('Stock-AF'!AU$2:AU$215,'Stock-AF'!$C$2:$C$215,Shares!$B167,'Stock-AF'!$G$2:$G$215,Shares!$A$1)/SUMIFS('Stock-AF'!AU$2:AU$215,'Stock-AF'!$C$2:$C$215,Shares!$A167,'Stock-AF'!$G$2:$G$215,Shares!$A$1)</f>
        <v>0.24579415346719372</v>
      </c>
      <c r="AM167" s="9">
        <f>SUMIFS('Stock-AF'!AV$2:AV$215,'Stock-AF'!$C$2:$C$215,Shares!$B167,'Stock-AF'!$G$2:$G$215,Shares!$A$1)/SUMIFS('Stock-AF'!AV$2:AV$215,'Stock-AF'!$C$2:$C$215,Shares!$A167,'Stock-AF'!$G$2:$G$215,Shares!$A$1)</f>
        <v>0.16991692821338764</v>
      </c>
    </row>
    <row r="168" spans="1:39">
      <c r="A168" t="str">
        <f t="shared" si="2"/>
        <v>R_ES-SH-DH*</v>
      </c>
      <c r="B168" s="4" t="s">
        <v>405</v>
      </c>
      <c r="C168" s="9">
        <f>SUMIFS('Stock-AF'!L$2:L$215,'Stock-AF'!$C$2:$C$215,Shares!$B168,'Stock-AF'!$G$2:$G$215,Shares!$A$1)/SUMIFS('Stock-AF'!L$2:L$215,'Stock-AF'!$C$2:$C$215,Shares!$A168,'Stock-AF'!$G$2:$G$215,Shares!$A$1)</f>
        <v>0</v>
      </c>
      <c r="D168" s="9">
        <f>SUMIFS('Stock-AF'!M$2:M$215,'Stock-AF'!$C$2:$C$215,Shares!$B168,'Stock-AF'!$G$2:$G$215,Shares!$A$1)/SUMIFS('Stock-AF'!M$2:M$215,'Stock-AF'!$C$2:$C$215,Shares!$A168,'Stock-AF'!$G$2:$G$215,Shares!$A$1)</f>
        <v>0</v>
      </c>
      <c r="E168" s="9">
        <f>SUMIFS('Stock-AF'!N$2:N$215,'Stock-AF'!$C$2:$C$215,Shares!$B168,'Stock-AF'!$G$2:$G$215,Shares!$A$1)/SUMIFS('Stock-AF'!N$2:N$215,'Stock-AF'!$C$2:$C$215,Shares!$A168,'Stock-AF'!$G$2:$G$215,Shares!$A$1)</f>
        <v>0</v>
      </c>
      <c r="F168" s="9">
        <f>SUMIFS('Stock-AF'!O$2:O$215,'Stock-AF'!$C$2:$C$215,Shares!$B168,'Stock-AF'!$G$2:$G$215,Shares!$A$1)/SUMIFS('Stock-AF'!O$2:O$215,'Stock-AF'!$C$2:$C$215,Shares!$A168,'Stock-AF'!$G$2:$G$215,Shares!$A$1)</f>
        <v>0</v>
      </c>
      <c r="G168" s="9">
        <f>SUMIFS('Stock-AF'!P$2:P$215,'Stock-AF'!$C$2:$C$215,Shares!$B168,'Stock-AF'!$G$2:$G$215,Shares!$A$1)/SUMIFS('Stock-AF'!P$2:P$215,'Stock-AF'!$C$2:$C$215,Shares!$A168,'Stock-AF'!$G$2:$G$215,Shares!$A$1)</f>
        <v>0</v>
      </c>
      <c r="H168" s="9">
        <f>SUMIFS('Stock-AF'!Q$2:Q$215,'Stock-AF'!$C$2:$C$215,Shares!$B168,'Stock-AF'!$G$2:$G$215,Shares!$A$1)/SUMIFS('Stock-AF'!Q$2:Q$215,'Stock-AF'!$C$2:$C$215,Shares!$A168,'Stock-AF'!$G$2:$G$215,Shares!$A$1)</f>
        <v>1.7504959419614597E-2</v>
      </c>
      <c r="I168" s="9">
        <f>SUMIFS('Stock-AF'!R$2:R$215,'Stock-AF'!$C$2:$C$215,Shares!$B168,'Stock-AF'!$G$2:$G$215,Shares!$A$1)/SUMIFS('Stock-AF'!R$2:R$215,'Stock-AF'!$C$2:$C$215,Shares!$A168,'Stock-AF'!$G$2:$G$215,Shares!$A$1)</f>
        <v>5.9522590667497131E-3</v>
      </c>
      <c r="J168" s="9">
        <f>SUMIFS('Stock-AF'!S$2:S$215,'Stock-AF'!$C$2:$C$215,Shares!$B168,'Stock-AF'!$G$2:$G$215,Shares!$A$1)/SUMIFS('Stock-AF'!S$2:S$215,'Stock-AF'!$C$2:$C$215,Shares!$A168,'Stock-AF'!$G$2:$G$215,Shares!$A$1)</f>
        <v>0</v>
      </c>
      <c r="K168" s="9">
        <f>SUMIFS('Stock-AF'!T$2:T$215,'Stock-AF'!$C$2:$C$215,Shares!$B168,'Stock-AF'!$G$2:$G$215,Shares!$A$1)/SUMIFS('Stock-AF'!T$2:T$215,'Stock-AF'!$C$2:$C$215,Shares!$A168,'Stock-AF'!$G$2:$G$215,Shares!$A$1)</f>
        <v>1.0336846676713086E-4</v>
      </c>
      <c r="L168" s="9">
        <f>SUMIFS('Stock-AF'!U$2:U$215,'Stock-AF'!$C$2:$C$215,Shares!$B168,'Stock-AF'!$G$2:$G$215,Shares!$A$1)/SUMIFS('Stock-AF'!U$2:U$215,'Stock-AF'!$C$2:$C$215,Shares!$A168,'Stock-AF'!$G$2:$G$215,Shares!$A$1)</f>
        <v>0</v>
      </c>
      <c r="M168" s="9">
        <f>SUMIFS('Stock-AF'!V$2:V$215,'Stock-AF'!$C$2:$C$215,Shares!$B168,'Stock-AF'!$G$2:$G$215,Shares!$A$1)/SUMIFS('Stock-AF'!V$2:V$215,'Stock-AF'!$C$2:$C$215,Shares!$A168,'Stock-AF'!$G$2:$G$215,Shares!$A$1)</f>
        <v>0</v>
      </c>
      <c r="N168" s="9">
        <f>SUMIFS('Stock-AF'!W$2:W$215,'Stock-AF'!$C$2:$C$215,Shares!$B168,'Stock-AF'!$G$2:$G$215,Shares!$A$1)/SUMIFS('Stock-AF'!W$2:W$215,'Stock-AF'!$C$2:$C$215,Shares!$A168,'Stock-AF'!$G$2:$G$215,Shares!$A$1)</f>
        <v>6.0722651497716377E-5</v>
      </c>
      <c r="O168" s="9">
        <f>SUMIFS('Stock-AF'!X$2:X$215,'Stock-AF'!$C$2:$C$215,Shares!$B168,'Stock-AF'!$G$2:$G$215,Shares!$A$1)/SUMIFS('Stock-AF'!X$2:X$215,'Stock-AF'!$C$2:$C$215,Shares!$A168,'Stock-AF'!$G$2:$G$215,Shares!$A$1)</f>
        <v>7.471918125146154E-4</v>
      </c>
      <c r="P168" s="9">
        <f>SUMIFS('Stock-AF'!Y$2:Y$215,'Stock-AF'!$C$2:$C$215,Shares!$B168,'Stock-AF'!$G$2:$G$215,Shares!$A$1)/SUMIFS('Stock-AF'!Y$2:Y$215,'Stock-AF'!$C$2:$C$215,Shares!$A168,'Stock-AF'!$G$2:$G$215,Shares!$A$1)</f>
        <v>0</v>
      </c>
      <c r="Q168" s="9">
        <f>SUMIFS('Stock-AF'!Z$2:Z$215,'Stock-AF'!$C$2:$C$215,Shares!$B168,'Stock-AF'!$G$2:$G$215,Shares!$A$1)/SUMIFS('Stock-AF'!Z$2:Z$215,'Stock-AF'!$C$2:$C$215,Shares!$A168,'Stock-AF'!$G$2:$G$215,Shares!$A$1)</f>
        <v>1.8867117911134626E-4</v>
      </c>
      <c r="R168" s="9">
        <f>SUMIFS('Stock-AF'!AA$2:AA$215,'Stock-AF'!$C$2:$C$215,Shares!$B168,'Stock-AF'!$G$2:$G$215,Shares!$A$1)/SUMIFS('Stock-AF'!AA$2:AA$215,'Stock-AF'!$C$2:$C$215,Shares!$A168,'Stock-AF'!$G$2:$G$215,Shares!$A$1)</f>
        <v>0</v>
      </c>
      <c r="S168" s="9">
        <f>SUMIFS('Stock-AF'!AB$2:AB$215,'Stock-AF'!$C$2:$C$215,Shares!$B168,'Stock-AF'!$G$2:$G$215,Shares!$A$1)/SUMIFS('Stock-AF'!AB$2:AB$215,'Stock-AF'!$C$2:$C$215,Shares!$A168,'Stock-AF'!$G$2:$G$215,Shares!$A$1)</f>
        <v>0</v>
      </c>
      <c r="T168" s="9">
        <f>SUMIFS('Stock-AF'!AC$2:AC$215,'Stock-AF'!$C$2:$C$215,Shares!$B168,'Stock-AF'!$G$2:$G$215,Shares!$A$1)/SUMIFS('Stock-AF'!AC$2:AC$215,'Stock-AF'!$C$2:$C$215,Shares!$A168,'Stock-AF'!$G$2:$G$215,Shares!$A$1)</f>
        <v>0</v>
      </c>
      <c r="U168" s="9">
        <f>SUMIFS('Stock-AF'!AD$2:AD$215,'Stock-AF'!$C$2:$C$215,Shares!$B168,'Stock-AF'!$G$2:$G$215,Shares!$A$1)/SUMIFS('Stock-AF'!AD$2:AD$215,'Stock-AF'!$C$2:$C$215,Shares!$A168,'Stock-AF'!$G$2:$G$215,Shares!$A$1)</f>
        <v>0.25693455403365251</v>
      </c>
      <c r="V168" s="9">
        <f>SUMIFS('Stock-AF'!AE$2:AE$215,'Stock-AF'!$C$2:$C$215,Shares!$B168,'Stock-AF'!$G$2:$G$215,Shares!$A$1)/SUMIFS('Stock-AF'!AE$2:AE$215,'Stock-AF'!$C$2:$C$215,Shares!$A168,'Stock-AF'!$G$2:$G$215,Shares!$A$1)</f>
        <v>2.4970927943795005E-5</v>
      </c>
      <c r="W168" s="9">
        <f>SUMIFS('Stock-AF'!AF$2:AF$215,'Stock-AF'!$C$2:$C$215,Shares!$B168,'Stock-AF'!$G$2:$G$215,Shares!$A$1)/SUMIFS('Stock-AF'!AF$2:AF$215,'Stock-AF'!$C$2:$C$215,Shares!$A168,'Stock-AF'!$G$2:$G$215,Shares!$A$1)</f>
        <v>0</v>
      </c>
      <c r="X168" s="9">
        <f>SUMIFS('Stock-AF'!AG$2:AG$215,'Stock-AF'!$C$2:$C$215,Shares!$B168,'Stock-AF'!$G$2:$G$215,Shares!$A$1)/SUMIFS('Stock-AF'!AG$2:AG$215,'Stock-AF'!$C$2:$C$215,Shares!$A168,'Stock-AF'!$G$2:$G$215,Shares!$A$1)</f>
        <v>0</v>
      </c>
      <c r="Y168" s="9">
        <f>SUMIFS('Stock-AF'!AH$2:AH$215,'Stock-AF'!$C$2:$C$215,Shares!$B168,'Stock-AF'!$G$2:$G$215,Shares!$A$1)/SUMIFS('Stock-AF'!AH$2:AH$215,'Stock-AF'!$C$2:$C$215,Shares!$A168,'Stock-AF'!$G$2:$G$215,Shares!$A$1)</f>
        <v>0</v>
      </c>
      <c r="Z168" s="9">
        <f>SUMIFS('Stock-AF'!AI$2:AI$215,'Stock-AF'!$C$2:$C$215,Shares!$B168,'Stock-AF'!$G$2:$G$215,Shares!$A$1)/SUMIFS('Stock-AF'!AI$2:AI$215,'Stock-AF'!$C$2:$C$215,Shares!$A168,'Stock-AF'!$G$2:$G$215,Shares!$A$1)</f>
        <v>0</v>
      </c>
      <c r="AA168" s="9">
        <f>SUMIFS('Stock-AF'!AJ$2:AJ$215,'Stock-AF'!$C$2:$C$215,Shares!$B168,'Stock-AF'!$G$2:$G$215,Shares!$A$1)/SUMIFS('Stock-AF'!AJ$2:AJ$215,'Stock-AF'!$C$2:$C$215,Shares!$A168,'Stock-AF'!$G$2:$G$215,Shares!$A$1)</f>
        <v>0</v>
      </c>
      <c r="AB168" s="9">
        <f>SUMIFS('Stock-AF'!AK$2:AK$215,'Stock-AF'!$C$2:$C$215,Shares!$B168,'Stock-AF'!$G$2:$G$215,Shares!$A$1)/SUMIFS('Stock-AF'!AK$2:AK$215,'Stock-AF'!$C$2:$C$215,Shares!$A168,'Stock-AF'!$G$2:$G$215,Shares!$A$1)</f>
        <v>0</v>
      </c>
      <c r="AC168" s="9">
        <f>SUMIFS('Stock-AF'!AL$2:AL$215,'Stock-AF'!$C$2:$C$215,Shares!$B168,'Stock-AF'!$G$2:$G$215,Shares!$A$1)/SUMIFS('Stock-AF'!AL$2:AL$215,'Stock-AF'!$C$2:$C$215,Shares!$A168,'Stock-AF'!$G$2:$G$215,Shares!$A$1)</f>
        <v>0</v>
      </c>
      <c r="AD168" s="9">
        <f>SUMIFS('Stock-AF'!AM$2:AM$215,'Stock-AF'!$C$2:$C$215,Shares!$B168,'Stock-AF'!$G$2:$G$215,Shares!$A$1)/SUMIFS('Stock-AF'!AM$2:AM$215,'Stock-AF'!$C$2:$C$215,Shares!$A168,'Stock-AF'!$G$2:$G$215,Shares!$A$1)</f>
        <v>0</v>
      </c>
      <c r="AE168" s="9">
        <f>SUMIFS('Stock-AF'!AN$2:AN$215,'Stock-AF'!$C$2:$C$215,Shares!$B168,'Stock-AF'!$G$2:$G$215,Shares!$A$1)/SUMIFS('Stock-AF'!AN$2:AN$215,'Stock-AF'!$C$2:$C$215,Shares!$A168,'Stock-AF'!$G$2:$G$215,Shares!$A$1)</f>
        <v>0</v>
      </c>
      <c r="AF168" s="9">
        <f>SUMIFS('Stock-AF'!AO$2:AO$215,'Stock-AF'!$C$2:$C$215,Shares!$B168,'Stock-AF'!$G$2:$G$215,Shares!$A$1)/SUMIFS('Stock-AF'!AO$2:AO$215,'Stock-AF'!$C$2:$C$215,Shares!$A168,'Stock-AF'!$G$2:$G$215,Shares!$A$1)</f>
        <v>3.7493345085876486E-4</v>
      </c>
      <c r="AG168" s="9">
        <f>SUMIFS('Stock-AF'!AP$2:AP$215,'Stock-AF'!$C$2:$C$215,Shares!$B168,'Stock-AF'!$G$2:$G$215,Shares!$A$1)/SUMIFS('Stock-AF'!AP$2:AP$215,'Stock-AF'!$C$2:$C$215,Shares!$A168,'Stock-AF'!$G$2:$G$215,Shares!$A$1)</f>
        <v>0</v>
      </c>
      <c r="AH168" s="9">
        <f>SUMIFS('Stock-AF'!AQ$2:AQ$215,'Stock-AF'!$C$2:$C$215,Shares!$B168,'Stock-AF'!$G$2:$G$215,Shares!$A$1)/SUMIFS('Stock-AF'!AQ$2:AQ$215,'Stock-AF'!$C$2:$C$215,Shares!$A168,'Stock-AF'!$G$2:$G$215,Shares!$A$1)</f>
        <v>1.8589536392415763E-3</v>
      </c>
      <c r="AI168" s="9">
        <f>SUMIFS('Stock-AF'!AR$2:AR$215,'Stock-AF'!$C$2:$C$215,Shares!$B168,'Stock-AF'!$G$2:$G$215,Shares!$A$1)/SUMIFS('Stock-AF'!AR$2:AR$215,'Stock-AF'!$C$2:$C$215,Shares!$A168,'Stock-AF'!$G$2:$G$215,Shares!$A$1)</f>
        <v>0</v>
      </c>
      <c r="AJ168" s="9">
        <f>SUMIFS('Stock-AF'!AS$2:AS$215,'Stock-AF'!$C$2:$C$215,Shares!$B168,'Stock-AF'!$G$2:$G$215,Shares!$A$1)/SUMIFS('Stock-AF'!AS$2:AS$215,'Stock-AF'!$C$2:$C$215,Shares!$A168,'Stock-AF'!$G$2:$G$215,Shares!$A$1)</f>
        <v>0</v>
      </c>
      <c r="AK168" s="9">
        <f>SUMIFS('Stock-AF'!AT$2:AT$215,'Stock-AF'!$C$2:$C$215,Shares!$B168,'Stock-AF'!$G$2:$G$215,Shares!$A$1)/SUMIFS('Stock-AF'!AT$2:AT$215,'Stock-AF'!$C$2:$C$215,Shares!$A168,'Stock-AF'!$G$2:$G$215,Shares!$A$1)</f>
        <v>4.596461386519415E-3</v>
      </c>
      <c r="AL168" s="9">
        <f>SUMIFS('Stock-AF'!AU$2:AU$215,'Stock-AF'!$C$2:$C$215,Shares!$B168,'Stock-AF'!$G$2:$G$215,Shares!$A$1)/SUMIFS('Stock-AF'!AU$2:AU$215,'Stock-AF'!$C$2:$C$215,Shares!$A168,'Stock-AF'!$G$2:$G$215,Shares!$A$1)</f>
        <v>0</v>
      </c>
      <c r="AM168" s="9">
        <f>SUMIFS('Stock-AF'!AV$2:AV$215,'Stock-AF'!$C$2:$C$215,Shares!$B168,'Stock-AF'!$G$2:$G$215,Shares!$A$1)/SUMIFS('Stock-AF'!AV$2:AV$215,'Stock-AF'!$C$2:$C$215,Shares!$A168,'Stock-AF'!$G$2:$G$215,Shares!$A$1)</f>
        <v>0</v>
      </c>
    </row>
    <row r="169" spans="1:39">
      <c r="A169" t="str">
        <f t="shared" si="2"/>
        <v>R_ES-SH-DH*</v>
      </c>
      <c r="B169" s="4" t="s">
        <v>393</v>
      </c>
      <c r="C169" s="9">
        <f>SUMIFS('Stock-AF'!L$2:L$215,'Stock-AF'!$C$2:$C$215,Shares!$B169,'Stock-AF'!$G$2:$G$215,Shares!$A$1)/SUMIFS('Stock-AF'!L$2:L$215,'Stock-AF'!$C$2:$C$215,Shares!$A169,'Stock-AF'!$G$2:$G$215,Shares!$A$1)</f>
        <v>0</v>
      </c>
      <c r="D169" s="9">
        <f>SUMIFS('Stock-AF'!M$2:M$215,'Stock-AF'!$C$2:$C$215,Shares!$B169,'Stock-AF'!$G$2:$G$215,Shares!$A$1)/SUMIFS('Stock-AF'!M$2:M$215,'Stock-AF'!$C$2:$C$215,Shares!$A169,'Stock-AF'!$G$2:$G$215,Shares!$A$1)</f>
        <v>4.6718079112227411E-2</v>
      </c>
      <c r="E169" s="9">
        <f>SUMIFS('Stock-AF'!N$2:N$215,'Stock-AF'!$C$2:$C$215,Shares!$B169,'Stock-AF'!$G$2:$G$215,Shares!$A$1)/SUMIFS('Stock-AF'!N$2:N$215,'Stock-AF'!$C$2:$C$215,Shares!$A169,'Stock-AF'!$G$2:$G$215,Shares!$A$1)</f>
        <v>0.1347385437646926</v>
      </c>
      <c r="F169" s="9">
        <f>SUMIFS('Stock-AF'!O$2:O$215,'Stock-AF'!$C$2:$C$215,Shares!$B169,'Stock-AF'!$G$2:$G$215,Shares!$A$1)/SUMIFS('Stock-AF'!O$2:O$215,'Stock-AF'!$C$2:$C$215,Shares!$A169,'Stock-AF'!$G$2:$G$215,Shares!$A$1)</f>
        <v>5.6989056045172689E-4</v>
      </c>
      <c r="G169" s="9">
        <f>SUMIFS('Stock-AF'!P$2:P$215,'Stock-AF'!$C$2:$C$215,Shares!$B169,'Stock-AF'!$G$2:$G$215,Shares!$A$1)/SUMIFS('Stock-AF'!P$2:P$215,'Stock-AF'!$C$2:$C$215,Shares!$A169,'Stock-AF'!$G$2:$G$215,Shares!$A$1)</f>
        <v>0.13400824169611375</v>
      </c>
      <c r="H169" s="9">
        <f>SUMIFS('Stock-AF'!Q$2:Q$215,'Stock-AF'!$C$2:$C$215,Shares!$B169,'Stock-AF'!$G$2:$G$215,Shares!$A$1)/SUMIFS('Stock-AF'!Q$2:Q$215,'Stock-AF'!$C$2:$C$215,Shares!$A169,'Stock-AF'!$G$2:$G$215,Shares!$A$1)</f>
        <v>1.2362300825239552E-2</v>
      </c>
      <c r="I169" s="9">
        <f>SUMIFS('Stock-AF'!R$2:R$215,'Stock-AF'!$C$2:$C$215,Shares!$B169,'Stock-AF'!$G$2:$G$215,Shares!$A$1)/SUMIFS('Stock-AF'!R$2:R$215,'Stock-AF'!$C$2:$C$215,Shares!$A169,'Stock-AF'!$G$2:$G$215,Shares!$A$1)</f>
        <v>0</v>
      </c>
      <c r="J169" s="9">
        <f>SUMIFS('Stock-AF'!S$2:S$215,'Stock-AF'!$C$2:$C$215,Shares!$B169,'Stock-AF'!$G$2:$G$215,Shares!$A$1)/SUMIFS('Stock-AF'!S$2:S$215,'Stock-AF'!$C$2:$C$215,Shares!$A169,'Stock-AF'!$G$2:$G$215,Shares!$A$1)</f>
        <v>8.1730971857018608E-2</v>
      </c>
      <c r="K169" s="9">
        <f>SUMIFS('Stock-AF'!T$2:T$215,'Stock-AF'!$C$2:$C$215,Shares!$B169,'Stock-AF'!$G$2:$G$215,Shares!$A$1)/SUMIFS('Stock-AF'!T$2:T$215,'Stock-AF'!$C$2:$C$215,Shares!$A169,'Stock-AF'!$G$2:$G$215,Shares!$A$1)</f>
        <v>2.9065548160133382E-2</v>
      </c>
      <c r="L169" s="9">
        <f>SUMIFS('Stock-AF'!U$2:U$215,'Stock-AF'!$C$2:$C$215,Shares!$B169,'Stock-AF'!$G$2:$G$215,Shares!$A$1)/SUMIFS('Stock-AF'!U$2:U$215,'Stock-AF'!$C$2:$C$215,Shares!$A169,'Stock-AF'!$G$2:$G$215,Shares!$A$1)</f>
        <v>0.13677776995437468</v>
      </c>
      <c r="M169" s="9">
        <f>SUMIFS('Stock-AF'!V$2:V$215,'Stock-AF'!$C$2:$C$215,Shares!$B169,'Stock-AF'!$G$2:$G$215,Shares!$A$1)/SUMIFS('Stock-AF'!V$2:V$215,'Stock-AF'!$C$2:$C$215,Shares!$A169,'Stock-AF'!$G$2:$G$215,Shares!$A$1)</f>
        <v>0.20322986835885021</v>
      </c>
      <c r="N169" s="9">
        <f>SUMIFS('Stock-AF'!W$2:W$215,'Stock-AF'!$C$2:$C$215,Shares!$B169,'Stock-AF'!$G$2:$G$215,Shares!$A$1)/SUMIFS('Stock-AF'!W$2:W$215,'Stock-AF'!$C$2:$C$215,Shares!$A169,'Stock-AF'!$G$2:$G$215,Shares!$A$1)</f>
        <v>1.1469576348333297E-2</v>
      </c>
      <c r="O169" s="9">
        <f>SUMIFS('Stock-AF'!X$2:X$215,'Stock-AF'!$C$2:$C$215,Shares!$B169,'Stock-AF'!$G$2:$G$215,Shares!$A$1)/SUMIFS('Stock-AF'!X$2:X$215,'Stock-AF'!$C$2:$C$215,Shares!$A169,'Stock-AF'!$G$2:$G$215,Shares!$A$1)</f>
        <v>0</v>
      </c>
      <c r="P169" s="9">
        <f>SUMIFS('Stock-AF'!Y$2:Y$215,'Stock-AF'!$C$2:$C$215,Shares!$B169,'Stock-AF'!$G$2:$G$215,Shares!$A$1)/SUMIFS('Stock-AF'!Y$2:Y$215,'Stock-AF'!$C$2:$C$215,Shares!$A169,'Stock-AF'!$G$2:$G$215,Shares!$A$1)</f>
        <v>0.22563651500811668</v>
      </c>
      <c r="Q169" s="9">
        <f>SUMIFS('Stock-AF'!Z$2:Z$215,'Stock-AF'!$C$2:$C$215,Shares!$B169,'Stock-AF'!$G$2:$G$215,Shares!$A$1)/SUMIFS('Stock-AF'!Z$2:Z$215,'Stock-AF'!$C$2:$C$215,Shares!$A169,'Stock-AF'!$G$2:$G$215,Shares!$A$1)</f>
        <v>2.0220333745212704E-2</v>
      </c>
      <c r="R169" s="9">
        <f>SUMIFS('Stock-AF'!AA$2:AA$215,'Stock-AF'!$C$2:$C$215,Shares!$B169,'Stock-AF'!$G$2:$G$215,Shares!$A$1)/SUMIFS('Stock-AF'!AA$2:AA$215,'Stock-AF'!$C$2:$C$215,Shares!$A169,'Stock-AF'!$G$2:$G$215,Shares!$A$1)</f>
        <v>4.3644103662786864E-2</v>
      </c>
      <c r="S169" s="9">
        <f>SUMIFS('Stock-AF'!AB$2:AB$215,'Stock-AF'!$C$2:$C$215,Shares!$B169,'Stock-AF'!$G$2:$G$215,Shares!$A$1)/SUMIFS('Stock-AF'!AB$2:AB$215,'Stock-AF'!$C$2:$C$215,Shares!$A169,'Stock-AF'!$G$2:$G$215,Shares!$A$1)</f>
        <v>5.3389625897371326E-2</v>
      </c>
      <c r="T169" s="9">
        <f>SUMIFS('Stock-AF'!AC$2:AC$215,'Stock-AF'!$C$2:$C$215,Shares!$B169,'Stock-AF'!$G$2:$G$215,Shares!$A$1)/SUMIFS('Stock-AF'!AC$2:AC$215,'Stock-AF'!$C$2:$C$215,Shares!$A169,'Stock-AF'!$G$2:$G$215,Shares!$A$1)</f>
        <v>0</v>
      </c>
      <c r="U169" s="9">
        <f>SUMIFS('Stock-AF'!AD$2:AD$215,'Stock-AF'!$C$2:$C$215,Shares!$B169,'Stock-AF'!$G$2:$G$215,Shares!$A$1)/SUMIFS('Stock-AF'!AD$2:AD$215,'Stock-AF'!$C$2:$C$215,Shares!$A169,'Stock-AF'!$G$2:$G$215,Shares!$A$1)</f>
        <v>0.21789444593566115</v>
      </c>
      <c r="V169" s="9">
        <f>SUMIFS('Stock-AF'!AE$2:AE$215,'Stock-AF'!$C$2:$C$215,Shares!$B169,'Stock-AF'!$G$2:$G$215,Shares!$A$1)/SUMIFS('Stock-AF'!AE$2:AE$215,'Stock-AF'!$C$2:$C$215,Shares!$A169,'Stock-AF'!$G$2:$G$215,Shares!$A$1)</f>
        <v>1.9148697597329335E-3</v>
      </c>
      <c r="W169" s="9">
        <f>SUMIFS('Stock-AF'!AF$2:AF$215,'Stock-AF'!$C$2:$C$215,Shares!$B169,'Stock-AF'!$G$2:$G$215,Shares!$A$1)/SUMIFS('Stock-AF'!AF$2:AF$215,'Stock-AF'!$C$2:$C$215,Shares!$A169,'Stock-AF'!$G$2:$G$215,Shares!$A$1)</f>
        <v>8.2603431525820267E-3</v>
      </c>
      <c r="X169" s="9">
        <f>SUMIFS('Stock-AF'!AG$2:AG$215,'Stock-AF'!$C$2:$C$215,Shares!$B169,'Stock-AF'!$G$2:$G$215,Shares!$A$1)/SUMIFS('Stock-AF'!AG$2:AG$215,'Stock-AF'!$C$2:$C$215,Shares!$A169,'Stock-AF'!$G$2:$G$215,Shares!$A$1)</f>
        <v>0.16269253589372393</v>
      </c>
      <c r="Y169" s="9">
        <f>SUMIFS('Stock-AF'!AH$2:AH$215,'Stock-AF'!$C$2:$C$215,Shares!$B169,'Stock-AF'!$G$2:$G$215,Shares!$A$1)/SUMIFS('Stock-AF'!AH$2:AH$215,'Stock-AF'!$C$2:$C$215,Shares!$A169,'Stock-AF'!$G$2:$G$215,Shares!$A$1)</f>
        <v>0</v>
      </c>
      <c r="Z169" s="9">
        <f>SUMIFS('Stock-AF'!AI$2:AI$215,'Stock-AF'!$C$2:$C$215,Shares!$B169,'Stock-AF'!$G$2:$G$215,Shares!$A$1)/SUMIFS('Stock-AF'!AI$2:AI$215,'Stock-AF'!$C$2:$C$215,Shares!$A169,'Stock-AF'!$G$2:$G$215,Shares!$A$1)</f>
        <v>0.17879455951949161</v>
      </c>
      <c r="AA169" s="9">
        <f>SUMIFS('Stock-AF'!AJ$2:AJ$215,'Stock-AF'!$C$2:$C$215,Shares!$B169,'Stock-AF'!$G$2:$G$215,Shares!$A$1)/SUMIFS('Stock-AF'!AJ$2:AJ$215,'Stock-AF'!$C$2:$C$215,Shares!$A169,'Stock-AF'!$G$2:$G$215,Shares!$A$1)</f>
        <v>0</v>
      </c>
      <c r="AB169" s="9">
        <f>SUMIFS('Stock-AF'!AK$2:AK$215,'Stock-AF'!$C$2:$C$215,Shares!$B169,'Stock-AF'!$G$2:$G$215,Shares!$A$1)/SUMIFS('Stock-AF'!AK$2:AK$215,'Stock-AF'!$C$2:$C$215,Shares!$A169,'Stock-AF'!$G$2:$G$215,Shares!$A$1)</f>
        <v>7.4294368558195045E-2</v>
      </c>
      <c r="AC169" s="9">
        <f>SUMIFS('Stock-AF'!AL$2:AL$215,'Stock-AF'!$C$2:$C$215,Shares!$B169,'Stock-AF'!$G$2:$G$215,Shares!$A$1)/SUMIFS('Stock-AF'!AL$2:AL$215,'Stock-AF'!$C$2:$C$215,Shares!$A169,'Stock-AF'!$G$2:$G$215,Shares!$A$1)</f>
        <v>0</v>
      </c>
      <c r="AD169" s="9">
        <f>SUMIFS('Stock-AF'!AM$2:AM$215,'Stock-AF'!$C$2:$C$215,Shares!$B169,'Stock-AF'!$G$2:$G$215,Shares!$A$1)/SUMIFS('Stock-AF'!AM$2:AM$215,'Stock-AF'!$C$2:$C$215,Shares!$A169,'Stock-AF'!$G$2:$G$215,Shares!$A$1)</f>
        <v>1.2777675019564875E-2</v>
      </c>
      <c r="AE169" s="9">
        <f>SUMIFS('Stock-AF'!AN$2:AN$215,'Stock-AF'!$C$2:$C$215,Shares!$B169,'Stock-AF'!$G$2:$G$215,Shares!$A$1)/SUMIFS('Stock-AF'!AN$2:AN$215,'Stock-AF'!$C$2:$C$215,Shares!$A169,'Stock-AF'!$G$2:$G$215,Shares!$A$1)</f>
        <v>2.1726397008641762E-2</v>
      </c>
      <c r="AF169" s="9">
        <f>SUMIFS('Stock-AF'!AO$2:AO$215,'Stock-AF'!$C$2:$C$215,Shares!$B169,'Stock-AF'!$G$2:$G$215,Shares!$A$1)/SUMIFS('Stock-AF'!AO$2:AO$215,'Stock-AF'!$C$2:$C$215,Shares!$A169,'Stock-AF'!$G$2:$G$215,Shares!$A$1)</f>
        <v>0.13230575203582115</v>
      </c>
      <c r="AG169" s="9">
        <f>SUMIFS('Stock-AF'!AP$2:AP$215,'Stock-AF'!$C$2:$C$215,Shares!$B169,'Stock-AF'!$G$2:$G$215,Shares!$A$1)/SUMIFS('Stock-AF'!AP$2:AP$215,'Stock-AF'!$C$2:$C$215,Shares!$A169,'Stock-AF'!$G$2:$G$215,Shares!$A$1)</f>
        <v>8.6043116701389223E-4</v>
      </c>
      <c r="AH169" s="9">
        <f>SUMIFS('Stock-AF'!AQ$2:AQ$215,'Stock-AF'!$C$2:$C$215,Shares!$B169,'Stock-AF'!$G$2:$G$215,Shares!$A$1)/SUMIFS('Stock-AF'!AQ$2:AQ$215,'Stock-AF'!$C$2:$C$215,Shares!$A169,'Stock-AF'!$G$2:$G$215,Shares!$A$1)</f>
        <v>0.11261996064810416</v>
      </c>
      <c r="AI169" s="9">
        <f>SUMIFS('Stock-AF'!AR$2:AR$215,'Stock-AF'!$C$2:$C$215,Shares!$B169,'Stock-AF'!$G$2:$G$215,Shares!$A$1)/SUMIFS('Stock-AF'!AR$2:AR$215,'Stock-AF'!$C$2:$C$215,Shares!$A169,'Stock-AF'!$G$2:$G$215,Shares!$A$1)</f>
        <v>0.1261186405457308</v>
      </c>
      <c r="AJ169" s="9">
        <f>SUMIFS('Stock-AF'!AS$2:AS$215,'Stock-AF'!$C$2:$C$215,Shares!$B169,'Stock-AF'!$G$2:$G$215,Shares!$A$1)/SUMIFS('Stock-AF'!AS$2:AS$215,'Stock-AF'!$C$2:$C$215,Shares!$A169,'Stock-AF'!$G$2:$G$215,Shares!$A$1)</f>
        <v>0.13903598488280086</v>
      </c>
      <c r="AK169" s="9">
        <f>SUMIFS('Stock-AF'!AT$2:AT$215,'Stock-AF'!$C$2:$C$215,Shares!$B169,'Stock-AF'!$G$2:$G$215,Shares!$A$1)/SUMIFS('Stock-AF'!AT$2:AT$215,'Stock-AF'!$C$2:$C$215,Shares!$A169,'Stock-AF'!$G$2:$G$215,Shares!$A$1)</f>
        <v>4.2413181744331022E-2</v>
      </c>
      <c r="AL169" s="9">
        <f>SUMIFS('Stock-AF'!AU$2:AU$215,'Stock-AF'!$C$2:$C$215,Shares!$B169,'Stock-AF'!$G$2:$G$215,Shares!$A$1)/SUMIFS('Stock-AF'!AU$2:AU$215,'Stock-AF'!$C$2:$C$215,Shares!$A169,'Stock-AF'!$G$2:$G$215,Shares!$A$1)</f>
        <v>0.10093079842936217</v>
      </c>
      <c r="AM169" s="9">
        <f>SUMIFS('Stock-AF'!AV$2:AV$215,'Stock-AF'!$C$2:$C$215,Shares!$B169,'Stock-AF'!$G$2:$G$215,Shares!$A$1)/SUMIFS('Stock-AF'!AV$2:AV$215,'Stock-AF'!$C$2:$C$215,Shares!$A169,'Stock-AF'!$G$2:$G$215,Shares!$A$1)</f>
        <v>3.0999070495852949E-4</v>
      </c>
    </row>
    <row r="170" spans="1:39">
      <c r="A170" t="str">
        <f t="shared" si="2"/>
        <v>R_ES-SH-DH*</v>
      </c>
      <c r="B170" s="4" t="s">
        <v>406</v>
      </c>
      <c r="C170" s="9">
        <f>SUMIFS('Stock-AF'!L$2:L$215,'Stock-AF'!$C$2:$C$215,Shares!$B170,'Stock-AF'!$G$2:$G$215,Shares!$A$1)/SUMIFS('Stock-AF'!L$2:L$215,'Stock-AF'!$C$2:$C$215,Shares!$A170,'Stock-AF'!$G$2:$G$215,Shares!$A$1)</f>
        <v>0</v>
      </c>
      <c r="D170" s="9">
        <f>SUMIFS('Stock-AF'!M$2:M$215,'Stock-AF'!$C$2:$C$215,Shares!$B170,'Stock-AF'!$G$2:$G$215,Shares!$A$1)/SUMIFS('Stock-AF'!M$2:M$215,'Stock-AF'!$C$2:$C$215,Shares!$A170,'Stock-AF'!$G$2:$G$215,Shares!$A$1)</f>
        <v>7.2807351855126105E-4</v>
      </c>
      <c r="E170" s="9">
        <f>SUMIFS('Stock-AF'!N$2:N$215,'Stock-AF'!$C$2:$C$215,Shares!$B170,'Stock-AF'!$G$2:$G$215,Shares!$A$1)/SUMIFS('Stock-AF'!N$2:N$215,'Stock-AF'!$C$2:$C$215,Shares!$A170,'Stock-AF'!$G$2:$G$215,Shares!$A$1)</f>
        <v>0</v>
      </c>
      <c r="F170" s="9">
        <f>SUMIFS('Stock-AF'!O$2:O$215,'Stock-AF'!$C$2:$C$215,Shares!$B170,'Stock-AF'!$G$2:$G$215,Shares!$A$1)/SUMIFS('Stock-AF'!O$2:O$215,'Stock-AF'!$C$2:$C$215,Shares!$A170,'Stock-AF'!$G$2:$G$215,Shares!$A$1)</f>
        <v>7.3162201425228113E-4</v>
      </c>
      <c r="G170" s="9">
        <f>SUMIFS('Stock-AF'!P$2:P$215,'Stock-AF'!$C$2:$C$215,Shares!$B170,'Stock-AF'!$G$2:$G$215,Shares!$A$1)/SUMIFS('Stock-AF'!P$2:P$215,'Stock-AF'!$C$2:$C$215,Shares!$A170,'Stock-AF'!$G$2:$G$215,Shares!$A$1)</f>
        <v>1.5298382459210196E-3</v>
      </c>
      <c r="H170" s="9">
        <f>SUMIFS('Stock-AF'!Q$2:Q$215,'Stock-AF'!$C$2:$C$215,Shares!$B170,'Stock-AF'!$G$2:$G$215,Shares!$A$1)/SUMIFS('Stock-AF'!Q$2:Q$215,'Stock-AF'!$C$2:$C$215,Shares!$A170,'Stock-AF'!$G$2:$G$215,Shares!$A$1)</f>
        <v>0</v>
      </c>
      <c r="I170" s="9">
        <f>SUMIFS('Stock-AF'!R$2:R$215,'Stock-AF'!$C$2:$C$215,Shares!$B170,'Stock-AF'!$G$2:$G$215,Shares!$A$1)/SUMIFS('Stock-AF'!R$2:R$215,'Stock-AF'!$C$2:$C$215,Shares!$A170,'Stock-AF'!$G$2:$G$215,Shares!$A$1)</f>
        <v>9.193767239316232E-2</v>
      </c>
      <c r="J170" s="9">
        <f>SUMIFS('Stock-AF'!S$2:S$215,'Stock-AF'!$C$2:$C$215,Shares!$B170,'Stock-AF'!$G$2:$G$215,Shares!$A$1)/SUMIFS('Stock-AF'!S$2:S$215,'Stock-AF'!$C$2:$C$215,Shares!$A170,'Stock-AF'!$G$2:$G$215,Shares!$A$1)</f>
        <v>0</v>
      </c>
      <c r="K170" s="9">
        <f>SUMIFS('Stock-AF'!T$2:T$215,'Stock-AF'!$C$2:$C$215,Shares!$B170,'Stock-AF'!$G$2:$G$215,Shares!$A$1)/SUMIFS('Stock-AF'!T$2:T$215,'Stock-AF'!$C$2:$C$215,Shares!$A170,'Stock-AF'!$G$2:$G$215,Shares!$A$1)</f>
        <v>1.0826654876528626E-3</v>
      </c>
      <c r="L170" s="9">
        <f>SUMIFS('Stock-AF'!U$2:U$215,'Stock-AF'!$C$2:$C$215,Shares!$B170,'Stock-AF'!$G$2:$G$215,Shares!$A$1)/SUMIFS('Stock-AF'!U$2:U$215,'Stock-AF'!$C$2:$C$215,Shares!$A170,'Stock-AF'!$G$2:$G$215,Shares!$A$1)</f>
        <v>3.0723277445065129E-4</v>
      </c>
      <c r="M170" s="9">
        <f>SUMIFS('Stock-AF'!V$2:V$215,'Stock-AF'!$C$2:$C$215,Shares!$B170,'Stock-AF'!$G$2:$G$215,Shares!$A$1)/SUMIFS('Stock-AF'!V$2:V$215,'Stock-AF'!$C$2:$C$215,Shares!$A170,'Stock-AF'!$G$2:$G$215,Shares!$A$1)</f>
        <v>0</v>
      </c>
      <c r="N170" s="9">
        <f>SUMIFS('Stock-AF'!W$2:W$215,'Stock-AF'!$C$2:$C$215,Shares!$B170,'Stock-AF'!$G$2:$G$215,Shares!$A$1)/SUMIFS('Stock-AF'!W$2:W$215,'Stock-AF'!$C$2:$C$215,Shares!$A170,'Stock-AF'!$G$2:$G$215,Shares!$A$1)</f>
        <v>0</v>
      </c>
      <c r="O170" s="9">
        <f>SUMIFS('Stock-AF'!X$2:X$215,'Stock-AF'!$C$2:$C$215,Shares!$B170,'Stock-AF'!$G$2:$G$215,Shares!$A$1)/SUMIFS('Stock-AF'!X$2:X$215,'Stock-AF'!$C$2:$C$215,Shares!$A170,'Stock-AF'!$G$2:$G$215,Shares!$A$1)</f>
        <v>2.1890745117283585E-2</v>
      </c>
      <c r="P170" s="9">
        <f>SUMIFS('Stock-AF'!Y$2:Y$215,'Stock-AF'!$C$2:$C$215,Shares!$B170,'Stock-AF'!$G$2:$G$215,Shares!$A$1)/SUMIFS('Stock-AF'!Y$2:Y$215,'Stock-AF'!$C$2:$C$215,Shares!$A170,'Stock-AF'!$G$2:$G$215,Shares!$A$1)</f>
        <v>0</v>
      </c>
      <c r="Q170" s="9">
        <f>SUMIFS('Stock-AF'!Z$2:Z$215,'Stock-AF'!$C$2:$C$215,Shares!$B170,'Stock-AF'!$G$2:$G$215,Shares!$A$1)/SUMIFS('Stock-AF'!Z$2:Z$215,'Stock-AF'!$C$2:$C$215,Shares!$A170,'Stock-AF'!$G$2:$G$215,Shares!$A$1)</f>
        <v>3.0557800200598259E-3</v>
      </c>
      <c r="R170" s="9">
        <f>SUMIFS('Stock-AF'!AA$2:AA$215,'Stock-AF'!$C$2:$C$215,Shares!$B170,'Stock-AF'!$G$2:$G$215,Shares!$A$1)/SUMIFS('Stock-AF'!AA$2:AA$215,'Stock-AF'!$C$2:$C$215,Shares!$A170,'Stock-AF'!$G$2:$G$215,Shares!$A$1)</f>
        <v>4.9545584680078369E-3</v>
      </c>
      <c r="S170" s="9">
        <f>SUMIFS('Stock-AF'!AB$2:AB$215,'Stock-AF'!$C$2:$C$215,Shares!$B170,'Stock-AF'!$G$2:$G$215,Shares!$A$1)/SUMIFS('Stock-AF'!AB$2:AB$215,'Stock-AF'!$C$2:$C$215,Shares!$A170,'Stock-AF'!$G$2:$G$215,Shares!$A$1)</f>
        <v>4.088242719149174E-3</v>
      </c>
      <c r="T170" s="9">
        <f>SUMIFS('Stock-AF'!AC$2:AC$215,'Stock-AF'!$C$2:$C$215,Shares!$B170,'Stock-AF'!$G$2:$G$215,Shares!$A$1)/SUMIFS('Stock-AF'!AC$2:AC$215,'Stock-AF'!$C$2:$C$215,Shares!$A170,'Stock-AF'!$G$2:$G$215,Shares!$A$1)</f>
        <v>5.5915166636389731E-3</v>
      </c>
      <c r="U170" s="9">
        <f>SUMIFS('Stock-AF'!AD$2:AD$215,'Stock-AF'!$C$2:$C$215,Shares!$B170,'Stock-AF'!$G$2:$G$215,Shares!$A$1)/SUMIFS('Stock-AF'!AD$2:AD$215,'Stock-AF'!$C$2:$C$215,Shares!$A170,'Stock-AF'!$G$2:$G$215,Shares!$A$1)</f>
        <v>0</v>
      </c>
      <c r="V170" s="9">
        <f>SUMIFS('Stock-AF'!AE$2:AE$215,'Stock-AF'!$C$2:$C$215,Shares!$B170,'Stock-AF'!$G$2:$G$215,Shares!$A$1)/SUMIFS('Stock-AF'!AE$2:AE$215,'Stock-AF'!$C$2:$C$215,Shares!$A170,'Stock-AF'!$G$2:$G$215,Shares!$A$1)</f>
        <v>7.6304035687895268E-3</v>
      </c>
      <c r="W170" s="9">
        <f>SUMIFS('Stock-AF'!AF$2:AF$215,'Stock-AF'!$C$2:$C$215,Shares!$B170,'Stock-AF'!$G$2:$G$215,Shares!$A$1)/SUMIFS('Stock-AF'!AF$2:AF$215,'Stock-AF'!$C$2:$C$215,Shares!$A170,'Stock-AF'!$G$2:$G$215,Shares!$A$1)</f>
        <v>5.221234280202827E-3</v>
      </c>
      <c r="X170" s="9">
        <f>SUMIFS('Stock-AF'!AG$2:AG$215,'Stock-AF'!$C$2:$C$215,Shares!$B170,'Stock-AF'!$G$2:$G$215,Shares!$A$1)/SUMIFS('Stock-AF'!AG$2:AG$215,'Stock-AF'!$C$2:$C$215,Shares!$A170,'Stock-AF'!$G$2:$G$215,Shares!$A$1)</f>
        <v>0</v>
      </c>
      <c r="Y170" s="9">
        <f>SUMIFS('Stock-AF'!AH$2:AH$215,'Stock-AF'!$C$2:$C$215,Shares!$B170,'Stock-AF'!$G$2:$G$215,Shares!$A$1)/SUMIFS('Stock-AF'!AH$2:AH$215,'Stock-AF'!$C$2:$C$215,Shares!$A170,'Stock-AF'!$G$2:$G$215,Shares!$A$1)</f>
        <v>0</v>
      </c>
      <c r="Z170" s="9">
        <f>SUMIFS('Stock-AF'!AI$2:AI$215,'Stock-AF'!$C$2:$C$215,Shares!$B170,'Stock-AF'!$G$2:$G$215,Shares!$A$1)/SUMIFS('Stock-AF'!AI$2:AI$215,'Stock-AF'!$C$2:$C$215,Shares!$A170,'Stock-AF'!$G$2:$G$215,Shares!$A$1)</f>
        <v>0</v>
      </c>
      <c r="AA170" s="9">
        <f>SUMIFS('Stock-AF'!AJ$2:AJ$215,'Stock-AF'!$C$2:$C$215,Shares!$B170,'Stock-AF'!$G$2:$G$215,Shares!$A$1)/SUMIFS('Stock-AF'!AJ$2:AJ$215,'Stock-AF'!$C$2:$C$215,Shares!$A170,'Stock-AF'!$G$2:$G$215,Shares!$A$1)</f>
        <v>0</v>
      </c>
      <c r="AB170" s="9">
        <f>SUMIFS('Stock-AF'!AK$2:AK$215,'Stock-AF'!$C$2:$C$215,Shares!$B170,'Stock-AF'!$G$2:$G$215,Shares!$A$1)/SUMIFS('Stock-AF'!AK$2:AK$215,'Stock-AF'!$C$2:$C$215,Shares!$A170,'Stock-AF'!$G$2:$G$215,Shares!$A$1)</f>
        <v>0</v>
      </c>
      <c r="AC170" s="9">
        <f>SUMIFS('Stock-AF'!AL$2:AL$215,'Stock-AF'!$C$2:$C$215,Shares!$B170,'Stock-AF'!$G$2:$G$215,Shares!$A$1)/SUMIFS('Stock-AF'!AL$2:AL$215,'Stock-AF'!$C$2:$C$215,Shares!$A170,'Stock-AF'!$G$2:$G$215,Shares!$A$1)</f>
        <v>0.23944715529832158</v>
      </c>
      <c r="AD170" s="9">
        <f>SUMIFS('Stock-AF'!AM$2:AM$215,'Stock-AF'!$C$2:$C$215,Shares!$B170,'Stock-AF'!$G$2:$G$215,Shares!$A$1)/SUMIFS('Stock-AF'!AM$2:AM$215,'Stock-AF'!$C$2:$C$215,Shares!$A170,'Stock-AF'!$G$2:$G$215,Shares!$A$1)</f>
        <v>0</v>
      </c>
      <c r="AE170" s="9">
        <f>SUMIFS('Stock-AF'!AN$2:AN$215,'Stock-AF'!$C$2:$C$215,Shares!$B170,'Stock-AF'!$G$2:$G$215,Shares!$A$1)/SUMIFS('Stock-AF'!AN$2:AN$215,'Stock-AF'!$C$2:$C$215,Shares!$A170,'Stock-AF'!$G$2:$G$215,Shares!$A$1)</f>
        <v>0</v>
      </c>
      <c r="AF170" s="9">
        <f>SUMIFS('Stock-AF'!AO$2:AO$215,'Stock-AF'!$C$2:$C$215,Shares!$B170,'Stock-AF'!$G$2:$G$215,Shares!$A$1)/SUMIFS('Stock-AF'!AO$2:AO$215,'Stock-AF'!$C$2:$C$215,Shares!$A170,'Stock-AF'!$G$2:$G$215,Shares!$A$1)</f>
        <v>0</v>
      </c>
      <c r="AG170" s="9">
        <f>SUMIFS('Stock-AF'!AP$2:AP$215,'Stock-AF'!$C$2:$C$215,Shares!$B170,'Stock-AF'!$G$2:$G$215,Shares!$A$1)/SUMIFS('Stock-AF'!AP$2:AP$215,'Stock-AF'!$C$2:$C$215,Shares!$A170,'Stock-AF'!$G$2:$G$215,Shares!$A$1)</f>
        <v>3.4850193904494689E-2</v>
      </c>
      <c r="AH170" s="9">
        <f>SUMIFS('Stock-AF'!AQ$2:AQ$215,'Stock-AF'!$C$2:$C$215,Shares!$B170,'Stock-AF'!$G$2:$G$215,Shares!$A$1)/SUMIFS('Stock-AF'!AQ$2:AQ$215,'Stock-AF'!$C$2:$C$215,Shares!$A170,'Stock-AF'!$G$2:$G$215,Shares!$A$1)</f>
        <v>0</v>
      </c>
      <c r="AI170" s="9">
        <f>SUMIFS('Stock-AF'!AR$2:AR$215,'Stock-AF'!$C$2:$C$215,Shares!$B170,'Stock-AF'!$G$2:$G$215,Shares!$A$1)/SUMIFS('Stock-AF'!AR$2:AR$215,'Stock-AF'!$C$2:$C$215,Shares!$A170,'Stock-AF'!$G$2:$G$215,Shares!$A$1)</f>
        <v>2.0254081021724227E-3</v>
      </c>
      <c r="AJ170" s="9">
        <f>SUMIFS('Stock-AF'!AS$2:AS$215,'Stock-AF'!$C$2:$C$215,Shares!$B170,'Stock-AF'!$G$2:$G$215,Shares!$A$1)/SUMIFS('Stock-AF'!AS$2:AS$215,'Stock-AF'!$C$2:$C$215,Shares!$A170,'Stock-AF'!$G$2:$G$215,Shares!$A$1)</f>
        <v>0</v>
      </c>
      <c r="AK170" s="9">
        <f>SUMIFS('Stock-AF'!AT$2:AT$215,'Stock-AF'!$C$2:$C$215,Shares!$B170,'Stock-AF'!$G$2:$G$215,Shares!$A$1)/SUMIFS('Stock-AF'!AT$2:AT$215,'Stock-AF'!$C$2:$C$215,Shares!$A170,'Stock-AF'!$G$2:$G$215,Shares!$A$1)</f>
        <v>3.5058359859194343E-3</v>
      </c>
      <c r="AL170" s="9">
        <f>SUMIFS('Stock-AF'!AU$2:AU$215,'Stock-AF'!$C$2:$C$215,Shares!$B170,'Stock-AF'!$G$2:$G$215,Shares!$A$1)/SUMIFS('Stock-AF'!AU$2:AU$215,'Stock-AF'!$C$2:$C$215,Shares!$A170,'Stock-AF'!$G$2:$G$215,Shares!$A$1)</f>
        <v>0</v>
      </c>
      <c r="AM170" s="9">
        <f>SUMIFS('Stock-AF'!AV$2:AV$215,'Stock-AF'!$C$2:$C$215,Shares!$B170,'Stock-AF'!$G$2:$G$215,Shares!$A$1)/SUMIFS('Stock-AF'!AV$2:AV$215,'Stock-AF'!$C$2:$C$215,Shares!$A170,'Stock-AF'!$G$2:$G$215,Shares!$A$1)</f>
        <v>4.8793642023337936E-4</v>
      </c>
    </row>
    <row r="171" spans="1:39">
      <c r="A171" t="str">
        <f t="shared" si="2"/>
        <v>R_ES-SH-DH*</v>
      </c>
      <c r="B171" s="4" t="s">
        <v>407</v>
      </c>
      <c r="C171" s="9">
        <f>SUMIFS('Stock-AF'!L$2:L$215,'Stock-AF'!$C$2:$C$215,Shares!$B171,'Stock-AF'!$G$2:$G$215,Shares!$A$1)/SUMIFS('Stock-AF'!L$2:L$215,'Stock-AF'!$C$2:$C$215,Shares!$A171,'Stock-AF'!$G$2:$G$215,Shares!$A$1)</f>
        <v>1.4035016584945836E-2</v>
      </c>
      <c r="D171" s="9">
        <f>SUMIFS('Stock-AF'!M$2:M$215,'Stock-AF'!$C$2:$C$215,Shares!$B171,'Stock-AF'!$G$2:$G$215,Shares!$A$1)/SUMIFS('Stock-AF'!M$2:M$215,'Stock-AF'!$C$2:$C$215,Shares!$A171,'Stock-AF'!$G$2:$G$215,Shares!$A$1)</f>
        <v>8.3047709395960387E-2</v>
      </c>
      <c r="E171" s="9">
        <f>SUMIFS('Stock-AF'!N$2:N$215,'Stock-AF'!$C$2:$C$215,Shares!$B171,'Stock-AF'!$G$2:$G$215,Shares!$A$1)/SUMIFS('Stock-AF'!N$2:N$215,'Stock-AF'!$C$2:$C$215,Shares!$A171,'Stock-AF'!$G$2:$G$215,Shares!$A$1)</f>
        <v>0</v>
      </c>
      <c r="F171" s="9">
        <f>SUMIFS('Stock-AF'!O$2:O$215,'Stock-AF'!$C$2:$C$215,Shares!$B171,'Stock-AF'!$G$2:$G$215,Shares!$A$1)/SUMIFS('Stock-AF'!O$2:O$215,'Stock-AF'!$C$2:$C$215,Shares!$A171,'Stock-AF'!$G$2:$G$215,Shares!$A$1)</f>
        <v>0.12799020498542821</v>
      </c>
      <c r="G171" s="9">
        <f>SUMIFS('Stock-AF'!P$2:P$215,'Stock-AF'!$C$2:$C$215,Shares!$B171,'Stock-AF'!$G$2:$G$215,Shares!$A$1)/SUMIFS('Stock-AF'!P$2:P$215,'Stock-AF'!$C$2:$C$215,Shares!$A171,'Stock-AF'!$G$2:$G$215,Shares!$A$1)</f>
        <v>8.8727831775843005E-4</v>
      </c>
      <c r="H171" s="9">
        <f>SUMIFS('Stock-AF'!Q$2:Q$215,'Stock-AF'!$C$2:$C$215,Shares!$B171,'Stock-AF'!$G$2:$G$215,Shares!$A$1)/SUMIFS('Stock-AF'!Q$2:Q$215,'Stock-AF'!$C$2:$C$215,Shares!$A171,'Stock-AF'!$G$2:$G$215,Shares!$A$1)</f>
        <v>0.17731753200108194</v>
      </c>
      <c r="I171" s="9">
        <f>SUMIFS('Stock-AF'!R$2:R$215,'Stock-AF'!$C$2:$C$215,Shares!$B171,'Stock-AF'!$G$2:$G$215,Shares!$A$1)/SUMIFS('Stock-AF'!R$2:R$215,'Stock-AF'!$C$2:$C$215,Shares!$A171,'Stock-AF'!$G$2:$G$215,Shares!$A$1)</f>
        <v>0.60036806060808068</v>
      </c>
      <c r="J171" s="9">
        <f>SUMIFS('Stock-AF'!S$2:S$215,'Stock-AF'!$C$2:$C$215,Shares!$B171,'Stock-AF'!$G$2:$G$215,Shares!$A$1)/SUMIFS('Stock-AF'!S$2:S$215,'Stock-AF'!$C$2:$C$215,Shares!$A171,'Stock-AF'!$G$2:$G$215,Shares!$A$1)</f>
        <v>0</v>
      </c>
      <c r="K171" s="9">
        <f>SUMIFS('Stock-AF'!T$2:T$215,'Stock-AF'!$C$2:$C$215,Shares!$B171,'Stock-AF'!$G$2:$G$215,Shares!$A$1)/SUMIFS('Stock-AF'!T$2:T$215,'Stock-AF'!$C$2:$C$215,Shares!$A171,'Stock-AF'!$G$2:$G$215,Shares!$A$1)</f>
        <v>7.354522917977277E-2</v>
      </c>
      <c r="L171" s="9">
        <f>SUMIFS('Stock-AF'!U$2:U$215,'Stock-AF'!$C$2:$C$215,Shares!$B171,'Stock-AF'!$G$2:$G$215,Shares!$A$1)/SUMIFS('Stock-AF'!U$2:U$215,'Stock-AF'!$C$2:$C$215,Shares!$A171,'Stock-AF'!$G$2:$G$215,Shares!$A$1)</f>
        <v>2.8463968449941847E-2</v>
      </c>
      <c r="M171" s="9">
        <f>SUMIFS('Stock-AF'!V$2:V$215,'Stock-AF'!$C$2:$C$215,Shares!$B171,'Stock-AF'!$G$2:$G$215,Shares!$A$1)/SUMIFS('Stock-AF'!V$2:V$215,'Stock-AF'!$C$2:$C$215,Shares!$A171,'Stock-AF'!$G$2:$G$215,Shares!$A$1)</f>
        <v>2.1887495407549315E-3</v>
      </c>
      <c r="N171" s="9">
        <f>SUMIFS('Stock-AF'!W$2:W$215,'Stock-AF'!$C$2:$C$215,Shares!$B171,'Stock-AF'!$G$2:$G$215,Shares!$A$1)/SUMIFS('Stock-AF'!W$2:W$215,'Stock-AF'!$C$2:$C$215,Shares!$A171,'Stock-AF'!$G$2:$G$215,Shares!$A$1)</f>
        <v>0.4172171825823181</v>
      </c>
      <c r="O171" s="9">
        <f>SUMIFS('Stock-AF'!X$2:X$215,'Stock-AF'!$C$2:$C$215,Shares!$B171,'Stock-AF'!$G$2:$G$215,Shares!$A$1)/SUMIFS('Stock-AF'!X$2:X$215,'Stock-AF'!$C$2:$C$215,Shares!$A171,'Stock-AF'!$G$2:$G$215,Shares!$A$1)</f>
        <v>0.10005353569458073</v>
      </c>
      <c r="P171" s="9">
        <f>SUMIFS('Stock-AF'!Y$2:Y$215,'Stock-AF'!$C$2:$C$215,Shares!$B171,'Stock-AF'!$G$2:$G$215,Shares!$A$1)/SUMIFS('Stock-AF'!Y$2:Y$215,'Stock-AF'!$C$2:$C$215,Shares!$A171,'Stock-AF'!$G$2:$G$215,Shares!$A$1)</f>
        <v>7.3228777850952512E-2</v>
      </c>
      <c r="Q171" s="9">
        <f>SUMIFS('Stock-AF'!Z$2:Z$215,'Stock-AF'!$C$2:$C$215,Shares!$B171,'Stock-AF'!$G$2:$G$215,Shares!$A$1)/SUMIFS('Stock-AF'!Z$2:Z$215,'Stock-AF'!$C$2:$C$215,Shares!$A171,'Stock-AF'!$G$2:$G$215,Shares!$A$1)</f>
        <v>6.2596553039100958E-2</v>
      </c>
      <c r="R171" s="9">
        <f>SUMIFS('Stock-AF'!AA$2:AA$215,'Stock-AF'!$C$2:$C$215,Shares!$B171,'Stock-AF'!$G$2:$G$215,Shares!$A$1)/SUMIFS('Stock-AF'!AA$2:AA$215,'Stock-AF'!$C$2:$C$215,Shares!$A171,'Stock-AF'!$G$2:$G$215,Shares!$A$1)</f>
        <v>3.893184418697291E-2</v>
      </c>
      <c r="S171" s="9">
        <f>SUMIFS('Stock-AF'!AB$2:AB$215,'Stock-AF'!$C$2:$C$215,Shares!$B171,'Stock-AF'!$G$2:$G$215,Shares!$A$1)/SUMIFS('Stock-AF'!AB$2:AB$215,'Stock-AF'!$C$2:$C$215,Shares!$A171,'Stock-AF'!$G$2:$G$215,Shares!$A$1)</f>
        <v>0</v>
      </c>
      <c r="T171" s="9">
        <f>SUMIFS('Stock-AF'!AC$2:AC$215,'Stock-AF'!$C$2:$C$215,Shares!$B171,'Stock-AF'!$G$2:$G$215,Shares!$A$1)/SUMIFS('Stock-AF'!AC$2:AC$215,'Stock-AF'!$C$2:$C$215,Shares!$A171,'Stock-AF'!$G$2:$G$215,Shares!$A$1)</f>
        <v>0.25302714753315331</v>
      </c>
      <c r="U171" s="9">
        <f>SUMIFS('Stock-AF'!AD$2:AD$215,'Stock-AF'!$C$2:$C$215,Shares!$B171,'Stock-AF'!$G$2:$G$215,Shares!$A$1)/SUMIFS('Stock-AF'!AD$2:AD$215,'Stock-AF'!$C$2:$C$215,Shares!$A171,'Stock-AF'!$G$2:$G$215,Shares!$A$1)</f>
        <v>2.3680598475434651E-3</v>
      </c>
      <c r="V171" s="9">
        <f>SUMIFS('Stock-AF'!AE$2:AE$215,'Stock-AF'!$C$2:$C$215,Shares!$B171,'Stock-AF'!$G$2:$G$215,Shares!$A$1)/SUMIFS('Stock-AF'!AE$2:AE$215,'Stock-AF'!$C$2:$C$215,Shares!$A171,'Stock-AF'!$G$2:$G$215,Shares!$A$1)</f>
        <v>2.5179802998977534E-2</v>
      </c>
      <c r="W171" s="9">
        <f>SUMIFS('Stock-AF'!AF$2:AF$215,'Stock-AF'!$C$2:$C$215,Shares!$B171,'Stock-AF'!$G$2:$G$215,Shares!$A$1)/SUMIFS('Stock-AF'!AF$2:AF$215,'Stock-AF'!$C$2:$C$215,Shares!$A171,'Stock-AF'!$G$2:$G$215,Shares!$A$1)</f>
        <v>2.9971952072275536E-2</v>
      </c>
      <c r="X171" s="9">
        <f>SUMIFS('Stock-AF'!AG$2:AG$215,'Stock-AF'!$C$2:$C$215,Shares!$B171,'Stock-AF'!$G$2:$G$215,Shares!$A$1)/SUMIFS('Stock-AF'!AG$2:AG$215,'Stock-AF'!$C$2:$C$215,Shares!$A171,'Stock-AF'!$G$2:$G$215,Shares!$A$1)</f>
        <v>1.9256833860727424E-3</v>
      </c>
      <c r="Y171" s="9">
        <f>SUMIFS('Stock-AF'!AH$2:AH$215,'Stock-AF'!$C$2:$C$215,Shares!$B171,'Stock-AF'!$G$2:$G$215,Shares!$A$1)/SUMIFS('Stock-AF'!AH$2:AH$215,'Stock-AF'!$C$2:$C$215,Shares!$A171,'Stock-AF'!$G$2:$G$215,Shares!$A$1)</f>
        <v>0.11463225455840304</v>
      </c>
      <c r="Z171" s="9">
        <f>SUMIFS('Stock-AF'!AI$2:AI$215,'Stock-AF'!$C$2:$C$215,Shares!$B171,'Stock-AF'!$G$2:$G$215,Shares!$A$1)/SUMIFS('Stock-AF'!AI$2:AI$215,'Stock-AF'!$C$2:$C$215,Shares!$A171,'Stock-AF'!$G$2:$G$215,Shares!$A$1)</f>
        <v>1.1583068131302636E-2</v>
      </c>
      <c r="AA171" s="9">
        <f>SUMIFS('Stock-AF'!AJ$2:AJ$215,'Stock-AF'!$C$2:$C$215,Shares!$B171,'Stock-AF'!$G$2:$G$215,Shares!$A$1)/SUMIFS('Stock-AF'!AJ$2:AJ$215,'Stock-AF'!$C$2:$C$215,Shares!$A171,'Stock-AF'!$G$2:$G$215,Shares!$A$1)</f>
        <v>0</v>
      </c>
      <c r="AB171" s="9">
        <f>SUMIFS('Stock-AF'!AK$2:AK$215,'Stock-AF'!$C$2:$C$215,Shares!$B171,'Stock-AF'!$G$2:$G$215,Shares!$A$1)/SUMIFS('Stock-AF'!AK$2:AK$215,'Stock-AF'!$C$2:$C$215,Shares!$A171,'Stock-AF'!$G$2:$G$215,Shares!$A$1)</f>
        <v>6.5003734440208488E-2</v>
      </c>
      <c r="AC171" s="9">
        <f>SUMIFS('Stock-AF'!AL$2:AL$215,'Stock-AF'!$C$2:$C$215,Shares!$B171,'Stock-AF'!$G$2:$G$215,Shares!$A$1)/SUMIFS('Stock-AF'!AL$2:AL$215,'Stock-AF'!$C$2:$C$215,Shares!$A171,'Stock-AF'!$G$2:$G$215,Shares!$A$1)</f>
        <v>0</v>
      </c>
      <c r="AD171" s="9">
        <f>SUMIFS('Stock-AF'!AM$2:AM$215,'Stock-AF'!$C$2:$C$215,Shares!$B171,'Stock-AF'!$G$2:$G$215,Shares!$A$1)/SUMIFS('Stock-AF'!AM$2:AM$215,'Stock-AF'!$C$2:$C$215,Shares!$A171,'Stock-AF'!$G$2:$G$215,Shares!$A$1)</f>
        <v>5.2736828346124456E-4</v>
      </c>
      <c r="AE171" s="9">
        <f>SUMIFS('Stock-AF'!AN$2:AN$215,'Stock-AF'!$C$2:$C$215,Shares!$B171,'Stock-AF'!$G$2:$G$215,Shares!$A$1)/SUMIFS('Stock-AF'!AN$2:AN$215,'Stock-AF'!$C$2:$C$215,Shares!$A171,'Stock-AF'!$G$2:$G$215,Shares!$A$1)</f>
        <v>3.6653991478989678E-2</v>
      </c>
      <c r="AF171" s="9">
        <f>SUMIFS('Stock-AF'!AO$2:AO$215,'Stock-AF'!$C$2:$C$215,Shares!$B171,'Stock-AF'!$G$2:$G$215,Shares!$A$1)/SUMIFS('Stock-AF'!AO$2:AO$215,'Stock-AF'!$C$2:$C$215,Shares!$A171,'Stock-AF'!$G$2:$G$215,Shares!$A$1)</f>
        <v>2.6906486997786442E-3</v>
      </c>
      <c r="AG171" s="9">
        <f>SUMIFS('Stock-AF'!AP$2:AP$215,'Stock-AF'!$C$2:$C$215,Shares!$B171,'Stock-AF'!$G$2:$G$215,Shares!$A$1)/SUMIFS('Stock-AF'!AP$2:AP$215,'Stock-AF'!$C$2:$C$215,Shares!$A171,'Stock-AF'!$G$2:$G$215,Shares!$A$1)</f>
        <v>5.4216820583848788E-2</v>
      </c>
      <c r="AH171" s="9">
        <f>SUMIFS('Stock-AF'!AQ$2:AQ$215,'Stock-AF'!$C$2:$C$215,Shares!$B171,'Stock-AF'!$G$2:$G$215,Shares!$A$1)/SUMIFS('Stock-AF'!AQ$2:AQ$215,'Stock-AF'!$C$2:$C$215,Shares!$A171,'Stock-AF'!$G$2:$G$215,Shares!$A$1)</f>
        <v>1.8897377155552711E-3</v>
      </c>
      <c r="AI171" s="9">
        <f>SUMIFS('Stock-AF'!AR$2:AR$215,'Stock-AF'!$C$2:$C$215,Shares!$B171,'Stock-AF'!$G$2:$G$215,Shares!$A$1)/SUMIFS('Stock-AF'!AR$2:AR$215,'Stock-AF'!$C$2:$C$215,Shares!$A171,'Stock-AF'!$G$2:$G$215,Shares!$A$1)</f>
        <v>3.0467770685123439E-4</v>
      </c>
      <c r="AJ171" s="9">
        <f>SUMIFS('Stock-AF'!AS$2:AS$215,'Stock-AF'!$C$2:$C$215,Shares!$B171,'Stock-AF'!$G$2:$G$215,Shares!$A$1)/SUMIFS('Stock-AF'!AS$2:AS$215,'Stock-AF'!$C$2:$C$215,Shares!$A171,'Stock-AF'!$G$2:$G$215,Shares!$A$1)</f>
        <v>2.4972123190928844E-3</v>
      </c>
      <c r="AK171" s="9">
        <f>SUMIFS('Stock-AF'!AT$2:AT$215,'Stock-AF'!$C$2:$C$215,Shares!$B171,'Stock-AF'!$G$2:$G$215,Shares!$A$1)/SUMIFS('Stock-AF'!AT$2:AT$215,'Stock-AF'!$C$2:$C$215,Shares!$A171,'Stock-AF'!$G$2:$G$215,Shares!$A$1)</f>
        <v>9.9744398262466227E-2</v>
      </c>
      <c r="AL171" s="9">
        <f>SUMIFS('Stock-AF'!AU$2:AU$215,'Stock-AF'!$C$2:$C$215,Shares!$B171,'Stock-AF'!$G$2:$G$215,Shares!$A$1)/SUMIFS('Stock-AF'!AU$2:AU$215,'Stock-AF'!$C$2:$C$215,Shares!$A171,'Stock-AF'!$G$2:$G$215,Shares!$A$1)</f>
        <v>0</v>
      </c>
      <c r="AM171" s="9">
        <f>SUMIFS('Stock-AF'!AV$2:AV$215,'Stock-AF'!$C$2:$C$215,Shares!$B171,'Stock-AF'!$G$2:$G$215,Shares!$A$1)/SUMIFS('Stock-AF'!AV$2:AV$215,'Stock-AF'!$C$2:$C$215,Shares!$A171,'Stock-AF'!$G$2:$G$215,Shares!$A$1)</f>
        <v>1.4973532413669522E-2</v>
      </c>
    </row>
    <row r="172" spans="1:39">
      <c r="A172" t="str">
        <f t="shared" si="2"/>
        <v>R_ES-SH-FL*</v>
      </c>
      <c r="B172" s="4" t="s">
        <v>79</v>
      </c>
      <c r="C172" s="9">
        <f>SUMIFS('Stock-AF'!L$2:L$215,'Stock-AF'!$C$2:$C$215,Shares!$B172,'Stock-AF'!$G$2:$G$215,Shares!$A$1)/SUMIFS('Stock-AF'!L$2:L$215,'Stock-AF'!$C$2:$C$215,Shares!$A172,'Stock-AF'!$G$2:$G$215,Shares!$A$1)</f>
        <v>0.92390184911449946</v>
      </c>
      <c r="D172" s="9">
        <f>SUMIFS('Stock-AF'!M$2:M$215,'Stock-AF'!$C$2:$C$215,Shares!$B172,'Stock-AF'!$G$2:$G$215,Shares!$A$1)/SUMIFS('Stock-AF'!M$2:M$215,'Stock-AF'!$C$2:$C$215,Shares!$A172,'Stock-AF'!$G$2:$G$215,Shares!$A$1)</f>
        <v>0.27789097030690657</v>
      </c>
      <c r="E172" s="9">
        <f>SUMIFS('Stock-AF'!N$2:N$215,'Stock-AF'!$C$2:$C$215,Shares!$B172,'Stock-AF'!$G$2:$G$215,Shares!$A$1)/SUMIFS('Stock-AF'!N$2:N$215,'Stock-AF'!$C$2:$C$215,Shares!$A172,'Stock-AF'!$G$2:$G$215,Shares!$A$1)</f>
        <v>0.39366979666986518</v>
      </c>
      <c r="F172" s="9">
        <f>SUMIFS('Stock-AF'!O$2:O$215,'Stock-AF'!$C$2:$C$215,Shares!$B172,'Stock-AF'!$G$2:$G$215,Shares!$A$1)/SUMIFS('Stock-AF'!O$2:O$215,'Stock-AF'!$C$2:$C$215,Shares!$A172,'Stock-AF'!$G$2:$G$215,Shares!$A$1)</f>
        <v>5.8156650815599641E-2</v>
      </c>
      <c r="G172" s="9">
        <f>SUMIFS('Stock-AF'!P$2:P$215,'Stock-AF'!$C$2:$C$215,Shares!$B172,'Stock-AF'!$G$2:$G$215,Shares!$A$1)/SUMIFS('Stock-AF'!P$2:P$215,'Stock-AF'!$C$2:$C$215,Shares!$A172,'Stock-AF'!$G$2:$G$215,Shares!$A$1)</f>
        <v>0.48382559079814624</v>
      </c>
      <c r="H172" s="9">
        <f>SUMIFS('Stock-AF'!Q$2:Q$215,'Stock-AF'!$C$2:$C$215,Shares!$B172,'Stock-AF'!$G$2:$G$215,Shares!$A$1)/SUMIFS('Stock-AF'!Q$2:Q$215,'Stock-AF'!$C$2:$C$215,Shares!$A172,'Stock-AF'!$G$2:$G$215,Shares!$A$1)</f>
        <v>8.4847458910025875E-2</v>
      </c>
      <c r="I172" s="9">
        <f>SUMIFS('Stock-AF'!R$2:R$215,'Stock-AF'!$C$2:$C$215,Shares!$B172,'Stock-AF'!$G$2:$G$215,Shares!$A$1)/SUMIFS('Stock-AF'!R$2:R$215,'Stock-AF'!$C$2:$C$215,Shares!$A172,'Stock-AF'!$G$2:$G$215,Shares!$A$1)</f>
        <v>3.7397830451730132E-2</v>
      </c>
      <c r="J172" s="9">
        <f>SUMIFS('Stock-AF'!S$2:S$215,'Stock-AF'!$C$2:$C$215,Shares!$B172,'Stock-AF'!$G$2:$G$215,Shares!$A$1)/SUMIFS('Stock-AF'!S$2:S$215,'Stock-AF'!$C$2:$C$215,Shares!$A172,'Stock-AF'!$G$2:$G$215,Shares!$A$1)</f>
        <v>0.2189597346692414</v>
      </c>
      <c r="K172" s="9">
        <f>SUMIFS('Stock-AF'!T$2:T$215,'Stock-AF'!$C$2:$C$215,Shares!$B172,'Stock-AF'!$G$2:$G$215,Shares!$A$1)/SUMIFS('Stock-AF'!T$2:T$215,'Stock-AF'!$C$2:$C$215,Shares!$A172,'Stock-AF'!$G$2:$G$215,Shares!$A$1)</f>
        <v>0.10462807653213975</v>
      </c>
      <c r="L172" s="9">
        <f>SUMIFS('Stock-AF'!U$2:U$215,'Stock-AF'!$C$2:$C$215,Shares!$B172,'Stock-AF'!$G$2:$G$215,Shares!$A$1)/SUMIFS('Stock-AF'!U$2:U$215,'Stock-AF'!$C$2:$C$215,Shares!$A172,'Stock-AF'!$G$2:$G$215,Shares!$A$1)</f>
        <v>0.19320322236093862</v>
      </c>
      <c r="M172" s="9">
        <f>SUMIFS('Stock-AF'!V$2:V$215,'Stock-AF'!$C$2:$C$215,Shares!$B172,'Stock-AF'!$G$2:$G$215,Shares!$A$1)/SUMIFS('Stock-AF'!V$2:V$215,'Stock-AF'!$C$2:$C$215,Shares!$A172,'Stock-AF'!$G$2:$G$215,Shares!$A$1)</f>
        <v>0.44291416882934537</v>
      </c>
      <c r="N172" s="9">
        <f>SUMIFS('Stock-AF'!W$2:W$215,'Stock-AF'!$C$2:$C$215,Shares!$B172,'Stock-AF'!$G$2:$G$215,Shares!$A$1)/SUMIFS('Stock-AF'!W$2:W$215,'Stock-AF'!$C$2:$C$215,Shares!$A172,'Stock-AF'!$G$2:$G$215,Shares!$A$1)</f>
        <v>0.18305402608944452</v>
      </c>
      <c r="O172" s="9">
        <f>SUMIFS('Stock-AF'!X$2:X$215,'Stock-AF'!$C$2:$C$215,Shares!$B172,'Stock-AF'!$G$2:$G$215,Shares!$A$1)/SUMIFS('Stock-AF'!X$2:X$215,'Stock-AF'!$C$2:$C$215,Shares!$A172,'Stock-AF'!$G$2:$G$215,Shares!$A$1)</f>
        <v>0.21536310908891812</v>
      </c>
      <c r="P172" s="9">
        <f>SUMIFS('Stock-AF'!Y$2:Y$215,'Stock-AF'!$C$2:$C$215,Shares!$B172,'Stock-AF'!$G$2:$G$215,Shares!$A$1)/SUMIFS('Stock-AF'!Y$2:Y$215,'Stock-AF'!$C$2:$C$215,Shares!$A172,'Stock-AF'!$G$2:$G$215,Shares!$A$1)</f>
        <v>0.27536067177279933</v>
      </c>
      <c r="Q172" s="9">
        <f>SUMIFS('Stock-AF'!Z$2:Z$215,'Stock-AF'!$C$2:$C$215,Shares!$B172,'Stock-AF'!$G$2:$G$215,Shares!$A$1)/SUMIFS('Stock-AF'!Z$2:Z$215,'Stock-AF'!$C$2:$C$215,Shares!$A172,'Stock-AF'!$G$2:$G$215,Shares!$A$1)</f>
        <v>0.1997934154563652</v>
      </c>
      <c r="R172" s="9">
        <f>SUMIFS('Stock-AF'!AA$2:AA$215,'Stock-AF'!$C$2:$C$215,Shares!$B172,'Stock-AF'!$G$2:$G$215,Shares!$A$1)/SUMIFS('Stock-AF'!AA$2:AA$215,'Stock-AF'!$C$2:$C$215,Shares!$A172,'Stock-AF'!$G$2:$G$215,Shares!$A$1)</f>
        <v>0.55454444530856239</v>
      </c>
      <c r="S172" s="9">
        <f>SUMIFS('Stock-AF'!AB$2:AB$215,'Stock-AF'!$C$2:$C$215,Shares!$B172,'Stock-AF'!$G$2:$G$215,Shares!$A$1)/SUMIFS('Stock-AF'!AB$2:AB$215,'Stock-AF'!$C$2:$C$215,Shares!$A172,'Stock-AF'!$G$2:$G$215,Shares!$A$1)</f>
        <v>0.24593308345141099</v>
      </c>
      <c r="T172" s="9">
        <f>SUMIFS('Stock-AF'!AC$2:AC$215,'Stock-AF'!$C$2:$C$215,Shares!$B172,'Stock-AF'!$G$2:$G$215,Shares!$A$1)/SUMIFS('Stock-AF'!AC$2:AC$215,'Stock-AF'!$C$2:$C$215,Shares!$A172,'Stock-AF'!$G$2:$G$215,Shares!$A$1)</f>
        <v>9.3686215596238825E-3</v>
      </c>
      <c r="U172" s="9">
        <f>SUMIFS('Stock-AF'!AD$2:AD$215,'Stock-AF'!$C$2:$C$215,Shares!$B172,'Stock-AF'!$G$2:$G$215,Shares!$A$1)/SUMIFS('Stock-AF'!AD$2:AD$215,'Stock-AF'!$C$2:$C$215,Shares!$A172,'Stock-AF'!$G$2:$G$215,Shares!$A$1)</f>
        <v>0</v>
      </c>
      <c r="V172" s="9">
        <f>SUMIFS('Stock-AF'!AE$2:AE$215,'Stock-AF'!$C$2:$C$215,Shares!$B172,'Stock-AF'!$G$2:$G$215,Shares!$A$1)/SUMIFS('Stock-AF'!AE$2:AE$215,'Stock-AF'!$C$2:$C$215,Shares!$A172,'Stock-AF'!$G$2:$G$215,Shares!$A$1)</f>
        <v>0.24096115540042976</v>
      </c>
      <c r="W172" s="9">
        <f>SUMIFS('Stock-AF'!AF$2:AF$215,'Stock-AF'!$C$2:$C$215,Shares!$B172,'Stock-AF'!$G$2:$G$215,Shares!$A$1)/SUMIFS('Stock-AF'!AF$2:AF$215,'Stock-AF'!$C$2:$C$215,Shares!$A172,'Stock-AF'!$G$2:$G$215,Shares!$A$1)</f>
        <v>0.82409028814881491</v>
      </c>
      <c r="X172" s="9">
        <f>SUMIFS('Stock-AF'!AG$2:AG$215,'Stock-AF'!$C$2:$C$215,Shares!$B172,'Stock-AF'!$G$2:$G$215,Shares!$A$1)/SUMIFS('Stock-AF'!AG$2:AG$215,'Stock-AF'!$C$2:$C$215,Shares!$A172,'Stock-AF'!$G$2:$G$215,Shares!$A$1)</f>
        <v>0.37382263519758147</v>
      </c>
      <c r="Y172" s="9">
        <f>SUMIFS('Stock-AF'!AH$2:AH$215,'Stock-AF'!$C$2:$C$215,Shares!$B172,'Stock-AF'!$G$2:$G$215,Shares!$A$1)/SUMIFS('Stock-AF'!AH$2:AH$215,'Stock-AF'!$C$2:$C$215,Shares!$A172,'Stock-AF'!$G$2:$G$215,Shares!$A$1)</f>
        <v>3.4721801437497153E-2</v>
      </c>
      <c r="Z172" s="9">
        <f>SUMIFS('Stock-AF'!AI$2:AI$215,'Stock-AF'!$C$2:$C$215,Shares!$B172,'Stock-AF'!$G$2:$G$215,Shares!$A$1)/SUMIFS('Stock-AF'!AI$2:AI$215,'Stock-AF'!$C$2:$C$215,Shares!$A172,'Stock-AF'!$G$2:$G$215,Shares!$A$1)</f>
        <v>0.43232778719805837</v>
      </c>
      <c r="AA172" s="9">
        <f>SUMIFS('Stock-AF'!AJ$2:AJ$215,'Stock-AF'!$C$2:$C$215,Shares!$B172,'Stock-AF'!$G$2:$G$215,Shares!$A$1)/SUMIFS('Stock-AF'!AJ$2:AJ$215,'Stock-AF'!$C$2:$C$215,Shares!$A172,'Stock-AF'!$G$2:$G$215,Shares!$A$1)</f>
        <v>0.97803985533650539</v>
      </c>
      <c r="AB172" s="9">
        <f>SUMIFS('Stock-AF'!AK$2:AK$215,'Stock-AF'!$C$2:$C$215,Shares!$B172,'Stock-AF'!$G$2:$G$215,Shares!$A$1)/SUMIFS('Stock-AF'!AK$2:AK$215,'Stock-AF'!$C$2:$C$215,Shares!$A172,'Stock-AF'!$G$2:$G$215,Shares!$A$1)</f>
        <v>0.69186439068185657</v>
      </c>
      <c r="AC172" s="9">
        <f>SUMIFS('Stock-AF'!AL$2:AL$215,'Stock-AF'!$C$2:$C$215,Shares!$B172,'Stock-AF'!$G$2:$G$215,Shares!$A$1)/SUMIFS('Stock-AF'!AL$2:AL$215,'Stock-AF'!$C$2:$C$215,Shares!$A172,'Stock-AF'!$G$2:$G$215,Shares!$A$1)</f>
        <v>5.7334524131131798E-2</v>
      </c>
      <c r="AD172" s="9">
        <f>SUMIFS('Stock-AF'!AM$2:AM$215,'Stock-AF'!$C$2:$C$215,Shares!$B172,'Stock-AF'!$G$2:$G$215,Shares!$A$1)/SUMIFS('Stock-AF'!AM$2:AM$215,'Stock-AF'!$C$2:$C$215,Shares!$A172,'Stock-AF'!$G$2:$G$215,Shares!$A$1)</f>
        <v>3.3041058335350711E-2</v>
      </c>
      <c r="AE172" s="9">
        <f>SUMIFS('Stock-AF'!AN$2:AN$215,'Stock-AF'!$C$2:$C$215,Shares!$B172,'Stock-AF'!$G$2:$G$215,Shares!$A$1)/SUMIFS('Stock-AF'!AN$2:AN$215,'Stock-AF'!$C$2:$C$215,Shares!$A172,'Stock-AF'!$G$2:$G$215,Shares!$A$1)</f>
        <v>0.27264815635550271</v>
      </c>
      <c r="AF172" s="9">
        <f>SUMIFS('Stock-AF'!AO$2:AO$215,'Stock-AF'!$C$2:$C$215,Shares!$B172,'Stock-AF'!$G$2:$G$215,Shares!$A$1)/SUMIFS('Stock-AF'!AO$2:AO$215,'Stock-AF'!$C$2:$C$215,Shares!$A172,'Stock-AF'!$G$2:$G$215,Shares!$A$1)</f>
        <v>0.1330143007518243</v>
      </c>
      <c r="AG172" s="9">
        <f>SUMIFS('Stock-AF'!AP$2:AP$215,'Stock-AF'!$C$2:$C$215,Shares!$B172,'Stock-AF'!$G$2:$G$215,Shares!$A$1)/SUMIFS('Stock-AF'!AP$2:AP$215,'Stock-AF'!$C$2:$C$215,Shares!$A172,'Stock-AF'!$G$2:$G$215,Shares!$A$1)</f>
        <v>0.66756430945950351</v>
      </c>
      <c r="AH172" s="9">
        <f>SUMIFS('Stock-AF'!AQ$2:AQ$215,'Stock-AF'!$C$2:$C$215,Shares!$B172,'Stock-AF'!$G$2:$G$215,Shares!$A$1)/SUMIFS('Stock-AF'!AQ$2:AQ$215,'Stock-AF'!$C$2:$C$215,Shares!$A172,'Stock-AF'!$G$2:$G$215,Shares!$A$1)</f>
        <v>0.43444456765074918</v>
      </c>
      <c r="AI172" s="9">
        <f>SUMIFS('Stock-AF'!AR$2:AR$215,'Stock-AF'!$C$2:$C$215,Shares!$B172,'Stock-AF'!$G$2:$G$215,Shares!$A$1)/SUMIFS('Stock-AF'!AR$2:AR$215,'Stock-AF'!$C$2:$C$215,Shares!$A172,'Stock-AF'!$G$2:$G$215,Shares!$A$1)</f>
        <v>0.51086652699661861</v>
      </c>
      <c r="AJ172" s="9">
        <f>SUMIFS('Stock-AF'!AS$2:AS$215,'Stock-AF'!$C$2:$C$215,Shares!$B172,'Stock-AF'!$G$2:$G$215,Shares!$A$1)/SUMIFS('Stock-AF'!AS$2:AS$215,'Stock-AF'!$C$2:$C$215,Shares!$A172,'Stock-AF'!$G$2:$G$215,Shares!$A$1)</f>
        <v>6.6766931087855613E-2</v>
      </c>
      <c r="AK172" s="9">
        <f>SUMIFS('Stock-AF'!AT$2:AT$215,'Stock-AF'!$C$2:$C$215,Shares!$B172,'Stock-AF'!$G$2:$G$215,Shares!$A$1)/SUMIFS('Stock-AF'!AT$2:AT$215,'Stock-AF'!$C$2:$C$215,Shares!$A172,'Stock-AF'!$G$2:$G$215,Shares!$A$1)</f>
        <v>0.45477577750241532</v>
      </c>
      <c r="AL172" s="9">
        <f>SUMIFS('Stock-AF'!AU$2:AU$215,'Stock-AF'!$C$2:$C$215,Shares!$B172,'Stock-AF'!$G$2:$G$215,Shares!$A$1)/SUMIFS('Stock-AF'!AU$2:AU$215,'Stock-AF'!$C$2:$C$215,Shares!$A172,'Stock-AF'!$G$2:$G$215,Shares!$A$1)</f>
        <v>1.8895971295658329E-2</v>
      </c>
      <c r="AM172" s="9">
        <f>SUMIFS('Stock-AF'!AV$2:AV$215,'Stock-AF'!$C$2:$C$215,Shares!$B172,'Stock-AF'!$G$2:$G$215,Shares!$A$1)/SUMIFS('Stock-AF'!AV$2:AV$215,'Stock-AF'!$C$2:$C$215,Shares!$A172,'Stock-AF'!$G$2:$G$215,Shares!$A$1)</f>
        <v>2.4500872581445073E-2</v>
      </c>
    </row>
    <row r="173" spans="1:39">
      <c r="A173" t="str">
        <f t="shared" si="2"/>
        <v>R_ES-SH-FL*</v>
      </c>
      <c r="B173" s="4" t="s">
        <v>80</v>
      </c>
      <c r="C173" s="9">
        <f>SUMIFS('Stock-AF'!L$2:L$215,'Stock-AF'!$C$2:$C$215,Shares!$B173,'Stock-AF'!$G$2:$G$215,Shares!$A$1)/SUMIFS('Stock-AF'!L$2:L$215,'Stock-AF'!$C$2:$C$215,Shares!$A173,'Stock-AF'!$G$2:$G$215,Shares!$A$1)</f>
        <v>0</v>
      </c>
      <c r="D173" s="9">
        <f>SUMIFS('Stock-AF'!M$2:M$215,'Stock-AF'!$C$2:$C$215,Shares!$B173,'Stock-AF'!$G$2:$G$215,Shares!$A$1)/SUMIFS('Stock-AF'!M$2:M$215,'Stock-AF'!$C$2:$C$215,Shares!$A173,'Stock-AF'!$G$2:$G$215,Shares!$A$1)</f>
        <v>9.6939582281333567E-3</v>
      </c>
      <c r="E173" s="9">
        <f>SUMIFS('Stock-AF'!N$2:N$215,'Stock-AF'!$C$2:$C$215,Shares!$B173,'Stock-AF'!$G$2:$G$215,Shares!$A$1)/SUMIFS('Stock-AF'!N$2:N$215,'Stock-AF'!$C$2:$C$215,Shares!$A173,'Stock-AF'!$G$2:$G$215,Shares!$A$1)</f>
        <v>0.23961834373689647</v>
      </c>
      <c r="F173" s="9">
        <f>SUMIFS('Stock-AF'!O$2:O$215,'Stock-AF'!$C$2:$C$215,Shares!$B173,'Stock-AF'!$G$2:$G$215,Shares!$A$1)/SUMIFS('Stock-AF'!O$2:O$215,'Stock-AF'!$C$2:$C$215,Shares!$A173,'Stock-AF'!$G$2:$G$215,Shares!$A$1)</f>
        <v>1.4042017150085151E-2</v>
      </c>
      <c r="G173" s="9">
        <f>SUMIFS('Stock-AF'!P$2:P$215,'Stock-AF'!$C$2:$C$215,Shares!$B173,'Stock-AF'!$G$2:$G$215,Shares!$A$1)/SUMIFS('Stock-AF'!P$2:P$215,'Stock-AF'!$C$2:$C$215,Shares!$A173,'Stock-AF'!$G$2:$G$215,Shares!$A$1)</f>
        <v>0.12026178932900114</v>
      </c>
      <c r="H173" s="9">
        <f>SUMIFS('Stock-AF'!Q$2:Q$215,'Stock-AF'!$C$2:$C$215,Shares!$B173,'Stock-AF'!$G$2:$G$215,Shares!$A$1)/SUMIFS('Stock-AF'!Q$2:Q$215,'Stock-AF'!$C$2:$C$215,Shares!$A173,'Stock-AF'!$G$2:$G$215,Shares!$A$1)</f>
        <v>1.6299823499454284E-3</v>
      </c>
      <c r="I173" s="9">
        <f>SUMIFS('Stock-AF'!R$2:R$215,'Stock-AF'!$C$2:$C$215,Shares!$B173,'Stock-AF'!$G$2:$G$215,Shares!$A$1)/SUMIFS('Stock-AF'!R$2:R$215,'Stock-AF'!$C$2:$C$215,Shares!$A173,'Stock-AF'!$G$2:$G$215,Shares!$A$1)</f>
        <v>0</v>
      </c>
      <c r="J173" s="9">
        <f>SUMIFS('Stock-AF'!S$2:S$215,'Stock-AF'!$C$2:$C$215,Shares!$B173,'Stock-AF'!$G$2:$G$215,Shares!$A$1)/SUMIFS('Stock-AF'!S$2:S$215,'Stock-AF'!$C$2:$C$215,Shares!$A173,'Stock-AF'!$G$2:$G$215,Shares!$A$1)</f>
        <v>0.12634284025159059</v>
      </c>
      <c r="K173" s="9">
        <f>SUMIFS('Stock-AF'!T$2:T$215,'Stock-AF'!$C$2:$C$215,Shares!$B173,'Stock-AF'!$G$2:$G$215,Shares!$A$1)/SUMIFS('Stock-AF'!T$2:T$215,'Stock-AF'!$C$2:$C$215,Shares!$A173,'Stock-AF'!$G$2:$G$215,Shares!$A$1)</f>
        <v>1.5064602058759122E-2</v>
      </c>
      <c r="L173" s="9">
        <f>SUMIFS('Stock-AF'!U$2:U$215,'Stock-AF'!$C$2:$C$215,Shares!$B173,'Stock-AF'!$G$2:$G$215,Shares!$A$1)/SUMIFS('Stock-AF'!U$2:U$215,'Stock-AF'!$C$2:$C$215,Shares!$A173,'Stock-AF'!$G$2:$G$215,Shares!$A$1)</f>
        <v>0</v>
      </c>
      <c r="M173" s="9">
        <f>SUMIFS('Stock-AF'!V$2:V$215,'Stock-AF'!$C$2:$C$215,Shares!$B173,'Stock-AF'!$G$2:$G$215,Shares!$A$1)/SUMIFS('Stock-AF'!V$2:V$215,'Stock-AF'!$C$2:$C$215,Shares!$A173,'Stock-AF'!$G$2:$G$215,Shares!$A$1)</f>
        <v>9.7152976606546641E-3</v>
      </c>
      <c r="N173" s="9">
        <f>SUMIFS('Stock-AF'!W$2:W$215,'Stock-AF'!$C$2:$C$215,Shares!$B173,'Stock-AF'!$G$2:$G$215,Shares!$A$1)/SUMIFS('Stock-AF'!W$2:W$215,'Stock-AF'!$C$2:$C$215,Shares!$A173,'Stock-AF'!$G$2:$G$215,Shares!$A$1)</f>
        <v>0</v>
      </c>
      <c r="O173" s="9">
        <f>SUMIFS('Stock-AF'!X$2:X$215,'Stock-AF'!$C$2:$C$215,Shares!$B173,'Stock-AF'!$G$2:$G$215,Shares!$A$1)/SUMIFS('Stock-AF'!X$2:X$215,'Stock-AF'!$C$2:$C$215,Shares!$A173,'Stock-AF'!$G$2:$G$215,Shares!$A$1)</f>
        <v>1.6611879732212481E-2</v>
      </c>
      <c r="P173" s="9">
        <f>SUMIFS('Stock-AF'!Y$2:Y$215,'Stock-AF'!$C$2:$C$215,Shares!$B173,'Stock-AF'!$G$2:$G$215,Shares!$A$1)/SUMIFS('Stock-AF'!Y$2:Y$215,'Stock-AF'!$C$2:$C$215,Shares!$A173,'Stock-AF'!$G$2:$G$215,Shares!$A$1)</f>
        <v>1.5866789571626853E-3</v>
      </c>
      <c r="Q173" s="9">
        <f>SUMIFS('Stock-AF'!Z$2:Z$215,'Stock-AF'!$C$2:$C$215,Shares!$B173,'Stock-AF'!$G$2:$G$215,Shares!$A$1)/SUMIFS('Stock-AF'!Z$2:Z$215,'Stock-AF'!$C$2:$C$215,Shares!$A173,'Stock-AF'!$G$2:$G$215,Shares!$A$1)</f>
        <v>5.5271506880465006E-3</v>
      </c>
      <c r="R173" s="9">
        <f>SUMIFS('Stock-AF'!AA$2:AA$215,'Stock-AF'!$C$2:$C$215,Shares!$B173,'Stock-AF'!$G$2:$G$215,Shares!$A$1)/SUMIFS('Stock-AF'!AA$2:AA$215,'Stock-AF'!$C$2:$C$215,Shares!$A173,'Stock-AF'!$G$2:$G$215,Shares!$A$1)</f>
        <v>2.8697142735141139E-3</v>
      </c>
      <c r="S173" s="9">
        <f>SUMIFS('Stock-AF'!AB$2:AB$215,'Stock-AF'!$C$2:$C$215,Shares!$B173,'Stock-AF'!$G$2:$G$215,Shares!$A$1)/SUMIFS('Stock-AF'!AB$2:AB$215,'Stock-AF'!$C$2:$C$215,Shares!$A173,'Stock-AF'!$G$2:$G$215,Shares!$A$1)</f>
        <v>2.1745075151367945E-2</v>
      </c>
      <c r="T173" s="9">
        <f>SUMIFS('Stock-AF'!AC$2:AC$215,'Stock-AF'!$C$2:$C$215,Shares!$B173,'Stock-AF'!$G$2:$G$215,Shares!$A$1)/SUMIFS('Stock-AF'!AC$2:AC$215,'Stock-AF'!$C$2:$C$215,Shares!$A173,'Stock-AF'!$G$2:$G$215,Shares!$A$1)</f>
        <v>0.15659331523620038</v>
      </c>
      <c r="U173" s="9">
        <f>SUMIFS('Stock-AF'!AD$2:AD$215,'Stock-AF'!$C$2:$C$215,Shares!$B173,'Stock-AF'!$G$2:$G$215,Shares!$A$1)/SUMIFS('Stock-AF'!AD$2:AD$215,'Stock-AF'!$C$2:$C$215,Shares!$A173,'Stock-AF'!$G$2:$G$215,Shares!$A$1)</f>
        <v>0</v>
      </c>
      <c r="V173" s="9">
        <f>SUMIFS('Stock-AF'!AE$2:AE$215,'Stock-AF'!$C$2:$C$215,Shares!$B173,'Stock-AF'!$G$2:$G$215,Shares!$A$1)/SUMIFS('Stock-AF'!AE$2:AE$215,'Stock-AF'!$C$2:$C$215,Shares!$A173,'Stock-AF'!$G$2:$G$215,Shares!$A$1)</f>
        <v>1.2856264670911311E-4</v>
      </c>
      <c r="W173" s="9">
        <f>SUMIFS('Stock-AF'!AF$2:AF$215,'Stock-AF'!$C$2:$C$215,Shares!$B173,'Stock-AF'!$G$2:$G$215,Shares!$A$1)/SUMIFS('Stock-AF'!AF$2:AF$215,'Stock-AF'!$C$2:$C$215,Shares!$A173,'Stock-AF'!$G$2:$G$215,Shares!$A$1)</f>
        <v>7.8865399622376181E-2</v>
      </c>
      <c r="X173" s="9">
        <f>SUMIFS('Stock-AF'!AG$2:AG$215,'Stock-AF'!$C$2:$C$215,Shares!$B173,'Stock-AF'!$G$2:$G$215,Shares!$A$1)/SUMIFS('Stock-AF'!AG$2:AG$215,'Stock-AF'!$C$2:$C$215,Shares!$A173,'Stock-AF'!$G$2:$G$215,Shares!$A$1)</f>
        <v>4.2864828947243368E-2</v>
      </c>
      <c r="Y173" s="9">
        <f>SUMIFS('Stock-AF'!AH$2:AH$215,'Stock-AF'!$C$2:$C$215,Shares!$B173,'Stock-AF'!$G$2:$G$215,Shares!$A$1)/SUMIFS('Stock-AF'!AH$2:AH$215,'Stock-AF'!$C$2:$C$215,Shares!$A173,'Stock-AF'!$G$2:$G$215,Shares!$A$1)</f>
        <v>9.5041656995701956E-4</v>
      </c>
      <c r="Z173" s="9">
        <f>SUMIFS('Stock-AF'!AI$2:AI$215,'Stock-AF'!$C$2:$C$215,Shares!$B173,'Stock-AF'!$G$2:$G$215,Shares!$A$1)/SUMIFS('Stock-AF'!AI$2:AI$215,'Stock-AF'!$C$2:$C$215,Shares!$A173,'Stock-AF'!$G$2:$G$215,Shares!$A$1)</f>
        <v>1.746445472044876E-2</v>
      </c>
      <c r="AA173" s="9">
        <f>SUMIFS('Stock-AF'!AJ$2:AJ$215,'Stock-AF'!$C$2:$C$215,Shares!$B173,'Stock-AF'!$G$2:$G$215,Shares!$A$1)/SUMIFS('Stock-AF'!AJ$2:AJ$215,'Stock-AF'!$C$2:$C$215,Shares!$A173,'Stock-AF'!$G$2:$G$215,Shares!$A$1)</f>
        <v>0</v>
      </c>
      <c r="AB173" s="9">
        <f>SUMIFS('Stock-AF'!AK$2:AK$215,'Stock-AF'!$C$2:$C$215,Shares!$B173,'Stock-AF'!$G$2:$G$215,Shares!$A$1)/SUMIFS('Stock-AF'!AK$2:AK$215,'Stock-AF'!$C$2:$C$215,Shares!$A173,'Stock-AF'!$G$2:$G$215,Shares!$A$1)</f>
        <v>0</v>
      </c>
      <c r="AC173" s="9">
        <f>SUMIFS('Stock-AF'!AL$2:AL$215,'Stock-AF'!$C$2:$C$215,Shares!$B173,'Stock-AF'!$G$2:$G$215,Shares!$A$1)/SUMIFS('Stock-AF'!AL$2:AL$215,'Stock-AF'!$C$2:$C$215,Shares!$A173,'Stock-AF'!$G$2:$G$215,Shares!$A$1)</f>
        <v>0</v>
      </c>
      <c r="AD173" s="9">
        <f>SUMIFS('Stock-AF'!AM$2:AM$215,'Stock-AF'!$C$2:$C$215,Shares!$B173,'Stock-AF'!$G$2:$G$215,Shares!$A$1)/SUMIFS('Stock-AF'!AM$2:AM$215,'Stock-AF'!$C$2:$C$215,Shares!$A173,'Stock-AF'!$G$2:$G$215,Shares!$A$1)</f>
        <v>1.6934081316315649E-4</v>
      </c>
      <c r="AE173" s="9">
        <f>SUMIFS('Stock-AF'!AN$2:AN$215,'Stock-AF'!$C$2:$C$215,Shares!$B173,'Stock-AF'!$G$2:$G$215,Shares!$A$1)/SUMIFS('Stock-AF'!AN$2:AN$215,'Stock-AF'!$C$2:$C$215,Shares!$A173,'Stock-AF'!$G$2:$G$215,Shares!$A$1)</f>
        <v>0</v>
      </c>
      <c r="AF173" s="9">
        <f>SUMIFS('Stock-AF'!AO$2:AO$215,'Stock-AF'!$C$2:$C$215,Shares!$B173,'Stock-AF'!$G$2:$G$215,Shares!$A$1)/SUMIFS('Stock-AF'!AO$2:AO$215,'Stock-AF'!$C$2:$C$215,Shares!$A173,'Stock-AF'!$G$2:$G$215,Shares!$A$1)</f>
        <v>0.34445589691347145</v>
      </c>
      <c r="AG173" s="9">
        <f>SUMIFS('Stock-AF'!AP$2:AP$215,'Stock-AF'!$C$2:$C$215,Shares!$B173,'Stock-AF'!$G$2:$G$215,Shares!$A$1)/SUMIFS('Stock-AF'!AP$2:AP$215,'Stock-AF'!$C$2:$C$215,Shares!$A173,'Stock-AF'!$G$2:$G$215,Shares!$A$1)</f>
        <v>0</v>
      </c>
      <c r="AH173" s="9">
        <f>SUMIFS('Stock-AF'!AQ$2:AQ$215,'Stock-AF'!$C$2:$C$215,Shares!$B173,'Stock-AF'!$G$2:$G$215,Shares!$A$1)/SUMIFS('Stock-AF'!AQ$2:AQ$215,'Stock-AF'!$C$2:$C$215,Shares!$A173,'Stock-AF'!$G$2:$G$215,Shares!$A$1)</f>
        <v>1.4401492135874374E-3</v>
      </c>
      <c r="AI173" s="9">
        <f>SUMIFS('Stock-AF'!AR$2:AR$215,'Stock-AF'!$C$2:$C$215,Shares!$B173,'Stock-AF'!$G$2:$G$215,Shares!$A$1)/SUMIFS('Stock-AF'!AR$2:AR$215,'Stock-AF'!$C$2:$C$215,Shares!$A173,'Stock-AF'!$G$2:$G$215,Shares!$A$1)</f>
        <v>0.12114455011742267</v>
      </c>
      <c r="AJ173" s="9">
        <f>SUMIFS('Stock-AF'!AS$2:AS$215,'Stock-AF'!$C$2:$C$215,Shares!$B173,'Stock-AF'!$G$2:$G$215,Shares!$A$1)/SUMIFS('Stock-AF'!AS$2:AS$215,'Stock-AF'!$C$2:$C$215,Shares!$A173,'Stock-AF'!$G$2:$G$215,Shares!$A$1)</f>
        <v>0</v>
      </c>
      <c r="AK173" s="9">
        <f>SUMIFS('Stock-AF'!AT$2:AT$215,'Stock-AF'!$C$2:$C$215,Shares!$B173,'Stock-AF'!$G$2:$G$215,Shares!$A$1)/SUMIFS('Stock-AF'!AT$2:AT$215,'Stock-AF'!$C$2:$C$215,Shares!$A173,'Stock-AF'!$G$2:$G$215,Shares!$A$1)</f>
        <v>1.3604901470522345E-3</v>
      </c>
      <c r="AL173" s="9">
        <f>SUMIFS('Stock-AF'!AU$2:AU$215,'Stock-AF'!$C$2:$C$215,Shares!$B173,'Stock-AF'!$G$2:$G$215,Shares!$A$1)/SUMIFS('Stock-AF'!AU$2:AU$215,'Stock-AF'!$C$2:$C$215,Shares!$A173,'Stock-AF'!$G$2:$G$215,Shares!$A$1)</f>
        <v>2.3715404645172158E-2</v>
      </c>
      <c r="AM173" s="9">
        <f>SUMIFS('Stock-AF'!AV$2:AV$215,'Stock-AF'!$C$2:$C$215,Shares!$B173,'Stock-AF'!$G$2:$G$215,Shares!$A$1)/SUMIFS('Stock-AF'!AV$2:AV$215,'Stock-AF'!$C$2:$C$215,Shares!$A173,'Stock-AF'!$G$2:$G$215,Shares!$A$1)</f>
        <v>1.5778927467787331E-2</v>
      </c>
    </row>
    <row r="174" spans="1:39">
      <c r="A174" t="str">
        <f t="shared" si="2"/>
        <v>R_ES-SH-FL*</v>
      </c>
      <c r="B174" s="4" t="s">
        <v>600</v>
      </c>
      <c r="C174" s="9">
        <f>SUMIFS('Stock-AF'!L$2:L$215,'Stock-AF'!$C$2:$C$215,Shares!$B174,'Stock-AF'!$G$2:$G$215,Shares!$A$1)/SUMIFS('Stock-AF'!L$2:L$215,'Stock-AF'!$C$2:$C$215,Shares!$A174,'Stock-AF'!$G$2:$G$215,Shares!$A$1)</f>
        <v>0</v>
      </c>
      <c r="D174" s="9">
        <f>SUMIFS('Stock-AF'!M$2:M$215,'Stock-AF'!$C$2:$C$215,Shares!$B174,'Stock-AF'!$G$2:$G$215,Shares!$A$1)/SUMIFS('Stock-AF'!M$2:M$215,'Stock-AF'!$C$2:$C$215,Shares!$A174,'Stock-AF'!$G$2:$G$215,Shares!$A$1)</f>
        <v>5.5344148483947777E-3</v>
      </c>
      <c r="E174" s="9">
        <f>SUMIFS('Stock-AF'!N$2:N$215,'Stock-AF'!$C$2:$C$215,Shares!$B174,'Stock-AF'!$G$2:$G$215,Shares!$A$1)/SUMIFS('Stock-AF'!N$2:N$215,'Stock-AF'!$C$2:$C$215,Shares!$A174,'Stock-AF'!$G$2:$G$215,Shares!$A$1)</f>
        <v>0</v>
      </c>
      <c r="F174" s="9">
        <f>SUMIFS('Stock-AF'!O$2:O$215,'Stock-AF'!$C$2:$C$215,Shares!$B174,'Stock-AF'!$G$2:$G$215,Shares!$A$1)/SUMIFS('Stock-AF'!O$2:O$215,'Stock-AF'!$C$2:$C$215,Shares!$A174,'Stock-AF'!$G$2:$G$215,Shares!$A$1)</f>
        <v>7.4106813421792323E-5</v>
      </c>
      <c r="G174" s="9">
        <f>SUMIFS('Stock-AF'!P$2:P$215,'Stock-AF'!$C$2:$C$215,Shares!$B174,'Stock-AF'!$G$2:$G$215,Shares!$A$1)/SUMIFS('Stock-AF'!P$2:P$215,'Stock-AF'!$C$2:$C$215,Shares!$A174,'Stock-AF'!$G$2:$G$215,Shares!$A$1)</f>
        <v>0</v>
      </c>
      <c r="H174" s="9">
        <f>SUMIFS('Stock-AF'!Q$2:Q$215,'Stock-AF'!$C$2:$C$215,Shares!$B174,'Stock-AF'!$G$2:$G$215,Shares!$A$1)/SUMIFS('Stock-AF'!Q$2:Q$215,'Stock-AF'!$C$2:$C$215,Shares!$A174,'Stock-AF'!$G$2:$G$215,Shares!$A$1)</f>
        <v>1.7245047085697986E-2</v>
      </c>
      <c r="I174" s="9">
        <f>SUMIFS('Stock-AF'!R$2:R$215,'Stock-AF'!$C$2:$C$215,Shares!$B174,'Stock-AF'!$G$2:$G$215,Shares!$A$1)/SUMIFS('Stock-AF'!R$2:R$215,'Stock-AF'!$C$2:$C$215,Shares!$A174,'Stock-AF'!$G$2:$G$215,Shares!$A$1)</f>
        <v>0</v>
      </c>
      <c r="J174" s="9">
        <f>SUMIFS('Stock-AF'!S$2:S$215,'Stock-AF'!$C$2:$C$215,Shares!$B174,'Stock-AF'!$G$2:$G$215,Shares!$A$1)/SUMIFS('Stock-AF'!S$2:S$215,'Stock-AF'!$C$2:$C$215,Shares!$A174,'Stock-AF'!$G$2:$G$215,Shares!$A$1)</f>
        <v>2.8311832527536714E-3</v>
      </c>
      <c r="K174" s="9">
        <f>SUMIFS('Stock-AF'!T$2:T$215,'Stock-AF'!$C$2:$C$215,Shares!$B174,'Stock-AF'!$G$2:$G$215,Shares!$A$1)/SUMIFS('Stock-AF'!T$2:T$215,'Stock-AF'!$C$2:$C$215,Shares!$A174,'Stock-AF'!$G$2:$G$215,Shares!$A$1)</f>
        <v>3.4656883961448428E-3</v>
      </c>
      <c r="L174" s="9">
        <f>SUMIFS('Stock-AF'!U$2:U$215,'Stock-AF'!$C$2:$C$215,Shares!$B174,'Stock-AF'!$G$2:$G$215,Shares!$A$1)/SUMIFS('Stock-AF'!U$2:U$215,'Stock-AF'!$C$2:$C$215,Shares!$A174,'Stock-AF'!$G$2:$G$215,Shares!$A$1)</f>
        <v>5.6360191637184779E-3</v>
      </c>
      <c r="M174" s="9">
        <f>SUMIFS('Stock-AF'!V$2:V$215,'Stock-AF'!$C$2:$C$215,Shares!$B174,'Stock-AF'!$G$2:$G$215,Shares!$A$1)/SUMIFS('Stock-AF'!V$2:V$215,'Stock-AF'!$C$2:$C$215,Shares!$A174,'Stock-AF'!$G$2:$G$215,Shares!$A$1)</f>
        <v>1.6068728987709936E-2</v>
      </c>
      <c r="N174" s="9">
        <f>SUMIFS('Stock-AF'!W$2:W$215,'Stock-AF'!$C$2:$C$215,Shares!$B174,'Stock-AF'!$G$2:$G$215,Shares!$A$1)/SUMIFS('Stock-AF'!W$2:W$215,'Stock-AF'!$C$2:$C$215,Shares!$A174,'Stock-AF'!$G$2:$G$215,Shares!$A$1)</f>
        <v>0</v>
      </c>
      <c r="O174" s="9">
        <f>SUMIFS('Stock-AF'!X$2:X$215,'Stock-AF'!$C$2:$C$215,Shares!$B174,'Stock-AF'!$G$2:$G$215,Shares!$A$1)/SUMIFS('Stock-AF'!X$2:X$215,'Stock-AF'!$C$2:$C$215,Shares!$A174,'Stock-AF'!$G$2:$G$215,Shares!$A$1)</f>
        <v>6.7409113027371561E-3</v>
      </c>
      <c r="P174" s="9">
        <f>SUMIFS('Stock-AF'!Y$2:Y$215,'Stock-AF'!$C$2:$C$215,Shares!$B174,'Stock-AF'!$G$2:$G$215,Shares!$A$1)/SUMIFS('Stock-AF'!Y$2:Y$215,'Stock-AF'!$C$2:$C$215,Shares!$A174,'Stock-AF'!$G$2:$G$215,Shares!$A$1)</f>
        <v>6.5619913047820375E-2</v>
      </c>
      <c r="Q174" s="9">
        <f>SUMIFS('Stock-AF'!Z$2:Z$215,'Stock-AF'!$C$2:$C$215,Shares!$B174,'Stock-AF'!$G$2:$G$215,Shares!$A$1)/SUMIFS('Stock-AF'!Z$2:Z$215,'Stock-AF'!$C$2:$C$215,Shares!$A174,'Stock-AF'!$G$2:$G$215,Shares!$A$1)</f>
        <v>2.6582252013490629E-2</v>
      </c>
      <c r="R174" s="9">
        <f>SUMIFS('Stock-AF'!AA$2:AA$215,'Stock-AF'!$C$2:$C$215,Shares!$B174,'Stock-AF'!$G$2:$G$215,Shares!$A$1)/SUMIFS('Stock-AF'!AA$2:AA$215,'Stock-AF'!$C$2:$C$215,Shares!$A174,'Stock-AF'!$G$2:$G$215,Shares!$A$1)</f>
        <v>0</v>
      </c>
      <c r="S174" s="9">
        <f>SUMIFS('Stock-AF'!AB$2:AB$215,'Stock-AF'!$C$2:$C$215,Shares!$B174,'Stock-AF'!$G$2:$G$215,Shares!$A$1)/SUMIFS('Stock-AF'!AB$2:AB$215,'Stock-AF'!$C$2:$C$215,Shares!$A174,'Stock-AF'!$G$2:$G$215,Shares!$A$1)</f>
        <v>1.4966465887836185E-4</v>
      </c>
      <c r="T174" s="9">
        <f>SUMIFS('Stock-AF'!AC$2:AC$215,'Stock-AF'!$C$2:$C$215,Shares!$B174,'Stock-AF'!$G$2:$G$215,Shares!$A$1)/SUMIFS('Stock-AF'!AC$2:AC$215,'Stock-AF'!$C$2:$C$215,Shares!$A174,'Stock-AF'!$G$2:$G$215,Shares!$A$1)</f>
        <v>7.9319687612868384E-4</v>
      </c>
      <c r="U174" s="9">
        <f>SUMIFS('Stock-AF'!AD$2:AD$215,'Stock-AF'!$C$2:$C$215,Shares!$B174,'Stock-AF'!$G$2:$G$215,Shares!$A$1)/SUMIFS('Stock-AF'!AD$2:AD$215,'Stock-AF'!$C$2:$C$215,Shares!$A174,'Stock-AF'!$G$2:$G$215,Shares!$A$1)</f>
        <v>0</v>
      </c>
      <c r="V174" s="9">
        <f>SUMIFS('Stock-AF'!AE$2:AE$215,'Stock-AF'!$C$2:$C$215,Shares!$B174,'Stock-AF'!$G$2:$G$215,Shares!$A$1)/SUMIFS('Stock-AF'!AE$2:AE$215,'Stock-AF'!$C$2:$C$215,Shares!$A174,'Stock-AF'!$G$2:$G$215,Shares!$A$1)</f>
        <v>3.1482287903066282E-3</v>
      </c>
      <c r="W174" s="9">
        <f>SUMIFS('Stock-AF'!AF$2:AF$215,'Stock-AF'!$C$2:$C$215,Shares!$B174,'Stock-AF'!$G$2:$G$215,Shares!$A$1)/SUMIFS('Stock-AF'!AF$2:AF$215,'Stock-AF'!$C$2:$C$215,Shares!$A174,'Stock-AF'!$G$2:$G$215,Shares!$A$1)</f>
        <v>0</v>
      </c>
      <c r="X174" s="9">
        <f>SUMIFS('Stock-AF'!AG$2:AG$215,'Stock-AF'!$C$2:$C$215,Shares!$B174,'Stock-AF'!$G$2:$G$215,Shares!$A$1)/SUMIFS('Stock-AF'!AG$2:AG$215,'Stock-AF'!$C$2:$C$215,Shares!$A174,'Stock-AF'!$G$2:$G$215,Shares!$A$1)</f>
        <v>2.5514720502193194E-4</v>
      </c>
      <c r="Y174" s="9">
        <f>SUMIFS('Stock-AF'!AH$2:AH$215,'Stock-AF'!$C$2:$C$215,Shares!$B174,'Stock-AF'!$G$2:$G$215,Shares!$A$1)/SUMIFS('Stock-AF'!AH$2:AH$215,'Stock-AF'!$C$2:$C$215,Shares!$A174,'Stock-AF'!$G$2:$G$215,Shares!$A$1)</f>
        <v>0</v>
      </c>
      <c r="Z174" s="9">
        <f>SUMIFS('Stock-AF'!AI$2:AI$215,'Stock-AF'!$C$2:$C$215,Shares!$B174,'Stock-AF'!$G$2:$G$215,Shares!$A$1)/SUMIFS('Stock-AF'!AI$2:AI$215,'Stock-AF'!$C$2:$C$215,Shares!$A174,'Stock-AF'!$G$2:$G$215,Shares!$A$1)</f>
        <v>0</v>
      </c>
      <c r="AA174" s="9">
        <f>SUMIFS('Stock-AF'!AJ$2:AJ$215,'Stock-AF'!$C$2:$C$215,Shares!$B174,'Stock-AF'!$G$2:$G$215,Shares!$A$1)/SUMIFS('Stock-AF'!AJ$2:AJ$215,'Stock-AF'!$C$2:$C$215,Shares!$A174,'Stock-AF'!$G$2:$G$215,Shares!$A$1)</f>
        <v>0</v>
      </c>
      <c r="AB174" s="9">
        <f>SUMIFS('Stock-AF'!AK$2:AK$215,'Stock-AF'!$C$2:$C$215,Shares!$B174,'Stock-AF'!$G$2:$G$215,Shares!$A$1)/SUMIFS('Stock-AF'!AK$2:AK$215,'Stock-AF'!$C$2:$C$215,Shares!$A174,'Stock-AF'!$G$2:$G$215,Shares!$A$1)</f>
        <v>0</v>
      </c>
      <c r="AC174" s="9">
        <f>SUMIFS('Stock-AF'!AL$2:AL$215,'Stock-AF'!$C$2:$C$215,Shares!$B174,'Stock-AF'!$G$2:$G$215,Shares!$A$1)/SUMIFS('Stock-AF'!AL$2:AL$215,'Stock-AF'!$C$2:$C$215,Shares!$A174,'Stock-AF'!$G$2:$G$215,Shares!$A$1)</f>
        <v>0</v>
      </c>
      <c r="AD174" s="9">
        <f>SUMIFS('Stock-AF'!AM$2:AM$215,'Stock-AF'!$C$2:$C$215,Shares!$B174,'Stock-AF'!$G$2:$G$215,Shares!$A$1)/SUMIFS('Stock-AF'!AM$2:AM$215,'Stock-AF'!$C$2:$C$215,Shares!$A174,'Stock-AF'!$G$2:$G$215,Shares!$A$1)</f>
        <v>1.4387294351938882E-3</v>
      </c>
      <c r="AE174" s="9">
        <f>SUMIFS('Stock-AF'!AN$2:AN$215,'Stock-AF'!$C$2:$C$215,Shares!$B174,'Stock-AF'!$G$2:$G$215,Shares!$A$1)/SUMIFS('Stock-AF'!AN$2:AN$215,'Stock-AF'!$C$2:$C$215,Shares!$A174,'Stock-AF'!$G$2:$G$215,Shares!$A$1)</f>
        <v>0.27194148912337984</v>
      </c>
      <c r="AF174" s="9">
        <f>SUMIFS('Stock-AF'!AO$2:AO$215,'Stock-AF'!$C$2:$C$215,Shares!$B174,'Stock-AF'!$G$2:$G$215,Shares!$A$1)/SUMIFS('Stock-AF'!AO$2:AO$215,'Stock-AF'!$C$2:$C$215,Shares!$A174,'Stock-AF'!$G$2:$G$215,Shares!$A$1)</f>
        <v>1.4515518496817706E-4</v>
      </c>
      <c r="AG174" s="9">
        <f>SUMIFS('Stock-AF'!AP$2:AP$215,'Stock-AF'!$C$2:$C$215,Shares!$B174,'Stock-AF'!$G$2:$G$215,Shares!$A$1)/SUMIFS('Stock-AF'!AP$2:AP$215,'Stock-AF'!$C$2:$C$215,Shares!$A174,'Stock-AF'!$G$2:$G$215,Shares!$A$1)</f>
        <v>2.2763254072251105E-2</v>
      </c>
      <c r="AH174" s="9">
        <f>SUMIFS('Stock-AF'!AQ$2:AQ$215,'Stock-AF'!$C$2:$C$215,Shares!$B174,'Stock-AF'!$G$2:$G$215,Shares!$A$1)/SUMIFS('Stock-AF'!AQ$2:AQ$215,'Stock-AF'!$C$2:$C$215,Shares!$A174,'Stock-AF'!$G$2:$G$215,Shares!$A$1)</f>
        <v>0</v>
      </c>
      <c r="AI174" s="9">
        <f>SUMIFS('Stock-AF'!AR$2:AR$215,'Stock-AF'!$C$2:$C$215,Shares!$B174,'Stock-AF'!$G$2:$G$215,Shares!$A$1)/SUMIFS('Stock-AF'!AR$2:AR$215,'Stock-AF'!$C$2:$C$215,Shares!$A174,'Stock-AF'!$G$2:$G$215,Shares!$A$1)</f>
        <v>0</v>
      </c>
      <c r="AJ174" s="9">
        <f>SUMIFS('Stock-AF'!AS$2:AS$215,'Stock-AF'!$C$2:$C$215,Shares!$B174,'Stock-AF'!$G$2:$G$215,Shares!$A$1)/SUMIFS('Stock-AF'!AS$2:AS$215,'Stock-AF'!$C$2:$C$215,Shares!$A174,'Stock-AF'!$G$2:$G$215,Shares!$A$1)</f>
        <v>0.13040935132094195</v>
      </c>
      <c r="AK174" s="9">
        <f>SUMIFS('Stock-AF'!AT$2:AT$215,'Stock-AF'!$C$2:$C$215,Shares!$B174,'Stock-AF'!$G$2:$G$215,Shares!$A$1)/SUMIFS('Stock-AF'!AT$2:AT$215,'Stock-AF'!$C$2:$C$215,Shares!$A174,'Stock-AF'!$G$2:$G$215,Shares!$A$1)</f>
        <v>0</v>
      </c>
      <c r="AL174" s="9">
        <f>SUMIFS('Stock-AF'!AU$2:AU$215,'Stock-AF'!$C$2:$C$215,Shares!$B174,'Stock-AF'!$G$2:$G$215,Shares!$A$1)/SUMIFS('Stock-AF'!AU$2:AU$215,'Stock-AF'!$C$2:$C$215,Shares!$A174,'Stock-AF'!$G$2:$G$215,Shares!$A$1)</f>
        <v>7.2456103722712403E-4</v>
      </c>
      <c r="AM174" s="9">
        <f>SUMIFS('Stock-AF'!AV$2:AV$215,'Stock-AF'!$C$2:$C$215,Shares!$B174,'Stock-AF'!$G$2:$G$215,Shares!$A$1)/SUMIFS('Stock-AF'!AV$2:AV$215,'Stock-AF'!$C$2:$C$215,Shares!$A174,'Stock-AF'!$G$2:$G$215,Shares!$A$1)</f>
        <v>1.2379105126563805E-3</v>
      </c>
    </row>
    <row r="175" spans="1:39">
      <c r="A175" t="str">
        <f t="shared" si="2"/>
        <v>R_ES-SH-FL*</v>
      </c>
      <c r="B175" s="4" t="s">
        <v>601</v>
      </c>
      <c r="C175" s="9">
        <f>SUMIFS('Stock-AF'!L$2:L$215,'Stock-AF'!$C$2:$C$215,Shares!$B175,'Stock-AF'!$G$2:$G$215,Shares!$A$1)/SUMIFS('Stock-AF'!L$2:L$215,'Stock-AF'!$C$2:$C$215,Shares!$A175,'Stock-AF'!$G$2:$G$215,Shares!$A$1)</f>
        <v>0</v>
      </c>
      <c r="D175" s="9">
        <f>SUMIFS('Stock-AF'!M$2:M$215,'Stock-AF'!$C$2:$C$215,Shares!$B175,'Stock-AF'!$G$2:$G$215,Shares!$A$1)/SUMIFS('Stock-AF'!M$2:M$215,'Stock-AF'!$C$2:$C$215,Shares!$A175,'Stock-AF'!$G$2:$G$215,Shares!$A$1)</f>
        <v>1.8186082462229861E-2</v>
      </c>
      <c r="E175" s="9">
        <f>SUMIFS('Stock-AF'!N$2:N$215,'Stock-AF'!$C$2:$C$215,Shares!$B175,'Stock-AF'!$G$2:$G$215,Shares!$A$1)/SUMIFS('Stock-AF'!N$2:N$215,'Stock-AF'!$C$2:$C$215,Shares!$A175,'Stock-AF'!$G$2:$G$215,Shares!$A$1)</f>
        <v>0</v>
      </c>
      <c r="F175" s="9">
        <f>SUMIFS('Stock-AF'!O$2:O$215,'Stock-AF'!$C$2:$C$215,Shares!$B175,'Stock-AF'!$G$2:$G$215,Shares!$A$1)/SUMIFS('Stock-AF'!O$2:O$215,'Stock-AF'!$C$2:$C$215,Shares!$A175,'Stock-AF'!$G$2:$G$215,Shares!$A$1)</f>
        <v>5.0296878578041754E-5</v>
      </c>
      <c r="G175" s="9">
        <f>SUMIFS('Stock-AF'!P$2:P$215,'Stock-AF'!$C$2:$C$215,Shares!$B175,'Stock-AF'!$G$2:$G$215,Shares!$A$1)/SUMIFS('Stock-AF'!P$2:P$215,'Stock-AF'!$C$2:$C$215,Shares!$A175,'Stock-AF'!$G$2:$G$215,Shares!$A$1)</f>
        <v>0</v>
      </c>
      <c r="H175" s="9">
        <f>SUMIFS('Stock-AF'!Q$2:Q$215,'Stock-AF'!$C$2:$C$215,Shares!$B175,'Stock-AF'!$G$2:$G$215,Shares!$A$1)/SUMIFS('Stock-AF'!Q$2:Q$215,'Stock-AF'!$C$2:$C$215,Shares!$A175,'Stock-AF'!$G$2:$G$215,Shares!$A$1)</f>
        <v>1.3237344338948725E-2</v>
      </c>
      <c r="I175" s="9">
        <f>SUMIFS('Stock-AF'!R$2:R$215,'Stock-AF'!$C$2:$C$215,Shares!$B175,'Stock-AF'!$G$2:$G$215,Shares!$A$1)/SUMIFS('Stock-AF'!R$2:R$215,'Stock-AF'!$C$2:$C$215,Shares!$A175,'Stock-AF'!$G$2:$G$215,Shares!$A$1)</f>
        <v>0</v>
      </c>
      <c r="J175" s="9">
        <f>SUMIFS('Stock-AF'!S$2:S$215,'Stock-AF'!$C$2:$C$215,Shares!$B175,'Stock-AF'!$G$2:$G$215,Shares!$A$1)/SUMIFS('Stock-AF'!S$2:S$215,'Stock-AF'!$C$2:$C$215,Shares!$A175,'Stock-AF'!$G$2:$G$215,Shares!$A$1)</f>
        <v>2.5467256182472582E-3</v>
      </c>
      <c r="K175" s="9">
        <f>SUMIFS('Stock-AF'!T$2:T$215,'Stock-AF'!$C$2:$C$215,Shares!$B175,'Stock-AF'!$G$2:$G$215,Shares!$A$1)/SUMIFS('Stock-AF'!T$2:T$215,'Stock-AF'!$C$2:$C$215,Shares!$A175,'Stock-AF'!$G$2:$G$215,Shares!$A$1)</f>
        <v>5.68610851198177E-3</v>
      </c>
      <c r="L175" s="9">
        <f>SUMIFS('Stock-AF'!U$2:U$215,'Stock-AF'!$C$2:$C$215,Shares!$B175,'Stock-AF'!$G$2:$G$215,Shares!$A$1)/SUMIFS('Stock-AF'!U$2:U$215,'Stock-AF'!$C$2:$C$215,Shares!$A175,'Stock-AF'!$G$2:$G$215,Shares!$A$1)</f>
        <v>1.6435807464438483E-3</v>
      </c>
      <c r="M175" s="9">
        <f>SUMIFS('Stock-AF'!V$2:V$215,'Stock-AF'!$C$2:$C$215,Shares!$B175,'Stock-AF'!$G$2:$G$215,Shares!$A$1)/SUMIFS('Stock-AF'!V$2:V$215,'Stock-AF'!$C$2:$C$215,Shares!$A175,'Stock-AF'!$G$2:$G$215,Shares!$A$1)</f>
        <v>1.6745731799413111E-3</v>
      </c>
      <c r="N175" s="9">
        <f>SUMIFS('Stock-AF'!W$2:W$215,'Stock-AF'!$C$2:$C$215,Shares!$B175,'Stock-AF'!$G$2:$G$215,Shares!$A$1)/SUMIFS('Stock-AF'!W$2:W$215,'Stock-AF'!$C$2:$C$215,Shares!$A175,'Stock-AF'!$G$2:$G$215,Shares!$A$1)</f>
        <v>0</v>
      </c>
      <c r="O175" s="9">
        <f>SUMIFS('Stock-AF'!X$2:X$215,'Stock-AF'!$C$2:$C$215,Shares!$B175,'Stock-AF'!$G$2:$G$215,Shares!$A$1)/SUMIFS('Stock-AF'!X$2:X$215,'Stock-AF'!$C$2:$C$215,Shares!$A175,'Stock-AF'!$G$2:$G$215,Shares!$A$1)</f>
        <v>0</v>
      </c>
      <c r="P175" s="9">
        <f>SUMIFS('Stock-AF'!Y$2:Y$215,'Stock-AF'!$C$2:$C$215,Shares!$B175,'Stock-AF'!$G$2:$G$215,Shares!$A$1)/SUMIFS('Stock-AF'!Y$2:Y$215,'Stock-AF'!$C$2:$C$215,Shares!$A175,'Stock-AF'!$G$2:$G$215,Shares!$A$1)</f>
        <v>7.5338873594607758E-3</v>
      </c>
      <c r="Q175" s="9">
        <f>SUMIFS('Stock-AF'!Z$2:Z$215,'Stock-AF'!$C$2:$C$215,Shares!$B175,'Stock-AF'!$G$2:$G$215,Shares!$A$1)/SUMIFS('Stock-AF'!Z$2:Z$215,'Stock-AF'!$C$2:$C$215,Shares!$A175,'Stock-AF'!$G$2:$G$215,Shares!$A$1)</f>
        <v>3.8596400793424667E-3</v>
      </c>
      <c r="R175" s="9">
        <f>SUMIFS('Stock-AF'!AA$2:AA$215,'Stock-AF'!$C$2:$C$215,Shares!$B175,'Stock-AF'!$G$2:$G$215,Shares!$A$1)/SUMIFS('Stock-AF'!AA$2:AA$215,'Stock-AF'!$C$2:$C$215,Shares!$A175,'Stock-AF'!$G$2:$G$215,Shares!$A$1)</f>
        <v>0</v>
      </c>
      <c r="S175" s="9">
        <f>SUMIFS('Stock-AF'!AB$2:AB$215,'Stock-AF'!$C$2:$C$215,Shares!$B175,'Stock-AF'!$G$2:$G$215,Shares!$A$1)/SUMIFS('Stock-AF'!AB$2:AB$215,'Stock-AF'!$C$2:$C$215,Shares!$A175,'Stock-AF'!$G$2:$G$215,Shares!$A$1)</f>
        <v>1.8014356422560971E-4</v>
      </c>
      <c r="T175" s="9">
        <f>SUMIFS('Stock-AF'!AC$2:AC$215,'Stock-AF'!$C$2:$C$215,Shares!$B175,'Stock-AF'!$G$2:$G$215,Shares!$A$1)/SUMIFS('Stock-AF'!AC$2:AC$215,'Stock-AF'!$C$2:$C$215,Shares!$A175,'Stock-AF'!$G$2:$G$215,Shares!$A$1)</f>
        <v>1.0943892174418465E-3</v>
      </c>
      <c r="U175" s="9">
        <f>SUMIFS('Stock-AF'!AD$2:AD$215,'Stock-AF'!$C$2:$C$215,Shares!$B175,'Stock-AF'!$G$2:$G$215,Shares!$A$1)/SUMIFS('Stock-AF'!AD$2:AD$215,'Stock-AF'!$C$2:$C$215,Shares!$A175,'Stock-AF'!$G$2:$G$215,Shares!$A$1)</f>
        <v>0</v>
      </c>
      <c r="V175" s="9">
        <f>SUMIFS('Stock-AF'!AE$2:AE$215,'Stock-AF'!$C$2:$C$215,Shares!$B175,'Stock-AF'!$G$2:$G$215,Shares!$A$1)/SUMIFS('Stock-AF'!AE$2:AE$215,'Stock-AF'!$C$2:$C$215,Shares!$A175,'Stock-AF'!$G$2:$G$215,Shares!$A$1)</f>
        <v>1.5687517907300841E-6</v>
      </c>
      <c r="W175" s="9">
        <f>SUMIFS('Stock-AF'!AF$2:AF$215,'Stock-AF'!$C$2:$C$215,Shares!$B175,'Stock-AF'!$G$2:$G$215,Shares!$A$1)/SUMIFS('Stock-AF'!AF$2:AF$215,'Stock-AF'!$C$2:$C$215,Shares!$A175,'Stock-AF'!$G$2:$G$215,Shares!$A$1)</f>
        <v>0</v>
      </c>
      <c r="X175" s="9">
        <f>SUMIFS('Stock-AF'!AG$2:AG$215,'Stock-AF'!$C$2:$C$215,Shares!$B175,'Stock-AF'!$G$2:$G$215,Shares!$A$1)/SUMIFS('Stock-AF'!AG$2:AG$215,'Stock-AF'!$C$2:$C$215,Shares!$A175,'Stock-AF'!$G$2:$G$215,Shares!$A$1)</f>
        <v>6.4969602868167277E-4</v>
      </c>
      <c r="Y175" s="9">
        <f>SUMIFS('Stock-AF'!AH$2:AH$215,'Stock-AF'!$C$2:$C$215,Shares!$B175,'Stock-AF'!$G$2:$G$215,Shares!$A$1)/SUMIFS('Stock-AF'!AH$2:AH$215,'Stock-AF'!$C$2:$C$215,Shares!$A175,'Stock-AF'!$G$2:$G$215,Shares!$A$1)</f>
        <v>0</v>
      </c>
      <c r="Z175" s="9">
        <f>SUMIFS('Stock-AF'!AI$2:AI$215,'Stock-AF'!$C$2:$C$215,Shares!$B175,'Stock-AF'!$G$2:$G$215,Shares!$A$1)/SUMIFS('Stock-AF'!AI$2:AI$215,'Stock-AF'!$C$2:$C$215,Shares!$A175,'Stock-AF'!$G$2:$G$215,Shares!$A$1)</f>
        <v>0</v>
      </c>
      <c r="AA175" s="9">
        <f>SUMIFS('Stock-AF'!AJ$2:AJ$215,'Stock-AF'!$C$2:$C$215,Shares!$B175,'Stock-AF'!$G$2:$G$215,Shares!$A$1)/SUMIFS('Stock-AF'!AJ$2:AJ$215,'Stock-AF'!$C$2:$C$215,Shares!$A175,'Stock-AF'!$G$2:$G$215,Shares!$A$1)</f>
        <v>0</v>
      </c>
      <c r="AB175" s="9">
        <f>SUMIFS('Stock-AF'!AK$2:AK$215,'Stock-AF'!$C$2:$C$215,Shares!$B175,'Stock-AF'!$G$2:$G$215,Shares!$A$1)/SUMIFS('Stock-AF'!AK$2:AK$215,'Stock-AF'!$C$2:$C$215,Shares!$A175,'Stock-AF'!$G$2:$G$215,Shares!$A$1)</f>
        <v>0</v>
      </c>
      <c r="AC175" s="9">
        <f>SUMIFS('Stock-AF'!AL$2:AL$215,'Stock-AF'!$C$2:$C$215,Shares!$B175,'Stock-AF'!$G$2:$G$215,Shares!$A$1)/SUMIFS('Stock-AF'!AL$2:AL$215,'Stock-AF'!$C$2:$C$215,Shares!$A175,'Stock-AF'!$G$2:$G$215,Shares!$A$1)</f>
        <v>0</v>
      </c>
      <c r="AD175" s="9">
        <f>SUMIFS('Stock-AF'!AM$2:AM$215,'Stock-AF'!$C$2:$C$215,Shares!$B175,'Stock-AF'!$G$2:$G$215,Shares!$A$1)/SUMIFS('Stock-AF'!AM$2:AM$215,'Stock-AF'!$C$2:$C$215,Shares!$A175,'Stock-AF'!$G$2:$G$215,Shares!$A$1)</f>
        <v>2.9167399601942733E-3</v>
      </c>
      <c r="AE175" s="9">
        <f>SUMIFS('Stock-AF'!AN$2:AN$215,'Stock-AF'!$C$2:$C$215,Shares!$B175,'Stock-AF'!$G$2:$G$215,Shares!$A$1)/SUMIFS('Stock-AF'!AN$2:AN$215,'Stock-AF'!$C$2:$C$215,Shares!$A175,'Stock-AF'!$G$2:$G$215,Shares!$A$1)</f>
        <v>1.3074991416081752E-2</v>
      </c>
      <c r="AF175" s="9">
        <f>SUMIFS('Stock-AF'!AO$2:AO$215,'Stock-AF'!$C$2:$C$215,Shares!$B175,'Stock-AF'!$G$2:$G$215,Shares!$A$1)/SUMIFS('Stock-AF'!AO$2:AO$215,'Stock-AF'!$C$2:$C$215,Shares!$A175,'Stock-AF'!$G$2:$G$215,Shares!$A$1)</f>
        <v>4.983661350574074E-4</v>
      </c>
      <c r="AG175" s="9">
        <f>SUMIFS('Stock-AF'!AP$2:AP$215,'Stock-AF'!$C$2:$C$215,Shares!$B175,'Stock-AF'!$G$2:$G$215,Shares!$A$1)/SUMIFS('Stock-AF'!AP$2:AP$215,'Stock-AF'!$C$2:$C$215,Shares!$A175,'Stock-AF'!$G$2:$G$215,Shares!$A$1)</f>
        <v>0</v>
      </c>
      <c r="AH175" s="9">
        <f>SUMIFS('Stock-AF'!AQ$2:AQ$215,'Stock-AF'!$C$2:$C$215,Shares!$B175,'Stock-AF'!$G$2:$G$215,Shares!$A$1)/SUMIFS('Stock-AF'!AQ$2:AQ$215,'Stock-AF'!$C$2:$C$215,Shares!$A175,'Stock-AF'!$G$2:$G$215,Shares!$A$1)</f>
        <v>0</v>
      </c>
      <c r="AI175" s="9">
        <f>SUMIFS('Stock-AF'!AR$2:AR$215,'Stock-AF'!$C$2:$C$215,Shares!$B175,'Stock-AF'!$G$2:$G$215,Shares!$A$1)/SUMIFS('Stock-AF'!AR$2:AR$215,'Stock-AF'!$C$2:$C$215,Shares!$A175,'Stock-AF'!$G$2:$G$215,Shares!$A$1)</f>
        <v>0</v>
      </c>
      <c r="AJ175" s="9">
        <f>SUMIFS('Stock-AF'!AS$2:AS$215,'Stock-AF'!$C$2:$C$215,Shares!$B175,'Stock-AF'!$G$2:$G$215,Shares!$A$1)/SUMIFS('Stock-AF'!AS$2:AS$215,'Stock-AF'!$C$2:$C$215,Shares!$A175,'Stock-AF'!$G$2:$G$215,Shares!$A$1)</f>
        <v>9.7376938652646752E-2</v>
      </c>
      <c r="AK175" s="9">
        <f>SUMIFS('Stock-AF'!AT$2:AT$215,'Stock-AF'!$C$2:$C$215,Shares!$B175,'Stock-AF'!$G$2:$G$215,Shares!$A$1)/SUMIFS('Stock-AF'!AT$2:AT$215,'Stock-AF'!$C$2:$C$215,Shares!$A175,'Stock-AF'!$G$2:$G$215,Shares!$A$1)</f>
        <v>0</v>
      </c>
      <c r="AL175" s="9">
        <f>SUMIFS('Stock-AF'!AU$2:AU$215,'Stock-AF'!$C$2:$C$215,Shares!$B175,'Stock-AF'!$G$2:$G$215,Shares!$A$1)/SUMIFS('Stock-AF'!AU$2:AU$215,'Stock-AF'!$C$2:$C$215,Shares!$A175,'Stock-AF'!$G$2:$G$215,Shares!$A$1)</f>
        <v>5.1133453579895849E-4</v>
      </c>
      <c r="AM175" s="9">
        <f>SUMIFS('Stock-AF'!AV$2:AV$215,'Stock-AF'!$C$2:$C$215,Shares!$B175,'Stock-AF'!$G$2:$G$215,Shares!$A$1)/SUMIFS('Stock-AF'!AV$2:AV$215,'Stock-AF'!$C$2:$C$215,Shares!$A175,'Stock-AF'!$G$2:$G$215,Shares!$A$1)</f>
        <v>7.9241964288085168E-4</v>
      </c>
    </row>
    <row r="176" spans="1:39">
      <c r="A176" t="str">
        <f t="shared" si="2"/>
        <v>R_ES-SH-FL*</v>
      </c>
      <c r="B176" s="4" t="s">
        <v>602</v>
      </c>
      <c r="C176" s="9">
        <f>SUMIFS('Stock-AF'!L$2:L$215,'Stock-AF'!$C$2:$C$215,Shares!$B176,'Stock-AF'!$G$2:$G$215,Shares!$A$1)/SUMIFS('Stock-AF'!L$2:L$215,'Stock-AF'!$C$2:$C$215,Shares!$A176,'Stock-AF'!$G$2:$G$215,Shares!$A$1)</f>
        <v>5.2514883618012369E-2</v>
      </c>
      <c r="D176" s="9">
        <f>SUMIFS('Stock-AF'!M$2:M$215,'Stock-AF'!$C$2:$C$215,Shares!$B176,'Stock-AF'!$G$2:$G$215,Shares!$A$1)/SUMIFS('Stock-AF'!M$2:M$215,'Stock-AF'!$C$2:$C$215,Shares!$A176,'Stock-AF'!$G$2:$G$215,Shares!$A$1)</f>
        <v>5.8366067743962177E-2</v>
      </c>
      <c r="E176" s="9">
        <f>SUMIFS('Stock-AF'!N$2:N$215,'Stock-AF'!$C$2:$C$215,Shares!$B176,'Stock-AF'!$G$2:$G$215,Shares!$A$1)/SUMIFS('Stock-AF'!N$2:N$215,'Stock-AF'!$C$2:$C$215,Shares!$A176,'Stock-AF'!$G$2:$G$215,Shares!$A$1)</f>
        <v>2.0998138048815652E-2</v>
      </c>
      <c r="F176" s="9">
        <f>SUMIFS('Stock-AF'!O$2:O$215,'Stock-AF'!$C$2:$C$215,Shares!$B176,'Stock-AF'!$G$2:$G$215,Shares!$A$1)/SUMIFS('Stock-AF'!O$2:O$215,'Stock-AF'!$C$2:$C$215,Shares!$A176,'Stock-AF'!$G$2:$G$215,Shares!$A$1)</f>
        <v>4.1219157126359068E-2</v>
      </c>
      <c r="G176" s="9">
        <f>SUMIFS('Stock-AF'!P$2:P$215,'Stock-AF'!$C$2:$C$215,Shares!$B176,'Stock-AF'!$G$2:$G$215,Shares!$A$1)/SUMIFS('Stock-AF'!P$2:P$215,'Stock-AF'!$C$2:$C$215,Shares!$A176,'Stock-AF'!$G$2:$G$215,Shares!$A$1)</f>
        <v>9.079410807632593E-2</v>
      </c>
      <c r="H176" s="9">
        <f>SUMIFS('Stock-AF'!Q$2:Q$215,'Stock-AF'!$C$2:$C$215,Shares!$B176,'Stock-AF'!$G$2:$G$215,Shares!$A$1)/SUMIFS('Stock-AF'!Q$2:Q$215,'Stock-AF'!$C$2:$C$215,Shares!$A176,'Stock-AF'!$G$2:$G$215,Shares!$A$1)</f>
        <v>3.0199316446646363E-2</v>
      </c>
      <c r="I176" s="9">
        <f>SUMIFS('Stock-AF'!R$2:R$215,'Stock-AF'!$C$2:$C$215,Shares!$B176,'Stock-AF'!$G$2:$G$215,Shares!$A$1)/SUMIFS('Stock-AF'!R$2:R$215,'Stock-AF'!$C$2:$C$215,Shares!$A176,'Stock-AF'!$G$2:$G$215,Shares!$A$1)</f>
        <v>0.14403371484010738</v>
      </c>
      <c r="J176" s="9">
        <f>SUMIFS('Stock-AF'!S$2:S$215,'Stock-AF'!$C$2:$C$215,Shares!$B176,'Stock-AF'!$G$2:$G$215,Shares!$A$1)/SUMIFS('Stock-AF'!S$2:S$215,'Stock-AF'!$C$2:$C$215,Shares!$A176,'Stock-AF'!$G$2:$G$215,Shares!$A$1)</f>
        <v>5.5264393459602566E-2</v>
      </c>
      <c r="K176" s="9">
        <f>SUMIFS('Stock-AF'!T$2:T$215,'Stock-AF'!$C$2:$C$215,Shares!$B176,'Stock-AF'!$G$2:$G$215,Shares!$A$1)/SUMIFS('Stock-AF'!T$2:T$215,'Stock-AF'!$C$2:$C$215,Shares!$A176,'Stock-AF'!$G$2:$G$215,Shares!$A$1)</f>
        <v>4.2983296001067699E-2</v>
      </c>
      <c r="L176" s="9">
        <f>SUMIFS('Stock-AF'!U$2:U$215,'Stock-AF'!$C$2:$C$215,Shares!$B176,'Stock-AF'!$G$2:$G$215,Shares!$A$1)/SUMIFS('Stock-AF'!U$2:U$215,'Stock-AF'!$C$2:$C$215,Shares!$A176,'Stock-AF'!$G$2:$G$215,Shares!$A$1)</f>
        <v>2.5777706608094025E-3</v>
      </c>
      <c r="M176" s="9">
        <f>SUMIFS('Stock-AF'!V$2:V$215,'Stock-AF'!$C$2:$C$215,Shares!$B176,'Stock-AF'!$G$2:$G$215,Shares!$A$1)/SUMIFS('Stock-AF'!V$2:V$215,'Stock-AF'!$C$2:$C$215,Shares!$A176,'Stock-AF'!$G$2:$G$215,Shares!$A$1)</f>
        <v>4.9566000881888887E-3</v>
      </c>
      <c r="N176" s="9">
        <f>SUMIFS('Stock-AF'!W$2:W$215,'Stock-AF'!$C$2:$C$215,Shares!$B176,'Stock-AF'!$G$2:$G$215,Shares!$A$1)/SUMIFS('Stock-AF'!W$2:W$215,'Stock-AF'!$C$2:$C$215,Shares!$A176,'Stock-AF'!$G$2:$G$215,Shares!$A$1)</f>
        <v>2.0004250090121474E-2</v>
      </c>
      <c r="O176" s="9">
        <f>SUMIFS('Stock-AF'!X$2:X$215,'Stock-AF'!$C$2:$C$215,Shares!$B176,'Stock-AF'!$G$2:$G$215,Shares!$A$1)/SUMIFS('Stock-AF'!X$2:X$215,'Stock-AF'!$C$2:$C$215,Shares!$A176,'Stock-AF'!$G$2:$G$215,Shares!$A$1)</f>
        <v>0.17549436264881141</v>
      </c>
      <c r="P176" s="9">
        <f>SUMIFS('Stock-AF'!Y$2:Y$215,'Stock-AF'!$C$2:$C$215,Shares!$B176,'Stock-AF'!$G$2:$G$215,Shares!$A$1)/SUMIFS('Stock-AF'!Y$2:Y$215,'Stock-AF'!$C$2:$C$215,Shares!$A176,'Stock-AF'!$G$2:$G$215,Shares!$A$1)</f>
        <v>5.8261135457395988E-2</v>
      </c>
      <c r="Q176" s="9">
        <f>SUMIFS('Stock-AF'!Z$2:Z$215,'Stock-AF'!$C$2:$C$215,Shares!$B176,'Stock-AF'!$G$2:$G$215,Shares!$A$1)/SUMIFS('Stock-AF'!Z$2:Z$215,'Stock-AF'!$C$2:$C$215,Shares!$A176,'Stock-AF'!$G$2:$G$215,Shares!$A$1)</f>
        <v>9.2464199909887523E-2</v>
      </c>
      <c r="R176" s="9">
        <f>SUMIFS('Stock-AF'!AA$2:AA$215,'Stock-AF'!$C$2:$C$215,Shares!$B176,'Stock-AF'!$G$2:$G$215,Shares!$A$1)/SUMIFS('Stock-AF'!AA$2:AA$215,'Stock-AF'!$C$2:$C$215,Shares!$A176,'Stock-AF'!$G$2:$G$215,Shares!$A$1)</f>
        <v>5.6011833909800244E-3</v>
      </c>
      <c r="S176" s="9">
        <f>SUMIFS('Stock-AF'!AB$2:AB$215,'Stock-AF'!$C$2:$C$215,Shares!$B176,'Stock-AF'!$G$2:$G$215,Shares!$A$1)/SUMIFS('Stock-AF'!AB$2:AB$215,'Stock-AF'!$C$2:$C$215,Shares!$A176,'Stock-AF'!$G$2:$G$215,Shares!$A$1)</f>
        <v>4.2897638447601749E-2</v>
      </c>
      <c r="T176" s="9">
        <f>SUMIFS('Stock-AF'!AC$2:AC$215,'Stock-AF'!$C$2:$C$215,Shares!$B176,'Stock-AF'!$G$2:$G$215,Shares!$A$1)/SUMIFS('Stock-AF'!AC$2:AC$215,'Stock-AF'!$C$2:$C$215,Shares!$A176,'Stock-AF'!$G$2:$G$215,Shares!$A$1)</f>
        <v>6.3094178738935247E-2</v>
      </c>
      <c r="U176" s="9">
        <f>SUMIFS('Stock-AF'!AD$2:AD$215,'Stock-AF'!$C$2:$C$215,Shares!$B176,'Stock-AF'!$G$2:$G$215,Shares!$A$1)/SUMIFS('Stock-AF'!AD$2:AD$215,'Stock-AF'!$C$2:$C$215,Shares!$A176,'Stock-AF'!$G$2:$G$215,Shares!$A$1)</f>
        <v>7.1925488056703818E-2</v>
      </c>
      <c r="V176" s="9">
        <f>SUMIFS('Stock-AF'!AE$2:AE$215,'Stock-AF'!$C$2:$C$215,Shares!$B176,'Stock-AF'!$G$2:$G$215,Shares!$A$1)/SUMIFS('Stock-AF'!AE$2:AE$215,'Stock-AF'!$C$2:$C$215,Shares!$A176,'Stock-AF'!$G$2:$G$215,Shares!$A$1)</f>
        <v>2.8386865412524323E-4</v>
      </c>
      <c r="W176" s="9">
        <f>SUMIFS('Stock-AF'!AF$2:AF$215,'Stock-AF'!$C$2:$C$215,Shares!$B176,'Stock-AF'!$G$2:$G$215,Shares!$A$1)/SUMIFS('Stock-AF'!AF$2:AF$215,'Stock-AF'!$C$2:$C$215,Shares!$A176,'Stock-AF'!$G$2:$G$215,Shares!$A$1)</f>
        <v>1.7522330993120065E-2</v>
      </c>
      <c r="X176" s="9">
        <f>SUMIFS('Stock-AF'!AG$2:AG$215,'Stock-AF'!$C$2:$C$215,Shares!$B176,'Stock-AF'!$G$2:$G$215,Shares!$A$1)/SUMIFS('Stock-AF'!AG$2:AG$215,'Stock-AF'!$C$2:$C$215,Shares!$A176,'Stock-AF'!$G$2:$G$215,Shares!$A$1)</f>
        <v>2.8493469218697875E-3</v>
      </c>
      <c r="Y176" s="9">
        <f>SUMIFS('Stock-AF'!AH$2:AH$215,'Stock-AF'!$C$2:$C$215,Shares!$B176,'Stock-AF'!$G$2:$G$215,Shares!$A$1)/SUMIFS('Stock-AF'!AH$2:AH$215,'Stock-AF'!$C$2:$C$215,Shares!$A176,'Stock-AF'!$G$2:$G$215,Shares!$A$1)</f>
        <v>2.0103479572554116E-2</v>
      </c>
      <c r="Z176" s="9">
        <f>SUMIFS('Stock-AF'!AI$2:AI$215,'Stock-AF'!$C$2:$C$215,Shares!$B176,'Stock-AF'!$G$2:$G$215,Shares!$A$1)/SUMIFS('Stock-AF'!AI$2:AI$215,'Stock-AF'!$C$2:$C$215,Shares!$A176,'Stock-AF'!$G$2:$G$215,Shares!$A$1)</f>
        <v>5.7604660894899082E-3</v>
      </c>
      <c r="AA176" s="9">
        <f>SUMIFS('Stock-AF'!AJ$2:AJ$215,'Stock-AF'!$C$2:$C$215,Shares!$B176,'Stock-AF'!$G$2:$G$215,Shares!$A$1)/SUMIFS('Stock-AF'!AJ$2:AJ$215,'Stock-AF'!$C$2:$C$215,Shares!$A176,'Stock-AF'!$G$2:$G$215,Shares!$A$1)</f>
        <v>2.1960144663494691E-2</v>
      </c>
      <c r="AB176" s="9">
        <f>SUMIFS('Stock-AF'!AK$2:AK$215,'Stock-AF'!$C$2:$C$215,Shares!$B176,'Stock-AF'!$G$2:$G$215,Shares!$A$1)/SUMIFS('Stock-AF'!AK$2:AK$215,'Stock-AF'!$C$2:$C$215,Shares!$A176,'Stock-AF'!$G$2:$G$215,Shares!$A$1)</f>
        <v>2.5810183170455067E-2</v>
      </c>
      <c r="AC176" s="9">
        <f>SUMIFS('Stock-AF'!AL$2:AL$215,'Stock-AF'!$C$2:$C$215,Shares!$B176,'Stock-AF'!$G$2:$G$215,Shares!$A$1)/SUMIFS('Stock-AF'!AL$2:AL$215,'Stock-AF'!$C$2:$C$215,Shares!$A176,'Stock-AF'!$G$2:$G$215,Shares!$A$1)</f>
        <v>0.46061590623585552</v>
      </c>
      <c r="AD176" s="9">
        <f>SUMIFS('Stock-AF'!AM$2:AM$215,'Stock-AF'!$C$2:$C$215,Shares!$B176,'Stock-AF'!$G$2:$G$215,Shares!$A$1)/SUMIFS('Stock-AF'!AM$2:AM$215,'Stock-AF'!$C$2:$C$215,Shares!$A176,'Stock-AF'!$G$2:$G$215,Shares!$A$1)</f>
        <v>1.1071585237380463E-2</v>
      </c>
      <c r="AE176" s="9">
        <f>SUMIFS('Stock-AF'!AN$2:AN$215,'Stock-AF'!$C$2:$C$215,Shares!$B176,'Stock-AF'!$G$2:$G$215,Shares!$A$1)/SUMIFS('Stock-AF'!AN$2:AN$215,'Stock-AF'!$C$2:$C$215,Shares!$A176,'Stock-AF'!$G$2:$G$215,Shares!$A$1)</f>
        <v>0.31338412776389701</v>
      </c>
      <c r="AF176" s="9">
        <f>SUMIFS('Stock-AF'!AO$2:AO$215,'Stock-AF'!$C$2:$C$215,Shares!$B176,'Stock-AF'!$G$2:$G$215,Shares!$A$1)/SUMIFS('Stock-AF'!AO$2:AO$215,'Stock-AF'!$C$2:$C$215,Shares!$A176,'Stock-AF'!$G$2:$G$215,Shares!$A$1)</f>
        <v>4.6806715349459512E-3</v>
      </c>
      <c r="AG176" s="9">
        <f>SUMIFS('Stock-AF'!AP$2:AP$215,'Stock-AF'!$C$2:$C$215,Shares!$B176,'Stock-AF'!$G$2:$G$215,Shares!$A$1)/SUMIFS('Stock-AF'!AP$2:AP$215,'Stock-AF'!$C$2:$C$215,Shares!$A176,'Stock-AF'!$G$2:$G$215,Shares!$A$1)</f>
        <v>1.851496265013803E-2</v>
      </c>
      <c r="AH176" s="9">
        <f>SUMIFS('Stock-AF'!AQ$2:AQ$215,'Stock-AF'!$C$2:$C$215,Shares!$B176,'Stock-AF'!$G$2:$G$215,Shares!$A$1)/SUMIFS('Stock-AF'!AQ$2:AQ$215,'Stock-AF'!$C$2:$C$215,Shares!$A176,'Stock-AF'!$G$2:$G$215,Shares!$A$1)</f>
        <v>1.6193929564080389E-2</v>
      </c>
      <c r="AI176" s="9">
        <f>SUMIFS('Stock-AF'!AR$2:AR$215,'Stock-AF'!$C$2:$C$215,Shares!$B176,'Stock-AF'!$G$2:$G$215,Shares!$A$1)/SUMIFS('Stock-AF'!AR$2:AR$215,'Stock-AF'!$C$2:$C$215,Shares!$A176,'Stock-AF'!$G$2:$G$215,Shares!$A$1)</f>
        <v>1.5990937642326307E-2</v>
      </c>
      <c r="AJ176" s="9">
        <f>SUMIFS('Stock-AF'!AS$2:AS$215,'Stock-AF'!$C$2:$C$215,Shares!$B176,'Stock-AF'!$G$2:$G$215,Shares!$A$1)/SUMIFS('Stock-AF'!AS$2:AS$215,'Stock-AF'!$C$2:$C$215,Shares!$A176,'Stock-AF'!$G$2:$G$215,Shares!$A$1)</f>
        <v>0.22143783019795352</v>
      </c>
      <c r="AK176" s="9">
        <f>SUMIFS('Stock-AF'!AT$2:AT$215,'Stock-AF'!$C$2:$C$215,Shares!$B176,'Stock-AF'!$G$2:$G$215,Shares!$A$1)/SUMIFS('Stock-AF'!AT$2:AT$215,'Stock-AF'!$C$2:$C$215,Shares!$A176,'Stock-AF'!$G$2:$G$215,Shares!$A$1)</f>
        <v>3.6401550056145676E-2</v>
      </c>
      <c r="AL176" s="9">
        <f>SUMIFS('Stock-AF'!AU$2:AU$215,'Stock-AF'!$C$2:$C$215,Shares!$B176,'Stock-AF'!$G$2:$G$215,Shares!$A$1)/SUMIFS('Stock-AF'!AU$2:AU$215,'Stock-AF'!$C$2:$C$215,Shares!$A176,'Stock-AF'!$G$2:$G$215,Shares!$A$1)</f>
        <v>4.0405796866392445E-2</v>
      </c>
      <c r="AM176" s="9">
        <f>SUMIFS('Stock-AF'!AV$2:AV$215,'Stock-AF'!$C$2:$C$215,Shares!$B176,'Stock-AF'!$G$2:$G$215,Shares!$A$1)/SUMIFS('Stock-AF'!AV$2:AV$215,'Stock-AF'!$C$2:$C$215,Shares!$A176,'Stock-AF'!$G$2:$G$215,Shares!$A$1)</f>
        <v>0.1077213593649238</v>
      </c>
    </row>
    <row r="177" spans="1:39">
      <c r="A177" t="str">
        <f t="shared" si="2"/>
        <v>R_ES-SH-FL*</v>
      </c>
      <c r="B177" s="4" t="s">
        <v>81</v>
      </c>
      <c r="C177" s="9">
        <f>SUMIFS('Stock-AF'!L$2:L$215,'Stock-AF'!$C$2:$C$215,Shares!$B177,'Stock-AF'!$G$2:$G$215,Shares!$A$1)/SUMIFS('Stock-AF'!L$2:L$215,'Stock-AF'!$C$2:$C$215,Shares!$A177,'Stock-AF'!$G$2:$G$215,Shares!$A$1)</f>
        <v>0</v>
      </c>
      <c r="D177" s="9">
        <f>SUMIFS('Stock-AF'!M$2:M$215,'Stock-AF'!$C$2:$C$215,Shares!$B177,'Stock-AF'!$G$2:$G$215,Shares!$A$1)/SUMIFS('Stock-AF'!M$2:M$215,'Stock-AF'!$C$2:$C$215,Shares!$A177,'Stock-AF'!$G$2:$G$215,Shares!$A$1)</f>
        <v>0.24322694170342191</v>
      </c>
      <c r="E177" s="9">
        <f>SUMIFS('Stock-AF'!N$2:N$215,'Stock-AF'!$C$2:$C$215,Shares!$B177,'Stock-AF'!$G$2:$G$215,Shares!$A$1)/SUMIFS('Stock-AF'!N$2:N$215,'Stock-AF'!$C$2:$C$215,Shares!$A177,'Stock-AF'!$G$2:$G$215,Shares!$A$1)</f>
        <v>9.9135915989360918E-2</v>
      </c>
      <c r="F177" s="9">
        <f>SUMIFS('Stock-AF'!O$2:O$215,'Stock-AF'!$C$2:$C$215,Shares!$B177,'Stock-AF'!$G$2:$G$215,Shares!$A$1)/SUMIFS('Stock-AF'!O$2:O$215,'Stock-AF'!$C$2:$C$215,Shares!$A177,'Stock-AF'!$G$2:$G$215,Shares!$A$1)</f>
        <v>0.51282206524269069</v>
      </c>
      <c r="G177" s="9">
        <f>SUMIFS('Stock-AF'!P$2:P$215,'Stock-AF'!$C$2:$C$215,Shares!$B177,'Stock-AF'!$G$2:$G$215,Shares!$A$1)/SUMIFS('Stock-AF'!P$2:P$215,'Stock-AF'!$C$2:$C$215,Shares!$A177,'Stock-AF'!$G$2:$G$215,Shares!$A$1)</f>
        <v>2.9134388367480186E-2</v>
      </c>
      <c r="H177" s="9">
        <f>SUMIFS('Stock-AF'!Q$2:Q$215,'Stock-AF'!$C$2:$C$215,Shares!$B177,'Stock-AF'!$G$2:$G$215,Shares!$A$1)/SUMIFS('Stock-AF'!Q$2:Q$215,'Stock-AF'!$C$2:$C$215,Shares!$A177,'Stock-AF'!$G$2:$G$215,Shares!$A$1)</f>
        <v>0.23824062357641534</v>
      </c>
      <c r="I177" s="9">
        <f>SUMIFS('Stock-AF'!R$2:R$215,'Stock-AF'!$C$2:$C$215,Shares!$B177,'Stock-AF'!$G$2:$G$215,Shares!$A$1)/SUMIFS('Stock-AF'!R$2:R$215,'Stock-AF'!$C$2:$C$215,Shares!$A177,'Stock-AF'!$G$2:$G$215,Shares!$A$1)</f>
        <v>0</v>
      </c>
      <c r="J177" s="9">
        <f>SUMIFS('Stock-AF'!S$2:S$215,'Stock-AF'!$C$2:$C$215,Shares!$B177,'Stock-AF'!$G$2:$G$215,Shares!$A$1)/SUMIFS('Stock-AF'!S$2:S$215,'Stock-AF'!$C$2:$C$215,Shares!$A177,'Stock-AF'!$G$2:$G$215,Shares!$A$1)</f>
        <v>0.37574450491545847</v>
      </c>
      <c r="K177" s="9">
        <f>SUMIFS('Stock-AF'!T$2:T$215,'Stock-AF'!$C$2:$C$215,Shares!$B177,'Stock-AF'!$G$2:$G$215,Shares!$A$1)/SUMIFS('Stock-AF'!T$2:T$215,'Stock-AF'!$C$2:$C$215,Shares!$A177,'Stock-AF'!$G$2:$G$215,Shares!$A$1)</f>
        <v>0.46563765630744552</v>
      </c>
      <c r="L177" s="9">
        <f>SUMIFS('Stock-AF'!U$2:U$215,'Stock-AF'!$C$2:$C$215,Shares!$B177,'Stock-AF'!$G$2:$G$215,Shares!$A$1)/SUMIFS('Stock-AF'!U$2:U$215,'Stock-AF'!$C$2:$C$215,Shares!$A177,'Stock-AF'!$G$2:$G$215,Shares!$A$1)</f>
        <v>0.18146196862171746</v>
      </c>
      <c r="M177" s="9">
        <f>SUMIFS('Stock-AF'!V$2:V$215,'Stock-AF'!$C$2:$C$215,Shares!$B177,'Stock-AF'!$G$2:$G$215,Shares!$A$1)/SUMIFS('Stock-AF'!V$2:V$215,'Stock-AF'!$C$2:$C$215,Shares!$A177,'Stock-AF'!$G$2:$G$215,Shares!$A$1)</f>
        <v>6.156883018447995E-2</v>
      </c>
      <c r="N177" s="9">
        <f>SUMIFS('Stock-AF'!W$2:W$215,'Stock-AF'!$C$2:$C$215,Shares!$B177,'Stock-AF'!$G$2:$G$215,Shares!$A$1)/SUMIFS('Stock-AF'!W$2:W$215,'Stock-AF'!$C$2:$C$215,Shares!$A177,'Stock-AF'!$G$2:$G$215,Shares!$A$1)</f>
        <v>7.6510337992233599E-2</v>
      </c>
      <c r="O177" s="9">
        <f>SUMIFS('Stock-AF'!X$2:X$215,'Stock-AF'!$C$2:$C$215,Shares!$B177,'Stock-AF'!$G$2:$G$215,Shares!$A$1)/SUMIFS('Stock-AF'!X$2:X$215,'Stock-AF'!$C$2:$C$215,Shares!$A177,'Stock-AF'!$G$2:$G$215,Shares!$A$1)</f>
        <v>0.35994581334383702</v>
      </c>
      <c r="P177" s="9">
        <f>SUMIFS('Stock-AF'!Y$2:Y$215,'Stock-AF'!$C$2:$C$215,Shares!$B177,'Stock-AF'!$G$2:$G$215,Shares!$A$1)/SUMIFS('Stock-AF'!Y$2:Y$215,'Stock-AF'!$C$2:$C$215,Shares!$A177,'Stock-AF'!$G$2:$G$215,Shares!$A$1)</f>
        <v>1.0390920071341594E-2</v>
      </c>
      <c r="Q177" s="9">
        <f>SUMIFS('Stock-AF'!Z$2:Z$215,'Stock-AF'!$C$2:$C$215,Shares!$B177,'Stock-AF'!$G$2:$G$215,Shares!$A$1)/SUMIFS('Stock-AF'!Z$2:Z$215,'Stock-AF'!$C$2:$C$215,Shares!$A177,'Stock-AF'!$G$2:$G$215,Shares!$A$1)</f>
        <v>0.4048330589855525</v>
      </c>
      <c r="R177" s="9">
        <f>SUMIFS('Stock-AF'!AA$2:AA$215,'Stock-AF'!$C$2:$C$215,Shares!$B177,'Stock-AF'!$G$2:$G$215,Shares!$A$1)/SUMIFS('Stock-AF'!AA$2:AA$215,'Stock-AF'!$C$2:$C$215,Shares!$A177,'Stock-AF'!$G$2:$G$215,Shares!$A$1)</f>
        <v>0.26553094447683895</v>
      </c>
      <c r="S177" s="9">
        <f>SUMIFS('Stock-AF'!AB$2:AB$215,'Stock-AF'!$C$2:$C$215,Shares!$B177,'Stock-AF'!$G$2:$G$215,Shares!$A$1)/SUMIFS('Stock-AF'!AB$2:AB$215,'Stock-AF'!$C$2:$C$215,Shares!$A177,'Stock-AF'!$G$2:$G$215,Shares!$A$1)</f>
        <v>0.56331695683083582</v>
      </c>
      <c r="T177" s="9">
        <f>SUMIFS('Stock-AF'!AC$2:AC$215,'Stock-AF'!$C$2:$C$215,Shares!$B177,'Stock-AF'!$G$2:$G$215,Shares!$A$1)/SUMIFS('Stock-AF'!AC$2:AC$215,'Stock-AF'!$C$2:$C$215,Shares!$A177,'Stock-AF'!$G$2:$G$215,Shares!$A$1)</f>
        <v>0.27491990848800507</v>
      </c>
      <c r="U177" s="9">
        <f>SUMIFS('Stock-AF'!AD$2:AD$215,'Stock-AF'!$C$2:$C$215,Shares!$B177,'Stock-AF'!$G$2:$G$215,Shares!$A$1)/SUMIFS('Stock-AF'!AD$2:AD$215,'Stock-AF'!$C$2:$C$215,Shares!$A177,'Stock-AF'!$G$2:$G$215,Shares!$A$1)</f>
        <v>0</v>
      </c>
      <c r="V177" s="9">
        <f>SUMIFS('Stock-AF'!AE$2:AE$215,'Stock-AF'!$C$2:$C$215,Shares!$B177,'Stock-AF'!$G$2:$G$215,Shares!$A$1)/SUMIFS('Stock-AF'!AE$2:AE$215,'Stock-AF'!$C$2:$C$215,Shares!$A177,'Stock-AF'!$G$2:$G$215,Shares!$A$1)</f>
        <v>0.66050206695858837</v>
      </c>
      <c r="W177" s="9">
        <f>SUMIFS('Stock-AF'!AF$2:AF$215,'Stock-AF'!$C$2:$C$215,Shares!$B177,'Stock-AF'!$G$2:$G$215,Shares!$A$1)/SUMIFS('Stock-AF'!AF$2:AF$215,'Stock-AF'!$C$2:$C$215,Shares!$A177,'Stock-AF'!$G$2:$G$215,Shares!$A$1)</f>
        <v>0</v>
      </c>
      <c r="X177" s="9">
        <f>SUMIFS('Stock-AF'!AG$2:AG$215,'Stock-AF'!$C$2:$C$215,Shares!$B177,'Stock-AF'!$G$2:$G$215,Shares!$A$1)/SUMIFS('Stock-AF'!AG$2:AG$215,'Stock-AF'!$C$2:$C$215,Shares!$A177,'Stock-AF'!$G$2:$G$215,Shares!$A$1)</f>
        <v>0.12016414520090243</v>
      </c>
      <c r="Y177" s="9">
        <f>SUMIFS('Stock-AF'!AH$2:AH$215,'Stock-AF'!$C$2:$C$215,Shares!$B177,'Stock-AF'!$G$2:$G$215,Shares!$A$1)/SUMIFS('Stock-AF'!AH$2:AH$215,'Stock-AF'!$C$2:$C$215,Shares!$A177,'Stock-AF'!$G$2:$G$215,Shares!$A$1)</f>
        <v>0.53461353734868966</v>
      </c>
      <c r="Z177" s="9">
        <f>SUMIFS('Stock-AF'!AI$2:AI$215,'Stock-AF'!$C$2:$C$215,Shares!$B177,'Stock-AF'!$G$2:$G$215,Shares!$A$1)/SUMIFS('Stock-AF'!AI$2:AI$215,'Stock-AF'!$C$2:$C$215,Shares!$A177,'Stock-AF'!$G$2:$G$215,Shares!$A$1)</f>
        <v>0.1095195000737474</v>
      </c>
      <c r="AA177" s="9">
        <f>SUMIFS('Stock-AF'!AJ$2:AJ$215,'Stock-AF'!$C$2:$C$215,Shares!$B177,'Stock-AF'!$G$2:$G$215,Shares!$A$1)/SUMIFS('Stock-AF'!AJ$2:AJ$215,'Stock-AF'!$C$2:$C$215,Shares!$A177,'Stock-AF'!$G$2:$G$215,Shares!$A$1)</f>
        <v>0</v>
      </c>
      <c r="AB177" s="9">
        <f>SUMIFS('Stock-AF'!AK$2:AK$215,'Stock-AF'!$C$2:$C$215,Shares!$B177,'Stock-AF'!$G$2:$G$215,Shares!$A$1)/SUMIFS('Stock-AF'!AK$2:AK$215,'Stock-AF'!$C$2:$C$215,Shares!$A177,'Stock-AF'!$G$2:$G$215,Shares!$A$1)</f>
        <v>0</v>
      </c>
      <c r="AC177" s="9">
        <f>SUMIFS('Stock-AF'!AL$2:AL$215,'Stock-AF'!$C$2:$C$215,Shares!$B177,'Stock-AF'!$G$2:$G$215,Shares!$A$1)/SUMIFS('Stock-AF'!AL$2:AL$215,'Stock-AF'!$C$2:$C$215,Shares!$A177,'Stock-AF'!$G$2:$G$215,Shares!$A$1)</f>
        <v>0</v>
      </c>
      <c r="AD177" s="9">
        <f>SUMIFS('Stock-AF'!AM$2:AM$215,'Stock-AF'!$C$2:$C$215,Shares!$B177,'Stock-AF'!$G$2:$G$215,Shares!$A$1)/SUMIFS('Stock-AF'!AM$2:AM$215,'Stock-AF'!$C$2:$C$215,Shares!$A177,'Stock-AF'!$G$2:$G$215,Shares!$A$1)</f>
        <v>0.91820037627013162</v>
      </c>
      <c r="AE177" s="9">
        <f>SUMIFS('Stock-AF'!AN$2:AN$215,'Stock-AF'!$C$2:$C$215,Shares!$B177,'Stock-AF'!$G$2:$G$215,Shares!$A$1)/SUMIFS('Stock-AF'!AN$2:AN$215,'Stock-AF'!$C$2:$C$215,Shares!$A177,'Stock-AF'!$G$2:$G$215,Shares!$A$1)</f>
        <v>1.8722119160336421E-3</v>
      </c>
      <c r="AF177" s="9">
        <f>SUMIFS('Stock-AF'!AO$2:AO$215,'Stock-AF'!$C$2:$C$215,Shares!$B177,'Stock-AF'!$G$2:$G$215,Shares!$A$1)/SUMIFS('Stock-AF'!AO$2:AO$215,'Stock-AF'!$C$2:$C$215,Shares!$A177,'Stock-AF'!$G$2:$G$215,Shares!$A$1)</f>
        <v>0.20655743529451068</v>
      </c>
      <c r="AG177" s="9">
        <f>SUMIFS('Stock-AF'!AP$2:AP$215,'Stock-AF'!$C$2:$C$215,Shares!$B177,'Stock-AF'!$G$2:$G$215,Shares!$A$1)/SUMIFS('Stock-AF'!AP$2:AP$215,'Stock-AF'!$C$2:$C$215,Shares!$A177,'Stock-AF'!$G$2:$G$215,Shares!$A$1)</f>
        <v>0.15216828574723293</v>
      </c>
      <c r="AH177" s="9">
        <f>SUMIFS('Stock-AF'!AQ$2:AQ$215,'Stock-AF'!$C$2:$C$215,Shares!$B177,'Stock-AF'!$G$2:$G$215,Shares!$A$1)/SUMIFS('Stock-AF'!AQ$2:AQ$215,'Stock-AF'!$C$2:$C$215,Shares!$A177,'Stock-AF'!$G$2:$G$215,Shares!$A$1)</f>
        <v>0.34135261554952279</v>
      </c>
      <c r="AI177" s="9">
        <f>SUMIFS('Stock-AF'!AR$2:AR$215,'Stock-AF'!$C$2:$C$215,Shares!$B177,'Stock-AF'!$G$2:$G$215,Shares!$A$1)/SUMIFS('Stock-AF'!AR$2:AR$215,'Stock-AF'!$C$2:$C$215,Shares!$A177,'Stock-AF'!$G$2:$G$215,Shares!$A$1)</f>
        <v>0.11693083826443468</v>
      </c>
      <c r="AJ177" s="9">
        <f>SUMIFS('Stock-AF'!AS$2:AS$215,'Stock-AF'!$C$2:$C$215,Shares!$B177,'Stock-AF'!$G$2:$G$215,Shares!$A$1)/SUMIFS('Stock-AF'!AS$2:AS$215,'Stock-AF'!$C$2:$C$215,Shares!$A177,'Stock-AF'!$G$2:$G$215,Shares!$A$1)</f>
        <v>1.8228468387114699E-2</v>
      </c>
      <c r="AK177" s="9">
        <f>SUMIFS('Stock-AF'!AT$2:AT$215,'Stock-AF'!$C$2:$C$215,Shares!$B177,'Stock-AF'!$G$2:$G$215,Shares!$A$1)/SUMIFS('Stock-AF'!AT$2:AT$215,'Stock-AF'!$C$2:$C$215,Shares!$A177,'Stock-AF'!$G$2:$G$215,Shares!$A$1)</f>
        <v>0.10657895738492064</v>
      </c>
      <c r="AL177" s="9">
        <f>SUMIFS('Stock-AF'!AU$2:AU$215,'Stock-AF'!$C$2:$C$215,Shares!$B177,'Stock-AF'!$G$2:$G$215,Shares!$A$1)/SUMIFS('Stock-AF'!AU$2:AU$215,'Stock-AF'!$C$2:$C$215,Shares!$A177,'Stock-AF'!$G$2:$G$215,Shares!$A$1)</f>
        <v>0.64917520535069695</v>
      </c>
      <c r="AM177" s="9">
        <f>SUMIFS('Stock-AF'!AV$2:AV$215,'Stock-AF'!$C$2:$C$215,Shares!$B177,'Stock-AF'!$G$2:$G$215,Shares!$A$1)/SUMIFS('Stock-AF'!AV$2:AV$215,'Stock-AF'!$C$2:$C$215,Shares!$A177,'Stock-AF'!$G$2:$G$215,Shares!$A$1)</f>
        <v>0.77777636027041841</v>
      </c>
    </row>
    <row r="178" spans="1:39">
      <c r="A178" t="str">
        <f t="shared" si="2"/>
        <v>R_ES-SH-FL*</v>
      </c>
      <c r="B178" s="4" t="s">
        <v>82</v>
      </c>
      <c r="C178" s="9">
        <f>SUMIFS('Stock-AF'!L$2:L$215,'Stock-AF'!$C$2:$C$215,Shares!$B178,'Stock-AF'!$G$2:$G$215,Shares!$A$1)/SUMIFS('Stock-AF'!L$2:L$215,'Stock-AF'!$C$2:$C$215,Shares!$A178,'Stock-AF'!$G$2:$G$215,Shares!$A$1)</f>
        <v>0</v>
      </c>
      <c r="D178" s="9">
        <f>SUMIFS('Stock-AF'!M$2:M$215,'Stock-AF'!$C$2:$C$215,Shares!$B178,'Stock-AF'!$G$2:$G$215,Shares!$A$1)/SUMIFS('Stock-AF'!M$2:M$215,'Stock-AF'!$C$2:$C$215,Shares!$A178,'Stock-AF'!$G$2:$G$215,Shares!$A$1)</f>
        <v>0</v>
      </c>
      <c r="E178" s="9">
        <f>SUMIFS('Stock-AF'!N$2:N$215,'Stock-AF'!$C$2:$C$215,Shares!$B178,'Stock-AF'!$G$2:$G$215,Shares!$A$1)/SUMIFS('Stock-AF'!N$2:N$215,'Stock-AF'!$C$2:$C$215,Shares!$A178,'Stock-AF'!$G$2:$G$215,Shares!$A$1)</f>
        <v>0</v>
      </c>
      <c r="F178" s="9">
        <f>SUMIFS('Stock-AF'!O$2:O$215,'Stock-AF'!$C$2:$C$215,Shares!$B178,'Stock-AF'!$G$2:$G$215,Shares!$A$1)/SUMIFS('Stock-AF'!O$2:O$215,'Stock-AF'!$C$2:$C$215,Shares!$A178,'Stock-AF'!$G$2:$G$215,Shares!$A$1)</f>
        <v>0</v>
      </c>
      <c r="G178" s="9">
        <f>SUMIFS('Stock-AF'!P$2:P$215,'Stock-AF'!$C$2:$C$215,Shares!$B178,'Stock-AF'!$G$2:$G$215,Shares!$A$1)/SUMIFS('Stock-AF'!P$2:P$215,'Stock-AF'!$C$2:$C$215,Shares!$A178,'Stock-AF'!$G$2:$G$215,Shares!$A$1)</f>
        <v>0</v>
      </c>
      <c r="H178" s="9">
        <f>SUMIFS('Stock-AF'!Q$2:Q$215,'Stock-AF'!$C$2:$C$215,Shares!$B178,'Stock-AF'!$G$2:$G$215,Shares!$A$1)/SUMIFS('Stock-AF'!Q$2:Q$215,'Stock-AF'!$C$2:$C$215,Shares!$A178,'Stock-AF'!$G$2:$G$215,Shares!$A$1)</f>
        <v>5.1927324980818007E-2</v>
      </c>
      <c r="I178" s="9">
        <f>SUMIFS('Stock-AF'!R$2:R$215,'Stock-AF'!$C$2:$C$215,Shares!$B178,'Stock-AF'!$G$2:$G$215,Shares!$A$1)/SUMIFS('Stock-AF'!R$2:R$215,'Stock-AF'!$C$2:$C$215,Shares!$A178,'Stock-AF'!$G$2:$G$215,Shares!$A$1)</f>
        <v>6.9778385090328143E-3</v>
      </c>
      <c r="J178" s="9">
        <f>SUMIFS('Stock-AF'!S$2:S$215,'Stock-AF'!$C$2:$C$215,Shares!$B178,'Stock-AF'!$G$2:$G$215,Shares!$A$1)/SUMIFS('Stock-AF'!S$2:S$215,'Stock-AF'!$C$2:$C$215,Shares!$A178,'Stock-AF'!$G$2:$G$215,Shares!$A$1)</f>
        <v>0</v>
      </c>
      <c r="K178" s="9">
        <f>SUMIFS('Stock-AF'!T$2:T$215,'Stock-AF'!$C$2:$C$215,Shares!$B178,'Stock-AF'!$G$2:$G$215,Shares!$A$1)/SUMIFS('Stock-AF'!T$2:T$215,'Stock-AF'!$C$2:$C$215,Shares!$A178,'Stock-AF'!$G$2:$G$215,Shares!$A$1)</f>
        <v>3.6103847902754413E-4</v>
      </c>
      <c r="L178" s="9">
        <f>SUMIFS('Stock-AF'!U$2:U$215,'Stock-AF'!$C$2:$C$215,Shares!$B178,'Stock-AF'!$G$2:$G$215,Shares!$A$1)/SUMIFS('Stock-AF'!U$2:U$215,'Stock-AF'!$C$2:$C$215,Shares!$A178,'Stock-AF'!$G$2:$G$215,Shares!$A$1)</f>
        <v>0</v>
      </c>
      <c r="M178" s="9">
        <f>SUMIFS('Stock-AF'!V$2:V$215,'Stock-AF'!$C$2:$C$215,Shares!$B178,'Stock-AF'!$G$2:$G$215,Shares!$A$1)/SUMIFS('Stock-AF'!V$2:V$215,'Stock-AF'!$C$2:$C$215,Shares!$A178,'Stock-AF'!$G$2:$G$215,Shares!$A$1)</f>
        <v>0</v>
      </c>
      <c r="N178" s="9">
        <f>SUMIFS('Stock-AF'!W$2:W$215,'Stock-AF'!$C$2:$C$215,Shares!$B178,'Stock-AF'!$G$2:$G$215,Shares!$A$1)/SUMIFS('Stock-AF'!W$2:W$215,'Stock-AF'!$C$2:$C$215,Shares!$A178,'Stock-AF'!$G$2:$G$215,Shares!$A$1)</f>
        <v>1.0203326164909694E-4</v>
      </c>
      <c r="O178" s="9">
        <f>SUMIFS('Stock-AF'!X$2:X$215,'Stock-AF'!$C$2:$C$215,Shares!$B178,'Stock-AF'!$G$2:$G$215,Shares!$A$1)/SUMIFS('Stock-AF'!X$2:X$215,'Stock-AF'!$C$2:$C$215,Shares!$A178,'Stock-AF'!$G$2:$G$215,Shares!$A$1)</f>
        <v>1.3753908663932893E-3</v>
      </c>
      <c r="P178" s="9">
        <f>SUMIFS('Stock-AF'!Y$2:Y$215,'Stock-AF'!$C$2:$C$215,Shares!$B178,'Stock-AF'!$G$2:$G$215,Shares!$A$1)/SUMIFS('Stock-AF'!Y$2:Y$215,'Stock-AF'!$C$2:$C$215,Shares!$A178,'Stock-AF'!$G$2:$G$215,Shares!$A$1)</f>
        <v>0</v>
      </c>
      <c r="Q178" s="9">
        <f>SUMIFS('Stock-AF'!Z$2:Z$215,'Stock-AF'!$C$2:$C$215,Shares!$B178,'Stock-AF'!$G$2:$G$215,Shares!$A$1)/SUMIFS('Stock-AF'!Z$2:Z$215,'Stock-AF'!$C$2:$C$215,Shares!$A178,'Stock-AF'!$G$2:$G$215,Shares!$A$1)</f>
        <v>5.8520979456021781E-4</v>
      </c>
      <c r="R178" s="9">
        <f>SUMIFS('Stock-AF'!AA$2:AA$215,'Stock-AF'!$C$2:$C$215,Shares!$B178,'Stock-AF'!$G$2:$G$215,Shares!$A$1)/SUMIFS('Stock-AF'!AA$2:AA$215,'Stock-AF'!$C$2:$C$215,Shares!$A178,'Stock-AF'!$G$2:$G$215,Shares!$A$1)</f>
        <v>0</v>
      </c>
      <c r="S178" s="9">
        <f>SUMIFS('Stock-AF'!AB$2:AB$215,'Stock-AF'!$C$2:$C$215,Shares!$B178,'Stock-AF'!$G$2:$G$215,Shares!$A$1)/SUMIFS('Stock-AF'!AB$2:AB$215,'Stock-AF'!$C$2:$C$215,Shares!$A178,'Stock-AF'!$G$2:$G$215,Shares!$A$1)</f>
        <v>0</v>
      </c>
      <c r="T178" s="9">
        <f>SUMIFS('Stock-AF'!AC$2:AC$215,'Stock-AF'!$C$2:$C$215,Shares!$B178,'Stock-AF'!$G$2:$G$215,Shares!$A$1)/SUMIFS('Stock-AF'!AC$2:AC$215,'Stock-AF'!$C$2:$C$215,Shares!$A178,'Stock-AF'!$G$2:$G$215,Shares!$A$1)</f>
        <v>0</v>
      </c>
      <c r="U178" s="9">
        <f>SUMIFS('Stock-AF'!AD$2:AD$215,'Stock-AF'!$C$2:$C$215,Shares!$B178,'Stock-AF'!$G$2:$G$215,Shares!$A$1)/SUMIFS('Stock-AF'!AD$2:AD$215,'Stock-AF'!$C$2:$C$215,Shares!$A178,'Stock-AF'!$G$2:$G$215,Shares!$A$1)</f>
        <v>0.49969798834818352</v>
      </c>
      <c r="V178" s="9">
        <f>SUMIFS('Stock-AF'!AE$2:AE$215,'Stock-AF'!$C$2:$C$215,Shares!$B178,'Stock-AF'!$G$2:$G$215,Shares!$A$1)/SUMIFS('Stock-AF'!AE$2:AE$215,'Stock-AF'!$C$2:$C$215,Shares!$A178,'Stock-AF'!$G$2:$G$215,Shares!$A$1)</f>
        <v>6.8247464445073925E-5</v>
      </c>
      <c r="W178" s="9">
        <f>SUMIFS('Stock-AF'!AF$2:AF$215,'Stock-AF'!$C$2:$C$215,Shares!$B178,'Stock-AF'!$G$2:$G$215,Shares!$A$1)/SUMIFS('Stock-AF'!AF$2:AF$215,'Stock-AF'!$C$2:$C$215,Shares!$A178,'Stock-AF'!$G$2:$G$215,Shares!$A$1)</f>
        <v>0</v>
      </c>
      <c r="X178" s="9">
        <f>SUMIFS('Stock-AF'!AG$2:AG$215,'Stock-AF'!$C$2:$C$215,Shares!$B178,'Stock-AF'!$G$2:$G$215,Shares!$A$1)/SUMIFS('Stock-AF'!AG$2:AG$215,'Stock-AF'!$C$2:$C$215,Shares!$A178,'Stock-AF'!$G$2:$G$215,Shares!$A$1)</f>
        <v>0</v>
      </c>
      <c r="Y178" s="9">
        <f>SUMIFS('Stock-AF'!AH$2:AH$215,'Stock-AF'!$C$2:$C$215,Shares!$B178,'Stock-AF'!$G$2:$G$215,Shares!$A$1)/SUMIFS('Stock-AF'!AH$2:AH$215,'Stock-AF'!$C$2:$C$215,Shares!$A178,'Stock-AF'!$G$2:$G$215,Shares!$A$1)</f>
        <v>0</v>
      </c>
      <c r="Z178" s="9">
        <f>SUMIFS('Stock-AF'!AI$2:AI$215,'Stock-AF'!$C$2:$C$215,Shares!$B178,'Stock-AF'!$G$2:$G$215,Shares!$A$1)/SUMIFS('Stock-AF'!AI$2:AI$215,'Stock-AF'!$C$2:$C$215,Shares!$A178,'Stock-AF'!$G$2:$G$215,Shares!$A$1)</f>
        <v>0</v>
      </c>
      <c r="AA178" s="9">
        <f>SUMIFS('Stock-AF'!AJ$2:AJ$215,'Stock-AF'!$C$2:$C$215,Shares!$B178,'Stock-AF'!$G$2:$G$215,Shares!$A$1)/SUMIFS('Stock-AF'!AJ$2:AJ$215,'Stock-AF'!$C$2:$C$215,Shares!$A178,'Stock-AF'!$G$2:$G$215,Shares!$A$1)</f>
        <v>0</v>
      </c>
      <c r="AB178" s="9">
        <f>SUMIFS('Stock-AF'!AK$2:AK$215,'Stock-AF'!$C$2:$C$215,Shares!$B178,'Stock-AF'!$G$2:$G$215,Shares!$A$1)/SUMIFS('Stock-AF'!AK$2:AK$215,'Stock-AF'!$C$2:$C$215,Shares!$A178,'Stock-AF'!$G$2:$G$215,Shares!$A$1)</f>
        <v>0</v>
      </c>
      <c r="AC178" s="9">
        <f>SUMIFS('Stock-AF'!AL$2:AL$215,'Stock-AF'!$C$2:$C$215,Shares!$B178,'Stock-AF'!$G$2:$G$215,Shares!$A$1)/SUMIFS('Stock-AF'!AL$2:AL$215,'Stock-AF'!$C$2:$C$215,Shares!$A178,'Stock-AF'!$G$2:$G$215,Shares!$A$1)</f>
        <v>0</v>
      </c>
      <c r="AD178" s="9">
        <f>SUMIFS('Stock-AF'!AM$2:AM$215,'Stock-AF'!$C$2:$C$215,Shares!$B178,'Stock-AF'!$G$2:$G$215,Shares!$A$1)/SUMIFS('Stock-AF'!AM$2:AM$215,'Stock-AF'!$C$2:$C$215,Shares!$A178,'Stock-AF'!$G$2:$G$215,Shares!$A$1)</f>
        <v>0</v>
      </c>
      <c r="AE178" s="9">
        <f>SUMIFS('Stock-AF'!AN$2:AN$215,'Stock-AF'!$C$2:$C$215,Shares!$B178,'Stock-AF'!$G$2:$G$215,Shares!$A$1)/SUMIFS('Stock-AF'!AN$2:AN$215,'Stock-AF'!$C$2:$C$215,Shares!$A178,'Stock-AF'!$G$2:$G$215,Shares!$A$1)</f>
        <v>0</v>
      </c>
      <c r="AF178" s="9">
        <f>SUMIFS('Stock-AF'!AO$2:AO$215,'Stock-AF'!$C$2:$C$215,Shares!$B178,'Stock-AF'!$G$2:$G$215,Shares!$A$1)/SUMIFS('Stock-AF'!AO$2:AO$215,'Stock-AF'!$C$2:$C$215,Shares!$A178,'Stock-AF'!$G$2:$G$215,Shares!$A$1)</f>
        <v>8.6039184477426016E-4</v>
      </c>
      <c r="AG178" s="9">
        <f>SUMIFS('Stock-AF'!AP$2:AP$215,'Stock-AF'!$C$2:$C$215,Shares!$B178,'Stock-AF'!$G$2:$G$215,Shares!$A$1)/SUMIFS('Stock-AF'!AP$2:AP$215,'Stock-AF'!$C$2:$C$215,Shares!$A178,'Stock-AF'!$G$2:$G$215,Shares!$A$1)</f>
        <v>0</v>
      </c>
      <c r="AH178" s="9">
        <f>SUMIFS('Stock-AF'!AQ$2:AQ$215,'Stock-AF'!$C$2:$C$215,Shares!$B178,'Stock-AF'!$G$2:$G$215,Shares!$A$1)/SUMIFS('Stock-AF'!AQ$2:AQ$215,'Stock-AF'!$C$2:$C$215,Shares!$A178,'Stock-AF'!$G$2:$G$215,Shares!$A$1)</f>
        <v>3.2998724372099472E-3</v>
      </c>
      <c r="AI178" s="9">
        <f>SUMIFS('Stock-AF'!AR$2:AR$215,'Stock-AF'!$C$2:$C$215,Shares!$B178,'Stock-AF'!$G$2:$G$215,Shares!$A$1)/SUMIFS('Stock-AF'!AR$2:AR$215,'Stock-AF'!$C$2:$C$215,Shares!$A178,'Stock-AF'!$G$2:$G$215,Shares!$A$1)</f>
        <v>0</v>
      </c>
      <c r="AJ178" s="9">
        <f>SUMIFS('Stock-AF'!AS$2:AS$215,'Stock-AF'!$C$2:$C$215,Shares!$B178,'Stock-AF'!$G$2:$G$215,Shares!$A$1)/SUMIFS('Stock-AF'!AS$2:AS$215,'Stock-AF'!$C$2:$C$215,Shares!$A178,'Stock-AF'!$G$2:$G$215,Shares!$A$1)</f>
        <v>0</v>
      </c>
      <c r="AK178" s="9">
        <f>SUMIFS('Stock-AF'!AT$2:AT$215,'Stock-AF'!$C$2:$C$215,Shares!$B178,'Stock-AF'!$G$2:$G$215,Shares!$A$1)/SUMIFS('Stock-AF'!AT$2:AT$215,'Stock-AF'!$C$2:$C$215,Shares!$A178,'Stock-AF'!$G$2:$G$215,Shares!$A$1)</f>
        <v>1.2263049164808935E-2</v>
      </c>
      <c r="AL178" s="9">
        <f>SUMIFS('Stock-AF'!AU$2:AU$215,'Stock-AF'!$C$2:$C$215,Shares!$B178,'Stock-AF'!$G$2:$G$215,Shares!$A$1)/SUMIFS('Stock-AF'!AU$2:AU$215,'Stock-AF'!$C$2:$C$215,Shares!$A178,'Stock-AF'!$G$2:$G$215,Shares!$A$1)</f>
        <v>0</v>
      </c>
      <c r="AM178" s="9">
        <f>SUMIFS('Stock-AF'!AV$2:AV$215,'Stock-AF'!$C$2:$C$215,Shares!$B178,'Stock-AF'!$G$2:$G$215,Shares!$A$1)/SUMIFS('Stock-AF'!AV$2:AV$215,'Stock-AF'!$C$2:$C$215,Shares!$A178,'Stock-AF'!$G$2:$G$215,Shares!$A$1)</f>
        <v>0</v>
      </c>
    </row>
    <row r="179" spans="1:39">
      <c r="A179" t="str">
        <f t="shared" si="2"/>
        <v>R_ES-SH-FL*</v>
      </c>
      <c r="B179" s="4" t="s">
        <v>83</v>
      </c>
      <c r="C179" s="9">
        <f>SUMIFS('Stock-AF'!L$2:L$215,'Stock-AF'!$C$2:$C$215,Shares!$B179,'Stock-AF'!$G$2:$G$215,Shares!$A$1)/SUMIFS('Stock-AF'!L$2:L$215,'Stock-AF'!$C$2:$C$215,Shares!$A179,'Stock-AF'!$G$2:$G$215,Shares!$A$1)</f>
        <v>0</v>
      </c>
      <c r="D179" s="9">
        <f>SUMIFS('Stock-AF'!M$2:M$215,'Stock-AF'!$C$2:$C$215,Shares!$B179,'Stock-AF'!$G$2:$G$215,Shares!$A$1)/SUMIFS('Stock-AF'!M$2:M$215,'Stock-AF'!$C$2:$C$215,Shares!$A179,'Stock-AF'!$G$2:$G$215,Shares!$A$1)</f>
        <v>0.13858614683915663</v>
      </c>
      <c r="E179" s="9">
        <f>SUMIFS('Stock-AF'!N$2:N$215,'Stock-AF'!$C$2:$C$215,Shares!$B179,'Stock-AF'!$G$2:$G$215,Shares!$A$1)/SUMIFS('Stock-AF'!N$2:N$215,'Stock-AF'!$C$2:$C$215,Shares!$A179,'Stock-AF'!$G$2:$G$215,Shares!$A$1)</f>
        <v>0.24657780555506181</v>
      </c>
      <c r="F179" s="9">
        <f>SUMIFS('Stock-AF'!O$2:O$215,'Stock-AF'!$C$2:$C$215,Shares!$B179,'Stock-AF'!$G$2:$G$215,Shares!$A$1)/SUMIFS('Stock-AF'!O$2:O$215,'Stock-AF'!$C$2:$C$215,Shares!$A179,'Stock-AF'!$G$2:$G$215,Shares!$A$1)</f>
        <v>1.6469072103002193E-3</v>
      </c>
      <c r="G179" s="9">
        <f>SUMIFS('Stock-AF'!P$2:P$215,'Stock-AF'!$C$2:$C$215,Shares!$B179,'Stock-AF'!$G$2:$G$215,Shares!$A$1)/SUMIFS('Stock-AF'!P$2:P$215,'Stock-AF'!$C$2:$C$215,Shares!$A179,'Stock-AF'!$G$2:$G$215,Shares!$A$1)</f>
        <v>0.27109437415836762</v>
      </c>
      <c r="H179" s="9">
        <f>SUMIFS('Stock-AF'!Q$2:Q$215,'Stock-AF'!$C$2:$C$215,Shares!$B179,'Stock-AF'!$G$2:$G$215,Shares!$A$1)/SUMIFS('Stock-AF'!Q$2:Q$215,'Stock-AF'!$C$2:$C$215,Shares!$A179,'Stock-AF'!$G$2:$G$215,Shares!$A$1)</f>
        <v>3.6671962332202893E-2</v>
      </c>
      <c r="I179" s="9">
        <f>SUMIFS('Stock-AF'!R$2:R$215,'Stock-AF'!$C$2:$C$215,Shares!$B179,'Stock-AF'!$G$2:$G$215,Shares!$A$1)/SUMIFS('Stock-AF'!R$2:R$215,'Stock-AF'!$C$2:$C$215,Shares!$A179,'Stock-AF'!$G$2:$G$215,Shares!$A$1)</f>
        <v>0</v>
      </c>
      <c r="J179" s="9">
        <f>SUMIFS('Stock-AF'!S$2:S$215,'Stock-AF'!$C$2:$C$215,Shares!$B179,'Stock-AF'!$G$2:$G$215,Shares!$A$1)/SUMIFS('Stock-AF'!S$2:S$215,'Stock-AF'!$C$2:$C$215,Shares!$A179,'Stock-AF'!$G$2:$G$215,Shares!$A$1)</f>
        <v>0.21831061783310604</v>
      </c>
      <c r="K179" s="9">
        <f>SUMIFS('Stock-AF'!T$2:T$215,'Stock-AF'!$C$2:$C$215,Shares!$B179,'Stock-AF'!$G$2:$G$215,Shares!$A$1)/SUMIFS('Stock-AF'!T$2:T$215,'Stock-AF'!$C$2:$C$215,Shares!$A179,'Stock-AF'!$G$2:$G$215,Shares!$A$1)</f>
        <v>0.1015182059677525</v>
      </c>
      <c r="L179" s="9">
        <f>SUMIFS('Stock-AF'!U$2:U$215,'Stock-AF'!$C$2:$C$215,Shares!$B179,'Stock-AF'!$G$2:$G$215,Shares!$A$1)/SUMIFS('Stock-AF'!U$2:U$215,'Stock-AF'!$C$2:$C$215,Shares!$A179,'Stock-AF'!$G$2:$G$215,Shares!$A$1)</f>
        <v>0.50851195805391269</v>
      </c>
      <c r="M179" s="9">
        <f>SUMIFS('Stock-AF'!V$2:V$215,'Stock-AF'!$C$2:$C$215,Shares!$B179,'Stock-AF'!$G$2:$G$215,Shares!$A$1)/SUMIFS('Stock-AF'!V$2:V$215,'Stock-AF'!$C$2:$C$215,Shares!$A179,'Stock-AF'!$G$2:$G$215,Shares!$A$1)</f>
        <v>0.45816741944070111</v>
      </c>
      <c r="N179" s="9">
        <f>SUMIFS('Stock-AF'!W$2:W$215,'Stock-AF'!$C$2:$C$215,Shares!$B179,'Stock-AF'!$G$2:$G$215,Shares!$A$1)/SUMIFS('Stock-AF'!W$2:W$215,'Stock-AF'!$C$2:$C$215,Shares!$A179,'Stock-AF'!$G$2:$G$215,Shares!$A$1)</f>
        <v>1.9272516197646517E-2</v>
      </c>
      <c r="O179" s="9">
        <f>SUMIFS('Stock-AF'!X$2:X$215,'Stock-AF'!$C$2:$C$215,Shares!$B179,'Stock-AF'!$G$2:$G$215,Shares!$A$1)/SUMIFS('Stock-AF'!X$2:X$215,'Stock-AF'!$C$2:$C$215,Shares!$A179,'Stock-AF'!$G$2:$G$215,Shares!$A$1)</f>
        <v>0</v>
      </c>
      <c r="P179" s="9">
        <f>SUMIFS('Stock-AF'!Y$2:Y$215,'Stock-AF'!$C$2:$C$215,Shares!$B179,'Stock-AF'!$G$2:$G$215,Shares!$A$1)/SUMIFS('Stock-AF'!Y$2:Y$215,'Stock-AF'!$C$2:$C$215,Shares!$A179,'Stock-AF'!$G$2:$G$215,Shares!$A$1)</f>
        <v>0.4388281407750334</v>
      </c>
      <c r="Q179" s="9">
        <f>SUMIFS('Stock-AF'!Z$2:Z$215,'Stock-AF'!$C$2:$C$215,Shares!$B179,'Stock-AF'!$G$2:$G$215,Shares!$A$1)/SUMIFS('Stock-AF'!Z$2:Z$215,'Stock-AF'!$C$2:$C$215,Shares!$A179,'Stock-AF'!$G$2:$G$215,Shares!$A$1)</f>
        <v>6.2718309244209208E-2</v>
      </c>
      <c r="R179" s="9">
        <f>SUMIFS('Stock-AF'!AA$2:AA$215,'Stock-AF'!$C$2:$C$215,Shares!$B179,'Stock-AF'!$G$2:$G$215,Shares!$A$1)/SUMIFS('Stock-AF'!AA$2:AA$215,'Stock-AF'!$C$2:$C$215,Shares!$A179,'Stock-AF'!$G$2:$G$215,Shares!$A$1)</f>
        <v>8.5489550086007809E-2</v>
      </c>
      <c r="S179" s="9">
        <f>SUMIFS('Stock-AF'!AB$2:AB$215,'Stock-AF'!$C$2:$C$215,Shares!$B179,'Stock-AF'!$G$2:$G$215,Shares!$A$1)/SUMIFS('Stock-AF'!AB$2:AB$215,'Stock-AF'!$C$2:$C$215,Shares!$A179,'Stock-AF'!$G$2:$G$215,Shares!$A$1)</f>
        <v>0.11683123465107184</v>
      </c>
      <c r="T179" s="9">
        <f>SUMIFS('Stock-AF'!AC$2:AC$215,'Stock-AF'!$C$2:$C$215,Shares!$B179,'Stock-AF'!$G$2:$G$215,Shares!$A$1)/SUMIFS('Stock-AF'!AC$2:AC$215,'Stock-AF'!$C$2:$C$215,Shares!$A179,'Stock-AF'!$G$2:$G$215,Shares!$A$1)</f>
        <v>0</v>
      </c>
      <c r="U179" s="9">
        <f>SUMIFS('Stock-AF'!AD$2:AD$215,'Stock-AF'!$C$2:$C$215,Shares!$B179,'Stock-AF'!$G$2:$G$215,Shares!$A$1)/SUMIFS('Stock-AF'!AD$2:AD$215,'Stock-AF'!$C$2:$C$215,Shares!$A179,'Stock-AF'!$G$2:$G$215,Shares!$A$1)</f>
        <v>0.423771013267566</v>
      </c>
      <c r="V179" s="9">
        <f>SUMIFS('Stock-AF'!AE$2:AE$215,'Stock-AF'!$C$2:$C$215,Shares!$B179,'Stock-AF'!$G$2:$G$215,Shares!$A$1)/SUMIFS('Stock-AF'!AE$2:AE$215,'Stock-AF'!$C$2:$C$215,Shares!$A179,'Stock-AF'!$G$2:$G$215,Shares!$A$1)</f>
        <v>5.2334861619267262E-3</v>
      </c>
      <c r="W179" s="9">
        <f>SUMIFS('Stock-AF'!AF$2:AF$215,'Stock-AF'!$C$2:$C$215,Shares!$B179,'Stock-AF'!$G$2:$G$215,Shares!$A$1)/SUMIFS('Stock-AF'!AF$2:AF$215,'Stock-AF'!$C$2:$C$215,Shares!$A179,'Stock-AF'!$G$2:$G$215,Shares!$A$1)</f>
        <v>1.5116812389278563E-2</v>
      </c>
      <c r="X179" s="9">
        <f>SUMIFS('Stock-AF'!AG$2:AG$215,'Stock-AF'!$C$2:$C$215,Shares!$B179,'Stock-AF'!$G$2:$G$215,Shares!$A$1)/SUMIFS('Stock-AF'!AG$2:AG$215,'Stock-AF'!$C$2:$C$215,Shares!$A179,'Stock-AF'!$G$2:$G$215,Shares!$A$1)</f>
        <v>0.45402026447005789</v>
      </c>
      <c r="Y179" s="9">
        <f>SUMIFS('Stock-AF'!AH$2:AH$215,'Stock-AF'!$C$2:$C$215,Shares!$B179,'Stock-AF'!$G$2:$G$215,Shares!$A$1)/SUMIFS('Stock-AF'!AH$2:AH$215,'Stock-AF'!$C$2:$C$215,Shares!$A179,'Stock-AF'!$G$2:$G$215,Shares!$A$1)</f>
        <v>0</v>
      </c>
      <c r="Z179" s="9">
        <f>SUMIFS('Stock-AF'!AI$2:AI$215,'Stock-AF'!$C$2:$C$215,Shares!$B179,'Stock-AF'!$G$2:$G$215,Shares!$A$1)/SUMIFS('Stock-AF'!AI$2:AI$215,'Stock-AF'!$C$2:$C$215,Shares!$A179,'Stock-AF'!$G$2:$G$215,Shares!$A$1)</f>
        <v>0.40846565816781871</v>
      </c>
      <c r="AA179" s="9">
        <f>SUMIFS('Stock-AF'!AJ$2:AJ$215,'Stock-AF'!$C$2:$C$215,Shares!$B179,'Stock-AF'!$G$2:$G$215,Shares!$A$1)/SUMIFS('Stock-AF'!AJ$2:AJ$215,'Stock-AF'!$C$2:$C$215,Shares!$A179,'Stock-AF'!$G$2:$G$215,Shares!$A$1)</f>
        <v>0</v>
      </c>
      <c r="AB179" s="9">
        <f>SUMIFS('Stock-AF'!AK$2:AK$215,'Stock-AF'!$C$2:$C$215,Shares!$B179,'Stock-AF'!$G$2:$G$215,Shares!$A$1)/SUMIFS('Stock-AF'!AK$2:AK$215,'Stock-AF'!$C$2:$C$215,Shares!$A179,'Stock-AF'!$G$2:$G$215,Shares!$A$1)</f>
        <v>0.15057770933037234</v>
      </c>
      <c r="AC179" s="9">
        <f>SUMIFS('Stock-AF'!AL$2:AL$215,'Stock-AF'!$C$2:$C$215,Shares!$B179,'Stock-AF'!$G$2:$G$215,Shares!$A$1)/SUMIFS('Stock-AF'!AL$2:AL$215,'Stock-AF'!$C$2:$C$215,Shares!$A179,'Stock-AF'!$G$2:$G$215,Shares!$A$1)</f>
        <v>0</v>
      </c>
      <c r="AD179" s="9">
        <f>SUMIFS('Stock-AF'!AM$2:AM$215,'Stock-AF'!$C$2:$C$215,Shares!$B179,'Stock-AF'!$G$2:$G$215,Shares!$A$1)/SUMIFS('Stock-AF'!AM$2:AM$215,'Stock-AF'!$C$2:$C$215,Shares!$A179,'Stock-AF'!$G$2:$G$215,Shares!$A$1)</f>
        <v>3.1847730285119488E-2</v>
      </c>
      <c r="AE179" s="9">
        <f>SUMIFS('Stock-AF'!AN$2:AN$215,'Stock-AF'!$C$2:$C$215,Shares!$B179,'Stock-AF'!$G$2:$G$215,Shares!$A$1)/SUMIFS('Stock-AF'!AN$2:AN$215,'Stock-AF'!$C$2:$C$215,Shares!$A179,'Stock-AF'!$G$2:$G$215,Shares!$A$1)</f>
        <v>4.7292753370239325E-2</v>
      </c>
      <c r="AF179" s="9">
        <f>SUMIFS('Stock-AF'!AO$2:AO$215,'Stock-AF'!$C$2:$C$215,Shares!$B179,'Stock-AF'!$G$2:$G$215,Shares!$A$1)/SUMIFS('Stock-AF'!AO$2:AO$215,'Stock-AF'!$C$2:$C$215,Shares!$A179,'Stock-AF'!$G$2:$G$215,Shares!$A$1)</f>
        <v>0.30361332073095515</v>
      </c>
      <c r="AG179" s="9">
        <f>SUMIFS('Stock-AF'!AP$2:AP$215,'Stock-AF'!$C$2:$C$215,Shares!$B179,'Stock-AF'!$G$2:$G$215,Shares!$A$1)/SUMIFS('Stock-AF'!AP$2:AP$215,'Stock-AF'!$C$2:$C$215,Shares!$A179,'Stock-AF'!$G$2:$G$215,Shares!$A$1)</f>
        <v>1.3298568465122537E-3</v>
      </c>
      <c r="AH179" s="9">
        <f>SUMIFS('Stock-AF'!AQ$2:AQ$215,'Stock-AF'!$C$2:$C$215,Shares!$B179,'Stock-AF'!$G$2:$G$215,Shares!$A$1)/SUMIFS('Stock-AF'!AQ$2:AQ$215,'Stock-AF'!$C$2:$C$215,Shares!$A179,'Stock-AF'!$G$2:$G$215,Shares!$A$1)</f>
        <v>0.19991434760791943</v>
      </c>
      <c r="AI179" s="9">
        <f>SUMIFS('Stock-AF'!AR$2:AR$215,'Stock-AF'!$C$2:$C$215,Shares!$B179,'Stock-AF'!$G$2:$G$215,Shares!$A$1)/SUMIFS('Stock-AF'!AR$2:AR$215,'Stock-AF'!$C$2:$C$215,Shares!$A179,'Stock-AF'!$G$2:$G$215,Shares!$A$1)</f>
        <v>0.23080298151109344</v>
      </c>
      <c r="AJ179" s="9">
        <f>SUMIFS('Stock-AF'!AS$2:AS$215,'Stock-AF'!$C$2:$C$215,Shares!$B179,'Stock-AF'!$G$2:$G$215,Shares!$A$1)/SUMIFS('Stock-AF'!AS$2:AS$215,'Stock-AF'!$C$2:$C$215,Shares!$A179,'Stock-AF'!$G$2:$G$215,Shares!$A$1)</f>
        <v>0.45756224762415437</v>
      </c>
      <c r="AK179" s="9">
        <f>SUMIFS('Stock-AF'!AT$2:AT$215,'Stock-AF'!$C$2:$C$215,Shares!$B179,'Stock-AF'!$G$2:$G$215,Shares!$A$1)/SUMIFS('Stock-AF'!AT$2:AT$215,'Stock-AF'!$C$2:$C$215,Shares!$A179,'Stock-AF'!$G$2:$G$215,Shares!$A$1)</f>
        <v>0.11315551012614043</v>
      </c>
      <c r="AL179" s="9">
        <f>SUMIFS('Stock-AF'!AU$2:AU$215,'Stock-AF'!$C$2:$C$215,Shares!$B179,'Stock-AF'!$G$2:$G$215,Shares!$A$1)/SUMIFS('Stock-AF'!AU$2:AU$215,'Stock-AF'!$C$2:$C$215,Shares!$A179,'Stock-AF'!$G$2:$G$215,Shares!$A$1)</f>
        <v>0.2665717262690539</v>
      </c>
      <c r="AM179" s="9">
        <f>SUMIFS('Stock-AF'!AV$2:AV$215,'Stock-AF'!$C$2:$C$215,Shares!$B179,'Stock-AF'!$G$2:$G$215,Shares!$A$1)/SUMIFS('Stock-AF'!AV$2:AV$215,'Stock-AF'!$C$2:$C$215,Shares!$A179,'Stock-AF'!$G$2:$G$215,Shares!$A$1)</f>
        <v>1.4189489226024605E-3</v>
      </c>
    </row>
    <row r="180" spans="1:39">
      <c r="A180" t="str">
        <f t="shared" si="2"/>
        <v>R_ES-SH-FL*</v>
      </c>
      <c r="B180" s="4" t="s">
        <v>84</v>
      </c>
      <c r="C180" s="9">
        <f>SUMIFS('Stock-AF'!L$2:L$215,'Stock-AF'!$C$2:$C$215,Shares!$B180,'Stock-AF'!$G$2:$G$215,Shares!$A$1)/SUMIFS('Stock-AF'!L$2:L$215,'Stock-AF'!$C$2:$C$215,Shares!$A180,'Stock-AF'!$G$2:$G$215,Shares!$A$1)</f>
        <v>0</v>
      </c>
      <c r="D180" s="9">
        <f>SUMIFS('Stock-AF'!M$2:M$215,'Stock-AF'!$C$2:$C$215,Shares!$B180,'Stock-AF'!$G$2:$G$215,Shares!$A$1)/SUMIFS('Stock-AF'!M$2:M$215,'Stock-AF'!$C$2:$C$215,Shares!$A180,'Stock-AF'!$G$2:$G$215,Shares!$A$1)</f>
        <v>2.1597827964899888E-3</v>
      </c>
      <c r="E180" s="9">
        <f>SUMIFS('Stock-AF'!N$2:N$215,'Stock-AF'!$C$2:$C$215,Shares!$B180,'Stock-AF'!$G$2:$G$215,Shares!$A$1)/SUMIFS('Stock-AF'!N$2:N$215,'Stock-AF'!$C$2:$C$215,Shares!$A180,'Stock-AF'!$G$2:$G$215,Shares!$A$1)</f>
        <v>0</v>
      </c>
      <c r="F180" s="9">
        <f>SUMIFS('Stock-AF'!O$2:O$215,'Stock-AF'!$C$2:$C$215,Shares!$B180,'Stock-AF'!$G$2:$G$215,Shares!$A$1)/SUMIFS('Stock-AF'!O$2:O$215,'Stock-AF'!$C$2:$C$215,Shares!$A180,'Stock-AF'!$G$2:$G$215,Shares!$A$1)</f>
        <v>2.1142893988827603E-3</v>
      </c>
      <c r="G180" s="9">
        <f>SUMIFS('Stock-AF'!P$2:P$215,'Stock-AF'!$C$2:$C$215,Shares!$B180,'Stock-AF'!$G$2:$G$215,Shares!$A$1)/SUMIFS('Stock-AF'!P$2:P$215,'Stock-AF'!$C$2:$C$215,Shares!$A180,'Stock-AF'!$G$2:$G$215,Shares!$A$1)</f>
        <v>3.0948136964737507E-3</v>
      </c>
      <c r="H180" s="9">
        <f>SUMIFS('Stock-AF'!Q$2:Q$215,'Stock-AF'!$C$2:$C$215,Shares!$B180,'Stock-AF'!$G$2:$G$215,Shares!$A$1)/SUMIFS('Stock-AF'!Q$2:Q$215,'Stock-AF'!$C$2:$C$215,Shares!$A180,'Stock-AF'!$G$2:$G$215,Shares!$A$1)</f>
        <v>0</v>
      </c>
      <c r="I180" s="9">
        <f>SUMIFS('Stock-AF'!R$2:R$215,'Stock-AF'!$C$2:$C$215,Shares!$B180,'Stock-AF'!$G$2:$G$215,Shares!$A$1)/SUMIFS('Stock-AF'!R$2:R$215,'Stock-AF'!$C$2:$C$215,Shares!$A180,'Stock-AF'!$G$2:$G$215,Shares!$A$1)</f>
        <v>0.10777861374339746</v>
      </c>
      <c r="J180" s="9">
        <f>SUMIFS('Stock-AF'!S$2:S$215,'Stock-AF'!$C$2:$C$215,Shares!$B180,'Stock-AF'!$G$2:$G$215,Shares!$A$1)/SUMIFS('Stock-AF'!S$2:S$215,'Stock-AF'!$C$2:$C$215,Shares!$A180,'Stock-AF'!$G$2:$G$215,Shares!$A$1)</f>
        <v>0</v>
      </c>
      <c r="K180" s="9">
        <f>SUMIFS('Stock-AF'!T$2:T$215,'Stock-AF'!$C$2:$C$215,Shares!$B180,'Stock-AF'!$G$2:$G$215,Shares!$A$1)/SUMIFS('Stock-AF'!T$2:T$215,'Stock-AF'!$C$2:$C$215,Shares!$A180,'Stock-AF'!$G$2:$G$215,Shares!$A$1)</f>
        <v>3.7814617279599296E-3</v>
      </c>
      <c r="L180" s="9">
        <f>SUMIFS('Stock-AF'!U$2:U$215,'Stock-AF'!$C$2:$C$215,Shares!$B180,'Stock-AF'!$G$2:$G$215,Shares!$A$1)/SUMIFS('Stock-AF'!U$2:U$215,'Stock-AF'!$C$2:$C$215,Shares!$A180,'Stock-AF'!$G$2:$G$215,Shares!$A$1)</f>
        <v>1.1422290315623066E-3</v>
      </c>
      <c r="M180" s="9">
        <f>SUMIFS('Stock-AF'!V$2:V$215,'Stock-AF'!$C$2:$C$215,Shares!$B180,'Stock-AF'!$G$2:$G$215,Shares!$A$1)/SUMIFS('Stock-AF'!V$2:V$215,'Stock-AF'!$C$2:$C$215,Shares!$A180,'Stock-AF'!$G$2:$G$215,Shares!$A$1)</f>
        <v>0</v>
      </c>
      <c r="N180" s="9">
        <f>SUMIFS('Stock-AF'!W$2:W$215,'Stock-AF'!$C$2:$C$215,Shares!$B180,'Stock-AF'!$G$2:$G$215,Shares!$A$1)/SUMIFS('Stock-AF'!W$2:W$215,'Stock-AF'!$C$2:$C$215,Shares!$A180,'Stock-AF'!$G$2:$G$215,Shares!$A$1)</f>
        <v>0</v>
      </c>
      <c r="O180" s="9">
        <f>SUMIFS('Stock-AF'!X$2:X$215,'Stock-AF'!$C$2:$C$215,Shares!$B180,'Stock-AF'!$G$2:$G$215,Shares!$A$1)/SUMIFS('Stock-AF'!X$2:X$215,'Stock-AF'!$C$2:$C$215,Shares!$A180,'Stock-AF'!$G$2:$G$215,Shares!$A$1)</f>
        <v>4.0295316930103971E-2</v>
      </c>
      <c r="P180" s="9">
        <f>SUMIFS('Stock-AF'!Y$2:Y$215,'Stock-AF'!$C$2:$C$215,Shares!$B180,'Stock-AF'!$G$2:$G$215,Shares!$A$1)/SUMIFS('Stock-AF'!Y$2:Y$215,'Stock-AF'!$C$2:$C$215,Shares!$A180,'Stock-AF'!$G$2:$G$215,Shares!$A$1)</f>
        <v>0</v>
      </c>
      <c r="Q180" s="9">
        <f>SUMIFS('Stock-AF'!Z$2:Z$215,'Stock-AF'!$C$2:$C$215,Shares!$B180,'Stock-AF'!$G$2:$G$215,Shares!$A$1)/SUMIFS('Stock-AF'!Z$2:Z$215,'Stock-AF'!$C$2:$C$215,Shares!$A180,'Stock-AF'!$G$2:$G$215,Shares!$A$1)</f>
        <v>9.4782489099994524E-3</v>
      </c>
      <c r="R180" s="9">
        <f>SUMIFS('Stock-AF'!AA$2:AA$215,'Stock-AF'!$C$2:$C$215,Shares!$B180,'Stock-AF'!$G$2:$G$215,Shares!$A$1)/SUMIFS('Stock-AF'!AA$2:AA$215,'Stock-AF'!$C$2:$C$215,Shares!$A180,'Stock-AF'!$G$2:$G$215,Shares!$A$1)</f>
        <v>9.7049300766362361E-3</v>
      </c>
      <c r="S180" s="9">
        <f>SUMIFS('Stock-AF'!AB$2:AB$215,'Stock-AF'!$C$2:$C$215,Shares!$B180,'Stock-AF'!$G$2:$G$215,Shares!$A$1)/SUMIFS('Stock-AF'!AB$2:AB$215,'Stock-AF'!$C$2:$C$215,Shares!$A180,'Stock-AF'!$G$2:$G$215,Shares!$A$1)</f>
        <v>8.946203244607662E-3</v>
      </c>
      <c r="T180" s="9">
        <f>SUMIFS('Stock-AF'!AC$2:AC$215,'Stock-AF'!$C$2:$C$215,Shares!$B180,'Stock-AF'!$G$2:$G$215,Shares!$A$1)/SUMIFS('Stock-AF'!AC$2:AC$215,'Stock-AF'!$C$2:$C$215,Shares!$A180,'Stock-AF'!$G$2:$G$215,Shares!$A$1)</f>
        <v>1.0683574856153717E-2</v>
      </c>
      <c r="U180" s="9">
        <f>SUMIFS('Stock-AF'!AD$2:AD$215,'Stock-AF'!$C$2:$C$215,Shares!$B180,'Stock-AF'!$G$2:$G$215,Shares!$A$1)/SUMIFS('Stock-AF'!AD$2:AD$215,'Stock-AF'!$C$2:$C$215,Shares!$A180,'Stock-AF'!$G$2:$G$215,Shares!$A$1)</f>
        <v>0</v>
      </c>
      <c r="V180" s="9">
        <f>SUMIFS('Stock-AF'!AE$2:AE$215,'Stock-AF'!$C$2:$C$215,Shares!$B180,'Stock-AF'!$G$2:$G$215,Shares!$A$1)/SUMIFS('Stock-AF'!AE$2:AE$215,'Stock-AF'!$C$2:$C$215,Shares!$A180,'Stock-AF'!$G$2:$G$215,Shares!$A$1)</f>
        <v>2.0854479154104988E-2</v>
      </c>
      <c r="W180" s="9">
        <f>SUMIFS('Stock-AF'!AF$2:AF$215,'Stock-AF'!$C$2:$C$215,Shares!$B180,'Stock-AF'!$G$2:$G$215,Shares!$A$1)/SUMIFS('Stock-AF'!AF$2:AF$215,'Stock-AF'!$C$2:$C$215,Shares!$A180,'Stock-AF'!$G$2:$G$215,Shares!$A$1)</f>
        <v>9.5551017187009615E-3</v>
      </c>
      <c r="X180" s="9">
        <f>SUMIFS('Stock-AF'!AG$2:AG$215,'Stock-AF'!$C$2:$C$215,Shares!$B180,'Stock-AF'!$G$2:$G$215,Shares!$A$1)/SUMIFS('Stock-AF'!AG$2:AG$215,'Stock-AF'!$C$2:$C$215,Shares!$A180,'Stock-AF'!$G$2:$G$215,Shares!$A$1)</f>
        <v>0</v>
      </c>
      <c r="Y180" s="9">
        <f>SUMIFS('Stock-AF'!AH$2:AH$215,'Stock-AF'!$C$2:$C$215,Shares!$B180,'Stock-AF'!$G$2:$G$215,Shares!$A$1)/SUMIFS('Stock-AF'!AH$2:AH$215,'Stock-AF'!$C$2:$C$215,Shares!$A180,'Stock-AF'!$G$2:$G$215,Shares!$A$1)</f>
        <v>0</v>
      </c>
      <c r="Z180" s="9">
        <f>SUMIFS('Stock-AF'!AI$2:AI$215,'Stock-AF'!$C$2:$C$215,Shares!$B180,'Stock-AF'!$G$2:$G$215,Shares!$A$1)/SUMIFS('Stock-AF'!AI$2:AI$215,'Stock-AF'!$C$2:$C$215,Shares!$A180,'Stock-AF'!$G$2:$G$215,Shares!$A$1)</f>
        <v>0</v>
      </c>
      <c r="AA180" s="9">
        <f>SUMIFS('Stock-AF'!AJ$2:AJ$215,'Stock-AF'!$C$2:$C$215,Shares!$B180,'Stock-AF'!$G$2:$G$215,Shares!$A$1)/SUMIFS('Stock-AF'!AJ$2:AJ$215,'Stock-AF'!$C$2:$C$215,Shares!$A180,'Stock-AF'!$G$2:$G$215,Shares!$A$1)</f>
        <v>0</v>
      </c>
      <c r="AB180" s="9">
        <f>SUMIFS('Stock-AF'!AK$2:AK$215,'Stock-AF'!$C$2:$C$215,Shares!$B180,'Stock-AF'!$G$2:$G$215,Shares!$A$1)/SUMIFS('Stock-AF'!AK$2:AK$215,'Stock-AF'!$C$2:$C$215,Shares!$A180,'Stock-AF'!$G$2:$G$215,Shares!$A$1)</f>
        <v>0</v>
      </c>
      <c r="AC180" s="9">
        <f>SUMIFS('Stock-AF'!AL$2:AL$215,'Stock-AF'!$C$2:$C$215,Shares!$B180,'Stock-AF'!$G$2:$G$215,Shares!$A$1)/SUMIFS('Stock-AF'!AL$2:AL$215,'Stock-AF'!$C$2:$C$215,Shares!$A180,'Stock-AF'!$G$2:$G$215,Shares!$A$1)</f>
        <v>0.48204956963301271</v>
      </c>
      <c r="AD180" s="9">
        <f>SUMIFS('Stock-AF'!AM$2:AM$215,'Stock-AF'!$C$2:$C$215,Shares!$B180,'Stock-AF'!$G$2:$G$215,Shares!$A$1)/SUMIFS('Stock-AF'!AM$2:AM$215,'Stock-AF'!$C$2:$C$215,Shares!$A180,'Stock-AF'!$G$2:$G$215,Shares!$A$1)</f>
        <v>0</v>
      </c>
      <c r="AE180" s="9">
        <f>SUMIFS('Stock-AF'!AN$2:AN$215,'Stock-AF'!$C$2:$C$215,Shares!$B180,'Stock-AF'!$G$2:$G$215,Shares!$A$1)/SUMIFS('Stock-AF'!AN$2:AN$215,'Stock-AF'!$C$2:$C$215,Shares!$A180,'Stock-AF'!$G$2:$G$215,Shares!$A$1)</f>
        <v>0</v>
      </c>
      <c r="AF180" s="9">
        <f>SUMIFS('Stock-AF'!AO$2:AO$215,'Stock-AF'!$C$2:$C$215,Shares!$B180,'Stock-AF'!$G$2:$G$215,Shares!$A$1)/SUMIFS('Stock-AF'!AO$2:AO$215,'Stock-AF'!$C$2:$C$215,Shares!$A180,'Stock-AF'!$G$2:$G$215,Shares!$A$1)</f>
        <v>0</v>
      </c>
      <c r="AG180" s="9">
        <f>SUMIFS('Stock-AF'!AP$2:AP$215,'Stock-AF'!$C$2:$C$215,Shares!$B180,'Stock-AF'!$G$2:$G$215,Shares!$A$1)/SUMIFS('Stock-AF'!AP$2:AP$215,'Stock-AF'!$C$2:$C$215,Shares!$A180,'Stock-AF'!$G$2:$G$215,Shares!$A$1)</f>
        <v>5.3863424226035315E-2</v>
      </c>
      <c r="AH180" s="9">
        <f>SUMIFS('Stock-AF'!AQ$2:AQ$215,'Stock-AF'!$C$2:$C$215,Shares!$B180,'Stock-AF'!$G$2:$G$215,Shares!$A$1)/SUMIFS('Stock-AF'!AQ$2:AQ$215,'Stock-AF'!$C$2:$C$215,Shares!$A180,'Stock-AF'!$G$2:$G$215,Shares!$A$1)</f>
        <v>0</v>
      </c>
      <c r="AI180" s="9">
        <f>SUMIFS('Stock-AF'!AR$2:AR$215,'Stock-AF'!$C$2:$C$215,Shares!$B180,'Stock-AF'!$G$2:$G$215,Shares!$A$1)/SUMIFS('Stock-AF'!AR$2:AR$215,'Stock-AF'!$C$2:$C$215,Shares!$A180,'Stock-AF'!$G$2:$G$215,Shares!$A$1)</f>
        <v>3.7065910854677721E-3</v>
      </c>
      <c r="AJ180" s="9">
        <f>SUMIFS('Stock-AF'!AS$2:AS$215,'Stock-AF'!$C$2:$C$215,Shares!$B180,'Stock-AF'!$G$2:$G$215,Shares!$A$1)/SUMIFS('Stock-AF'!AS$2:AS$215,'Stock-AF'!$C$2:$C$215,Shares!$A180,'Stock-AF'!$G$2:$G$215,Shares!$A$1)</f>
        <v>0</v>
      </c>
      <c r="AK180" s="9">
        <f>SUMIFS('Stock-AF'!AT$2:AT$215,'Stock-AF'!$C$2:$C$215,Shares!$B180,'Stock-AF'!$G$2:$G$215,Shares!$A$1)/SUMIFS('Stock-AF'!AT$2:AT$215,'Stock-AF'!$C$2:$C$215,Shares!$A180,'Stock-AF'!$G$2:$G$215,Shares!$A$1)</f>
        <v>9.3533341072275442E-3</v>
      </c>
      <c r="AL180" s="9">
        <f>SUMIFS('Stock-AF'!AU$2:AU$215,'Stock-AF'!$C$2:$C$215,Shares!$B180,'Stock-AF'!$G$2:$G$215,Shares!$A$1)/SUMIFS('Stock-AF'!AU$2:AU$215,'Stock-AF'!$C$2:$C$215,Shares!$A180,'Stock-AF'!$G$2:$G$215,Shares!$A$1)</f>
        <v>0</v>
      </c>
      <c r="AM180" s="9">
        <f>SUMIFS('Stock-AF'!AV$2:AV$215,'Stock-AF'!$C$2:$C$215,Shares!$B180,'Stock-AF'!$G$2:$G$215,Shares!$A$1)/SUMIFS('Stock-AF'!AV$2:AV$215,'Stock-AF'!$C$2:$C$215,Shares!$A180,'Stock-AF'!$G$2:$G$215,Shares!$A$1)</f>
        <v>2.2334761872336772E-3</v>
      </c>
    </row>
    <row r="181" spans="1:39">
      <c r="A181" t="str">
        <f t="shared" si="2"/>
        <v>R_ES-SH-FL*</v>
      </c>
      <c r="B181" s="4" t="s">
        <v>85</v>
      </c>
      <c r="C181" s="9">
        <f>SUMIFS('Stock-AF'!L$2:L$215,'Stock-AF'!$C$2:$C$215,Shares!$B181,'Stock-AF'!$G$2:$G$215,Shares!$A$1)/SUMIFS('Stock-AF'!L$2:L$215,'Stock-AF'!$C$2:$C$215,Shares!$A181,'Stock-AF'!$G$2:$G$215,Shares!$A$1)</f>
        <v>2.3583267267488273E-2</v>
      </c>
      <c r="D181" s="9">
        <f>SUMIFS('Stock-AF'!M$2:M$215,'Stock-AF'!$C$2:$C$215,Shares!$B181,'Stock-AF'!$G$2:$G$215,Shares!$A$1)/SUMIFS('Stock-AF'!M$2:M$215,'Stock-AF'!$C$2:$C$215,Shares!$A181,'Stock-AF'!$G$2:$G$215,Shares!$A$1)</f>
        <v>0.24635563507130465</v>
      </c>
      <c r="E181" s="9">
        <f>SUMIFS('Stock-AF'!N$2:N$215,'Stock-AF'!$C$2:$C$215,Shares!$B181,'Stock-AF'!$G$2:$G$215,Shares!$A$1)/SUMIFS('Stock-AF'!N$2:N$215,'Stock-AF'!$C$2:$C$215,Shares!$A181,'Stock-AF'!$G$2:$G$215,Shares!$A$1)</f>
        <v>0</v>
      </c>
      <c r="F181" s="9">
        <f>SUMIFS('Stock-AF'!O$2:O$215,'Stock-AF'!$C$2:$C$215,Shares!$B181,'Stock-AF'!$G$2:$G$215,Shares!$A$1)/SUMIFS('Stock-AF'!O$2:O$215,'Stock-AF'!$C$2:$C$215,Shares!$A181,'Stock-AF'!$G$2:$G$215,Shares!$A$1)</f>
        <v>0.36987450936408273</v>
      </c>
      <c r="G181" s="9">
        <f>SUMIFS('Stock-AF'!P$2:P$215,'Stock-AF'!$C$2:$C$215,Shares!$B181,'Stock-AF'!$G$2:$G$215,Shares!$A$1)/SUMIFS('Stock-AF'!P$2:P$215,'Stock-AF'!$C$2:$C$215,Shares!$A181,'Stock-AF'!$G$2:$G$215,Shares!$A$1)</f>
        <v>1.7949355742049678E-3</v>
      </c>
      <c r="H181" s="9">
        <f>SUMIFS('Stock-AF'!Q$2:Q$215,'Stock-AF'!$C$2:$C$215,Shares!$B181,'Stock-AF'!$G$2:$G$215,Shares!$A$1)/SUMIFS('Stock-AF'!Q$2:Q$215,'Stock-AF'!$C$2:$C$215,Shares!$A181,'Stock-AF'!$G$2:$G$215,Shares!$A$1)</f>
        <v>0.5260009399792992</v>
      </c>
      <c r="I181" s="9">
        <f>SUMIFS('Stock-AF'!R$2:R$215,'Stock-AF'!$C$2:$C$215,Shares!$B181,'Stock-AF'!$G$2:$G$215,Shares!$A$1)/SUMIFS('Stock-AF'!R$2:R$215,'Stock-AF'!$C$2:$C$215,Shares!$A181,'Stock-AF'!$G$2:$G$215,Shares!$A$1)</f>
        <v>0.70381200245573228</v>
      </c>
      <c r="J181" s="9">
        <f>SUMIFS('Stock-AF'!S$2:S$215,'Stock-AF'!$C$2:$C$215,Shares!$B181,'Stock-AF'!$G$2:$G$215,Shares!$A$1)/SUMIFS('Stock-AF'!S$2:S$215,'Stock-AF'!$C$2:$C$215,Shares!$A181,'Stock-AF'!$G$2:$G$215,Shares!$A$1)</f>
        <v>0</v>
      </c>
      <c r="K181" s="9">
        <f>SUMIFS('Stock-AF'!T$2:T$215,'Stock-AF'!$C$2:$C$215,Shares!$B181,'Stock-AF'!$G$2:$G$215,Shares!$A$1)/SUMIFS('Stock-AF'!T$2:T$215,'Stock-AF'!$C$2:$C$215,Shares!$A181,'Stock-AF'!$G$2:$G$215,Shares!$A$1)</f>
        <v>0.25687386601772122</v>
      </c>
      <c r="L181" s="9">
        <f>SUMIFS('Stock-AF'!U$2:U$215,'Stock-AF'!$C$2:$C$215,Shares!$B181,'Stock-AF'!$G$2:$G$215,Shares!$A$1)/SUMIFS('Stock-AF'!U$2:U$215,'Stock-AF'!$C$2:$C$215,Shares!$A181,'Stock-AF'!$G$2:$G$215,Shares!$A$1)</f>
        <v>0.10582325136089718</v>
      </c>
      <c r="M181" s="9">
        <f>SUMIFS('Stock-AF'!V$2:V$215,'Stock-AF'!$C$2:$C$215,Shares!$B181,'Stock-AF'!$G$2:$G$215,Shares!$A$1)/SUMIFS('Stock-AF'!V$2:V$215,'Stock-AF'!$C$2:$C$215,Shares!$A181,'Stock-AF'!$G$2:$G$215,Shares!$A$1)</f>
        <v>4.934381628978881E-3</v>
      </c>
      <c r="N181" s="9">
        <f>SUMIFS('Stock-AF'!W$2:W$215,'Stock-AF'!$C$2:$C$215,Shares!$B181,'Stock-AF'!$G$2:$G$215,Shares!$A$1)/SUMIFS('Stock-AF'!W$2:W$215,'Stock-AF'!$C$2:$C$215,Shares!$A181,'Stock-AF'!$G$2:$G$215,Shares!$A$1)</f>
        <v>0.70105683636890492</v>
      </c>
      <c r="O181" s="9">
        <f>SUMIFS('Stock-AF'!X$2:X$215,'Stock-AF'!$C$2:$C$215,Shares!$B181,'Stock-AF'!$G$2:$G$215,Shares!$A$1)/SUMIFS('Stock-AF'!X$2:X$215,'Stock-AF'!$C$2:$C$215,Shares!$A181,'Stock-AF'!$G$2:$G$215,Shares!$A$1)</f>
        <v>0.18417321608698653</v>
      </c>
      <c r="P181" s="9">
        <f>SUMIFS('Stock-AF'!Y$2:Y$215,'Stock-AF'!$C$2:$C$215,Shares!$B181,'Stock-AF'!$G$2:$G$215,Shares!$A$1)/SUMIFS('Stock-AF'!Y$2:Y$215,'Stock-AF'!$C$2:$C$215,Shares!$A181,'Stock-AF'!$G$2:$G$215,Shares!$A$1)</f>
        <v>0.14241865255898589</v>
      </c>
      <c r="Q181" s="9">
        <f>SUMIFS('Stock-AF'!Z$2:Z$215,'Stock-AF'!$C$2:$C$215,Shares!$B181,'Stock-AF'!$G$2:$G$215,Shares!$A$1)/SUMIFS('Stock-AF'!Z$2:Z$215,'Stock-AF'!$C$2:$C$215,Shares!$A181,'Stock-AF'!$G$2:$G$215,Shares!$A$1)</f>
        <v>0.1941585149185463</v>
      </c>
      <c r="R181" s="9">
        <f>SUMIFS('Stock-AF'!AA$2:AA$215,'Stock-AF'!$C$2:$C$215,Shares!$B181,'Stock-AF'!$G$2:$G$215,Shares!$A$1)/SUMIFS('Stock-AF'!AA$2:AA$215,'Stock-AF'!$C$2:$C$215,Shares!$A181,'Stock-AF'!$G$2:$G$215,Shares!$A$1)</f>
        <v>7.6259232387460324E-2</v>
      </c>
      <c r="S181" s="9">
        <f>SUMIFS('Stock-AF'!AB$2:AB$215,'Stock-AF'!$C$2:$C$215,Shares!$B181,'Stock-AF'!$G$2:$G$215,Shares!$A$1)/SUMIFS('Stock-AF'!AB$2:AB$215,'Stock-AF'!$C$2:$C$215,Shares!$A181,'Stock-AF'!$G$2:$G$215,Shares!$A$1)</f>
        <v>0</v>
      </c>
      <c r="T181" s="9">
        <f>SUMIFS('Stock-AF'!AC$2:AC$215,'Stock-AF'!$C$2:$C$215,Shares!$B181,'Stock-AF'!$G$2:$G$215,Shares!$A$1)/SUMIFS('Stock-AF'!AC$2:AC$215,'Stock-AF'!$C$2:$C$215,Shares!$A181,'Stock-AF'!$G$2:$G$215,Shares!$A$1)</f>
        <v>0.4834528150275112</v>
      </c>
      <c r="U181" s="9">
        <f>SUMIFS('Stock-AF'!AD$2:AD$215,'Stock-AF'!$C$2:$C$215,Shares!$B181,'Stock-AF'!$G$2:$G$215,Shares!$A$1)/SUMIFS('Stock-AF'!AD$2:AD$215,'Stock-AF'!$C$2:$C$215,Shares!$A181,'Stock-AF'!$G$2:$G$215,Shares!$A$1)</f>
        <v>4.6055103275466471E-3</v>
      </c>
      <c r="V181" s="9">
        <f>SUMIFS('Stock-AF'!AE$2:AE$215,'Stock-AF'!$C$2:$C$215,Shares!$B181,'Stock-AF'!$G$2:$G$215,Shares!$A$1)/SUMIFS('Stock-AF'!AE$2:AE$215,'Stock-AF'!$C$2:$C$215,Shares!$A181,'Stock-AF'!$G$2:$G$215,Shares!$A$1)</f>
        <v>6.8818336017573312E-2</v>
      </c>
      <c r="W181" s="9">
        <f>SUMIFS('Stock-AF'!AF$2:AF$215,'Stock-AF'!$C$2:$C$215,Shares!$B181,'Stock-AF'!$G$2:$G$215,Shares!$A$1)/SUMIFS('Stock-AF'!AF$2:AF$215,'Stock-AF'!$C$2:$C$215,Shares!$A181,'Stock-AF'!$G$2:$G$215,Shares!$A$1)</f>
        <v>5.4850067127709269E-2</v>
      </c>
      <c r="X181" s="9">
        <f>SUMIFS('Stock-AF'!AG$2:AG$215,'Stock-AF'!$C$2:$C$215,Shares!$B181,'Stock-AF'!$G$2:$G$215,Shares!$A$1)/SUMIFS('Stock-AF'!AG$2:AG$215,'Stock-AF'!$C$2:$C$215,Shares!$A181,'Stock-AF'!$G$2:$G$215,Shares!$A$1)</f>
        <v>5.3739360286415572E-3</v>
      </c>
      <c r="Y181" s="9">
        <f>SUMIFS('Stock-AF'!AH$2:AH$215,'Stock-AF'!$C$2:$C$215,Shares!$B181,'Stock-AF'!$G$2:$G$215,Shares!$A$1)/SUMIFS('Stock-AF'!AH$2:AH$215,'Stock-AF'!$C$2:$C$215,Shares!$A181,'Stock-AF'!$G$2:$G$215,Shares!$A$1)</f>
        <v>0.40961076507130201</v>
      </c>
      <c r="Z181" s="9">
        <f>SUMIFS('Stock-AF'!AI$2:AI$215,'Stock-AF'!$C$2:$C$215,Shares!$B181,'Stock-AF'!$G$2:$G$215,Shares!$A$1)/SUMIFS('Stock-AF'!AI$2:AI$215,'Stock-AF'!$C$2:$C$215,Shares!$A181,'Stock-AF'!$G$2:$G$215,Shares!$A$1)</f>
        <v>2.6462133750436823E-2</v>
      </c>
      <c r="AA181" s="9">
        <f>SUMIFS('Stock-AF'!AJ$2:AJ$215,'Stock-AF'!$C$2:$C$215,Shares!$B181,'Stock-AF'!$G$2:$G$215,Shares!$A$1)/SUMIFS('Stock-AF'!AJ$2:AJ$215,'Stock-AF'!$C$2:$C$215,Shares!$A181,'Stock-AF'!$G$2:$G$215,Shares!$A$1)</f>
        <v>0</v>
      </c>
      <c r="AB181" s="9">
        <f>SUMIFS('Stock-AF'!AK$2:AK$215,'Stock-AF'!$C$2:$C$215,Shares!$B181,'Stock-AF'!$G$2:$G$215,Shares!$A$1)/SUMIFS('Stock-AF'!AK$2:AK$215,'Stock-AF'!$C$2:$C$215,Shares!$A181,'Stock-AF'!$G$2:$G$215,Shares!$A$1)</f>
        <v>0.13174771681731612</v>
      </c>
      <c r="AC181" s="9">
        <f>SUMIFS('Stock-AF'!AL$2:AL$215,'Stock-AF'!$C$2:$C$215,Shares!$B181,'Stock-AF'!$G$2:$G$215,Shares!$A$1)/SUMIFS('Stock-AF'!AL$2:AL$215,'Stock-AF'!$C$2:$C$215,Shares!$A181,'Stock-AF'!$G$2:$G$215,Shares!$A$1)</f>
        <v>0</v>
      </c>
      <c r="AD181" s="9">
        <f>SUMIFS('Stock-AF'!AM$2:AM$215,'Stock-AF'!$C$2:$C$215,Shares!$B181,'Stock-AF'!$G$2:$G$215,Shares!$A$1)/SUMIFS('Stock-AF'!AM$2:AM$215,'Stock-AF'!$C$2:$C$215,Shares!$A181,'Stock-AF'!$G$2:$G$215,Shares!$A$1)</f>
        <v>1.3144396634664245E-3</v>
      </c>
      <c r="AE181" s="9">
        <f>SUMIFS('Stock-AF'!AN$2:AN$215,'Stock-AF'!$C$2:$C$215,Shares!$B181,'Stock-AF'!$G$2:$G$215,Shares!$A$1)/SUMIFS('Stock-AF'!AN$2:AN$215,'Stock-AF'!$C$2:$C$215,Shares!$A181,'Stock-AF'!$G$2:$G$215,Shares!$A$1)</f>
        <v>7.978627005486566E-2</v>
      </c>
      <c r="AF181" s="9">
        <f>SUMIFS('Stock-AF'!AO$2:AO$215,'Stock-AF'!$C$2:$C$215,Shares!$B181,'Stock-AF'!$G$2:$G$215,Shares!$A$1)/SUMIFS('Stock-AF'!AO$2:AO$215,'Stock-AF'!$C$2:$C$215,Shares!$A181,'Stock-AF'!$G$2:$G$215,Shares!$A$1)</f>
        <v>6.1744616094925649E-3</v>
      </c>
      <c r="AG181" s="9">
        <f>SUMIFS('Stock-AF'!AP$2:AP$215,'Stock-AF'!$C$2:$C$215,Shares!$B181,'Stock-AF'!$G$2:$G$215,Shares!$A$1)/SUMIFS('Stock-AF'!AP$2:AP$215,'Stock-AF'!$C$2:$C$215,Shares!$A181,'Stock-AF'!$G$2:$G$215,Shares!$A$1)</f>
        <v>8.3795906998326827E-2</v>
      </c>
      <c r="AH181" s="9">
        <f>SUMIFS('Stock-AF'!AQ$2:AQ$215,'Stock-AF'!$C$2:$C$215,Shares!$B181,'Stock-AF'!$G$2:$G$215,Shares!$A$1)/SUMIFS('Stock-AF'!AQ$2:AQ$215,'Stock-AF'!$C$2:$C$215,Shares!$A181,'Stock-AF'!$G$2:$G$215,Shares!$A$1)</f>
        <v>3.3545179769308782E-3</v>
      </c>
      <c r="AI181" s="9">
        <f>SUMIFS('Stock-AF'!AR$2:AR$215,'Stock-AF'!$C$2:$C$215,Shares!$B181,'Stock-AF'!$G$2:$G$215,Shares!$A$1)/SUMIFS('Stock-AF'!AR$2:AR$215,'Stock-AF'!$C$2:$C$215,Shares!$A181,'Stock-AF'!$G$2:$G$215,Shares!$A$1)</f>
        <v>5.5757438263639753E-4</v>
      </c>
      <c r="AJ181" s="9">
        <f>SUMIFS('Stock-AF'!AS$2:AS$215,'Stock-AF'!$C$2:$C$215,Shares!$B181,'Stock-AF'!$G$2:$G$215,Shares!$A$1)/SUMIFS('Stock-AF'!AS$2:AS$215,'Stock-AF'!$C$2:$C$215,Shares!$A181,'Stock-AF'!$G$2:$G$215,Shares!$A$1)</f>
        <v>8.2182327293329298E-3</v>
      </c>
      <c r="AK181" s="9">
        <f>SUMIFS('Stock-AF'!AT$2:AT$215,'Stock-AF'!$C$2:$C$215,Shares!$B181,'Stock-AF'!$G$2:$G$215,Shares!$A$1)/SUMIFS('Stock-AF'!AT$2:AT$215,'Stock-AF'!$C$2:$C$215,Shares!$A181,'Stock-AF'!$G$2:$G$215,Shares!$A$1)</f>
        <v>0.2661113315112893</v>
      </c>
      <c r="AL181" s="9">
        <f>SUMIFS('Stock-AF'!AU$2:AU$215,'Stock-AF'!$C$2:$C$215,Shares!$B181,'Stock-AF'!$G$2:$G$215,Shares!$A$1)/SUMIFS('Stock-AF'!AU$2:AU$215,'Stock-AF'!$C$2:$C$215,Shares!$A181,'Stock-AF'!$G$2:$G$215,Shares!$A$1)</f>
        <v>0</v>
      </c>
      <c r="AM181" s="9">
        <f>SUMIFS('Stock-AF'!AV$2:AV$215,'Stock-AF'!$C$2:$C$215,Shares!$B181,'Stock-AF'!$G$2:$G$215,Shares!$A$1)/SUMIFS('Stock-AF'!AV$2:AV$215,'Stock-AF'!$C$2:$C$215,Shares!$A181,'Stock-AF'!$G$2:$G$215,Shares!$A$1)</f>
        <v>6.8539725050052E-2</v>
      </c>
    </row>
    <row r="182" spans="1:39">
      <c r="A182" t="str">
        <f t="shared" si="2"/>
        <v>R_ES-SH-SD*</v>
      </c>
      <c r="B182" s="4" t="s">
        <v>86</v>
      </c>
      <c r="C182" s="9">
        <f>SUMIFS('Stock-AF'!L$2:L$215,'Stock-AF'!$C$2:$C$215,Shares!$B182,'Stock-AF'!$G$2:$G$215,Shares!$A$1)/SUMIFS('Stock-AF'!L$2:L$215,'Stock-AF'!$C$2:$C$215,Shares!$A182,'Stock-AF'!$G$2:$G$215,Shares!$A$1)</f>
        <v>0.92390184911449946</v>
      </c>
      <c r="D182" s="9">
        <f>SUMIFS('Stock-AF'!M$2:M$215,'Stock-AF'!$C$2:$C$215,Shares!$B182,'Stock-AF'!$G$2:$G$215,Shares!$A$1)/SUMIFS('Stock-AF'!M$2:M$215,'Stock-AF'!$C$2:$C$215,Shares!$A182,'Stock-AF'!$G$2:$G$215,Shares!$A$1)</f>
        <v>0.27789097030690568</v>
      </c>
      <c r="E182" s="9">
        <f>SUMIFS('Stock-AF'!N$2:N$215,'Stock-AF'!$C$2:$C$215,Shares!$B182,'Stock-AF'!$G$2:$G$215,Shares!$A$1)/SUMIFS('Stock-AF'!N$2:N$215,'Stock-AF'!$C$2:$C$215,Shares!$A182,'Stock-AF'!$G$2:$G$215,Shares!$A$1)</f>
        <v>0.39366979666986535</v>
      </c>
      <c r="F182" s="9">
        <f>SUMIFS('Stock-AF'!O$2:O$215,'Stock-AF'!$C$2:$C$215,Shares!$B182,'Stock-AF'!$G$2:$G$215,Shares!$A$1)/SUMIFS('Stock-AF'!O$2:O$215,'Stock-AF'!$C$2:$C$215,Shares!$A182,'Stock-AF'!$G$2:$G$215,Shares!$A$1)</f>
        <v>5.8156650815599696E-2</v>
      </c>
      <c r="G182" s="9">
        <f>SUMIFS('Stock-AF'!P$2:P$215,'Stock-AF'!$C$2:$C$215,Shares!$B182,'Stock-AF'!$G$2:$G$215,Shares!$A$1)/SUMIFS('Stock-AF'!P$2:P$215,'Stock-AF'!$C$2:$C$215,Shares!$A182,'Stock-AF'!$G$2:$G$215,Shares!$A$1)</f>
        <v>0.48382559079814547</v>
      </c>
      <c r="H182" s="9">
        <f>SUMIFS('Stock-AF'!Q$2:Q$215,'Stock-AF'!$C$2:$C$215,Shares!$B182,'Stock-AF'!$G$2:$G$215,Shares!$A$1)/SUMIFS('Stock-AF'!Q$2:Q$215,'Stock-AF'!$C$2:$C$215,Shares!$A182,'Stock-AF'!$G$2:$G$215,Shares!$A$1)</f>
        <v>8.4847458910025778E-2</v>
      </c>
      <c r="I182" s="9">
        <f>SUMIFS('Stock-AF'!R$2:R$215,'Stock-AF'!$C$2:$C$215,Shares!$B182,'Stock-AF'!$G$2:$G$215,Shares!$A$1)/SUMIFS('Stock-AF'!R$2:R$215,'Stock-AF'!$C$2:$C$215,Shares!$A182,'Stock-AF'!$G$2:$G$215,Shares!$A$1)</f>
        <v>3.7397830451730125E-2</v>
      </c>
      <c r="J182" s="9">
        <f>SUMIFS('Stock-AF'!S$2:S$215,'Stock-AF'!$C$2:$C$215,Shares!$B182,'Stock-AF'!$G$2:$G$215,Shares!$A$1)/SUMIFS('Stock-AF'!S$2:S$215,'Stock-AF'!$C$2:$C$215,Shares!$A182,'Stock-AF'!$G$2:$G$215,Shares!$A$1)</f>
        <v>0.21895973466924171</v>
      </c>
      <c r="K182" s="9">
        <f>SUMIFS('Stock-AF'!T$2:T$215,'Stock-AF'!$C$2:$C$215,Shares!$B182,'Stock-AF'!$G$2:$G$215,Shares!$A$1)/SUMIFS('Stock-AF'!T$2:T$215,'Stock-AF'!$C$2:$C$215,Shares!$A182,'Stock-AF'!$G$2:$G$215,Shares!$A$1)</f>
        <v>0.10462807653213996</v>
      </c>
      <c r="L182" s="9">
        <f>SUMIFS('Stock-AF'!U$2:U$215,'Stock-AF'!$C$2:$C$215,Shares!$B182,'Stock-AF'!$G$2:$G$215,Shares!$A$1)/SUMIFS('Stock-AF'!U$2:U$215,'Stock-AF'!$C$2:$C$215,Shares!$A182,'Stock-AF'!$G$2:$G$215,Shares!$A$1)</f>
        <v>0.1932032223609389</v>
      </c>
      <c r="M182" s="9">
        <f>SUMIFS('Stock-AF'!V$2:V$215,'Stock-AF'!$C$2:$C$215,Shares!$B182,'Stock-AF'!$G$2:$G$215,Shares!$A$1)/SUMIFS('Stock-AF'!V$2:V$215,'Stock-AF'!$C$2:$C$215,Shares!$A182,'Stock-AF'!$G$2:$G$215,Shares!$A$1)</f>
        <v>0.44291416882934476</v>
      </c>
      <c r="N182" s="9">
        <f>SUMIFS('Stock-AF'!W$2:W$215,'Stock-AF'!$C$2:$C$215,Shares!$B182,'Stock-AF'!$G$2:$G$215,Shares!$A$1)/SUMIFS('Stock-AF'!W$2:W$215,'Stock-AF'!$C$2:$C$215,Shares!$A182,'Stock-AF'!$G$2:$G$215,Shares!$A$1)</f>
        <v>0.18305402608944407</v>
      </c>
      <c r="O182" s="9">
        <f>SUMIFS('Stock-AF'!X$2:X$215,'Stock-AF'!$C$2:$C$215,Shares!$B182,'Stock-AF'!$G$2:$G$215,Shares!$A$1)/SUMIFS('Stock-AF'!X$2:X$215,'Stock-AF'!$C$2:$C$215,Shares!$A182,'Stock-AF'!$G$2:$G$215,Shares!$A$1)</f>
        <v>0.21536310908891781</v>
      </c>
      <c r="P182" s="9">
        <f>SUMIFS('Stock-AF'!Y$2:Y$215,'Stock-AF'!$C$2:$C$215,Shares!$B182,'Stock-AF'!$G$2:$G$215,Shares!$A$1)/SUMIFS('Stock-AF'!Y$2:Y$215,'Stock-AF'!$C$2:$C$215,Shares!$A182,'Stock-AF'!$G$2:$G$215,Shares!$A$1)</f>
        <v>0.27536067177279999</v>
      </c>
      <c r="Q182" s="9">
        <f>SUMIFS('Stock-AF'!Z$2:Z$215,'Stock-AF'!$C$2:$C$215,Shares!$B182,'Stock-AF'!$G$2:$G$215,Shares!$A$1)/SUMIFS('Stock-AF'!Z$2:Z$215,'Stock-AF'!$C$2:$C$215,Shares!$A182,'Stock-AF'!$G$2:$G$215,Shares!$A$1)</f>
        <v>0.19979341545636603</v>
      </c>
      <c r="R182" s="9">
        <f>SUMIFS('Stock-AF'!AA$2:AA$215,'Stock-AF'!$C$2:$C$215,Shares!$B182,'Stock-AF'!$G$2:$G$215,Shares!$A$1)/SUMIFS('Stock-AF'!AA$2:AA$215,'Stock-AF'!$C$2:$C$215,Shares!$A182,'Stock-AF'!$G$2:$G$215,Shares!$A$1)</f>
        <v>0.55454444530856351</v>
      </c>
      <c r="S182" s="9">
        <f>SUMIFS('Stock-AF'!AB$2:AB$215,'Stock-AF'!$C$2:$C$215,Shares!$B182,'Stock-AF'!$G$2:$G$215,Shares!$A$1)/SUMIFS('Stock-AF'!AB$2:AB$215,'Stock-AF'!$C$2:$C$215,Shares!$A182,'Stock-AF'!$G$2:$G$215,Shares!$A$1)</f>
        <v>0.24593308345141024</v>
      </c>
      <c r="T182" s="9">
        <f>SUMIFS('Stock-AF'!AC$2:AC$215,'Stock-AF'!$C$2:$C$215,Shares!$B182,'Stock-AF'!$G$2:$G$215,Shares!$A$1)/SUMIFS('Stock-AF'!AC$2:AC$215,'Stock-AF'!$C$2:$C$215,Shares!$A182,'Stock-AF'!$G$2:$G$215,Shares!$A$1)</f>
        <v>9.3686215596238565E-3</v>
      </c>
      <c r="U182" s="9">
        <f>SUMIFS('Stock-AF'!AD$2:AD$215,'Stock-AF'!$C$2:$C$215,Shares!$B182,'Stock-AF'!$G$2:$G$215,Shares!$A$1)/SUMIFS('Stock-AF'!AD$2:AD$215,'Stock-AF'!$C$2:$C$215,Shares!$A182,'Stock-AF'!$G$2:$G$215,Shares!$A$1)</f>
        <v>0</v>
      </c>
      <c r="V182" s="9">
        <f>SUMIFS('Stock-AF'!AE$2:AE$215,'Stock-AF'!$C$2:$C$215,Shares!$B182,'Stock-AF'!$G$2:$G$215,Shares!$A$1)/SUMIFS('Stock-AF'!AE$2:AE$215,'Stock-AF'!$C$2:$C$215,Shares!$A182,'Stock-AF'!$G$2:$G$215,Shares!$A$1)</f>
        <v>0.24096115540042995</v>
      </c>
      <c r="W182" s="9">
        <f>SUMIFS('Stock-AF'!AF$2:AF$215,'Stock-AF'!$C$2:$C$215,Shares!$B182,'Stock-AF'!$G$2:$G$215,Shares!$A$1)/SUMIFS('Stock-AF'!AF$2:AF$215,'Stock-AF'!$C$2:$C$215,Shares!$A182,'Stock-AF'!$G$2:$G$215,Shares!$A$1)</f>
        <v>0.82409028814881535</v>
      </c>
      <c r="X182" s="9">
        <f>SUMIFS('Stock-AF'!AG$2:AG$215,'Stock-AF'!$C$2:$C$215,Shares!$B182,'Stock-AF'!$G$2:$G$215,Shares!$A$1)/SUMIFS('Stock-AF'!AG$2:AG$215,'Stock-AF'!$C$2:$C$215,Shares!$A182,'Stock-AF'!$G$2:$G$215,Shares!$A$1)</f>
        <v>0.37382263519758119</v>
      </c>
      <c r="Y182" s="9">
        <f>SUMIFS('Stock-AF'!AH$2:AH$215,'Stock-AF'!$C$2:$C$215,Shares!$B182,'Stock-AF'!$G$2:$G$215,Shares!$A$1)/SUMIFS('Stock-AF'!AH$2:AH$215,'Stock-AF'!$C$2:$C$215,Shares!$A182,'Stock-AF'!$G$2:$G$215,Shares!$A$1)</f>
        <v>3.4721801437497216E-2</v>
      </c>
      <c r="Z182" s="9">
        <f>SUMIFS('Stock-AF'!AI$2:AI$215,'Stock-AF'!$C$2:$C$215,Shares!$B182,'Stock-AF'!$G$2:$G$215,Shares!$A$1)/SUMIFS('Stock-AF'!AI$2:AI$215,'Stock-AF'!$C$2:$C$215,Shares!$A182,'Stock-AF'!$G$2:$G$215,Shares!$A$1)</f>
        <v>0.43232778719805809</v>
      </c>
      <c r="AA182" s="9">
        <f>SUMIFS('Stock-AF'!AJ$2:AJ$215,'Stock-AF'!$C$2:$C$215,Shares!$B182,'Stock-AF'!$G$2:$G$215,Shares!$A$1)/SUMIFS('Stock-AF'!AJ$2:AJ$215,'Stock-AF'!$C$2:$C$215,Shares!$A182,'Stock-AF'!$G$2:$G$215,Shares!$A$1)</f>
        <v>0.97803985533650528</v>
      </c>
      <c r="AB182" s="9">
        <f>SUMIFS('Stock-AF'!AK$2:AK$215,'Stock-AF'!$C$2:$C$215,Shares!$B182,'Stock-AF'!$G$2:$G$215,Shares!$A$1)/SUMIFS('Stock-AF'!AK$2:AK$215,'Stock-AF'!$C$2:$C$215,Shares!$A182,'Stock-AF'!$G$2:$G$215,Shares!$A$1)</f>
        <v>0.6918643906818569</v>
      </c>
      <c r="AC182" s="9">
        <f>SUMIFS('Stock-AF'!AL$2:AL$215,'Stock-AF'!$C$2:$C$215,Shares!$B182,'Stock-AF'!$G$2:$G$215,Shares!$A$1)/SUMIFS('Stock-AF'!AL$2:AL$215,'Stock-AF'!$C$2:$C$215,Shares!$A182,'Stock-AF'!$G$2:$G$215,Shares!$A$1)</f>
        <v>5.7334524131131756E-2</v>
      </c>
      <c r="AD182" s="9">
        <f>SUMIFS('Stock-AF'!AM$2:AM$215,'Stock-AF'!$C$2:$C$215,Shares!$B182,'Stock-AF'!$G$2:$G$215,Shares!$A$1)/SUMIFS('Stock-AF'!AM$2:AM$215,'Stock-AF'!$C$2:$C$215,Shares!$A182,'Stock-AF'!$G$2:$G$215,Shares!$A$1)</f>
        <v>3.3041058335350919E-2</v>
      </c>
      <c r="AE182" s="9">
        <f>SUMIFS('Stock-AF'!AN$2:AN$215,'Stock-AF'!$C$2:$C$215,Shares!$B182,'Stock-AF'!$G$2:$G$215,Shares!$A$1)/SUMIFS('Stock-AF'!AN$2:AN$215,'Stock-AF'!$C$2:$C$215,Shares!$A182,'Stock-AF'!$G$2:$G$215,Shares!$A$1)</f>
        <v>0.27264815635550299</v>
      </c>
      <c r="AF182" s="9">
        <f>SUMIFS('Stock-AF'!AO$2:AO$215,'Stock-AF'!$C$2:$C$215,Shares!$B182,'Stock-AF'!$G$2:$G$215,Shares!$A$1)/SUMIFS('Stock-AF'!AO$2:AO$215,'Stock-AF'!$C$2:$C$215,Shares!$A182,'Stock-AF'!$G$2:$G$215,Shares!$A$1)</f>
        <v>0.13301430075182463</v>
      </c>
      <c r="AG182" s="9">
        <f>SUMIFS('Stock-AF'!AP$2:AP$215,'Stock-AF'!$C$2:$C$215,Shares!$B182,'Stock-AF'!$G$2:$G$215,Shares!$A$1)/SUMIFS('Stock-AF'!AP$2:AP$215,'Stock-AF'!$C$2:$C$215,Shares!$A182,'Stock-AF'!$G$2:$G$215,Shares!$A$1)</f>
        <v>0.66756430945950351</v>
      </c>
      <c r="AH182" s="9">
        <f>SUMIFS('Stock-AF'!AQ$2:AQ$215,'Stock-AF'!$C$2:$C$215,Shares!$B182,'Stock-AF'!$G$2:$G$215,Shares!$A$1)/SUMIFS('Stock-AF'!AQ$2:AQ$215,'Stock-AF'!$C$2:$C$215,Shares!$A182,'Stock-AF'!$G$2:$G$215,Shares!$A$1)</f>
        <v>0.43444456765074974</v>
      </c>
      <c r="AI182" s="9">
        <f>SUMIFS('Stock-AF'!AR$2:AR$215,'Stock-AF'!$C$2:$C$215,Shares!$B182,'Stock-AF'!$G$2:$G$215,Shares!$A$1)/SUMIFS('Stock-AF'!AR$2:AR$215,'Stock-AF'!$C$2:$C$215,Shares!$A182,'Stock-AF'!$G$2:$G$215,Shares!$A$1)</f>
        <v>0.51086652699661894</v>
      </c>
      <c r="AJ182" s="9">
        <f>SUMIFS('Stock-AF'!AS$2:AS$215,'Stock-AF'!$C$2:$C$215,Shares!$B182,'Stock-AF'!$G$2:$G$215,Shares!$A$1)/SUMIFS('Stock-AF'!AS$2:AS$215,'Stock-AF'!$C$2:$C$215,Shares!$A182,'Stock-AF'!$G$2:$G$215,Shares!$A$1)</f>
        <v>6.6766931087855239E-2</v>
      </c>
      <c r="AK182" s="9">
        <f>SUMIFS('Stock-AF'!AT$2:AT$215,'Stock-AF'!$C$2:$C$215,Shares!$B182,'Stock-AF'!$G$2:$G$215,Shares!$A$1)/SUMIFS('Stock-AF'!AT$2:AT$215,'Stock-AF'!$C$2:$C$215,Shares!$A182,'Stock-AF'!$G$2:$G$215,Shares!$A$1)</f>
        <v>0.45477577750241521</v>
      </c>
      <c r="AL182" s="9">
        <f>SUMIFS('Stock-AF'!AU$2:AU$215,'Stock-AF'!$C$2:$C$215,Shares!$B182,'Stock-AF'!$G$2:$G$215,Shares!$A$1)/SUMIFS('Stock-AF'!AU$2:AU$215,'Stock-AF'!$C$2:$C$215,Shares!$A182,'Stock-AF'!$G$2:$G$215,Shares!$A$1)</f>
        <v>1.8895971295658193E-2</v>
      </c>
      <c r="AM182" s="9">
        <f>SUMIFS('Stock-AF'!AV$2:AV$215,'Stock-AF'!$C$2:$C$215,Shares!$B182,'Stock-AF'!$G$2:$G$215,Shares!$A$1)/SUMIFS('Stock-AF'!AV$2:AV$215,'Stock-AF'!$C$2:$C$215,Shares!$A182,'Stock-AF'!$G$2:$G$215,Shares!$A$1)</f>
        <v>2.4500872581445204E-2</v>
      </c>
    </row>
    <row r="183" spans="1:39">
      <c r="A183" t="str">
        <f t="shared" si="2"/>
        <v>R_ES-SH-SD*</v>
      </c>
      <c r="B183" s="4" t="s">
        <v>87</v>
      </c>
      <c r="C183" s="9">
        <f>SUMIFS('Stock-AF'!L$2:L$215,'Stock-AF'!$C$2:$C$215,Shares!$B183,'Stock-AF'!$G$2:$G$215,Shares!$A$1)/SUMIFS('Stock-AF'!L$2:L$215,'Stock-AF'!$C$2:$C$215,Shares!$A183,'Stock-AF'!$G$2:$G$215,Shares!$A$1)</f>
        <v>0</v>
      </c>
      <c r="D183" s="9">
        <f>SUMIFS('Stock-AF'!M$2:M$215,'Stock-AF'!$C$2:$C$215,Shares!$B183,'Stock-AF'!$G$2:$G$215,Shares!$A$1)/SUMIFS('Stock-AF'!M$2:M$215,'Stock-AF'!$C$2:$C$215,Shares!$A183,'Stock-AF'!$G$2:$G$215,Shares!$A$1)</f>
        <v>9.6939582281333654E-3</v>
      </c>
      <c r="E183" s="9">
        <f>SUMIFS('Stock-AF'!N$2:N$215,'Stock-AF'!$C$2:$C$215,Shares!$B183,'Stock-AF'!$G$2:$G$215,Shares!$A$1)/SUMIFS('Stock-AF'!N$2:N$215,'Stock-AF'!$C$2:$C$215,Shares!$A183,'Stock-AF'!$G$2:$G$215,Shares!$A$1)</f>
        <v>0.23961834373689658</v>
      </c>
      <c r="F183" s="9">
        <f>SUMIFS('Stock-AF'!O$2:O$215,'Stock-AF'!$C$2:$C$215,Shares!$B183,'Stock-AF'!$G$2:$G$215,Shares!$A$1)/SUMIFS('Stock-AF'!O$2:O$215,'Stock-AF'!$C$2:$C$215,Shares!$A183,'Stock-AF'!$G$2:$G$215,Shares!$A$1)</f>
        <v>1.4042017150085136E-2</v>
      </c>
      <c r="G183" s="9">
        <f>SUMIFS('Stock-AF'!P$2:P$215,'Stock-AF'!$C$2:$C$215,Shares!$B183,'Stock-AF'!$G$2:$G$215,Shares!$A$1)/SUMIFS('Stock-AF'!P$2:P$215,'Stock-AF'!$C$2:$C$215,Shares!$A183,'Stock-AF'!$G$2:$G$215,Shares!$A$1)</f>
        <v>0.12026178932900136</v>
      </c>
      <c r="H183" s="9">
        <f>SUMIFS('Stock-AF'!Q$2:Q$215,'Stock-AF'!$C$2:$C$215,Shares!$B183,'Stock-AF'!$G$2:$G$215,Shares!$A$1)/SUMIFS('Stock-AF'!Q$2:Q$215,'Stock-AF'!$C$2:$C$215,Shares!$A183,'Stock-AF'!$G$2:$G$215,Shares!$A$1)</f>
        <v>1.6299823499454286E-3</v>
      </c>
      <c r="I183" s="9">
        <f>SUMIFS('Stock-AF'!R$2:R$215,'Stock-AF'!$C$2:$C$215,Shares!$B183,'Stock-AF'!$G$2:$G$215,Shares!$A$1)/SUMIFS('Stock-AF'!R$2:R$215,'Stock-AF'!$C$2:$C$215,Shares!$A183,'Stock-AF'!$G$2:$G$215,Shares!$A$1)</f>
        <v>0</v>
      </c>
      <c r="J183" s="9">
        <f>SUMIFS('Stock-AF'!S$2:S$215,'Stock-AF'!$C$2:$C$215,Shares!$B183,'Stock-AF'!$G$2:$G$215,Shares!$A$1)/SUMIFS('Stock-AF'!S$2:S$215,'Stock-AF'!$C$2:$C$215,Shares!$A183,'Stock-AF'!$G$2:$G$215,Shares!$A$1)</f>
        <v>0.12634284025159101</v>
      </c>
      <c r="K183" s="9">
        <f>SUMIFS('Stock-AF'!T$2:T$215,'Stock-AF'!$C$2:$C$215,Shares!$B183,'Stock-AF'!$G$2:$G$215,Shares!$A$1)/SUMIFS('Stock-AF'!T$2:T$215,'Stock-AF'!$C$2:$C$215,Shares!$A183,'Stock-AF'!$G$2:$G$215,Shares!$A$1)</f>
        <v>1.5064602058759091E-2</v>
      </c>
      <c r="L183" s="9">
        <f>SUMIFS('Stock-AF'!U$2:U$215,'Stock-AF'!$C$2:$C$215,Shares!$B183,'Stock-AF'!$G$2:$G$215,Shares!$A$1)/SUMIFS('Stock-AF'!U$2:U$215,'Stock-AF'!$C$2:$C$215,Shares!$A183,'Stock-AF'!$G$2:$G$215,Shares!$A$1)</f>
        <v>0</v>
      </c>
      <c r="M183" s="9">
        <f>SUMIFS('Stock-AF'!V$2:V$215,'Stock-AF'!$C$2:$C$215,Shares!$B183,'Stock-AF'!$G$2:$G$215,Shares!$A$1)/SUMIFS('Stock-AF'!V$2:V$215,'Stock-AF'!$C$2:$C$215,Shares!$A183,'Stock-AF'!$G$2:$G$215,Shares!$A$1)</f>
        <v>9.7152976606546884E-3</v>
      </c>
      <c r="N183" s="9">
        <f>SUMIFS('Stock-AF'!W$2:W$215,'Stock-AF'!$C$2:$C$215,Shares!$B183,'Stock-AF'!$G$2:$G$215,Shares!$A$1)/SUMIFS('Stock-AF'!W$2:W$215,'Stock-AF'!$C$2:$C$215,Shares!$A183,'Stock-AF'!$G$2:$G$215,Shares!$A$1)</f>
        <v>0</v>
      </c>
      <c r="O183" s="9">
        <f>SUMIFS('Stock-AF'!X$2:X$215,'Stock-AF'!$C$2:$C$215,Shares!$B183,'Stock-AF'!$G$2:$G$215,Shares!$A$1)/SUMIFS('Stock-AF'!X$2:X$215,'Stock-AF'!$C$2:$C$215,Shares!$A183,'Stock-AF'!$G$2:$G$215,Shares!$A$1)</f>
        <v>1.6611879732212492E-2</v>
      </c>
      <c r="P183" s="9">
        <f>SUMIFS('Stock-AF'!Y$2:Y$215,'Stock-AF'!$C$2:$C$215,Shares!$B183,'Stock-AF'!$G$2:$G$215,Shares!$A$1)/SUMIFS('Stock-AF'!Y$2:Y$215,'Stock-AF'!$C$2:$C$215,Shares!$A183,'Stock-AF'!$G$2:$G$215,Shares!$A$1)</f>
        <v>1.5866789571626866E-3</v>
      </c>
      <c r="Q183" s="9">
        <f>SUMIFS('Stock-AF'!Z$2:Z$215,'Stock-AF'!$C$2:$C$215,Shares!$B183,'Stock-AF'!$G$2:$G$215,Shares!$A$1)/SUMIFS('Stock-AF'!Z$2:Z$215,'Stock-AF'!$C$2:$C$215,Shares!$A183,'Stock-AF'!$G$2:$G$215,Shares!$A$1)</f>
        <v>5.5271506880464859E-3</v>
      </c>
      <c r="R183" s="9">
        <f>SUMIFS('Stock-AF'!AA$2:AA$215,'Stock-AF'!$C$2:$C$215,Shares!$B183,'Stock-AF'!$G$2:$G$215,Shares!$A$1)/SUMIFS('Stock-AF'!AA$2:AA$215,'Stock-AF'!$C$2:$C$215,Shares!$A183,'Stock-AF'!$G$2:$G$215,Shares!$A$1)</f>
        <v>2.8697142735140974E-3</v>
      </c>
      <c r="S183" s="9">
        <f>SUMIFS('Stock-AF'!AB$2:AB$215,'Stock-AF'!$C$2:$C$215,Shares!$B183,'Stock-AF'!$G$2:$G$215,Shares!$A$1)/SUMIFS('Stock-AF'!AB$2:AB$215,'Stock-AF'!$C$2:$C$215,Shares!$A183,'Stock-AF'!$G$2:$G$215,Shares!$A$1)</f>
        <v>2.1745075151367924E-2</v>
      </c>
      <c r="T183" s="9">
        <f>SUMIFS('Stock-AF'!AC$2:AC$215,'Stock-AF'!$C$2:$C$215,Shares!$B183,'Stock-AF'!$G$2:$G$215,Shares!$A$1)/SUMIFS('Stock-AF'!AC$2:AC$215,'Stock-AF'!$C$2:$C$215,Shares!$A183,'Stock-AF'!$G$2:$G$215,Shares!$A$1)</f>
        <v>0.15659331523620029</v>
      </c>
      <c r="U183" s="9">
        <f>SUMIFS('Stock-AF'!AD$2:AD$215,'Stock-AF'!$C$2:$C$215,Shares!$B183,'Stock-AF'!$G$2:$G$215,Shares!$A$1)/SUMIFS('Stock-AF'!AD$2:AD$215,'Stock-AF'!$C$2:$C$215,Shares!$A183,'Stock-AF'!$G$2:$G$215,Shares!$A$1)</f>
        <v>0</v>
      </c>
      <c r="V183" s="9">
        <f>SUMIFS('Stock-AF'!AE$2:AE$215,'Stock-AF'!$C$2:$C$215,Shares!$B183,'Stock-AF'!$G$2:$G$215,Shares!$A$1)/SUMIFS('Stock-AF'!AE$2:AE$215,'Stock-AF'!$C$2:$C$215,Shares!$A183,'Stock-AF'!$G$2:$G$215,Shares!$A$1)</f>
        <v>1.2856264670911265E-4</v>
      </c>
      <c r="W183" s="9">
        <f>SUMIFS('Stock-AF'!AF$2:AF$215,'Stock-AF'!$C$2:$C$215,Shares!$B183,'Stock-AF'!$G$2:$G$215,Shares!$A$1)/SUMIFS('Stock-AF'!AF$2:AF$215,'Stock-AF'!$C$2:$C$215,Shares!$A183,'Stock-AF'!$G$2:$G$215,Shares!$A$1)</f>
        <v>7.8865399622375904E-2</v>
      </c>
      <c r="X183" s="9">
        <f>SUMIFS('Stock-AF'!AG$2:AG$215,'Stock-AF'!$C$2:$C$215,Shares!$B183,'Stock-AF'!$G$2:$G$215,Shares!$A$1)/SUMIFS('Stock-AF'!AG$2:AG$215,'Stock-AF'!$C$2:$C$215,Shares!$A183,'Stock-AF'!$G$2:$G$215,Shares!$A$1)</f>
        <v>4.2864828947243305E-2</v>
      </c>
      <c r="Y183" s="9">
        <f>SUMIFS('Stock-AF'!AH$2:AH$215,'Stock-AF'!$C$2:$C$215,Shares!$B183,'Stock-AF'!$G$2:$G$215,Shares!$A$1)/SUMIFS('Stock-AF'!AH$2:AH$215,'Stock-AF'!$C$2:$C$215,Shares!$A183,'Stock-AF'!$G$2:$G$215,Shares!$A$1)</f>
        <v>9.5041656995701988E-4</v>
      </c>
      <c r="Z183" s="9">
        <f>SUMIFS('Stock-AF'!AI$2:AI$215,'Stock-AF'!$C$2:$C$215,Shares!$B183,'Stock-AF'!$G$2:$G$215,Shares!$A$1)/SUMIFS('Stock-AF'!AI$2:AI$215,'Stock-AF'!$C$2:$C$215,Shares!$A183,'Stock-AF'!$G$2:$G$215,Shares!$A$1)</f>
        <v>1.7464454720448736E-2</v>
      </c>
      <c r="AA183" s="9">
        <f>SUMIFS('Stock-AF'!AJ$2:AJ$215,'Stock-AF'!$C$2:$C$215,Shares!$B183,'Stock-AF'!$G$2:$G$215,Shares!$A$1)/SUMIFS('Stock-AF'!AJ$2:AJ$215,'Stock-AF'!$C$2:$C$215,Shares!$A183,'Stock-AF'!$G$2:$G$215,Shares!$A$1)</f>
        <v>0</v>
      </c>
      <c r="AB183" s="9">
        <f>SUMIFS('Stock-AF'!AK$2:AK$215,'Stock-AF'!$C$2:$C$215,Shares!$B183,'Stock-AF'!$G$2:$G$215,Shares!$A$1)/SUMIFS('Stock-AF'!AK$2:AK$215,'Stock-AF'!$C$2:$C$215,Shares!$A183,'Stock-AF'!$G$2:$G$215,Shares!$A$1)</f>
        <v>0</v>
      </c>
      <c r="AC183" s="9">
        <f>SUMIFS('Stock-AF'!AL$2:AL$215,'Stock-AF'!$C$2:$C$215,Shares!$B183,'Stock-AF'!$G$2:$G$215,Shares!$A$1)/SUMIFS('Stock-AF'!AL$2:AL$215,'Stock-AF'!$C$2:$C$215,Shares!$A183,'Stock-AF'!$G$2:$G$215,Shares!$A$1)</f>
        <v>0</v>
      </c>
      <c r="AD183" s="9">
        <f>SUMIFS('Stock-AF'!AM$2:AM$215,'Stock-AF'!$C$2:$C$215,Shares!$B183,'Stock-AF'!$G$2:$G$215,Shares!$A$1)/SUMIFS('Stock-AF'!AM$2:AM$215,'Stock-AF'!$C$2:$C$215,Shares!$A183,'Stock-AF'!$G$2:$G$215,Shares!$A$1)</f>
        <v>1.6934081316315685E-4</v>
      </c>
      <c r="AE183" s="9">
        <f>SUMIFS('Stock-AF'!AN$2:AN$215,'Stock-AF'!$C$2:$C$215,Shares!$B183,'Stock-AF'!$G$2:$G$215,Shares!$A$1)/SUMIFS('Stock-AF'!AN$2:AN$215,'Stock-AF'!$C$2:$C$215,Shares!$A183,'Stock-AF'!$G$2:$G$215,Shares!$A$1)</f>
        <v>0</v>
      </c>
      <c r="AF183" s="9">
        <f>SUMIFS('Stock-AF'!AO$2:AO$215,'Stock-AF'!$C$2:$C$215,Shares!$B183,'Stock-AF'!$G$2:$G$215,Shares!$A$1)/SUMIFS('Stock-AF'!AO$2:AO$215,'Stock-AF'!$C$2:$C$215,Shares!$A183,'Stock-AF'!$G$2:$G$215,Shares!$A$1)</f>
        <v>0.34445589691347234</v>
      </c>
      <c r="AG183" s="9">
        <f>SUMIFS('Stock-AF'!AP$2:AP$215,'Stock-AF'!$C$2:$C$215,Shares!$B183,'Stock-AF'!$G$2:$G$215,Shares!$A$1)/SUMIFS('Stock-AF'!AP$2:AP$215,'Stock-AF'!$C$2:$C$215,Shares!$A183,'Stock-AF'!$G$2:$G$215,Shares!$A$1)</f>
        <v>0</v>
      </c>
      <c r="AH183" s="9">
        <f>SUMIFS('Stock-AF'!AQ$2:AQ$215,'Stock-AF'!$C$2:$C$215,Shares!$B183,'Stock-AF'!$G$2:$G$215,Shares!$A$1)/SUMIFS('Stock-AF'!AQ$2:AQ$215,'Stock-AF'!$C$2:$C$215,Shares!$A183,'Stock-AF'!$G$2:$G$215,Shares!$A$1)</f>
        <v>1.44014921358743E-3</v>
      </c>
      <c r="AI183" s="9">
        <f>SUMIFS('Stock-AF'!AR$2:AR$215,'Stock-AF'!$C$2:$C$215,Shares!$B183,'Stock-AF'!$G$2:$G$215,Shares!$A$1)/SUMIFS('Stock-AF'!AR$2:AR$215,'Stock-AF'!$C$2:$C$215,Shares!$A183,'Stock-AF'!$G$2:$G$215,Shares!$A$1)</f>
        <v>0.12114455011742309</v>
      </c>
      <c r="AJ183" s="9">
        <f>SUMIFS('Stock-AF'!AS$2:AS$215,'Stock-AF'!$C$2:$C$215,Shares!$B183,'Stock-AF'!$G$2:$G$215,Shares!$A$1)/SUMIFS('Stock-AF'!AS$2:AS$215,'Stock-AF'!$C$2:$C$215,Shares!$A183,'Stock-AF'!$G$2:$G$215,Shares!$A$1)</f>
        <v>0</v>
      </c>
      <c r="AK183" s="9">
        <f>SUMIFS('Stock-AF'!AT$2:AT$215,'Stock-AF'!$C$2:$C$215,Shares!$B183,'Stock-AF'!$G$2:$G$215,Shares!$A$1)/SUMIFS('Stock-AF'!AT$2:AT$215,'Stock-AF'!$C$2:$C$215,Shares!$A183,'Stock-AF'!$G$2:$G$215,Shares!$A$1)</f>
        <v>1.3604901470522361E-3</v>
      </c>
      <c r="AL183" s="9">
        <f>SUMIFS('Stock-AF'!AU$2:AU$215,'Stock-AF'!$C$2:$C$215,Shares!$B183,'Stock-AF'!$G$2:$G$215,Shares!$A$1)/SUMIFS('Stock-AF'!AU$2:AU$215,'Stock-AF'!$C$2:$C$215,Shares!$A183,'Stock-AF'!$G$2:$G$215,Shares!$A$1)</f>
        <v>2.3715404645172085E-2</v>
      </c>
      <c r="AM183" s="9">
        <f>SUMIFS('Stock-AF'!AV$2:AV$215,'Stock-AF'!$C$2:$C$215,Shares!$B183,'Stock-AF'!$G$2:$G$215,Shares!$A$1)/SUMIFS('Stock-AF'!AV$2:AV$215,'Stock-AF'!$C$2:$C$215,Shares!$A183,'Stock-AF'!$G$2:$G$215,Shares!$A$1)</f>
        <v>1.5778927467787387E-2</v>
      </c>
    </row>
    <row r="184" spans="1:39">
      <c r="A184" t="str">
        <f t="shared" si="2"/>
        <v>R_ES-SH-SD*</v>
      </c>
      <c r="B184" s="4" t="s">
        <v>603</v>
      </c>
      <c r="C184" s="9">
        <f>SUMIFS('Stock-AF'!L$2:L$215,'Stock-AF'!$C$2:$C$215,Shares!$B184,'Stock-AF'!$G$2:$G$215,Shares!$A$1)/SUMIFS('Stock-AF'!L$2:L$215,'Stock-AF'!$C$2:$C$215,Shares!$A184,'Stock-AF'!$G$2:$G$215,Shares!$A$1)</f>
        <v>0</v>
      </c>
      <c r="D184" s="9">
        <f>SUMIFS('Stock-AF'!M$2:M$215,'Stock-AF'!$C$2:$C$215,Shares!$B184,'Stock-AF'!$G$2:$G$215,Shares!$A$1)/SUMIFS('Stock-AF'!M$2:M$215,'Stock-AF'!$C$2:$C$215,Shares!$A184,'Stock-AF'!$G$2:$G$215,Shares!$A$1)</f>
        <v>5.5344148483947985E-3</v>
      </c>
      <c r="E184" s="9">
        <f>SUMIFS('Stock-AF'!N$2:N$215,'Stock-AF'!$C$2:$C$215,Shares!$B184,'Stock-AF'!$G$2:$G$215,Shares!$A$1)/SUMIFS('Stock-AF'!N$2:N$215,'Stock-AF'!$C$2:$C$215,Shares!$A184,'Stock-AF'!$G$2:$G$215,Shares!$A$1)</f>
        <v>0</v>
      </c>
      <c r="F184" s="9">
        <f>SUMIFS('Stock-AF'!O$2:O$215,'Stock-AF'!$C$2:$C$215,Shares!$B184,'Stock-AF'!$G$2:$G$215,Shares!$A$1)/SUMIFS('Stock-AF'!O$2:O$215,'Stock-AF'!$C$2:$C$215,Shares!$A184,'Stock-AF'!$G$2:$G$215,Shares!$A$1)</f>
        <v>7.4106813421792418E-5</v>
      </c>
      <c r="G184" s="9">
        <f>SUMIFS('Stock-AF'!P$2:P$215,'Stock-AF'!$C$2:$C$215,Shares!$B184,'Stock-AF'!$G$2:$G$215,Shares!$A$1)/SUMIFS('Stock-AF'!P$2:P$215,'Stock-AF'!$C$2:$C$215,Shares!$A184,'Stock-AF'!$G$2:$G$215,Shares!$A$1)</f>
        <v>0</v>
      </c>
      <c r="H184" s="9">
        <f>SUMIFS('Stock-AF'!Q$2:Q$215,'Stock-AF'!$C$2:$C$215,Shares!$B184,'Stock-AF'!$G$2:$G$215,Shares!$A$1)/SUMIFS('Stock-AF'!Q$2:Q$215,'Stock-AF'!$C$2:$C$215,Shares!$A184,'Stock-AF'!$G$2:$G$215,Shares!$A$1)</f>
        <v>1.7245047085697948E-2</v>
      </c>
      <c r="I184" s="9">
        <f>SUMIFS('Stock-AF'!R$2:R$215,'Stock-AF'!$C$2:$C$215,Shares!$B184,'Stock-AF'!$G$2:$G$215,Shares!$A$1)/SUMIFS('Stock-AF'!R$2:R$215,'Stock-AF'!$C$2:$C$215,Shares!$A184,'Stock-AF'!$G$2:$G$215,Shares!$A$1)</f>
        <v>0</v>
      </c>
      <c r="J184" s="9">
        <f>SUMIFS('Stock-AF'!S$2:S$215,'Stock-AF'!$C$2:$C$215,Shares!$B184,'Stock-AF'!$G$2:$G$215,Shares!$A$1)/SUMIFS('Stock-AF'!S$2:S$215,'Stock-AF'!$C$2:$C$215,Shares!$A184,'Stock-AF'!$G$2:$G$215,Shares!$A$1)</f>
        <v>2.8311832527536693E-3</v>
      </c>
      <c r="K184" s="9">
        <f>SUMIFS('Stock-AF'!T$2:T$215,'Stock-AF'!$C$2:$C$215,Shares!$B184,'Stock-AF'!$G$2:$G$215,Shares!$A$1)/SUMIFS('Stock-AF'!T$2:T$215,'Stock-AF'!$C$2:$C$215,Shares!$A184,'Stock-AF'!$G$2:$G$215,Shares!$A$1)</f>
        <v>3.465688396144848E-3</v>
      </c>
      <c r="L184" s="9">
        <f>SUMIFS('Stock-AF'!U$2:U$215,'Stock-AF'!$C$2:$C$215,Shares!$B184,'Stock-AF'!$G$2:$G$215,Shares!$A$1)/SUMIFS('Stock-AF'!U$2:U$215,'Stock-AF'!$C$2:$C$215,Shares!$A184,'Stock-AF'!$G$2:$G$215,Shares!$A$1)</f>
        <v>5.6360191637185074E-3</v>
      </c>
      <c r="M184" s="9">
        <f>SUMIFS('Stock-AF'!V$2:V$215,'Stock-AF'!$C$2:$C$215,Shares!$B184,'Stock-AF'!$G$2:$G$215,Shares!$A$1)/SUMIFS('Stock-AF'!V$2:V$215,'Stock-AF'!$C$2:$C$215,Shares!$A184,'Stock-AF'!$G$2:$G$215,Shares!$A$1)</f>
        <v>1.6068728987709967E-2</v>
      </c>
      <c r="N184" s="9">
        <f>SUMIFS('Stock-AF'!W$2:W$215,'Stock-AF'!$C$2:$C$215,Shares!$B184,'Stock-AF'!$G$2:$G$215,Shares!$A$1)/SUMIFS('Stock-AF'!W$2:W$215,'Stock-AF'!$C$2:$C$215,Shares!$A184,'Stock-AF'!$G$2:$G$215,Shares!$A$1)</f>
        <v>0</v>
      </c>
      <c r="O184" s="9">
        <f>SUMIFS('Stock-AF'!X$2:X$215,'Stock-AF'!$C$2:$C$215,Shares!$B184,'Stock-AF'!$G$2:$G$215,Shares!$A$1)/SUMIFS('Stock-AF'!X$2:X$215,'Stock-AF'!$C$2:$C$215,Shares!$A184,'Stock-AF'!$G$2:$G$215,Shares!$A$1)</f>
        <v>6.7409113027371353E-3</v>
      </c>
      <c r="P184" s="9">
        <f>SUMIFS('Stock-AF'!Y$2:Y$215,'Stock-AF'!$C$2:$C$215,Shares!$B184,'Stock-AF'!$G$2:$G$215,Shares!$A$1)/SUMIFS('Stock-AF'!Y$2:Y$215,'Stock-AF'!$C$2:$C$215,Shares!$A184,'Stock-AF'!$G$2:$G$215,Shares!$A$1)</f>
        <v>6.5619913047820291E-2</v>
      </c>
      <c r="Q184" s="9">
        <f>SUMIFS('Stock-AF'!Z$2:Z$215,'Stock-AF'!$C$2:$C$215,Shares!$B184,'Stock-AF'!$G$2:$G$215,Shares!$A$1)/SUMIFS('Stock-AF'!Z$2:Z$215,'Stock-AF'!$C$2:$C$215,Shares!$A184,'Stock-AF'!$G$2:$G$215,Shares!$A$1)</f>
        <v>2.6582252013490584E-2</v>
      </c>
      <c r="R184" s="9">
        <f>SUMIFS('Stock-AF'!AA$2:AA$215,'Stock-AF'!$C$2:$C$215,Shares!$B184,'Stock-AF'!$G$2:$G$215,Shares!$A$1)/SUMIFS('Stock-AF'!AA$2:AA$215,'Stock-AF'!$C$2:$C$215,Shares!$A184,'Stock-AF'!$G$2:$G$215,Shares!$A$1)</f>
        <v>0</v>
      </c>
      <c r="S184" s="9">
        <f>SUMIFS('Stock-AF'!AB$2:AB$215,'Stock-AF'!$C$2:$C$215,Shares!$B184,'Stock-AF'!$G$2:$G$215,Shares!$A$1)/SUMIFS('Stock-AF'!AB$2:AB$215,'Stock-AF'!$C$2:$C$215,Shares!$A184,'Stock-AF'!$G$2:$G$215,Shares!$A$1)</f>
        <v>1.4966465887836185E-4</v>
      </c>
      <c r="T184" s="9">
        <f>SUMIFS('Stock-AF'!AC$2:AC$215,'Stock-AF'!$C$2:$C$215,Shares!$B184,'Stock-AF'!$G$2:$G$215,Shares!$A$1)/SUMIFS('Stock-AF'!AC$2:AC$215,'Stock-AF'!$C$2:$C$215,Shares!$A184,'Stock-AF'!$G$2:$G$215,Shares!$A$1)</f>
        <v>7.9319687612868916E-4</v>
      </c>
      <c r="U184" s="9">
        <f>SUMIFS('Stock-AF'!AD$2:AD$215,'Stock-AF'!$C$2:$C$215,Shares!$B184,'Stock-AF'!$G$2:$G$215,Shares!$A$1)/SUMIFS('Stock-AF'!AD$2:AD$215,'Stock-AF'!$C$2:$C$215,Shares!$A184,'Stock-AF'!$G$2:$G$215,Shares!$A$1)</f>
        <v>0</v>
      </c>
      <c r="V184" s="9">
        <f>SUMIFS('Stock-AF'!AE$2:AE$215,'Stock-AF'!$C$2:$C$215,Shares!$B184,'Stock-AF'!$G$2:$G$215,Shares!$A$1)/SUMIFS('Stock-AF'!AE$2:AE$215,'Stock-AF'!$C$2:$C$215,Shares!$A184,'Stock-AF'!$G$2:$G$215,Shares!$A$1)</f>
        <v>3.1482287903066225E-3</v>
      </c>
      <c r="W184" s="9">
        <f>SUMIFS('Stock-AF'!AF$2:AF$215,'Stock-AF'!$C$2:$C$215,Shares!$B184,'Stock-AF'!$G$2:$G$215,Shares!$A$1)/SUMIFS('Stock-AF'!AF$2:AF$215,'Stock-AF'!$C$2:$C$215,Shares!$A184,'Stock-AF'!$G$2:$G$215,Shares!$A$1)</f>
        <v>0</v>
      </c>
      <c r="X184" s="9">
        <f>SUMIFS('Stock-AF'!AG$2:AG$215,'Stock-AF'!$C$2:$C$215,Shares!$B184,'Stock-AF'!$G$2:$G$215,Shares!$A$1)/SUMIFS('Stock-AF'!AG$2:AG$215,'Stock-AF'!$C$2:$C$215,Shares!$A184,'Stock-AF'!$G$2:$G$215,Shares!$A$1)</f>
        <v>2.5514720502193032E-4</v>
      </c>
      <c r="Y184" s="9">
        <f>SUMIFS('Stock-AF'!AH$2:AH$215,'Stock-AF'!$C$2:$C$215,Shares!$B184,'Stock-AF'!$G$2:$G$215,Shares!$A$1)/SUMIFS('Stock-AF'!AH$2:AH$215,'Stock-AF'!$C$2:$C$215,Shares!$A184,'Stock-AF'!$G$2:$G$215,Shares!$A$1)</f>
        <v>0</v>
      </c>
      <c r="Z184" s="9">
        <f>SUMIFS('Stock-AF'!AI$2:AI$215,'Stock-AF'!$C$2:$C$215,Shares!$B184,'Stock-AF'!$G$2:$G$215,Shares!$A$1)/SUMIFS('Stock-AF'!AI$2:AI$215,'Stock-AF'!$C$2:$C$215,Shares!$A184,'Stock-AF'!$G$2:$G$215,Shares!$A$1)</f>
        <v>0</v>
      </c>
      <c r="AA184" s="9">
        <f>SUMIFS('Stock-AF'!AJ$2:AJ$215,'Stock-AF'!$C$2:$C$215,Shares!$B184,'Stock-AF'!$G$2:$G$215,Shares!$A$1)/SUMIFS('Stock-AF'!AJ$2:AJ$215,'Stock-AF'!$C$2:$C$215,Shares!$A184,'Stock-AF'!$G$2:$G$215,Shares!$A$1)</f>
        <v>0</v>
      </c>
      <c r="AB184" s="9">
        <f>SUMIFS('Stock-AF'!AK$2:AK$215,'Stock-AF'!$C$2:$C$215,Shares!$B184,'Stock-AF'!$G$2:$G$215,Shares!$A$1)/SUMIFS('Stock-AF'!AK$2:AK$215,'Stock-AF'!$C$2:$C$215,Shares!$A184,'Stock-AF'!$G$2:$G$215,Shares!$A$1)</f>
        <v>0</v>
      </c>
      <c r="AC184" s="9">
        <f>SUMIFS('Stock-AF'!AL$2:AL$215,'Stock-AF'!$C$2:$C$215,Shares!$B184,'Stock-AF'!$G$2:$G$215,Shares!$A$1)/SUMIFS('Stock-AF'!AL$2:AL$215,'Stock-AF'!$C$2:$C$215,Shares!$A184,'Stock-AF'!$G$2:$G$215,Shares!$A$1)</f>
        <v>0</v>
      </c>
      <c r="AD184" s="9">
        <f>SUMIFS('Stock-AF'!AM$2:AM$215,'Stock-AF'!$C$2:$C$215,Shares!$B184,'Stock-AF'!$G$2:$G$215,Shares!$A$1)/SUMIFS('Stock-AF'!AM$2:AM$215,'Stock-AF'!$C$2:$C$215,Shares!$A184,'Stock-AF'!$G$2:$G$215,Shares!$A$1)</f>
        <v>1.4387294351938865E-3</v>
      </c>
      <c r="AE184" s="9">
        <f>SUMIFS('Stock-AF'!AN$2:AN$215,'Stock-AF'!$C$2:$C$215,Shares!$B184,'Stock-AF'!$G$2:$G$215,Shares!$A$1)/SUMIFS('Stock-AF'!AN$2:AN$215,'Stock-AF'!$C$2:$C$215,Shares!$A184,'Stock-AF'!$G$2:$G$215,Shares!$A$1)</f>
        <v>0.27194148912338018</v>
      </c>
      <c r="AF184" s="9">
        <f>SUMIFS('Stock-AF'!AO$2:AO$215,'Stock-AF'!$C$2:$C$215,Shares!$B184,'Stock-AF'!$G$2:$G$215,Shares!$A$1)/SUMIFS('Stock-AF'!AO$2:AO$215,'Stock-AF'!$C$2:$C$215,Shares!$A184,'Stock-AF'!$G$2:$G$215,Shares!$A$1)</f>
        <v>1.4515518496817779E-4</v>
      </c>
      <c r="AG184" s="9">
        <f>SUMIFS('Stock-AF'!AP$2:AP$215,'Stock-AF'!$C$2:$C$215,Shares!$B184,'Stock-AF'!$G$2:$G$215,Shares!$A$1)/SUMIFS('Stock-AF'!AP$2:AP$215,'Stock-AF'!$C$2:$C$215,Shares!$A184,'Stock-AF'!$G$2:$G$215,Shares!$A$1)</f>
        <v>2.2763254072251028E-2</v>
      </c>
      <c r="AH184" s="9">
        <f>SUMIFS('Stock-AF'!AQ$2:AQ$215,'Stock-AF'!$C$2:$C$215,Shares!$B184,'Stock-AF'!$G$2:$G$215,Shares!$A$1)/SUMIFS('Stock-AF'!AQ$2:AQ$215,'Stock-AF'!$C$2:$C$215,Shares!$A184,'Stock-AF'!$G$2:$G$215,Shares!$A$1)</f>
        <v>0</v>
      </c>
      <c r="AI184" s="9">
        <f>SUMIFS('Stock-AF'!AR$2:AR$215,'Stock-AF'!$C$2:$C$215,Shares!$B184,'Stock-AF'!$G$2:$G$215,Shares!$A$1)/SUMIFS('Stock-AF'!AR$2:AR$215,'Stock-AF'!$C$2:$C$215,Shares!$A184,'Stock-AF'!$G$2:$G$215,Shares!$A$1)</f>
        <v>0</v>
      </c>
      <c r="AJ184" s="9">
        <f>SUMIFS('Stock-AF'!AS$2:AS$215,'Stock-AF'!$C$2:$C$215,Shares!$B184,'Stock-AF'!$G$2:$G$215,Shares!$A$1)/SUMIFS('Stock-AF'!AS$2:AS$215,'Stock-AF'!$C$2:$C$215,Shares!$A184,'Stock-AF'!$G$2:$G$215,Shares!$A$1)</f>
        <v>0.13040935132094195</v>
      </c>
      <c r="AK184" s="9">
        <f>SUMIFS('Stock-AF'!AT$2:AT$215,'Stock-AF'!$C$2:$C$215,Shares!$B184,'Stock-AF'!$G$2:$G$215,Shares!$A$1)/SUMIFS('Stock-AF'!AT$2:AT$215,'Stock-AF'!$C$2:$C$215,Shares!$A184,'Stock-AF'!$G$2:$G$215,Shares!$A$1)</f>
        <v>0</v>
      </c>
      <c r="AL184" s="9">
        <f>SUMIFS('Stock-AF'!AU$2:AU$215,'Stock-AF'!$C$2:$C$215,Shares!$B184,'Stock-AF'!$G$2:$G$215,Shares!$A$1)/SUMIFS('Stock-AF'!AU$2:AU$215,'Stock-AF'!$C$2:$C$215,Shares!$A184,'Stock-AF'!$G$2:$G$215,Shares!$A$1)</f>
        <v>7.2456103722712262E-4</v>
      </c>
      <c r="AM184" s="9">
        <f>SUMIFS('Stock-AF'!AV$2:AV$215,'Stock-AF'!$C$2:$C$215,Shares!$B184,'Stock-AF'!$G$2:$G$215,Shares!$A$1)/SUMIFS('Stock-AF'!AV$2:AV$215,'Stock-AF'!$C$2:$C$215,Shares!$A184,'Stock-AF'!$G$2:$G$215,Shares!$A$1)</f>
        <v>1.2379105126563822E-3</v>
      </c>
    </row>
    <row r="185" spans="1:39">
      <c r="A185" t="str">
        <f t="shared" si="2"/>
        <v>R_ES-SH-SD*</v>
      </c>
      <c r="B185" s="4" t="s">
        <v>604</v>
      </c>
      <c r="C185" s="9">
        <f>SUMIFS('Stock-AF'!L$2:L$215,'Stock-AF'!$C$2:$C$215,Shares!$B185,'Stock-AF'!$G$2:$G$215,Shares!$A$1)/SUMIFS('Stock-AF'!L$2:L$215,'Stock-AF'!$C$2:$C$215,Shares!$A185,'Stock-AF'!$G$2:$G$215,Shares!$A$1)</f>
        <v>0</v>
      </c>
      <c r="D185" s="9">
        <f>SUMIFS('Stock-AF'!M$2:M$215,'Stock-AF'!$C$2:$C$215,Shares!$B185,'Stock-AF'!$G$2:$G$215,Shares!$A$1)/SUMIFS('Stock-AF'!M$2:M$215,'Stock-AF'!$C$2:$C$215,Shares!$A185,'Stock-AF'!$G$2:$G$215,Shares!$A$1)</f>
        <v>1.8186082462229979E-2</v>
      </c>
      <c r="E185" s="9">
        <f>SUMIFS('Stock-AF'!N$2:N$215,'Stock-AF'!$C$2:$C$215,Shares!$B185,'Stock-AF'!$G$2:$G$215,Shares!$A$1)/SUMIFS('Stock-AF'!N$2:N$215,'Stock-AF'!$C$2:$C$215,Shares!$A185,'Stock-AF'!$G$2:$G$215,Shares!$A$1)</f>
        <v>0</v>
      </c>
      <c r="F185" s="9">
        <f>SUMIFS('Stock-AF'!O$2:O$215,'Stock-AF'!$C$2:$C$215,Shares!$B185,'Stock-AF'!$G$2:$G$215,Shares!$A$1)/SUMIFS('Stock-AF'!O$2:O$215,'Stock-AF'!$C$2:$C$215,Shares!$A185,'Stock-AF'!$G$2:$G$215,Shares!$A$1)</f>
        <v>5.0296878578041815E-5</v>
      </c>
      <c r="G185" s="9">
        <f>SUMIFS('Stock-AF'!P$2:P$215,'Stock-AF'!$C$2:$C$215,Shares!$B185,'Stock-AF'!$G$2:$G$215,Shares!$A$1)/SUMIFS('Stock-AF'!P$2:P$215,'Stock-AF'!$C$2:$C$215,Shares!$A185,'Stock-AF'!$G$2:$G$215,Shares!$A$1)</f>
        <v>0</v>
      </c>
      <c r="H185" s="9">
        <f>SUMIFS('Stock-AF'!Q$2:Q$215,'Stock-AF'!$C$2:$C$215,Shares!$B185,'Stock-AF'!$G$2:$G$215,Shares!$A$1)/SUMIFS('Stock-AF'!Q$2:Q$215,'Stock-AF'!$C$2:$C$215,Shares!$A185,'Stock-AF'!$G$2:$G$215,Shares!$A$1)</f>
        <v>1.3237344338948711E-2</v>
      </c>
      <c r="I185" s="9">
        <f>SUMIFS('Stock-AF'!R$2:R$215,'Stock-AF'!$C$2:$C$215,Shares!$B185,'Stock-AF'!$G$2:$G$215,Shares!$A$1)/SUMIFS('Stock-AF'!R$2:R$215,'Stock-AF'!$C$2:$C$215,Shares!$A185,'Stock-AF'!$G$2:$G$215,Shares!$A$1)</f>
        <v>0</v>
      </c>
      <c r="J185" s="9">
        <f>SUMIFS('Stock-AF'!S$2:S$215,'Stock-AF'!$C$2:$C$215,Shares!$B185,'Stock-AF'!$G$2:$G$215,Shares!$A$1)/SUMIFS('Stock-AF'!S$2:S$215,'Stock-AF'!$C$2:$C$215,Shares!$A185,'Stock-AF'!$G$2:$G$215,Shares!$A$1)</f>
        <v>2.5467256182472638E-3</v>
      </c>
      <c r="K185" s="9">
        <f>SUMIFS('Stock-AF'!T$2:T$215,'Stock-AF'!$C$2:$C$215,Shares!$B185,'Stock-AF'!$G$2:$G$215,Shares!$A$1)/SUMIFS('Stock-AF'!T$2:T$215,'Stock-AF'!$C$2:$C$215,Shares!$A185,'Stock-AF'!$G$2:$G$215,Shares!$A$1)</f>
        <v>5.68610851198177E-3</v>
      </c>
      <c r="L185" s="9">
        <f>SUMIFS('Stock-AF'!U$2:U$215,'Stock-AF'!$C$2:$C$215,Shares!$B185,'Stock-AF'!$G$2:$G$215,Shares!$A$1)/SUMIFS('Stock-AF'!U$2:U$215,'Stock-AF'!$C$2:$C$215,Shares!$A185,'Stock-AF'!$G$2:$G$215,Shares!$A$1)</f>
        <v>1.6435807464438526E-3</v>
      </c>
      <c r="M185" s="9">
        <f>SUMIFS('Stock-AF'!V$2:V$215,'Stock-AF'!$C$2:$C$215,Shares!$B185,'Stock-AF'!$G$2:$G$215,Shares!$A$1)/SUMIFS('Stock-AF'!V$2:V$215,'Stock-AF'!$C$2:$C$215,Shares!$A185,'Stock-AF'!$G$2:$G$215,Shares!$A$1)</f>
        <v>1.6745731799413144E-3</v>
      </c>
      <c r="N185" s="9">
        <f>SUMIFS('Stock-AF'!W$2:W$215,'Stock-AF'!$C$2:$C$215,Shares!$B185,'Stock-AF'!$G$2:$G$215,Shares!$A$1)/SUMIFS('Stock-AF'!W$2:W$215,'Stock-AF'!$C$2:$C$215,Shares!$A185,'Stock-AF'!$G$2:$G$215,Shares!$A$1)</f>
        <v>0</v>
      </c>
      <c r="O185" s="9">
        <f>SUMIFS('Stock-AF'!X$2:X$215,'Stock-AF'!$C$2:$C$215,Shares!$B185,'Stock-AF'!$G$2:$G$215,Shares!$A$1)/SUMIFS('Stock-AF'!X$2:X$215,'Stock-AF'!$C$2:$C$215,Shares!$A185,'Stock-AF'!$G$2:$G$215,Shares!$A$1)</f>
        <v>0</v>
      </c>
      <c r="P185" s="9">
        <f>SUMIFS('Stock-AF'!Y$2:Y$215,'Stock-AF'!$C$2:$C$215,Shares!$B185,'Stock-AF'!$G$2:$G$215,Shares!$A$1)/SUMIFS('Stock-AF'!Y$2:Y$215,'Stock-AF'!$C$2:$C$215,Shares!$A185,'Stock-AF'!$G$2:$G$215,Shares!$A$1)</f>
        <v>7.5338873594607263E-3</v>
      </c>
      <c r="Q185" s="9">
        <f>SUMIFS('Stock-AF'!Z$2:Z$215,'Stock-AF'!$C$2:$C$215,Shares!$B185,'Stock-AF'!$G$2:$G$215,Shares!$A$1)/SUMIFS('Stock-AF'!Z$2:Z$215,'Stock-AF'!$C$2:$C$215,Shares!$A185,'Stock-AF'!$G$2:$G$215,Shares!$A$1)</f>
        <v>3.8596400793424676E-3</v>
      </c>
      <c r="R185" s="9">
        <f>SUMIFS('Stock-AF'!AA$2:AA$215,'Stock-AF'!$C$2:$C$215,Shares!$B185,'Stock-AF'!$G$2:$G$215,Shares!$A$1)/SUMIFS('Stock-AF'!AA$2:AA$215,'Stock-AF'!$C$2:$C$215,Shares!$A185,'Stock-AF'!$G$2:$G$215,Shares!$A$1)</f>
        <v>0</v>
      </c>
      <c r="S185" s="9">
        <f>SUMIFS('Stock-AF'!AB$2:AB$215,'Stock-AF'!$C$2:$C$215,Shares!$B185,'Stock-AF'!$G$2:$G$215,Shares!$A$1)/SUMIFS('Stock-AF'!AB$2:AB$215,'Stock-AF'!$C$2:$C$215,Shares!$A185,'Stock-AF'!$G$2:$G$215,Shares!$A$1)</f>
        <v>1.8014356422561018E-4</v>
      </c>
      <c r="T185" s="9">
        <f>SUMIFS('Stock-AF'!AC$2:AC$215,'Stock-AF'!$C$2:$C$215,Shares!$B185,'Stock-AF'!$G$2:$G$215,Shares!$A$1)/SUMIFS('Stock-AF'!AC$2:AC$215,'Stock-AF'!$C$2:$C$215,Shares!$A185,'Stock-AF'!$G$2:$G$215,Shares!$A$1)</f>
        <v>1.0943892174418482E-3</v>
      </c>
      <c r="U185" s="9">
        <f>SUMIFS('Stock-AF'!AD$2:AD$215,'Stock-AF'!$C$2:$C$215,Shares!$B185,'Stock-AF'!$G$2:$G$215,Shares!$A$1)/SUMIFS('Stock-AF'!AD$2:AD$215,'Stock-AF'!$C$2:$C$215,Shares!$A185,'Stock-AF'!$G$2:$G$215,Shares!$A$1)</f>
        <v>0</v>
      </c>
      <c r="V185" s="9">
        <f>SUMIFS('Stock-AF'!AE$2:AE$215,'Stock-AF'!$C$2:$C$215,Shares!$B185,'Stock-AF'!$G$2:$G$215,Shares!$A$1)/SUMIFS('Stock-AF'!AE$2:AE$215,'Stock-AF'!$C$2:$C$215,Shares!$A185,'Stock-AF'!$G$2:$G$215,Shares!$A$1)</f>
        <v>1.5687517907300835E-6</v>
      </c>
      <c r="W185" s="9">
        <f>SUMIFS('Stock-AF'!AF$2:AF$215,'Stock-AF'!$C$2:$C$215,Shares!$B185,'Stock-AF'!$G$2:$G$215,Shares!$A$1)/SUMIFS('Stock-AF'!AF$2:AF$215,'Stock-AF'!$C$2:$C$215,Shares!$A185,'Stock-AF'!$G$2:$G$215,Shares!$A$1)</f>
        <v>0</v>
      </c>
      <c r="X185" s="9">
        <f>SUMIFS('Stock-AF'!AG$2:AG$215,'Stock-AF'!$C$2:$C$215,Shares!$B185,'Stock-AF'!$G$2:$G$215,Shares!$A$1)/SUMIFS('Stock-AF'!AG$2:AG$215,'Stock-AF'!$C$2:$C$215,Shares!$A185,'Stock-AF'!$G$2:$G$215,Shares!$A$1)</f>
        <v>6.4969602868167082E-4</v>
      </c>
      <c r="Y185" s="9">
        <f>SUMIFS('Stock-AF'!AH$2:AH$215,'Stock-AF'!$C$2:$C$215,Shares!$B185,'Stock-AF'!$G$2:$G$215,Shares!$A$1)/SUMIFS('Stock-AF'!AH$2:AH$215,'Stock-AF'!$C$2:$C$215,Shares!$A185,'Stock-AF'!$G$2:$G$215,Shares!$A$1)</f>
        <v>0</v>
      </c>
      <c r="Z185" s="9">
        <f>SUMIFS('Stock-AF'!AI$2:AI$215,'Stock-AF'!$C$2:$C$215,Shares!$B185,'Stock-AF'!$G$2:$G$215,Shares!$A$1)/SUMIFS('Stock-AF'!AI$2:AI$215,'Stock-AF'!$C$2:$C$215,Shares!$A185,'Stock-AF'!$G$2:$G$215,Shares!$A$1)</f>
        <v>0</v>
      </c>
      <c r="AA185" s="9">
        <f>SUMIFS('Stock-AF'!AJ$2:AJ$215,'Stock-AF'!$C$2:$C$215,Shares!$B185,'Stock-AF'!$G$2:$G$215,Shares!$A$1)/SUMIFS('Stock-AF'!AJ$2:AJ$215,'Stock-AF'!$C$2:$C$215,Shares!$A185,'Stock-AF'!$G$2:$G$215,Shares!$A$1)</f>
        <v>0</v>
      </c>
      <c r="AB185" s="9">
        <f>SUMIFS('Stock-AF'!AK$2:AK$215,'Stock-AF'!$C$2:$C$215,Shares!$B185,'Stock-AF'!$G$2:$G$215,Shares!$A$1)/SUMIFS('Stock-AF'!AK$2:AK$215,'Stock-AF'!$C$2:$C$215,Shares!$A185,'Stock-AF'!$G$2:$G$215,Shares!$A$1)</f>
        <v>0</v>
      </c>
      <c r="AC185" s="9">
        <f>SUMIFS('Stock-AF'!AL$2:AL$215,'Stock-AF'!$C$2:$C$215,Shares!$B185,'Stock-AF'!$G$2:$G$215,Shares!$A$1)/SUMIFS('Stock-AF'!AL$2:AL$215,'Stock-AF'!$C$2:$C$215,Shares!$A185,'Stock-AF'!$G$2:$G$215,Shares!$A$1)</f>
        <v>0</v>
      </c>
      <c r="AD185" s="9">
        <f>SUMIFS('Stock-AF'!AM$2:AM$215,'Stock-AF'!$C$2:$C$215,Shares!$B185,'Stock-AF'!$G$2:$G$215,Shares!$A$1)/SUMIFS('Stock-AF'!AM$2:AM$215,'Stock-AF'!$C$2:$C$215,Shares!$A185,'Stock-AF'!$G$2:$G$215,Shares!$A$1)</f>
        <v>2.9167399601942763E-3</v>
      </c>
      <c r="AE185" s="9">
        <f>SUMIFS('Stock-AF'!AN$2:AN$215,'Stock-AF'!$C$2:$C$215,Shares!$B185,'Stock-AF'!$G$2:$G$215,Shares!$A$1)/SUMIFS('Stock-AF'!AN$2:AN$215,'Stock-AF'!$C$2:$C$215,Shares!$A185,'Stock-AF'!$G$2:$G$215,Shares!$A$1)</f>
        <v>1.3074991416081764E-2</v>
      </c>
      <c r="AF185" s="9">
        <f>SUMIFS('Stock-AF'!AO$2:AO$215,'Stock-AF'!$C$2:$C$215,Shares!$B185,'Stock-AF'!$G$2:$G$215,Shares!$A$1)/SUMIFS('Stock-AF'!AO$2:AO$215,'Stock-AF'!$C$2:$C$215,Shares!$A185,'Stock-AF'!$G$2:$G$215,Shares!$A$1)</f>
        <v>4.9836613505741022E-4</v>
      </c>
      <c r="AG185" s="9">
        <f>SUMIFS('Stock-AF'!AP$2:AP$215,'Stock-AF'!$C$2:$C$215,Shares!$B185,'Stock-AF'!$G$2:$G$215,Shares!$A$1)/SUMIFS('Stock-AF'!AP$2:AP$215,'Stock-AF'!$C$2:$C$215,Shares!$A185,'Stock-AF'!$G$2:$G$215,Shares!$A$1)</f>
        <v>0</v>
      </c>
      <c r="AH185" s="9">
        <f>SUMIFS('Stock-AF'!AQ$2:AQ$215,'Stock-AF'!$C$2:$C$215,Shares!$B185,'Stock-AF'!$G$2:$G$215,Shares!$A$1)/SUMIFS('Stock-AF'!AQ$2:AQ$215,'Stock-AF'!$C$2:$C$215,Shares!$A185,'Stock-AF'!$G$2:$G$215,Shares!$A$1)</f>
        <v>0</v>
      </c>
      <c r="AI185" s="9">
        <f>SUMIFS('Stock-AF'!AR$2:AR$215,'Stock-AF'!$C$2:$C$215,Shares!$B185,'Stock-AF'!$G$2:$G$215,Shares!$A$1)/SUMIFS('Stock-AF'!AR$2:AR$215,'Stock-AF'!$C$2:$C$215,Shares!$A185,'Stock-AF'!$G$2:$G$215,Shares!$A$1)</f>
        <v>0</v>
      </c>
      <c r="AJ185" s="9">
        <f>SUMIFS('Stock-AF'!AS$2:AS$215,'Stock-AF'!$C$2:$C$215,Shares!$B185,'Stock-AF'!$G$2:$G$215,Shares!$A$1)/SUMIFS('Stock-AF'!AS$2:AS$215,'Stock-AF'!$C$2:$C$215,Shares!$A185,'Stock-AF'!$G$2:$G$215,Shares!$A$1)</f>
        <v>9.7376938652646836E-2</v>
      </c>
      <c r="AK185" s="9">
        <f>SUMIFS('Stock-AF'!AT$2:AT$215,'Stock-AF'!$C$2:$C$215,Shares!$B185,'Stock-AF'!$G$2:$G$215,Shares!$A$1)/SUMIFS('Stock-AF'!AT$2:AT$215,'Stock-AF'!$C$2:$C$215,Shares!$A185,'Stock-AF'!$G$2:$G$215,Shares!$A$1)</f>
        <v>0</v>
      </c>
      <c r="AL185" s="9">
        <f>SUMIFS('Stock-AF'!AU$2:AU$215,'Stock-AF'!$C$2:$C$215,Shares!$B185,'Stock-AF'!$G$2:$G$215,Shares!$A$1)/SUMIFS('Stock-AF'!AU$2:AU$215,'Stock-AF'!$C$2:$C$215,Shares!$A185,'Stock-AF'!$G$2:$G$215,Shares!$A$1)</f>
        <v>5.1133453579895729E-4</v>
      </c>
      <c r="AM185" s="9">
        <f>SUMIFS('Stock-AF'!AV$2:AV$215,'Stock-AF'!$C$2:$C$215,Shares!$B185,'Stock-AF'!$G$2:$G$215,Shares!$A$1)/SUMIFS('Stock-AF'!AV$2:AV$215,'Stock-AF'!$C$2:$C$215,Shares!$A185,'Stock-AF'!$G$2:$G$215,Shares!$A$1)</f>
        <v>7.9241964288085526E-4</v>
      </c>
    </row>
    <row r="186" spans="1:39">
      <c r="A186" t="str">
        <f t="shared" si="2"/>
        <v>R_ES-SH-SD*</v>
      </c>
      <c r="B186" s="4" t="s">
        <v>605</v>
      </c>
      <c r="C186" s="9">
        <f>SUMIFS('Stock-AF'!L$2:L$215,'Stock-AF'!$C$2:$C$215,Shares!$B186,'Stock-AF'!$G$2:$G$215,Shares!$A$1)/SUMIFS('Stock-AF'!L$2:L$215,'Stock-AF'!$C$2:$C$215,Shares!$A186,'Stock-AF'!$G$2:$G$215,Shares!$A$1)</f>
        <v>5.2514883618012334E-2</v>
      </c>
      <c r="D186" s="9">
        <f>SUMIFS('Stock-AF'!M$2:M$215,'Stock-AF'!$C$2:$C$215,Shares!$B186,'Stock-AF'!$G$2:$G$215,Shares!$A$1)/SUMIFS('Stock-AF'!M$2:M$215,'Stock-AF'!$C$2:$C$215,Shares!$A186,'Stock-AF'!$G$2:$G$215,Shares!$A$1)</f>
        <v>5.8366067743962614E-2</v>
      </c>
      <c r="E186" s="9">
        <f>SUMIFS('Stock-AF'!N$2:N$215,'Stock-AF'!$C$2:$C$215,Shares!$B186,'Stock-AF'!$G$2:$G$215,Shares!$A$1)/SUMIFS('Stock-AF'!N$2:N$215,'Stock-AF'!$C$2:$C$215,Shares!$A186,'Stock-AF'!$G$2:$G$215,Shares!$A$1)</f>
        <v>2.0998138048815677E-2</v>
      </c>
      <c r="F186" s="9">
        <f>SUMIFS('Stock-AF'!O$2:O$215,'Stock-AF'!$C$2:$C$215,Shares!$B186,'Stock-AF'!$G$2:$G$215,Shares!$A$1)/SUMIFS('Stock-AF'!O$2:O$215,'Stock-AF'!$C$2:$C$215,Shares!$A186,'Stock-AF'!$G$2:$G$215,Shares!$A$1)</f>
        <v>4.1219157126359054E-2</v>
      </c>
      <c r="G186" s="9">
        <f>SUMIFS('Stock-AF'!P$2:P$215,'Stock-AF'!$C$2:$C$215,Shares!$B186,'Stock-AF'!$G$2:$G$215,Shares!$A$1)/SUMIFS('Stock-AF'!P$2:P$215,'Stock-AF'!$C$2:$C$215,Shares!$A186,'Stock-AF'!$G$2:$G$215,Shares!$A$1)</f>
        <v>9.0794108076326138E-2</v>
      </c>
      <c r="H186" s="9">
        <f>SUMIFS('Stock-AF'!Q$2:Q$215,'Stock-AF'!$C$2:$C$215,Shares!$B186,'Stock-AF'!$G$2:$G$215,Shares!$A$1)/SUMIFS('Stock-AF'!Q$2:Q$215,'Stock-AF'!$C$2:$C$215,Shares!$A186,'Stock-AF'!$G$2:$G$215,Shares!$A$1)</f>
        <v>3.0199316446646363E-2</v>
      </c>
      <c r="I186" s="9">
        <f>SUMIFS('Stock-AF'!R$2:R$215,'Stock-AF'!$C$2:$C$215,Shares!$B186,'Stock-AF'!$G$2:$G$215,Shares!$A$1)/SUMIFS('Stock-AF'!R$2:R$215,'Stock-AF'!$C$2:$C$215,Shares!$A186,'Stock-AF'!$G$2:$G$215,Shares!$A$1)</f>
        <v>0.14403371484010719</v>
      </c>
      <c r="J186" s="9">
        <f>SUMIFS('Stock-AF'!S$2:S$215,'Stock-AF'!$C$2:$C$215,Shares!$B186,'Stock-AF'!$G$2:$G$215,Shares!$A$1)/SUMIFS('Stock-AF'!S$2:S$215,'Stock-AF'!$C$2:$C$215,Shares!$A186,'Stock-AF'!$G$2:$G$215,Shares!$A$1)</f>
        <v>5.5264393459602552E-2</v>
      </c>
      <c r="K186" s="9">
        <f>SUMIFS('Stock-AF'!T$2:T$215,'Stock-AF'!$C$2:$C$215,Shares!$B186,'Stock-AF'!$G$2:$G$215,Shares!$A$1)/SUMIFS('Stock-AF'!T$2:T$215,'Stock-AF'!$C$2:$C$215,Shares!$A186,'Stock-AF'!$G$2:$G$215,Shares!$A$1)</f>
        <v>4.2983296001067775E-2</v>
      </c>
      <c r="L186" s="9">
        <f>SUMIFS('Stock-AF'!U$2:U$215,'Stock-AF'!$C$2:$C$215,Shares!$B186,'Stock-AF'!$G$2:$G$215,Shares!$A$1)/SUMIFS('Stock-AF'!U$2:U$215,'Stock-AF'!$C$2:$C$215,Shares!$A186,'Stock-AF'!$G$2:$G$215,Shares!$A$1)</f>
        <v>2.5777706608094125E-3</v>
      </c>
      <c r="M186" s="9">
        <f>SUMIFS('Stock-AF'!V$2:V$215,'Stock-AF'!$C$2:$C$215,Shares!$B186,'Stock-AF'!$G$2:$G$215,Shares!$A$1)/SUMIFS('Stock-AF'!V$2:V$215,'Stock-AF'!$C$2:$C$215,Shares!$A186,'Stock-AF'!$G$2:$G$215,Shares!$A$1)</f>
        <v>4.9566000881888922E-3</v>
      </c>
      <c r="N186" s="9">
        <f>SUMIFS('Stock-AF'!W$2:W$215,'Stock-AF'!$C$2:$C$215,Shares!$B186,'Stock-AF'!$G$2:$G$215,Shares!$A$1)/SUMIFS('Stock-AF'!W$2:W$215,'Stock-AF'!$C$2:$C$215,Shares!$A186,'Stock-AF'!$G$2:$G$215,Shares!$A$1)</f>
        <v>2.0004250090121436E-2</v>
      </c>
      <c r="O186" s="9">
        <f>SUMIFS('Stock-AF'!X$2:X$215,'Stock-AF'!$C$2:$C$215,Shares!$B186,'Stock-AF'!$G$2:$G$215,Shares!$A$1)/SUMIFS('Stock-AF'!X$2:X$215,'Stock-AF'!$C$2:$C$215,Shares!$A186,'Stock-AF'!$G$2:$G$215,Shares!$A$1)</f>
        <v>0.17549436264881177</v>
      </c>
      <c r="P186" s="9">
        <f>SUMIFS('Stock-AF'!Y$2:Y$215,'Stock-AF'!$C$2:$C$215,Shares!$B186,'Stock-AF'!$G$2:$G$215,Shares!$A$1)/SUMIFS('Stock-AF'!Y$2:Y$215,'Stock-AF'!$C$2:$C$215,Shares!$A186,'Stock-AF'!$G$2:$G$215,Shares!$A$1)</f>
        <v>5.8261135457395592E-2</v>
      </c>
      <c r="Q186" s="9">
        <f>SUMIFS('Stock-AF'!Z$2:Z$215,'Stock-AF'!$C$2:$C$215,Shares!$B186,'Stock-AF'!$G$2:$G$215,Shares!$A$1)/SUMIFS('Stock-AF'!Z$2:Z$215,'Stock-AF'!$C$2:$C$215,Shares!$A186,'Stock-AF'!$G$2:$G$215,Shares!$A$1)</f>
        <v>9.246419990988769E-2</v>
      </c>
      <c r="R186" s="9">
        <f>SUMIFS('Stock-AF'!AA$2:AA$215,'Stock-AF'!$C$2:$C$215,Shares!$B186,'Stock-AF'!$G$2:$G$215,Shares!$A$1)/SUMIFS('Stock-AF'!AA$2:AA$215,'Stock-AF'!$C$2:$C$215,Shares!$A186,'Stock-AF'!$G$2:$G$215,Shares!$A$1)</f>
        <v>5.6011833909800296E-3</v>
      </c>
      <c r="S186" s="9">
        <f>SUMIFS('Stock-AF'!AB$2:AB$215,'Stock-AF'!$C$2:$C$215,Shares!$B186,'Stock-AF'!$G$2:$G$215,Shares!$A$1)/SUMIFS('Stock-AF'!AB$2:AB$215,'Stock-AF'!$C$2:$C$215,Shares!$A186,'Stock-AF'!$G$2:$G$215,Shares!$A$1)</f>
        <v>4.289763844760177E-2</v>
      </c>
      <c r="T186" s="9">
        <f>SUMIFS('Stock-AF'!AC$2:AC$215,'Stock-AF'!$C$2:$C$215,Shares!$B186,'Stock-AF'!$G$2:$G$215,Shares!$A$1)/SUMIFS('Stock-AF'!AC$2:AC$215,'Stock-AF'!$C$2:$C$215,Shares!$A186,'Stock-AF'!$G$2:$G$215,Shares!$A$1)</f>
        <v>6.3094178738935372E-2</v>
      </c>
      <c r="U186" s="9">
        <f>SUMIFS('Stock-AF'!AD$2:AD$215,'Stock-AF'!$C$2:$C$215,Shares!$B186,'Stock-AF'!$G$2:$G$215,Shares!$A$1)/SUMIFS('Stock-AF'!AD$2:AD$215,'Stock-AF'!$C$2:$C$215,Shares!$A186,'Stock-AF'!$G$2:$G$215,Shares!$A$1)</f>
        <v>7.1925488056703735E-2</v>
      </c>
      <c r="V186" s="9">
        <f>SUMIFS('Stock-AF'!AE$2:AE$215,'Stock-AF'!$C$2:$C$215,Shares!$B186,'Stock-AF'!$G$2:$G$215,Shares!$A$1)/SUMIFS('Stock-AF'!AE$2:AE$215,'Stock-AF'!$C$2:$C$215,Shares!$A186,'Stock-AF'!$G$2:$G$215,Shares!$A$1)</f>
        <v>2.8386865412524486E-4</v>
      </c>
      <c r="W186" s="9">
        <f>SUMIFS('Stock-AF'!AF$2:AF$215,'Stock-AF'!$C$2:$C$215,Shares!$B186,'Stock-AF'!$G$2:$G$215,Shares!$A$1)/SUMIFS('Stock-AF'!AF$2:AF$215,'Stock-AF'!$C$2:$C$215,Shares!$A186,'Stock-AF'!$G$2:$G$215,Shares!$A$1)</f>
        <v>1.7522330993119915E-2</v>
      </c>
      <c r="X186" s="9">
        <f>SUMIFS('Stock-AF'!AG$2:AG$215,'Stock-AF'!$C$2:$C$215,Shares!$B186,'Stock-AF'!$G$2:$G$215,Shares!$A$1)/SUMIFS('Stock-AF'!AG$2:AG$215,'Stock-AF'!$C$2:$C$215,Shares!$A186,'Stock-AF'!$G$2:$G$215,Shares!$A$1)</f>
        <v>2.8493469218697789E-3</v>
      </c>
      <c r="Y186" s="9">
        <f>SUMIFS('Stock-AF'!AH$2:AH$215,'Stock-AF'!$C$2:$C$215,Shares!$B186,'Stock-AF'!$G$2:$G$215,Shares!$A$1)/SUMIFS('Stock-AF'!AH$2:AH$215,'Stock-AF'!$C$2:$C$215,Shares!$A186,'Stock-AF'!$G$2:$G$215,Shares!$A$1)</f>
        <v>2.0103479572554088E-2</v>
      </c>
      <c r="Z186" s="9">
        <f>SUMIFS('Stock-AF'!AI$2:AI$215,'Stock-AF'!$C$2:$C$215,Shares!$B186,'Stock-AF'!$G$2:$G$215,Shares!$A$1)/SUMIFS('Stock-AF'!AI$2:AI$215,'Stock-AF'!$C$2:$C$215,Shares!$A186,'Stock-AF'!$G$2:$G$215,Shares!$A$1)</f>
        <v>5.76046608948991E-3</v>
      </c>
      <c r="AA186" s="9">
        <f>SUMIFS('Stock-AF'!AJ$2:AJ$215,'Stock-AF'!$C$2:$C$215,Shares!$B186,'Stock-AF'!$G$2:$G$215,Shares!$A$1)/SUMIFS('Stock-AF'!AJ$2:AJ$215,'Stock-AF'!$C$2:$C$215,Shares!$A186,'Stock-AF'!$G$2:$G$215,Shares!$A$1)</f>
        <v>2.1960144663494694E-2</v>
      </c>
      <c r="AB186" s="9">
        <f>SUMIFS('Stock-AF'!AK$2:AK$215,'Stock-AF'!$C$2:$C$215,Shares!$B186,'Stock-AF'!$G$2:$G$215,Shares!$A$1)/SUMIFS('Stock-AF'!AK$2:AK$215,'Stock-AF'!$C$2:$C$215,Shares!$A186,'Stock-AF'!$G$2:$G$215,Shares!$A$1)</f>
        <v>2.581018317045514E-2</v>
      </c>
      <c r="AC186" s="9">
        <f>SUMIFS('Stock-AF'!AL$2:AL$215,'Stock-AF'!$C$2:$C$215,Shares!$B186,'Stock-AF'!$G$2:$G$215,Shares!$A$1)/SUMIFS('Stock-AF'!AL$2:AL$215,'Stock-AF'!$C$2:$C$215,Shares!$A186,'Stock-AF'!$G$2:$G$215,Shares!$A$1)</f>
        <v>0.46061590623585452</v>
      </c>
      <c r="AD186" s="9">
        <f>SUMIFS('Stock-AF'!AM$2:AM$215,'Stock-AF'!$C$2:$C$215,Shares!$B186,'Stock-AF'!$G$2:$G$215,Shares!$A$1)/SUMIFS('Stock-AF'!AM$2:AM$215,'Stock-AF'!$C$2:$C$215,Shares!$A186,'Stock-AF'!$G$2:$G$215,Shares!$A$1)</f>
        <v>1.1071585237380449E-2</v>
      </c>
      <c r="AE186" s="9">
        <f>SUMIFS('Stock-AF'!AN$2:AN$215,'Stock-AF'!$C$2:$C$215,Shares!$B186,'Stock-AF'!$G$2:$G$215,Shares!$A$1)/SUMIFS('Stock-AF'!AN$2:AN$215,'Stock-AF'!$C$2:$C$215,Shares!$A186,'Stock-AF'!$G$2:$G$215,Shares!$A$1)</f>
        <v>0.31338412776389629</v>
      </c>
      <c r="AF186" s="9">
        <f>SUMIFS('Stock-AF'!AO$2:AO$215,'Stock-AF'!$C$2:$C$215,Shares!$B186,'Stock-AF'!$G$2:$G$215,Shares!$A$1)/SUMIFS('Stock-AF'!AO$2:AO$215,'Stock-AF'!$C$2:$C$215,Shares!$A186,'Stock-AF'!$G$2:$G$215,Shares!$A$1)</f>
        <v>4.6806715349459772E-3</v>
      </c>
      <c r="AG186" s="9">
        <f>SUMIFS('Stock-AF'!AP$2:AP$215,'Stock-AF'!$C$2:$C$215,Shares!$B186,'Stock-AF'!$G$2:$G$215,Shares!$A$1)/SUMIFS('Stock-AF'!AP$2:AP$215,'Stock-AF'!$C$2:$C$215,Shares!$A186,'Stock-AF'!$G$2:$G$215,Shares!$A$1)</f>
        <v>1.8514962650138012E-2</v>
      </c>
      <c r="AH186" s="9">
        <f>SUMIFS('Stock-AF'!AQ$2:AQ$215,'Stock-AF'!$C$2:$C$215,Shares!$B186,'Stock-AF'!$G$2:$G$215,Shares!$A$1)/SUMIFS('Stock-AF'!AQ$2:AQ$215,'Stock-AF'!$C$2:$C$215,Shares!$A186,'Stock-AF'!$G$2:$G$215,Shares!$A$1)</f>
        <v>1.6193929564080379E-2</v>
      </c>
      <c r="AI186" s="9">
        <f>SUMIFS('Stock-AF'!AR$2:AR$215,'Stock-AF'!$C$2:$C$215,Shares!$B186,'Stock-AF'!$G$2:$G$215,Shares!$A$1)/SUMIFS('Stock-AF'!AR$2:AR$215,'Stock-AF'!$C$2:$C$215,Shares!$A186,'Stock-AF'!$G$2:$G$215,Shares!$A$1)</f>
        <v>1.5990937642326238E-2</v>
      </c>
      <c r="AJ186" s="9">
        <f>SUMIFS('Stock-AF'!AS$2:AS$215,'Stock-AF'!$C$2:$C$215,Shares!$B186,'Stock-AF'!$G$2:$G$215,Shares!$A$1)/SUMIFS('Stock-AF'!AS$2:AS$215,'Stock-AF'!$C$2:$C$215,Shares!$A186,'Stock-AF'!$G$2:$G$215,Shares!$A$1)</f>
        <v>0.22143783019795268</v>
      </c>
      <c r="AK186" s="9">
        <f>SUMIFS('Stock-AF'!AT$2:AT$215,'Stock-AF'!$C$2:$C$215,Shares!$B186,'Stock-AF'!$G$2:$G$215,Shares!$A$1)/SUMIFS('Stock-AF'!AT$2:AT$215,'Stock-AF'!$C$2:$C$215,Shares!$A186,'Stock-AF'!$G$2:$G$215,Shares!$A$1)</f>
        <v>3.6401550056145753E-2</v>
      </c>
      <c r="AL186" s="9">
        <f>SUMIFS('Stock-AF'!AU$2:AU$215,'Stock-AF'!$C$2:$C$215,Shares!$B186,'Stock-AF'!$G$2:$G$215,Shares!$A$1)/SUMIFS('Stock-AF'!AU$2:AU$215,'Stock-AF'!$C$2:$C$215,Shares!$A186,'Stock-AF'!$G$2:$G$215,Shares!$A$1)</f>
        <v>4.0405796866392514E-2</v>
      </c>
      <c r="AM186" s="9">
        <f>SUMIFS('Stock-AF'!AV$2:AV$215,'Stock-AF'!$C$2:$C$215,Shares!$B186,'Stock-AF'!$G$2:$G$215,Shares!$A$1)/SUMIFS('Stock-AF'!AV$2:AV$215,'Stock-AF'!$C$2:$C$215,Shares!$A186,'Stock-AF'!$G$2:$G$215,Shares!$A$1)</f>
        <v>0.10772135936492365</v>
      </c>
    </row>
    <row r="187" spans="1:39">
      <c r="A187" t="str">
        <f t="shared" si="2"/>
        <v>R_ES-SH-SD*</v>
      </c>
      <c r="B187" s="4" t="s">
        <v>88</v>
      </c>
      <c r="C187" s="9">
        <f>SUMIFS('Stock-AF'!L$2:L$215,'Stock-AF'!$C$2:$C$215,Shares!$B187,'Stock-AF'!$G$2:$G$215,Shares!$A$1)/SUMIFS('Stock-AF'!L$2:L$215,'Stock-AF'!$C$2:$C$215,Shares!$A187,'Stock-AF'!$G$2:$G$215,Shares!$A$1)</f>
        <v>0</v>
      </c>
      <c r="D187" s="9">
        <f>SUMIFS('Stock-AF'!M$2:M$215,'Stock-AF'!$C$2:$C$215,Shares!$B187,'Stock-AF'!$G$2:$G$215,Shares!$A$1)/SUMIFS('Stock-AF'!M$2:M$215,'Stock-AF'!$C$2:$C$215,Shares!$A187,'Stock-AF'!$G$2:$G$215,Shares!$A$1)</f>
        <v>0.24322694170342246</v>
      </c>
      <c r="E187" s="9">
        <f>SUMIFS('Stock-AF'!N$2:N$215,'Stock-AF'!$C$2:$C$215,Shares!$B187,'Stock-AF'!$G$2:$G$215,Shares!$A$1)/SUMIFS('Stock-AF'!N$2:N$215,'Stock-AF'!$C$2:$C$215,Shares!$A187,'Stock-AF'!$G$2:$G$215,Shares!$A$1)</f>
        <v>9.9135915989360876E-2</v>
      </c>
      <c r="F187" s="9">
        <f>SUMIFS('Stock-AF'!O$2:O$215,'Stock-AF'!$C$2:$C$215,Shares!$B187,'Stock-AF'!$G$2:$G$215,Shares!$A$1)/SUMIFS('Stock-AF'!O$2:O$215,'Stock-AF'!$C$2:$C$215,Shares!$A187,'Stock-AF'!$G$2:$G$215,Shares!$A$1)</f>
        <v>0.51282206524269058</v>
      </c>
      <c r="G187" s="9">
        <f>SUMIFS('Stock-AF'!P$2:P$215,'Stock-AF'!$C$2:$C$215,Shares!$B187,'Stock-AF'!$G$2:$G$215,Shares!$A$1)/SUMIFS('Stock-AF'!P$2:P$215,'Stock-AF'!$C$2:$C$215,Shares!$A187,'Stock-AF'!$G$2:$G$215,Shares!$A$1)</f>
        <v>2.9134388367480279E-2</v>
      </c>
      <c r="H187" s="9">
        <f>SUMIFS('Stock-AF'!Q$2:Q$215,'Stock-AF'!$C$2:$C$215,Shares!$B187,'Stock-AF'!$G$2:$G$215,Shares!$A$1)/SUMIFS('Stock-AF'!Q$2:Q$215,'Stock-AF'!$C$2:$C$215,Shares!$A187,'Stock-AF'!$G$2:$G$215,Shares!$A$1)</f>
        <v>0.23824062357641559</v>
      </c>
      <c r="I187" s="9">
        <f>SUMIFS('Stock-AF'!R$2:R$215,'Stock-AF'!$C$2:$C$215,Shares!$B187,'Stock-AF'!$G$2:$G$215,Shares!$A$1)/SUMIFS('Stock-AF'!R$2:R$215,'Stock-AF'!$C$2:$C$215,Shares!$A187,'Stock-AF'!$G$2:$G$215,Shares!$A$1)</f>
        <v>0</v>
      </c>
      <c r="J187" s="9">
        <f>SUMIFS('Stock-AF'!S$2:S$215,'Stock-AF'!$C$2:$C$215,Shares!$B187,'Stock-AF'!$G$2:$G$215,Shares!$A$1)/SUMIFS('Stock-AF'!S$2:S$215,'Stock-AF'!$C$2:$C$215,Shares!$A187,'Stock-AF'!$G$2:$G$215,Shares!$A$1)</f>
        <v>0.37574450491545791</v>
      </c>
      <c r="K187" s="9">
        <f>SUMIFS('Stock-AF'!T$2:T$215,'Stock-AF'!$C$2:$C$215,Shares!$B187,'Stock-AF'!$G$2:$G$215,Shares!$A$1)/SUMIFS('Stock-AF'!T$2:T$215,'Stock-AF'!$C$2:$C$215,Shares!$A187,'Stock-AF'!$G$2:$G$215,Shares!$A$1)</f>
        <v>0.46563765630744558</v>
      </c>
      <c r="L187" s="9">
        <f>SUMIFS('Stock-AF'!U$2:U$215,'Stock-AF'!$C$2:$C$215,Shares!$B187,'Stock-AF'!$G$2:$G$215,Shares!$A$1)/SUMIFS('Stock-AF'!U$2:U$215,'Stock-AF'!$C$2:$C$215,Shares!$A187,'Stock-AF'!$G$2:$G$215,Shares!$A$1)</f>
        <v>0.18146196862171823</v>
      </c>
      <c r="M187" s="9">
        <f>SUMIFS('Stock-AF'!V$2:V$215,'Stock-AF'!$C$2:$C$215,Shares!$B187,'Stock-AF'!$G$2:$G$215,Shares!$A$1)/SUMIFS('Stock-AF'!V$2:V$215,'Stock-AF'!$C$2:$C$215,Shares!$A187,'Stock-AF'!$G$2:$G$215,Shares!$A$1)</f>
        <v>6.1568830184480082E-2</v>
      </c>
      <c r="N187" s="9">
        <f>SUMIFS('Stock-AF'!W$2:W$215,'Stock-AF'!$C$2:$C$215,Shares!$B187,'Stock-AF'!$G$2:$G$215,Shares!$A$1)/SUMIFS('Stock-AF'!W$2:W$215,'Stock-AF'!$C$2:$C$215,Shares!$A187,'Stock-AF'!$G$2:$G$215,Shares!$A$1)</f>
        <v>7.651033799223364E-2</v>
      </c>
      <c r="O187" s="9">
        <f>SUMIFS('Stock-AF'!X$2:X$215,'Stock-AF'!$C$2:$C$215,Shares!$B187,'Stock-AF'!$G$2:$G$215,Shares!$A$1)/SUMIFS('Stock-AF'!X$2:X$215,'Stock-AF'!$C$2:$C$215,Shares!$A187,'Stock-AF'!$G$2:$G$215,Shares!$A$1)</f>
        <v>0.35994581334383724</v>
      </c>
      <c r="P187" s="9">
        <f>SUMIFS('Stock-AF'!Y$2:Y$215,'Stock-AF'!$C$2:$C$215,Shares!$B187,'Stock-AF'!$G$2:$G$215,Shares!$A$1)/SUMIFS('Stock-AF'!Y$2:Y$215,'Stock-AF'!$C$2:$C$215,Shares!$A187,'Stock-AF'!$G$2:$G$215,Shares!$A$1)</f>
        <v>1.0390920071341595E-2</v>
      </c>
      <c r="Q187" s="9">
        <f>SUMIFS('Stock-AF'!Z$2:Z$215,'Stock-AF'!$C$2:$C$215,Shares!$B187,'Stock-AF'!$G$2:$G$215,Shares!$A$1)/SUMIFS('Stock-AF'!Z$2:Z$215,'Stock-AF'!$C$2:$C$215,Shares!$A187,'Stock-AF'!$G$2:$G$215,Shares!$A$1)</f>
        <v>0.40483305898555222</v>
      </c>
      <c r="R187" s="9">
        <f>SUMIFS('Stock-AF'!AA$2:AA$215,'Stock-AF'!$C$2:$C$215,Shares!$B187,'Stock-AF'!$G$2:$G$215,Shares!$A$1)/SUMIFS('Stock-AF'!AA$2:AA$215,'Stock-AF'!$C$2:$C$215,Shares!$A187,'Stock-AF'!$G$2:$G$215,Shares!$A$1)</f>
        <v>0.26553094447683839</v>
      </c>
      <c r="S187" s="9">
        <f>SUMIFS('Stock-AF'!AB$2:AB$215,'Stock-AF'!$C$2:$C$215,Shares!$B187,'Stock-AF'!$G$2:$G$215,Shares!$A$1)/SUMIFS('Stock-AF'!AB$2:AB$215,'Stock-AF'!$C$2:$C$215,Shares!$A187,'Stock-AF'!$G$2:$G$215,Shares!$A$1)</f>
        <v>0.56331695683083671</v>
      </c>
      <c r="T187" s="9">
        <f>SUMIFS('Stock-AF'!AC$2:AC$215,'Stock-AF'!$C$2:$C$215,Shares!$B187,'Stock-AF'!$G$2:$G$215,Shares!$A$1)/SUMIFS('Stock-AF'!AC$2:AC$215,'Stock-AF'!$C$2:$C$215,Shares!$A187,'Stock-AF'!$G$2:$G$215,Shares!$A$1)</f>
        <v>0.27491990848800629</v>
      </c>
      <c r="U187" s="9">
        <f>SUMIFS('Stock-AF'!AD$2:AD$215,'Stock-AF'!$C$2:$C$215,Shares!$B187,'Stock-AF'!$G$2:$G$215,Shares!$A$1)/SUMIFS('Stock-AF'!AD$2:AD$215,'Stock-AF'!$C$2:$C$215,Shares!$A187,'Stock-AF'!$G$2:$G$215,Shares!$A$1)</f>
        <v>0</v>
      </c>
      <c r="V187" s="9">
        <f>SUMIFS('Stock-AF'!AE$2:AE$215,'Stock-AF'!$C$2:$C$215,Shares!$B187,'Stock-AF'!$G$2:$G$215,Shares!$A$1)/SUMIFS('Stock-AF'!AE$2:AE$215,'Stock-AF'!$C$2:$C$215,Shares!$A187,'Stock-AF'!$G$2:$G$215,Shares!$A$1)</f>
        <v>0.66050206695858837</v>
      </c>
      <c r="W187" s="9">
        <f>SUMIFS('Stock-AF'!AF$2:AF$215,'Stock-AF'!$C$2:$C$215,Shares!$B187,'Stock-AF'!$G$2:$G$215,Shares!$A$1)/SUMIFS('Stock-AF'!AF$2:AF$215,'Stock-AF'!$C$2:$C$215,Shares!$A187,'Stock-AF'!$G$2:$G$215,Shares!$A$1)</f>
        <v>0</v>
      </c>
      <c r="X187" s="9">
        <f>SUMIFS('Stock-AF'!AG$2:AG$215,'Stock-AF'!$C$2:$C$215,Shares!$B187,'Stock-AF'!$G$2:$G$215,Shares!$A$1)/SUMIFS('Stock-AF'!AG$2:AG$215,'Stock-AF'!$C$2:$C$215,Shares!$A187,'Stock-AF'!$G$2:$G$215,Shares!$A$1)</f>
        <v>0.12016414520090217</v>
      </c>
      <c r="Y187" s="9">
        <f>SUMIFS('Stock-AF'!AH$2:AH$215,'Stock-AF'!$C$2:$C$215,Shares!$B187,'Stock-AF'!$G$2:$G$215,Shares!$A$1)/SUMIFS('Stock-AF'!AH$2:AH$215,'Stock-AF'!$C$2:$C$215,Shares!$A187,'Stock-AF'!$G$2:$G$215,Shares!$A$1)</f>
        <v>0.53461353734869022</v>
      </c>
      <c r="Z187" s="9">
        <f>SUMIFS('Stock-AF'!AI$2:AI$215,'Stock-AF'!$C$2:$C$215,Shares!$B187,'Stock-AF'!$G$2:$G$215,Shares!$A$1)/SUMIFS('Stock-AF'!AI$2:AI$215,'Stock-AF'!$C$2:$C$215,Shares!$A187,'Stock-AF'!$G$2:$G$215,Shares!$A$1)</f>
        <v>0.10951950007374732</v>
      </c>
      <c r="AA187" s="9">
        <f>SUMIFS('Stock-AF'!AJ$2:AJ$215,'Stock-AF'!$C$2:$C$215,Shares!$B187,'Stock-AF'!$G$2:$G$215,Shares!$A$1)/SUMIFS('Stock-AF'!AJ$2:AJ$215,'Stock-AF'!$C$2:$C$215,Shares!$A187,'Stock-AF'!$G$2:$G$215,Shares!$A$1)</f>
        <v>0</v>
      </c>
      <c r="AB187" s="9">
        <f>SUMIFS('Stock-AF'!AK$2:AK$215,'Stock-AF'!$C$2:$C$215,Shares!$B187,'Stock-AF'!$G$2:$G$215,Shares!$A$1)/SUMIFS('Stock-AF'!AK$2:AK$215,'Stock-AF'!$C$2:$C$215,Shares!$A187,'Stock-AF'!$G$2:$G$215,Shares!$A$1)</f>
        <v>0</v>
      </c>
      <c r="AC187" s="9">
        <f>SUMIFS('Stock-AF'!AL$2:AL$215,'Stock-AF'!$C$2:$C$215,Shares!$B187,'Stock-AF'!$G$2:$G$215,Shares!$A$1)/SUMIFS('Stock-AF'!AL$2:AL$215,'Stock-AF'!$C$2:$C$215,Shares!$A187,'Stock-AF'!$G$2:$G$215,Shares!$A$1)</f>
        <v>0</v>
      </c>
      <c r="AD187" s="9">
        <f>SUMIFS('Stock-AF'!AM$2:AM$215,'Stock-AF'!$C$2:$C$215,Shares!$B187,'Stock-AF'!$G$2:$G$215,Shares!$A$1)/SUMIFS('Stock-AF'!AM$2:AM$215,'Stock-AF'!$C$2:$C$215,Shares!$A187,'Stock-AF'!$G$2:$G$215,Shares!$A$1)</f>
        <v>0.91820037627013129</v>
      </c>
      <c r="AE187" s="9">
        <f>SUMIFS('Stock-AF'!AN$2:AN$215,'Stock-AF'!$C$2:$C$215,Shares!$B187,'Stock-AF'!$G$2:$G$215,Shares!$A$1)/SUMIFS('Stock-AF'!AN$2:AN$215,'Stock-AF'!$C$2:$C$215,Shares!$A187,'Stock-AF'!$G$2:$G$215,Shares!$A$1)</f>
        <v>1.8722119160336532E-3</v>
      </c>
      <c r="AF187" s="9">
        <f>SUMIFS('Stock-AF'!AO$2:AO$215,'Stock-AF'!$C$2:$C$215,Shares!$B187,'Stock-AF'!$G$2:$G$215,Shares!$A$1)/SUMIFS('Stock-AF'!AO$2:AO$215,'Stock-AF'!$C$2:$C$215,Shares!$A187,'Stock-AF'!$G$2:$G$215,Shares!$A$1)</f>
        <v>0.20655743529450998</v>
      </c>
      <c r="AG187" s="9">
        <f>SUMIFS('Stock-AF'!AP$2:AP$215,'Stock-AF'!$C$2:$C$215,Shares!$B187,'Stock-AF'!$G$2:$G$215,Shares!$A$1)/SUMIFS('Stock-AF'!AP$2:AP$215,'Stock-AF'!$C$2:$C$215,Shares!$A187,'Stock-AF'!$G$2:$G$215,Shares!$A$1)</f>
        <v>0.15216828574723323</v>
      </c>
      <c r="AH187" s="9">
        <f>SUMIFS('Stock-AF'!AQ$2:AQ$215,'Stock-AF'!$C$2:$C$215,Shares!$B187,'Stock-AF'!$G$2:$G$215,Shares!$A$1)/SUMIFS('Stock-AF'!AQ$2:AQ$215,'Stock-AF'!$C$2:$C$215,Shares!$A187,'Stock-AF'!$G$2:$G$215,Shares!$A$1)</f>
        <v>0.34135261554952251</v>
      </c>
      <c r="AI187" s="9">
        <f>SUMIFS('Stock-AF'!AR$2:AR$215,'Stock-AF'!$C$2:$C$215,Shares!$B187,'Stock-AF'!$G$2:$G$215,Shares!$A$1)/SUMIFS('Stock-AF'!AR$2:AR$215,'Stock-AF'!$C$2:$C$215,Shares!$A187,'Stock-AF'!$G$2:$G$215,Shares!$A$1)</f>
        <v>0.11693083826443451</v>
      </c>
      <c r="AJ187" s="9">
        <f>SUMIFS('Stock-AF'!AS$2:AS$215,'Stock-AF'!$C$2:$C$215,Shares!$B187,'Stock-AF'!$G$2:$G$215,Shares!$A$1)/SUMIFS('Stock-AF'!AS$2:AS$215,'Stock-AF'!$C$2:$C$215,Shares!$A187,'Stock-AF'!$G$2:$G$215,Shares!$A$1)</f>
        <v>1.8228468387114696E-2</v>
      </c>
      <c r="AK187" s="9">
        <f>SUMIFS('Stock-AF'!AT$2:AT$215,'Stock-AF'!$C$2:$C$215,Shares!$B187,'Stock-AF'!$G$2:$G$215,Shares!$A$1)/SUMIFS('Stock-AF'!AT$2:AT$215,'Stock-AF'!$C$2:$C$215,Shares!$A187,'Stock-AF'!$G$2:$G$215,Shares!$A$1)</f>
        <v>0.10657895738492085</v>
      </c>
      <c r="AL187" s="9">
        <f>SUMIFS('Stock-AF'!AU$2:AU$215,'Stock-AF'!$C$2:$C$215,Shares!$B187,'Stock-AF'!$G$2:$G$215,Shares!$A$1)/SUMIFS('Stock-AF'!AU$2:AU$215,'Stock-AF'!$C$2:$C$215,Shares!$A187,'Stock-AF'!$G$2:$G$215,Shares!$A$1)</f>
        <v>0.64917520535069628</v>
      </c>
      <c r="AM187" s="9">
        <f>SUMIFS('Stock-AF'!AV$2:AV$215,'Stock-AF'!$C$2:$C$215,Shares!$B187,'Stock-AF'!$G$2:$G$215,Shares!$A$1)/SUMIFS('Stock-AF'!AV$2:AV$215,'Stock-AF'!$C$2:$C$215,Shares!$A187,'Stock-AF'!$G$2:$G$215,Shares!$A$1)</f>
        <v>0.77777636027041808</v>
      </c>
    </row>
    <row r="188" spans="1:39">
      <c r="A188" t="str">
        <f t="shared" si="2"/>
        <v>R_ES-SH-SD*</v>
      </c>
      <c r="B188" s="4" t="s">
        <v>89</v>
      </c>
      <c r="C188" s="9">
        <f>SUMIFS('Stock-AF'!L$2:L$215,'Stock-AF'!$C$2:$C$215,Shares!$B188,'Stock-AF'!$G$2:$G$215,Shares!$A$1)/SUMIFS('Stock-AF'!L$2:L$215,'Stock-AF'!$C$2:$C$215,Shares!$A188,'Stock-AF'!$G$2:$G$215,Shares!$A$1)</f>
        <v>0</v>
      </c>
      <c r="D188" s="9">
        <f>SUMIFS('Stock-AF'!M$2:M$215,'Stock-AF'!$C$2:$C$215,Shares!$B188,'Stock-AF'!$G$2:$G$215,Shares!$A$1)/SUMIFS('Stock-AF'!M$2:M$215,'Stock-AF'!$C$2:$C$215,Shares!$A188,'Stock-AF'!$G$2:$G$215,Shares!$A$1)</f>
        <v>0</v>
      </c>
      <c r="E188" s="9">
        <f>SUMIFS('Stock-AF'!N$2:N$215,'Stock-AF'!$C$2:$C$215,Shares!$B188,'Stock-AF'!$G$2:$G$215,Shares!$A$1)/SUMIFS('Stock-AF'!N$2:N$215,'Stock-AF'!$C$2:$C$215,Shares!$A188,'Stock-AF'!$G$2:$G$215,Shares!$A$1)</f>
        <v>0</v>
      </c>
      <c r="F188" s="9">
        <f>SUMIFS('Stock-AF'!O$2:O$215,'Stock-AF'!$C$2:$C$215,Shares!$B188,'Stock-AF'!$G$2:$G$215,Shares!$A$1)/SUMIFS('Stock-AF'!O$2:O$215,'Stock-AF'!$C$2:$C$215,Shares!$A188,'Stock-AF'!$G$2:$G$215,Shares!$A$1)</f>
        <v>0</v>
      </c>
      <c r="G188" s="9">
        <f>SUMIFS('Stock-AF'!P$2:P$215,'Stock-AF'!$C$2:$C$215,Shares!$B188,'Stock-AF'!$G$2:$G$215,Shares!$A$1)/SUMIFS('Stock-AF'!P$2:P$215,'Stock-AF'!$C$2:$C$215,Shares!$A188,'Stock-AF'!$G$2:$G$215,Shares!$A$1)</f>
        <v>0</v>
      </c>
      <c r="H188" s="9">
        <f>SUMIFS('Stock-AF'!Q$2:Q$215,'Stock-AF'!$C$2:$C$215,Shares!$B188,'Stock-AF'!$G$2:$G$215,Shares!$A$1)/SUMIFS('Stock-AF'!Q$2:Q$215,'Stock-AF'!$C$2:$C$215,Shares!$A188,'Stock-AF'!$G$2:$G$215,Shares!$A$1)</f>
        <v>5.1927324980817917E-2</v>
      </c>
      <c r="I188" s="9">
        <f>SUMIFS('Stock-AF'!R$2:R$215,'Stock-AF'!$C$2:$C$215,Shares!$B188,'Stock-AF'!$G$2:$G$215,Shares!$A$1)/SUMIFS('Stock-AF'!R$2:R$215,'Stock-AF'!$C$2:$C$215,Shares!$A188,'Stock-AF'!$G$2:$G$215,Shares!$A$1)</f>
        <v>6.9778385090327822E-3</v>
      </c>
      <c r="J188" s="9">
        <f>SUMIFS('Stock-AF'!S$2:S$215,'Stock-AF'!$C$2:$C$215,Shares!$B188,'Stock-AF'!$G$2:$G$215,Shares!$A$1)/SUMIFS('Stock-AF'!S$2:S$215,'Stock-AF'!$C$2:$C$215,Shares!$A188,'Stock-AF'!$G$2:$G$215,Shares!$A$1)</f>
        <v>0</v>
      </c>
      <c r="K188" s="9">
        <f>SUMIFS('Stock-AF'!T$2:T$215,'Stock-AF'!$C$2:$C$215,Shares!$B188,'Stock-AF'!$G$2:$G$215,Shares!$A$1)/SUMIFS('Stock-AF'!T$2:T$215,'Stock-AF'!$C$2:$C$215,Shares!$A188,'Stock-AF'!$G$2:$G$215,Shares!$A$1)</f>
        <v>3.6103847902754419E-4</v>
      </c>
      <c r="L188" s="9">
        <f>SUMIFS('Stock-AF'!U$2:U$215,'Stock-AF'!$C$2:$C$215,Shares!$B188,'Stock-AF'!$G$2:$G$215,Shares!$A$1)/SUMIFS('Stock-AF'!U$2:U$215,'Stock-AF'!$C$2:$C$215,Shares!$A188,'Stock-AF'!$G$2:$G$215,Shares!$A$1)</f>
        <v>0</v>
      </c>
      <c r="M188" s="9">
        <f>SUMIFS('Stock-AF'!V$2:V$215,'Stock-AF'!$C$2:$C$215,Shares!$B188,'Stock-AF'!$G$2:$G$215,Shares!$A$1)/SUMIFS('Stock-AF'!V$2:V$215,'Stock-AF'!$C$2:$C$215,Shares!$A188,'Stock-AF'!$G$2:$G$215,Shares!$A$1)</f>
        <v>0</v>
      </c>
      <c r="N188" s="9">
        <f>SUMIFS('Stock-AF'!W$2:W$215,'Stock-AF'!$C$2:$C$215,Shares!$B188,'Stock-AF'!$G$2:$G$215,Shares!$A$1)/SUMIFS('Stock-AF'!W$2:W$215,'Stock-AF'!$C$2:$C$215,Shares!$A188,'Stock-AF'!$G$2:$G$215,Shares!$A$1)</f>
        <v>1.0203326164909656E-4</v>
      </c>
      <c r="O188" s="9">
        <f>SUMIFS('Stock-AF'!X$2:X$215,'Stock-AF'!$C$2:$C$215,Shares!$B188,'Stock-AF'!$G$2:$G$215,Shares!$A$1)/SUMIFS('Stock-AF'!X$2:X$215,'Stock-AF'!$C$2:$C$215,Shares!$A188,'Stock-AF'!$G$2:$G$215,Shares!$A$1)</f>
        <v>1.375390866393287E-3</v>
      </c>
      <c r="P188" s="9">
        <f>SUMIFS('Stock-AF'!Y$2:Y$215,'Stock-AF'!$C$2:$C$215,Shares!$B188,'Stock-AF'!$G$2:$G$215,Shares!$A$1)/SUMIFS('Stock-AF'!Y$2:Y$215,'Stock-AF'!$C$2:$C$215,Shares!$A188,'Stock-AF'!$G$2:$G$215,Shares!$A$1)</f>
        <v>0</v>
      </c>
      <c r="Q188" s="9">
        <f>SUMIFS('Stock-AF'!Z$2:Z$215,'Stock-AF'!$C$2:$C$215,Shares!$B188,'Stock-AF'!$G$2:$G$215,Shares!$A$1)/SUMIFS('Stock-AF'!Z$2:Z$215,'Stock-AF'!$C$2:$C$215,Shares!$A188,'Stock-AF'!$G$2:$G$215,Shares!$A$1)</f>
        <v>5.8520979456021726E-4</v>
      </c>
      <c r="R188" s="9">
        <f>SUMIFS('Stock-AF'!AA$2:AA$215,'Stock-AF'!$C$2:$C$215,Shares!$B188,'Stock-AF'!$G$2:$G$215,Shares!$A$1)/SUMIFS('Stock-AF'!AA$2:AA$215,'Stock-AF'!$C$2:$C$215,Shares!$A188,'Stock-AF'!$G$2:$G$215,Shares!$A$1)</f>
        <v>0</v>
      </c>
      <c r="S188" s="9">
        <f>SUMIFS('Stock-AF'!AB$2:AB$215,'Stock-AF'!$C$2:$C$215,Shares!$B188,'Stock-AF'!$G$2:$G$215,Shares!$A$1)/SUMIFS('Stock-AF'!AB$2:AB$215,'Stock-AF'!$C$2:$C$215,Shares!$A188,'Stock-AF'!$G$2:$G$215,Shares!$A$1)</f>
        <v>0</v>
      </c>
      <c r="T188" s="9">
        <f>SUMIFS('Stock-AF'!AC$2:AC$215,'Stock-AF'!$C$2:$C$215,Shares!$B188,'Stock-AF'!$G$2:$G$215,Shares!$A$1)/SUMIFS('Stock-AF'!AC$2:AC$215,'Stock-AF'!$C$2:$C$215,Shares!$A188,'Stock-AF'!$G$2:$G$215,Shares!$A$1)</f>
        <v>0</v>
      </c>
      <c r="U188" s="9">
        <f>SUMIFS('Stock-AF'!AD$2:AD$215,'Stock-AF'!$C$2:$C$215,Shares!$B188,'Stock-AF'!$G$2:$G$215,Shares!$A$1)/SUMIFS('Stock-AF'!AD$2:AD$215,'Stock-AF'!$C$2:$C$215,Shares!$A188,'Stock-AF'!$G$2:$G$215,Shares!$A$1)</f>
        <v>0.49969798834818246</v>
      </c>
      <c r="V188" s="9">
        <f>SUMIFS('Stock-AF'!AE$2:AE$215,'Stock-AF'!$C$2:$C$215,Shares!$B188,'Stock-AF'!$G$2:$G$215,Shares!$A$1)/SUMIFS('Stock-AF'!AE$2:AE$215,'Stock-AF'!$C$2:$C$215,Shares!$A188,'Stock-AF'!$G$2:$G$215,Shares!$A$1)</f>
        <v>6.8247464445074087E-5</v>
      </c>
      <c r="W188" s="9">
        <f>SUMIFS('Stock-AF'!AF$2:AF$215,'Stock-AF'!$C$2:$C$215,Shares!$B188,'Stock-AF'!$G$2:$G$215,Shares!$A$1)/SUMIFS('Stock-AF'!AF$2:AF$215,'Stock-AF'!$C$2:$C$215,Shares!$A188,'Stock-AF'!$G$2:$G$215,Shares!$A$1)</f>
        <v>0</v>
      </c>
      <c r="X188" s="9">
        <f>SUMIFS('Stock-AF'!AG$2:AG$215,'Stock-AF'!$C$2:$C$215,Shares!$B188,'Stock-AF'!$G$2:$G$215,Shares!$A$1)/SUMIFS('Stock-AF'!AG$2:AG$215,'Stock-AF'!$C$2:$C$215,Shares!$A188,'Stock-AF'!$G$2:$G$215,Shares!$A$1)</f>
        <v>0</v>
      </c>
      <c r="Y188" s="9">
        <f>SUMIFS('Stock-AF'!AH$2:AH$215,'Stock-AF'!$C$2:$C$215,Shares!$B188,'Stock-AF'!$G$2:$G$215,Shares!$A$1)/SUMIFS('Stock-AF'!AH$2:AH$215,'Stock-AF'!$C$2:$C$215,Shares!$A188,'Stock-AF'!$G$2:$G$215,Shares!$A$1)</f>
        <v>0</v>
      </c>
      <c r="Z188" s="9">
        <f>SUMIFS('Stock-AF'!AI$2:AI$215,'Stock-AF'!$C$2:$C$215,Shares!$B188,'Stock-AF'!$G$2:$G$215,Shares!$A$1)/SUMIFS('Stock-AF'!AI$2:AI$215,'Stock-AF'!$C$2:$C$215,Shares!$A188,'Stock-AF'!$G$2:$G$215,Shares!$A$1)</f>
        <v>0</v>
      </c>
      <c r="AA188" s="9">
        <f>SUMIFS('Stock-AF'!AJ$2:AJ$215,'Stock-AF'!$C$2:$C$215,Shares!$B188,'Stock-AF'!$G$2:$G$215,Shares!$A$1)/SUMIFS('Stock-AF'!AJ$2:AJ$215,'Stock-AF'!$C$2:$C$215,Shares!$A188,'Stock-AF'!$G$2:$G$215,Shares!$A$1)</f>
        <v>0</v>
      </c>
      <c r="AB188" s="9">
        <f>SUMIFS('Stock-AF'!AK$2:AK$215,'Stock-AF'!$C$2:$C$215,Shares!$B188,'Stock-AF'!$G$2:$G$215,Shares!$A$1)/SUMIFS('Stock-AF'!AK$2:AK$215,'Stock-AF'!$C$2:$C$215,Shares!$A188,'Stock-AF'!$G$2:$G$215,Shares!$A$1)</f>
        <v>0</v>
      </c>
      <c r="AC188" s="9">
        <f>SUMIFS('Stock-AF'!AL$2:AL$215,'Stock-AF'!$C$2:$C$215,Shares!$B188,'Stock-AF'!$G$2:$G$215,Shares!$A$1)/SUMIFS('Stock-AF'!AL$2:AL$215,'Stock-AF'!$C$2:$C$215,Shares!$A188,'Stock-AF'!$G$2:$G$215,Shares!$A$1)</f>
        <v>0</v>
      </c>
      <c r="AD188" s="9">
        <f>SUMIFS('Stock-AF'!AM$2:AM$215,'Stock-AF'!$C$2:$C$215,Shares!$B188,'Stock-AF'!$G$2:$G$215,Shares!$A$1)/SUMIFS('Stock-AF'!AM$2:AM$215,'Stock-AF'!$C$2:$C$215,Shares!$A188,'Stock-AF'!$G$2:$G$215,Shares!$A$1)</f>
        <v>0</v>
      </c>
      <c r="AE188" s="9">
        <f>SUMIFS('Stock-AF'!AN$2:AN$215,'Stock-AF'!$C$2:$C$215,Shares!$B188,'Stock-AF'!$G$2:$G$215,Shares!$A$1)/SUMIFS('Stock-AF'!AN$2:AN$215,'Stock-AF'!$C$2:$C$215,Shares!$A188,'Stock-AF'!$G$2:$G$215,Shares!$A$1)</f>
        <v>0</v>
      </c>
      <c r="AF188" s="9">
        <f>SUMIFS('Stock-AF'!AO$2:AO$215,'Stock-AF'!$C$2:$C$215,Shares!$B188,'Stock-AF'!$G$2:$G$215,Shares!$A$1)/SUMIFS('Stock-AF'!AO$2:AO$215,'Stock-AF'!$C$2:$C$215,Shares!$A188,'Stock-AF'!$G$2:$G$215,Shares!$A$1)</f>
        <v>8.6039184477426037E-4</v>
      </c>
      <c r="AG188" s="9">
        <f>SUMIFS('Stock-AF'!AP$2:AP$215,'Stock-AF'!$C$2:$C$215,Shares!$B188,'Stock-AF'!$G$2:$G$215,Shares!$A$1)/SUMIFS('Stock-AF'!AP$2:AP$215,'Stock-AF'!$C$2:$C$215,Shares!$A188,'Stock-AF'!$G$2:$G$215,Shares!$A$1)</f>
        <v>0</v>
      </c>
      <c r="AH188" s="9">
        <f>SUMIFS('Stock-AF'!AQ$2:AQ$215,'Stock-AF'!$C$2:$C$215,Shares!$B188,'Stock-AF'!$G$2:$G$215,Shares!$A$1)/SUMIFS('Stock-AF'!AQ$2:AQ$215,'Stock-AF'!$C$2:$C$215,Shares!$A188,'Stock-AF'!$G$2:$G$215,Shares!$A$1)</f>
        <v>3.2998724372099312E-3</v>
      </c>
      <c r="AI188" s="9">
        <f>SUMIFS('Stock-AF'!AR$2:AR$215,'Stock-AF'!$C$2:$C$215,Shares!$B188,'Stock-AF'!$G$2:$G$215,Shares!$A$1)/SUMIFS('Stock-AF'!AR$2:AR$215,'Stock-AF'!$C$2:$C$215,Shares!$A188,'Stock-AF'!$G$2:$G$215,Shares!$A$1)</f>
        <v>0</v>
      </c>
      <c r="AJ188" s="9">
        <f>SUMIFS('Stock-AF'!AS$2:AS$215,'Stock-AF'!$C$2:$C$215,Shares!$B188,'Stock-AF'!$G$2:$G$215,Shares!$A$1)/SUMIFS('Stock-AF'!AS$2:AS$215,'Stock-AF'!$C$2:$C$215,Shares!$A188,'Stock-AF'!$G$2:$G$215,Shares!$A$1)</f>
        <v>0</v>
      </c>
      <c r="AK188" s="9">
        <f>SUMIFS('Stock-AF'!AT$2:AT$215,'Stock-AF'!$C$2:$C$215,Shares!$B188,'Stock-AF'!$G$2:$G$215,Shares!$A$1)/SUMIFS('Stock-AF'!AT$2:AT$215,'Stock-AF'!$C$2:$C$215,Shares!$A188,'Stock-AF'!$G$2:$G$215,Shares!$A$1)</f>
        <v>1.2263049164808932E-2</v>
      </c>
      <c r="AL188" s="9">
        <f>SUMIFS('Stock-AF'!AU$2:AU$215,'Stock-AF'!$C$2:$C$215,Shares!$B188,'Stock-AF'!$G$2:$G$215,Shares!$A$1)/SUMIFS('Stock-AF'!AU$2:AU$215,'Stock-AF'!$C$2:$C$215,Shares!$A188,'Stock-AF'!$G$2:$G$215,Shares!$A$1)</f>
        <v>0</v>
      </c>
      <c r="AM188" s="9">
        <f>SUMIFS('Stock-AF'!AV$2:AV$215,'Stock-AF'!$C$2:$C$215,Shares!$B188,'Stock-AF'!$G$2:$G$215,Shares!$A$1)/SUMIFS('Stock-AF'!AV$2:AV$215,'Stock-AF'!$C$2:$C$215,Shares!$A188,'Stock-AF'!$G$2:$G$215,Shares!$A$1)</f>
        <v>0</v>
      </c>
    </row>
    <row r="189" spans="1:39">
      <c r="A189" t="str">
        <f t="shared" si="2"/>
        <v>R_ES-SH-SD*</v>
      </c>
      <c r="B189" s="4" t="s">
        <v>90</v>
      </c>
      <c r="C189" s="9">
        <f>SUMIFS('Stock-AF'!L$2:L$215,'Stock-AF'!$C$2:$C$215,Shares!$B189,'Stock-AF'!$G$2:$G$215,Shares!$A$1)/SUMIFS('Stock-AF'!L$2:L$215,'Stock-AF'!$C$2:$C$215,Shares!$A189,'Stock-AF'!$G$2:$G$215,Shares!$A$1)</f>
        <v>0</v>
      </c>
      <c r="D189" s="9">
        <f>SUMIFS('Stock-AF'!M$2:M$215,'Stock-AF'!$C$2:$C$215,Shares!$B189,'Stock-AF'!$G$2:$G$215,Shares!$A$1)/SUMIFS('Stock-AF'!M$2:M$215,'Stock-AF'!$C$2:$C$215,Shares!$A189,'Stock-AF'!$G$2:$G$215,Shares!$A$1)</f>
        <v>0.13858614683915663</v>
      </c>
      <c r="E189" s="9">
        <f>SUMIFS('Stock-AF'!N$2:N$215,'Stock-AF'!$C$2:$C$215,Shares!$B189,'Stock-AF'!$G$2:$G$215,Shares!$A$1)/SUMIFS('Stock-AF'!N$2:N$215,'Stock-AF'!$C$2:$C$215,Shares!$A189,'Stock-AF'!$G$2:$G$215,Shares!$A$1)</f>
        <v>0.24657780555506156</v>
      </c>
      <c r="F189" s="9">
        <f>SUMIFS('Stock-AF'!O$2:O$215,'Stock-AF'!$C$2:$C$215,Shares!$B189,'Stock-AF'!$G$2:$G$215,Shares!$A$1)/SUMIFS('Stock-AF'!O$2:O$215,'Stock-AF'!$C$2:$C$215,Shares!$A189,'Stock-AF'!$G$2:$G$215,Shares!$A$1)</f>
        <v>1.6469072103002177E-3</v>
      </c>
      <c r="G189" s="9">
        <f>SUMIFS('Stock-AF'!P$2:P$215,'Stock-AF'!$C$2:$C$215,Shares!$B189,'Stock-AF'!$G$2:$G$215,Shares!$A$1)/SUMIFS('Stock-AF'!P$2:P$215,'Stock-AF'!$C$2:$C$215,Shares!$A189,'Stock-AF'!$G$2:$G$215,Shares!$A$1)</f>
        <v>0.27109437415836796</v>
      </c>
      <c r="H189" s="9">
        <f>SUMIFS('Stock-AF'!Q$2:Q$215,'Stock-AF'!$C$2:$C$215,Shares!$B189,'Stock-AF'!$G$2:$G$215,Shares!$A$1)/SUMIFS('Stock-AF'!Q$2:Q$215,'Stock-AF'!$C$2:$C$215,Shares!$A189,'Stock-AF'!$G$2:$G$215,Shares!$A$1)</f>
        <v>3.6671962332202872E-2</v>
      </c>
      <c r="I189" s="9">
        <f>SUMIFS('Stock-AF'!R$2:R$215,'Stock-AF'!$C$2:$C$215,Shares!$B189,'Stock-AF'!$G$2:$G$215,Shares!$A$1)/SUMIFS('Stock-AF'!R$2:R$215,'Stock-AF'!$C$2:$C$215,Shares!$A189,'Stock-AF'!$G$2:$G$215,Shares!$A$1)</f>
        <v>0</v>
      </c>
      <c r="J189" s="9">
        <f>SUMIFS('Stock-AF'!S$2:S$215,'Stock-AF'!$C$2:$C$215,Shares!$B189,'Stock-AF'!$G$2:$G$215,Shares!$A$1)/SUMIFS('Stock-AF'!S$2:S$215,'Stock-AF'!$C$2:$C$215,Shares!$A189,'Stock-AF'!$G$2:$G$215,Shares!$A$1)</f>
        <v>0.2183106178331059</v>
      </c>
      <c r="K189" s="9">
        <f>SUMIFS('Stock-AF'!T$2:T$215,'Stock-AF'!$C$2:$C$215,Shares!$B189,'Stock-AF'!$G$2:$G$215,Shares!$A$1)/SUMIFS('Stock-AF'!T$2:T$215,'Stock-AF'!$C$2:$C$215,Shares!$A189,'Stock-AF'!$G$2:$G$215,Shares!$A$1)</f>
        <v>0.10151820596775232</v>
      </c>
      <c r="L189" s="9">
        <f>SUMIFS('Stock-AF'!U$2:U$215,'Stock-AF'!$C$2:$C$215,Shares!$B189,'Stock-AF'!$G$2:$G$215,Shares!$A$1)/SUMIFS('Stock-AF'!U$2:U$215,'Stock-AF'!$C$2:$C$215,Shares!$A189,'Stock-AF'!$G$2:$G$215,Shares!$A$1)</f>
        <v>0.50851195805391181</v>
      </c>
      <c r="M189" s="9">
        <f>SUMIFS('Stock-AF'!V$2:V$215,'Stock-AF'!$C$2:$C$215,Shares!$B189,'Stock-AF'!$G$2:$G$215,Shares!$A$1)/SUMIFS('Stock-AF'!V$2:V$215,'Stock-AF'!$C$2:$C$215,Shares!$A189,'Stock-AF'!$G$2:$G$215,Shares!$A$1)</f>
        <v>0.45816741944070138</v>
      </c>
      <c r="N189" s="9">
        <f>SUMIFS('Stock-AF'!W$2:W$215,'Stock-AF'!$C$2:$C$215,Shares!$B189,'Stock-AF'!$G$2:$G$215,Shares!$A$1)/SUMIFS('Stock-AF'!W$2:W$215,'Stock-AF'!$C$2:$C$215,Shares!$A189,'Stock-AF'!$G$2:$G$215,Shares!$A$1)</f>
        <v>1.9272516197646493E-2</v>
      </c>
      <c r="O189" s="9">
        <f>SUMIFS('Stock-AF'!X$2:X$215,'Stock-AF'!$C$2:$C$215,Shares!$B189,'Stock-AF'!$G$2:$G$215,Shares!$A$1)/SUMIFS('Stock-AF'!X$2:X$215,'Stock-AF'!$C$2:$C$215,Shares!$A189,'Stock-AF'!$G$2:$G$215,Shares!$A$1)</f>
        <v>0</v>
      </c>
      <c r="P189" s="9">
        <f>SUMIFS('Stock-AF'!Y$2:Y$215,'Stock-AF'!$C$2:$C$215,Shares!$B189,'Stock-AF'!$G$2:$G$215,Shares!$A$1)/SUMIFS('Stock-AF'!Y$2:Y$215,'Stock-AF'!$C$2:$C$215,Shares!$A189,'Stock-AF'!$G$2:$G$215,Shares!$A$1)</f>
        <v>0.43882814077503318</v>
      </c>
      <c r="Q189" s="9">
        <f>SUMIFS('Stock-AF'!Z$2:Z$215,'Stock-AF'!$C$2:$C$215,Shares!$B189,'Stock-AF'!$G$2:$G$215,Shares!$A$1)/SUMIFS('Stock-AF'!Z$2:Z$215,'Stock-AF'!$C$2:$C$215,Shares!$A189,'Stock-AF'!$G$2:$G$215,Shares!$A$1)</f>
        <v>6.2718309244209097E-2</v>
      </c>
      <c r="R189" s="9">
        <f>SUMIFS('Stock-AF'!AA$2:AA$215,'Stock-AF'!$C$2:$C$215,Shares!$B189,'Stock-AF'!$G$2:$G$215,Shares!$A$1)/SUMIFS('Stock-AF'!AA$2:AA$215,'Stock-AF'!$C$2:$C$215,Shares!$A189,'Stock-AF'!$G$2:$G$215,Shares!$A$1)</f>
        <v>8.5489550086007532E-2</v>
      </c>
      <c r="S189" s="9">
        <f>SUMIFS('Stock-AF'!AB$2:AB$215,'Stock-AF'!$C$2:$C$215,Shares!$B189,'Stock-AF'!$G$2:$G$215,Shares!$A$1)/SUMIFS('Stock-AF'!AB$2:AB$215,'Stock-AF'!$C$2:$C$215,Shares!$A189,'Stock-AF'!$G$2:$G$215,Shares!$A$1)</f>
        <v>0.11683123465107176</v>
      </c>
      <c r="T189" s="9">
        <f>SUMIFS('Stock-AF'!AC$2:AC$215,'Stock-AF'!$C$2:$C$215,Shares!$B189,'Stock-AF'!$G$2:$G$215,Shares!$A$1)/SUMIFS('Stock-AF'!AC$2:AC$215,'Stock-AF'!$C$2:$C$215,Shares!$A189,'Stock-AF'!$G$2:$G$215,Shares!$A$1)</f>
        <v>0</v>
      </c>
      <c r="U189" s="9">
        <f>SUMIFS('Stock-AF'!AD$2:AD$215,'Stock-AF'!$C$2:$C$215,Shares!$B189,'Stock-AF'!$G$2:$G$215,Shares!$A$1)/SUMIFS('Stock-AF'!AD$2:AD$215,'Stock-AF'!$C$2:$C$215,Shares!$A189,'Stock-AF'!$G$2:$G$215,Shares!$A$1)</f>
        <v>0.42377101326756705</v>
      </c>
      <c r="V189" s="9">
        <f>SUMIFS('Stock-AF'!AE$2:AE$215,'Stock-AF'!$C$2:$C$215,Shares!$B189,'Stock-AF'!$G$2:$G$215,Shares!$A$1)/SUMIFS('Stock-AF'!AE$2:AE$215,'Stock-AF'!$C$2:$C$215,Shares!$A189,'Stock-AF'!$G$2:$G$215,Shares!$A$1)</f>
        <v>5.2334861619267618E-3</v>
      </c>
      <c r="W189" s="9">
        <f>SUMIFS('Stock-AF'!AF$2:AF$215,'Stock-AF'!$C$2:$C$215,Shares!$B189,'Stock-AF'!$G$2:$G$215,Shares!$A$1)/SUMIFS('Stock-AF'!AF$2:AF$215,'Stock-AF'!$C$2:$C$215,Shares!$A189,'Stock-AF'!$G$2:$G$215,Shares!$A$1)</f>
        <v>1.5116812389278611E-2</v>
      </c>
      <c r="X189" s="9">
        <f>SUMIFS('Stock-AF'!AG$2:AG$215,'Stock-AF'!$C$2:$C$215,Shares!$B189,'Stock-AF'!$G$2:$G$215,Shares!$A$1)/SUMIFS('Stock-AF'!AG$2:AG$215,'Stock-AF'!$C$2:$C$215,Shares!$A189,'Stock-AF'!$G$2:$G$215,Shares!$A$1)</f>
        <v>0.45402026447005833</v>
      </c>
      <c r="Y189" s="9">
        <f>SUMIFS('Stock-AF'!AH$2:AH$215,'Stock-AF'!$C$2:$C$215,Shares!$B189,'Stock-AF'!$G$2:$G$215,Shares!$A$1)/SUMIFS('Stock-AF'!AH$2:AH$215,'Stock-AF'!$C$2:$C$215,Shares!$A189,'Stock-AF'!$G$2:$G$215,Shares!$A$1)</f>
        <v>0</v>
      </c>
      <c r="Z189" s="9">
        <f>SUMIFS('Stock-AF'!AI$2:AI$215,'Stock-AF'!$C$2:$C$215,Shares!$B189,'Stock-AF'!$G$2:$G$215,Shares!$A$1)/SUMIFS('Stock-AF'!AI$2:AI$215,'Stock-AF'!$C$2:$C$215,Shares!$A189,'Stock-AF'!$G$2:$G$215,Shares!$A$1)</f>
        <v>0.40846565816781916</v>
      </c>
      <c r="AA189" s="9">
        <f>SUMIFS('Stock-AF'!AJ$2:AJ$215,'Stock-AF'!$C$2:$C$215,Shares!$B189,'Stock-AF'!$G$2:$G$215,Shares!$A$1)/SUMIFS('Stock-AF'!AJ$2:AJ$215,'Stock-AF'!$C$2:$C$215,Shares!$A189,'Stock-AF'!$G$2:$G$215,Shares!$A$1)</f>
        <v>0</v>
      </c>
      <c r="AB189" s="9">
        <f>SUMIFS('Stock-AF'!AK$2:AK$215,'Stock-AF'!$C$2:$C$215,Shares!$B189,'Stock-AF'!$G$2:$G$215,Shares!$A$1)/SUMIFS('Stock-AF'!AK$2:AK$215,'Stock-AF'!$C$2:$C$215,Shares!$A189,'Stock-AF'!$G$2:$G$215,Shares!$A$1)</f>
        <v>0.15057770933037212</v>
      </c>
      <c r="AC189" s="9">
        <f>SUMIFS('Stock-AF'!AL$2:AL$215,'Stock-AF'!$C$2:$C$215,Shares!$B189,'Stock-AF'!$G$2:$G$215,Shares!$A$1)/SUMIFS('Stock-AF'!AL$2:AL$215,'Stock-AF'!$C$2:$C$215,Shares!$A189,'Stock-AF'!$G$2:$G$215,Shares!$A$1)</f>
        <v>0</v>
      </c>
      <c r="AD189" s="9">
        <f>SUMIFS('Stock-AF'!AM$2:AM$215,'Stock-AF'!$C$2:$C$215,Shares!$B189,'Stock-AF'!$G$2:$G$215,Shares!$A$1)/SUMIFS('Stock-AF'!AM$2:AM$215,'Stock-AF'!$C$2:$C$215,Shares!$A189,'Stock-AF'!$G$2:$G$215,Shares!$A$1)</f>
        <v>3.1847730285119634E-2</v>
      </c>
      <c r="AE189" s="9">
        <f>SUMIFS('Stock-AF'!AN$2:AN$215,'Stock-AF'!$C$2:$C$215,Shares!$B189,'Stock-AF'!$G$2:$G$215,Shares!$A$1)/SUMIFS('Stock-AF'!AN$2:AN$215,'Stock-AF'!$C$2:$C$215,Shares!$A189,'Stock-AF'!$G$2:$G$215,Shares!$A$1)</f>
        <v>4.7292753370239568E-2</v>
      </c>
      <c r="AF189" s="9">
        <f>SUMIFS('Stock-AF'!AO$2:AO$215,'Stock-AF'!$C$2:$C$215,Shares!$B189,'Stock-AF'!$G$2:$G$215,Shares!$A$1)/SUMIFS('Stock-AF'!AO$2:AO$215,'Stock-AF'!$C$2:$C$215,Shares!$A189,'Stock-AF'!$G$2:$G$215,Shares!$A$1)</f>
        <v>0.30361332073095465</v>
      </c>
      <c r="AG189" s="9">
        <f>SUMIFS('Stock-AF'!AP$2:AP$215,'Stock-AF'!$C$2:$C$215,Shares!$B189,'Stock-AF'!$G$2:$G$215,Shares!$A$1)/SUMIFS('Stock-AF'!AP$2:AP$215,'Stock-AF'!$C$2:$C$215,Shares!$A189,'Stock-AF'!$G$2:$G$215,Shares!$A$1)</f>
        <v>1.3298568465122519E-3</v>
      </c>
      <c r="AH189" s="9">
        <f>SUMIFS('Stock-AF'!AQ$2:AQ$215,'Stock-AF'!$C$2:$C$215,Shares!$B189,'Stock-AF'!$G$2:$G$215,Shares!$A$1)/SUMIFS('Stock-AF'!AQ$2:AQ$215,'Stock-AF'!$C$2:$C$215,Shares!$A189,'Stock-AF'!$G$2:$G$215,Shares!$A$1)</f>
        <v>0.19991434760791912</v>
      </c>
      <c r="AI189" s="9">
        <f>SUMIFS('Stock-AF'!AR$2:AR$215,'Stock-AF'!$C$2:$C$215,Shares!$B189,'Stock-AF'!$G$2:$G$215,Shares!$A$1)/SUMIFS('Stock-AF'!AR$2:AR$215,'Stock-AF'!$C$2:$C$215,Shares!$A189,'Stock-AF'!$G$2:$G$215,Shares!$A$1)</f>
        <v>0.23080298151109299</v>
      </c>
      <c r="AJ189" s="9">
        <f>SUMIFS('Stock-AF'!AS$2:AS$215,'Stock-AF'!$C$2:$C$215,Shares!$B189,'Stock-AF'!$G$2:$G$215,Shares!$A$1)/SUMIFS('Stock-AF'!AS$2:AS$215,'Stock-AF'!$C$2:$C$215,Shares!$A189,'Stock-AF'!$G$2:$G$215,Shares!$A$1)</f>
        <v>0.45756224762415559</v>
      </c>
      <c r="AK189" s="9">
        <f>SUMIFS('Stock-AF'!AT$2:AT$215,'Stock-AF'!$C$2:$C$215,Shares!$B189,'Stock-AF'!$G$2:$G$215,Shares!$A$1)/SUMIFS('Stock-AF'!AT$2:AT$215,'Stock-AF'!$C$2:$C$215,Shares!$A189,'Stock-AF'!$G$2:$G$215,Shares!$A$1)</f>
        <v>0.1131555101261405</v>
      </c>
      <c r="AL189" s="9">
        <f>SUMIFS('Stock-AF'!AU$2:AU$215,'Stock-AF'!$C$2:$C$215,Shares!$B189,'Stock-AF'!$G$2:$G$215,Shares!$A$1)/SUMIFS('Stock-AF'!AU$2:AU$215,'Stock-AF'!$C$2:$C$215,Shares!$A189,'Stock-AF'!$G$2:$G$215,Shares!$A$1)</f>
        <v>0.2665717262690549</v>
      </c>
      <c r="AM189" s="9">
        <f>SUMIFS('Stock-AF'!AV$2:AV$215,'Stock-AF'!$C$2:$C$215,Shares!$B189,'Stock-AF'!$G$2:$G$215,Shares!$A$1)/SUMIFS('Stock-AF'!AV$2:AV$215,'Stock-AF'!$C$2:$C$215,Shares!$A189,'Stock-AF'!$G$2:$G$215,Shares!$A$1)</f>
        <v>1.4189489226024657E-3</v>
      </c>
    </row>
    <row r="190" spans="1:39">
      <c r="A190" t="str">
        <f t="shared" si="2"/>
        <v>R_ES-SH-SD*</v>
      </c>
      <c r="B190" s="4" t="s">
        <v>91</v>
      </c>
      <c r="C190" s="9">
        <f>SUMIFS('Stock-AF'!L$2:L$215,'Stock-AF'!$C$2:$C$215,Shares!$B190,'Stock-AF'!$G$2:$G$215,Shares!$A$1)/SUMIFS('Stock-AF'!L$2:L$215,'Stock-AF'!$C$2:$C$215,Shares!$A190,'Stock-AF'!$G$2:$G$215,Shares!$A$1)</f>
        <v>0</v>
      </c>
      <c r="D190" s="9">
        <f>SUMIFS('Stock-AF'!M$2:M$215,'Stock-AF'!$C$2:$C$215,Shares!$B190,'Stock-AF'!$G$2:$G$215,Shares!$A$1)/SUMIFS('Stock-AF'!M$2:M$215,'Stock-AF'!$C$2:$C$215,Shares!$A190,'Stock-AF'!$G$2:$G$215,Shares!$A$1)</f>
        <v>2.1597827964899958E-3</v>
      </c>
      <c r="E190" s="9">
        <f>SUMIFS('Stock-AF'!N$2:N$215,'Stock-AF'!$C$2:$C$215,Shares!$B190,'Stock-AF'!$G$2:$G$215,Shares!$A$1)/SUMIFS('Stock-AF'!N$2:N$215,'Stock-AF'!$C$2:$C$215,Shares!$A190,'Stock-AF'!$G$2:$G$215,Shares!$A$1)</f>
        <v>0</v>
      </c>
      <c r="F190" s="9">
        <f>SUMIFS('Stock-AF'!O$2:O$215,'Stock-AF'!$C$2:$C$215,Shares!$B190,'Stock-AF'!$G$2:$G$215,Shares!$A$1)/SUMIFS('Stock-AF'!O$2:O$215,'Stock-AF'!$C$2:$C$215,Shares!$A190,'Stock-AF'!$G$2:$G$215,Shares!$A$1)</f>
        <v>2.1142893988827676E-3</v>
      </c>
      <c r="G190" s="9">
        <f>SUMIFS('Stock-AF'!P$2:P$215,'Stock-AF'!$C$2:$C$215,Shares!$B190,'Stock-AF'!$G$2:$G$215,Shares!$A$1)/SUMIFS('Stock-AF'!P$2:P$215,'Stock-AF'!$C$2:$C$215,Shares!$A190,'Stock-AF'!$G$2:$G$215,Shares!$A$1)</f>
        <v>3.0948136964737563E-3</v>
      </c>
      <c r="H190" s="9">
        <f>SUMIFS('Stock-AF'!Q$2:Q$215,'Stock-AF'!$C$2:$C$215,Shares!$B190,'Stock-AF'!$G$2:$G$215,Shares!$A$1)/SUMIFS('Stock-AF'!Q$2:Q$215,'Stock-AF'!$C$2:$C$215,Shares!$A190,'Stock-AF'!$G$2:$G$215,Shares!$A$1)</f>
        <v>0</v>
      </c>
      <c r="I190" s="9">
        <f>SUMIFS('Stock-AF'!R$2:R$215,'Stock-AF'!$C$2:$C$215,Shares!$B190,'Stock-AF'!$G$2:$G$215,Shares!$A$1)/SUMIFS('Stock-AF'!R$2:R$215,'Stock-AF'!$C$2:$C$215,Shares!$A190,'Stock-AF'!$G$2:$G$215,Shares!$A$1)</f>
        <v>0.10777861374339745</v>
      </c>
      <c r="J190" s="9">
        <f>SUMIFS('Stock-AF'!S$2:S$215,'Stock-AF'!$C$2:$C$215,Shares!$B190,'Stock-AF'!$G$2:$G$215,Shares!$A$1)/SUMIFS('Stock-AF'!S$2:S$215,'Stock-AF'!$C$2:$C$215,Shares!$A190,'Stock-AF'!$G$2:$G$215,Shares!$A$1)</f>
        <v>0</v>
      </c>
      <c r="K190" s="9">
        <f>SUMIFS('Stock-AF'!T$2:T$215,'Stock-AF'!$C$2:$C$215,Shares!$B190,'Stock-AF'!$G$2:$G$215,Shares!$A$1)/SUMIFS('Stock-AF'!T$2:T$215,'Stock-AF'!$C$2:$C$215,Shares!$A190,'Stock-AF'!$G$2:$G$215,Shares!$A$1)</f>
        <v>3.78146172795993E-3</v>
      </c>
      <c r="L190" s="9">
        <f>SUMIFS('Stock-AF'!U$2:U$215,'Stock-AF'!$C$2:$C$215,Shares!$B190,'Stock-AF'!$G$2:$G$215,Shares!$A$1)/SUMIFS('Stock-AF'!U$2:U$215,'Stock-AF'!$C$2:$C$215,Shares!$A190,'Stock-AF'!$G$2:$G$215,Shares!$A$1)</f>
        <v>1.1422290315623031E-3</v>
      </c>
      <c r="M190" s="9">
        <f>SUMIFS('Stock-AF'!V$2:V$215,'Stock-AF'!$C$2:$C$215,Shares!$B190,'Stock-AF'!$G$2:$G$215,Shares!$A$1)/SUMIFS('Stock-AF'!V$2:V$215,'Stock-AF'!$C$2:$C$215,Shares!$A190,'Stock-AF'!$G$2:$G$215,Shares!$A$1)</f>
        <v>0</v>
      </c>
      <c r="N190" s="9">
        <f>SUMIFS('Stock-AF'!W$2:W$215,'Stock-AF'!$C$2:$C$215,Shares!$B190,'Stock-AF'!$G$2:$G$215,Shares!$A$1)/SUMIFS('Stock-AF'!W$2:W$215,'Stock-AF'!$C$2:$C$215,Shares!$A190,'Stock-AF'!$G$2:$G$215,Shares!$A$1)</f>
        <v>0</v>
      </c>
      <c r="O190" s="9">
        <f>SUMIFS('Stock-AF'!X$2:X$215,'Stock-AF'!$C$2:$C$215,Shares!$B190,'Stock-AF'!$G$2:$G$215,Shares!$A$1)/SUMIFS('Stock-AF'!X$2:X$215,'Stock-AF'!$C$2:$C$215,Shares!$A190,'Stock-AF'!$G$2:$G$215,Shares!$A$1)</f>
        <v>4.0295316930103978E-2</v>
      </c>
      <c r="P190" s="9">
        <f>SUMIFS('Stock-AF'!Y$2:Y$215,'Stock-AF'!$C$2:$C$215,Shares!$B190,'Stock-AF'!$G$2:$G$215,Shares!$A$1)/SUMIFS('Stock-AF'!Y$2:Y$215,'Stock-AF'!$C$2:$C$215,Shares!$A190,'Stock-AF'!$G$2:$G$215,Shares!$A$1)</f>
        <v>0</v>
      </c>
      <c r="Q190" s="9">
        <f>SUMIFS('Stock-AF'!Z$2:Z$215,'Stock-AF'!$C$2:$C$215,Shares!$B190,'Stock-AF'!$G$2:$G$215,Shares!$A$1)/SUMIFS('Stock-AF'!Z$2:Z$215,'Stock-AF'!$C$2:$C$215,Shares!$A190,'Stock-AF'!$G$2:$G$215,Shares!$A$1)</f>
        <v>9.4782489099994385E-3</v>
      </c>
      <c r="R190" s="9">
        <f>SUMIFS('Stock-AF'!AA$2:AA$215,'Stock-AF'!$C$2:$C$215,Shares!$B190,'Stock-AF'!$G$2:$G$215,Shares!$A$1)/SUMIFS('Stock-AF'!AA$2:AA$215,'Stock-AF'!$C$2:$C$215,Shares!$A190,'Stock-AF'!$G$2:$G$215,Shares!$A$1)</f>
        <v>9.7049300766362031E-3</v>
      </c>
      <c r="S190" s="9">
        <f>SUMIFS('Stock-AF'!AB$2:AB$215,'Stock-AF'!$C$2:$C$215,Shares!$B190,'Stock-AF'!$G$2:$G$215,Shares!$A$1)/SUMIFS('Stock-AF'!AB$2:AB$215,'Stock-AF'!$C$2:$C$215,Shares!$A190,'Stock-AF'!$G$2:$G$215,Shares!$A$1)</f>
        <v>8.946203244607662E-3</v>
      </c>
      <c r="T190" s="9">
        <f>SUMIFS('Stock-AF'!AC$2:AC$215,'Stock-AF'!$C$2:$C$215,Shares!$B190,'Stock-AF'!$G$2:$G$215,Shares!$A$1)/SUMIFS('Stock-AF'!AC$2:AC$215,'Stock-AF'!$C$2:$C$215,Shares!$A190,'Stock-AF'!$G$2:$G$215,Shares!$A$1)</f>
        <v>1.0683574856153748E-2</v>
      </c>
      <c r="U190" s="9">
        <f>SUMIFS('Stock-AF'!AD$2:AD$215,'Stock-AF'!$C$2:$C$215,Shares!$B190,'Stock-AF'!$G$2:$G$215,Shares!$A$1)/SUMIFS('Stock-AF'!AD$2:AD$215,'Stock-AF'!$C$2:$C$215,Shares!$A190,'Stock-AF'!$G$2:$G$215,Shares!$A$1)</f>
        <v>0</v>
      </c>
      <c r="V190" s="9">
        <f>SUMIFS('Stock-AF'!AE$2:AE$215,'Stock-AF'!$C$2:$C$215,Shares!$B190,'Stock-AF'!$G$2:$G$215,Shares!$A$1)/SUMIFS('Stock-AF'!AE$2:AE$215,'Stock-AF'!$C$2:$C$215,Shares!$A190,'Stock-AF'!$G$2:$G$215,Shares!$A$1)</f>
        <v>2.0854479154105016E-2</v>
      </c>
      <c r="W190" s="9">
        <f>SUMIFS('Stock-AF'!AF$2:AF$215,'Stock-AF'!$C$2:$C$215,Shares!$B190,'Stock-AF'!$G$2:$G$215,Shares!$A$1)/SUMIFS('Stock-AF'!AF$2:AF$215,'Stock-AF'!$C$2:$C$215,Shares!$A190,'Stock-AF'!$G$2:$G$215,Shares!$A$1)</f>
        <v>9.5551017187009302E-3</v>
      </c>
      <c r="X190" s="9">
        <f>SUMIFS('Stock-AF'!AG$2:AG$215,'Stock-AF'!$C$2:$C$215,Shares!$B190,'Stock-AF'!$G$2:$G$215,Shares!$A$1)/SUMIFS('Stock-AF'!AG$2:AG$215,'Stock-AF'!$C$2:$C$215,Shares!$A190,'Stock-AF'!$G$2:$G$215,Shares!$A$1)</f>
        <v>0</v>
      </c>
      <c r="Y190" s="9">
        <f>SUMIFS('Stock-AF'!AH$2:AH$215,'Stock-AF'!$C$2:$C$215,Shares!$B190,'Stock-AF'!$G$2:$G$215,Shares!$A$1)/SUMIFS('Stock-AF'!AH$2:AH$215,'Stock-AF'!$C$2:$C$215,Shares!$A190,'Stock-AF'!$G$2:$G$215,Shares!$A$1)</f>
        <v>0</v>
      </c>
      <c r="Z190" s="9">
        <f>SUMIFS('Stock-AF'!AI$2:AI$215,'Stock-AF'!$C$2:$C$215,Shares!$B190,'Stock-AF'!$G$2:$G$215,Shares!$A$1)/SUMIFS('Stock-AF'!AI$2:AI$215,'Stock-AF'!$C$2:$C$215,Shares!$A190,'Stock-AF'!$G$2:$G$215,Shares!$A$1)</f>
        <v>0</v>
      </c>
      <c r="AA190" s="9">
        <f>SUMIFS('Stock-AF'!AJ$2:AJ$215,'Stock-AF'!$C$2:$C$215,Shares!$B190,'Stock-AF'!$G$2:$G$215,Shares!$A$1)/SUMIFS('Stock-AF'!AJ$2:AJ$215,'Stock-AF'!$C$2:$C$215,Shares!$A190,'Stock-AF'!$G$2:$G$215,Shares!$A$1)</f>
        <v>0</v>
      </c>
      <c r="AB190" s="9">
        <f>SUMIFS('Stock-AF'!AK$2:AK$215,'Stock-AF'!$C$2:$C$215,Shares!$B190,'Stock-AF'!$G$2:$G$215,Shares!$A$1)/SUMIFS('Stock-AF'!AK$2:AK$215,'Stock-AF'!$C$2:$C$215,Shares!$A190,'Stock-AF'!$G$2:$G$215,Shares!$A$1)</f>
        <v>0</v>
      </c>
      <c r="AC190" s="9">
        <f>SUMIFS('Stock-AF'!AL$2:AL$215,'Stock-AF'!$C$2:$C$215,Shares!$B190,'Stock-AF'!$G$2:$G$215,Shares!$A$1)/SUMIFS('Stock-AF'!AL$2:AL$215,'Stock-AF'!$C$2:$C$215,Shares!$A190,'Stock-AF'!$G$2:$G$215,Shares!$A$1)</f>
        <v>0.48204956963301371</v>
      </c>
      <c r="AD190" s="9">
        <f>SUMIFS('Stock-AF'!AM$2:AM$215,'Stock-AF'!$C$2:$C$215,Shares!$B190,'Stock-AF'!$G$2:$G$215,Shares!$A$1)/SUMIFS('Stock-AF'!AM$2:AM$215,'Stock-AF'!$C$2:$C$215,Shares!$A190,'Stock-AF'!$G$2:$G$215,Shares!$A$1)</f>
        <v>0</v>
      </c>
      <c r="AE190" s="9">
        <f>SUMIFS('Stock-AF'!AN$2:AN$215,'Stock-AF'!$C$2:$C$215,Shares!$B190,'Stock-AF'!$G$2:$G$215,Shares!$A$1)/SUMIFS('Stock-AF'!AN$2:AN$215,'Stock-AF'!$C$2:$C$215,Shares!$A190,'Stock-AF'!$G$2:$G$215,Shares!$A$1)</f>
        <v>0</v>
      </c>
      <c r="AF190" s="9">
        <f>SUMIFS('Stock-AF'!AO$2:AO$215,'Stock-AF'!$C$2:$C$215,Shares!$B190,'Stock-AF'!$G$2:$G$215,Shares!$A$1)/SUMIFS('Stock-AF'!AO$2:AO$215,'Stock-AF'!$C$2:$C$215,Shares!$A190,'Stock-AF'!$G$2:$G$215,Shares!$A$1)</f>
        <v>0</v>
      </c>
      <c r="AG190" s="9">
        <f>SUMIFS('Stock-AF'!AP$2:AP$215,'Stock-AF'!$C$2:$C$215,Shares!$B190,'Stock-AF'!$G$2:$G$215,Shares!$A$1)/SUMIFS('Stock-AF'!AP$2:AP$215,'Stock-AF'!$C$2:$C$215,Shares!$A190,'Stock-AF'!$G$2:$G$215,Shares!$A$1)</f>
        <v>5.3863424226035309E-2</v>
      </c>
      <c r="AH190" s="9">
        <f>SUMIFS('Stock-AF'!AQ$2:AQ$215,'Stock-AF'!$C$2:$C$215,Shares!$B190,'Stock-AF'!$G$2:$G$215,Shares!$A$1)/SUMIFS('Stock-AF'!AQ$2:AQ$215,'Stock-AF'!$C$2:$C$215,Shares!$A190,'Stock-AF'!$G$2:$G$215,Shares!$A$1)</f>
        <v>0</v>
      </c>
      <c r="AI190" s="9">
        <f>SUMIFS('Stock-AF'!AR$2:AR$215,'Stock-AF'!$C$2:$C$215,Shares!$B190,'Stock-AF'!$G$2:$G$215,Shares!$A$1)/SUMIFS('Stock-AF'!AR$2:AR$215,'Stock-AF'!$C$2:$C$215,Shares!$A190,'Stock-AF'!$G$2:$G$215,Shares!$A$1)</f>
        <v>3.7065910854677704E-3</v>
      </c>
      <c r="AJ190" s="9">
        <f>SUMIFS('Stock-AF'!AS$2:AS$215,'Stock-AF'!$C$2:$C$215,Shares!$B190,'Stock-AF'!$G$2:$G$215,Shares!$A$1)/SUMIFS('Stock-AF'!AS$2:AS$215,'Stock-AF'!$C$2:$C$215,Shares!$A190,'Stock-AF'!$G$2:$G$215,Shares!$A$1)</f>
        <v>0</v>
      </c>
      <c r="AK190" s="9">
        <f>SUMIFS('Stock-AF'!AT$2:AT$215,'Stock-AF'!$C$2:$C$215,Shares!$B190,'Stock-AF'!$G$2:$G$215,Shares!$A$1)/SUMIFS('Stock-AF'!AT$2:AT$215,'Stock-AF'!$C$2:$C$215,Shares!$A190,'Stock-AF'!$G$2:$G$215,Shares!$A$1)</f>
        <v>9.3533341072275615E-3</v>
      </c>
      <c r="AL190" s="9">
        <f>SUMIFS('Stock-AF'!AU$2:AU$215,'Stock-AF'!$C$2:$C$215,Shares!$B190,'Stock-AF'!$G$2:$G$215,Shares!$A$1)/SUMIFS('Stock-AF'!AU$2:AU$215,'Stock-AF'!$C$2:$C$215,Shares!$A190,'Stock-AF'!$G$2:$G$215,Shares!$A$1)</f>
        <v>0</v>
      </c>
      <c r="AM190" s="9">
        <f>SUMIFS('Stock-AF'!AV$2:AV$215,'Stock-AF'!$C$2:$C$215,Shares!$B190,'Stock-AF'!$G$2:$G$215,Shares!$A$1)/SUMIFS('Stock-AF'!AV$2:AV$215,'Stock-AF'!$C$2:$C$215,Shares!$A190,'Stock-AF'!$G$2:$G$215,Shares!$A$1)</f>
        <v>2.2334761872336824E-3</v>
      </c>
    </row>
    <row r="191" spans="1:39">
      <c r="A191" t="str">
        <f t="shared" si="2"/>
        <v>R_ES-SH-SD*</v>
      </c>
      <c r="B191" s="4" t="s">
        <v>92</v>
      </c>
      <c r="C191" s="9">
        <f>SUMIFS('Stock-AF'!L$2:L$215,'Stock-AF'!$C$2:$C$215,Shares!$B191,'Stock-AF'!$G$2:$G$215,Shares!$A$1)/SUMIFS('Stock-AF'!L$2:L$215,'Stock-AF'!$C$2:$C$215,Shares!$A191,'Stock-AF'!$G$2:$G$215,Shares!$A$1)</f>
        <v>2.358326726748821E-2</v>
      </c>
      <c r="D191" s="9">
        <f>SUMIFS('Stock-AF'!M$2:M$215,'Stock-AF'!$C$2:$C$215,Shares!$B191,'Stock-AF'!$G$2:$G$215,Shares!$A$1)/SUMIFS('Stock-AF'!M$2:M$215,'Stock-AF'!$C$2:$C$215,Shares!$A191,'Stock-AF'!$G$2:$G$215,Shares!$A$1)</f>
        <v>0.24635563507130445</v>
      </c>
      <c r="E191" s="9">
        <f>SUMIFS('Stock-AF'!N$2:N$215,'Stock-AF'!$C$2:$C$215,Shares!$B191,'Stock-AF'!$G$2:$G$215,Shares!$A$1)/SUMIFS('Stock-AF'!N$2:N$215,'Stock-AF'!$C$2:$C$215,Shares!$A191,'Stock-AF'!$G$2:$G$215,Shares!$A$1)</f>
        <v>0</v>
      </c>
      <c r="F191" s="9">
        <f>SUMIFS('Stock-AF'!O$2:O$215,'Stock-AF'!$C$2:$C$215,Shares!$B191,'Stock-AF'!$G$2:$G$215,Shares!$A$1)/SUMIFS('Stock-AF'!O$2:O$215,'Stock-AF'!$C$2:$C$215,Shares!$A191,'Stock-AF'!$G$2:$G$215,Shares!$A$1)</f>
        <v>0.36987450936408262</v>
      </c>
      <c r="G191" s="9">
        <f>SUMIFS('Stock-AF'!P$2:P$215,'Stock-AF'!$C$2:$C$215,Shares!$B191,'Stock-AF'!$G$2:$G$215,Shares!$A$1)/SUMIFS('Stock-AF'!P$2:P$215,'Stock-AF'!$C$2:$C$215,Shares!$A191,'Stock-AF'!$G$2:$G$215,Shares!$A$1)</f>
        <v>1.7949355742049669E-3</v>
      </c>
      <c r="H191" s="9">
        <f>SUMIFS('Stock-AF'!Q$2:Q$215,'Stock-AF'!$C$2:$C$215,Shares!$B191,'Stock-AF'!$G$2:$G$215,Shares!$A$1)/SUMIFS('Stock-AF'!Q$2:Q$215,'Stock-AF'!$C$2:$C$215,Shares!$A191,'Stock-AF'!$G$2:$G$215,Shares!$A$1)</f>
        <v>0.52600093997929942</v>
      </c>
      <c r="I191" s="9">
        <f>SUMIFS('Stock-AF'!R$2:R$215,'Stock-AF'!$C$2:$C$215,Shares!$B191,'Stock-AF'!$G$2:$G$215,Shares!$A$1)/SUMIFS('Stock-AF'!R$2:R$215,'Stock-AF'!$C$2:$C$215,Shares!$A191,'Stock-AF'!$G$2:$G$215,Shares!$A$1)</f>
        <v>0.70381200245573239</v>
      </c>
      <c r="J191" s="9">
        <f>SUMIFS('Stock-AF'!S$2:S$215,'Stock-AF'!$C$2:$C$215,Shares!$B191,'Stock-AF'!$G$2:$G$215,Shares!$A$1)/SUMIFS('Stock-AF'!S$2:S$215,'Stock-AF'!$C$2:$C$215,Shares!$A191,'Stock-AF'!$G$2:$G$215,Shares!$A$1)</f>
        <v>0</v>
      </c>
      <c r="K191" s="9">
        <f>SUMIFS('Stock-AF'!T$2:T$215,'Stock-AF'!$C$2:$C$215,Shares!$B191,'Stock-AF'!$G$2:$G$215,Shares!$A$1)/SUMIFS('Stock-AF'!T$2:T$215,'Stock-AF'!$C$2:$C$215,Shares!$A191,'Stock-AF'!$G$2:$G$215,Shares!$A$1)</f>
        <v>0.25687386601772122</v>
      </c>
      <c r="L191" s="9">
        <f>SUMIFS('Stock-AF'!U$2:U$215,'Stock-AF'!$C$2:$C$215,Shares!$B191,'Stock-AF'!$G$2:$G$215,Shares!$A$1)/SUMIFS('Stock-AF'!U$2:U$215,'Stock-AF'!$C$2:$C$215,Shares!$A191,'Stock-AF'!$G$2:$G$215,Shares!$A$1)</f>
        <v>0.105823251360897</v>
      </c>
      <c r="M191" s="9">
        <f>SUMIFS('Stock-AF'!V$2:V$215,'Stock-AF'!$C$2:$C$215,Shares!$B191,'Stock-AF'!$G$2:$G$215,Shares!$A$1)/SUMIFS('Stock-AF'!V$2:V$215,'Stock-AF'!$C$2:$C$215,Shares!$A191,'Stock-AF'!$G$2:$G$215,Shares!$A$1)</f>
        <v>4.9343816289788853E-3</v>
      </c>
      <c r="N191" s="9">
        <f>SUMIFS('Stock-AF'!W$2:W$215,'Stock-AF'!$C$2:$C$215,Shares!$B191,'Stock-AF'!$G$2:$G$215,Shares!$A$1)/SUMIFS('Stock-AF'!W$2:W$215,'Stock-AF'!$C$2:$C$215,Shares!$A191,'Stock-AF'!$G$2:$G$215,Shares!$A$1)</f>
        <v>0.70105683636890537</v>
      </c>
      <c r="O191" s="9">
        <f>SUMIFS('Stock-AF'!X$2:X$215,'Stock-AF'!$C$2:$C$215,Shares!$B191,'Stock-AF'!$G$2:$G$215,Shares!$A$1)/SUMIFS('Stock-AF'!X$2:X$215,'Stock-AF'!$C$2:$C$215,Shares!$A191,'Stock-AF'!$G$2:$G$215,Shares!$A$1)</f>
        <v>0.1841732160869862</v>
      </c>
      <c r="P191" s="9">
        <f>SUMIFS('Stock-AF'!Y$2:Y$215,'Stock-AF'!$C$2:$C$215,Shares!$B191,'Stock-AF'!$G$2:$G$215,Shares!$A$1)/SUMIFS('Stock-AF'!Y$2:Y$215,'Stock-AF'!$C$2:$C$215,Shares!$A191,'Stock-AF'!$G$2:$G$215,Shares!$A$1)</f>
        <v>0.14241865255898606</v>
      </c>
      <c r="Q191" s="9">
        <f>SUMIFS('Stock-AF'!Z$2:Z$215,'Stock-AF'!$C$2:$C$215,Shares!$B191,'Stock-AF'!$G$2:$G$215,Shares!$A$1)/SUMIFS('Stock-AF'!Z$2:Z$215,'Stock-AF'!$C$2:$C$215,Shares!$A191,'Stock-AF'!$G$2:$G$215,Shares!$A$1)</f>
        <v>0.19415851491854572</v>
      </c>
      <c r="R191" s="9">
        <f>SUMIFS('Stock-AF'!AA$2:AA$215,'Stock-AF'!$C$2:$C$215,Shares!$B191,'Stock-AF'!$G$2:$G$215,Shares!$A$1)/SUMIFS('Stock-AF'!AA$2:AA$215,'Stock-AF'!$C$2:$C$215,Shares!$A191,'Stock-AF'!$G$2:$G$215,Shares!$A$1)</f>
        <v>7.6259232387460046E-2</v>
      </c>
      <c r="S191" s="9">
        <f>SUMIFS('Stock-AF'!AB$2:AB$215,'Stock-AF'!$C$2:$C$215,Shares!$B191,'Stock-AF'!$G$2:$G$215,Shares!$A$1)/SUMIFS('Stock-AF'!AB$2:AB$215,'Stock-AF'!$C$2:$C$215,Shares!$A191,'Stock-AF'!$G$2:$G$215,Shares!$A$1)</f>
        <v>0</v>
      </c>
      <c r="T191" s="9">
        <f>SUMIFS('Stock-AF'!AC$2:AC$215,'Stock-AF'!$C$2:$C$215,Shares!$B191,'Stock-AF'!$G$2:$G$215,Shares!$A$1)/SUMIFS('Stock-AF'!AC$2:AC$215,'Stock-AF'!$C$2:$C$215,Shares!$A191,'Stock-AF'!$G$2:$G$215,Shares!$A$1)</f>
        <v>0.48345281502750986</v>
      </c>
      <c r="U191" s="9">
        <f>SUMIFS('Stock-AF'!AD$2:AD$215,'Stock-AF'!$C$2:$C$215,Shares!$B191,'Stock-AF'!$G$2:$G$215,Shares!$A$1)/SUMIFS('Stock-AF'!AD$2:AD$215,'Stock-AF'!$C$2:$C$215,Shares!$A191,'Stock-AF'!$G$2:$G$215,Shares!$A$1)</f>
        <v>4.6055103275466722E-3</v>
      </c>
      <c r="V191" s="9">
        <f>SUMIFS('Stock-AF'!AE$2:AE$215,'Stock-AF'!$C$2:$C$215,Shares!$B191,'Stock-AF'!$G$2:$G$215,Shares!$A$1)/SUMIFS('Stock-AF'!AE$2:AE$215,'Stock-AF'!$C$2:$C$215,Shares!$A191,'Stock-AF'!$G$2:$G$215,Shares!$A$1)</f>
        <v>6.8818336017573131E-2</v>
      </c>
      <c r="W191" s="9">
        <f>SUMIFS('Stock-AF'!AF$2:AF$215,'Stock-AF'!$C$2:$C$215,Shares!$B191,'Stock-AF'!$G$2:$G$215,Shares!$A$1)/SUMIFS('Stock-AF'!AF$2:AF$215,'Stock-AF'!$C$2:$C$215,Shares!$A191,'Stock-AF'!$G$2:$G$215,Shares!$A$1)</f>
        <v>5.4850067127709179E-2</v>
      </c>
      <c r="X191" s="9">
        <f>SUMIFS('Stock-AF'!AG$2:AG$215,'Stock-AF'!$C$2:$C$215,Shares!$B191,'Stock-AF'!$G$2:$G$215,Shares!$A$1)/SUMIFS('Stock-AF'!AG$2:AG$215,'Stock-AF'!$C$2:$C$215,Shares!$A191,'Stock-AF'!$G$2:$G$215,Shares!$A$1)</f>
        <v>5.3739360286415641E-3</v>
      </c>
      <c r="Y191" s="9">
        <f>SUMIFS('Stock-AF'!AH$2:AH$215,'Stock-AF'!$C$2:$C$215,Shares!$B191,'Stock-AF'!$G$2:$G$215,Shares!$A$1)/SUMIFS('Stock-AF'!AH$2:AH$215,'Stock-AF'!$C$2:$C$215,Shares!$A191,'Stock-AF'!$G$2:$G$215,Shares!$A$1)</f>
        <v>0.40961076507130145</v>
      </c>
      <c r="Z191" s="9">
        <f>SUMIFS('Stock-AF'!AI$2:AI$215,'Stock-AF'!$C$2:$C$215,Shares!$B191,'Stock-AF'!$G$2:$G$215,Shares!$A$1)/SUMIFS('Stock-AF'!AI$2:AI$215,'Stock-AF'!$C$2:$C$215,Shares!$A191,'Stock-AF'!$G$2:$G$215,Shares!$A$1)</f>
        <v>2.6462133750436791E-2</v>
      </c>
      <c r="AA191" s="9">
        <f>SUMIFS('Stock-AF'!AJ$2:AJ$215,'Stock-AF'!$C$2:$C$215,Shares!$B191,'Stock-AF'!$G$2:$G$215,Shares!$A$1)/SUMIFS('Stock-AF'!AJ$2:AJ$215,'Stock-AF'!$C$2:$C$215,Shares!$A191,'Stock-AF'!$G$2:$G$215,Shares!$A$1)</f>
        <v>0</v>
      </c>
      <c r="AB191" s="9">
        <f>SUMIFS('Stock-AF'!AK$2:AK$215,'Stock-AF'!$C$2:$C$215,Shares!$B191,'Stock-AF'!$G$2:$G$215,Shares!$A$1)/SUMIFS('Stock-AF'!AK$2:AK$215,'Stock-AF'!$C$2:$C$215,Shares!$A191,'Stock-AF'!$G$2:$G$215,Shares!$A$1)</f>
        <v>0.1317477168173159</v>
      </c>
      <c r="AC191" s="9">
        <f>SUMIFS('Stock-AF'!AL$2:AL$215,'Stock-AF'!$C$2:$C$215,Shares!$B191,'Stock-AF'!$G$2:$G$215,Shares!$A$1)/SUMIFS('Stock-AF'!AL$2:AL$215,'Stock-AF'!$C$2:$C$215,Shares!$A191,'Stock-AF'!$G$2:$G$215,Shares!$A$1)</f>
        <v>0</v>
      </c>
      <c r="AD191" s="9">
        <f>SUMIFS('Stock-AF'!AM$2:AM$215,'Stock-AF'!$C$2:$C$215,Shares!$B191,'Stock-AF'!$G$2:$G$215,Shares!$A$1)/SUMIFS('Stock-AF'!AM$2:AM$215,'Stock-AF'!$C$2:$C$215,Shares!$A191,'Stock-AF'!$G$2:$G$215,Shares!$A$1)</f>
        <v>1.3144396634664278E-3</v>
      </c>
      <c r="AE191" s="9">
        <f>SUMIFS('Stock-AF'!AN$2:AN$215,'Stock-AF'!$C$2:$C$215,Shares!$B191,'Stock-AF'!$G$2:$G$215,Shares!$A$1)/SUMIFS('Stock-AF'!AN$2:AN$215,'Stock-AF'!$C$2:$C$215,Shares!$A191,'Stock-AF'!$G$2:$G$215,Shares!$A$1)</f>
        <v>7.9786270054865646E-2</v>
      </c>
      <c r="AF191" s="9">
        <f>SUMIFS('Stock-AF'!AO$2:AO$215,'Stock-AF'!$C$2:$C$215,Shares!$B191,'Stock-AF'!$G$2:$G$215,Shares!$A$1)/SUMIFS('Stock-AF'!AO$2:AO$215,'Stock-AF'!$C$2:$C$215,Shares!$A191,'Stock-AF'!$G$2:$G$215,Shares!$A$1)</f>
        <v>6.1744616094925563E-3</v>
      </c>
      <c r="AG191" s="9">
        <f>SUMIFS('Stock-AF'!AP$2:AP$215,'Stock-AF'!$C$2:$C$215,Shares!$B191,'Stock-AF'!$G$2:$G$215,Shares!$A$1)/SUMIFS('Stock-AF'!AP$2:AP$215,'Stock-AF'!$C$2:$C$215,Shares!$A191,'Stock-AF'!$G$2:$G$215,Shares!$A$1)</f>
        <v>8.379590699832673E-2</v>
      </c>
      <c r="AH191" s="9">
        <f>SUMIFS('Stock-AF'!AQ$2:AQ$215,'Stock-AF'!$C$2:$C$215,Shares!$B191,'Stock-AF'!$G$2:$G$215,Shares!$A$1)/SUMIFS('Stock-AF'!AQ$2:AQ$215,'Stock-AF'!$C$2:$C$215,Shares!$A191,'Stock-AF'!$G$2:$G$215,Shares!$A$1)</f>
        <v>3.3545179769308674E-3</v>
      </c>
      <c r="AI191" s="9">
        <f>SUMIFS('Stock-AF'!AR$2:AR$215,'Stock-AF'!$C$2:$C$215,Shares!$B191,'Stock-AF'!$G$2:$G$215,Shares!$A$1)/SUMIFS('Stock-AF'!AR$2:AR$215,'Stock-AF'!$C$2:$C$215,Shares!$A191,'Stock-AF'!$G$2:$G$215,Shares!$A$1)</f>
        <v>5.5757438263639915E-4</v>
      </c>
      <c r="AJ191" s="9">
        <f>SUMIFS('Stock-AF'!AS$2:AS$215,'Stock-AF'!$C$2:$C$215,Shares!$B191,'Stock-AF'!$G$2:$G$215,Shares!$A$1)/SUMIFS('Stock-AF'!AS$2:AS$215,'Stock-AF'!$C$2:$C$215,Shares!$A191,'Stock-AF'!$G$2:$G$215,Shares!$A$1)</f>
        <v>8.2182327293329072E-3</v>
      </c>
      <c r="AK191" s="9">
        <f>SUMIFS('Stock-AF'!AT$2:AT$215,'Stock-AF'!$C$2:$C$215,Shares!$B191,'Stock-AF'!$G$2:$G$215,Shares!$A$1)/SUMIFS('Stock-AF'!AT$2:AT$215,'Stock-AF'!$C$2:$C$215,Shares!$A191,'Stock-AF'!$G$2:$G$215,Shares!$A$1)</f>
        <v>0.26611133151128913</v>
      </c>
      <c r="AL191" s="9">
        <f>SUMIFS('Stock-AF'!AU$2:AU$215,'Stock-AF'!$C$2:$C$215,Shares!$B191,'Stock-AF'!$G$2:$G$215,Shares!$A$1)/SUMIFS('Stock-AF'!AU$2:AU$215,'Stock-AF'!$C$2:$C$215,Shares!$A191,'Stock-AF'!$G$2:$G$215,Shares!$A$1)</f>
        <v>0</v>
      </c>
      <c r="AM191" s="9">
        <f>SUMIFS('Stock-AF'!AV$2:AV$215,'Stock-AF'!$C$2:$C$215,Shares!$B191,'Stock-AF'!$G$2:$G$215,Shares!$A$1)/SUMIFS('Stock-AF'!AV$2:AV$215,'Stock-AF'!$C$2:$C$215,Shares!$A191,'Stock-AF'!$G$2:$G$215,Shares!$A$1)</f>
        <v>6.8539725050052264E-2</v>
      </c>
    </row>
    <row r="192" spans="1:39">
      <c r="A192" t="str">
        <f t="shared" si="2"/>
        <v>R_ES-WH-DH*</v>
      </c>
      <c r="B192" s="4" t="s">
        <v>93</v>
      </c>
      <c r="C192" s="9">
        <f>SUMIFS('Stock-AF'!L$2:L$215,'Stock-AF'!$C$2:$C$215,Shares!$B192,'Stock-AF'!$G$2:$G$215,Shares!$A$1)/SUMIFS('Stock-AF'!L$2:L$215,'Stock-AF'!$C$2:$C$215,Shares!$A192,'Stock-AF'!$G$2:$G$215,Shares!$A$1)</f>
        <v>2.918541276361369E-2</v>
      </c>
      <c r="D192" s="9">
        <f>SUMIFS('Stock-AF'!M$2:M$215,'Stock-AF'!$C$2:$C$215,Shares!$B192,'Stock-AF'!$G$2:$G$215,Shares!$A$1)/SUMIFS('Stock-AF'!M$2:M$215,'Stock-AF'!$C$2:$C$215,Shares!$A192,'Stock-AF'!$G$2:$G$215,Shares!$A$1)</f>
        <v>9.1522057649174732E-2</v>
      </c>
      <c r="E192" s="9">
        <f>SUMIFS('Stock-AF'!N$2:N$215,'Stock-AF'!$C$2:$C$215,Shares!$B192,'Stock-AF'!$G$2:$G$215,Shares!$A$1)/SUMIFS('Stock-AF'!N$2:N$215,'Stock-AF'!$C$2:$C$215,Shares!$A192,'Stock-AF'!$G$2:$G$215,Shares!$A$1)</f>
        <v>2.1412257144717957E-2</v>
      </c>
      <c r="F192" s="9">
        <f>SUMIFS('Stock-AF'!O$2:O$215,'Stock-AF'!$C$2:$C$215,Shares!$B192,'Stock-AF'!$G$2:$G$215,Shares!$A$1)/SUMIFS('Stock-AF'!O$2:O$215,'Stock-AF'!$C$2:$C$215,Shares!$A192,'Stock-AF'!$G$2:$G$215,Shares!$A$1)</f>
        <v>1.9885408122923671E-2</v>
      </c>
      <c r="G192" s="9">
        <f>SUMIFS('Stock-AF'!P$2:P$215,'Stock-AF'!$C$2:$C$215,Shares!$B192,'Stock-AF'!$G$2:$G$215,Shares!$A$1)/SUMIFS('Stock-AF'!P$2:P$215,'Stock-AF'!$C$2:$C$215,Shares!$A192,'Stock-AF'!$G$2:$G$215,Shares!$A$1)</f>
        <v>4.8005297136235844E-2</v>
      </c>
      <c r="H192" s="9">
        <f>SUMIFS('Stock-AF'!Q$2:Q$215,'Stock-AF'!$C$2:$C$215,Shares!$B192,'Stock-AF'!$G$2:$G$215,Shares!$A$1)/SUMIFS('Stock-AF'!Q$2:Q$215,'Stock-AF'!$C$2:$C$215,Shares!$A192,'Stock-AF'!$G$2:$G$215,Shares!$A$1)</f>
        <v>1.6675436880115479E-2</v>
      </c>
      <c r="I192" s="9">
        <f>SUMIFS('Stock-AF'!R$2:R$215,'Stock-AF'!$C$2:$C$215,Shares!$B192,'Stock-AF'!$G$2:$G$215,Shares!$A$1)/SUMIFS('Stock-AF'!R$2:R$215,'Stock-AF'!$C$2:$C$215,Shares!$A192,'Stock-AF'!$G$2:$G$215,Shares!$A$1)</f>
        <v>1.2632110825718998E-3</v>
      </c>
      <c r="J192" s="9">
        <f>SUMIFS('Stock-AF'!S$2:S$215,'Stock-AF'!$C$2:$C$215,Shares!$B192,'Stock-AF'!$G$2:$G$215,Shares!$A$1)/SUMIFS('Stock-AF'!S$2:S$215,'Stock-AF'!$C$2:$C$215,Shares!$A192,'Stock-AF'!$G$2:$G$215,Shares!$A$1)</f>
        <v>2.9744877987929911E-2</v>
      </c>
      <c r="K192" s="9">
        <f>SUMIFS('Stock-AF'!T$2:T$215,'Stock-AF'!$C$2:$C$215,Shares!$B192,'Stock-AF'!$G$2:$G$215,Shares!$A$1)/SUMIFS('Stock-AF'!T$2:T$215,'Stock-AF'!$C$2:$C$215,Shares!$A192,'Stock-AF'!$G$2:$G$215,Shares!$A$1)</f>
        <v>1.9343667394287719E-2</v>
      </c>
      <c r="L192" s="9">
        <f>SUMIFS('Stock-AF'!U$2:U$215,'Stock-AF'!$C$2:$C$215,Shares!$B192,'Stock-AF'!$G$2:$G$215,Shares!$A$1)/SUMIFS('Stock-AF'!U$2:U$215,'Stock-AF'!$C$2:$C$215,Shares!$A192,'Stock-AF'!$G$2:$G$215,Shares!$A$1)</f>
        <v>0.11584339952756378</v>
      </c>
      <c r="M192" s="9">
        <f>SUMIFS('Stock-AF'!V$2:V$215,'Stock-AF'!$C$2:$C$215,Shares!$B192,'Stock-AF'!$G$2:$G$215,Shares!$A$1)/SUMIFS('Stock-AF'!V$2:V$215,'Stock-AF'!$C$2:$C$215,Shares!$A192,'Stock-AF'!$G$2:$G$215,Shares!$A$1)</f>
        <v>0.29440165536268548</v>
      </c>
      <c r="N192" s="9">
        <f>SUMIFS('Stock-AF'!W$2:W$215,'Stock-AF'!$C$2:$C$215,Shares!$B192,'Stock-AF'!$G$2:$G$215,Shares!$A$1)/SUMIFS('Stock-AF'!W$2:W$215,'Stock-AF'!$C$2:$C$215,Shares!$A192,'Stock-AF'!$G$2:$G$215,Shares!$A$1)</f>
        <v>1.2602173874993459E-2</v>
      </c>
      <c r="O192" s="9">
        <f>SUMIFS('Stock-AF'!X$2:X$215,'Stock-AF'!$C$2:$C$215,Shares!$B192,'Stock-AF'!$G$2:$G$215,Shares!$A$1)/SUMIFS('Stock-AF'!X$2:X$215,'Stock-AF'!$C$2:$C$215,Shares!$A192,'Stock-AF'!$G$2:$G$215,Shares!$A$1)</f>
        <v>1.0067270254758304E-2</v>
      </c>
      <c r="P192" s="9">
        <f>SUMIFS('Stock-AF'!Y$2:Y$215,'Stock-AF'!$C$2:$C$215,Shares!$B192,'Stock-AF'!$G$2:$G$215,Shares!$A$1)/SUMIFS('Stock-AF'!Y$2:Y$215,'Stock-AF'!$C$2:$C$215,Shares!$A192,'Stock-AF'!$G$2:$G$215,Shares!$A$1)</f>
        <v>0.14723779842809853</v>
      </c>
      <c r="Q192" s="9">
        <f>SUMIFS('Stock-AF'!Z$2:Z$215,'Stock-AF'!$C$2:$C$215,Shares!$B192,'Stock-AF'!$G$2:$G$215,Shares!$A$1)/SUMIFS('Stock-AF'!Z$2:Z$215,'Stock-AF'!$C$2:$C$215,Shares!$A192,'Stock-AF'!$G$2:$G$215,Shares!$A$1)</f>
        <v>4.6752541915543205E-2</v>
      </c>
      <c r="R192" s="9">
        <f>SUMIFS('Stock-AF'!AA$2:AA$215,'Stock-AF'!$C$2:$C$215,Shares!$B192,'Stock-AF'!$G$2:$G$215,Shares!$A$1)/SUMIFS('Stock-AF'!AA$2:AA$215,'Stock-AF'!$C$2:$C$215,Shares!$A192,'Stock-AF'!$G$2:$G$215,Shares!$A$1)</f>
        <v>4.8469042551882981E-2</v>
      </c>
      <c r="S192" s="9">
        <f>SUMIFS('Stock-AF'!AB$2:AB$215,'Stock-AF'!$C$2:$C$215,Shares!$B192,'Stock-AF'!$G$2:$G$215,Shares!$A$1)/SUMIFS('Stock-AF'!AB$2:AB$215,'Stock-AF'!$C$2:$C$215,Shares!$A192,'Stock-AF'!$G$2:$G$215,Shares!$A$1)</f>
        <v>2.6584832113793446E-2</v>
      </c>
      <c r="T192" s="9">
        <f>SUMIFS('Stock-AF'!AC$2:AC$215,'Stock-AF'!$C$2:$C$215,Shares!$B192,'Stock-AF'!$G$2:$G$215,Shares!$A$1)/SUMIFS('Stock-AF'!AC$2:AC$215,'Stock-AF'!$C$2:$C$215,Shares!$A192,'Stock-AF'!$G$2:$G$215,Shares!$A$1)</f>
        <v>7.8154544308584508E-3</v>
      </c>
      <c r="U192" s="9">
        <f>SUMIFS('Stock-AF'!AD$2:AD$215,'Stock-AF'!$C$2:$C$215,Shares!$B192,'Stock-AF'!$G$2:$G$215,Shares!$A$1)/SUMIFS('Stock-AF'!AD$2:AD$215,'Stock-AF'!$C$2:$C$215,Shares!$A192,'Stock-AF'!$G$2:$G$215,Shares!$A$1)</f>
        <v>0</v>
      </c>
      <c r="V192" s="9">
        <f>SUMIFS('Stock-AF'!AE$2:AE$215,'Stock-AF'!$C$2:$C$215,Shares!$B192,'Stock-AF'!$G$2:$G$215,Shares!$A$1)/SUMIFS('Stock-AF'!AE$2:AE$215,'Stock-AF'!$C$2:$C$215,Shares!$A192,'Stock-AF'!$G$2:$G$215,Shares!$A$1)</f>
        <v>6.1963371529045142E-3</v>
      </c>
      <c r="W192" s="9">
        <f>SUMIFS('Stock-AF'!AF$2:AF$215,'Stock-AF'!$C$2:$C$215,Shares!$B192,'Stock-AF'!$G$2:$G$215,Shares!$A$1)/SUMIFS('Stock-AF'!AF$2:AF$215,'Stock-AF'!$C$2:$C$215,Shares!$A192,'Stock-AF'!$G$2:$G$215,Shares!$A$1)</f>
        <v>5.9232441875597681E-2</v>
      </c>
      <c r="X192" s="9">
        <f>SUMIFS('Stock-AF'!AG$2:AG$215,'Stock-AF'!$C$2:$C$215,Shares!$B192,'Stock-AF'!$G$2:$G$215,Shares!$A$1)/SUMIFS('Stock-AF'!AG$2:AG$215,'Stock-AF'!$C$2:$C$215,Shares!$A192,'Stock-AF'!$G$2:$G$215,Shares!$A$1)</f>
        <v>0.26434611899728278</v>
      </c>
      <c r="Y192" s="9">
        <f>SUMIFS('Stock-AF'!AH$2:AH$215,'Stock-AF'!$C$2:$C$215,Shares!$B192,'Stock-AF'!$G$2:$G$215,Shares!$A$1)/SUMIFS('Stock-AF'!AH$2:AH$215,'Stock-AF'!$C$2:$C$215,Shares!$A192,'Stock-AF'!$G$2:$G$215,Shares!$A$1)</f>
        <v>2.3199371832393522E-2</v>
      </c>
      <c r="Z192" s="9">
        <f>SUMIFS('Stock-AF'!AI$2:AI$215,'Stock-AF'!$C$2:$C$215,Shares!$B192,'Stock-AF'!$G$2:$G$215,Shares!$A$1)/SUMIFS('Stock-AF'!AI$2:AI$215,'Stock-AF'!$C$2:$C$215,Shares!$A192,'Stock-AF'!$G$2:$G$215,Shares!$A$1)</f>
        <v>0.39392585975882055</v>
      </c>
      <c r="AA192" s="9">
        <f>SUMIFS('Stock-AF'!AJ$2:AJ$215,'Stock-AF'!$C$2:$C$215,Shares!$B192,'Stock-AF'!$G$2:$G$215,Shares!$A$1)/SUMIFS('Stock-AF'!AJ$2:AJ$215,'Stock-AF'!$C$2:$C$215,Shares!$A192,'Stock-AF'!$G$2:$G$215,Shares!$A$1)</f>
        <v>0.1042475550604615</v>
      </c>
      <c r="AB192" s="9">
        <f>SUMIFS('Stock-AF'!AK$2:AK$215,'Stock-AF'!$C$2:$C$215,Shares!$B192,'Stock-AF'!$G$2:$G$215,Shares!$A$1)/SUMIFS('Stock-AF'!AK$2:AK$215,'Stock-AF'!$C$2:$C$215,Shares!$A192,'Stock-AF'!$G$2:$G$215,Shares!$A$1)</f>
        <v>3.2212615318441454E-2</v>
      </c>
      <c r="AC192" s="9">
        <f>SUMIFS('Stock-AF'!AL$2:AL$215,'Stock-AF'!$C$2:$C$215,Shares!$B192,'Stock-AF'!$G$2:$G$215,Shares!$A$1)/SUMIFS('Stock-AF'!AL$2:AL$215,'Stock-AF'!$C$2:$C$215,Shares!$A192,'Stock-AF'!$G$2:$G$215,Shares!$A$1)</f>
        <v>0</v>
      </c>
      <c r="AD192" s="9">
        <f>SUMIFS('Stock-AF'!AM$2:AM$215,'Stock-AF'!$C$2:$C$215,Shares!$B192,'Stock-AF'!$G$2:$G$215,Shares!$A$1)/SUMIFS('Stock-AF'!AM$2:AM$215,'Stock-AF'!$C$2:$C$215,Shares!$A192,'Stock-AF'!$G$2:$G$215,Shares!$A$1)</f>
        <v>2.1016858412546292E-2</v>
      </c>
      <c r="AE192" s="9">
        <f>SUMIFS('Stock-AF'!AN$2:AN$215,'Stock-AF'!$C$2:$C$215,Shares!$B192,'Stock-AF'!$G$2:$G$215,Shares!$A$1)/SUMIFS('Stock-AF'!AN$2:AN$215,'Stock-AF'!$C$2:$C$215,Shares!$A192,'Stock-AF'!$G$2:$G$215,Shares!$A$1)</f>
        <v>7.3524328510777906E-2</v>
      </c>
      <c r="AF192" s="9">
        <f>SUMIFS('Stock-AF'!AO$2:AO$215,'Stock-AF'!$C$2:$C$215,Shares!$B192,'Stock-AF'!$G$2:$G$215,Shares!$A$1)/SUMIFS('Stock-AF'!AO$2:AO$215,'Stock-AF'!$C$2:$C$215,Shares!$A192,'Stock-AF'!$G$2:$G$215,Shares!$A$1)</f>
        <v>9.2769644457723469E-2</v>
      </c>
      <c r="AG192" s="9">
        <f>SUMIFS('Stock-AF'!AP$2:AP$215,'Stock-AF'!$C$2:$C$215,Shares!$B192,'Stock-AF'!$G$2:$G$215,Shares!$A$1)/SUMIFS('Stock-AF'!AP$2:AP$215,'Stock-AF'!$C$2:$C$215,Shares!$A192,'Stock-AF'!$G$2:$G$215,Shares!$A$1)</f>
        <v>0.13153790163252593</v>
      </c>
      <c r="AH192" s="9">
        <f>SUMIFS('Stock-AF'!AQ$2:AQ$215,'Stock-AF'!$C$2:$C$215,Shares!$B192,'Stock-AF'!$G$2:$G$215,Shares!$A$1)/SUMIFS('Stock-AF'!AQ$2:AQ$215,'Stock-AF'!$C$2:$C$215,Shares!$A192,'Stock-AF'!$G$2:$G$215,Shares!$A$1)</f>
        <v>0.34104130573538882</v>
      </c>
      <c r="AI192" s="9">
        <f>SUMIFS('Stock-AF'!AR$2:AR$215,'Stock-AF'!$C$2:$C$215,Shares!$B192,'Stock-AF'!$G$2:$G$215,Shares!$A$1)/SUMIFS('Stock-AF'!AR$2:AR$215,'Stock-AF'!$C$2:$C$215,Shares!$A192,'Stock-AF'!$G$2:$G$215,Shares!$A$1)</f>
        <v>3.2333511332935515E-2</v>
      </c>
      <c r="AJ192" s="9">
        <f>SUMIFS('Stock-AF'!AS$2:AS$215,'Stock-AF'!$C$2:$C$215,Shares!$B192,'Stock-AF'!$G$2:$G$215,Shares!$A$1)/SUMIFS('Stock-AF'!AS$2:AS$215,'Stock-AF'!$C$2:$C$215,Shares!$A192,'Stock-AF'!$G$2:$G$215,Shares!$A$1)</f>
        <v>1.6868714341157554E-2</v>
      </c>
      <c r="AK192" s="9">
        <f>SUMIFS('Stock-AF'!AT$2:AT$215,'Stock-AF'!$C$2:$C$215,Shares!$B192,'Stock-AF'!$G$2:$G$215,Shares!$A$1)/SUMIFS('Stock-AF'!AT$2:AT$215,'Stock-AF'!$C$2:$C$215,Shares!$A192,'Stock-AF'!$G$2:$G$215,Shares!$A$1)</f>
        <v>0.27141150651443163</v>
      </c>
      <c r="AL192" s="9">
        <f>SUMIFS('Stock-AF'!AU$2:AU$215,'Stock-AF'!$C$2:$C$215,Shares!$B192,'Stock-AF'!$G$2:$G$215,Shares!$A$1)/SUMIFS('Stock-AF'!AU$2:AU$215,'Stock-AF'!$C$2:$C$215,Shares!$A192,'Stock-AF'!$G$2:$G$215,Shares!$A$1)</f>
        <v>4.3523859465128415E-3</v>
      </c>
      <c r="AM192" s="9">
        <f>SUMIFS('Stock-AF'!AV$2:AV$215,'Stock-AF'!$C$2:$C$215,Shares!$B192,'Stock-AF'!$G$2:$G$215,Shares!$A$1)/SUMIFS('Stock-AF'!AV$2:AV$215,'Stock-AF'!$C$2:$C$215,Shares!$A192,'Stock-AF'!$G$2:$G$215,Shares!$A$1)</f>
        <v>0</v>
      </c>
    </row>
    <row r="193" spans="1:39">
      <c r="A193" t="str">
        <f t="shared" si="2"/>
        <v>R_ES-WH-DH*</v>
      </c>
      <c r="B193" s="4" t="s">
        <v>94</v>
      </c>
      <c r="C193" s="9">
        <f>SUMIFS('Stock-AF'!L$2:L$215,'Stock-AF'!$C$2:$C$215,Shares!$B193,'Stock-AF'!$G$2:$G$215,Shares!$A$1)/SUMIFS('Stock-AF'!L$2:L$215,'Stock-AF'!$C$2:$C$215,Shares!$A193,'Stock-AF'!$G$2:$G$215,Shares!$A$1)</f>
        <v>0</v>
      </c>
      <c r="D193" s="9">
        <f>SUMIFS('Stock-AF'!M$2:M$215,'Stock-AF'!$C$2:$C$215,Shares!$B193,'Stock-AF'!$G$2:$G$215,Shares!$A$1)/SUMIFS('Stock-AF'!M$2:M$215,'Stock-AF'!$C$2:$C$215,Shares!$A193,'Stock-AF'!$G$2:$G$215,Shares!$A$1)</f>
        <v>3.0206445430493926E-3</v>
      </c>
      <c r="E193" s="9">
        <f>SUMIFS('Stock-AF'!N$2:N$215,'Stock-AF'!$C$2:$C$215,Shares!$B193,'Stock-AF'!$G$2:$G$215,Shares!$A$1)/SUMIFS('Stock-AF'!N$2:N$215,'Stock-AF'!$C$2:$C$215,Shares!$A193,'Stock-AF'!$G$2:$G$215,Shares!$A$1)</f>
        <v>0</v>
      </c>
      <c r="F193" s="9">
        <f>SUMIFS('Stock-AF'!O$2:O$215,'Stock-AF'!$C$2:$C$215,Shares!$B193,'Stock-AF'!$G$2:$G$215,Shares!$A$1)/SUMIFS('Stock-AF'!O$2:O$215,'Stock-AF'!$C$2:$C$215,Shares!$A193,'Stock-AF'!$G$2:$G$215,Shares!$A$1)</f>
        <v>0</v>
      </c>
      <c r="G193" s="9">
        <f>SUMIFS('Stock-AF'!P$2:P$215,'Stock-AF'!$C$2:$C$215,Shares!$B193,'Stock-AF'!$G$2:$G$215,Shares!$A$1)/SUMIFS('Stock-AF'!P$2:P$215,'Stock-AF'!$C$2:$C$215,Shares!$A193,'Stock-AF'!$G$2:$G$215,Shares!$A$1)</f>
        <v>4.8419135904651574E-3</v>
      </c>
      <c r="H193" s="9">
        <f>SUMIFS('Stock-AF'!Q$2:Q$215,'Stock-AF'!$C$2:$C$215,Shares!$B193,'Stock-AF'!$G$2:$G$215,Shares!$A$1)/SUMIFS('Stock-AF'!Q$2:Q$215,'Stock-AF'!$C$2:$C$215,Shares!$A193,'Stock-AF'!$G$2:$G$215,Shares!$A$1)</f>
        <v>0</v>
      </c>
      <c r="I193" s="9">
        <f>SUMIFS('Stock-AF'!R$2:R$215,'Stock-AF'!$C$2:$C$215,Shares!$B193,'Stock-AF'!$G$2:$G$215,Shares!$A$1)/SUMIFS('Stock-AF'!R$2:R$215,'Stock-AF'!$C$2:$C$215,Shares!$A193,'Stock-AF'!$G$2:$G$215,Shares!$A$1)</f>
        <v>0</v>
      </c>
      <c r="J193" s="9">
        <f>SUMIFS('Stock-AF'!S$2:S$215,'Stock-AF'!$C$2:$C$215,Shares!$B193,'Stock-AF'!$G$2:$G$215,Shares!$A$1)/SUMIFS('Stock-AF'!S$2:S$215,'Stock-AF'!$C$2:$C$215,Shares!$A193,'Stock-AF'!$G$2:$G$215,Shares!$A$1)</f>
        <v>1.5528417864993094E-2</v>
      </c>
      <c r="K193" s="9">
        <f>SUMIFS('Stock-AF'!T$2:T$215,'Stock-AF'!$C$2:$C$215,Shares!$B193,'Stock-AF'!$G$2:$G$215,Shares!$A$1)/SUMIFS('Stock-AF'!T$2:T$215,'Stock-AF'!$C$2:$C$215,Shares!$A193,'Stock-AF'!$G$2:$G$215,Shares!$A$1)</f>
        <v>0</v>
      </c>
      <c r="L193" s="9">
        <f>SUMIFS('Stock-AF'!U$2:U$215,'Stock-AF'!$C$2:$C$215,Shares!$B193,'Stock-AF'!$G$2:$G$215,Shares!$A$1)/SUMIFS('Stock-AF'!U$2:U$215,'Stock-AF'!$C$2:$C$215,Shares!$A193,'Stock-AF'!$G$2:$G$215,Shares!$A$1)</f>
        <v>0</v>
      </c>
      <c r="M193" s="9">
        <f>SUMIFS('Stock-AF'!V$2:V$215,'Stock-AF'!$C$2:$C$215,Shares!$B193,'Stock-AF'!$G$2:$G$215,Shares!$A$1)/SUMIFS('Stock-AF'!V$2:V$215,'Stock-AF'!$C$2:$C$215,Shares!$A193,'Stock-AF'!$G$2:$G$215,Shares!$A$1)</f>
        <v>0</v>
      </c>
      <c r="N193" s="9">
        <f>SUMIFS('Stock-AF'!W$2:W$215,'Stock-AF'!$C$2:$C$215,Shares!$B193,'Stock-AF'!$G$2:$G$215,Shares!$A$1)/SUMIFS('Stock-AF'!W$2:W$215,'Stock-AF'!$C$2:$C$215,Shares!$A193,'Stock-AF'!$G$2:$G$215,Shares!$A$1)</f>
        <v>0</v>
      </c>
      <c r="O193" s="9">
        <f>SUMIFS('Stock-AF'!X$2:X$215,'Stock-AF'!$C$2:$C$215,Shares!$B193,'Stock-AF'!$G$2:$G$215,Shares!$A$1)/SUMIFS('Stock-AF'!X$2:X$215,'Stock-AF'!$C$2:$C$215,Shares!$A193,'Stock-AF'!$G$2:$G$215,Shares!$A$1)</f>
        <v>0</v>
      </c>
      <c r="P193" s="9">
        <f>SUMIFS('Stock-AF'!Y$2:Y$215,'Stock-AF'!$C$2:$C$215,Shares!$B193,'Stock-AF'!$G$2:$G$215,Shares!$A$1)/SUMIFS('Stock-AF'!Y$2:Y$215,'Stock-AF'!$C$2:$C$215,Shares!$A193,'Stock-AF'!$G$2:$G$215,Shares!$A$1)</f>
        <v>0</v>
      </c>
      <c r="Q193" s="9">
        <f>SUMIFS('Stock-AF'!Z$2:Z$215,'Stock-AF'!$C$2:$C$215,Shares!$B193,'Stock-AF'!$G$2:$G$215,Shares!$A$1)/SUMIFS('Stock-AF'!Z$2:Z$215,'Stock-AF'!$C$2:$C$215,Shares!$A193,'Stock-AF'!$G$2:$G$215,Shares!$A$1)</f>
        <v>0</v>
      </c>
      <c r="R193" s="9">
        <f>SUMIFS('Stock-AF'!AA$2:AA$215,'Stock-AF'!$C$2:$C$215,Shares!$B193,'Stock-AF'!$G$2:$G$215,Shares!$A$1)/SUMIFS('Stock-AF'!AA$2:AA$215,'Stock-AF'!$C$2:$C$215,Shares!$A193,'Stock-AF'!$G$2:$G$215,Shares!$A$1)</f>
        <v>0</v>
      </c>
      <c r="S193" s="9">
        <f>SUMIFS('Stock-AF'!AB$2:AB$215,'Stock-AF'!$C$2:$C$215,Shares!$B193,'Stock-AF'!$G$2:$G$215,Shares!$A$1)/SUMIFS('Stock-AF'!AB$2:AB$215,'Stock-AF'!$C$2:$C$215,Shares!$A193,'Stock-AF'!$G$2:$G$215,Shares!$A$1)</f>
        <v>1.3107205543778106E-3</v>
      </c>
      <c r="T193" s="9">
        <f>SUMIFS('Stock-AF'!AC$2:AC$215,'Stock-AF'!$C$2:$C$215,Shares!$B193,'Stock-AF'!$G$2:$G$215,Shares!$A$1)/SUMIFS('Stock-AF'!AC$2:AC$215,'Stock-AF'!$C$2:$C$215,Shares!$A193,'Stock-AF'!$G$2:$G$215,Shares!$A$1)</f>
        <v>0.12145468296987275</v>
      </c>
      <c r="U193" s="9">
        <f>SUMIFS('Stock-AF'!AD$2:AD$215,'Stock-AF'!$C$2:$C$215,Shares!$B193,'Stock-AF'!$G$2:$G$215,Shares!$A$1)/SUMIFS('Stock-AF'!AD$2:AD$215,'Stock-AF'!$C$2:$C$215,Shares!$A193,'Stock-AF'!$G$2:$G$215,Shares!$A$1)</f>
        <v>0</v>
      </c>
      <c r="V193" s="9">
        <f>SUMIFS('Stock-AF'!AE$2:AE$215,'Stock-AF'!$C$2:$C$215,Shares!$B193,'Stock-AF'!$G$2:$G$215,Shares!$A$1)/SUMIFS('Stock-AF'!AE$2:AE$215,'Stock-AF'!$C$2:$C$215,Shares!$A193,'Stock-AF'!$G$2:$G$215,Shares!$A$1)</f>
        <v>0</v>
      </c>
      <c r="W193" s="9">
        <f>SUMIFS('Stock-AF'!AF$2:AF$215,'Stock-AF'!$C$2:$C$215,Shares!$B193,'Stock-AF'!$G$2:$G$215,Shares!$A$1)/SUMIFS('Stock-AF'!AF$2:AF$215,'Stock-AF'!$C$2:$C$215,Shares!$A193,'Stock-AF'!$G$2:$G$215,Shares!$A$1)</f>
        <v>0</v>
      </c>
      <c r="X193" s="9">
        <f>SUMIFS('Stock-AF'!AG$2:AG$215,'Stock-AF'!$C$2:$C$215,Shares!$B193,'Stock-AF'!$G$2:$G$215,Shares!$A$1)/SUMIFS('Stock-AF'!AG$2:AG$215,'Stock-AF'!$C$2:$C$215,Shares!$A193,'Stock-AF'!$G$2:$G$215,Shares!$A$1)</f>
        <v>0</v>
      </c>
      <c r="Y193" s="9">
        <f>SUMIFS('Stock-AF'!AH$2:AH$215,'Stock-AF'!$C$2:$C$215,Shares!$B193,'Stock-AF'!$G$2:$G$215,Shares!$A$1)/SUMIFS('Stock-AF'!AH$2:AH$215,'Stock-AF'!$C$2:$C$215,Shares!$A193,'Stock-AF'!$G$2:$G$215,Shares!$A$1)</f>
        <v>0</v>
      </c>
      <c r="Z193" s="9">
        <f>SUMIFS('Stock-AF'!AI$2:AI$215,'Stock-AF'!$C$2:$C$215,Shares!$B193,'Stock-AF'!$G$2:$G$215,Shares!$A$1)/SUMIFS('Stock-AF'!AI$2:AI$215,'Stock-AF'!$C$2:$C$215,Shares!$A193,'Stock-AF'!$G$2:$G$215,Shares!$A$1)</f>
        <v>0</v>
      </c>
      <c r="AA193" s="9">
        <f>SUMIFS('Stock-AF'!AJ$2:AJ$215,'Stock-AF'!$C$2:$C$215,Shares!$B193,'Stock-AF'!$G$2:$G$215,Shares!$A$1)/SUMIFS('Stock-AF'!AJ$2:AJ$215,'Stock-AF'!$C$2:$C$215,Shares!$A193,'Stock-AF'!$G$2:$G$215,Shares!$A$1)</f>
        <v>0</v>
      </c>
      <c r="AB193" s="9">
        <f>SUMIFS('Stock-AF'!AK$2:AK$215,'Stock-AF'!$C$2:$C$215,Shares!$B193,'Stock-AF'!$G$2:$G$215,Shares!$A$1)/SUMIFS('Stock-AF'!AK$2:AK$215,'Stock-AF'!$C$2:$C$215,Shares!$A193,'Stock-AF'!$G$2:$G$215,Shares!$A$1)</f>
        <v>0</v>
      </c>
      <c r="AC193" s="9">
        <f>SUMIFS('Stock-AF'!AL$2:AL$215,'Stock-AF'!$C$2:$C$215,Shares!$B193,'Stock-AF'!$G$2:$G$215,Shares!$A$1)/SUMIFS('Stock-AF'!AL$2:AL$215,'Stock-AF'!$C$2:$C$215,Shares!$A193,'Stock-AF'!$G$2:$G$215,Shares!$A$1)</f>
        <v>0</v>
      </c>
      <c r="AD193" s="9">
        <f>SUMIFS('Stock-AF'!AM$2:AM$215,'Stock-AF'!$C$2:$C$215,Shares!$B193,'Stock-AF'!$G$2:$G$215,Shares!$A$1)/SUMIFS('Stock-AF'!AM$2:AM$215,'Stock-AF'!$C$2:$C$215,Shares!$A193,'Stock-AF'!$G$2:$G$215,Shares!$A$1)</f>
        <v>0</v>
      </c>
      <c r="AE193" s="9">
        <f>SUMIFS('Stock-AF'!AN$2:AN$215,'Stock-AF'!$C$2:$C$215,Shares!$B193,'Stock-AF'!$G$2:$G$215,Shares!$A$1)/SUMIFS('Stock-AF'!AN$2:AN$215,'Stock-AF'!$C$2:$C$215,Shares!$A193,'Stock-AF'!$G$2:$G$215,Shares!$A$1)</f>
        <v>0</v>
      </c>
      <c r="AF193" s="9">
        <f>SUMIFS('Stock-AF'!AO$2:AO$215,'Stock-AF'!$C$2:$C$215,Shares!$B193,'Stock-AF'!$G$2:$G$215,Shares!$A$1)/SUMIFS('Stock-AF'!AO$2:AO$215,'Stock-AF'!$C$2:$C$215,Shares!$A193,'Stock-AF'!$G$2:$G$215,Shares!$A$1)</f>
        <v>0.28963365585713913</v>
      </c>
      <c r="AG193" s="9">
        <f>SUMIFS('Stock-AF'!AP$2:AP$215,'Stock-AF'!$C$2:$C$215,Shares!$B193,'Stock-AF'!$G$2:$G$215,Shares!$A$1)/SUMIFS('Stock-AF'!AP$2:AP$215,'Stock-AF'!$C$2:$C$215,Shares!$A193,'Stock-AF'!$G$2:$G$215,Shares!$A$1)</f>
        <v>0</v>
      </c>
      <c r="AH193" s="9">
        <f>SUMIFS('Stock-AF'!AQ$2:AQ$215,'Stock-AF'!$C$2:$C$215,Shares!$B193,'Stock-AF'!$G$2:$G$215,Shares!$A$1)/SUMIFS('Stock-AF'!AQ$2:AQ$215,'Stock-AF'!$C$2:$C$215,Shares!$A193,'Stock-AF'!$G$2:$G$215,Shares!$A$1)</f>
        <v>0</v>
      </c>
      <c r="AI193" s="9">
        <f>SUMIFS('Stock-AF'!AR$2:AR$215,'Stock-AF'!$C$2:$C$215,Shares!$B193,'Stock-AF'!$G$2:$G$215,Shares!$A$1)/SUMIFS('Stock-AF'!AR$2:AR$215,'Stock-AF'!$C$2:$C$215,Shares!$A193,'Stock-AF'!$G$2:$G$215,Shares!$A$1)</f>
        <v>0</v>
      </c>
      <c r="AJ193" s="9">
        <f>SUMIFS('Stock-AF'!AS$2:AS$215,'Stock-AF'!$C$2:$C$215,Shares!$B193,'Stock-AF'!$G$2:$G$215,Shares!$A$1)/SUMIFS('Stock-AF'!AS$2:AS$215,'Stock-AF'!$C$2:$C$215,Shares!$A193,'Stock-AF'!$G$2:$G$215,Shares!$A$1)</f>
        <v>0</v>
      </c>
      <c r="AK193" s="9">
        <f>SUMIFS('Stock-AF'!AT$2:AT$215,'Stock-AF'!$C$2:$C$215,Shares!$B193,'Stock-AF'!$G$2:$G$215,Shares!$A$1)/SUMIFS('Stock-AF'!AT$2:AT$215,'Stock-AF'!$C$2:$C$215,Shares!$A193,'Stock-AF'!$G$2:$G$215,Shares!$A$1)</f>
        <v>0</v>
      </c>
      <c r="AL193" s="9">
        <f>SUMIFS('Stock-AF'!AU$2:AU$215,'Stock-AF'!$C$2:$C$215,Shares!$B193,'Stock-AF'!$G$2:$G$215,Shares!$A$1)/SUMIFS('Stock-AF'!AU$2:AU$215,'Stock-AF'!$C$2:$C$215,Shares!$A193,'Stock-AF'!$G$2:$G$215,Shares!$A$1)</f>
        <v>0</v>
      </c>
      <c r="AM193" s="9">
        <f>SUMIFS('Stock-AF'!AV$2:AV$215,'Stock-AF'!$C$2:$C$215,Shares!$B193,'Stock-AF'!$G$2:$G$215,Shares!$A$1)/SUMIFS('Stock-AF'!AV$2:AV$215,'Stock-AF'!$C$2:$C$215,Shares!$A193,'Stock-AF'!$G$2:$G$215,Shares!$A$1)</f>
        <v>3.8568980357197623E-3</v>
      </c>
    </row>
    <row r="194" spans="1:39">
      <c r="A194" t="str">
        <f t="shared" ref="A194:A215" si="3">LEFT(B194,10)&amp;"*"</f>
        <v>R_ES-WH-DH*</v>
      </c>
      <c r="B194" s="4" t="s">
        <v>95</v>
      </c>
      <c r="C194" s="9">
        <f>SUMIFS('Stock-AF'!L$2:L$215,'Stock-AF'!$C$2:$C$215,Shares!$B194,'Stock-AF'!$G$2:$G$215,Shares!$A$1)/SUMIFS('Stock-AF'!L$2:L$215,'Stock-AF'!$C$2:$C$215,Shares!$A194,'Stock-AF'!$G$2:$G$215,Shares!$A$1)</f>
        <v>0.6305559238419568</v>
      </c>
      <c r="D194" s="9">
        <f>SUMIFS('Stock-AF'!M$2:M$215,'Stock-AF'!$C$2:$C$215,Shares!$B194,'Stock-AF'!$G$2:$G$215,Shares!$A$1)/SUMIFS('Stock-AF'!M$2:M$215,'Stock-AF'!$C$2:$C$215,Shares!$A194,'Stock-AF'!$G$2:$G$215,Shares!$A$1)</f>
        <v>0.25909838968397797</v>
      </c>
      <c r="E194" s="9">
        <f>SUMIFS('Stock-AF'!N$2:N$215,'Stock-AF'!$C$2:$C$215,Shares!$B194,'Stock-AF'!$G$2:$G$215,Shares!$A$1)/SUMIFS('Stock-AF'!N$2:N$215,'Stock-AF'!$C$2:$C$215,Shares!$A194,'Stock-AF'!$G$2:$G$215,Shares!$A$1)</f>
        <v>0.7225391706446096</v>
      </c>
      <c r="F194" s="9">
        <f>SUMIFS('Stock-AF'!O$2:O$215,'Stock-AF'!$C$2:$C$215,Shares!$B194,'Stock-AF'!$G$2:$G$215,Shares!$A$1)/SUMIFS('Stock-AF'!O$2:O$215,'Stock-AF'!$C$2:$C$215,Shares!$A194,'Stock-AF'!$G$2:$G$215,Shares!$A$1)</f>
        <v>0.16285972231237203</v>
      </c>
      <c r="G194" s="9">
        <f>SUMIFS('Stock-AF'!P$2:P$215,'Stock-AF'!$C$2:$C$215,Shares!$B194,'Stock-AF'!$G$2:$G$215,Shares!$A$1)/SUMIFS('Stock-AF'!P$2:P$215,'Stock-AF'!$C$2:$C$215,Shares!$A194,'Stock-AF'!$G$2:$G$215,Shares!$A$1)</f>
        <v>0.65167190862439961</v>
      </c>
      <c r="H194" s="9">
        <f>SUMIFS('Stock-AF'!Q$2:Q$215,'Stock-AF'!$C$2:$C$215,Shares!$B194,'Stock-AF'!$G$2:$G$215,Shares!$A$1)/SUMIFS('Stock-AF'!Q$2:Q$215,'Stock-AF'!$C$2:$C$215,Shares!$A194,'Stock-AF'!$G$2:$G$215,Shares!$A$1)</f>
        <v>0.25952679887218089</v>
      </c>
      <c r="I194" s="9">
        <f>SUMIFS('Stock-AF'!R$2:R$215,'Stock-AF'!$C$2:$C$215,Shares!$B194,'Stock-AF'!$G$2:$G$215,Shares!$A$1)/SUMIFS('Stock-AF'!R$2:R$215,'Stock-AF'!$C$2:$C$215,Shares!$A194,'Stock-AF'!$G$2:$G$215,Shares!$A$1)</f>
        <v>7.6003200134742446E-2</v>
      </c>
      <c r="J194" s="9">
        <f>SUMIFS('Stock-AF'!S$2:S$215,'Stock-AF'!$C$2:$C$215,Shares!$B194,'Stock-AF'!$G$2:$G$215,Shares!$A$1)/SUMIFS('Stock-AF'!S$2:S$215,'Stock-AF'!$C$2:$C$215,Shares!$A194,'Stock-AF'!$G$2:$G$215,Shares!$A$1)</f>
        <v>0.50886754388606215</v>
      </c>
      <c r="K194" s="9">
        <f>SUMIFS('Stock-AF'!T$2:T$215,'Stock-AF'!$C$2:$C$215,Shares!$B194,'Stock-AF'!$G$2:$G$215,Shares!$A$1)/SUMIFS('Stock-AF'!T$2:T$215,'Stock-AF'!$C$2:$C$215,Shares!$A194,'Stock-AF'!$G$2:$G$215,Shares!$A$1)</f>
        <v>0.21058458364418395</v>
      </c>
      <c r="L194" s="9">
        <f>SUMIFS('Stock-AF'!U$2:U$215,'Stock-AF'!$C$2:$C$215,Shares!$B194,'Stock-AF'!$G$2:$G$215,Shares!$A$1)/SUMIFS('Stock-AF'!U$2:U$215,'Stock-AF'!$C$2:$C$215,Shares!$A194,'Stock-AF'!$G$2:$G$215,Shares!$A$1)</f>
        <v>0.14689161236725817</v>
      </c>
      <c r="M194" s="9">
        <f>SUMIFS('Stock-AF'!V$2:V$215,'Stock-AF'!$C$2:$C$215,Shares!$B194,'Stock-AF'!$G$2:$G$215,Shares!$A$1)/SUMIFS('Stock-AF'!V$2:V$215,'Stock-AF'!$C$2:$C$215,Shares!$A194,'Stock-AF'!$G$2:$G$215,Shares!$A$1)</f>
        <v>0.13369352799172304</v>
      </c>
      <c r="N194" s="9">
        <f>SUMIFS('Stock-AF'!W$2:W$215,'Stock-AF'!$C$2:$C$215,Shares!$B194,'Stock-AF'!$G$2:$G$215,Shares!$A$1)/SUMIFS('Stock-AF'!W$2:W$215,'Stock-AF'!$C$2:$C$215,Shares!$A194,'Stock-AF'!$G$2:$G$215,Shares!$A$1)</f>
        <v>0.5182644006091055</v>
      </c>
      <c r="O194" s="9">
        <f>SUMIFS('Stock-AF'!X$2:X$215,'Stock-AF'!$C$2:$C$215,Shares!$B194,'Stock-AF'!$G$2:$G$215,Shares!$A$1)/SUMIFS('Stock-AF'!X$2:X$215,'Stock-AF'!$C$2:$C$215,Shares!$A194,'Stock-AF'!$G$2:$G$215,Shares!$A$1)</f>
        <v>0.35451579377349357</v>
      </c>
      <c r="P194" s="9">
        <f>SUMIFS('Stock-AF'!Y$2:Y$215,'Stock-AF'!$C$2:$C$215,Shares!$B194,'Stock-AF'!$G$2:$G$215,Shares!$A$1)/SUMIFS('Stock-AF'!Y$2:Y$215,'Stock-AF'!$C$2:$C$215,Shares!$A194,'Stock-AF'!$G$2:$G$215,Shares!$A$1)</f>
        <v>0.37828379910296162</v>
      </c>
      <c r="Q194" s="9">
        <f>SUMIFS('Stock-AF'!Z$2:Z$215,'Stock-AF'!$C$2:$C$215,Shares!$B194,'Stock-AF'!$G$2:$G$215,Shares!$A$1)/SUMIFS('Stock-AF'!Z$2:Z$215,'Stock-AF'!$C$2:$C$215,Shares!$A194,'Stock-AF'!$G$2:$G$215,Shares!$A$1)</f>
        <v>0.36456608571580518</v>
      </c>
      <c r="R194" s="9">
        <f>SUMIFS('Stock-AF'!AA$2:AA$215,'Stock-AF'!$C$2:$C$215,Shares!$B194,'Stock-AF'!$G$2:$G$215,Shares!$A$1)/SUMIFS('Stock-AF'!AA$2:AA$215,'Stock-AF'!$C$2:$C$215,Shares!$A194,'Stock-AF'!$G$2:$G$215,Shares!$A$1)</f>
        <v>0.32815018022118564</v>
      </c>
      <c r="S194" s="9">
        <f>SUMIFS('Stock-AF'!AB$2:AB$215,'Stock-AF'!$C$2:$C$215,Shares!$B194,'Stock-AF'!$G$2:$G$215,Shares!$A$1)/SUMIFS('Stock-AF'!AB$2:AB$215,'Stock-AF'!$C$2:$C$215,Shares!$A194,'Stock-AF'!$G$2:$G$215,Shares!$A$1)</f>
        <v>0.21866238118033279</v>
      </c>
      <c r="T194" s="9">
        <f>SUMIFS('Stock-AF'!AC$2:AC$215,'Stock-AF'!$C$2:$C$215,Shares!$B194,'Stock-AF'!$G$2:$G$215,Shares!$A$1)/SUMIFS('Stock-AF'!AC$2:AC$215,'Stock-AF'!$C$2:$C$215,Shares!$A194,'Stock-AF'!$G$2:$G$215,Shares!$A$1)</f>
        <v>0.26626118744485072</v>
      </c>
      <c r="U194" s="9">
        <f>SUMIFS('Stock-AF'!AD$2:AD$215,'Stock-AF'!$C$2:$C$215,Shares!$B194,'Stock-AF'!$G$2:$G$215,Shares!$A$1)/SUMIFS('Stock-AF'!AD$2:AD$215,'Stock-AF'!$C$2:$C$215,Shares!$A194,'Stock-AF'!$G$2:$G$215,Shares!$A$1)</f>
        <v>0.35479475139349126</v>
      </c>
      <c r="V194" s="9">
        <f>SUMIFS('Stock-AF'!AE$2:AE$215,'Stock-AF'!$C$2:$C$215,Shares!$B194,'Stock-AF'!$G$2:$G$215,Shares!$A$1)/SUMIFS('Stock-AF'!AE$2:AE$215,'Stock-AF'!$C$2:$C$215,Shares!$A194,'Stock-AF'!$G$2:$G$215,Shares!$A$1)</f>
        <v>0.1354902322689692</v>
      </c>
      <c r="W194" s="9">
        <f>SUMIFS('Stock-AF'!AF$2:AF$215,'Stock-AF'!$C$2:$C$215,Shares!$B194,'Stock-AF'!$G$2:$G$215,Shares!$A$1)/SUMIFS('Stock-AF'!AF$2:AF$215,'Stock-AF'!$C$2:$C$215,Shares!$A194,'Stock-AF'!$G$2:$G$215,Shares!$A$1)</f>
        <v>0.79675899656085947</v>
      </c>
      <c r="X194" s="9">
        <f>SUMIFS('Stock-AF'!AG$2:AG$215,'Stock-AF'!$C$2:$C$215,Shares!$B194,'Stock-AF'!$G$2:$G$215,Shares!$A$1)/SUMIFS('Stock-AF'!AG$2:AG$215,'Stock-AF'!$C$2:$C$215,Shares!$A194,'Stock-AF'!$G$2:$G$215,Shares!$A$1)</f>
        <v>0.11597704620960443</v>
      </c>
      <c r="Y194" s="9">
        <f>SUMIFS('Stock-AF'!AH$2:AH$215,'Stock-AF'!$C$2:$C$215,Shares!$B194,'Stock-AF'!$G$2:$G$215,Shares!$A$1)/SUMIFS('Stock-AF'!AH$2:AH$215,'Stock-AF'!$C$2:$C$215,Shares!$A194,'Stock-AF'!$G$2:$G$215,Shares!$A$1)</f>
        <v>0.13134413591262803</v>
      </c>
      <c r="Z194" s="9">
        <f>SUMIFS('Stock-AF'!AI$2:AI$215,'Stock-AF'!$C$2:$C$215,Shares!$B194,'Stock-AF'!$G$2:$G$215,Shares!$A$1)/SUMIFS('Stock-AF'!AI$2:AI$215,'Stock-AF'!$C$2:$C$215,Shares!$A194,'Stock-AF'!$G$2:$G$215,Shares!$A$1)</f>
        <v>5.7242816733660849E-2</v>
      </c>
      <c r="AA194" s="9">
        <f>SUMIFS('Stock-AF'!AJ$2:AJ$215,'Stock-AF'!$C$2:$C$215,Shares!$B194,'Stock-AF'!$G$2:$G$215,Shares!$A$1)/SUMIFS('Stock-AF'!AJ$2:AJ$215,'Stock-AF'!$C$2:$C$215,Shares!$A194,'Stock-AF'!$G$2:$G$215,Shares!$A$1)</f>
        <v>0.89575244493953854</v>
      </c>
      <c r="AB194" s="9">
        <f>SUMIFS('Stock-AF'!AK$2:AK$215,'Stock-AF'!$C$2:$C$215,Shares!$B194,'Stock-AF'!$G$2:$G$215,Shares!$A$1)/SUMIFS('Stock-AF'!AK$2:AK$215,'Stock-AF'!$C$2:$C$215,Shares!$A194,'Stock-AF'!$G$2:$G$215,Shares!$A$1)</f>
        <v>0.75509930187496077</v>
      </c>
      <c r="AC194" s="9">
        <f>SUMIFS('Stock-AF'!AL$2:AL$215,'Stock-AF'!$C$2:$C$215,Shares!$B194,'Stock-AF'!$G$2:$G$215,Shares!$A$1)/SUMIFS('Stock-AF'!AL$2:AL$215,'Stock-AF'!$C$2:$C$215,Shares!$A194,'Stock-AF'!$G$2:$G$215,Shares!$A$1)</f>
        <v>0.35023771790808311</v>
      </c>
      <c r="AD194" s="9">
        <f>SUMIFS('Stock-AF'!AM$2:AM$215,'Stock-AF'!$C$2:$C$215,Shares!$B194,'Stock-AF'!$G$2:$G$215,Shares!$A$1)/SUMIFS('Stock-AF'!AM$2:AM$215,'Stock-AF'!$C$2:$C$215,Shares!$A194,'Stock-AF'!$G$2:$G$215,Shares!$A$1)</f>
        <v>7.1141901934430735E-2</v>
      </c>
      <c r="AE194" s="9">
        <f>SUMIFS('Stock-AF'!AN$2:AN$215,'Stock-AF'!$C$2:$C$215,Shares!$B194,'Stock-AF'!$G$2:$G$215,Shares!$A$1)/SUMIFS('Stock-AF'!AN$2:AN$215,'Stock-AF'!$C$2:$C$215,Shares!$A194,'Stock-AF'!$G$2:$G$215,Shares!$A$1)</f>
        <v>0.87156769334360362</v>
      </c>
      <c r="AF194" s="9">
        <f>SUMIFS('Stock-AF'!AO$2:AO$215,'Stock-AF'!$C$2:$C$215,Shares!$B194,'Stock-AF'!$G$2:$G$215,Shares!$A$1)/SUMIFS('Stock-AF'!AO$2:AO$215,'Stock-AF'!$C$2:$C$215,Shares!$A194,'Stock-AF'!$G$2:$G$215,Shares!$A$1)</f>
        <v>5.9151708763301315E-2</v>
      </c>
      <c r="AG194" s="9">
        <f>SUMIFS('Stock-AF'!AP$2:AP$215,'Stock-AF'!$C$2:$C$215,Shares!$B194,'Stock-AF'!$G$2:$G$215,Shares!$A$1)/SUMIFS('Stock-AF'!AP$2:AP$215,'Stock-AF'!$C$2:$C$215,Shares!$A194,'Stock-AF'!$G$2:$G$215,Shares!$A$1)</f>
        <v>0.2618626737374784</v>
      </c>
      <c r="AH194" s="9">
        <f>SUMIFS('Stock-AF'!AQ$2:AQ$215,'Stock-AF'!$C$2:$C$215,Shares!$B194,'Stock-AF'!$G$2:$G$215,Shares!$A$1)/SUMIFS('Stock-AF'!AQ$2:AQ$215,'Stock-AF'!$C$2:$C$215,Shares!$A194,'Stock-AF'!$G$2:$G$215,Shares!$A$1)</f>
        <v>0.11111516367283632</v>
      </c>
      <c r="AI194" s="9">
        <f>SUMIFS('Stock-AF'!AR$2:AR$215,'Stock-AF'!$C$2:$C$215,Shares!$B194,'Stock-AF'!$G$2:$G$215,Shares!$A$1)/SUMIFS('Stock-AF'!AR$2:AR$215,'Stock-AF'!$C$2:$C$215,Shares!$A194,'Stock-AF'!$G$2:$G$215,Shares!$A$1)</f>
        <v>0.64027951549328377</v>
      </c>
      <c r="AJ194" s="9">
        <f>SUMIFS('Stock-AF'!AS$2:AS$215,'Stock-AF'!$C$2:$C$215,Shares!$B194,'Stock-AF'!$G$2:$G$215,Shares!$A$1)/SUMIFS('Stock-AF'!AS$2:AS$215,'Stock-AF'!$C$2:$C$215,Shares!$A194,'Stock-AF'!$G$2:$G$215,Shares!$A$1)</f>
        <v>0.49240143873020098</v>
      </c>
      <c r="AK194" s="9">
        <f>SUMIFS('Stock-AF'!AT$2:AT$215,'Stock-AF'!$C$2:$C$215,Shares!$B194,'Stock-AF'!$G$2:$G$215,Shares!$A$1)/SUMIFS('Stock-AF'!AT$2:AT$215,'Stock-AF'!$C$2:$C$215,Shares!$A194,'Stock-AF'!$G$2:$G$215,Shares!$A$1)</f>
        <v>0.30231685973831146</v>
      </c>
      <c r="AL194" s="9">
        <f>SUMIFS('Stock-AF'!AU$2:AU$215,'Stock-AF'!$C$2:$C$215,Shares!$B194,'Stock-AF'!$G$2:$G$215,Shares!$A$1)/SUMIFS('Stock-AF'!AU$2:AU$215,'Stock-AF'!$C$2:$C$215,Shares!$A194,'Stock-AF'!$G$2:$G$215,Shares!$A$1)</f>
        <v>0.14724698479286855</v>
      </c>
      <c r="AM194" s="9">
        <f>SUMIFS('Stock-AF'!AV$2:AV$215,'Stock-AF'!$C$2:$C$215,Shares!$B194,'Stock-AF'!$G$2:$G$215,Shares!$A$1)/SUMIFS('Stock-AF'!AV$2:AV$215,'Stock-AF'!$C$2:$C$215,Shares!$A194,'Stock-AF'!$G$2:$G$215,Shares!$A$1)</f>
        <v>0.17926170422058957</v>
      </c>
    </row>
    <row r="195" spans="1:39">
      <c r="A195" t="str">
        <f t="shared" si="3"/>
        <v>R_ES-WH-DH*</v>
      </c>
      <c r="B195" s="4" t="s">
        <v>96</v>
      </c>
      <c r="C195" s="9">
        <f>SUMIFS('Stock-AF'!L$2:L$215,'Stock-AF'!$C$2:$C$215,Shares!$B195,'Stock-AF'!$G$2:$G$215,Shares!$A$1)/SUMIFS('Stock-AF'!L$2:L$215,'Stock-AF'!$C$2:$C$215,Shares!$A195,'Stock-AF'!$G$2:$G$215,Shares!$A$1)</f>
        <v>0</v>
      </c>
      <c r="D195" s="9">
        <f>SUMIFS('Stock-AF'!M$2:M$215,'Stock-AF'!$C$2:$C$215,Shares!$B195,'Stock-AF'!$G$2:$G$215,Shares!$A$1)/SUMIFS('Stock-AF'!M$2:M$215,'Stock-AF'!$C$2:$C$215,Shares!$A195,'Stock-AF'!$G$2:$G$215,Shares!$A$1)</f>
        <v>0.17873882882319908</v>
      </c>
      <c r="E195" s="9">
        <f>SUMIFS('Stock-AF'!N$2:N$215,'Stock-AF'!$C$2:$C$215,Shares!$B195,'Stock-AF'!$G$2:$G$215,Shares!$A$1)/SUMIFS('Stock-AF'!N$2:N$215,'Stock-AF'!$C$2:$C$215,Shares!$A195,'Stock-AF'!$G$2:$G$215,Shares!$A$1)</f>
        <v>6.9722230365318064E-2</v>
      </c>
      <c r="F195" s="9">
        <f>SUMIFS('Stock-AF'!O$2:O$215,'Stock-AF'!$C$2:$C$215,Shares!$B195,'Stock-AF'!$G$2:$G$215,Shares!$A$1)/SUMIFS('Stock-AF'!O$2:O$215,'Stock-AF'!$C$2:$C$215,Shares!$A195,'Stock-AF'!$G$2:$G$215,Shares!$A$1)</f>
        <v>0.46985914994305827</v>
      </c>
      <c r="G195" s="9">
        <f>SUMIFS('Stock-AF'!P$2:P$215,'Stock-AF'!$C$2:$C$215,Shares!$B195,'Stock-AF'!$G$2:$G$215,Shares!$A$1)/SUMIFS('Stock-AF'!P$2:P$215,'Stock-AF'!$C$2:$C$215,Shares!$A195,'Stock-AF'!$G$2:$G$215,Shares!$A$1)</f>
        <v>1.0801191855653036E-2</v>
      </c>
      <c r="H195" s="9">
        <f>SUMIFS('Stock-AF'!Q$2:Q$215,'Stock-AF'!$C$2:$C$215,Shares!$B195,'Stock-AF'!$G$2:$G$215,Shares!$A$1)/SUMIFS('Stock-AF'!Q$2:Q$215,'Stock-AF'!$C$2:$C$215,Shares!$A195,'Stock-AF'!$G$2:$G$215,Shares!$A$1)</f>
        <v>0.20723606106732206</v>
      </c>
      <c r="I195" s="9">
        <f>SUMIFS('Stock-AF'!R$2:R$215,'Stock-AF'!$C$2:$C$215,Shares!$B195,'Stock-AF'!$G$2:$G$215,Shares!$A$1)/SUMIFS('Stock-AF'!R$2:R$215,'Stock-AF'!$C$2:$C$215,Shares!$A195,'Stock-AF'!$G$2:$G$215,Shares!$A$1)</f>
        <v>0</v>
      </c>
      <c r="J195" s="9">
        <f>SUMIFS('Stock-AF'!S$2:S$215,'Stock-AF'!$C$2:$C$215,Shares!$B195,'Stock-AF'!$G$2:$G$215,Shares!$A$1)/SUMIFS('Stock-AF'!S$2:S$215,'Stock-AF'!$C$2:$C$215,Shares!$A195,'Stock-AF'!$G$2:$G$215,Shares!$A$1)</f>
        <v>0.28751231304602143</v>
      </c>
      <c r="K195" s="9">
        <f>SUMIFS('Stock-AF'!T$2:T$215,'Stock-AF'!$C$2:$C$215,Shares!$B195,'Stock-AF'!$G$2:$G$215,Shares!$A$1)/SUMIFS('Stock-AF'!T$2:T$215,'Stock-AF'!$C$2:$C$215,Shares!$A195,'Stock-AF'!$G$2:$G$215,Shares!$A$1)</f>
        <v>0.38522284545881619</v>
      </c>
      <c r="L195" s="9">
        <f>SUMIFS('Stock-AF'!U$2:U$215,'Stock-AF'!$C$2:$C$215,Shares!$B195,'Stock-AF'!$G$2:$G$215,Shares!$A$1)/SUMIFS('Stock-AF'!U$2:U$215,'Stock-AF'!$C$2:$C$215,Shares!$A195,'Stock-AF'!$G$2:$G$215,Shares!$A$1)</f>
        <v>0.13728344920470439</v>
      </c>
      <c r="M195" s="9">
        <f>SUMIFS('Stock-AF'!V$2:V$215,'Stock-AF'!$C$2:$C$215,Shares!$B195,'Stock-AF'!$G$2:$G$215,Shares!$A$1)/SUMIFS('Stock-AF'!V$2:V$215,'Stock-AF'!$C$2:$C$215,Shares!$A195,'Stock-AF'!$G$2:$G$215,Shares!$A$1)</f>
        <v>4.3913093459018268E-2</v>
      </c>
      <c r="N195" s="9">
        <f>SUMIFS('Stock-AF'!W$2:W$215,'Stock-AF'!$C$2:$C$215,Shares!$B195,'Stock-AF'!$G$2:$G$215,Shares!$A$1)/SUMIFS('Stock-AF'!W$2:W$215,'Stock-AF'!$C$2:$C$215,Shares!$A195,'Stock-AF'!$G$2:$G$215,Shares!$A$1)</f>
        <v>2.1681865121733444E-2</v>
      </c>
      <c r="O195" s="9">
        <f>SUMIFS('Stock-AF'!X$2:X$215,'Stock-AF'!$C$2:$C$215,Shares!$B195,'Stock-AF'!$G$2:$G$215,Shares!$A$1)/SUMIFS('Stock-AF'!X$2:X$215,'Stock-AF'!$C$2:$C$215,Shares!$A195,'Stock-AF'!$G$2:$G$215,Shares!$A$1)</f>
        <v>0.31023428249370499</v>
      </c>
      <c r="P195" s="9">
        <f>SUMIFS('Stock-AF'!Y$2:Y$215,'Stock-AF'!$C$2:$C$215,Shares!$B195,'Stock-AF'!$G$2:$G$215,Shares!$A$1)/SUMIFS('Stock-AF'!Y$2:Y$215,'Stock-AF'!$C$2:$C$215,Shares!$A195,'Stock-AF'!$G$2:$G$215,Shares!$A$1)</f>
        <v>6.5780244694927607E-3</v>
      </c>
      <c r="Q195" s="9">
        <f>SUMIFS('Stock-AF'!Z$2:Z$215,'Stock-AF'!$C$2:$C$215,Shares!$B195,'Stock-AF'!$G$2:$G$215,Shares!$A$1)/SUMIFS('Stock-AF'!Z$2:Z$215,'Stock-AF'!$C$2:$C$215,Shares!$A195,'Stock-AF'!$G$2:$G$215,Shares!$A$1)</f>
        <v>0.32370584098871968</v>
      </c>
      <c r="R195" s="9">
        <f>SUMIFS('Stock-AF'!AA$2:AA$215,'Stock-AF'!$C$2:$C$215,Shares!$B195,'Stock-AF'!$G$2:$G$215,Shares!$A$1)/SUMIFS('Stock-AF'!AA$2:AA$215,'Stock-AF'!$C$2:$C$215,Shares!$A195,'Stock-AF'!$G$2:$G$215,Shares!$A$1)</f>
        <v>0.32156872393558728</v>
      </c>
      <c r="S195" s="9">
        <f>SUMIFS('Stock-AF'!AB$2:AB$215,'Stock-AF'!$C$2:$C$215,Shares!$B195,'Stock-AF'!$G$2:$G$215,Shares!$A$1)/SUMIFS('Stock-AF'!AB$2:AB$215,'Stock-AF'!$C$2:$C$215,Shares!$A195,'Stock-AF'!$G$2:$G$215,Shares!$A$1)</f>
        <v>0.51910232738380047</v>
      </c>
      <c r="T195" s="9">
        <f>SUMIFS('Stock-AF'!AC$2:AC$215,'Stock-AF'!$C$2:$C$215,Shares!$B195,'Stock-AF'!$G$2:$G$215,Shares!$A$1)/SUMIFS('Stock-AF'!AC$2:AC$215,'Stock-AF'!$C$2:$C$215,Shares!$A195,'Stock-AF'!$G$2:$G$215,Shares!$A$1)</f>
        <v>0.24073490482793422</v>
      </c>
      <c r="U195" s="9">
        <f>SUMIFS('Stock-AF'!AD$2:AD$215,'Stock-AF'!$C$2:$C$215,Shares!$B195,'Stock-AF'!$G$2:$G$215,Shares!$A$1)/SUMIFS('Stock-AF'!AD$2:AD$215,'Stock-AF'!$C$2:$C$215,Shares!$A195,'Stock-AF'!$G$2:$G$215,Shares!$A$1)</f>
        <v>0</v>
      </c>
      <c r="V195" s="9">
        <f>SUMIFS('Stock-AF'!AE$2:AE$215,'Stock-AF'!$C$2:$C$215,Shares!$B195,'Stock-AF'!$G$2:$G$215,Shares!$A$1)/SUMIFS('Stock-AF'!AE$2:AE$215,'Stock-AF'!$C$2:$C$215,Shares!$A195,'Stock-AF'!$G$2:$G$215,Shares!$A$1)</f>
        <v>0.65446642806489785</v>
      </c>
      <c r="W195" s="9">
        <f>SUMIFS('Stock-AF'!AF$2:AF$215,'Stock-AF'!$C$2:$C$215,Shares!$B195,'Stock-AF'!$G$2:$G$215,Shares!$A$1)/SUMIFS('Stock-AF'!AF$2:AF$215,'Stock-AF'!$C$2:$C$215,Shares!$A195,'Stock-AF'!$G$2:$G$215,Shares!$A$1)</f>
        <v>0</v>
      </c>
      <c r="X195" s="9">
        <f>SUMIFS('Stock-AF'!AG$2:AG$215,'Stock-AF'!$C$2:$C$215,Shares!$B195,'Stock-AF'!$G$2:$G$215,Shares!$A$1)/SUMIFS('Stock-AF'!AG$2:AG$215,'Stock-AF'!$C$2:$C$215,Shares!$A195,'Stock-AF'!$G$2:$G$215,Shares!$A$1)</f>
        <v>7.6940501359105934E-2</v>
      </c>
      <c r="Y195" s="9">
        <f>SUMIFS('Stock-AF'!AH$2:AH$215,'Stock-AF'!$C$2:$C$215,Shares!$B195,'Stock-AF'!$G$2:$G$215,Shares!$A$1)/SUMIFS('Stock-AF'!AH$2:AH$215,'Stock-AF'!$C$2:$C$215,Shares!$A195,'Stock-AF'!$G$2:$G$215,Shares!$A$1)</f>
        <v>0.44150189164108711</v>
      </c>
      <c r="Z195" s="9">
        <f>SUMIFS('Stock-AF'!AI$2:AI$215,'Stock-AF'!$C$2:$C$215,Shares!$B195,'Stock-AF'!$G$2:$G$215,Shares!$A$1)/SUMIFS('Stock-AF'!AI$2:AI$215,'Stock-AF'!$C$2:$C$215,Shares!$A195,'Stock-AF'!$G$2:$G$215,Shares!$A$1)</f>
        <v>8.1956230460027021E-2</v>
      </c>
      <c r="AA195" s="9">
        <f>SUMIFS('Stock-AF'!AJ$2:AJ$215,'Stock-AF'!$C$2:$C$215,Shares!$B195,'Stock-AF'!$G$2:$G$215,Shares!$A$1)/SUMIFS('Stock-AF'!AJ$2:AJ$215,'Stock-AF'!$C$2:$C$215,Shares!$A195,'Stock-AF'!$G$2:$G$215,Shares!$A$1)</f>
        <v>0</v>
      </c>
      <c r="AB195" s="9">
        <f>SUMIFS('Stock-AF'!AK$2:AK$215,'Stock-AF'!$C$2:$C$215,Shares!$B195,'Stock-AF'!$G$2:$G$215,Shares!$A$1)/SUMIFS('Stock-AF'!AK$2:AK$215,'Stock-AF'!$C$2:$C$215,Shares!$A195,'Stock-AF'!$G$2:$G$215,Shares!$A$1)</f>
        <v>0</v>
      </c>
      <c r="AC195" s="9">
        <f>SUMIFS('Stock-AF'!AL$2:AL$215,'Stock-AF'!$C$2:$C$215,Shares!$B195,'Stock-AF'!$G$2:$G$215,Shares!$A$1)/SUMIFS('Stock-AF'!AL$2:AL$215,'Stock-AF'!$C$2:$C$215,Shares!$A195,'Stock-AF'!$G$2:$G$215,Shares!$A$1)</f>
        <v>0</v>
      </c>
      <c r="AD195" s="9">
        <f>SUMIFS('Stock-AF'!AM$2:AM$215,'Stock-AF'!$C$2:$C$215,Shares!$B195,'Stock-AF'!$G$2:$G$215,Shares!$A$1)/SUMIFS('Stock-AF'!AM$2:AM$215,'Stock-AF'!$C$2:$C$215,Shares!$A195,'Stock-AF'!$G$2:$G$215,Shares!$A$1)</f>
        <v>0.83959330904843388</v>
      </c>
      <c r="AE195" s="9">
        <f>SUMIFS('Stock-AF'!AN$2:AN$215,'Stock-AF'!$C$2:$C$215,Shares!$B195,'Stock-AF'!$G$2:$G$215,Shares!$A$1)/SUMIFS('Stock-AF'!AN$2:AN$215,'Stock-AF'!$C$2:$C$215,Shares!$A195,'Stock-AF'!$G$2:$G$215,Shares!$A$1)</f>
        <v>5.9680577612890859E-4</v>
      </c>
      <c r="AF195" s="9">
        <f>SUMIFS('Stock-AF'!AO$2:AO$215,'Stock-AF'!$C$2:$C$215,Shares!$B195,'Stock-AF'!$G$2:$G$215,Shares!$A$1)/SUMIFS('Stock-AF'!AO$2:AO$215,'Stock-AF'!$C$2:$C$215,Shares!$A195,'Stock-AF'!$G$2:$G$215,Shares!$A$1)</f>
        <v>0.17014662958792018</v>
      </c>
      <c r="AG195" s="9">
        <f>SUMIFS('Stock-AF'!AP$2:AP$215,'Stock-AF'!$C$2:$C$215,Shares!$B195,'Stock-AF'!$G$2:$G$215,Shares!$A$1)/SUMIFS('Stock-AF'!AP$2:AP$215,'Stock-AF'!$C$2:$C$215,Shares!$A195,'Stock-AF'!$G$2:$G$215,Shares!$A$1)</f>
        <v>0.1590932723302487</v>
      </c>
      <c r="AH195" s="9">
        <f>SUMIFS('Stock-AF'!AQ$2:AQ$215,'Stock-AF'!$C$2:$C$215,Shares!$B195,'Stock-AF'!$G$2:$G$215,Shares!$A$1)/SUMIFS('Stock-AF'!AQ$2:AQ$215,'Stock-AF'!$C$2:$C$215,Shares!$A195,'Stock-AF'!$G$2:$G$215,Shares!$A$1)</f>
        <v>0.27683049147442268</v>
      </c>
      <c r="AI195" s="9">
        <f>SUMIFS('Stock-AF'!AR$2:AR$215,'Stock-AF'!$C$2:$C$215,Shares!$B195,'Stock-AF'!$G$2:$G$215,Shares!$A$1)/SUMIFS('Stock-AF'!AR$2:AR$215,'Stock-AF'!$C$2:$C$215,Shares!$A195,'Stock-AF'!$G$2:$G$215,Shares!$A$1)</f>
        <v>9.5693927430652873E-2</v>
      </c>
      <c r="AJ195" s="9">
        <f>SUMIFS('Stock-AF'!AS$2:AS$215,'Stock-AF'!$C$2:$C$215,Shares!$B195,'Stock-AF'!$G$2:$G$215,Shares!$A$1)/SUMIFS('Stock-AF'!AS$2:AS$215,'Stock-AF'!$C$2:$C$215,Shares!$A195,'Stock-AF'!$G$2:$G$215,Shares!$A$1)</f>
        <v>1.3094645099974647E-2</v>
      </c>
      <c r="AK195" s="9">
        <f>SUMIFS('Stock-AF'!AT$2:AT$215,'Stock-AF'!$C$2:$C$215,Shares!$B195,'Stock-AF'!$G$2:$G$215,Shares!$A$1)/SUMIFS('Stock-AF'!AT$2:AT$215,'Stock-AF'!$C$2:$C$215,Shares!$A195,'Stock-AF'!$G$2:$G$215,Shares!$A$1)</f>
        <v>7.3200544489818747E-2</v>
      </c>
      <c r="AL195" s="9">
        <f>SUMIFS('Stock-AF'!AU$2:AU$215,'Stock-AF'!$C$2:$C$215,Shares!$B195,'Stock-AF'!$G$2:$G$215,Shares!$A$1)/SUMIFS('Stock-AF'!AU$2:AU$215,'Stock-AF'!$C$2:$C$215,Shares!$A195,'Stock-AF'!$G$2:$G$215,Shares!$A$1)</f>
        <v>0.5110120608285269</v>
      </c>
      <c r="AM195" s="9">
        <f>SUMIFS('Stock-AF'!AV$2:AV$215,'Stock-AF'!$C$2:$C$215,Shares!$B195,'Stock-AF'!$G$2:$G$215,Shares!$A$1)/SUMIFS('Stock-AF'!AV$2:AV$215,'Stock-AF'!$C$2:$C$215,Shares!$A195,'Stock-AF'!$G$2:$G$215,Shares!$A$1)</f>
        <v>0.73280582367587854</v>
      </c>
    </row>
    <row r="196" spans="1:39">
      <c r="A196" t="str">
        <f t="shared" si="3"/>
        <v>R_ES-WH-DH*</v>
      </c>
      <c r="B196" s="4" t="s">
        <v>97</v>
      </c>
      <c r="C196" s="9">
        <f>SUMIFS('Stock-AF'!L$2:L$215,'Stock-AF'!$C$2:$C$215,Shares!$B196,'Stock-AF'!$G$2:$G$215,Shares!$A$1)/SUMIFS('Stock-AF'!L$2:L$215,'Stock-AF'!$C$2:$C$215,Shares!$A196,'Stock-AF'!$G$2:$G$215,Shares!$A$1)</f>
        <v>0</v>
      </c>
      <c r="D196" s="9">
        <f>SUMIFS('Stock-AF'!M$2:M$215,'Stock-AF'!$C$2:$C$215,Shares!$B196,'Stock-AF'!$G$2:$G$215,Shares!$A$1)/SUMIFS('Stock-AF'!M$2:M$215,'Stock-AF'!$C$2:$C$215,Shares!$A196,'Stock-AF'!$G$2:$G$215,Shares!$A$1)</f>
        <v>0.16886097396690466</v>
      </c>
      <c r="E196" s="9">
        <f>SUMIFS('Stock-AF'!N$2:N$215,'Stock-AF'!$C$2:$C$215,Shares!$B196,'Stock-AF'!$G$2:$G$215,Shares!$A$1)/SUMIFS('Stock-AF'!N$2:N$215,'Stock-AF'!$C$2:$C$215,Shares!$A196,'Stock-AF'!$G$2:$G$215,Shares!$A$1)</f>
        <v>0.18632634184535438</v>
      </c>
      <c r="F196" s="9">
        <f>SUMIFS('Stock-AF'!O$2:O$215,'Stock-AF'!$C$2:$C$215,Shares!$B196,'Stock-AF'!$G$2:$G$215,Shares!$A$1)/SUMIFS('Stock-AF'!O$2:O$215,'Stock-AF'!$C$2:$C$215,Shares!$A196,'Stock-AF'!$G$2:$G$215,Shares!$A$1)</f>
        <v>1.7849661594019058E-3</v>
      </c>
      <c r="G196" s="9">
        <f>SUMIFS('Stock-AF'!P$2:P$215,'Stock-AF'!$C$2:$C$215,Shares!$B196,'Stock-AF'!$G$2:$G$215,Shares!$A$1)/SUMIFS('Stock-AF'!P$2:P$215,'Stock-AF'!$C$2:$C$215,Shares!$A196,'Stock-AF'!$G$2:$G$215,Shares!$A$1)</f>
        <v>0.26282900182089086</v>
      </c>
      <c r="H196" s="9">
        <f>SUMIFS('Stock-AF'!Q$2:Q$215,'Stock-AF'!$C$2:$C$215,Shares!$B196,'Stock-AF'!$G$2:$G$215,Shares!$A$1)/SUMIFS('Stock-AF'!Q$2:Q$215,'Stock-AF'!$C$2:$C$215,Shares!$A196,'Stock-AF'!$G$2:$G$215,Shares!$A$1)</f>
        <v>3.6439813101205032E-2</v>
      </c>
      <c r="I196" s="9">
        <f>SUMIFS('Stock-AF'!R$2:R$215,'Stock-AF'!$C$2:$C$215,Shares!$B196,'Stock-AF'!$G$2:$G$215,Shares!$A$1)/SUMIFS('Stock-AF'!R$2:R$215,'Stock-AF'!$C$2:$C$215,Shares!$A196,'Stock-AF'!$G$2:$G$215,Shares!$A$1)</f>
        <v>0</v>
      </c>
      <c r="J196" s="9">
        <f>SUMIFS('Stock-AF'!S$2:S$215,'Stock-AF'!$C$2:$C$215,Shares!$B196,'Stock-AF'!$G$2:$G$215,Shares!$A$1)/SUMIFS('Stock-AF'!S$2:S$215,'Stock-AF'!$C$2:$C$215,Shares!$A196,'Stock-AF'!$G$2:$G$215,Shares!$A$1)</f>
        <v>0.14321846892380743</v>
      </c>
      <c r="K196" s="9">
        <f>SUMIFS('Stock-AF'!T$2:T$215,'Stock-AF'!$C$2:$C$215,Shares!$B196,'Stock-AF'!$G$2:$G$215,Shares!$A$1)/SUMIFS('Stock-AF'!T$2:T$215,'Stock-AF'!$C$2:$C$215,Shares!$A196,'Stock-AF'!$G$2:$G$215,Shares!$A$1)</f>
        <v>9.5064150387297153E-2</v>
      </c>
      <c r="L196" s="9">
        <f>SUMIFS('Stock-AF'!U$2:U$215,'Stock-AF'!$C$2:$C$215,Shares!$B196,'Stock-AF'!$G$2:$G$215,Shares!$A$1)/SUMIFS('Stock-AF'!U$2:U$215,'Stock-AF'!$C$2:$C$215,Shares!$A196,'Stock-AF'!$G$2:$G$215,Shares!$A$1)</f>
        <v>0.5107221226907892</v>
      </c>
      <c r="M196" s="9">
        <f>SUMIFS('Stock-AF'!V$2:V$215,'Stock-AF'!$C$2:$C$215,Shares!$B196,'Stock-AF'!$G$2:$G$215,Shares!$A$1)/SUMIFS('Stock-AF'!V$2:V$215,'Stock-AF'!$C$2:$C$215,Shares!$A196,'Stock-AF'!$G$2:$G$215,Shares!$A$1)</f>
        <v>0.51902517530750669</v>
      </c>
      <c r="N196" s="9">
        <f>SUMIFS('Stock-AF'!W$2:W$215,'Stock-AF'!$C$2:$C$215,Shares!$B196,'Stock-AF'!$G$2:$G$215,Shares!$A$1)/SUMIFS('Stock-AF'!W$2:W$215,'Stock-AF'!$C$2:$C$215,Shares!$A196,'Stock-AF'!$G$2:$G$215,Shares!$A$1)</f>
        <v>1.1289447429681625E-2</v>
      </c>
      <c r="O196" s="9">
        <f>SUMIFS('Stock-AF'!X$2:X$215,'Stock-AF'!$C$2:$C$215,Shares!$B196,'Stock-AF'!$G$2:$G$215,Shares!$A$1)/SUMIFS('Stock-AF'!X$2:X$215,'Stock-AF'!$C$2:$C$215,Shares!$A196,'Stock-AF'!$G$2:$G$215,Shares!$A$1)</f>
        <v>0</v>
      </c>
      <c r="P196" s="9">
        <f>SUMIFS('Stock-AF'!Y$2:Y$215,'Stock-AF'!$C$2:$C$215,Shares!$B196,'Stock-AF'!$G$2:$G$215,Shares!$A$1)/SUMIFS('Stock-AF'!Y$2:Y$215,'Stock-AF'!$C$2:$C$215,Shares!$A196,'Stock-AF'!$G$2:$G$215,Shares!$A$1)</f>
        <v>0.37756343907460316</v>
      </c>
      <c r="Q196" s="9">
        <f>SUMIFS('Stock-AF'!Z$2:Z$215,'Stock-AF'!$C$2:$C$215,Shares!$B196,'Stock-AF'!$G$2:$G$215,Shares!$A$1)/SUMIFS('Stock-AF'!Z$2:Z$215,'Stock-AF'!$C$2:$C$215,Shares!$A196,'Stock-AF'!$G$2:$G$215,Shares!$A$1)</f>
        <v>6.0688616879054892E-2</v>
      </c>
      <c r="R196" s="9">
        <f>SUMIFS('Stock-AF'!AA$2:AA$215,'Stock-AF'!$C$2:$C$215,Shares!$B196,'Stock-AF'!$G$2:$G$215,Shares!$A$1)/SUMIFS('Stock-AF'!AA$2:AA$215,'Stock-AF'!$C$2:$C$215,Shares!$A196,'Stock-AF'!$G$2:$G$215,Shares!$A$1)</f>
        <v>0.10499575588333031</v>
      </c>
      <c r="S196" s="9">
        <f>SUMIFS('Stock-AF'!AB$2:AB$215,'Stock-AF'!$C$2:$C$215,Shares!$B196,'Stock-AF'!$G$2:$G$215,Shares!$A$1)/SUMIFS('Stock-AF'!AB$2:AB$215,'Stock-AF'!$C$2:$C$215,Shares!$A196,'Stock-AF'!$G$2:$G$215,Shares!$A$1)</f>
        <v>0.15047641842759191</v>
      </c>
      <c r="T196" s="9">
        <f>SUMIFS('Stock-AF'!AC$2:AC$215,'Stock-AF'!$C$2:$C$215,Shares!$B196,'Stock-AF'!$G$2:$G$215,Shares!$A$1)/SUMIFS('Stock-AF'!AC$2:AC$215,'Stock-AF'!$C$2:$C$215,Shares!$A196,'Stock-AF'!$G$2:$G$215,Shares!$A$1)</f>
        <v>0</v>
      </c>
      <c r="U196" s="9">
        <f>SUMIFS('Stock-AF'!AD$2:AD$215,'Stock-AF'!$C$2:$C$215,Shares!$B196,'Stock-AF'!$G$2:$G$215,Shares!$A$1)/SUMIFS('Stock-AF'!AD$2:AD$215,'Stock-AF'!$C$2:$C$215,Shares!$A196,'Stock-AF'!$G$2:$G$215,Shares!$A$1)</f>
        <v>0.62524768293946431</v>
      </c>
      <c r="V196" s="9">
        <f>SUMIFS('Stock-AF'!AE$2:AE$215,'Stock-AF'!$C$2:$C$215,Shares!$B196,'Stock-AF'!$G$2:$G$215,Shares!$A$1)/SUMIFS('Stock-AF'!AE$2:AE$215,'Stock-AF'!$C$2:$C$215,Shares!$A196,'Stock-AF'!$G$2:$G$215,Shares!$A$1)</f>
        <v>3.9967415454344925E-3</v>
      </c>
      <c r="W196" s="9">
        <f>SUMIFS('Stock-AF'!AF$2:AF$215,'Stock-AF'!$C$2:$C$215,Shares!$B196,'Stock-AF'!$G$2:$G$215,Shares!$A$1)/SUMIFS('Stock-AF'!AF$2:AF$215,'Stock-AF'!$C$2:$C$215,Shares!$A196,'Stock-AF'!$G$2:$G$215,Shares!$A$1)</f>
        <v>1.5095064880885313E-2</v>
      </c>
      <c r="X196" s="9">
        <f>SUMIFS('Stock-AF'!AG$2:AG$215,'Stock-AF'!$C$2:$C$215,Shares!$B196,'Stock-AF'!$G$2:$G$215,Shares!$A$1)/SUMIFS('Stock-AF'!AG$2:AG$215,'Stock-AF'!$C$2:$C$215,Shares!$A196,'Stock-AF'!$G$2:$G$215,Shares!$A$1)</f>
        <v>0.50211416490486172</v>
      </c>
      <c r="Y196" s="9">
        <f>SUMIFS('Stock-AF'!AH$2:AH$215,'Stock-AF'!$C$2:$C$215,Shares!$B196,'Stock-AF'!$G$2:$G$215,Shares!$A$1)/SUMIFS('Stock-AF'!AH$2:AH$215,'Stock-AF'!$C$2:$C$215,Shares!$A196,'Stock-AF'!$G$2:$G$215,Shares!$A$1)</f>
        <v>0</v>
      </c>
      <c r="Z196" s="9">
        <f>SUMIFS('Stock-AF'!AI$2:AI$215,'Stock-AF'!$C$2:$C$215,Shares!$B196,'Stock-AF'!$G$2:$G$215,Shares!$A$1)/SUMIFS('Stock-AF'!AI$2:AI$215,'Stock-AF'!$C$2:$C$215,Shares!$A196,'Stock-AF'!$G$2:$G$215,Shares!$A$1)</f>
        <v>0.42154235521810346</v>
      </c>
      <c r="AA196" s="9">
        <f>SUMIFS('Stock-AF'!AJ$2:AJ$215,'Stock-AF'!$C$2:$C$215,Shares!$B196,'Stock-AF'!$G$2:$G$215,Shares!$A$1)/SUMIFS('Stock-AF'!AJ$2:AJ$215,'Stock-AF'!$C$2:$C$215,Shares!$A196,'Stock-AF'!$G$2:$G$215,Shares!$A$1)</f>
        <v>0</v>
      </c>
      <c r="AB196" s="9">
        <f>SUMIFS('Stock-AF'!AK$2:AK$215,'Stock-AF'!$C$2:$C$215,Shares!$B196,'Stock-AF'!$G$2:$G$215,Shares!$A$1)/SUMIFS('Stock-AF'!AK$2:AK$215,'Stock-AF'!$C$2:$C$215,Shares!$A196,'Stock-AF'!$G$2:$G$215,Shares!$A$1)</f>
        <v>9.8502203411834841E-2</v>
      </c>
      <c r="AC196" s="9">
        <f>SUMIFS('Stock-AF'!AL$2:AL$215,'Stock-AF'!$C$2:$C$215,Shares!$B196,'Stock-AF'!$G$2:$G$215,Shares!$A$1)/SUMIFS('Stock-AF'!AL$2:AL$215,'Stock-AF'!$C$2:$C$215,Shares!$A196,'Stock-AF'!$G$2:$G$215,Shares!$A$1)</f>
        <v>0</v>
      </c>
      <c r="AD196" s="9">
        <f>SUMIFS('Stock-AF'!AM$2:AM$215,'Stock-AF'!$C$2:$C$215,Shares!$B196,'Stock-AF'!$G$2:$G$215,Shares!$A$1)/SUMIFS('Stock-AF'!AM$2:AM$215,'Stock-AF'!$C$2:$C$215,Shares!$A196,'Stock-AF'!$G$2:$G$215,Shares!$A$1)</f>
        <v>4.3685676526635346E-2</v>
      </c>
      <c r="AE196" s="9">
        <f>SUMIFS('Stock-AF'!AN$2:AN$215,'Stock-AF'!$C$2:$C$215,Shares!$B196,'Stock-AF'!$G$2:$G$215,Shares!$A$1)/SUMIFS('Stock-AF'!AN$2:AN$215,'Stock-AF'!$C$2:$C$215,Shares!$A196,'Stock-AF'!$G$2:$G$215,Shares!$A$1)</f>
        <v>2.0602986207393828E-2</v>
      </c>
      <c r="AF196" s="9">
        <f>SUMIFS('Stock-AF'!AO$2:AO$215,'Stock-AF'!$C$2:$C$215,Shares!$B196,'Stock-AF'!$G$2:$G$215,Shares!$A$1)/SUMIFS('Stock-AF'!AO$2:AO$215,'Stock-AF'!$C$2:$C$215,Shares!$A196,'Stock-AF'!$G$2:$G$215,Shares!$A$1)</f>
        <v>0.35495047229436255</v>
      </c>
      <c r="AG196" s="9">
        <f>SUMIFS('Stock-AF'!AP$2:AP$215,'Stock-AF'!$C$2:$C$215,Shares!$B196,'Stock-AF'!$G$2:$G$215,Shares!$A$1)/SUMIFS('Stock-AF'!AP$2:AP$215,'Stock-AF'!$C$2:$C$215,Shares!$A196,'Stock-AF'!$G$2:$G$215,Shares!$A$1)</f>
        <v>6.7588645107622006E-3</v>
      </c>
      <c r="AH196" s="9">
        <f>SUMIFS('Stock-AF'!AQ$2:AQ$215,'Stock-AF'!$C$2:$C$215,Shares!$B196,'Stock-AF'!$G$2:$G$215,Shares!$A$1)/SUMIFS('Stock-AF'!AQ$2:AQ$215,'Stock-AF'!$C$2:$C$215,Shares!$A196,'Stock-AF'!$G$2:$G$215,Shares!$A$1)</f>
        <v>0.23464940275371576</v>
      </c>
      <c r="AI196" s="9">
        <f>SUMIFS('Stock-AF'!AR$2:AR$215,'Stock-AF'!$C$2:$C$215,Shares!$B196,'Stock-AF'!$G$2:$G$215,Shares!$A$1)/SUMIFS('Stock-AF'!AR$2:AR$215,'Stock-AF'!$C$2:$C$215,Shares!$A196,'Stock-AF'!$G$2:$G$215,Shares!$A$1)</f>
        <v>0.20294425294001797</v>
      </c>
      <c r="AJ196" s="9">
        <f>SUMIFS('Stock-AF'!AS$2:AS$215,'Stock-AF'!$C$2:$C$215,Shares!$B196,'Stock-AF'!$G$2:$G$215,Shares!$A$1)/SUMIFS('Stock-AF'!AS$2:AS$215,'Stock-AF'!$C$2:$C$215,Shares!$A196,'Stock-AF'!$G$2:$G$215,Shares!$A$1)</f>
        <v>0.45918351755477016</v>
      </c>
      <c r="AK196" s="9">
        <f>SUMIFS('Stock-AF'!AT$2:AT$215,'Stock-AF'!$C$2:$C$215,Shares!$B196,'Stock-AF'!$G$2:$G$215,Shares!$A$1)/SUMIFS('Stock-AF'!AT$2:AT$215,'Stock-AF'!$C$2:$C$215,Shares!$A196,'Stock-AF'!$G$2:$G$215,Shares!$A$1)</f>
        <v>9.9799983331944481E-2</v>
      </c>
      <c r="AL196" s="9">
        <f>SUMIFS('Stock-AF'!AU$2:AU$215,'Stock-AF'!$C$2:$C$215,Shares!$B196,'Stock-AF'!$G$2:$G$215,Shares!$A$1)/SUMIFS('Stock-AF'!AU$2:AU$215,'Stock-AF'!$C$2:$C$215,Shares!$A196,'Stock-AF'!$G$2:$G$215,Shares!$A$1)</f>
        <v>0.32527530152071249</v>
      </c>
      <c r="AM196" s="9">
        <f>SUMIFS('Stock-AF'!AV$2:AV$215,'Stock-AF'!$C$2:$C$215,Shares!$B196,'Stock-AF'!$G$2:$G$215,Shares!$A$1)/SUMIFS('Stock-AF'!AV$2:AV$215,'Stock-AF'!$C$2:$C$215,Shares!$A196,'Stock-AF'!$G$2:$G$215,Shares!$A$1)</f>
        <v>0</v>
      </c>
    </row>
    <row r="197" spans="1:39">
      <c r="A197" t="str">
        <f t="shared" si="3"/>
        <v>R_ES-WH-DH*</v>
      </c>
      <c r="B197" s="4" t="s">
        <v>98</v>
      </c>
      <c r="C197" s="9">
        <f>SUMIFS('Stock-AF'!L$2:L$215,'Stock-AF'!$C$2:$C$215,Shares!$B197,'Stock-AF'!$G$2:$G$215,Shares!$A$1)/SUMIFS('Stock-AF'!L$2:L$215,'Stock-AF'!$C$2:$C$215,Shares!$A197,'Stock-AF'!$G$2:$G$215,Shares!$A$1)</f>
        <v>0.31140323848514079</v>
      </c>
      <c r="D197" s="9">
        <f>SUMIFS('Stock-AF'!M$2:M$215,'Stock-AF'!$C$2:$C$215,Shares!$B197,'Stock-AF'!$G$2:$G$215,Shares!$A$1)/SUMIFS('Stock-AF'!M$2:M$215,'Stock-AF'!$C$2:$C$215,Shares!$A197,'Stock-AF'!$G$2:$G$215,Shares!$A$1)</f>
        <v>1.4235221409773017E-2</v>
      </c>
      <c r="E197" s="9">
        <f>SUMIFS('Stock-AF'!N$2:N$215,'Stock-AF'!$C$2:$C$215,Shares!$B197,'Stock-AF'!$G$2:$G$215,Shares!$A$1)/SUMIFS('Stock-AF'!N$2:N$215,'Stock-AF'!$C$2:$C$215,Shares!$A197,'Stock-AF'!$G$2:$G$215,Shares!$A$1)</f>
        <v>0</v>
      </c>
      <c r="F197" s="9">
        <f>SUMIFS('Stock-AF'!O$2:O$215,'Stock-AF'!$C$2:$C$215,Shares!$B197,'Stock-AF'!$G$2:$G$215,Shares!$A$1)/SUMIFS('Stock-AF'!O$2:O$215,'Stock-AF'!$C$2:$C$215,Shares!$A197,'Stock-AF'!$G$2:$G$215,Shares!$A$1)</f>
        <v>1.2627529193785392E-2</v>
      </c>
      <c r="G197" s="9">
        <f>SUMIFS('Stock-AF'!P$2:P$215,'Stock-AF'!$C$2:$C$215,Shares!$B197,'Stock-AF'!$G$2:$G$215,Shares!$A$1)/SUMIFS('Stock-AF'!P$2:P$215,'Stock-AF'!$C$2:$C$215,Shares!$A197,'Stock-AF'!$G$2:$G$215,Shares!$A$1)</f>
        <v>4.9660652209898939E-4</v>
      </c>
      <c r="H197" s="9">
        <f>SUMIFS('Stock-AF'!Q$2:Q$215,'Stock-AF'!$C$2:$C$215,Shares!$B197,'Stock-AF'!$G$2:$G$215,Shares!$A$1)/SUMIFS('Stock-AF'!Q$2:Q$215,'Stock-AF'!$C$2:$C$215,Shares!$A197,'Stock-AF'!$G$2:$G$215,Shares!$A$1)</f>
        <v>0</v>
      </c>
      <c r="I197" s="9">
        <f>SUMIFS('Stock-AF'!R$2:R$215,'Stock-AF'!$C$2:$C$215,Shares!$B197,'Stock-AF'!$G$2:$G$215,Shares!$A$1)/SUMIFS('Stock-AF'!R$2:R$215,'Stock-AF'!$C$2:$C$215,Shares!$A197,'Stock-AF'!$G$2:$G$215,Shares!$A$1)</f>
        <v>1.6000673712577348E-2</v>
      </c>
      <c r="J197" s="9">
        <f>SUMIFS('Stock-AF'!S$2:S$215,'Stock-AF'!$C$2:$C$215,Shares!$B197,'Stock-AF'!$G$2:$G$215,Shares!$A$1)/SUMIFS('Stock-AF'!S$2:S$215,'Stock-AF'!$C$2:$C$215,Shares!$A197,'Stock-AF'!$G$2:$G$215,Shares!$A$1)</f>
        <v>3.3766781229971139E-3</v>
      </c>
      <c r="K197" s="9">
        <f>SUMIFS('Stock-AF'!T$2:T$215,'Stock-AF'!$C$2:$C$215,Shares!$B197,'Stock-AF'!$G$2:$G$215,Shares!$A$1)/SUMIFS('Stock-AF'!T$2:T$215,'Stock-AF'!$C$2:$C$215,Shares!$A197,'Stock-AF'!$G$2:$G$215,Shares!$A$1)</f>
        <v>2.4400173155388564E-2</v>
      </c>
      <c r="L197" s="9">
        <f>SUMIFS('Stock-AF'!U$2:U$215,'Stock-AF'!$C$2:$C$215,Shares!$B197,'Stock-AF'!$G$2:$G$215,Shares!$A$1)/SUMIFS('Stock-AF'!U$2:U$215,'Stock-AF'!$C$2:$C$215,Shares!$A197,'Stock-AF'!$G$2:$G$215,Shares!$A$1)</f>
        <v>7.0278049333092662E-3</v>
      </c>
      <c r="M197" s="9">
        <f>SUMIFS('Stock-AF'!V$2:V$215,'Stock-AF'!$C$2:$C$215,Shares!$B197,'Stock-AF'!$G$2:$G$215,Shares!$A$1)/SUMIFS('Stock-AF'!V$2:V$215,'Stock-AF'!$C$2:$C$215,Shares!$A197,'Stock-AF'!$G$2:$G$215,Shares!$A$1)</f>
        <v>6.8973445223588885E-3</v>
      </c>
      <c r="N197" s="9">
        <f>SUMIFS('Stock-AF'!W$2:W$215,'Stock-AF'!$C$2:$C$215,Shares!$B197,'Stock-AF'!$G$2:$G$215,Shares!$A$1)/SUMIFS('Stock-AF'!W$2:W$215,'Stock-AF'!$C$2:$C$215,Shares!$A197,'Stock-AF'!$G$2:$G$215,Shares!$A$1)</f>
        <v>2.4788651042304769E-2</v>
      </c>
      <c r="O197" s="9">
        <f>SUMIFS('Stock-AF'!X$2:X$215,'Stock-AF'!$C$2:$C$215,Shares!$B197,'Stock-AF'!$G$2:$G$215,Shares!$A$1)/SUMIFS('Stock-AF'!X$2:X$215,'Stock-AF'!$C$2:$C$215,Shares!$A197,'Stock-AF'!$G$2:$G$215,Shares!$A$1)</f>
        <v>0.17609708426620643</v>
      </c>
      <c r="P197" s="9">
        <f>SUMIFS('Stock-AF'!Y$2:Y$215,'Stock-AF'!$C$2:$C$215,Shares!$B197,'Stock-AF'!$G$2:$G$215,Shares!$A$1)/SUMIFS('Stock-AF'!Y$2:Y$215,'Stock-AF'!$C$2:$C$215,Shares!$A197,'Stock-AF'!$G$2:$G$215,Shares!$A$1)</f>
        <v>7.8102192548444383E-3</v>
      </c>
      <c r="Q197" s="9">
        <f>SUMIFS('Stock-AF'!Z$2:Z$215,'Stock-AF'!$C$2:$C$215,Shares!$B197,'Stock-AF'!$G$2:$G$215,Shares!$A$1)/SUMIFS('Stock-AF'!Z$2:Z$215,'Stock-AF'!$C$2:$C$215,Shares!$A197,'Stock-AF'!$G$2:$G$215,Shares!$A$1)</f>
        <v>7.8104877779549428E-2</v>
      </c>
      <c r="R197" s="9">
        <f>SUMIFS('Stock-AF'!AA$2:AA$215,'Stock-AF'!$C$2:$C$215,Shares!$B197,'Stock-AF'!$G$2:$G$215,Shares!$A$1)/SUMIFS('Stock-AF'!AA$2:AA$215,'Stock-AF'!$C$2:$C$215,Shares!$A197,'Stock-AF'!$G$2:$G$215,Shares!$A$1)</f>
        <v>0.1027814341423809</v>
      </c>
      <c r="S197" s="9">
        <f>SUMIFS('Stock-AF'!AB$2:AB$215,'Stock-AF'!$C$2:$C$215,Shares!$B197,'Stock-AF'!$G$2:$G$215,Shares!$A$1)/SUMIFS('Stock-AF'!AB$2:AB$215,'Stock-AF'!$C$2:$C$215,Shares!$A197,'Stock-AF'!$G$2:$G$215,Shares!$A$1)</f>
        <v>7.2260594041350323E-2</v>
      </c>
      <c r="T197" s="9">
        <f>SUMIFS('Stock-AF'!AC$2:AC$215,'Stock-AF'!$C$2:$C$215,Shares!$B197,'Stock-AF'!$G$2:$G$215,Shares!$A$1)/SUMIFS('Stock-AF'!AC$2:AC$215,'Stock-AF'!$C$2:$C$215,Shares!$A197,'Stock-AF'!$G$2:$G$215,Shares!$A$1)</f>
        <v>4.2386234715744348E-2</v>
      </c>
      <c r="U197" s="9">
        <f>SUMIFS('Stock-AF'!AD$2:AD$215,'Stock-AF'!$C$2:$C$215,Shares!$B197,'Stock-AF'!$G$2:$G$215,Shares!$A$1)/SUMIFS('Stock-AF'!AD$2:AD$215,'Stock-AF'!$C$2:$C$215,Shares!$A197,'Stock-AF'!$G$2:$G$215,Shares!$A$1)</f>
        <v>1.5452303302170711E-2</v>
      </c>
      <c r="V197" s="9">
        <f>SUMIFS('Stock-AF'!AE$2:AE$215,'Stock-AF'!$C$2:$C$215,Shares!$B197,'Stock-AF'!$G$2:$G$215,Shares!$A$1)/SUMIFS('Stock-AF'!AE$2:AE$215,'Stock-AF'!$C$2:$C$215,Shares!$A197,'Stock-AF'!$G$2:$G$215,Shares!$A$1)</f>
        <v>0.11125651725607003</v>
      </c>
      <c r="W197" s="9">
        <f>SUMIFS('Stock-AF'!AF$2:AF$215,'Stock-AF'!$C$2:$C$215,Shares!$B197,'Stock-AF'!$G$2:$G$215,Shares!$A$1)/SUMIFS('Stock-AF'!AF$2:AF$215,'Stock-AF'!$C$2:$C$215,Shares!$A197,'Stock-AF'!$G$2:$G$215,Shares!$A$1)</f>
        <v>8.3094688176709008E-2</v>
      </c>
      <c r="X197" s="9">
        <f>SUMIFS('Stock-AF'!AG$2:AG$215,'Stock-AF'!$C$2:$C$215,Shares!$B197,'Stock-AF'!$G$2:$G$215,Shares!$A$1)/SUMIFS('Stock-AF'!AG$2:AG$215,'Stock-AF'!$C$2:$C$215,Shares!$A197,'Stock-AF'!$G$2:$G$215,Shares!$A$1)</f>
        <v>3.7450921171851365E-2</v>
      </c>
      <c r="Y197" s="9">
        <f>SUMIFS('Stock-AF'!AH$2:AH$215,'Stock-AF'!$C$2:$C$215,Shares!$B197,'Stock-AF'!$G$2:$G$215,Shares!$A$1)/SUMIFS('Stock-AF'!AH$2:AH$215,'Stock-AF'!$C$2:$C$215,Shares!$A197,'Stock-AF'!$G$2:$G$215,Shares!$A$1)</f>
        <v>1.1778142622599751E-2</v>
      </c>
      <c r="Z197" s="9">
        <f>SUMIFS('Stock-AF'!AI$2:AI$215,'Stock-AF'!$C$2:$C$215,Shares!$B197,'Stock-AF'!$G$2:$G$215,Shares!$A$1)/SUMIFS('Stock-AF'!AI$2:AI$215,'Stock-AF'!$C$2:$C$215,Shares!$A197,'Stock-AF'!$G$2:$G$215,Shares!$A$1)</f>
        <v>2.6648801548310268E-2</v>
      </c>
      <c r="AA197" s="9">
        <f>SUMIFS('Stock-AF'!AJ$2:AJ$215,'Stock-AF'!$C$2:$C$215,Shares!$B197,'Stock-AF'!$G$2:$G$215,Shares!$A$1)/SUMIFS('Stock-AF'!AJ$2:AJ$215,'Stock-AF'!$C$2:$C$215,Shares!$A197,'Stock-AF'!$G$2:$G$215,Shares!$A$1)</f>
        <v>0</v>
      </c>
      <c r="AB197" s="9">
        <f>SUMIFS('Stock-AF'!AK$2:AK$215,'Stock-AF'!$C$2:$C$215,Shares!$B197,'Stock-AF'!$G$2:$G$215,Shares!$A$1)/SUMIFS('Stock-AF'!AK$2:AK$215,'Stock-AF'!$C$2:$C$215,Shares!$A197,'Stock-AF'!$G$2:$G$215,Shares!$A$1)</f>
        <v>5.0536289662027653E-2</v>
      </c>
      <c r="AC197" s="9">
        <f>SUMIFS('Stock-AF'!AL$2:AL$215,'Stock-AF'!$C$2:$C$215,Shares!$B197,'Stock-AF'!$G$2:$G$215,Shares!$A$1)/SUMIFS('Stock-AF'!AL$2:AL$215,'Stock-AF'!$C$2:$C$215,Shares!$A197,'Stock-AF'!$G$2:$G$215,Shares!$A$1)</f>
        <v>0.64976228209191678</v>
      </c>
      <c r="AD197" s="9">
        <f>SUMIFS('Stock-AF'!AM$2:AM$215,'Stock-AF'!$C$2:$C$215,Shares!$B197,'Stock-AF'!$G$2:$G$215,Shares!$A$1)/SUMIFS('Stock-AF'!AM$2:AM$215,'Stock-AF'!$C$2:$C$215,Shares!$A197,'Stock-AF'!$G$2:$G$215,Shares!$A$1)</f>
        <v>3.4723912140078713E-3</v>
      </c>
      <c r="AE197" s="9">
        <f>SUMIFS('Stock-AF'!AN$2:AN$215,'Stock-AF'!$C$2:$C$215,Shares!$B197,'Stock-AF'!$G$2:$G$215,Shares!$A$1)/SUMIFS('Stock-AF'!AN$2:AN$215,'Stock-AF'!$C$2:$C$215,Shares!$A197,'Stock-AF'!$G$2:$G$215,Shares!$A$1)</f>
        <v>1.0662734839192882E-2</v>
      </c>
      <c r="AF197" s="9">
        <f>SUMIFS('Stock-AF'!AO$2:AO$215,'Stock-AF'!$C$2:$C$215,Shares!$B197,'Stock-AF'!$G$2:$G$215,Shares!$A$1)/SUMIFS('Stock-AF'!AO$2:AO$215,'Stock-AF'!$C$2:$C$215,Shares!$A197,'Stock-AF'!$G$2:$G$215,Shares!$A$1)</f>
        <v>2.8498540598929031E-2</v>
      </c>
      <c r="AG197" s="9">
        <f>SUMIFS('Stock-AF'!AP$2:AP$215,'Stock-AF'!$C$2:$C$215,Shares!$B197,'Stock-AF'!$G$2:$G$215,Shares!$A$1)/SUMIFS('Stock-AF'!AP$2:AP$215,'Stock-AF'!$C$2:$C$215,Shares!$A197,'Stock-AF'!$G$2:$G$215,Shares!$A$1)</f>
        <v>0.28072394948759705</v>
      </c>
      <c r="AH197" s="9">
        <f>SUMIFS('Stock-AF'!AQ$2:AQ$215,'Stock-AF'!$C$2:$C$215,Shares!$B197,'Stock-AF'!$G$2:$G$215,Shares!$A$1)/SUMIFS('Stock-AF'!AQ$2:AQ$215,'Stock-AF'!$C$2:$C$215,Shares!$A197,'Stock-AF'!$G$2:$G$215,Shares!$A$1)</f>
        <v>2.5111698732561302E-2</v>
      </c>
      <c r="AI197" s="9">
        <f>SUMIFS('Stock-AF'!AR$2:AR$215,'Stock-AF'!$C$2:$C$215,Shares!$B197,'Stock-AF'!$G$2:$G$215,Shares!$A$1)/SUMIFS('Stock-AF'!AR$2:AR$215,'Stock-AF'!$C$2:$C$215,Shares!$A197,'Stock-AF'!$G$2:$G$215,Shares!$A$1)</f>
        <v>2.8383974394338478E-2</v>
      </c>
      <c r="AJ197" s="9">
        <f>SUMIFS('Stock-AF'!AS$2:AS$215,'Stock-AF'!$C$2:$C$215,Shares!$B197,'Stock-AF'!$G$2:$G$215,Shares!$A$1)/SUMIFS('Stock-AF'!AS$2:AS$215,'Stock-AF'!$C$2:$C$215,Shares!$A197,'Stock-AF'!$G$2:$G$215,Shares!$A$1)</f>
        <v>0</v>
      </c>
      <c r="AK197" s="9">
        <f>SUMIFS('Stock-AF'!AT$2:AT$215,'Stock-AF'!$C$2:$C$215,Shares!$B197,'Stock-AF'!$G$2:$G$215,Shares!$A$1)/SUMIFS('Stock-AF'!AT$2:AT$215,'Stock-AF'!$C$2:$C$215,Shares!$A197,'Stock-AF'!$G$2:$G$215,Shares!$A$1)</f>
        <v>4.0628385698808243E-2</v>
      </c>
      <c r="AL197" s="9">
        <f>SUMIFS('Stock-AF'!AU$2:AU$215,'Stock-AF'!$C$2:$C$215,Shares!$B197,'Stock-AF'!$G$2:$G$215,Shares!$A$1)/SUMIFS('Stock-AF'!AU$2:AU$215,'Stock-AF'!$C$2:$C$215,Shares!$A197,'Stock-AF'!$G$2:$G$215,Shares!$A$1)</f>
        <v>1.2113266911379149E-2</v>
      </c>
      <c r="AM197" s="9">
        <f>SUMIFS('Stock-AF'!AV$2:AV$215,'Stock-AF'!$C$2:$C$215,Shares!$B197,'Stock-AF'!$G$2:$G$215,Shares!$A$1)/SUMIFS('Stock-AF'!AV$2:AV$215,'Stock-AF'!$C$2:$C$215,Shares!$A197,'Stock-AF'!$G$2:$G$215,Shares!$A$1)</f>
        <v>1.4145161538225082E-2</v>
      </c>
    </row>
    <row r="198" spans="1:39">
      <c r="A198" t="str">
        <f t="shared" si="3"/>
        <v>R_ES-WH-DH*</v>
      </c>
      <c r="B198" s="4" t="s">
        <v>99</v>
      </c>
      <c r="C198" s="9">
        <f>SUMIFS('Stock-AF'!L$2:L$215,'Stock-AF'!$C$2:$C$215,Shares!$B198,'Stock-AF'!$G$2:$G$215,Shares!$A$1)/SUMIFS('Stock-AF'!L$2:L$215,'Stock-AF'!$C$2:$C$215,Shares!$A198,'Stock-AF'!$G$2:$G$215,Shares!$A$1)</f>
        <v>1.5268536082033639E-3</v>
      </c>
      <c r="D198" s="9">
        <f>SUMIFS('Stock-AF'!M$2:M$215,'Stock-AF'!$C$2:$C$215,Shares!$B198,'Stock-AF'!$G$2:$G$215,Shares!$A$1)/SUMIFS('Stock-AF'!M$2:M$215,'Stock-AF'!$C$2:$C$215,Shares!$A198,'Stock-AF'!$G$2:$G$215,Shares!$A$1)</f>
        <v>0.14242165420216776</v>
      </c>
      <c r="E198" s="9">
        <f>SUMIFS('Stock-AF'!N$2:N$215,'Stock-AF'!$C$2:$C$215,Shares!$B198,'Stock-AF'!$G$2:$G$215,Shares!$A$1)/SUMIFS('Stock-AF'!N$2:N$215,'Stock-AF'!$C$2:$C$215,Shares!$A198,'Stock-AF'!$G$2:$G$215,Shares!$A$1)</f>
        <v>0</v>
      </c>
      <c r="F198" s="9">
        <f>SUMIFS('Stock-AF'!O$2:O$215,'Stock-AF'!$C$2:$C$215,Shares!$B198,'Stock-AF'!$G$2:$G$215,Shares!$A$1)/SUMIFS('Stock-AF'!O$2:O$215,'Stock-AF'!$C$2:$C$215,Shares!$A198,'Stock-AF'!$G$2:$G$215,Shares!$A$1)</f>
        <v>0.31973021932956069</v>
      </c>
      <c r="G198" s="9">
        <f>SUMIFS('Stock-AF'!P$2:P$215,'Stock-AF'!$C$2:$C$215,Shares!$B198,'Stock-AF'!$G$2:$G$215,Shares!$A$1)/SUMIFS('Stock-AF'!P$2:P$215,'Stock-AF'!$C$2:$C$215,Shares!$A198,'Stock-AF'!$G$2:$G$215,Shares!$A$1)</f>
        <v>0</v>
      </c>
      <c r="H198" s="9">
        <f>SUMIFS('Stock-AF'!Q$2:Q$215,'Stock-AF'!$C$2:$C$215,Shares!$B198,'Stock-AF'!$G$2:$G$215,Shares!$A$1)/SUMIFS('Stock-AF'!Q$2:Q$215,'Stock-AF'!$C$2:$C$215,Shares!$A198,'Stock-AF'!$G$2:$G$215,Shares!$A$1)</f>
        <v>0.43761188337010964</v>
      </c>
      <c r="I198" s="9">
        <f>SUMIFS('Stock-AF'!R$2:R$215,'Stock-AF'!$C$2:$C$215,Shares!$B198,'Stock-AF'!$G$2:$G$215,Shares!$A$1)/SUMIFS('Stock-AF'!R$2:R$215,'Stock-AF'!$C$2:$C$215,Shares!$A198,'Stock-AF'!$G$2:$G$215,Shares!$A$1)</f>
        <v>3.6633121394585057E-2</v>
      </c>
      <c r="J198" s="9">
        <f>SUMIFS('Stock-AF'!S$2:S$215,'Stock-AF'!$C$2:$C$215,Shares!$B198,'Stock-AF'!$G$2:$G$215,Shares!$A$1)/SUMIFS('Stock-AF'!S$2:S$215,'Stock-AF'!$C$2:$C$215,Shares!$A198,'Stock-AF'!$G$2:$G$215,Shares!$A$1)</f>
        <v>0</v>
      </c>
      <c r="K198" s="9">
        <f>SUMIFS('Stock-AF'!T$2:T$215,'Stock-AF'!$C$2:$C$215,Shares!$B198,'Stock-AF'!$G$2:$G$215,Shares!$A$1)/SUMIFS('Stock-AF'!T$2:T$215,'Stock-AF'!$C$2:$C$215,Shares!$A198,'Stock-AF'!$G$2:$G$215,Shares!$A$1)</f>
        <v>0.2015602405754649</v>
      </c>
      <c r="L198" s="9">
        <f>SUMIFS('Stock-AF'!U$2:U$215,'Stock-AF'!$C$2:$C$215,Shares!$B198,'Stock-AF'!$G$2:$G$215,Shares!$A$1)/SUMIFS('Stock-AF'!U$2:U$215,'Stock-AF'!$C$2:$C$215,Shares!$A198,'Stock-AF'!$G$2:$G$215,Shares!$A$1)</f>
        <v>6.4592869819878468E-2</v>
      </c>
      <c r="M198" s="9">
        <f>SUMIFS('Stock-AF'!V$2:V$215,'Stock-AF'!$C$2:$C$215,Shares!$B198,'Stock-AF'!$G$2:$G$215,Shares!$A$1)/SUMIFS('Stock-AF'!V$2:V$215,'Stock-AF'!$C$2:$C$215,Shares!$A198,'Stock-AF'!$G$2:$G$215,Shares!$A$1)</f>
        <v>2.0692033567076668E-3</v>
      </c>
      <c r="N198" s="9">
        <f>SUMIFS('Stock-AF'!W$2:W$215,'Stock-AF'!$C$2:$C$215,Shares!$B198,'Stock-AF'!$G$2:$G$215,Shares!$A$1)/SUMIFS('Stock-AF'!W$2:W$215,'Stock-AF'!$C$2:$C$215,Shares!$A198,'Stock-AF'!$G$2:$G$215,Shares!$A$1)</f>
        <v>9.6879211664012074E-2</v>
      </c>
      <c r="O198" s="9">
        <f>SUMIFS('Stock-AF'!X$2:X$215,'Stock-AF'!$C$2:$C$215,Shares!$B198,'Stock-AF'!$G$2:$G$215,Shares!$A$1)/SUMIFS('Stock-AF'!X$2:X$215,'Stock-AF'!$C$2:$C$215,Shares!$A198,'Stock-AF'!$G$2:$G$215,Shares!$A$1)</f>
        <v>8.6830852279484561E-2</v>
      </c>
      <c r="P198" s="9">
        <f>SUMIFS('Stock-AF'!Y$2:Y$215,'Stock-AF'!$C$2:$C$215,Shares!$B198,'Stock-AF'!$G$2:$G$215,Shares!$A$1)/SUMIFS('Stock-AF'!Y$2:Y$215,'Stock-AF'!$C$2:$C$215,Shares!$A198,'Stock-AF'!$G$2:$G$215,Shares!$A$1)</f>
        <v>8.1116330561842975E-2</v>
      </c>
      <c r="Q198" s="9">
        <f>SUMIFS('Stock-AF'!Z$2:Z$215,'Stock-AF'!$C$2:$C$215,Shares!$B198,'Stock-AF'!$G$2:$G$215,Shares!$A$1)/SUMIFS('Stock-AF'!Z$2:Z$215,'Stock-AF'!$C$2:$C$215,Shares!$A198,'Stock-AF'!$G$2:$G$215,Shares!$A$1)</f>
        <v>0.11745755297446014</v>
      </c>
      <c r="R198" s="9">
        <f>SUMIFS('Stock-AF'!AA$2:AA$215,'Stock-AF'!$C$2:$C$215,Shares!$B198,'Stock-AF'!$G$2:$G$215,Shares!$A$1)/SUMIFS('Stock-AF'!AA$2:AA$215,'Stock-AF'!$C$2:$C$215,Shares!$A198,'Stock-AF'!$G$2:$G$215,Shares!$A$1)</f>
        <v>6.8397938220423768E-2</v>
      </c>
      <c r="S198" s="9">
        <f>SUMIFS('Stock-AF'!AB$2:AB$215,'Stock-AF'!$C$2:$C$215,Shares!$B198,'Stock-AF'!$G$2:$G$215,Shares!$A$1)/SUMIFS('Stock-AF'!AB$2:AB$215,'Stock-AF'!$C$2:$C$215,Shares!$A198,'Stock-AF'!$G$2:$G$215,Shares!$A$1)</f>
        <v>0</v>
      </c>
      <c r="T198" s="9">
        <f>SUMIFS('Stock-AF'!AC$2:AC$215,'Stock-AF'!$C$2:$C$215,Shares!$B198,'Stock-AF'!$G$2:$G$215,Shares!$A$1)/SUMIFS('Stock-AF'!AC$2:AC$215,'Stock-AF'!$C$2:$C$215,Shares!$A198,'Stock-AF'!$G$2:$G$215,Shares!$A$1)</f>
        <v>0.3078595739316774</v>
      </c>
      <c r="U198" s="9">
        <f>SUMIFS('Stock-AF'!AD$2:AD$215,'Stock-AF'!$C$2:$C$215,Shares!$B198,'Stock-AF'!$G$2:$G$215,Shares!$A$1)/SUMIFS('Stock-AF'!AD$2:AD$215,'Stock-AF'!$C$2:$C$215,Shares!$A198,'Stock-AF'!$G$2:$G$215,Shares!$A$1)</f>
        <v>4.5052623648737253E-3</v>
      </c>
      <c r="V198" s="9">
        <f>SUMIFS('Stock-AF'!AE$2:AE$215,'Stock-AF'!$C$2:$C$215,Shares!$B198,'Stock-AF'!$G$2:$G$215,Shares!$A$1)/SUMIFS('Stock-AF'!AE$2:AE$215,'Stock-AF'!$C$2:$C$215,Shares!$A198,'Stock-AF'!$G$2:$G$215,Shares!$A$1)</f>
        <v>6.1043982197847124E-2</v>
      </c>
      <c r="W198" s="9">
        <f>SUMIFS('Stock-AF'!AF$2:AF$215,'Stock-AF'!$C$2:$C$215,Shares!$B198,'Stock-AF'!$G$2:$G$215,Shares!$A$1)/SUMIFS('Stock-AF'!AF$2:AF$215,'Stock-AF'!$C$2:$C$215,Shares!$A198,'Stock-AF'!$G$2:$G$215,Shares!$A$1)</f>
        <v>4.0755902465485203E-2</v>
      </c>
      <c r="X198" s="9">
        <f>SUMIFS('Stock-AF'!AG$2:AG$215,'Stock-AF'!$C$2:$C$215,Shares!$B198,'Stock-AF'!$G$2:$G$215,Shares!$A$1)/SUMIFS('Stock-AF'!AG$2:AG$215,'Stock-AF'!$C$2:$C$215,Shares!$A198,'Stock-AF'!$G$2:$G$215,Shares!$A$1)</f>
        <v>3.1712473572938697E-3</v>
      </c>
      <c r="Y198" s="9">
        <f>SUMIFS('Stock-AF'!AH$2:AH$215,'Stock-AF'!$C$2:$C$215,Shares!$B198,'Stock-AF'!$G$2:$G$215,Shares!$A$1)/SUMIFS('Stock-AF'!AH$2:AH$215,'Stock-AF'!$C$2:$C$215,Shares!$A198,'Stock-AF'!$G$2:$G$215,Shares!$A$1)</f>
        <v>0.36762081519023498</v>
      </c>
      <c r="Z198" s="9">
        <f>SUMIFS('Stock-AF'!AI$2:AI$215,'Stock-AF'!$C$2:$C$215,Shares!$B198,'Stock-AF'!$G$2:$G$215,Shares!$A$1)/SUMIFS('Stock-AF'!AI$2:AI$215,'Stock-AF'!$C$2:$C$215,Shares!$A198,'Stock-AF'!$G$2:$G$215,Shares!$A$1)</f>
        <v>1.8683936281077871E-2</v>
      </c>
      <c r="AA198" s="9">
        <f>SUMIFS('Stock-AF'!AJ$2:AJ$215,'Stock-AF'!$C$2:$C$215,Shares!$B198,'Stock-AF'!$G$2:$G$215,Shares!$A$1)/SUMIFS('Stock-AF'!AJ$2:AJ$215,'Stock-AF'!$C$2:$C$215,Shares!$A198,'Stock-AF'!$G$2:$G$215,Shares!$A$1)</f>
        <v>0</v>
      </c>
      <c r="AB198" s="9">
        <f>SUMIFS('Stock-AF'!AK$2:AK$215,'Stock-AF'!$C$2:$C$215,Shares!$B198,'Stock-AF'!$G$2:$G$215,Shares!$A$1)/SUMIFS('Stock-AF'!AK$2:AK$215,'Stock-AF'!$C$2:$C$215,Shares!$A198,'Stock-AF'!$G$2:$G$215,Shares!$A$1)</f>
        <v>6.3649589732735282E-2</v>
      </c>
      <c r="AC198" s="9">
        <f>SUMIFS('Stock-AF'!AL$2:AL$215,'Stock-AF'!$C$2:$C$215,Shares!$B198,'Stock-AF'!$G$2:$G$215,Shares!$A$1)/SUMIFS('Stock-AF'!AL$2:AL$215,'Stock-AF'!$C$2:$C$215,Shares!$A198,'Stock-AF'!$G$2:$G$215,Shares!$A$1)</f>
        <v>0</v>
      </c>
      <c r="AD198" s="9">
        <f>SUMIFS('Stock-AF'!AM$2:AM$215,'Stock-AF'!$C$2:$C$215,Shares!$B198,'Stock-AF'!$G$2:$G$215,Shares!$A$1)/SUMIFS('Stock-AF'!AM$2:AM$215,'Stock-AF'!$C$2:$C$215,Shares!$A198,'Stock-AF'!$G$2:$G$215,Shares!$A$1)</f>
        <v>5.6204068032660991E-3</v>
      </c>
      <c r="AE198" s="9">
        <f>SUMIFS('Stock-AF'!AN$2:AN$215,'Stock-AF'!$C$2:$C$215,Shares!$B198,'Stock-AF'!$G$2:$G$215,Shares!$A$1)/SUMIFS('Stock-AF'!AN$2:AN$215,'Stock-AF'!$C$2:$C$215,Shares!$A198,'Stock-AF'!$G$2:$G$215,Shares!$A$1)</f>
        <v>2.3045451322902755E-2</v>
      </c>
      <c r="AF198" s="9">
        <f>SUMIFS('Stock-AF'!AO$2:AO$215,'Stock-AF'!$C$2:$C$215,Shares!$B198,'Stock-AF'!$G$2:$G$215,Shares!$A$1)/SUMIFS('Stock-AF'!AO$2:AO$215,'Stock-AF'!$C$2:$C$215,Shares!$A198,'Stock-AF'!$G$2:$G$215,Shares!$A$1)</f>
        <v>4.8493484406242106E-3</v>
      </c>
      <c r="AG198" s="9">
        <f>SUMIFS('Stock-AF'!AP$2:AP$215,'Stock-AF'!$C$2:$C$215,Shares!$B198,'Stock-AF'!$G$2:$G$215,Shares!$A$1)/SUMIFS('Stock-AF'!AP$2:AP$215,'Stock-AF'!$C$2:$C$215,Shares!$A198,'Stock-AF'!$G$2:$G$215,Shares!$A$1)</f>
        <v>7.9286679837787422E-2</v>
      </c>
      <c r="AH198" s="9">
        <f>SUMIFS('Stock-AF'!AQ$2:AQ$215,'Stock-AF'!$C$2:$C$215,Shares!$B198,'Stock-AF'!$G$2:$G$215,Shares!$A$1)/SUMIFS('Stock-AF'!AQ$2:AQ$215,'Stock-AF'!$C$2:$C$215,Shares!$A198,'Stock-AF'!$G$2:$G$215,Shares!$A$1)</f>
        <v>1.1251937631075053E-2</v>
      </c>
      <c r="AI198" s="9">
        <f>SUMIFS('Stock-AF'!AR$2:AR$215,'Stock-AF'!$C$2:$C$215,Shares!$B198,'Stock-AF'!$G$2:$G$215,Shares!$A$1)/SUMIFS('Stock-AF'!AR$2:AR$215,'Stock-AF'!$C$2:$C$215,Shares!$A198,'Stock-AF'!$G$2:$G$215,Shares!$A$1)</f>
        <v>3.6481840877145461E-4</v>
      </c>
      <c r="AJ198" s="9">
        <f>SUMIFS('Stock-AF'!AS$2:AS$215,'Stock-AF'!$C$2:$C$215,Shares!$B198,'Stock-AF'!$G$2:$G$215,Shares!$A$1)/SUMIFS('Stock-AF'!AS$2:AS$215,'Stock-AF'!$C$2:$C$215,Shares!$A198,'Stock-AF'!$G$2:$G$215,Shares!$A$1)</f>
        <v>5.8368196361613962E-3</v>
      </c>
      <c r="AK198" s="9">
        <f>SUMIFS('Stock-AF'!AT$2:AT$215,'Stock-AF'!$C$2:$C$215,Shares!$B198,'Stock-AF'!$G$2:$G$215,Shares!$A$1)/SUMIFS('Stock-AF'!AT$2:AT$215,'Stock-AF'!$C$2:$C$215,Shares!$A198,'Stock-AF'!$G$2:$G$215,Shares!$A$1)</f>
        <v>0.18452926632774946</v>
      </c>
      <c r="AL198" s="9">
        <f>SUMIFS('Stock-AF'!AU$2:AU$215,'Stock-AF'!$C$2:$C$215,Shares!$B198,'Stock-AF'!$G$2:$G$215,Shares!$A$1)/SUMIFS('Stock-AF'!AU$2:AU$215,'Stock-AF'!$C$2:$C$215,Shares!$A198,'Stock-AF'!$G$2:$G$215,Shares!$A$1)</f>
        <v>0</v>
      </c>
      <c r="AM198" s="9">
        <f>SUMIFS('Stock-AF'!AV$2:AV$215,'Stock-AF'!$C$2:$C$215,Shares!$B198,'Stock-AF'!$G$2:$G$215,Shares!$A$1)/SUMIFS('Stock-AF'!AV$2:AV$215,'Stock-AF'!$C$2:$C$215,Shares!$A198,'Stock-AF'!$G$2:$G$215,Shares!$A$1)</f>
        <v>5.322327164858124E-2</v>
      </c>
    </row>
    <row r="199" spans="1:39">
      <c r="A199" t="str">
        <f t="shared" si="3"/>
        <v>R_ES-WH-DH*</v>
      </c>
      <c r="B199" s="4" t="s">
        <v>408</v>
      </c>
      <c r="C199" s="9">
        <f>SUMIFS('Stock-AF'!L$2:L$215,'Stock-AF'!$C$2:$C$215,Shares!$B199,'Stock-AF'!$G$2:$G$215,Shares!$A$1)/SUMIFS('Stock-AF'!L$2:L$215,'Stock-AF'!$C$2:$C$215,Shares!$A199,'Stock-AF'!$G$2:$G$215,Shares!$A$1)</f>
        <v>2.7328571301085468E-2</v>
      </c>
      <c r="D199" s="9">
        <f>SUMIFS('Stock-AF'!M$2:M$215,'Stock-AF'!$C$2:$C$215,Shares!$B199,'Stock-AF'!$G$2:$G$215,Shares!$A$1)/SUMIFS('Stock-AF'!M$2:M$215,'Stock-AF'!$C$2:$C$215,Shares!$A199,'Stock-AF'!$G$2:$G$215,Shares!$A$1)</f>
        <v>0.14210222972175349</v>
      </c>
      <c r="E199" s="9">
        <f>SUMIFS('Stock-AF'!N$2:N$215,'Stock-AF'!$C$2:$C$215,Shares!$B199,'Stock-AF'!$G$2:$G$215,Shares!$A$1)/SUMIFS('Stock-AF'!N$2:N$215,'Stock-AF'!$C$2:$C$215,Shares!$A199,'Stock-AF'!$G$2:$G$215,Shares!$A$1)</f>
        <v>0</v>
      </c>
      <c r="F199" s="9">
        <f>SUMIFS('Stock-AF'!O$2:O$215,'Stock-AF'!$C$2:$C$215,Shares!$B199,'Stock-AF'!$G$2:$G$215,Shares!$A$1)/SUMIFS('Stock-AF'!O$2:O$215,'Stock-AF'!$C$2:$C$215,Shares!$A199,'Stock-AF'!$G$2:$G$215,Shares!$A$1)</f>
        <v>1.32530049388981E-2</v>
      </c>
      <c r="G199" s="9">
        <f>SUMIFS('Stock-AF'!P$2:P$215,'Stock-AF'!$C$2:$C$215,Shares!$B199,'Stock-AF'!$G$2:$G$215,Shares!$A$1)/SUMIFS('Stock-AF'!P$2:P$215,'Stock-AF'!$C$2:$C$215,Shares!$A199,'Stock-AF'!$G$2:$G$215,Shares!$A$1)</f>
        <v>2.1354080450256604E-2</v>
      </c>
      <c r="H199" s="9">
        <f>SUMIFS('Stock-AF'!Q$2:Q$215,'Stock-AF'!$C$2:$C$215,Shares!$B199,'Stock-AF'!$G$2:$G$215,Shares!$A$1)/SUMIFS('Stock-AF'!Q$2:Q$215,'Stock-AF'!$C$2:$C$215,Shares!$A199,'Stock-AF'!$G$2:$G$215,Shares!$A$1)</f>
        <v>4.2510006709066912E-2</v>
      </c>
      <c r="I199" s="9">
        <f>SUMIFS('Stock-AF'!R$2:R$215,'Stock-AF'!$C$2:$C$215,Shares!$B199,'Stock-AF'!$G$2:$G$215,Shares!$A$1)/SUMIFS('Stock-AF'!R$2:R$215,'Stock-AF'!$C$2:$C$215,Shares!$A199,'Stock-AF'!$G$2:$G$215,Shares!$A$1)</f>
        <v>0.87009979367552326</v>
      </c>
      <c r="J199" s="9">
        <f>SUMIFS('Stock-AF'!S$2:S$215,'Stock-AF'!$C$2:$C$215,Shares!$B199,'Stock-AF'!$G$2:$G$215,Shares!$A$1)/SUMIFS('Stock-AF'!S$2:S$215,'Stock-AF'!$C$2:$C$215,Shares!$A199,'Stock-AF'!$G$2:$G$215,Shares!$A$1)</f>
        <v>1.1751700168188651E-2</v>
      </c>
      <c r="K199" s="9">
        <f>SUMIFS('Stock-AF'!T$2:T$215,'Stock-AF'!$C$2:$C$215,Shares!$B199,'Stock-AF'!$G$2:$G$215,Shares!$A$1)/SUMIFS('Stock-AF'!T$2:T$215,'Stock-AF'!$C$2:$C$215,Shares!$A199,'Stock-AF'!$G$2:$G$215,Shares!$A$1)</f>
        <v>6.3824339384561446E-2</v>
      </c>
      <c r="L199" s="9">
        <f>SUMIFS('Stock-AF'!U$2:U$215,'Stock-AF'!$C$2:$C$215,Shares!$B199,'Stock-AF'!$G$2:$G$215,Shares!$A$1)/SUMIFS('Stock-AF'!U$2:U$215,'Stock-AF'!$C$2:$C$215,Shares!$A199,'Stock-AF'!$G$2:$G$215,Shares!$A$1)</f>
        <v>1.7638741456496809E-2</v>
      </c>
      <c r="M199" s="9">
        <f>SUMIFS('Stock-AF'!V$2:V$215,'Stock-AF'!$C$2:$C$215,Shares!$B199,'Stock-AF'!$G$2:$G$215,Shares!$A$1)/SUMIFS('Stock-AF'!V$2:V$215,'Stock-AF'!$C$2:$C$215,Shares!$A199,'Stock-AF'!$G$2:$G$215,Shares!$A$1)</f>
        <v>0</v>
      </c>
      <c r="N199" s="9">
        <f>SUMIFS('Stock-AF'!W$2:W$215,'Stock-AF'!$C$2:$C$215,Shares!$B199,'Stock-AF'!$G$2:$G$215,Shares!$A$1)/SUMIFS('Stock-AF'!W$2:W$215,'Stock-AF'!$C$2:$C$215,Shares!$A199,'Stock-AF'!$G$2:$G$215,Shares!$A$1)</f>
        <v>0.31449425025816924</v>
      </c>
      <c r="O199" s="9">
        <f>SUMIFS('Stock-AF'!X$2:X$215,'Stock-AF'!$C$2:$C$215,Shares!$B199,'Stock-AF'!$G$2:$G$215,Shares!$A$1)/SUMIFS('Stock-AF'!X$2:X$215,'Stock-AF'!$C$2:$C$215,Shares!$A199,'Stock-AF'!$G$2:$G$215,Shares!$A$1)</f>
        <v>6.2254716932352142E-2</v>
      </c>
      <c r="P199" s="9">
        <f>SUMIFS('Stock-AF'!Y$2:Y$215,'Stock-AF'!$C$2:$C$215,Shares!$B199,'Stock-AF'!$G$2:$G$215,Shares!$A$1)/SUMIFS('Stock-AF'!Y$2:Y$215,'Stock-AF'!$C$2:$C$215,Shares!$A199,'Stock-AF'!$G$2:$G$215,Shares!$A$1)</f>
        <v>1.4103891081563751E-3</v>
      </c>
      <c r="Q199" s="9">
        <f>SUMIFS('Stock-AF'!Z$2:Z$215,'Stock-AF'!$C$2:$C$215,Shares!$B199,'Stock-AF'!$G$2:$G$215,Shares!$A$1)/SUMIFS('Stock-AF'!Z$2:Z$215,'Stock-AF'!$C$2:$C$215,Shares!$A199,'Stock-AF'!$G$2:$G$215,Shares!$A$1)</f>
        <v>8.7244837468672988E-3</v>
      </c>
      <c r="R199" s="9">
        <f>SUMIFS('Stock-AF'!AA$2:AA$215,'Stock-AF'!$C$2:$C$215,Shares!$B199,'Stock-AF'!$G$2:$G$215,Shares!$A$1)/SUMIFS('Stock-AF'!AA$2:AA$215,'Stock-AF'!$C$2:$C$215,Shares!$A199,'Stock-AF'!$G$2:$G$215,Shares!$A$1)</f>
        <v>2.5636925045209175E-2</v>
      </c>
      <c r="S199" s="9">
        <f>SUMIFS('Stock-AF'!AB$2:AB$215,'Stock-AF'!$C$2:$C$215,Shares!$B199,'Stock-AF'!$G$2:$G$215,Shares!$A$1)/SUMIFS('Stock-AF'!AB$2:AB$215,'Stock-AF'!$C$2:$C$215,Shares!$A199,'Stock-AF'!$G$2:$G$215,Shares!$A$1)</f>
        <v>1.1602726298753148E-2</v>
      </c>
      <c r="T199" s="9">
        <f>SUMIFS('Stock-AF'!AC$2:AC$215,'Stock-AF'!$C$2:$C$215,Shares!$B199,'Stock-AF'!$G$2:$G$215,Shares!$A$1)/SUMIFS('Stock-AF'!AC$2:AC$215,'Stock-AF'!$C$2:$C$215,Shares!$A199,'Stock-AF'!$G$2:$G$215,Shares!$A$1)</f>
        <v>1.3487961679062167E-2</v>
      </c>
      <c r="U199" s="9">
        <f>SUMIFS('Stock-AF'!AD$2:AD$215,'Stock-AF'!$C$2:$C$215,Shares!$B199,'Stock-AF'!$G$2:$G$215,Shares!$A$1)/SUMIFS('Stock-AF'!AD$2:AD$215,'Stock-AF'!$C$2:$C$215,Shares!$A199,'Stock-AF'!$G$2:$G$215,Shares!$A$1)</f>
        <v>0</v>
      </c>
      <c r="V199" s="9">
        <f>SUMIFS('Stock-AF'!AE$2:AE$215,'Stock-AF'!$C$2:$C$215,Shares!$B199,'Stock-AF'!$G$2:$G$215,Shares!$A$1)/SUMIFS('Stock-AF'!AE$2:AE$215,'Stock-AF'!$C$2:$C$215,Shares!$A199,'Stock-AF'!$G$2:$G$215,Shares!$A$1)</f>
        <v>2.7549761513876874E-2</v>
      </c>
      <c r="W199" s="9">
        <f>SUMIFS('Stock-AF'!AF$2:AF$215,'Stock-AF'!$C$2:$C$215,Shares!$B199,'Stock-AF'!$G$2:$G$215,Shares!$A$1)/SUMIFS('Stock-AF'!AF$2:AF$215,'Stock-AF'!$C$2:$C$215,Shares!$A199,'Stock-AF'!$G$2:$G$215,Shares!$A$1)</f>
        <v>5.0629060404632316E-3</v>
      </c>
      <c r="X199" s="9">
        <f>SUMIFS('Stock-AF'!AG$2:AG$215,'Stock-AF'!$C$2:$C$215,Shares!$B199,'Stock-AF'!$G$2:$G$215,Shares!$A$1)/SUMIFS('Stock-AF'!AG$2:AG$215,'Stock-AF'!$C$2:$C$215,Shares!$A199,'Stock-AF'!$G$2:$G$215,Shares!$A$1)</f>
        <v>0</v>
      </c>
      <c r="Y199" s="9">
        <f>SUMIFS('Stock-AF'!AH$2:AH$215,'Stock-AF'!$C$2:$C$215,Shares!$B199,'Stock-AF'!$G$2:$G$215,Shares!$A$1)/SUMIFS('Stock-AF'!AH$2:AH$215,'Stock-AF'!$C$2:$C$215,Shares!$A199,'Stock-AF'!$G$2:$G$215,Shares!$A$1)</f>
        <v>2.4555642801056484E-2</v>
      </c>
      <c r="Z199" s="9">
        <f>SUMIFS('Stock-AF'!AI$2:AI$215,'Stock-AF'!$C$2:$C$215,Shares!$B199,'Stock-AF'!$G$2:$G$215,Shares!$A$1)/SUMIFS('Stock-AF'!AI$2:AI$215,'Stock-AF'!$C$2:$C$215,Shares!$A199,'Stock-AF'!$G$2:$G$215,Shares!$A$1)</f>
        <v>0</v>
      </c>
      <c r="AA199" s="9">
        <f>SUMIFS('Stock-AF'!AJ$2:AJ$215,'Stock-AF'!$C$2:$C$215,Shares!$B199,'Stock-AF'!$G$2:$G$215,Shares!$A$1)/SUMIFS('Stock-AF'!AJ$2:AJ$215,'Stock-AF'!$C$2:$C$215,Shares!$A199,'Stock-AF'!$G$2:$G$215,Shares!$A$1)</f>
        <v>0</v>
      </c>
      <c r="AB199" s="9">
        <f>SUMIFS('Stock-AF'!AK$2:AK$215,'Stock-AF'!$C$2:$C$215,Shares!$B199,'Stock-AF'!$G$2:$G$215,Shares!$A$1)/SUMIFS('Stock-AF'!AK$2:AK$215,'Stock-AF'!$C$2:$C$215,Shares!$A199,'Stock-AF'!$G$2:$G$215,Shares!$A$1)</f>
        <v>0</v>
      </c>
      <c r="AC199" s="9">
        <f>SUMIFS('Stock-AF'!AL$2:AL$215,'Stock-AF'!$C$2:$C$215,Shares!$B199,'Stock-AF'!$G$2:$G$215,Shares!$A$1)/SUMIFS('Stock-AF'!AL$2:AL$215,'Stock-AF'!$C$2:$C$215,Shares!$A199,'Stock-AF'!$G$2:$G$215,Shares!$A$1)</f>
        <v>0</v>
      </c>
      <c r="AD199" s="9">
        <f>SUMIFS('Stock-AF'!AM$2:AM$215,'Stock-AF'!$C$2:$C$215,Shares!$B199,'Stock-AF'!$G$2:$G$215,Shares!$A$1)/SUMIFS('Stock-AF'!AM$2:AM$215,'Stock-AF'!$C$2:$C$215,Shares!$A199,'Stock-AF'!$G$2:$G$215,Shares!$A$1)</f>
        <v>1.5469456060679742E-2</v>
      </c>
      <c r="AE199" s="9">
        <f>SUMIFS('Stock-AF'!AN$2:AN$215,'Stock-AF'!$C$2:$C$215,Shares!$B199,'Stock-AF'!$G$2:$G$215,Shares!$A$1)/SUMIFS('Stock-AF'!AN$2:AN$215,'Stock-AF'!$C$2:$C$215,Shares!$A199,'Stock-AF'!$G$2:$G$215,Shares!$A$1)</f>
        <v>0</v>
      </c>
      <c r="AF199" s="9">
        <f>SUMIFS('Stock-AF'!AO$2:AO$215,'Stock-AF'!$C$2:$C$215,Shares!$B199,'Stock-AF'!$G$2:$G$215,Shares!$A$1)/SUMIFS('Stock-AF'!AO$2:AO$215,'Stock-AF'!$C$2:$C$215,Shares!$A199,'Stock-AF'!$G$2:$G$215,Shares!$A$1)</f>
        <v>0</v>
      </c>
      <c r="AG199" s="9">
        <f>SUMIFS('Stock-AF'!AP$2:AP$215,'Stock-AF'!$C$2:$C$215,Shares!$B199,'Stock-AF'!$G$2:$G$215,Shares!$A$1)/SUMIFS('Stock-AF'!AP$2:AP$215,'Stock-AF'!$C$2:$C$215,Shares!$A199,'Stock-AF'!$G$2:$G$215,Shares!$A$1)</f>
        <v>8.0736658463600383E-2</v>
      </c>
      <c r="AH199" s="9">
        <f>SUMIFS('Stock-AF'!AQ$2:AQ$215,'Stock-AF'!$C$2:$C$215,Shares!$B199,'Stock-AF'!$G$2:$G$215,Shares!$A$1)/SUMIFS('Stock-AF'!AQ$2:AQ$215,'Stock-AF'!$C$2:$C$215,Shares!$A199,'Stock-AF'!$G$2:$G$215,Shares!$A$1)</f>
        <v>0</v>
      </c>
      <c r="AI199" s="9">
        <f>SUMIFS('Stock-AF'!AR$2:AR$215,'Stock-AF'!$C$2:$C$215,Shares!$B199,'Stock-AF'!$G$2:$G$215,Shares!$A$1)/SUMIFS('Stock-AF'!AR$2:AR$215,'Stock-AF'!$C$2:$C$215,Shares!$A199,'Stock-AF'!$G$2:$G$215,Shares!$A$1)</f>
        <v>0</v>
      </c>
      <c r="AJ199" s="9">
        <f>SUMIFS('Stock-AF'!AS$2:AS$215,'Stock-AF'!$C$2:$C$215,Shares!$B199,'Stock-AF'!$G$2:$G$215,Shares!$A$1)/SUMIFS('Stock-AF'!AS$2:AS$215,'Stock-AF'!$C$2:$C$215,Shares!$A199,'Stock-AF'!$G$2:$G$215,Shares!$A$1)</f>
        <v>1.2614864637735207E-2</v>
      </c>
      <c r="AK199" s="9">
        <f>SUMIFS('Stock-AF'!AT$2:AT$215,'Stock-AF'!$C$2:$C$215,Shares!$B199,'Stock-AF'!$G$2:$G$215,Shares!$A$1)/SUMIFS('Stock-AF'!AT$2:AT$215,'Stock-AF'!$C$2:$C$215,Shares!$A199,'Stock-AF'!$G$2:$G$215,Shares!$A$1)</f>
        <v>2.8113453898936009E-2</v>
      </c>
      <c r="AL199" s="9">
        <f>SUMIFS('Stock-AF'!AU$2:AU$215,'Stock-AF'!$C$2:$C$215,Shares!$B199,'Stock-AF'!$G$2:$G$215,Shares!$A$1)/SUMIFS('Stock-AF'!AU$2:AU$215,'Stock-AF'!$C$2:$C$215,Shares!$A199,'Stock-AF'!$G$2:$G$215,Shares!$A$1)</f>
        <v>0</v>
      </c>
      <c r="AM199" s="9">
        <f>SUMIFS('Stock-AF'!AV$2:AV$215,'Stock-AF'!$C$2:$C$215,Shares!$B199,'Stock-AF'!$G$2:$G$215,Shares!$A$1)/SUMIFS('Stock-AF'!AV$2:AV$215,'Stock-AF'!$C$2:$C$215,Shares!$A199,'Stock-AF'!$G$2:$G$215,Shares!$A$1)</f>
        <v>1.6707140881005795E-2</v>
      </c>
    </row>
    <row r="200" spans="1:39">
      <c r="A200" t="str">
        <f t="shared" si="3"/>
        <v>R_ES-WH-FL*</v>
      </c>
      <c r="B200" s="4" t="s">
        <v>100</v>
      </c>
      <c r="C200" s="9">
        <f>SUMIFS('Stock-AF'!L$2:L$215,'Stock-AF'!$C$2:$C$215,Shares!$B200,'Stock-AF'!$G$2:$G$215,Shares!$A$1)/SUMIFS('Stock-AF'!L$2:L$215,'Stock-AF'!$C$2:$C$215,Shares!$A200,'Stock-AF'!$G$2:$G$215,Shares!$A$1)</f>
        <v>2.8987366932601656E-2</v>
      </c>
      <c r="D200" s="9">
        <f>SUMIFS('Stock-AF'!M$2:M$215,'Stock-AF'!$C$2:$C$215,Shares!$B200,'Stock-AF'!$G$2:$G$215,Shares!$A$1)/SUMIFS('Stock-AF'!M$2:M$215,'Stock-AF'!$C$2:$C$215,Shares!$A200,'Stock-AF'!$G$2:$G$215,Shares!$A$1)</f>
        <v>8.8382229673092907E-2</v>
      </c>
      <c r="E200" s="9">
        <f>SUMIFS('Stock-AF'!N$2:N$215,'Stock-AF'!$C$2:$C$215,Shares!$B200,'Stock-AF'!$G$2:$G$215,Shares!$A$1)/SUMIFS('Stock-AF'!N$2:N$215,'Stock-AF'!$C$2:$C$215,Shares!$A200,'Stock-AF'!$G$2:$G$215,Shares!$A$1)</f>
        <v>2.1412257144717992E-2</v>
      </c>
      <c r="F200" s="9">
        <f>SUMIFS('Stock-AF'!O$2:O$215,'Stock-AF'!$C$2:$C$215,Shares!$B200,'Stock-AF'!$G$2:$G$215,Shares!$A$1)/SUMIFS('Stock-AF'!O$2:O$215,'Stock-AF'!$C$2:$C$215,Shares!$A200,'Stock-AF'!$G$2:$G$215,Shares!$A$1)</f>
        <v>1.9819740343757785E-2</v>
      </c>
      <c r="G200" s="9">
        <f>SUMIFS('Stock-AF'!P$2:P$215,'Stock-AF'!$C$2:$C$215,Shares!$B200,'Stock-AF'!$G$2:$G$215,Shares!$A$1)/SUMIFS('Stock-AF'!P$2:P$215,'Stock-AF'!$C$2:$C$215,Shares!$A200,'Stock-AF'!$G$2:$G$215,Shares!$A$1)</f>
        <v>4.7750380768122387E-2</v>
      </c>
      <c r="H200" s="9">
        <f>SUMIFS('Stock-AF'!Q$2:Q$215,'Stock-AF'!$C$2:$C$215,Shares!$B200,'Stock-AF'!$G$2:$G$215,Shares!$A$1)/SUMIFS('Stock-AF'!Q$2:Q$215,'Stock-AF'!$C$2:$C$215,Shares!$A200,'Stock-AF'!$G$2:$G$215,Shares!$A$1)</f>
        <v>1.6500082228556458E-2</v>
      </c>
      <c r="I200" s="9">
        <f>SUMIFS('Stock-AF'!R$2:R$215,'Stock-AF'!$C$2:$C$215,Shares!$B200,'Stock-AF'!$G$2:$G$215,Shares!$A$1)/SUMIFS('Stock-AF'!R$2:R$215,'Stock-AF'!$C$2:$C$215,Shares!$A200,'Stock-AF'!$G$2:$G$215,Shares!$A$1)</f>
        <v>1.0375237765865473E-3</v>
      </c>
      <c r="J200" s="9">
        <f>SUMIFS('Stock-AF'!S$2:S$215,'Stock-AF'!$C$2:$C$215,Shares!$B200,'Stock-AF'!$G$2:$G$215,Shares!$A$1)/SUMIFS('Stock-AF'!S$2:S$215,'Stock-AF'!$C$2:$C$215,Shares!$A200,'Stock-AF'!$G$2:$G$215,Shares!$A$1)</f>
        <v>2.9657745753988749E-2</v>
      </c>
      <c r="K200" s="9">
        <f>SUMIFS('Stock-AF'!T$2:T$215,'Stock-AF'!$C$2:$C$215,Shares!$B200,'Stock-AF'!$G$2:$G$215,Shares!$A$1)/SUMIFS('Stock-AF'!T$2:T$215,'Stock-AF'!$C$2:$C$215,Shares!$A200,'Stock-AF'!$G$2:$G$215,Shares!$A$1)</f>
        <v>1.9039865682006493E-2</v>
      </c>
      <c r="L200" s="9">
        <f>SUMIFS('Stock-AF'!U$2:U$215,'Stock-AF'!$C$2:$C$215,Shares!$B200,'Stock-AF'!$G$2:$G$215,Shares!$A$1)/SUMIFS('Stock-AF'!U$2:U$215,'Stock-AF'!$C$2:$C$215,Shares!$A200,'Stock-AF'!$G$2:$G$215,Shares!$A$1)</f>
        <v>0.11533480930698863</v>
      </c>
      <c r="M200" s="9">
        <f>SUMIFS('Stock-AF'!V$2:V$215,'Stock-AF'!$C$2:$C$215,Shares!$B200,'Stock-AF'!$G$2:$G$215,Shares!$A$1)/SUMIFS('Stock-AF'!V$2:V$215,'Stock-AF'!$C$2:$C$215,Shares!$A200,'Stock-AF'!$G$2:$G$215,Shares!$A$1)</f>
        <v>0.29440165536268537</v>
      </c>
      <c r="N200" s="9">
        <f>SUMIFS('Stock-AF'!W$2:W$215,'Stock-AF'!$C$2:$C$215,Shares!$B200,'Stock-AF'!$G$2:$G$215,Shares!$A$1)/SUMIFS('Stock-AF'!W$2:W$215,'Stock-AF'!$C$2:$C$215,Shares!$A200,'Stock-AF'!$G$2:$G$215,Shares!$A$1)</f>
        <v>1.1683569979716046E-2</v>
      </c>
      <c r="O200" s="9">
        <f>SUMIFS('Stock-AF'!X$2:X$215,'Stock-AF'!$C$2:$C$215,Shares!$B200,'Stock-AF'!$G$2:$G$215,Shares!$A$1)/SUMIFS('Stock-AF'!X$2:X$215,'Stock-AF'!$C$2:$C$215,Shares!$A200,'Stock-AF'!$G$2:$G$215,Shares!$A$1)</f>
        <v>9.9129876940466308E-3</v>
      </c>
      <c r="P200" s="9">
        <f>SUMIFS('Stock-AF'!Y$2:Y$215,'Stock-AF'!$C$2:$C$215,Shares!$B200,'Stock-AF'!$G$2:$G$215,Shares!$A$1)/SUMIFS('Stock-AF'!Y$2:Y$215,'Stock-AF'!$C$2:$C$215,Shares!$A200,'Stock-AF'!$G$2:$G$215,Shares!$A$1)</f>
        <v>0.14718590108015916</v>
      </c>
      <c r="Q200" s="9">
        <f>SUMIFS('Stock-AF'!Z$2:Z$215,'Stock-AF'!$C$2:$C$215,Shares!$B200,'Stock-AF'!$G$2:$G$215,Shares!$A$1)/SUMIFS('Stock-AF'!Z$2:Z$215,'Stock-AF'!$C$2:$C$215,Shares!$A200,'Stock-AF'!$G$2:$G$215,Shares!$A$1)</f>
        <v>4.6650790898799629E-2</v>
      </c>
      <c r="R200" s="9">
        <f>SUMIFS('Stock-AF'!AA$2:AA$215,'Stock-AF'!$C$2:$C$215,Shares!$B200,'Stock-AF'!$G$2:$G$215,Shares!$A$1)/SUMIFS('Stock-AF'!AA$2:AA$215,'Stock-AF'!$C$2:$C$215,Shares!$A200,'Stock-AF'!$G$2:$G$215,Shares!$A$1)</f>
        <v>4.8160371592714767E-2</v>
      </c>
      <c r="S200" s="9">
        <f>SUMIFS('Stock-AF'!AB$2:AB$215,'Stock-AF'!$C$2:$C$215,Shares!$B200,'Stock-AF'!$G$2:$G$215,Shares!$A$1)/SUMIFS('Stock-AF'!AB$2:AB$215,'Stock-AF'!$C$2:$C$215,Shares!$A200,'Stock-AF'!$G$2:$G$215,Shares!$A$1)</f>
        <v>2.6507941017700331E-2</v>
      </c>
      <c r="T200" s="9">
        <f>SUMIFS('Stock-AF'!AC$2:AC$215,'Stock-AF'!$C$2:$C$215,Shares!$B200,'Stock-AF'!$G$2:$G$215,Shares!$A$1)/SUMIFS('Stock-AF'!AC$2:AC$215,'Stock-AF'!$C$2:$C$215,Shares!$A200,'Stock-AF'!$G$2:$G$215,Shares!$A$1)</f>
        <v>7.7891893589622698E-3</v>
      </c>
      <c r="U200" s="9">
        <f>SUMIFS('Stock-AF'!AD$2:AD$215,'Stock-AF'!$C$2:$C$215,Shares!$B200,'Stock-AF'!$G$2:$G$215,Shares!$A$1)/SUMIFS('Stock-AF'!AD$2:AD$215,'Stock-AF'!$C$2:$C$215,Shares!$A200,'Stock-AF'!$G$2:$G$215,Shares!$A$1)</f>
        <v>0</v>
      </c>
      <c r="V200" s="9">
        <f>SUMIFS('Stock-AF'!AE$2:AE$215,'Stock-AF'!$C$2:$C$215,Shares!$B200,'Stock-AF'!$G$2:$G$215,Shares!$A$1)/SUMIFS('Stock-AF'!AE$2:AE$215,'Stock-AF'!$C$2:$C$215,Shares!$A200,'Stock-AF'!$G$2:$G$215,Shares!$A$1)</f>
        <v>6.1539521742126598E-3</v>
      </c>
      <c r="W200" s="9">
        <f>SUMIFS('Stock-AF'!AF$2:AF$215,'Stock-AF'!$C$2:$C$215,Shares!$B200,'Stock-AF'!$G$2:$G$215,Shares!$A$1)/SUMIFS('Stock-AF'!AF$2:AF$215,'Stock-AF'!$C$2:$C$215,Shares!$A200,'Stock-AF'!$G$2:$G$215,Shares!$A$1)</f>
        <v>5.9157564577837489E-2</v>
      </c>
      <c r="X200" s="9">
        <f>SUMIFS('Stock-AF'!AG$2:AG$215,'Stock-AF'!$C$2:$C$215,Shares!$B200,'Stock-AF'!$G$2:$G$215,Shares!$A$1)/SUMIFS('Stock-AF'!AG$2:AG$215,'Stock-AF'!$C$2:$C$215,Shares!$A200,'Stock-AF'!$G$2:$G$215,Shares!$A$1)</f>
        <v>0.26434611899728205</v>
      </c>
      <c r="Y200" s="9">
        <f>SUMIFS('Stock-AF'!AH$2:AH$215,'Stock-AF'!$C$2:$C$215,Shares!$B200,'Stock-AF'!$G$2:$G$215,Shares!$A$1)/SUMIFS('Stock-AF'!AH$2:AH$215,'Stock-AF'!$C$2:$C$215,Shares!$A200,'Stock-AF'!$G$2:$G$215,Shares!$A$1)</f>
        <v>2.3057821922667594E-2</v>
      </c>
      <c r="Z200" s="9">
        <f>SUMIFS('Stock-AF'!AI$2:AI$215,'Stock-AF'!$C$2:$C$215,Shares!$B200,'Stock-AF'!$G$2:$G$215,Shares!$A$1)/SUMIFS('Stock-AF'!AI$2:AI$215,'Stock-AF'!$C$2:$C$215,Shares!$A200,'Stock-AF'!$G$2:$G$215,Shares!$A$1)</f>
        <v>0.39392585975882105</v>
      </c>
      <c r="AA200" s="9">
        <f>SUMIFS('Stock-AF'!AJ$2:AJ$215,'Stock-AF'!$C$2:$C$215,Shares!$B200,'Stock-AF'!$G$2:$G$215,Shares!$A$1)/SUMIFS('Stock-AF'!AJ$2:AJ$215,'Stock-AF'!$C$2:$C$215,Shares!$A200,'Stock-AF'!$G$2:$G$215,Shares!$A$1)</f>
        <v>0.10424755506046172</v>
      </c>
      <c r="AB200" s="9">
        <f>SUMIFS('Stock-AF'!AK$2:AK$215,'Stock-AF'!$C$2:$C$215,Shares!$B200,'Stock-AF'!$G$2:$G$215,Shares!$A$1)/SUMIFS('Stock-AF'!AK$2:AK$215,'Stock-AF'!$C$2:$C$215,Shares!$A200,'Stock-AF'!$G$2:$G$215,Shares!$A$1)</f>
        <v>3.2212615318441537E-2</v>
      </c>
      <c r="AC200" s="9">
        <f>SUMIFS('Stock-AF'!AL$2:AL$215,'Stock-AF'!$C$2:$C$215,Shares!$B200,'Stock-AF'!$G$2:$G$215,Shares!$A$1)/SUMIFS('Stock-AF'!AL$2:AL$215,'Stock-AF'!$C$2:$C$215,Shares!$A200,'Stock-AF'!$G$2:$G$215,Shares!$A$1)</f>
        <v>0</v>
      </c>
      <c r="AD200" s="9">
        <f>SUMIFS('Stock-AF'!AM$2:AM$215,'Stock-AF'!$C$2:$C$215,Shares!$B200,'Stock-AF'!$G$2:$G$215,Shares!$A$1)/SUMIFS('Stock-AF'!AM$2:AM$215,'Stock-AF'!$C$2:$C$215,Shares!$A200,'Stock-AF'!$G$2:$G$215,Shares!$A$1)</f>
        <v>2.0935891698366547E-2</v>
      </c>
      <c r="AE200" s="9">
        <f>SUMIFS('Stock-AF'!AN$2:AN$215,'Stock-AF'!$C$2:$C$215,Shares!$B200,'Stock-AF'!$G$2:$G$215,Shares!$A$1)/SUMIFS('Stock-AF'!AN$2:AN$215,'Stock-AF'!$C$2:$C$215,Shares!$A200,'Stock-AF'!$G$2:$G$215,Shares!$A$1)</f>
        <v>7.3524328510777878E-2</v>
      </c>
      <c r="AF200" s="9">
        <f>SUMIFS('Stock-AF'!AO$2:AO$215,'Stock-AF'!$C$2:$C$215,Shares!$B200,'Stock-AF'!$G$2:$G$215,Shares!$A$1)/SUMIFS('Stock-AF'!AO$2:AO$215,'Stock-AF'!$C$2:$C$215,Shares!$A200,'Stock-AF'!$G$2:$G$215,Shares!$A$1)</f>
        <v>9.2769644457723205E-2</v>
      </c>
      <c r="AG200" s="9">
        <f>SUMIFS('Stock-AF'!AP$2:AP$215,'Stock-AF'!$C$2:$C$215,Shares!$B200,'Stock-AF'!$G$2:$G$215,Shares!$A$1)/SUMIFS('Stock-AF'!AP$2:AP$215,'Stock-AF'!$C$2:$C$215,Shares!$A200,'Stock-AF'!$G$2:$G$215,Shares!$A$1)</f>
        <v>0.128935447338618</v>
      </c>
      <c r="AH200" s="9">
        <f>SUMIFS('Stock-AF'!AQ$2:AQ$215,'Stock-AF'!$C$2:$C$215,Shares!$B200,'Stock-AF'!$G$2:$G$215,Shares!$A$1)/SUMIFS('Stock-AF'!AQ$2:AQ$215,'Stock-AF'!$C$2:$C$215,Shares!$A200,'Stock-AF'!$G$2:$G$215,Shares!$A$1)</f>
        <v>0.34104130573538838</v>
      </c>
      <c r="AI200" s="9">
        <f>SUMIFS('Stock-AF'!AR$2:AR$215,'Stock-AF'!$C$2:$C$215,Shares!$B200,'Stock-AF'!$G$2:$G$215,Shares!$A$1)/SUMIFS('Stock-AF'!AR$2:AR$215,'Stock-AF'!$C$2:$C$215,Shares!$A200,'Stock-AF'!$G$2:$G$215,Shares!$A$1)</f>
        <v>3.2333511332935681E-2</v>
      </c>
      <c r="AJ200" s="9">
        <f>SUMIFS('Stock-AF'!AS$2:AS$215,'Stock-AF'!$C$2:$C$215,Shares!$B200,'Stock-AF'!$G$2:$G$215,Shares!$A$1)/SUMIFS('Stock-AF'!AS$2:AS$215,'Stock-AF'!$C$2:$C$215,Shares!$A200,'Stock-AF'!$G$2:$G$215,Shares!$A$1)</f>
        <v>1.681568245167776E-2</v>
      </c>
      <c r="AK200" s="9">
        <f>SUMIFS('Stock-AF'!AT$2:AT$215,'Stock-AF'!$C$2:$C$215,Shares!$B200,'Stock-AF'!$G$2:$G$215,Shares!$A$1)/SUMIFS('Stock-AF'!AT$2:AT$215,'Stock-AF'!$C$2:$C$215,Shares!$A200,'Stock-AF'!$G$2:$G$215,Shares!$A$1)</f>
        <v>0.26951724137930988</v>
      </c>
      <c r="AL200" s="9">
        <f>SUMIFS('Stock-AF'!AU$2:AU$215,'Stock-AF'!$C$2:$C$215,Shares!$B200,'Stock-AF'!$G$2:$G$215,Shares!$A$1)/SUMIFS('Stock-AF'!AU$2:AU$215,'Stock-AF'!$C$2:$C$215,Shares!$A200,'Stock-AF'!$G$2:$G$215,Shares!$A$1)</f>
        <v>4.3523859465128475E-3</v>
      </c>
      <c r="AM200" s="9">
        <f>SUMIFS('Stock-AF'!AV$2:AV$215,'Stock-AF'!$C$2:$C$215,Shares!$B200,'Stock-AF'!$G$2:$G$215,Shares!$A$1)/SUMIFS('Stock-AF'!AV$2:AV$215,'Stock-AF'!$C$2:$C$215,Shares!$A200,'Stock-AF'!$G$2:$G$215,Shares!$A$1)</f>
        <v>0</v>
      </c>
    </row>
    <row r="201" spans="1:39">
      <c r="A201" t="str">
        <f t="shared" si="3"/>
        <v>R_ES-WH-FL*</v>
      </c>
      <c r="B201" s="4" t="s">
        <v>101</v>
      </c>
      <c r="C201" s="9">
        <f>SUMIFS('Stock-AF'!L$2:L$215,'Stock-AF'!$C$2:$C$215,Shares!$B201,'Stock-AF'!$G$2:$G$215,Shares!$A$1)/SUMIFS('Stock-AF'!L$2:L$215,'Stock-AF'!$C$2:$C$215,Shares!$A201,'Stock-AF'!$G$2:$G$215,Shares!$A$1)</f>
        <v>0</v>
      </c>
      <c r="D201" s="9">
        <f>SUMIFS('Stock-AF'!M$2:M$215,'Stock-AF'!$C$2:$C$215,Shares!$B201,'Stock-AF'!$G$2:$G$215,Shares!$A$1)/SUMIFS('Stock-AF'!M$2:M$215,'Stock-AF'!$C$2:$C$215,Shares!$A201,'Stock-AF'!$G$2:$G$215,Shares!$A$1)</f>
        <v>2.9170159262363799E-3</v>
      </c>
      <c r="E201" s="9">
        <f>SUMIFS('Stock-AF'!N$2:N$215,'Stock-AF'!$C$2:$C$215,Shares!$B201,'Stock-AF'!$G$2:$G$215,Shares!$A$1)/SUMIFS('Stock-AF'!N$2:N$215,'Stock-AF'!$C$2:$C$215,Shares!$A201,'Stock-AF'!$G$2:$G$215,Shares!$A$1)</f>
        <v>0</v>
      </c>
      <c r="F201" s="9">
        <f>SUMIFS('Stock-AF'!O$2:O$215,'Stock-AF'!$C$2:$C$215,Shares!$B201,'Stock-AF'!$G$2:$G$215,Shares!$A$1)/SUMIFS('Stock-AF'!O$2:O$215,'Stock-AF'!$C$2:$C$215,Shares!$A201,'Stock-AF'!$G$2:$G$215,Shares!$A$1)</f>
        <v>0</v>
      </c>
      <c r="G201" s="9">
        <f>SUMIFS('Stock-AF'!P$2:P$215,'Stock-AF'!$C$2:$C$215,Shares!$B201,'Stock-AF'!$G$2:$G$215,Shares!$A$1)/SUMIFS('Stock-AF'!P$2:P$215,'Stock-AF'!$C$2:$C$215,Shares!$A201,'Stock-AF'!$G$2:$G$215,Shares!$A$1)</f>
        <v>4.8162021981640714E-3</v>
      </c>
      <c r="H201" s="9">
        <f>SUMIFS('Stock-AF'!Q$2:Q$215,'Stock-AF'!$C$2:$C$215,Shares!$B201,'Stock-AF'!$G$2:$G$215,Shares!$A$1)/SUMIFS('Stock-AF'!Q$2:Q$215,'Stock-AF'!$C$2:$C$215,Shares!$A201,'Stock-AF'!$G$2:$G$215,Shares!$A$1)</f>
        <v>0</v>
      </c>
      <c r="I201" s="9">
        <f>SUMIFS('Stock-AF'!R$2:R$215,'Stock-AF'!$C$2:$C$215,Shares!$B201,'Stock-AF'!$G$2:$G$215,Shares!$A$1)/SUMIFS('Stock-AF'!R$2:R$215,'Stock-AF'!$C$2:$C$215,Shares!$A201,'Stock-AF'!$G$2:$G$215,Shares!$A$1)</f>
        <v>0</v>
      </c>
      <c r="J201" s="9">
        <f>SUMIFS('Stock-AF'!S$2:S$215,'Stock-AF'!$C$2:$C$215,Shares!$B201,'Stock-AF'!$G$2:$G$215,Shares!$A$1)/SUMIFS('Stock-AF'!S$2:S$215,'Stock-AF'!$C$2:$C$215,Shares!$A201,'Stock-AF'!$G$2:$G$215,Shares!$A$1)</f>
        <v>1.5482930176702681E-2</v>
      </c>
      <c r="K201" s="9">
        <f>SUMIFS('Stock-AF'!T$2:T$215,'Stock-AF'!$C$2:$C$215,Shares!$B201,'Stock-AF'!$G$2:$G$215,Shares!$A$1)/SUMIFS('Stock-AF'!T$2:T$215,'Stock-AF'!$C$2:$C$215,Shares!$A201,'Stock-AF'!$G$2:$G$215,Shares!$A$1)</f>
        <v>0</v>
      </c>
      <c r="L201" s="9">
        <f>SUMIFS('Stock-AF'!U$2:U$215,'Stock-AF'!$C$2:$C$215,Shares!$B201,'Stock-AF'!$G$2:$G$215,Shares!$A$1)/SUMIFS('Stock-AF'!U$2:U$215,'Stock-AF'!$C$2:$C$215,Shares!$A201,'Stock-AF'!$G$2:$G$215,Shares!$A$1)</f>
        <v>0</v>
      </c>
      <c r="M201" s="9">
        <f>SUMIFS('Stock-AF'!V$2:V$215,'Stock-AF'!$C$2:$C$215,Shares!$B201,'Stock-AF'!$G$2:$G$215,Shares!$A$1)/SUMIFS('Stock-AF'!V$2:V$215,'Stock-AF'!$C$2:$C$215,Shares!$A201,'Stock-AF'!$G$2:$G$215,Shares!$A$1)</f>
        <v>0</v>
      </c>
      <c r="N201" s="9">
        <f>SUMIFS('Stock-AF'!W$2:W$215,'Stock-AF'!$C$2:$C$215,Shares!$B201,'Stock-AF'!$G$2:$G$215,Shares!$A$1)/SUMIFS('Stock-AF'!W$2:W$215,'Stock-AF'!$C$2:$C$215,Shares!$A201,'Stock-AF'!$G$2:$G$215,Shares!$A$1)</f>
        <v>0</v>
      </c>
      <c r="O201" s="9">
        <f>SUMIFS('Stock-AF'!X$2:X$215,'Stock-AF'!$C$2:$C$215,Shares!$B201,'Stock-AF'!$G$2:$G$215,Shares!$A$1)/SUMIFS('Stock-AF'!X$2:X$215,'Stock-AF'!$C$2:$C$215,Shares!$A201,'Stock-AF'!$G$2:$G$215,Shares!$A$1)</f>
        <v>0</v>
      </c>
      <c r="P201" s="9">
        <f>SUMIFS('Stock-AF'!Y$2:Y$215,'Stock-AF'!$C$2:$C$215,Shares!$B201,'Stock-AF'!$G$2:$G$215,Shares!$A$1)/SUMIFS('Stock-AF'!Y$2:Y$215,'Stock-AF'!$C$2:$C$215,Shares!$A201,'Stock-AF'!$G$2:$G$215,Shares!$A$1)</f>
        <v>0</v>
      </c>
      <c r="Q201" s="9">
        <f>SUMIFS('Stock-AF'!Z$2:Z$215,'Stock-AF'!$C$2:$C$215,Shares!$B201,'Stock-AF'!$G$2:$G$215,Shares!$A$1)/SUMIFS('Stock-AF'!Z$2:Z$215,'Stock-AF'!$C$2:$C$215,Shares!$A201,'Stock-AF'!$G$2:$G$215,Shares!$A$1)</f>
        <v>0</v>
      </c>
      <c r="R201" s="9">
        <f>SUMIFS('Stock-AF'!AA$2:AA$215,'Stock-AF'!$C$2:$C$215,Shares!$B201,'Stock-AF'!$G$2:$G$215,Shares!$A$1)/SUMIFS('Stock-AF'!AA$2:AA$215,'Stock-AF'!$C$2:$C$215,Shares!$A201,'Stock-AF'!$G$2:$G$215,Shares!$A$1)</f>
        <v>0</v>
      </c>
      <c r="S201" s="9">
        <f>SUMIFS('Stock-AF'!AB$2:AB$215,'Stock-AF'!$C$2:$C$215,Shares!$B201,'Stock-AF'!$G$2:$G$215,Shares!$A$1)/SUMIFS('Stock-AF'!AB$2:AB$215,'Stock-AF'!$C$2:$C$215,Shares!$A201,'Stock-AF'!$G$2:$G$215,Shares!$A$1)</f>
        <v>1.3069295678608958E-3</v>
      </c>
      <c r="T201" s="9">
        <f>SUMIFS('Stock-AF'!AC$2:AC$215,'Stock-AF'!$C$2:$C$215,Shares!$B201,'Stock-AF'!$G$2:$G$215,Shares!$A$1)/SUMIFS('Stock-AF'!AC$2:AC$215,'Stock-AF'!$C$2:$C$215,Shares!$A201,'Stock-AF'!$G$2:$G$215,Shares!$A$1)</f>
        <v>0.12104651528000246</v>
      </c>
      <c r="U201" s="9">
        <f>SUMIFS('Stock-AF'!AD$2:AD$215,'Stock-AF'!$C$2:$C$215,Shares!$B201,'Stock-AF'!$G$2:$G$215,Shares!$A$1)/SUMIFS('Stock-AF'!AD$2:AD$215,'Stock-AF'!$C$2:$C$215,Shares!$A201,'Stock-AF'!$G$2:$G$215,Shares!$A$1)</f>
        <v>0</v>
      </c>
      <c r="V201" s="9">
        <f>SUMIFS('Stock-AF'!AE$2:AE$215,'Stock-AF'!$C$2:$C$215,Shares!$B201,'Stock-AF'!$G$2:$G$215,Shares!$A$1)/SUMIFS('Stock-AF'!AE$2:AE$215,'Stock-AF'!$C$2:$C$215,Shares!$A201,'Stock-AF'!$G$2:$G$215,Shares!$A$1)</f>
        <v>0</v>
      </c>
      <c r="W201" s="9">
        <f>SUMIFS('Stock-AF'!AF$2:AF$215,'Stock-AF'!$C$2:$C$215,Shares!$B201,'Stock-AF'!$G$2:$G$215,Shares!$A$1)/SUMIFS('Stock-AF'!AF$2:AF$215,'Stock-AF'!$C$2:$C$215,Shares!$A201,'Stock-AF'!$G$2:$G$215,Shares!$A$1)</f>
        <v>0</v>
      </c>
      <c r="X201" s="9">
        <f>SUMIFS('Stock-AF'!AG$2:AG$215,'Stock-AF'!$C$2:$C$215,Shares!$B201,'Stock-AF'!$G$2:$G$215,Shares!$A$1)/SUMIFS('Stock-AF'!AG$2:AG$215,'Stock-AF'!$C$2:$C$215,Shares!$A201,'Stock-AF'!$G$2:$G$215,Shares!$A$1)</f>
        <v>0</v>
      </c>
      <c r="Y201" s="9">
        <f>SUMIFS('Stock-AF'!AH$2:AH$215,'Stock-AF'!$C$2:$C$215,Shares!$B201,'Stock-AF'!$G$2:$G$215,Shares!$A$1)/SUMIFS('Stock-AF'!AH$2:AH$215,'Stock-AF'!$C$2:$C$215,Shares!$A201,'Stock-AF'!$G$2:$G$215,Shares!$A$1)</f>
        <v>0</v>
      </c>
      <c r="Z201" s="9">
        <f>SUMIFS('Stock-AF'!AI$2:AI$215,'Stock-AF'!$C$2:$C$215,Shares!$B201,'Stock-AF'!$G$2:$G$215,Shares!$A$1)/SUMIFS('Stock-AF'!AI$2:AI$215,'Stock-AF'!$C$2:$C$215,Shares!$A201,'Stock-AF'!$G$2:$G$215,Shares!$A$1)</f>
        <v>0</v>
      </c>
      <c r="AA201" s="9">
        <f>SUMIFS('Stock-AF'!AJ$2:AJ$215,'Stock-AF'!$C$2:$C$215,Shares!$B201,'Stock-AF'!$G$2:$G$215,Shares!$A$1)/SUMIFS('Stock-AF'!AJ$2:AJ$215,'Stock-AF'!$C$2:$C$215,Shares!$A201,'Stock-AF'!$G$2:$G$215,Shares!$A$1)</f>
        <v>0</v>
      </c>
      <c r="AB201" s="9">
        <f>SUMIFS('Stock-AF'!AK$2:AK$215,'Stock-AF'!$C$2:$C$215,Shares!$B201,'Stock-AF'!$G$2:$G$215,Shares!$A$1)/SUMIFS('Stock-AF'!AK$2:AK$215,'Stock-AF'!$C$2:$C$215,Shares!$A201,'Stock-AF'!$G$2:$G$215,Shares!$A$1)</f>
        <v>0</v>
      </c>
      <c r="AC201" s="9">
        <f>SUMIFS('Stock-AF'!AL$2:AL$215,'Stock-AF'!$C$2:$C$215,Shares!$B201,'Stock-AF'!$G$2:$G$215,Shares!$A$1)/SUMIFS('Stock-AF'!AL$2:AL$215,'Stock-AF'!$C$2:$C$215,Shares!$A201,'Stock-AF'!$G$2:$G$215,Shares!$A$1)</f>
        <v>0</v>
      </c>
      <c r="AD201" s="9">
        <f>SUMIFS('Stock-AF'!AM$2:AM$215,'Stock-AF'!$C$2:$C$215,Shares!$B201,'Stock-AF'!$G$2:$G$215,Shares!$A$1)/SUMIFS('Stock-AF'!AM$2:AM$215,'Stock-AF'!$C$2:$C$215,Shares!$A201,'Stock-AF'!$G$2:$G$215,Shares!$A$1)</f>
        <v>0</v>
      </c>
      <c r="AE201" s="9">
        <f>SUMIFS('Stock-AF'!AN$2:AN$215,'Stock-AF'!$C$2:$C$215,Shares!$B201,'Stock-AF'!$G$2:$G$215,Shares!$A$1)/SUMIFS('Stock-AF'!AN$2:AN$215,'Stock-AF'!$C$2:$C$215,Shares!$A201,'Stock-AF'!$G$2:$G$215,Shares!$A$1)</f>
        <v>0</v>
      </c>
      <c r="AF201" s="9">
        <f>SUMIFS('Stock-AF'!AO$2:AO$215,'Stock-AF'!$C$2:$C$215,Shares!$B201,'Stock-AF'!$G$2:$G$215,Shares!$A$1)/SUMIFS('Stock-AF'!AO$2:AO$215,'Stock-AF'!$C$2:$C$215,Shares!$A201,'Stock-AF'!$G$2:$G$215,Shares!$A$1)</f>
        <v>0.2896336558571394</v>
      </c>
      <c r="AG201" s="9">
        <f>SUMIFS('Stock-AF'!AP$2:AP$215,'Stock-AF'!$C$2:$C$215,Shares!$B201,'Stock-AF'!$G$2:$G$215,Shares!$A$1)/SUMIFS('Stock-AF'!AP$2:AP$215,'Stock-AF'!$C$2:$C$215,Shares!$A201,'Stock-AF'!$G$2:$G$215,Shares!$A$1)</f>
        <v>0</v>
      </c>
      <c r="AH201" s="9">
        <f>SUMIFS('Stock-AF'!AQ$2:AQ$215,'Stock-AF'!$C$2:$C$215,Shares!$B201,'Stock-AF'!$G$2:$G$215,Shares!$A$1)/SUMIFS('Stock-AF'!AQ$2:AQ$215,'Stock-AF'!$C$2:$C$215,Shares!$A201,'Stock-AF'!$G$2:$G$215,Shares!$A$1)</f>
        <v>0</v>
      </c>
      <c r="AI201" s="9">
        <f>SUMIFS('Stock-AF'!AR$2:AR$215,'Stock-AF'!$C$2:$C$215,Shares!$B201,'Stock-AF'!$G$2:$G$215,Shares!$A$1)/SUMIFS('Stock-AF'!AR$2:AR$215,'Stock-AF'!$C$2:$C$215,Shares!$A201,'Stock-AF'!$G$2:$G$215,Shares!$A$1)</f>
        <v>0</v>
      </c>
      <c r="AJ201" s="9">
        <f>SUMIFS('Stock-AF'!AS$2:AS$215,'Stock-AF'!$C$2:$C$215,Shares!$B201,'Stock-AF'!$G$2:$G$215,Shares!$A$1)/SUMIFS('Stock-AF'!AS$2:AS$215,'Stock-AF'!$C$2:$C$215,Shares!$A201,'Stock-AF'!$G$2:$G$215,Shares!$A$1)</f>
        <v>0</v>
      </c>
      <c r="AK201" s="9">
        <f>SUMIFS('Stock-AF'!AT$2:AT$215,'Stock-AF'!$C$2:$C$215,Shares!$B201,'Stock-AF'!$G$2:$G$215,Shares!$A$1)/SUMIFS('Stock-AF'!AT$2:AT$215,'Stock-AF'!$C$2:$C$215,Shares!$A201,'Stock-AF'!$G$2:$G$215,Shares!$A$1)</f>
        <v>0</v>
      </c>
      <c r="AL201" s="9">
        <f>SUMIFS('Stock-AF'!AU$2:AU$215,'Stock-AF'!$C$2:$C$215,Shares!$B201,'Stock-AF'!$G$2:$G$215,Shares!$A$1)/SUMIFS('Stock-AF'!AU$2:AU$215,'Stock-AF'!$C$2:$C$215,Shares!$A201,'Stock-AF'!$G$2:$G$215,Shares!$A$1)</f>
        <v>0</v>
      </c>
      <c r="AM201" s="9">
        <f>SUMIFS('Stock-AF'!AV$2:AV$215,'Stock-AF'!$C$2:$C$215,Shares!$B201,'Stock-AF'!$G$2:$G$215,Shares!$A$1)/SUMIFS('Stock-AF'!AV$2:AV$215,'Stock-AF'!$C$2:$C$215,Shares!$A201,'Stock-AF'!$G$2:$G$215,Shares!$A$1)</f>
        <v>3.8408556067882184E-3</v>
      </c>
    </row>
    <row r="202" spans="1:39">
      <c r="A202" t="str">
        <f t="shared" si="3"/>
        <v>R_ES-WH-FL*</v>
      </c>
      <c r="B202" s="4" t="s">
        <v>102</v>
      </c>
      <c r="C202" s="9">
        <f>SUMIFS('Stock-AF'!L$2:L$215,'Stock-AF'!$C$2:$C$215,Shares!$B202,'Stock-AF'!$G$2:$G$215,Shares!$A$1)/SUMIFS('Stock-AF'!L$2:L$215,'Stock-AF'!$C$2:$C$215,Shares!$A202,'Stock-AF'!$G$2:$G$215,Shares!$A$1)</f>
        <v>0.62627710918381485</v>
      </c>
      <c r="D202" s="9">
        <f>SUMIFS('Stock-AF'!M$2:M$215,'Stock-AF'!$C$2:$C$215,Shares!$B202,'Stock-AF'!$G$2:$G$215,Shares!$A$1)/SUMIFS('Stock-AF'!M$2:M$215,'Stock-AF'!$C$2:$C$215,Shares!$A202,'Stock-AF'!$G$2:$G$215,Shares!$A$1)</f>
        <v>0.25020955574182729</v>
      </c>
      <c r="E202" s="9">
        <f>SUMIFS('Stock-AF'!N$2:N$215,'Stock-AF'!$C$2:$C$215,Shares!$B202,'Stock-AF'!$G$2:$G$215,Shares!$A$1)/SUMIFS('Stock-AF'!N$2:N$215,'Stock-AF'!$C$2:$C$215,Shares!$A202,'Stock-AF'!$G$2:$G$215,Shares!$A$1)</f>
        <v>0.72253917064460882</v>
      </c>
      <c r="F202" s="9">
        <f>SUMIFS('Stock-AF'!O$2:O$215,'Stock-AF'!$C$2:$C$215,Shares!$B202,'Stock-AF'!$G$2:$G$215,Shares!$A$1)/SUMIFS('Stock-AF'!O$2:O$215,'Stock-AF'!$C$2:$C$215,Shares!$A202,'Stock-AF'!$G$2:$G$215,Shares!$A$1)</f>
        <v>0.16232190904679983</v>
      </c>
      <c r="G202" s="9">
        <f>SUMIFS('Stock-AF'!P$2:P$215,'Stock-AF'!$C$2:$C$215,Shares!$B202,'Stock-AF'!$G$2:$G$215,Shares!$A$1)/SUMIFS('Stock-AF'!P$2:P$215,'Stock-AF'!$C$2:$C$215,Shares!$A202,'Stock-AF'!$G$2:$G$215,Shares!$A$1)</f>
        <v>0.64821141892726342</v>
      </c>
      <c r="H202" s="9">
        <f>SUMIFS('Stock-AF'!Q$2:Q$215,'Stock-AF'!$C$2:$C$215,Shares!$B202,'Stock-AF'!$G$2:$G$215,Shares!$A$1)/SUMIFS('Stock-AF'!Q$2:Q$215,'Stock-AF'!$C$2:$C$215,Shares!$A202,'Stock-AF'!$G$2:$G$215,Shares!$A$1)</f>
        <v>0.25679768108572359</v>
      </c>
      <c r="I202" s="9">
        <f>SUMIFS('Stock-AF'!R$2:R$215,'Stock-AF'!$C$2:$C$215,Shares!$B202,'Stock-AF'!$G$2:$G$215,Shares!$A$1)/SUMIFS('Stock-AF'!R$2:R$215,'Stock-AF'!$C$2:$C$215,Shares!$A202,'Stock-AF'!$G$2:$G$215,Shares!$A$1)</f>
        <v>6.2424347224623866E-2</v>
      </c>
      <c r="J202" s="9">
        <f>SUMIFS('Stock-AF'!S$2:S$215,'Stock-AF'!$C$2:$C$215,Shares!$B202,'Stock-AF'!$G$2:$G$215,Shares!$A$1)/SUMIFS('Stock-AF'!S$2:S$215,'Stock-AF'!$C$2:$C$215,Shares!$A202,'Stock-AF'!$G$2:$G$215,Shares!$A$1)</f>
        <v>0.50737690856064532</v>
      </c>
      <c r="K202" s="9">
        <f>SUMIFS('Stock-AF'!T$2:T$215,'Stock-AF'!$C$2:$C$215,Shares!$B202,'Stock-AF'!$G$2:$G$215,Shares!$A$1)/SUMIFS('Stock-AF'!T$2:T$215,'Stock-AF'!$C$2:$C$215,Shares!$A202,'Stock-AF'!$G$2:$G$215,Shares!$A$1)</f>
        <v>0.2072772502524807</v>
      </c>
      <c r="L202" s="9">
        <f>SUMIFS('Stock-AF'!U$2:U$215,'Stock-AF'!$C$2:$C$215,Shares!$B202,'Stock-AF'!$G$2:$G$215,Shares!$A$1)/SUMIFS('Stock-AF'!U$2:U$215,'Stock-AF'!$C$2:$C$215,Shares!$A202,'Stock-AF'!$G$2:$G$215,Shares!$A$1)</f>
        <v>0.1462467103889053</v>
      </c>
      <c r="M202" s="9">
        <f>SUMIFS('Stock-AF'!V$2:V$215,'Stock-AF'!$C$2:$C$215,Shares!$B202,'Stock-AF'!$G$2:$G$215,Shares!$A$1)/SUMIFS('Stock-AF'!V$2:V$215,'Stock-AF'!$C$2:$C$215,Shares!$A202,'Stock-AF'!$G$2:$G$215,Shares!$A$1)</f>
        <v>0.13369352799172299</v>
      </c>
      <c r="N202" s="9">
        <f>SUMIFS('Stock-AF'!W$2:W$215,'Stock-AF'!$C$2:$C$215,Shares!$B202,'Stock-AF'!$G$2:$G$215,Shares!$A$1)/SUMIFS('Stock-AF'!W$2:W$215,'Stock-AF'!$C$2:$C$215,Shares!$A202,'Stock-AF'!$G$2:$G$215,Shares!$A$1)</f>
        <v>0.48048681541582117</v>
      </c>
      <c r="O202" s="9">
        <f>SUMIFS('Stock-AF'!X$2:X$215,'Stock-AF'!$C$2:$C$215,Shares!$B202,'Stock-AF'!$G$2:$G$215,Shares!$A$1)/SUMIFS('Stock-AF'!X$2:X$215,'Stock-AF'!$C$2:$C$215,Shares!$A202,'Stock-AF'!$G$2:$G$215,Shares!$A$1)</f>
        <v>0.34908278133894083</v>
      </c>
      <c r="P202" s="9">
        <f>SUMIFS('Stock-AF'!Y$2:Y$215,'Stock-AF'!$C$2:$C$215,Shares!$B202,'Stock-AF'!$G$2:$G$215,Shares!$A$1)/SUMIFS('Stock-AF'!Y$2:Y$215,'Stock-AF'!$C$2:$C$215,Shares!$A202,'Stock-AF'!$G$2:$G$215,Shares!$A$1)</f>
        <v>0.3781504642789465</v>
      </c>
      <c r="Q202" s="9">
        <f>SUMIFS('Stock-AF'!Z$2:Z$215,'Stock-AF'!$C$2:$C$215,Shares!$B202,'Stock-AF'!$G$2:$G$215,Shares!$A$1)/SUMIFS('Stock-AF'!Z$2:Z$215,'Stock-AF'!$C$2:$C$215,Shares!$A202,'Stock-AF'!$G$2:$G$215,Shares!$A$1)</f>
        <v>0.36377265356490879</v>
      </c>
      <c r="R202" s="9">
        <f>SUMIFS('Stock-AF'!AA$2:AA$215,'Stock-AF'!$C$2:$C$215,Shares!$B202,'Stock-AF'!$G$2:$G$215,Shares!$A$1)/SUMIFS('Stock-AF'!AA$2:AA$215,'Stock-AF'!$C$2:$C$215,Shares!$A202,'Stock-AF'!$G$2:$G$215,Shares!$A$1)</f>
        <v>0.32606038381615926</v>
      </c>
      <c r="S202" s="9">
        <f>SUMIFS('Stock-AF'!AB$2:AB$215,'Stock-AF'!$C$2:$C$215,Shares!$B202,'Stock-AF'!$G$2:$G$215,Shares!$A$1)/SUMIFS('Stock-AF'!AB$2:AB$215,'Stock-AF'!$C$2:$C$215,Shares!$A202,'Stock-AF'!$G$2:$G$215,Shares!$A$1)</f>
        <v>0.21802994573401105</v>
      </c>
      <c r="T202" s="9">
        <f>SUMIFS('Stock-AF'!AC$2:AC$215,'Stock-AF'!$C$2:$C$215,Shares!$B202,'Stock-AF'!$G$2:$G$215,Shares!$A$1)/SUMIFS('Stock-AF'!AC$2:AC$215,'Stock-AF'!$C$2:$C$215,Shares!$A202,'Stock-AF'!$G$2:$G$215,Shares!$A$1)</f>
        <v>0.26536637457206574</v>
      </c>
      <c r="U202" s="9">
        <f>SUMIFS('Stock-AF'!AD$2:AD$215,'Stock-AF'!$C$2:$C$215,Shares!$B202,'Stock-AF'!$G$2:$G$215,Shares!$A$1)/SUMIFS('Stock-AF'!AD$2:AD$215,'Stock-AF'!$C$2:$C$215,Shares!$A202,'Stock-AF'!$G$2:$G$215,Shares!$A$1)</f>
        <v>0.35479475139349131</v>
      </c>
      <c r="V202" s="9">
        <f>SUMIFS('Stock-AF'!AE$2:AE$215,'Stock-AF'!$C$2:$C$215,Shares!$B202,'Stock-AF'!$G$2:$G$215,Shares!$A$1)/SUMIFS('Stock-AF'!AE$2:AE$215,'Stock-AF'!$C$2:$C$215,Shares!$A202,'Stock-AF'!$G$2:$G$215,Shares!$A$1)</f>
        <v>0.13456343463579329</v>
      </c>
      <c r="W202" s="9">
        <f>SUMIFS('Stock-AF'!AF$2:AF$215,'Stock-AF'!$C$2:$C$215,Shares!$B202,'Stock-AF'!$G$2:$G$215,Shares!$A$1)/SUMIFS('Stock-AF'!AF$2:AF$215,'Stock-AF'!$C$2:$C$215,Shares!$A202,'Stock-AF'!$G$2:$G$215,Shares!$A$1)</f>
        <v>0.79575179242171989</v>
      </c>
      <c r="X202" s="9">
        <f>SUMIFS('Stock-AF'!AG$2:AG$215,'Stock-AF'!$C$2:$C$215,Shares!$B202,'Stock-AF'!$G$2:$G$215,Shares!$A$1)/SUMIFS('Stock-AF'!AG$2:AG$215,'Stock-AF'!$C$2:$C$215,Shares!$A202,'Stock-AF'!$G$2:$G$215,Shares!$A$1)</f>
        <v>0.11597704620960404</v>
      </c>
      <c r="Y202" s="9">
        <f>SUMIFS('Stock-AF'!AH$2:AH$215,'Stock-AF'!$C$2:$C$215,Shares!$B202,'Stock-AF'!$G$2:$G$215,Shares!$A$1)/SUMIFS('Stock-AF'!AH$2:AH$215,'Stock-AF'!$C$2:$C$215,Shares!$A202,'Stock-AF'!$G$2:$G$215,Shares!$A$1)</f>
        <v>0.13054274565448751</v>
      </c>
      <c r="Z202" s="9">
        <f>SUMIFS('Stock-AF'!AI$2:AI$215,'Stock-AF'!$C$2:$C$215,Shares!$B202,'Stock-AF'!$G$2:$G$215,Shares!$A$1)/SUMIFS('Stock-AF'!AI$2:AI$215,'Stock-AF'!$C$2:$C$215,Shares!$A202,'Stock-AF'!$G$2:$G$215,Shares!$A$1)</f>
        <v>5.7242816733660863E-2</v>
      </c>
      <c r="AA202" s="9">
        <f>SUMIFS('Stock-AF'!AJ$2:AJ$215,'Stock-AF'!$C$2:$C$215,Shares!$B202,'Stock-AF'!$G$2:$G$215,Shares!$A$1)/SUMIFS('Stock-AF'!AJ$2:AJ$215,'Stock-AF'!$C$2:$C$215,Shares!$A202,'Stock-AF'!$G$2:$G$215,Shares!$A$1)</f>
        <v>0.89575244493953821</v>
      </c>
      <c r="AB202" s="9">
        <f>SUMIFS('Stock-AF'!AK$2:AK$215,'Stock-AF'!$C$2:$C$215,Shares!$B202,'Stock-AF'!$G$2:$G$215,Shares!$A$1)/SUMIFS('Stock-AF'!AK$2:AK$215,'Stock-AF'!$C$2:$C$215,Shares!$A202,'Stock-AF'!$G$2:$G$215,Shares!$A$1)</f>
        <v>0.75509930187496088</v>
      </c>
      <c r="AC202" s="9">
        <f>SUMIFS('Stock-AF'!AL$2:AL$215,'Stock-AF'!$C$2:$C$215,Shares!$B202,'Stock-AF'!$G$2:$G$215,Shares!$A$1)/SUMIFS('Stock-AF'!AL$2:AL$215,'Stock-AF'!$C$2:$C$215,Shares!$A202,'Stock-AF'!$G$2:$G$215,Shares!$A$1)</f>
        <v>0.35023771790808261</v>
      </c>
      <c r="AD202" s="9">
        <f>SUMIFS('Stock-AF'!AM$2:AM$215,'Stock-AF'!$C$2:$C$215,Shares!$B202,'Stock-AF'!$G$2:$G$215,Shares!$A$1)/SUMIFS('Stock-AF'!AM$2:AM$215,'Stock-AF'!$C$2:$C$215,Shares!$A202,'Stock-AF'!$G$2:$G$215,Shares!$A$1)</f>
        <v>7.0867830237935553E-2</v>
      </c>
      <c r="AE202" s="9">
        <f>SUMIFS('Stock-AF'!AN$2:AN$215,'Stock-AF'!$C$2:$C$215,Shares!$B202,'Stock-AF'!$G$2:$G$215,Shares!$A$1)/SUMIFS('Stock-AF'!AN$2:AN$215,'Stock-AF'!$C$2:$C$215,Shares!$A202,'Stock-AF'!$G$2:$G$215,Shares!$A$1)</f>
        <v>0.87156769334360396</v>
      </c>
      <c r="AF202" s="9">
        <f>SUMIFS('Stock-AF'!AO$2:AO$215,'Stock-AF'!$C$2:$C$215,Shares!$B202,'Stock-AF'!$G$2:$G$215,Shares!$A$1)/SUMIFS('Stock-AF'!AO$2:AO$215,'Stock-AF'!$C$2:$C$215,Shares!$A202,'Stock-AF'!$G$2:$G$215,Shares!$A$1)</f>
        <v>5.9151708763301288E-2</v>
      </c>
      <c r="AG202" s="9">
        <f>SUMIFS('Stock-AF'!AP$2:AP$215,'Stock-AF'!$C$2:$C$215,Shares!$B202,'Stock-AF'!$G$2:$G$215,Shares!$A$1)/SUMIFS('Stock-AF'!AP$2:AP$215,'Stock-AF'!$C$2:$C$215,Shares!$A202,'Stock-AF'!$G$2:$G$215,Shares!$A$1)</f>
        <v>0.25668176670441695</v>
      </c>
      <c r="AH202" s="9">
        <f>SUMIFS('Stock-AF'!AQ$2:AQ$215,'Stock-AF'!$C$2:$C$215,Shares!$B202,'Stock-AF'!$G$2:$G$215,Shares!$A$1)/SUMIFS('Stock-AF'!AQ$2:AQ$215,'Stock-AF'!$C$2:$C$215,Shares!$A202,'Stock-AF'!$G$2:$G$215,Shares!$A$1)</f>
        <v>0.11111516367283646</v>
      </c>
      <c r="AI202" s="9">
        <f>SUMIFS('Stock-AF'!AR$2:AR$215,'Stock-AF'!$C$2:$C$215,Shares!$B202,'Stock-AF'!$G$2:$G$215,Shares!$A$1)/SUMIFS('Stock-AF'!AR$2:AR$215,'Stock-AF'!$C$2:$C$215,Shares!$A202,'Stock-AF'!$G$2:$G$215,Shares!$A$1)</f>
        <v>0.64027951549328255</v>
      </c>
      <c r="AJ202" s="9">
        <f>SUMIFS('Stock-AF'!AS$2:AS$215,'Stock-AF'!$C$2:$C$215,Shares!$B202,'Stock-AF'!$G$2:$G$215,Shares!$A$1)/SUMIFS('Stock-AF'!AS$2:AS$215,'Stock-AF'!$C$2:$C$215,Shares!$A202,'Stock-AF'!$G$2:$G$215,Shares!$A$1)</f>
        <v>0.49085342634761614</v>
      </c>
      <c r="AK202" s="9">
        <f>SUMIFS('Stock-AF'!AT$2:AT$215,'Stock-AF'!$C$2:$C$215,Shares!$B202,'Stock-AF'!$G$2:$G$215,Shares!$A$1)/SUMIFS('Stock-AF'!AT$2:AT$215,'Stock-AF'!$C$2:$C$215,Shares!$A202,'Stock-AF'!$G$2:$G$215,Shares!$A$1)</f>
        <v>0.3002068965517245</v>
      </c>
      <c r="AL202" s="9">
        <f>SUMIFS('Stock-AF'!AU$2:AU$215,'Stock-AF'!$C$2:$C$215,Shares!$B202,'Stock-AF'!$G$2:$G$215,Shares!$A$1)/SUMIFS('Stock-AF'!AU$2:AU$215,'Stock-AF'!$C$2:$C$215,Shares!$A202,'Stock-AF'!$G$2:$G$215,Shares!$A$1)</f>
        <v>0.1472469847928683</v>
      </c>
      <c r="AM202" s="9">
        <f>SUMIFS('Stock-AF'!AV$2:AV$215,'Stock-AF'!$C$2:$C$215,Shares!$B202,'Stock-AF'!$G$2:$G$215,Shares!$A$1)/SUMIFS('Stock-AF'!AV$2:AV$215,'Stock-AF'!$C$2:$C$215,Shares!$A202,'Stock-AF'!$G$2:$G$215,Shares!$A$1)</f>
        <v>0.17851608089234172</v>
      </c>
    </row>
    <row r="203" spans="1:39">
      <c r="A203" t="str">
        <f t="shared" si="3"/>
        <v>R_ES-WH-FL*</v>
      </c>
      <c r="B203" s="4" t="s">
        <v>103</v>
      </c>
      <c r="C203" s="9">
        <f>SUMIFS('Stock-AF'!L$2:L$215,'Stock-AF'!$C$2:$C$215,Shares!$B203,'Stock-AF'!$G$2:$G$215,Shares!$A$1)/SUMIFS('Stock-AF'!L$2:L$215,'Stock-AF'!$C$2:$C$215,Shares!$A203,'Stock-AF'!$G$2:$G$215,Shares!$A$1)</f>
        <v>0</v>
      </c>
      <c r="D203" s="9">
        <f>SUMIFS('Stock-AF'!M$2:M$215,'Stock-AF'!$C$2:$C$215,Shares!$B203,'Stock-AF'!$G$2:$G$215,Shares!$A$1)/SUMIFS('Stock-AF'!M$2:M$215,'Stock-AF'!$C$2:$C$215,Shares!$A203,'Stock-AF'!$G$2:$G$215,Shares!$A$1)</f>
        <v>0.17260687342833197</v>
      </c>
      <c r="E203" s="9">
        <f>SUMIFS('Stock-AF'!N$2:N$215,'Stock-AF'!$C$2:$C$215,Shares!$B203,'Stock-AF'!$G$2:$G$215,Shares!$A$1)/SUMIFS('Stock-AF'!N$2:N$215,'Stock-AF'!$C$2:$C$215,Shares!$A203,'Stock-AF'!$G$2:$G$215,Shares!$A$1)</f>
        <v>6.9722230365317925E-2</v>
      </c>
      <c r="F203" s="9">
        <f>SUMIFS('Stock-AF'!O$2:O$215,'Stock-AF'!$C$2:$C$215,Shares!$B203,'Stock-AF'!$G$2:$G$215,Shares!$A$1)/SUMIFS('Stock-AF'!O$2:O$215,'Stock-AF'!$C$2:$C$215,Shares!$A203,'Stock-AF'!$G$2:$G$215,Shares!$A$1)</f>
        <v>0.46830752944290072</v>
      </c>
      <c r="G203" s="9">
        <f>SUMIFS('Stock-AF'!P$2:P$215,'Stock-AF'!$C$2:$C$215,Shares!$B203,'Stock-AF'!$G$2:$G$215,Shares!$A$1)/SUMIFS('Stock-AF'!P$2:P$215,'Stock-AF'!$C$2:$C$215,Shares!$A203,'Stock-AF'!$G$2:$G$215,Shares!$A$1)</f>
        <v>1.0743835672827563E-2</v>
      </c>
      <c r="H203" s="9">
        <f>SUMIFS('Stock-AF'!Q$2:Q$215,'Stock-AF'!$C$2:$C$215,Shares!$B203,'Stock-AF'!$G$2:$G$215,Shares!$A$1)/SUMIFS('Stock-AF'!Q$2:Q$215,'Stock-AF'!$C$2:$C$215,Shares!$A203,'Stock-AF'!$G$2:$G$215,Shares!$A$1)</f>
        <v>0.20505681937547485</v>
      </c>
      <c r="I203" s="9">
        <f>SUMIFS('Stock-AF'!R$2:R$215,'Stock-AF'!$C$2:$C$215,Shares!$B203,'Stock-AF'!$G$2:$G$215,Shares!$A$1)/SUMIFS('Stock-AF'!R$2:R$215,'Stock-AF'!$C$2:$C$215,Shares!$A203,'Stock-AF'!$G$2:$G$215,Shares!$A$1)</f>
        <v>0</v>
      </c>
      <c r="J203" s="9">
        <f>SUMIFS('Stock-AF'!S$2:S$215,'Stock-AF'!$C$2:$C$215,Shares!$B203,'Stock-AF'!$G$2:$G$215,Shares!$A$1)/SUMIFS('Stock-AF'!S$2:S$215,'Stock-AF'!$C$2:$C$215,Shares!$A203,'Stock-AF'!$G$2:$G$215,Shares!$A$1)</f>
        <v>0.28667009778692709</v>
      </c>
      <c r="K203" s="9">
        <f>SUMIFS('Stock-AF'!T$2:T$215,'Stock-AF'!$C$2:$C$215,Shares!$B203,'Stock-AF'!$G$2:$G$215,Shares!$A$1)/SUMIFS('Stock-AF'!T$2:T$215,'Stock-AF'!$C$2:$C$215,Shares!$A203,'Stock-AF'!$G$2:$G$215,Shares!$A$1)</f>
        <v>0.37917273315721661</v>
      </c>
      <c r="L203" s="9">
        <f>SUMIFS('Stock-AF'!U$2:U$215,'Stock-AF'!$C$2:$C$215,Shares!$B203,'Stock-AF'!$G$2:$G$215,Shares!$A$1)/SUMIFS('Stock-AF'!U$2:U$215,'Stock-AF'!$C$2:$C$215,Shares!$A203,'Stock-AF'!$G$2:$G$215,Shares!$A$1)</f>
        <v>0.13668073018923146</v>
      </c>
      <c r="M203" s="9">
        <f>SUMIFS('Stock-AF'!V$2:V$215,'Stock-AF'!$C$2:$C$215,Shares!$B203,'Stock-AF'!$G$2:$G$215,Shares!$A$1)/SUMIFS('Stock-AF'!V$2:V$215,'Stock-AF'!$C$2:$C$215,Shares!$A203,'Stock-AF'!$G$2:$G$215,Shares!$A$1)</f>
        <v>4.3913093459018372E-2</v>
      </c>
      <c r="N203" s="9">
        <f>SUMIFS('Stock-AF'!W$2:W$215,'Stock-AF'!$C$2:$C$215,Shares!$B203,'Stock-AF'!$G$2:$G$215,Shares!$A$1)/SUMIFS('Stock-AF'!W$2:W$215,'Stock-AF'!$C$2:$C$215,Shares!$A203,'Stock-AF'!$G$2:$G$215,Shares!$A$1)</f>
        <v>2.0101419878296188E-2</v>
      </c>
      <c r="O203" s="9">
        <f>SUMIFS('Stock-AF'!X$2:X$215,'Stock-AF'!$C$2:$C$215,Shares!$B203,'Stock-AF'!$G$2:$G$215,Shares!$A$1)/SUMIFS('Stock-AF'!X$2:X$215,'Stock-AF'!$C$2:$C$215,Shares!$A203,'Stock-AF'!$G$2:$G$215,Shares!$A$1)</f>
        <v>0.30547989145100263</v>
      </c>
      <c r="P203" s="9">
        <f>SUMIFS('Stock-AF'!Y$2:Y$215,'Stock-AF'!$C$2:$C$215,Shares!$B203,'Stock-AF'!$G$2:$G$215,Shares!$A$1)/SUMIFS('Stock-AF'!Y$2:Y$215,'Stock-AF'!$C$2:$C$215,Shares!$A203,'Stock-AF'!$G$2:$G$215,Shares!$A$1)</f>
        <v>6.5757058935000832E-3</v>
      </c>
      <c r="Q203" s="9">
        <f>SUMIFS('Stock-AF'!Z$2:Z$215,'Stock-AF'!$C$2:$C$215,Shares!$B203,'Stock-AF'!$G$2:$G$215,Shares!$A$1)/SUMIFS('Stock-AF'!Z$2:Z$215,'Stock-AF'!$C$2:$C$215,Shares!$A203,'Stock-AF'!$G$2:$G$215,Shares!$A$1)</f>
        <v>0.32300133601215658</v>
      </c>
      <c r="R203" s="9">
        <f>SUMIFS('Stock-AF'!AA$2:AA$215,'Stock-AF'!$C$2:$C$215,Shares!$B203,'Stock-AF'!$G$2:$G$215,Shares!$A$1)/SUMIFS('Stock-AF'!AA$2:AA$215,'Stock-AF'!$C$2:$C$215,Shares!$A203,'Stock-AF'!$G$2:$G$215,Shares!$A$1)</f>
        <v>0.319520840972986</v>
      </c>
      <c r="S203" s="9">
        <f>SUMIFS('Stock-AF'!AB$2:AB$215,'Stock-AF'!$C$2:$C$215,Shares!$B203,'Stock-AF'!$G$2:$G$215,Shares!$A$1)/SUMIFS('Stock-AF'!AB$2:AB$215,'Stock-AF'!$C$2:$C$215,Shares!$A203,'Stock-AF'!$G$2:$G$215,Shares!$A$1)</f>
        <v>0.5176009318976057</v>
      </c>
      <c r="T203" s="9">
        <f>SUMIFS('Stock-AF'!AC$2:AC$215,'Stock-AF'!$C$2:$C$215,Shares!$B203,'Stock-AF'!$G$2:$G$215,Shares!$A$1)/SUMIFS('Stock-AF'!AC$2:AC$215,'Stock-AF'!$C$2:$C$215,Shares!$A203,'Stock-AF'!$G$2:$G$215,Shares!$A$1)</f>
        <v>0.23992587706900337</v>
      </c>
      <c r="U203" s="9">
        <f>SUMIFS('Stock-AF'!AD$2:AD$215,'Stock-AF'!$C$2:$C$215,Shares!$B203,'Stock-AF'!$G$2:$G$215,Shares!$A$1)/SUMIFS('Stock-AF'!AD$2:AD$215,'Stock-AF'!$C$2:$C$215,Shares!$A203,'Stock-AF'!$G$2:$G$215,Shares!$A$1)</f>
        <v>0</v>
      </c>
      <c r="V203" s="9">
        <f>SUMIFS('Stock-AF'!AE$2:AE$215,'Stock-AF'!$C$2:$C$215,Shares!$B203,'Stock-AF'!$G$2:$G$215,Shares!$A$1)/SUMIFS('Stock-AF'!AE$2:AE$215,'Stock-AF'!$C$2:$C$215,Shares!$A203,'Stock-AF'!$G$2:$G$215,Shares!$A$1)</f>
        <v>0.64998966301426553</v>
      </c>
      <c r="W203" s="9">
        <f>SUMIFS('Stock-AF'!AF$2:AF$215,'Stock-AF'!$C$2:$C$215,Shares!$B203,'Stock-AF'!$G$2:$G$215,Shares!$A$1)/SUMIFS('Stock-AF'!AF$2:AF$215,'Stock-AF'!$C$2:$C$215,Shares!$A203,'Stock-AF'!$G$2:$G$215,Shares!$A$1)</f>
        <v>0</v>
      </c>
      <c r="X203" s="9">
        <f>SUMIFS('Stock-AF'!AG$2:AG$215,'Stock-AF'!$C$2:$C$215,Shares!$B203,'Stock-AF'!$G$2:$G$215,Shares!$A$1)/SUMIFS('Stock-AF'!AG$2:AG$215,'Stock-AF'!$C$2:$C$215,Shares!$A203,'Stock-AF'!$G$2:$G$215,Shares!$A$1)</f>
        <v>7.6940501359105976E-2</v>
      </c>
      <c r="Y203" s="9">
        <f>SUMIFS('Stock-AF'!AH$2:AH$215,'Stock-AF'!$C$2:$C$215,Shares!$B203,'Stock-AF'!$G$2:$G$215,Shares!$A$1)/SUMIFS('Stock-AF'!AH$2:AH$215,'Stock-AF'!$C$2:$C$215,Shares!$A203,'Stock-AF'!$G$2:$G$215,Shares!$A$1)</f>
        <v>0.43880808797445908</v>
      </c>
      <c r="Z203" s="9">
        <f>SUMIFS('Stock-AF'!AI$2:AI$215,'Stock-AF'!$C$2:$C$215,Shares!$B203,'Stock-AF'!$G$2:$G$215,Shares!$A$1)/SUMIFS('Stock-AF'!AI$2:AI$215,'Stock-AF'!$C$2:$C$215,Shares!$A203,'Stock-AF'!$G$2:$G$215,Shares!$A$1)</f>
        <v>8.1956230460026688E-2</v>
      </c>
      <c r="AA203" s="9">
        <f>SUMIFS('Stock-AF'!AJ$2:AJ$215,'Stock-AF'!$C$2:$C$215,Shares!$B203,'Stock-AF'!$G$2:$G$215,Shares!$A$1)/SUMIFS('Stock-AF'!AJ$2:AJ$215,'Stock-AF'!$C$2:$C$215,Shares!$A203,'Stock-AF'!$G$2:$G$215,Shares!$A$1)</f>
        <v>0</v>
      </c>
      <c r="AB203" s="9">
        <f>SUMIFS('Stock-AF'!AK$2:AK$215,'Stock-AF'!$C$2:$C$215,Shares!$B203,'Stock-AF'!$G$2:$G$215,Shares!$A$1)/SUMIFS('Stock-AF'!AK$2:AK$215,'Stock-AF'!$C$2:$C$215,Shares!$A203,'Stock-AF'!$G$2:$G$215,Shares!$A$1)</f>
        <v>0</v>
      </c>
      <c r="AC203" s="9">
        <f>SUMIFS('Stock-AF'!AL$2:AL$215,'Stock-AF'!$C$2:$C$215,Shares!$B203,'Stock-AF'!$G$2:$G$215,Shares!$A$1)/SUMIFS('Stock-AF'!AL$2:AL$215,'Stock-AF'!$C$2:$C$215,Shares!$A203,'Stock-AF'!$G$2:$G$215,Shares!$A$1)</f>
        <v>0</v>
      </c>
      <c r="AD203" s="9">
        <f>SUMIFS('Stock-AF'!AM$2:AM$215,'Stock-AF'!$C$2:$C$215,Shares!$B203,'Stock-AF'!$G$2:$G$215,Shares!$A$1)/SUMIFS('Stock-AF'!AM$2:AM$215,'Stock-AF'!$C$2:$C$215,Shares!$A203,'Stock-AF'!$G$2:$G$215,Shares!$A$1)</f>
        <v>0.83635880510181193</v>
      </c>
      <c r="AE203" s="9">
        <f>SUMIFS('Stock-AF'!AN$2:AN$215,'Stock-AF'!$C$2:$C$215,Shares!$B203,'Stock-AF'!$G$2:$G$215,Shares!$A$1)/SUMIFS('Stock-AF'!AN$2:AN$215,'Stock-AF'!$C$2:$C$215,Shares!$A203,'Stock-AF'!$G$2:$G$215,Shares!$A$1)</f>
        <v>5.9680577612890903E-4</v>
      </c>
      <c r="AF203" s="9">
        <f>SUMIFS('Stock-AF'!AO$2:AO$215,'Stock-AF'!$C$2:$C$215,Shares!$B203,'Stock-AF'!$G$2:$G$215,Shares!$A$1)/SUMIFS('Stock-AF'!AO$2:AO$215,'Stock-AF'!$C$2:$C$215,Shares!$A203,'Stock-AF'!$G$2:$G$215,Shares!$A$1)</f>
        <v>0.17014662958792051</v>
      </c>
      <c r="AG203" s="9">
        <f>SUMIFS('Stock-AF'!AP$2:AP$215,'Stock-AF'!$C$2:$C$215,Shares!$B203,'Stock-AF'!$G$2:$G$215,Shares!$A$1)/SUMIFS('Stock-AF'!AP$2:AP$215,'Stock-AF'!$C$2:$C$215,Shares!$A203,'Stock-AF'!$G$2:$G$215,Shares!$A$1)</f>
        <v>0.15594563986409965</v>
      </c>
      <c r="AH203" s="9">
        <f>SUMIFS('Stock-AF'!AQ$2:AQ$215,'Stock-AF'!$C$2:$C$215,Shares!$B203,'Stock-AF'!$G$2:$G$215,Shares!$A$1)/SUMIFS('Stock-AF'!AQ$2:AQ$215,'Stock-AF'!$C$2:$C$215,Shares!$A203,'Stock-AF'!$G$2:$G$215,Shares!$A$1)</f>
        <v>0.27683049147442373</v>
      </c>
      <c r="AI203" s="9">
        <f>SUMIFS('Stock-AF'!AR$2:AR$215,'Stock-AF'!$C$2:$C$215,Shares!$B203,'Stock-AF'!$G$2:$G$215,Shares!$A$1)/SUMIFS('Stock-AF'!AR$2:AR$215,'Stock-AF'!$C$2:$C$215,Shares!$A203,'Stock-AF'!$G$2:$G$215,Shares!$A$1)</f>
        <v>9.5693927430652803E-2</v>
      </c>
      <c r="AJ203" s="9">
        <f>SUMIFS('Stock-AF'!AS$2:AS$215,'Stock-AF'!$C$2:$C$215,Shares!$B203,'Stock-AF'!$G$2:$G$215,Shares!$A$1)/SUMIFS('Stock-AF'!AS$2:AS$215,'Stock-AF'!$C$2:$C$215,Shares!$A203,'Stock-AF'!$G$2:$G$215,Shares!$A$1)</f>
        <v>1.3053478135043338E-2</v>
      </c>
      <c r="AK203" s="9">
        <f>SUMIFS('Stock-AF'!AT$2:AT$215,'Stock-AF'!$C$2:$C$215,Shares!$B203,'Stock-AF'!$G$2:$G$215,Shares!$A$1)/SUMIFS('Stock-AF'!AT$2:AT$215,'Stock-AF'!$C$2:$C$215,Shares!$A203,'Stock-AF'!$G$2:$G$215,Shares!$A$1)</f>
        <v>7.2689655172413756E-2</v>
      </c>
      <c r="AL203" s="9">
        <f>SUMIFS('Stock-AF'!AU$2:AU$215,'Stock-AF'!$C$2:$C$215,Shares!$B203,'Stock-AF'!$G$2:$G$215,Shares!$A$1)/SUMIFS('Stock-AF'!AU$2:AU$215,'Stock-AF'!$C$2:$C$215,Shares!$A203,'Stock-AF'!$G$2:$G$215,Shares!$A$1)</f>
        <v>0.51101206082852657</v>
      </c>
      <c r="AM203" s="9">
        <f>SUMIFS('Stock-AF'!AV$2:AV$215,'Stock-AF'!$C$2:$C$215,Shares!$B203,'Stock-AF'!$G$2:$G$215,Shares!$A$1)/SUMIFS('Stock-AF'!AV$2:AV$215,'Stock-AF'!$C$2:$C$215,Shares!$A203,'Stock-AF'!$G$2:$G$215,Shares!$A$1)</f>
        <v>0.72975778215700116</v>
      </c>
    </row>
    <row r="204" spans="1:39">
      <c r="A204" t="str">
        <f t="shared" si="3"/>
        <v>R_ES-WH-FL*</v>
      </c>
      <c r="B204" s="4" t="s">
        <v>104</v>
      </c>
      <c r="C204" s="9">
        <f>SUMIFS('Stock-AF'!L$2:L$215,'Stock-AF'!$C$2:$C$215,Shares!$B204,'Stock-AF'!$G$2:$G$215,Shares!$A$1)/SUMIFS('Stock-AF'!L$2:L$215,'Stock-AF'!$C$2:$C$215,Shares!$A204,'Stock-AF'!$G$2:$G$215,Shares!$A$1)</f>
        <v>0</v>
      </c>
      <c r="D204" s="9">
        <f>SUMIFS('Stock-AF'!M$2:M$215,'Stock-AF'!$C$2:$C$215,Shares!$B204,'Stock-AF'!$G$2:$G$215,Shares!$A$1)/SUMIFS('Stock-AF'!M$2:M$215,'Stock-AF'!$C$2:$C$215,Shares!$A204,'Stock-AF'!$G$2:$G$215,Shares!$A$1)</f>
        <v>0.16306789606035207</v>
      </c>
      <c r="E204" s="9">
        <f>SUMIFS('Stock-AF'!N$2:N$215,'Stock-AF'!$C$2:$C$215,Shares!$B204,'Stock-AF'!$G$2:$G$215,Shares!$A$1)/SUMIFS('Stock-AF'!N$2:N$215,'Stock-AF'!$C$2:$C$215,Shares!$A204,'Stock-AF'!$G$2:$G$215,Shares!$A$1)</f>
        <v>0.18632634184535535</v>
      </c>
      <c r="F204" s="9">
        <f>SUMIFS('Stock-AF'!O$2:O$215,'Stock-AF'!$C$2:$C$215,Shares!$B204,'Stock-AF'!$G$2:$G$215,Shares!$A$1)/SUMIFS('Stock-AF'!O$2:O$215,'Stock-AF'!$C$2:$C$215,Shares!$A204,'Stock-AF'!$G$2:$G$215,Shares!$A$1)</f>
        <v>1.7790716480672814E-3</v>
      </c>
      <c r="G204" s="9">
        <f>SUMIFS('Stock-AF'!P$2:P$215,'Stock-AF'!$C$2:$C$215,Shares!$B204,'Stock-AF'!$G$2:$G$215,Shares!$A$1)/SUMIFS('Stock-AF'!P$2:P$215,'Stock-AF'!$C$2:$C$215,Shares!$A204,'Stock-AF'!$G$2:$G$215,Shares!$A$1)</f>
        <v>0.26143333470547048</v>
      </c>
      <c r="H204" s="9">
        <f>SUMIFS('Stock-AF'!Q$2:Q$215,'Stock-AF'!$C$2:$C$215,Shares!$B204,'Stock-AF'!$G$2:$G$215,Shares!$A$1)/SUMIFS('Stock-AF'!Q$2:Q$215,'Stock-AF'!$C$2:$C$215,Shares!$A204,'Stock-AF'!$G$2:$G$215,Shares!$A$1)</f>
        <v>3.6056621297885158E-2</v>
      </c>
      <c r="I204" s="9">
        <f>SUMIFS('Stock-AF'!R$2:R$215,'Stock-AF'!$C$2:$C$215,Shares!$B204,'Stock-AF'!$G$2:$G$215,Shares!$A$1)/SUMIFS('Stock-AF'!R$2:R$215,'Stock-AF'!$C$2:$C$215,Shares!$A204,'Stock-AF'!$G$2:$G$215,Shares!$A$1)</f>
        <v>0</v>
      </c>
      <c r="J204" s="9">
        <f>SUMIFS('Stock-AF'!S$2:S$215,'Stock-AF'!$C$2:$C$215,Shares!$B204,'Stock-AF'!$G$2:$G$215,Shares!$A$1)/SUMIFS('Stock-AF'!S$2:S$215,'Stock-AF'!$C$2:$C$215,Shares!$A204,'Stock-AF'!$G$2:$G$215,Shares!$A$1)</f>
        <v>0.14279893635271906</v>
      </c>
      <c r="K204" s="9">
        <f>SUMIFS('Stock-AF'!T$2:T$215,'Stock-AF'!$C$2:$C$215,Shares!$B204,'Stock-AF'!$G$2:$G$215,Shares!$A$1)/SUMIFS('Stock-AF'!T$2:T$215,'Stock-AF'!$C$2:$C$215,Shares!$A204,'Stock-AF'!$G$2:$G$215,Shares!$A$1)</f>
        <v>9.3571121631397844E-2</v>
      </c>
      <c r="L204" s="9">
        <f>SUMIFS('Stock-AF'!U$2:U$215,'Stock-AF'!$C$2:$C$215,Shares!$B204,'Stock-AF'!$G$2:$G$215,Shares!$A$1)/SUMIFS('Stock-AF'!U$2:U$215,'Stock-AF'!$C$2:$C$215,Shares!$A204,'Stock-AF'!$G$2:$G$215,Shares!$A$1)</f>
        <v>0.50847988637787633</v>
      </c>
      <c r="M204" s="9">
        <f>SUMIFS('Stock-AF'!V$2:V$215,'Stock-AF'!$C$2:$C$215,Shares!$B204,'Stock-AF'!$G$2:$G$215,Shares!$A$1)/SUMIFS('Stock-AF'!V$2:V$215,'Stock-AF'!$C$2:$C$215,Shares!$A204,'Stock-AF'!$G$2:$G$215,Shares!$A$1)</f>
        <v>0.51902517530750658</v>
      </c>
      <c r="N204" s="9">
        <f>SUMIFS('Stock-AF'!W$2:W$215,'Stock-AF'!$C$2:$C$215,Shares!$B204,'Stock-AF'!$G$2:$G$215,Shares!$A$1)/SUMIFS('Stock-AF'!W$2:W$215,'Stock-AF'!$C$2:$C$215,Shares!$A204,'Stock-AF'!$G$2:$G$215,Shares!$A$1)</f>
        <v>1.0466531440162283E-2</v>
      </c>
      <c r="O204" s="9">
        <f>SUMIFS('Stock-AF'!X$2:X$215,'Stock-AF'!$C$2:$C$215,Shares!$B204,'Stock-AF'!$G$2:$G$215,Shares!$A$1)/SUMIFS('Stock-AF'!X$2:X$215,'Stock-AF'!$C$2:$C$215,Shares!$A204,'Stock-AF'!$G$2:$G$215,Shares!$A$1)</f>
        <v>0</v>
      </c>
      <c r="P204" s="9">
        <f>SUMIFS('Stock-AF'!Y$2:Y$215,'Stock-AF'!$C$2:$C$215,Shares!$B204,'Stock-AF'!$G$2:$G$215,Shares!$A$1)/SUMIFS('Stock-AF'!Y$2:Y$215,'Stock-AF'!$C$2:$C$215,Shares!$A204,'Stock-AF'!$G$2:$G$215,Shares!$A$1)</f>
        <v>0.37743035815804427</v>
      </c>
      <c r="Q204" s="9">
        <f>SUMIFS('Stock-AF'!Z$2:Z$215,'Stock-AF'!$C$2:$C$215,Shares!$B204,'Stock-AF'!$G$2:$G$215,Shares!$A$1)/SUMIFS('Stock-AF'!Z$2:Z$215,'Stock-AF'!$C$2:$C$215,Shares!$A204,'Stock-AF'!$G$2:$G$215,Shares!$A$1)</f>
        <v>6.0556535751073282E-2</v>
      </c>
      <c r="R204" s="9">
        <f>SUMIFS('Stock-AF'!AA$2:AA$215,'Stock-AF'!$C$2:$C$215,Shares!$B204,'Stock-AF'!$G$2:$G$215,Shares!$A$1)/SUMIFS('Stock-AF'!AA$2:AA$215,'Stock-AF'!$C$2:$C$215,Shares!$A204,'Stock-AF'!$G$2:$G$215,Shares!$A$1)</f>
        <v>0.10432709937660457</v>
      </c>
      <c r="S204" s="9">
        <f>SUMIFS('Stock-AF'!AB$2:AB$215,'Stock-AF'!$C$2:$C$215,Shares!$B204,'Stock-AF'!$G$2:$G$215,Shares!$A$1)/SUMIFS('Stock-AF'!AB$2:AB$215,'Stock-AF'!$C$2:$C$215,Shares!$A204,'Stock-AF'!$G$2:$G$215,Shares!$A$1)</f>
        <v>0.15004119669289967</v>
      </c>
      <c r="T204" s="9">
        <f>SUMIFS('Stock-AF'!AC$2:AC$215,'Stock-AF'!$C$2:$C$215,Shares!$B204,'Stock-AF'!$G$2:$G$215,Shares!$A$1)/SUMIFS('Stock-AF'!AC$2:AC$215,'Stock-AF'!$C$2:$C$215,Shares!$A204,'Stock-AF'!$G$2:$G$215,Shares!$A$1)</f>
        <v>0</v>
      </c>
      <c r="U204" s="9">
        <f>SUMIFS('Stock-AF'!AD$2:AD$215,'Stock-AF'!$C$2:$C$215,Shares!$B204,'Stock-AF'!$G$2:$G$215,Shares!$A$1)/SUMIFS('Stock-AF'!AD$2:AD$215,'Stock-AF'!$C$2:$C$215,Shares!$A204,'Stock-AF'!$G$2:$G$215,Shares!$A$1)</f>
        <v>0.62524768293946431</v>
      </c>
      <c r="V204" s="9">
        <f>SUMIFS('Stock-AF'!AE$2:AE$215,'Stock-AF'!$C$2:$C$215,Shares!$B204,'Stock-AF'!$G$2:$G$215,Shares!$A$1)/SUMIFS('Stock-AF'!AE$2:AE$215,'Stock-AF'!$C$2:$C$215,Shares!$A204,'Stock-AF'!$G$2:$G$215,Shares!$A$1)</f>
        <v>3.9694025222245174E-3</v>
      </c>
      <c r="W204" s="9">
        <f>SUMIFS('Stock-AF'!AF$2:AF$215,'Stock-AF'!$C$2:$C$215,Shares!$B204,'Stock-AF'!$G$2:$G$215,Shares!$A$1)/SUMIFS('Stock-AF'!AF$2:AF$215,'Stock-AF'!$C$2:$C$215,Shares!$A204,'Stock-AF'!$G$2:$G$215,Shares!$A$1)</f>
        <v>1.5075982809776942E-2</v>
      </c>
      <c r="X204" s="9">
        <f>SUMIFS('Stock-AF'!AG$2:AG$215,'Stock-AF'!$C$2:$C$215,Shares!$B204,'Stock-AF'!$G$2:$G$215,Shares!$A$1)/SUMIFS('Stock-AF'!AG$2:AG$215,'Stock-AF'!$C$2:$C$215,Shares!$A204,'Stock-AF'!$G$2:$G$215,Shares!$A$1)</f>
        <v>0.50211416490486271</v>
      </c>
      <c r="Y204" s="9">
        <f>SUMIFS('Stock-AF'!AH$2:AH$215,'Stock-AF'!$C$2:$C$215,Shares!$B204,'Stock-AF'!$G$2:$G$215,Shares!$A$1)/SUMIFS('Stock-AF'!AH$2:AH$215,'Stock-AF'!$C$2:$C$215,Shares!$A204,'Stock-AF'!$G$2:$G$215,Shares!$A$1)</f>
        <v>0</v>
      </c>
      <c r="Z204" s="9">
        <f>SUMIFS('Stock-AF'!AI$2:AI$215,'Stock-AF'!$C$2:$C$215,Shares!$B204,'Stock-AF'!$G$2:$G$215,Shares!$A$1)/SUMIFS('Stock-AF'!AI$2:AI$215,'Stock-AF'!$C$2:$C$215,Shares!$A204,'Stock-AF'!$G$2:$G$215,Shares!$A$1)</f>
        <v>0.42154235521810318</v>
      </c>
      <c r="AA204" s="9">
        <f>SUMIFS('Stock-AF'!AJ$2:AJ$215,'Stock-AF'!$C$2:$C$215,Shares!$B204,'Stock-AF'!$G$2:$G$215,Shares!$A$1)/SUMIFS('Stock-AF'!AJ$2:AJ$215,'Stock-AF'!$C$2:$C$215,Shares!$A204,'Stock-AF'!$G$2:$G$215,Shares!$A$1)</f>
        <v>0</v>
      </c>
      <c r="AB204" s="9">
        <f>SUMIFS('Stock-AF'!AK$2:AK$215,'Stock-AF'!$C$2:$C$215,Shares!$B204,'Stock-AF'!$G$2:$G$215,Shares!$A$1)/SUMIFS('Stock-AF'!AK$2:AK$215,'Stock-AF'!$C$2:$C$215,Shares!$A204,'Stock-AF'!$G$2:$G$215,Shares!$A$1)</f>
        <v>9.8502203411834743E-2</v>
      </c>
      <c r="AC204" s="9">
        <f>SUMIFS('Stock-AF'!AL$2:AL$215,'Stock-AF'!$C$2:$C$215,Shares!$B204,'Stock-AF'!$G$2:$G$215,Shares!$A$1)/SUMIFS('Stock-AF'!AL$2:AL$215,'Stock-AF'!$C$2:$C$215,Shares!$A204,'Stock-AF'!$G$2:$G$215,Shares!$A$1)</f>
        <v>0</v>
      </c>
      <c r="AD204" s="9">
        <f>SUMIFS('Stock-AF'!AM$2:AM$215,'Stock-AF'!$C$2:$C$215,Shares!$B204,'Stock-AF'!$G$2:$G$215,Shares!$A$1)/SUMIFS('Stock-AF'!AM$2:AM$215,'Stock-AF'!$C$2:$C$215,Shares!$A204,'Stock-AF'!$G$2:$G$215,Shares!$A$1)</f>
        <v>4.351737898112934E-2</v>
      </c>
      <c r="AE204" s="9">
        <f>SUMIFS('Stock-AF'!AN$2:AN$215,'Stock-AF'!$C$2:$C$215,Shares!$B204,'Stock-AF'!$G$2:$G$215,Shares!$A$1)/SUMIFS('Stock-AF'!AN$2:AN$215,'Stock-AF'!$C$2:$C$215,Shares!$A204,'Stock-AF'!$G$2:$G$215,Shares!$A$1)</f>
        <v>2.0602986207393696E-2</v>
      </c>
      <c r="AF204" s="9">
        <f>SUMIFS('Stock-AF'!AO$2:AO$215,'Stock-AF'!$C$2:$C$215,Shares!$B204,'Stock-AF'!$G$2:$G$215,Shares!$A$1)/SUMIFS('Stock-AF'!AO$2:AO$215,'Stock-AF'!$C$2:$C$215,Shares!$A204,'Stock-AF'!$G$2:$G$215,Shares!$A$1)</f>
        <v>0.35495047229436222</v>
      </c>
      <c r="AG204" s="9">
        <f>SUMIFS('Stock-AF'!AP$2:AP$215,'Stock-AF'!$C$2:$C$215,Shares!$B204,'Stock-AF'!$G$2:$G$215,Shares!$A$1)/SUMIFS('Stock-AF'!AP$2:AP$215,'Stock-AF'!$C$2:$C$215,Shares!$A204,'Stock-AF'!$G$2:$G$215,Shares!$A$1)</f>
        <v>6.6251415628539104E-3</v>
      </c>
      <c r="AH204" s="9">
        <f>SUMIFS('Stock-AF'!AQ$2:AQ$215,'Stock-AF'!$C$2:$C$215,Shares!$B204,'Stock-AF'!$G$2:$G$215,Shares!$A$1)/SUMIFS('Stock-AF'!AQ$2:AQ$215,'Stock-AF'!$C$2:$C$215,Shares!$A204,'Stock-AF'!$G$2:$G$215,Shares!$A$1)</f>
        <v>0.23464940275371518</v>
      </c>
      <c r="AI204" s="9">
        <f>SUMIFS('Stock-AF'!AR$2:AR$215,'Stock-AF'!$C$2:$C$215,Shares!$B204,'Stock-AF'!$G$2:$G$215,Shares!$A$1)/SUMIFS('Stock-AF'!AR$2:AR$215,'Stock-AF'!$C$2:$C$215,Shares!$A204,'Stock-AF'!$G$2:$G$215,Shares!$A$1)</f>
        <v>0.20294425294001908</v>
      </c>
      <c r="AJ204" s="9">
        <f>SUMIFS('Stock-AF'!AS$2:AS$215,'Stock-AF'!$C$2:$C$215,Shares!$B204,'Stock-AF'!$G$2:$G$215,Shares!$A$1)/SUMIFS('Stock-AF'!AS$2:AS$215,'Stock-AF'!$C$2:$C$215,Shares!$A204,'Stock-AF'!$G$2:$G$215,Shares!$A$1)</f>
        <v>0.45773993572266231</v>
      </c>
      <c r="AK204" s="9">
        <f>SUMIFS('Stock-AF'!AT$2:AT$215,'Stock-AF'!$C$2:$C$215,Shares!$B204,'Stock-AF'!$G$2:$G$215,Shares!$A$1)/SUMIFS('Stock-AF'!AT$2:AT$215,'Stock-AF'!$C$2:$C$215,Shares!$A204,'Stock-AF'!$G$2:$G$215,Shares!$A$1)</f>
        <v>9.9103448275862066E-2</v>
      </c>
      <c r="AL204" s="9">
        <f>SUMIFS('Stock-AF'!AU$2:AU$215,'Stock-AF'!$C$2:$C$215,Shares!$B204,'Stock-AF'!$G$2:$G$215,Shares!$A$1)/SUMIFS('Stock-AF'!AU$2:AU$215,'Stock-AF'!$C$2:$C$215,Shares!$A204,'Stock-AF'!$G$2:$G$215,Shares!$A$1)</f>
        <v>0.3252753015207131</v>
      </c>
      <c r="AM204" s="9">
        <f>SUMIFS('Stock-AF'!AV$2:AV$215,'Stock-AF'!$C$2:$C$215,Shares!$B204,'Stock-AF'!$G$2:$G$215,Shares!$A$1)/SUMIFS('Stock-AF'!AV$2:AV$215,'Stock-AF'!$C$2:$C$215,Shares!$A204,'Stock-AF'!$G$2:$G$215,Shares!$A$1)</f>
        <v>0</v>
      </c>
    </row>
    <row r="205" spans="1:39">
      <c r="A205" t="str">
        <f t="shared" si="3"/>
        <v>R_ES-WH-FL*</v>
      </c>
      <c r="B205" s="4" t="s">
        <v>105</v>
      </c>
      <c r="C205" s="9">
        <f>SUMIFS('Stock-AF'!L$2:L$215,'Stock-AF'!$C$2:$C$215,Shares!$B205,'Stock-AF'!$G$2:$G$215,Shares!$A$1)/SUMIFS('Stock-AF'!L$2:L$215,'Stock-AF'!$C$2:$C$215,Shares!$A205,'Stock-AF'!$G$2:$G$215,Shares!$A$1)</f>
        <v>0.30929012418228125</v>
      </c>
      <c r="D205" s="9">
        <f>SUMIFS('Stock-AF'!M$2:M$215,'Stock-AF'!$C$2:$C$215,Shares!$B205,'Stock-AF'!$G$2:$G$215,Shares!$A$1)/SUMIFS('Stock-AF'!M$2:M$215,'Stock-AF'!$C$2:$C$215,Shares!$A205,'Stock-AF'!$G$2:$G$215,Shares!$A$1)</f>
        <v>1.3746856663872604E-2</v>
      </c>
      <c r="E205" s="9">
        <f>SUMIFS('Stock-AF'!N$2:N$215,'Stock-AF'!$C$2:$C$215,Shares!$B205,'Stock-AF'!$G$2:$G$215,Shares!$A$1)/SUMIFS('Stock-AF'!N$2:N$215,'Stock-AF'!$C$2:$C$215,Shares!$A205,'Stock-AF'!$G$2:$G$215,Shares!$A$1)</f>
        <v>0</v>
      </c>
      <c r="F205" s="9">
        <f>SUMIFS('Stock-AF'!O$2:O$215,'Stock-AF'!$C$2:$C$215,Shares!$B205,'Stock-AF'!$G$2:$G$215,Shares!$A$1)/SUMIFS('Stock-AF'!O$2:O$215,'Stock-AF'!$C$2:$C$215,Shares!$A205,'Stock-AF'!$G$2:$G$215,Shares!$A$1)</f>
        <v>1.2585829179715633E-2</v>
      </c>
      <c r="G205" s="9">
        <f>SUMIFS('Stock-AF'!P$2:P$215,'Stock-AF'!$C$2:$C$215,Shares!$B205,'Stock-AF'!$G$2:$G$215,Shares!$A$1)/SUMIFS('Stock-AF'!P$2:P$215,'Stock-AF'!$C$2:$C$215,Shares!$A205,'Stock-AF'!$G$2:$G$215,Shares!$A$1)</f>
        <v>4.9396945622195618E-4</v>
      </c>
      <c r="H205" s="9">
        <f>SUMIFS('Stock-AF'!Q$2:Q$215,'Stock-AF'!$C$2:$C$215,Shares!$B205,'Stock-AF'!$G$2:$G$215,Shares!$A$1)/SUMIFS('Stock-AF'!Q$2:Q$215,'Stock-AF'!$C$2:$C$215,Shares!$A205,'Stock-AF'!$G$2:$G$215,Shares!$A$1)</f>
        <v>0</v>
      </c>
      <c r="I205" s="9">
        <f>SUMIFS('Stock-AF'!R$2:R$215,'Stock-AF'!$C$2:$C$215,Shares!$B205,'Stock-AF'!$G$2:$G$215,Shares!$A$1)/SUMIFS('Stock-AF'!R$2:R$215,'Stock-AF'!$C$2:$C$215,Shares!$A205,'Stock-AF'!$G$2:$G$215,Shares!$A$1)</f>
        <v>1.3141967836762931E-2</v>
      </c>
      <c r="J205" s="9">
        <f>SUMIFS('Stock-AF'!S$2:S$215,'Stock-AF'!$C$2:$C$215,Shares!$B205,'Stock-AF'!$G$2:$G$215,Shares!$A$1)/SUMIFS('Stock-AF'!S$2:S$215,'Stock-AF'!$C$2:$C$215,Shares!$A205,'Stock-AF'!$G$2:$G$215,Shares!$A$1)</f>
        <v>3.3667867558757926E-3</v>
      </c>
      <c r="K205" s="9">
        <f>SUMIFS('Stock-AF'!T$2:T$215,'Stock-AF'!$C$2:$C$215,Shares!$B205,'Stock-AF'!$G$2:$G$215,Shares!$A$1)/SUMIFS('Stock-AF'!T$2:T$215,'Stock-AF'!$C$2:$C$215,Shares!$A205,'Stock-AF'!$G$2:$G$215,Shares!$A$1)</f>
        <v>2.4016956558790412E-2</v>
      </c>
      <c r="L205" s="9">
        <f>SUMIFS('Stock-AF'!U$2:U$215,'Stock-AF'!$C$2:$C$215,Shares!$B205,'Stock-AF'!$G$2:$G$215,Shares!$A$1)/SUMIFS('Stock-AF'!U$2:U$215,'Stock-AF'!$C$2:$C$215,Shares!$A205,'Stock-AF'!$G$2:$G$215,Shares!$A$1)</f>
        <v>6.9969505827311446E-3</v>
      </c>
      <c r="M205" s="9">
        <f>SUMIFS('Stock-AF'!V$2:V$215,'Stock-AF'!$C$2:$C$215,Shares!$B205,'Stock-AF'!$G$2:$G$215,Shares!$A$1)/SUMIFS('Stock-AF'!V$2:V$215,'Stock-AF'!$C$2:$C$215,Shares!$A205,'Stock-AF'!$G$2:$G$215,Shares!$A$1)</f>
        <v>6.8973445223588998E-3</v>
      </c>
      <c r="N205" s="9">
        <f>SUMIFS('Stock-AF'!W$2:W$215,'Stock-AF'!$C$2:$C$215,Shares!$B205,'Stock-AF'!$G$2:$G$215,Shares!$A$1)/SUMIFS('Stock-AF'!W$2:W$215,'Stock-AF'!$C$2:$C$215,Shares!$A205,'Stock-AF'!$G$2:$G$215,Shares!$A$1)</f>
        <v>2.2981744421906737E-2</v>
      </c>
      <c r="O205" s="9">
        <f>SUMIFS('Stock-AF'!X$2:X$215,'Stock-AF'!$C$2:$C$215,Shares!$B205,'Stock-AF'!$G$2:$G$215,Shares!$A$1)/SUMIFS('Stock-AF'!X$2:X$215,'Stock-AF'!$C$2:$C$215,Shares!$A205,'Stock-AF'!$G$2:$G$215,Shares!$A$1)</f>
        <v>0.173398367691908</v>
      </c>
      <c r="P205" s="9">
        <f>SUMIFS('Stock-AF'!Y$2:Y$215,'Stock-AF'!$C$2:$C$215,Shares!$B205,'Stock-AF'!$G$2:$G$215,Shares!$A$1)/SUMIFS('Stock-AF'!Y$2:Y$215,'Stock-AF'!$C$2:$C$215,Shares!$A205,'Stock-AF'!$G$2:$G$215,Shares!$A$1)</f>
        <v>7.807466363464099E-3</v>
      </c>
      <c r="Q205" s="9">
        <f>SUMIFS('Stock-AF'!Z$2:Z$215,'Stock-AF'!$C$2:$C$215,Shares!$B205,'Stock-AF'!$G$2:$G$215,Shares!$A$1)/SUMIFS('Stock-AF'!Z$2:Z$215,'Stock-AF'!$C$2:$C$215,Shares!$A205,'Stock-AF'!$G$2:$G$215,Shares!$A$1)</f>
        <v>7.7934892354134991E-2</v>
      </c>
      <c r="R205" s="9">
        <f>SUMIFS('Stock-AF'!AA$2:AA$215,'Stock-AF'!$C$2:$C$215,Shares!$B205,'Stock-AF'!$G$2:$G$215,Shares!$A$1)/SUMIFS('Stock-AF'!AA$2:AA$215,'Stock-AF'!$C$2:$C$215,Shares!$A205,'Stock-AF'!$G$2:$G$215,Shares!$A$1)</f>
        <v>0.10212687935460253</v>
      </c>
      <c r="S205" s="9">
        <f>SUMIFS('Stock-AF'!AB$2:AB$215,'Stock-AF'!$C$2:$C$215,Shares!$B205,'Stock-AF'!$G$2:$G$215,Shares!$A$1)/SUMIFS('Stock-AF'!AB$2:AB$215,'Stock-AF'!$C$2:$C$215,Shares!$A205,'Stock-AF'!$G$2:$G$215,Shares!$A$1)</f>
        <v>7.205159530641797E-2</v>
      </c>
      <c r="T205" s="9">
        <f>SUMIFS('Stock-AF'!AC$2:AC$215,'Stock-AF'!$C$2:$C$215,Shares!$B205,'Stock-AF'!$G$2:$G$215,Shares!$A$1)/SUMIFS('Stock-AF'!AC$2:AC$215,'Stock-AF'!$C$2:$C$215,Shares!$A205,'Stock-AF'!$G$2:$G$215,Shares!$A$1)</f>
        <v>4.224378906372693E-2</v>
      </c>
      <c r="U205" s="9">
        <f>SUMIFS('Stock-AF'!AD$2:AD$215,'Stock-AF'!$C$2:$C$215,Shares!$B205,'Stock-AF'!$G$2:$G$215,Shares!$A$1)/SUMIFS('Stock-AF'!AD$2:AD$215,'Stock-AF'!$C$2:$C$215,Shares!$A205,'Stock-AF'!$G$2:$G$215,Shares!$A$1)</f>
        <v>1.5452303302170751E-2</v>
      </c>
      <c r="V205" s="9">
        <f>SUMIFS('Stock-AF'!AE$2:AE$215,'Stock-AF'!$C$2:$C$215,Shares!$B205,'Stock-AF'!$G$2:$G$215,Shares!$A$1)/SUMIFS('Stock-AF'!AE$2:AE$215,'Stock-AF'!$C$2:$C$215,Shares!$A205,'Stock-AF'!$G$2:$G$215,Shares!$A$1)</f>
        <v>0.11049548618289558</v>
      </c>
      <c r="W205" s="9">
        <f>SUMIFS('Stock-AF'!AF$2:AF$215,'Stock-AF'!$C$2:$C$215,Shares!$B205,'Stock-AF'!$G$2:$G$215,Shares!$A$1)/SUMIFS('Stock-AF'!AF$2:AF$215,'Stock-AF'!$C$2:$C$215,Shares!$A205,'Stock-AF'!$G$2:$G$215,Shares!$A$1)</f>
        <v>8.2989645981724439E-2</v>
      </c>
      <c r="X205" s="9">
        <f>SUMIFS('Stock-AF'!AG$2:AG$215,'Stock-AF'!$C$2:$C$215,Shares!$B205,'Stock-AF'!$G$2:$G$215,Shares!$A$1)/SUMIFS('Stock-AF'!AG$2:AG$215,'Stock-AF'!$C$2:$C$215,Shares!$A205,'Stock-AF'!$G$2:$G$215,Shares!$A$1)</f>
        <v>3.745092117185142E-2</v>
      </c>
      <c r="Y205" s="9">
        <f>SUMIFS('Stock-AF'!AH$2:AH$215,'Stock-AF'!$C$2:$C$215,Shares!$B205,'Stock-AF'!$G$2:$G$215,Shares!$A$1)/SUMIFS('Stock-AF'!AH$2:AH$215,'Stock-AF'!$C$2:$C$215,Shares!$A205,'Stock-AF'!$G$2:$G$215,Shares!$A$1)</f>
        <v>1.170627882227737E-2</v>
      </c>
      <c r="Z205" s="9">
        <f>SUMIFS('Stock-AF'!AI$2:AI$215,'Stock-AF'!$C$2:$C$215,Shares!$B205,'Stock-AF'!$G$2:$G$215,Shares!$A$1)/SUMIFS('Stock-AF'!AI$2:AI$215,'Stock-AF'!$C$2:$C$215,Shares!$A205,'Stock-AF'!$G$2:$G$215,Shares!$A$1)</f>
        <v>2.6648801548310255E-2</v>
      </c>
      <c r="AA205" s="9">
        <f>SUMIFS('Stock-AF'!AJ$2:AJ$215,'Stock-AF'!$C$2:$C$215,Shares!$B205,'Stock-AF'!$G$2:$G$215,Shares!$A$1)/SUMIFS('Stock-AF'!AJ$2:AJ$215,'Stock-AF'!$C$2:$C$215,Shares!$A205,'Stock-AF'!$G$2:$G$215,Shares!$A$1)</f>
        <v>0</v>
      </c>
      <c r="AB205" s="9">
        <f>SUMIFS('Stock-AF'!AK$2:AK$215,'Stock-AF'!$C$2:$C$215,Shares!$B205,'Stock-AF'!$G$2:$G$215,Shares!$A$1)/SUMIFS('Stock-AF'!AK$2:AK$215,'Stock-AF'!$C$2:$C$215,Shares!$A205,'Stock-AF'!$G$2:$G$215,Shares!$A$1)</f>
        <v>5.0536289662027487E-2</v>
      </c>
      <c r="AC205" s="9">
        <f>SUMIFS('Stock-AF'!AL$2:AL$215,'Stock-AF'!$C$2:$C$215,Shares!$B205,'Stock-AF'!$G$2:$G$215,Shares!$A$1)/SUMIFS('Stock-AF'!AL$2:AL$215,'Stock-AF'!$C$2:$C$215,Shares!$A205,'Stock-AF'!$G$2:$G$215,Shares!$A$1)</f>
        <v>0.64976228209191744</v>
      </c>
      <c r="AD205" s="9">
        <f>SUMIFS('Stock-AF'!AM$2:AM$215,'Stock-AF'!$C$2:$C$215,Shares!$B205,'Stock-AF'!$G$2:$G$215,Shares!$A$1)/SUMIFS('Stock-AF'!AM$2:AM$215,'Stock-AF'!$C$2:$C$215,Shares!$A205,'Stock-AF'!$G$2:$G$215,Shares!$A$1)</f>
        <v>3.4590139479376567E-3</v>
      </c>
      <c r="AE205" s="9">
        <f>SUMIFS('Stock-AF'!AN$2:AN$215,'Stock-AF'!$C$2:$C$215,Shares!$B205,'Stock-AF'!$G$2:$G$215,Shares!$A$1)/SUMIFS('Stock-AF'!AN$2:AN$215,'Stock-AF'!$C$2:$C$215,Shares!$A205,'Stock-AF'!$G$2:$G$215,Shares!$A$1)</f>
        <v>1.0662734839192865E-2</v>
      </c>
      <c r="AF205" s="9">
        <f>SUMIFS('Stock-AF'!AO$2:AO$215,'Stock-AF'!$C$2:$C$215,Shares!$B205,'Stock-AF'!$G$2:$G$215,Shares!$A$1)/SUMIFS('Stock-AF'!AO$2:AO$215,'Stock-AF'!$C$2:$C$215,Shares!$A205,'Stock-AF'!$G$2:$G$215,Shares!$A$1)</f>
        <v>2.8498540598929038E-2</v>
      </c>
      <c r="AG205" s="9">
        <f>SUMIFS('Stock-AF'!AP$2:AP$215,'Stock-AF'!$C$2:$C$215,Shares!$B205,'Stock-AF'!$G$2:$G$215,Shares!$A$1)/SUMIFS('Stock-AF'!AP$2:AP$215,'Stock-AF'!$C$2:$C$215,Shares!$A205,'Stock-AF'!$G$2:$G$215,Shares!$A$1)</f>
        <v>0.27516987542468824</v>
      </c>
      <c r="AH205" s="9">
        <f>SUMIFS('Stock-AF'!AQ$2:AQ$215,'Stock-AF'!$C$2:$C$215,Shares!$B205,'Stock-AF'!$G$2:$G$215,Shares!$A$1)/SUMIFS('Stock-AF'!AQ$2:AQ$215,'Stock-AF'!$C$2:$C$215,Shares!$A205,'Stock-AF'!$G$2:$G$215,Shares!$A$1)</f>
        <v>2.5111698732561218E-2</v>
      </c>
      <c r="AI205" s="9">
        <f>SUMIFS('Stock-AF'!AR$2:AR$215,'Stock-AF'!$C$2:$C$215,Shares!$B205,'Stock-AF'!$G$2:$G$215,Shares!$A$1)/SUMIFS('Stock-AF'!AR$2:AR$215,'Stock-AF'!$C$2:$C$215,Shares!$A205,'Stock-AF'!$G$2:$G$215,Shares!$A$1)</f>
        <v>2.8383974394338499E-2</v>
      </c>
      <c r="AJ205" s="9">
        <f>SUMIFS('Stock-AF'!AS$2:AS$215,'Stock-AF'!$C$2:$C$215,Shares!$B205,'Stock-AF'!$G$2:$G$215,Shares!$A$1)/SUMIFS('Stock-AF'!AS$2:AS$215,'Stock-AF'!$C$2:$C$215,Shares!$A205,'Stock-AF'!$G$2:$G$215,Shares!$A$1)</f>
        <v>0</v>
      </c>
      <c r="AK205" s="9">
        <f>SUMIFS('Stock-AF'!AT$2:AT$215,'Stock-AF'!$C$2:$C$215,Shares!$B205,'Stock-AF'!$G$2:$G$215,Shares!$A$1)/SUMIFS('Stock-AF'!AT$2:AT$215,'Stock-AF'!$C$2:$C$215,Shares!$A205,'Stock-AF'!$G$2:$G$215,Shares!$A$1)</f>
        <v>4.0344827586206861E-2</v>
      </c>
      <c r="AL205" s="9">
        <f>SUMIFS('Stock-AF'!AU$2:AU$215,'Stock-AF'!$C$2:$C$215,Shares!$B205,'Stock-AF'!$G$2:$G$215,Shares!$A$1)/SUMIFS('Stock-AF'!AU$2:AU$215,'Stock-AF'!$C$2:$C$215,Shares!$A205,'Stock-AF'!$G$2:$G$215,Shares!$A$1)</f>
        <v>1.2113266911379131E-2</v>
      </c>
      <c r="AM205" s="9">
        <f>SUMIFS('Stock-AF'!AV$2:AV$215,'Stock-AF'!$C$2:$C$215,Shares!$B205,'Stock-AF'!$G$2:$G$215,Shares!$A$1)/SUMIFS('Stock-AF'!AV$2:AV$215,'Stock-AF'!$C$2:$C$215,Shares!$A205,'Stock-AF'!$G$2:$G$215,Shares!$A$1)</f>
        <v>1.4086325980063876E-2</v>
      </c>
    </row>
    <row r="206" spans="1:39">
      <c r="A206" t="str">
        <f t="shared" si="3"/>
        <v>R_ES-WH-FL*</v>
      </c>
      <c r="B206" s="4" t="s">
        <v>106</v>
      </c>
      <c r="C206" s="9">
        <f>SUMIFS('Stock-AF'!L$2:L$215,'Stock-AF'!$C$2:$C$215,Shares!$B206,'Stock-AF'!$G$2:$G$215,Shares!$A$1)/SUMIFS('Stock-AF'!L$2:L$215,'Stock-AF'!$C$2:$C$215,Shares!$A206,'Stock-AF'!$G$2:$G$215,Shares!$A$1)</f>
        <v>1.5164927133919852E-3</v>
      </c>
      <c r="D206" s="9">
        <f>SUMIFS('Stock-AF'!M$2:M$215,'Stock-AF'!$C$2:$C$215,Shares!$B206,'Stock-AF'!$G$2:$G$215,Shares!$A$1)/SUMIFS('Stock-AF'!M$2:M$215,'Stock-AF'!$C$2:$C$215,Shares!$A206,'Stock-AF'!$G$2:$G$215,Shares!$A$1)</f>
        <v>0.1375356244761107</v>
      </c>
      <c r="E206" s="9">
        <f>SUMIFS('Stock-AF'!N$2:N$215,'Stock-AF'!$C$2:$C$215,Shares!$B206,'Stock-AF'!$G$2:$G$215,Shares!$A$1)/SUMIFS('Stock-AF'!N$2:N$215,'Stock-AF'!$C$2:$C$215,Shares!$A206,'Stock-AF'!$G$2:$G$215,Shares!$A$1)</f>
        <v>0</v>
      </c>
      <c r="F206" s="9">
        <f>SUMIFS('Stock-AF'!O$2:O$215,'Stock-AF'!$C$2:$C$215,Shares!$B206,'Stock-AF'!$G$2:$G$215,Shares!$A$1)/SUMIFS('Stock-AF'!O$2:O$215,'Stock-AF'!$C$2:$C$215,Shares!$A206,'Stock-AF'!$G$2:$G$215,Shares!$A$1)</f>
        <v>0.3186743710761179</v>
      </c>
      <c r="G206" s="9">
        <f>SUMIFS('Stock-AF'!P$2:P$215,'Stock-AF'!$C$2:$C$215,Shares!$B206,'Stock-AF'!$G$2:$G$215,Shares!$A$1)/SUMIFS('Stock-AF'!P$2:P$215,'Stock-AF'!$C$2:$C$215,Shares!$A206,'Stock-AF'!$G$2:$G$215,Shares!$A$1)</f>
        <v>0</v>
      </c>
      <c r="H206" s="9">
        <f>SUMIFS('Stock-AF'!Q$2:Q$215,'Stock-AF'!$C$2:$C$215,Shares!$B206,'Stock-AF'!$G$2:$G$215,Shares!$A$1)/SUMIFS('Stock-AF'!Q$2:Q$215,'Stock-AF'!$C$2:$C$215,Shares!$A206,'Stock-AF'!$G$2:$G$215,Shares!$A$1)</f>
        <v>0.43301006814462928</v>
      </c>
      <c r="I206" s="9">
        <f>SUMIFS('Stock-AF'!R$2:R$215,'Stock-AF'!$C$2:$C$215,Shares!$B206,'Stock-AF'!$G$2:$G$215,Shares!$A$1)/SUMIFS('Stock-AF'!R$2:R$215,'Stock-AF'!$C$2:$C$215,Shares!$A206,'Stock-AF'!$G$2:$G$215,Shares!$A$1)</f>
        <v>3.0088189521009927E-2</v>
      </c>
      <c r="J206" s="9">
        <f>SUMIFS('Stock-AF'!S$2:S$215,'Stock-AF'!$C$2:$C$215,Shares!$B206,'Stock-AF'!$G$2:$G$215,Shares!$A$1)/SUMIFS('Stock-AF'!S$2:S$215,'Stock-AF'!$C$2:$C$215,Shares!$A206,'Stock-AF'!$G$2:$G$215,Shares!$A$1)</f>
        <v>0</v>
      </c>
      <c r="K206" s="9">
        <f>SUMIFS('Stock-AF'!T$2:T$215,'Stock-AF'!$C$2:$C$215,Shares!$B206,'Stock-AF'!$G$2:$G$215,Shares!$A$1)/SUMIFS('Stock-AF'!T$2:T$215,'Stock-AF'!$C$2:$C$215,Shares!$A206,'Stock-AF'!$G$2:$G$215,Shares!$A$1)</f>
        <v>0.19839463888440628</v>
      </c>
      <c r="L206" s="9">
        <f>SUMIFS('Stock-AF'!U$2:U$215,'Stock-AF'!$C$2:$C$215,Shares!$B206,'Stock-AF'!$G$2:$G$215,Shares!$A$1)/SUMIFS('Stock-AF'!U$2:U$215,'Stock-AF'!$C$2:$C$215,Shares!$A206,'Stock-AF'!$G$2:$G$215,Shares!$A$1)</f>
        <v>6.4309286102176386E-2</v>
      </c>
      <c r="M206" s="9">
        <f>SUMIFS('Stock-AF'!V$2:V$215,'Stock-AF'!$C$2:$C$215,Shares!$B206,'Stock-AF'!$G$2:$G$215,Shares!$A$1)/SUMIFS('Stock-AF'!V$2:V$215,'Stock-AF'!$C$2:$C$215,Shares!$A206,'Stock-AF'!$G$2:$G$215,Shares!$A$1)</f>
        <v>2.069203356707672E-3</v>
      </c>
      <c r="N206" s="9">
        <f>SUMIFS('Stock-AF'!W$2:W$215,'Stock-AF'!$C$2:$C$215,Shares!$B206,'Stock-AF'!$G$2:$G$215,Shares!$A$1)/SUMIFS('Stock-AF'!W$2:W$215,'Stock-AF'!$C$2:$C$215,Shares!$A206,'Stock-AF'!$G$2:$G$215,Shares!$A$1)</f>
        <v>8.9817444219067261E-2</v>
      </c>
      <c r="O206" s="9">
        <f>SUMIFS('Stock-AF'!X$2:X$215,'Stock-AF'!$C$2:$C$215,Shares!$B206,'Stock-AF'!$G$2:$G$215,Shares!$A$1)/SUMIFS('Stock-AF'!X$2:X$215,'Stock-AF'!$C$2:$C$215,Shares!$A206,'Stock-AF'!$G$2:$G$215,Shares!$A$1)</f>
        <v>8.5500155288199639E-2</v>
      </c>
      <c r="P206" s="9">
        <f>SUMIFS('Stock-AF'!Y$2:Y$215,'Stock-AF'!$C$2:$C$215,Shares!$B206,'Stock-AF'!$G$2:$G$215,Shares!$A$1)/SUMIFS('Stock-AF'!Y$2:Y$215,'Stock-AF'!$C$2:$C$215,Shares!$A206,'Stock-AF'!$G$2:$G$215,Shares!$A$1)</f>
        <v>8.1087739245783511E-2</v>
      </c>
      <c r="Q206" s="9">
        <f>SUMIFS('Stock-AF'!Z$2:Z$215,'Stock-AF'!$C$2:$C$215,Shares!$B206,'Stock-AF'!$G$2:$G$215,Shares!$A$1)/SUMIFS('Stock-AF'!Z$2:Z$215,'Stock-AF'!$C$2:$C$215,Shares!$A206,'Stock-AF'!$G$2:$G$215,Shares!$A$1)</f>
        <v>0.11720192140984995</v>
      </c>
      <c r="R206" s="9">
        <f>SUMIFS('Stock-AF'!AA$2:AA$215,'Stock-AF'!$C$2:$C$215,Shares!$B206,'Stock-AF'!$G$2:$G$215,Shares!$A$1)/SUMIFS('Stock-AF'!AA$2:AA$215,'Stock-AF'!$C$2:$C$215,Shares!$A206,'Stock-AF'!$G$2:$G$215,Shares!$A$1)</f>
        <v>6.7962351790734551E-2</v>
      </c>
      <c r="S206" s="9">
        <f>SUMIFS('Stock-AF'!AB$2:AB$215,'Stock-AF'!$C$2:$C$215,Shares!$B206,'Stock-AF'!$G$2:$G$215,Shares!$A$1)/SUMIFS('Stock-AF'!AB$2:AB$215,'Stock-AF'!$C$2:$C$215,Shares!$A206,'Stock-AF'!$G$2:$G$215,Shares!$A$1)</f>
        <v>0</v>
      </c>
      <c r="T206" s="9">
        <f>SUMIFS('Stock-AF'!AC$2:AC$215,'Stock-AF'!$C$2:$C$215,Shares!$B206,'Stock-AF'!$G$2:$G$215,Shares!$A$1)/SUMIFS('Stock-AF'!AC$2:AC$215,'Stock-AF'!$C$2:$C$215,Shares!$A206,'Stock-AF'!$G$2:$G$215,Shares!$A$1)</f>
        <v>0.30682496309557467</v>
      </c>
      <c r="U206" s="9">
        <f>SUMIFS('Stock-AF'!AD$2:AD$215,'Stock-AF'!$C$2:$C$215,Shares!$B206,'Stock-AF'!$G$2:$G$215,Shares!$A$1)/SUMIFS('Stock-AF'!AD$2:AD$215,'Stock-AF'!$C$2:$C$215,Shares!$A206,'Stock-AF'!$G$2:$G$215,Shares!$A$1)</f>
        <v>4.505262364873734E-3</v>
      </c>
      <c r="V206" s="9">
        <f>SUMIFS('Stock-AF'!AE$2:AE$215,'Stock-AF'!$C$2:$C$215,Shares!$B206,'Stock-AF'!$G$2:$G$215,Shares!$A$1)/SUMIFS('Stock-AF'!AE$2:AE$215,'Stock-AF'!$C$2:$C$215,Shares!$A206,'Stock-AF'!$G$2:$G$215,Shares!$A$1)</f>
        <v>6.0626421335538569E-2</v>
      </c>
      <c r="W206" s="9">
        <f>SUMIFS('Stock-AF'!AF$2:AF$215,'Stock-AF'!$C$2:$C$215,Shares!$B206,'Stock-AF'!$G$2:$G$215,Shares!$A$1)/SUMIFS('Stock-AF'!AF$2:AF$215,'Stock-AF'!$C$2:$C$215,Shares!$A206,'Stock-AF'!$G$2:$G$215,Shares!$A$1)</f>
        <v>4.0704381850299287E-2</v>
      </c>
      <c r="X206" s="9">
        <f>SUMIFS('Stock-AF'!AG$2:AG$215,'Stock-AF'!$C$2:$C$215,Shares!$B206,'Stock-AF'!$G$2:$G$215,Shares!$A$1)/SUMIFS('Stock-AF'!AG$2:AG$215,'Stock-AF'!$C$2:$C$215,Shares!$A206,'Stock-AF'!$G$2:$G$215,Shares!$A$1)</f>
        <v>3.1712473572938667E-3</v>
      </c>
      <c r="Y206" s="9">
        <f>SUMIFS('Stock-AF'!AH$2:AH$215,'Stock-AF'!$C$2:$C$215,Shares!$B206,'Stock-AF'!$G$2:$G$215,Shares!$A$1)/SUMIFS('Stock-AF'!AH$2:AH$215,'Stock-AF'!$C$2:$C$215,Shares!$A206,'Stock-AF'!$G$2:$G$215,Shares!$A$1)</f>
        <v>0.36537779354380978</v>
      </c>
      <c r="Z206" s="9">
        <f>SUMIFS('Stock-AF'!AI$2:AI$215,'Stock-AF'!$C$2:$C$215,Shares!$B206,'Stock-AF'!$G$2:$G$215,Shares!$A$1)/SUMIFS('Stock-AF'!AI$2:AI$215,'Stock-AF'!$C$2:$C$215,Shares!$A206,'Stock-AF'!$G$2:$G$215,Shares!$A$1)</f>
        <v>1.8683936281077888E-2</v>
      </c>
      <c r="AA206" s="9">
        <f>SUMIFS('Stock-AF'!AJ$2:AJ$215,'Stock-AF'!$C$2:$C$215,Shares!$B206,'Stock-AF'!$G$2:$G$215,Shares!$A$1)/SUMIFS('Stock-AF'!AJ$2:AJ$215,'Stock-AF'!$C$2:$C$215,Shares!$A206,'Stock-AF'!$G$2:$G$215,Shares!$A$1)</f>
        <v>0</v>
      </c>
      <c r="AB206" s="9">
        <f>SUMIFS('Stock-AF'!AK$2:AK$215,'Stock-AF'!$C$2:$C$215,Shares!$B206,'Stock-AF'!$G$2:$G$215,Shares!$A$1)/SUMIFS('Stock-AF'!AK$2:AK$215,'Stock-AF'!$C$2:$C$215,Shares!$A206,'Stock-AF'!$G$2:$G$215,Shares!$A$1)</f>
        <v>6.3649589732735323E-2</v>
      </c>
      <c r="AC206" s="9">
        <f>SUMIFS('Stock-AF'!AL$2:AL$215,'Stock-AF'!$C$2:$C$215,Shares!$B206,'Stock-AF'!$G$2:$G$215,Shares!$A$1)/SUMIFS('Stock-AF'!AL$2:AL$215,'Stock-AF'!$C$2:$C$215,Shares!$A206,'Stock-AF'!$G$2:$G$215,Shares!$A$1)</f>
        <v>0</v>
      </c>
      <c r="AD206" s="9">
        <f>SUMIFS('Stock-AF'!AM$2:AM$215,'Stock-AF'!$C$2:$C$215,Shares!$B206,'Stock-AF'!$G$2:$G$215,Shares!$A$1)/SUMIFS('Stock-AF'!AM$2:AM$215,'Stock-AF'!$C$2:$C$215,Shares!$A206,'Stock-AF'!$G$2:$G$215,Shares!$A$1)</f>
        <v>5.5987543820392519E-3</v>
      </c>
      <c r="AE206" s="9">
        <f>SUMIFS('Stock-AF'!AN$2:AN$215,'Stock-AF'!$C$2:$C$215,Shares!$B206,'Stock-AF'!$G$2:$G$215,Shares!$A$1)/SUMIFS('Stock-AF'!AN$2:AN$215,'Stock-AF'!$C$2:$C$215,Shares!$A206,'Stock-AF'!$G$2:$G$215,Shares!$A$1)</f>
        <v>2.3045451322902619E-2</v>
      </c>
      <c r="AF206" s="9">
        <f>SUMIFS('Stock-AF'!AO$2:AO$215,'Stock-AF'!$C$2:$C$215,Shares!$B206,'Stock-AF'!$G$2:$G$215,Shares!$A$1)/SUMIFS('Stock-AF'!AO$2:AO$215,'Stock-AF'!$C$2:$C$215,Shares!$A206,'Stock-AF'!$G$2:$G$215,Shares!$A$1)</f>
        <v>4.8493484406242149E-3</v>
      </c>
      <c r="AG206" s="9">
        <f>SUMIFS('Stock-AF'!AP$2:AP$215,'Stock-AF'!$C$2:$C$215,Shares!$B206,'Stock-AF'!$G$2:$G$215,Shares!$A$1)/SUMIFS('Stock-AF'!AP$2:AP$215,'Stock-AF'!$C$2:$C$215,Shares!$A206,'Stock-AF'!$G$2:$G$215,Shares!$A$1)</f>
        <v>7.7718006795016989E-2</v>
      </c>
      <c r="AH206" s="9">
        <f>SUMIFS('Stock-AF'!AQ$2:AQ$215,'Stock-AF'!$C$2:$C$215,Shares!$B206,'Stock-AF'!$G$2:$G$215,Shares!$A$1)/SUMIFS('Stock-AF'!AQ$2:AQ$215,'Stock-AF'!$C$2:$C$215,Shares!$A206,'Stock-AF'!$G$2:$G$215,Shares!$A$1)</f>
        <v>1.1251937631075031E-2</v>
      </c>
      <c r="AI206" s="9">
        <f>SUMIFS('Stock-AF'!AR$2:AR$215,'Stock-AF'!$C$2:$C$215,Shares!$B206,'Stock-AF'!$G$2:$G$215,Shares!$A$1)/SUMIFS('Stock-AF'!AR$2:AR$215,'Stock-AF'!$C$2:$C$215,Shares!$A206,'Stock-AF'!$G$2:$G$215,Shares!$A$1)</f>
        <v>3.6481840877145629E-4</v>
      </c>
      <c r="AJ206" s="9">
        <f>SUMIFS('Stock-AF'!AS$2:AS$215,'Stock-AF'!$C$2:$C$215,Shares!$B206,'Stock-AF'!$G$2:$G$215,Shares!$A$1)/SUMIFS('Stock-AF'!AS$2:AS$215,'Stock-AF'!$C$2:$C$215,Shares!$A206,'Stock-AF'!$G$2:$G$215,Shares!$A$1)</f>
        <v>5.8184698338232766E-3</v>
      </c>
      <c r="AK206" s="9">
        <f>SUMIFS('Stock-AF'!AT$2:AT$215,'Stock-AF'!$C$2:$C$215,Shares!$B206,'Stock-AF'!$G$2:$G$215,Shares!$A$1)/SUMIFS('Stock-AF'!AT$2:AT$215,'Stock-AF'!$C$2:$C$215,Shares!$A206,'Stock-AF'!$G$2:$G$215,Shares!$A$1)</f>
        <v>0.18324137931034501</v>
      </c>
      <c r="AL206" s="9">
        <f>SUMIFS('Stock-AF'!AU$2:AU$215,'Stock-AF'!$C$2:$C$215,Shares!$B206,'Stock-AF'!$G$2:$G$215,Shares!$A$1)/SUMIFS('Stock-AF'!AU$2:AU$215,'Stock-AF'!$C$2:$C$215,Shares!$A206,'Stock-AF'!$G$2:$G$215,Shares!$A$1)</f>
        <v>0</v>
      </c>
      <c r="AM206" s="9">
        <f>SUMIFS('Stock-AF'!AV$2:AV$215,'Stock-AF'!$C$2:$C$215,Shares!$B206,'Stock-AF'!$G$2:$G$215,Shares!$A$1)/SUMIFS('Stock-AF'!AV$2:AV$215,'Stock-AF'!$C$2:$C$215,Shares!$A206,'Stock-AF'!$G$2:$G$215,Shares!$A$1)</f>
        <v>5.3001894120573177E-2</v>
      </c>
    </row>
    <row r="207" spans="1:39">
      <c r="A207" t="str">
        <f t="shared" si="3"/>
        <v>R_ES-WH-FL*</v>
      </c>
      <c r="B207" s="4" t="s">
        <v>409</v>
      </c>
      <c r="C207" s="9">
        <f>SUMIFS('Stock-AF'!L$2:L$215,'Stock-AF'!$C$2:$C$215,Shares!$B207,'Stock-AF'!$G$2:$G$215,Shares!$A$1)/SUMIFS('Stock-AF'!L$2:L$215,'Stock-AF'!$C$2:$C$215,Shares!$A207,'Stock-AF'!$G$2:$G$215,Shares!$A$1)</f>
        <v>3.392890698791013E-2</v>
      </c>
      <c r="D207" s="9">
        <f>SUMIFS('Stock-AF'!M$2:M$215,'Stock-AF'!$C$2:$C$215,Shares!$B207,'Stock-AF'!$G$2:$G$215,Shares!$A$1)/SUMIFS('Stock-AF'!M$2:M$215,'Stock-AF'!$C$2:$C$215,Shares!$A207,'Stock-AF'!$G$2:$G$215,Shares!$A$1)</f>
        <v>0.17153394803017613</v>
      </c>
      <c r="E207" s="9">
        <f>SUMIFS('Stock-AF'!N$2:N$215,'Stock-AF'!$C$2:$C$215,Shares!$B207,'Stock-AF'!$G$2:$G$215,Shares!$A$1)/SUMIFS('Stock-AF'!N$2:N$215,'Stock-AF'!$C$2:$C$215,Shares!$A207,'Stock-AF'!$G$2:$G$215,Shares!$A$1)</f>
        <v>0</v>
      </c>
      <c r="F207" s="9">
        <f>SUMIFS('Stock-AF'!O$2:O$215,'Stock-AF'!$C$2:$C$215,Shares!$B207,'Stock-AF'!$G$2:$G$215,Shares!$A$1)/SUMIFS('Stock-AF'!O$2:O$215,'Stock-AF'!$C$2:$C$215,Shares!$A207,'Stock-AF'!$G$2:$G$215,Shares!$A$1)</f>
        <v>1.6511549262640982E-2</v>
      </c>
      <c r="G207" s="9">
        <f>SUMIFS('Stock-AF'!P$2:P$215,'Stock-AF'!$C$2:$C$215,Shares!$B207,'Stock-AF'!$G$2:$G$215,Shares!$A$1)/SUMIFS('Stock-AF'!P$2:P$215,'Stock-AF'!$C$2:$C$215,Shares!$A207,'Stock-AF'!$G$2:$G$215,Shares!$A$1)</f>
        <v>2.6550858271930149E-2</v>
      </c>
      <c r="H207" s="9">
        <f>SUMIFS('Stock-AF'!Q$2:Q$215,'Stock-AF'!$C$2:$C$215,Shares!$B207,'Stock-AF'!$G$2:$G$215,Shares!$A$1)/SUMIFS('Stock-AF'!Q$2:Q$215,'Stock-AF'!$C$2:$C$215,Shares!$A207,'Stock-AF'!$G$2:$G$215,Shares!$A$1)</f>
        <v>5.2578727867730699E-2</v>
      </c>
      <c r="I207" s="9">
        <f>SUMIFS('Stock-AF'!R$2:R$215,'Stock-AF'!$C$2:$C$215,Shares!$B207,'Stock-AF'!$G$2:$G$215,Shares!$A$1)/SUMIFS('Stock-AF'!R$2:R$215,'Stock-AF'!$C$2:$C$215,Shares!$A207,'Stock-AF'!$G$2:$G$215,Shares!$A$1)</f>
        <v>0.89330797164101672</v>
      </c>
      <c r="J207" s="9">
        <f>SUMIFS('Stock-AF'!S$2:S$215,'Stock-AF'!$C$2:$C$215,Shares!$B207,'Stock-AF'!$G$2:$G$215,Shares!$A$1)/SUMIFS('Stock-AF'!S$2:S$215,'Stock-AF'!$C$2:$C$215,Shares!$A207,'Stock-AF'!$G$2:$G$215,Shares!$A$1)</f>
        <v>1.4646594613141184E-2</v>
      </c>
      <c r="K207" s="9">
        <f>SUMIFS('Stock-AF'!T$2:T$215,'Stock-AF'!$C$2:$C$215,Shares!$B207,'Stock-AF'!$G$2:$G$215,Shares!$A$1)/SUMIFS('Stock-AF'!T$2:T$215,'Stock-AF'!$C$2:$C$215,Shares!$A207,'Stock-AF'!$G$2:$G$215,Shares!$A$1)</f>
        <v>7.8527433833701754E-2</v>
      </c>
      <c r="L207" s="9">
        <f>SUMIFS('Stock-AF'!U$2:U$215,'Stock-AF'!$C$2:$C$215,Shares!$B207,'Stock-AF'!$G$2:$G$215,Shares!$A$1)/SUMIFS('Stock-AF'!U$2:U$215,'Stock-AF'!$C$2:$C$215,Shares!$A207,'Stock-AF'!$G$2:$G$215,Shares!$A$1)</f>
        <v>2.1951627052090788E-2</v>
      </c>
      <c r="M207" s="9">
        <f>SUMIFS('Stock-AF'!V$2:V$215,'Stock-AF'!$C$2:$C$215,Shares!$B207,'Stock-AF'!$G$2:$G$215,Shares!$A$1)/SUMIFS('Stock-AF'!V$2:V$215,'Stock-AF'!$C$2:$C$215,Shares!$A207,'Stock-AF'!$G$2:$G$215,Shares!$A$1)</f>
        <v>0</v>
      </c>
      <c r="N207" s="9">
        <f>SUMIFS('Stock-AF'!W$2:W$215,'Stock-AF'!$C$2:$C$215,Shares!$B207,'Stock-AF'!$G$2:$G$215,Shares!$A$1)/SUMIFS('Stock-AF'!W$2:W$215,'Stock-AF'!$C$2:$C$215,Shares!$A207,'Stock-AF'!$G$2:$G$215,Shares!$A$1)</f>
        <v>0.36446247464503029</v>
      </c>
      <c r="O207" s="9">
        <f>SUMIFS('Stock-AF'!X$2:X$215,'Stock-AF'!$C$2:$C$215,Shares!$B207,'Stock-AF'!$G$2:$G$215,Shares!$A$1)/SUMIFS('Stock-AF'!X$2:X$215,'Stock-AF'!$C$2:$C$215,Shares!$A207,'Stock-AF'!$G$2:$G$215,Shares!$A$1)</f>
        <v>7.6625816535902197E-2</v>
      </c>
      <c r="P207" s="9">
        <f>SUMIFS('Stock-AF'!Y$2:Y$215,'Stock-AF'!$C$2:$C$215,Shares!$B207,'Stock-AF'!$G$2:$G$215,Shares!$A$1)/SUMIFS('Stock-AF'!Y$2:Y$215,'Stock-AF'!$C$2:$C$215,Shares!$A207,'Stock-AF'!$G$2:$G$215,Shares!$A$1)</f>
        <v>1.7623649801023304E-3</v>
      </c>
      <c r="Q207" s="9">
        <f>SUMIFS('Stock-AF'!Z$2:Z$215,'Stock-AF'!$C$2:$C$215,Shares!$B207,'Stock-AF'!$G$2:$G$215,Shares!$A$1)/SUMIFS('Stock-AF'!Z$2:Z$215,'Stock-AF'!$C$2:$C$215,Shares!$A207,'Stock-AF'!$G$2:$G$215,Shares!$A$1)</f>
        <v>1.088187000907675E-2</v>
      </c>
      <c r="R207" s="9">
        <f>SUMIFS('Stock-AF'!AA$2:AA$215,'Stock-AF'!$C$2:$C$215,Shares!$B207,'Stock-AF'!$G$2:$G$215,Shares!$A$1)/SUMIFS('Stock-AF'!AA$2:AA$215,'Stock-AF'!$C$2:$C$215,Shares!$A207,'Stock-AF'!$G$2:$G$215,Shares!$A$1)</f>
        <v>3.1842073096198444E-2</v>
      </c>
      <c r="S207" s="9">
        <f>SUMIFS('Stock-AF'!AB$2:AB$215,'Stock-AF'!$C$2:$C$215,Shares!$B207,'Stock-AF'!$G$2:$G$215,Shares!$A$1)/SUMIFS('Stock-AF'!AB$2:AB$215,'Stock-AF'!$C$2:$C$215,Shares!$A207,'Stock-AF'!$G$2:$G$215,Shares!$A$1)</f>
        <v>1.4461459783504249E-2</v>
      </c>
      <c r="T207" s="9">
        <f>SUMIFS('Stock-AF'!AC$2:AC$215,'Stock-AF'!$C$2:$C$215,Shares!$B207,'Stock-AF'!$G$2:$G$215,Shares!$A$1)/SUMIFS('Stock-AF'!AC$2:AC$215,'Stock-AF'!$C$2:$C$215,Shares!$A207,'Stock-AF'!$G$2:$G$215,Shares!$A$1)</f>
        <v>1.6803291560664582E-2</v>
      </c>
      <c r="U207" s="9">
        <f>SUMIFS('Stock-AF'!AD$2:AD$215,'Stock-AF'!$C$2:$C$215,Shares!$B207,'Stock-AF'!$G$2:$G$215,Shares!$A$1)/SUMIFS('Stock-AF'!AD$2:AD$215,'Stock-AF'!$C$2:$C$215,Shares!$A207,'Stock-AF'!$G$2:$G$215,Shares!$A$1)</f>
        <v>0</v>
      </c>
      <c r="V207" s="9">
        <f>SUMIFS('Stock-AF'!AE$2:AE$215,'Stock-AF'!$C$2:$C$215,Shares!$B207,'Stock-AF'!$G$2:$G$215,Shares!$A$1)/SUMIFS('Stock-AF'!AE$2:AE$215,'Stock-AF'!$C$2:$C$215,Shares!$A207,'Stock-AF'!$G$2:$G$215,Shares!$A$1)</f>
        <v>3.4201640135069787E-2</v>
      </c>
      <c r="W207" s="9">
        <f>SUMIFS('Stock-AF'!AF$2:AF$215,'Stock-AF'!$C$2:$C$215,Shares!$B207,'Stock-AF'!$G$2:$G$215,Shares!$A$1)/SUMIFS('Stock-AF'!AF$2:AF$215,'Stock-AF'!$C$2:$C$215,Shares!$A207,'Stock-AF'!$G$2:$G$215,Shares!$A$1)</f>
        <v>6.3206323586420081E-3</v>
      </c>
      <c r="X207" s="9">
        <f>SUMIFS('Stock-AF'!AG$2:AG$215,'Stock-AF'!$C$2:$C$215,Shares!$B207,'Stock-AF'!$G$2:$G$215,Shares!$A$1)/SUMIFS('Stock-AF'!AG$2:AG$215,'Stock-AF'!$C$2:$C$215,Shares!$A207,'Stock-AF'!$G$2:$G$215,Shares!$A$1)</f>
        <v>0</v>
      </c>
      <c r="Y207" s="9">
        <f>SUMIFS('Stock-AF'!AH$2:AH$215,'Stock-AF'!$C$2:$C$215,Shares!$B207,'Stock-AF'!$G$2:$G$215,Shares!$A$1)/SUMIFS('Stock-AF'!AH$2:AH$215,'Stock-AF'!$C$2:$C$215,Shares!$A207,'Stock-AF'!$G$2:$G$215,Shares!$A$1)</f>
        <v>3.0507272082298722E-2</v>
      </c>
      <c r="Z207" s="9">
        <f>SUMIFS('Stock-AF'!AI$2:AI$215,'Stock-AF'!$C$2:$C$215,Shares!$B207,'Stock-AF'!$G$2:$G$215,Shares!$A$1)/SUMIFS('Stock-AF'!AI$2:AI$215,'Stock-AF'!$C$2:$C$215,Shares!$A207,'Stock-AF'!$G$2:$G$215,Shares!$A$1)</f>
        <v>0</v>
      </c>
      <c r="AA207" s="9">
        <f>SUMIFS('Stock-AF'!AJ$2:AJ$215,'Stock-AF'!$C$2:$C$215,Shares!$B207,'Stock-AF'!$G$2:$G$215,Shares!$A$1)/SUMIFS('Stock-AF'!AJ$2:AJ$215,'Stock-AF'!$C$2:$C$215,Shares!$A207,'Stock-AF'!$G$2:$G$215,Shares!$A$1)</f>
        <v>0</v>
      </c>
      <c r="AB207" s="9">
        <f>SUMIFS('Stock-AF'!AK$2:AK$215,'Stock-AF'!$C$2:$C$215,Shares!$B207,'Stock-AF'!$G$2:$G$215,Shares!$A$1)/SUMIFS('Stock-AF'!AK$2:AK$215,'Stock-AF'!$C$2:$C$215,Shares!$A207,'Stock-AF'!$G$2:$G$215,Shares!$A$1)</f>
        <v>0</v>
      </c>
      <c r="AC207" s="9">
        <f>SUMIFS('Stock-AF'!AL$2:AL$215,'Stock-AF'!$C$2:$C$215,Shares!$B207,'Stock-AF'!$G$2:$G$215,Shares!$A$1)/SUMIFS('Stock-AF'!AL$2:AL$215,'Stock-AF'!$C$2:$C$215,Shares!$A207,'Stock-AF'!$G$2:$G$215,Shares!$A$1)</f>
        <v>0</v>
      </c>
      <c r="AD207" s="9">
        <f>SUMIFS('Stock-AF'!AM$2:AM$215,'Stock-AF'!$C$2:$C$215,Shares!$B207,'Stock-AF'!$G$2:$G$215,Shares!$A$1)/SUMIFS('Stock-AF'!AM$2:AM$215,'Stock-AF'!$C$2:$C$215,Shares!$A207,'Stock-AF'!$G$2:$G$215,Shares!$A$1)</f>
        <v>1.9262325650779451E-2</v>
      </c>
      <c r="AE207" s="9">
        <f>SUMIFS('Stock-AF'!AN$2:AN$215,'Stock-AF'!$C$2:$C$215,Shares!$B207,'Stock-AF'!$G$2:$G$215,Shares!$A$1)/SUMIFS('Stock-AF'!AN$2:AN$215,'Stock-AF'!$C$2:$C$215,Shares!$A207,'Stock-AF'!$G$2:$G$215,Shares!$A$1)</f>
        <v>0</v>
      </c>
      <c r="AF207" s="9">
        <f>SUMIFS('Stock-AF'!AO$2:AO$215,'Stock-AF'!$C$2:$C$215,Shares!$B207,'Stock-AF'!$G$2:$G$215,Shares!$A$1)/SUMIFS('Stock-AF'!AO$2:AO$215,'Stock-AF'!$C$2:$C$215,Shares!$A207,'Stock-AF'!$G$2:$G$215,Shares!$A$1)</f>
        <v>0</v>
      </c>
      <c r="AG207" s="9">
        <f>SUMIFS('Stock-AF'!AP$2:AP$215,'Stock-AF'!$C$2:$C$215,Shares!$B207,'Stock-AF'!$G$2:$G$215,Shares!$A$1)/SUMIFS('Stock-AF'!AP$2:AP$215,'Stock-AF'!$C$2:$C$215,Shares!$A207,'Stock-AF'!$G$2:$G$215,Shares!$A$1)</f>
        <v>9.8924122310306228E-2</v>
      </c>
      <c r="AH207" s="9">
        <f>SUMIFS('Stock-AF'!AQ$2:AQ$215,'Stock-AF'!$C$2:$C$215,Shares!$B207,'Stock-AF'!$G$2:$G$215,Shares!$A$1)/SUMIFS('Stock-AF'!AQ$2:AQ$215,'Stock-AF'!$C$2:$C$215,Shares!$A207,'Stock-AF'!$G$2:$G$215,Shares!$A$1)</f>
        <v>0</v>
      </c>
      <c r="AI207" s="9">
        <f>SUMIFS('Stock-AF'!AR$2:AR$215,'Stock-AF'!$C$2:$C$215,Shares!$B207,'Stock-AF'!$G$2:$G$215,Shares!$A$1)/SUMIFS('Stock-AF'!AR$2:AR$215,'Stock-AF'!$C$2:$C$215,Shares!$A207,'Stock-AF'!$G$2:$G$215,Shares!$A$1)</f>
        <v>0</v>
      </c>
      <c r="AJ207" s="9">
        <f>SUMIFS('Stock-AF'!AS$2:AS$215,'Stock-AF'!$C$2:$C$215,Shares!$B207,'Stock-AF'!$G$2:$G$215,Shares!$A$1)/SUMIFS('Stock-AF'!AS$2:AS$215,'Stock-AF'!$C$2:$C$215,Shares!$A207,'Stock-AF'!$G$2:$G$215,Shares!$A$1)</f>
        <v>1.5719007509177037E-2</v>
      </c>
      <c r="AK207" s="9">
        <f>SUMIFS('Stock-AF'!AT$2:AT$215,'Stock-AF'!$C$2:$C$215,Shares!$B207,'Stock-AF'!$G$2:$G$215,Shares!$A$1)/SUMIFS('Stock-AF'!AT$2:AT$215,'Stock-AF'!$C$2:$C$215,Shares!$A207,'Stock-AF'!$G$2:$G$215,Shares!$A$1)</f>
        <v>3.4896551724137949E-2</v>
      </c>
      <c r="AL207" s="9">
        <f>SUMIFS('Stock-AF'!AU$2:AU$215,'Stock-AF'!$C$2:$C$215,Shares!$B207,'Stock-AF'!$G$2:$G$215,Shares!$A$1)/SUMIFS('Stock-AF'!AU$2:AU$215,'Stock-AF'!$C$2:$C$215,Shares!$A207,'Stock-AF'!$G$2:$G$215,Shares!$A$1)</f>
        <v>0</v>
      </c>
      <c r="AM207" s="9">
        <f>SUMIFS('Stock-AF'!AV$2:AV$215,'Stock-AF'!$C$2:$C$215,Shares!$B207,'Stock-AF'!$G$2:$G$215,Shares!$A$1)/SUMIFS('Stock-AF'!AV$2:AV$215,'Stock-AF'!$C$2:$C$215,Shares!$A207,'Stock-AF'!$G$2:$G$215,Shares!$A$1)</f>
        <v>2.0797061243231878E-2</v>
      </c>
    </row>
    <row r="208" spans="1:39">
      <c r="A208" t="str">
        <f t="shared" si="3"/>
        <v>R_ES-WH-SD*</v>
      </c>
      <c r="B208" s="4" t="s">
        <v>107</v>
      </c>
      <c r="C208" s="9">
        <f>SUMIFS('Stock-AF'!L$2:L$215,'Stock-AF'!$C$2:$C$215,Shares!$B208,'Stock-AF'!$G$2:$G$215,Shares!$A$1)/SUMIFS('Stock-AF'!L$2:L$215,'Stock-AF'!$C$2:$C$215,Shares!$A208,'Stock-AF'!$G$2:$G$215,Shares!$A$1)</f>
        <v>2.9185412763613725E-2</v>
      </c>
      <c r="D208" s="9">
        <f>SUMIFS('Stock-AF'!M$2:M$215,'Stock-AF'!$C$2:$C$215,Shares!$B208,'Stock-AF'!$G$2:$G$215,Shares!$A$1)/SUMIFS('Stock-AF'!M$2:M$215,'Stock-AF'!$C$2:$C$215,Shares!$A208,'Stock-AF'!$G$2:$G$215,Shares!$A$1)</f>
        <v>9.1522057649174787E-2</v>
      </c>
      <c r="E208" s="9">
        <f>SUMIFS('Stock-AF'!N$2:N$215,'Stock-AF'!$C$2:$C$215,Shares!$B208,'Stock-AF'!$G$2:$G$215,Shares!$A$1)/SUMIFS('Stock-AF'!N$2:N$215,'Stock-AF'!$C$2:$C$215,Shares!$A208,'Stock-AF'!$G$2:$G$215,Shares!$A$1)</f>
        <v>2.1412257144717936E-2</v>
      </c>
      <c r="F208" s="9">
        <f>SUMIFS('Stock-AF'!O$2:O$215,'Stock-AF'!$C$2:$C$215,Shares!$B208,'Stock-AF'!$G$2:$G$215,Shares!$A$1)/SUMIFS('Stock-AF'!O$2:O$215,'Stock-AF'!$C$2:$C$215,Shares!$A208,'Stock-AF'!$G$2:$G$215,Shares!$A$1)</f>
        <v>1.9885408122923661E-2</v>
      </c>
      <c r="G208" s="9">
        <f>SUMIFS('Stock-AF'!P$2:P$215,'Stock-AF'!$C$2:$C$215,Shares!$B208,'Stock-AF'!$G$2:$G$215,Shares!$A$1)/SUMIFS('Stock-AF'!P$2:P$215,'Stock-AF'!$C$2:$C$215,Shares!$A208,'Stock-AF'!$G$2:$G$215,Shares!$A$1)</f>
        <v>4.8005297136235706E-2</v>
      </c>
      <c r="H208" s="9">
        <f>SUMIFS('Stock-AF'!Q$2:Q$215,'Stock-AF'!$C$2:$C$215,Shares!$B208,'Stock-AF'!$G$2:$G$215,Shares!$A$1)/SUMIFS('Stock-AF'!Q$2:Q$215,'Stock-AF'!$C$2:$C$215,Shares!$A208,'Stock-AF'!$G$2:$G$215,Shares!$A$1)</f>
        <v>1.667543688011552E-2</v>
      </c>
      <c r="I208" s="9">
        <f>SUMIFS('Stock-AF'!R$2:R$215,'Stock-AF'!$C$2:$C$215,Shares!$B208,'Stock-AF'!$G$2:$G$215,Shares!$A$1)/SUMIFS('Stock-AF'!R$2:R$215,'Stock-AF'!$C$2:$C$215,Shares!$A208,'Stock-AF'!$G$2:$G$215,Shares!$A$1)</f>
        <v>1.2632110825719039E-3</v>
      </c>
      <c r="J208" s="9">
        <f>SUMIFS('Stock-AF'!S$2:S$215,'Stock-AF'!$C$2:$C$215,Shares!$B208,'Stock-AF'!$G$2:$G$215,Shares!$A$1)/SUMIFS('Stock-AF'!S$2:S$215,'Stock-AF'!$C$2:$C$215,Shares!$A208,'Stock-AF'!$G$2:$G$215,Shares!$A$1)</f>
        <v>2.9744877987929883E-2</v>
      </c>
      <c r="K208" s="9">
        <f>SUMIFS('Stock-AF'!T$2:T$215,'Stock-AF'!$C$2:$C$215,Shares!$B208,'Stock-AF'!$G$2:$G$215,Shares!$A$1)/SUMIFS('Stock-AF'!T$2:T$215,'Stock-AF'!$C$2:$C$215,Shares!$A208,'Stock-AF'!$G$2:$G$215,Shares!$A$1)</f>
        <v>1.9343667394287719E-2</v>
      </c>
      <c r="L208" s="9">
        <f>SUMIFS('Stock-AF'!U$2:U$215,'Stock-AF'!$C$2:$C$215,Shares!$B208,'Stock-AF'!$G$2:$G$215,Shares!$A$1)/SUMIFS('Stock-AF'!U$2:U$215,'Stock-AF'!$C$2:$C$215,Shares!$A208,'Stock-AF'!$G$2:$G$215,Shares!$A$1)</f>
        <v>0.11584339952756369</v>
      </c>
      <c r="M208" s="9">
        <f>SUMIFS('Stock-AF'!V$2:V$215,'Stock-AF'!$C$2:$C$215,Shares!$B208,'Stock-AF'!$G$2:$G$215,Shares!$A$1)/SUMIFS('Stock-AF'!V$2:V$215,'Stock-AF'!$C$2:$C$215,Shares!$A208,'Stock-AF'!$G$2:$G$215,Shares!$A$1)</f>
        <v>0.29440165536268598</v>
      </c>
      <c r="N208" s="9">
        <f>SUMIFS('Stock-AF'!W$2:W$215,'Stock-AF'!$C$2:$C$215,Shares!$B208,'Stock-AF'!$G$2:$G$215,Shares!$A$1)/SUMIFS('Stock-AF'!W$2:W$215,'Stock-AF'!$C$2:$C$215,Shares!$A208,'Stock-AF'!$G$2:$G$215,Shares!$A$1)</f>
        <v>1.2602173874993433E-2</v>
      </c>
      <c r="O208" s="9">
        <f>SUMIFS('Stock-AF'!X$2:X$215,'Stock-AF'!$C$2:$C$215,Shares!$B208,'Stock-AF'!$G$2:$G$215,Shares!$A$1)/SUMIFS('Stock-AF'!X$2:X$215,'Stock-AF'!$C$2:$C$215,Shares!$A208,'Stock-AF'!$G$2:$G$215,Shares!$A$1)</f>
        <v>1.0067270254758271E-2</v>
      </c>
      <c r="P208" s="9">
        <f>SUMIFS('Stock-AF'!Y$2:Y$215,'Stock-AF'!$C$2:$C$215,Shares!$B208,'Stock-AF'!$G$2:$G$215,Shares!$A$1)/SUMIFS('Stock-AF'!Y$2:Y$215,'Stock-AF'!$C$2:$C$215,Shares!$A208,'Stock-AF'!$G$2:$G$215,Shares!$A$1)</f>
        <v>0.14723779842809895</v>
      </c>
      <c r="Q208" s="9">
        <f>SUMIFS('Stock-AF'!Z$2:Z$215,'Stock-AF'!$C$2:$C$215,Shares!$B208,'Stock-AF'!$G$2:$G$215,Shares!$A$1)/SUMIFS('Stock-AF'!Z$2:Z$215,'Stock-AF'!$C$2:$C$215,Shares!$A208,'Stock-AF'!$G$2:$G$215,Shares!$A$1)</f>
        <v>4.6752541915543275E-2</v>
      </c>
      <c r="R208" s="9">
        <f>SUMIFS('Stock-AF'!AA$2:AA$215,'Stock-AF'!$C$2:$C$215,Shares!$B208,'Stock-AF'!$G$2:$G$215,Shares!$A$1)/SUMIFS('Stock-AF'!AA$2:AA$215,'Stock-AF'!$C$2:$C$215,Shares!$A208,'Stock-AF'!$G$2:$G$215,Shares!$A$1)</f>
        <v>4.8469042551882821E-2</v>
      </c>
      <c r="S208" s="9">
        <f>SUMIFS('Stock-AF'!AB$2:AB$215,'Stock-AF'!$C$2:$C$215,Shares!$B208,'Stock-AF'!$G$2:$G$215,Shares!$A$1)/SUMIFS('Stock-AF'!AB$2:AB$215,'Stock-AF'!$C$2:$C$215,Shares!$A208,'Stock-AF'!$G$2:$G$215,Shares!$A$1)</f>
        <v>2.6584832113793408E-2</v>
      </c>
      <c r="T208" s="9">
        <f>SUMIFS('Stock-AF'!AC$2:AC$215,'Stock-AF'!$C$2:$C$215,Shares!$B208,'Stock-AF'!$G$2:$G$215,Shares!$A$1)/SUMIFS('Stock-AF'!AC$2:AC$215,'Stock-AF'!$C$2:$C$215,Shares!$A208,'Stock-AF'!$G$2:$G$215,Shares!$A$1)</f>
        <v>7.8154544308584352E-3</v>
      </c>
      <c r="U208" s="9">
        <f>SUMIFS('Stock-AF'!AD$2:AD$215,'Stock-AF'!$C$2:$C$215,Shares!$B208,'Stock-AF'!$G$2:$G$215,Shares!$A$1)/SUMIFS('Stock-AF'!AD$2:AD$215,'Stock-AF'!$C$2:$C$215,Shares!$A208,'Stock-AF'!$G$2:$G$215,Shares!$A$1)</f>
        <v>0</v>
      </c>
      <c r="V208" s="9">
        <f>SUMIFS('Stock-AF'!AE$2:AE$215,'Stock-AF'!$C$2:$C$215,Shares!$B208,'Stock-AF'!$G$2:$G$215,Shares!$A$1)/SUMIFS('Stock-AF'!AE$2:AE$215,'Stock-AF'!$C$2:$C$215,Shares!$A208,'Stock-AF'!$G$2:$G$215,Shares!$A$1)</f>
        <v>6.196337152904503E-3</v>
      </c>
      <c r="W208" s="9">
        <f>SUMIFS('Stock-AF'!AF$2:AF$215,'Stock-AF'!$C$2:$C$215,Shares!$B208,'Stock-AF'!$G$2:$G$215,Shares!$A$1)/SUMIFS('Stock-AF'!AF$2:AF$215,'Stock-AF'!$C$2:$C$215,Shares!$A208,'Stock-AF'!$G$2:$G$215,Shares!$A$1)</f>
        <v>5.9232441875597688E-2</v>
      </c>
      <c r="X208" s="9">
        <f>SUMIFS('Stock-AF'!AG$2:AG$215,'Stock-AF'!$C$2:$C$215,Shares!$B208,'Stock-AF'!$G$2:$G$215,Shares!$A$1)/SUMIFS('Stock-AF'!AG$2:AG$215,'Stock-AF'!$C$2:$C$215,Shares!$A208,'Stock-AF'!$G$2:$G$215,Shares!$A$1)</f>
        <v>0.26434611899728189</v>
      </c>
      <c r="Y208" s="9">
        <f>SUMIFS('Stock-AF'!AH$2:AH$215,'Stock-AF'!$C$2:$C$215,Shares!$B208,'Stock-AF'!$G$2:$G$215,Shares!$A$1)/SUMIFS('Stock-AF'!AH$2:AH$215,'Stock-AF'!$C$2:$C$215,Shares!$A208,'Stock-AF'!$G$2:$G$215,Shares!$A$1)</f>
        <v>2.3199371832393453E-2</v>
      </c>
      <c r="Z208" s="9">
        <f>SUMIFS('Stock-AF'!AI$2:AI$215,'Stock-AF'!$C$2:$C$215,Shares!$B208,'Stock-AF'!$G$2:$G$215,Shares!$A$1)/SUMIFS('Stock-AF'!AI$2:AI$215,'Stock-AF'!$C$2:$C$215,Shares!$A208,'Stock-AF'!$G$2:$G$215,Shares!$A$1)</f>
        <v>0.39392585975882088</v>
      </c>
      <c r="AA208" s="9">
        <f>SUMIFS('Stock-AF'!AJ$2:AJ$215,'Stock-AF'!$C$2:$C$215,Shares!$B208,'Stock-AF'!$G$2:$G$215,Shares!$A$1)/SUMIFS('Stock-AF'!AJ$2:AJ$215,'Stock-AF'!$C$2:$C$215,Shares!$A208,'Stock-AF'!$G$2:$G$215,Shares!$A$1)</f>
        <v>0.10424755506046157</v>
      </c>
      <c r="AB208" s="9">
        <f>SUMIFS('Stock-AF'!AK$2:AK$215,'Stock-AF'!$C$2:$C$215,Shares!$B208,'Stock-AF'!$G$2:$G$215,Shares!$A$1)/SUMIFS('Stock-AF'!AK$2:AK$215,'Stock-AF'!$C$2:$C$215,Shares!$A208,'Stock-AF'!$G$2:$G$215,Shares!$A$1)</f>
        <v>3.2212615318441426E-2</v>
      </c>
      <c r="AC208" s="9">
        <f>SUMIFS('Stock-AF'!AL$2:AL$215,'Stock-AF'!$C$2:$C$215,Shares!$B208,'Stock-AF'!$G$2:$G$215,Shares!$A$1)/SUMIFS('Stock-AF'!AL$2:AL$215,'Stock-AF'!$C$2:$C$215,Shares!$A208,'Stock-AF'!$G$2:$G$215,Shares!$A$1)</f>
        <v>0</v>
      </c>
      <c r="AD208" s="9">
        <f>SUMIFS('Stock-AF'!AM$2:AM$215,'Stock-AF'!$C$2:$C$215,Shares!$B208,'Stock-AF'!$G$2:$G$215,Shares!$A$1)/SUMIFS('Stock-AF'!AM$2:AM$215,'Stock-AF'!$C$2:$C$215,Shares!$A208,'Stock-AF'!$G$2:$G$215,Shares!$A$1)</f>
        <v>2.1016858412546153E-2</v>
      </c>
      <c r="AE208" s="9">
        <f>SUMIFS('Stock-AF'!AN$2:AN$215,'Stock-AF'!$C$2:$C$215,Shares!$B208,'Stock-AF'!$G$2:$G$215,Shares!$A$1)/SUMIFS('Stock-AF'!AN$2:AN$215,'Stock-AF'!$C$2:$C$215,Shares!$A208,'Stock-AF'!$G$2:$G$215,Shares!$A$1)</f>
        <v>7.35243285107781E-2</v>
      </c>
      <c r="AF208" s="9">
        <f>SUMIFS('Stock-AF'!AO$2:AO$215,'Stock-AF'!$C$2:$C$215,Shares!$B208,'Stock-AF'!$G$2:$G$215,Shares!$A$1)/SUMIFS('Stock-AF'!AO$2:AO$215,'Stock-AF'!$C$2:$C$215,Shares!$A208,'Stock-AF'!$G$2:$G$215,Shares!$A$1)</f>
        <v>9.2769644457723247E-2</v>
      </c>
      <c r="AG208" s="9">
        <f>SUMIFS('Stock-AF'!AP$2:AP$215,'Stock-AF'!$C$2:$C$215,Shares!$B208,'Stock-AF'!$G$2:$G$215,Shares!$A$1)/SUMIFS('Stock-AF'!AP$2:AP$215,'Stock-AF'!$C$2:$C$215,Shares!$A208,'Stock-AF'!$G$2:$G$215,Shares!$A$1)</f>
        <v>0.13153790163252599</v>
      </c>
      <c r="AH208" s="9">
        <f>SUMIFS('Stock-AF'!AQ$2:AQ$215,'Stock-AF'!$C$2:$C$215,Shares!$B208,'Stock-AF'!$G$2:$G$215,Shares!$A$1)/SUMIFS('Stock-AF'!AQ$2:AQ$215,'Stock-AF'!$C$2:$C$215,Shares!$A208,'Stock-AF'!$G$2:$G$215,Shares!$A$1)</f>
        <v>0.34104130573538821</v>
      </c>
      <c r="AI208" s="9">
        <f>SUMIFS('Stock-AF'!AR$2:AR$215,'Stock-AF'!$C$2:$C$215,Shares!$B208,'Stock-AF'!$G$2:$G$215,Shares!$A$1)/SUMIFS('Stock-AF'!AR$2:AR$215,'Stock-AF'!$C$2:$C$215,Shares!$A208,'Stock-AF'!$G$2:$G$215,Shares!$A$1)</f>
        <v>3.2333511332935445E-2</v>
      </c>
      <c r="AJ208" s="9">
        <f>SUMIFS('Stock-AF'!AS$2:AS$215,'Stock-AF'!$C$2:$C$215,Shares!$B208,'Stock-AF'!$G$2:$G$215,Shares!$A$1)/SUMIFS('Stock-AF'!AS$2:AS$215,'Stock-AF'!$C$2:$C$215,Shares!$A208,'Stock-AF'!$G$2:$G$215,Shares!$A$1)</f>
        <v>1.6868714341157474E-2</v>
      </c>
      <c r="AK208" s="9">
        <f>SUMIFS('Stock-AF'!AT$2:AT$215,'Stock-AF'!$C$2:$C$215,Shares!$B208,'Stock-AF'!$G$2:$G$215,Shares!$A$1)/SUMIFS('Stock-AF'!AT$2:AT$215,'Stock-AF'!$C$2:$C$215,Shares!$A208,'Stock-AF'!$G$2:$G$215,Shares!$A$1)</f>
        <v>0.27141150651443147</v>
      </c>
      <c r="AL208" s="9">
        <f>SUMIFS('Stock-AF'!AU$2:AU$215,'Stock-AF'!$C$2:$C$215,Shares!$B208,'Stock-AF'!$G$2:$G$215,Shares!$A$1)/SUMIFS('Stock-AF'!AU$2:AU$215,'Stock-AF'!$C$2:$C$215,Shares!$A208,'Stock-AF'!$G$2:$G$215,Shares!$A$1)</f>
        <v>4.3523859465128432E-3</v>
      </c>
      <c r="AM208" s="9">
        <f>SUMIFS('Stock-AF'!AV$2:AV$215,'Stock-AF'!$C$2:$C$215,Shares!$B208,'Stock-AF'!$G$2:$G$215,Shares!$A$1)/SUMIFS('Stock-AF'!AV$2:AV$215,'Stock-AF'!$C$2:$C$215,Shares!$A208,'Stock-AF'!$G$2:$G$215,Shares!$A$1)</f>
        <v>0</v>
      </c>
    </row>
    <row r="209" spans="1:39">
      <c r="A209" t="str">
        <f t="shared" si="3"/>
        <v>R_ES-WH-SD*</v>
      </c>
      <c r="B209" s="4" t="s">
        <v>108</v>
      </c>
      <c r="C209" s="9">
        <f>SUMIFS('Stock-AF'!L$2:L$215,'Stock-AF'!$C$2:$C$215,Shares!$B209,'Stock-AF'!$G$2:$G$215,Shares!$A$1)/SUMIFS('Stock-AF'!L$2:L$215,'Stock-AF'!$C$2:$C$215,Shares!$A209,'Stock-AF'!$G$2:$G$215,Shares!$A$1)</f>
        <v>0</v>
      </c>
      <c r="D209" s="9">
        <f>SUMIFS('Stock-AF'!M$2:M$215,'Stock-AF'!$C$2:$C$215,Shares!$B209,'Stock-AF'!$G$2:$G$215,Shares!$A$1)/SUMIFS('Stock-AF'!M$2:M$215,'Stock-AF'!$C$2:$C$215,Shares!$A209,'Stock-AF'!$G$2:$G$215,Shares!$A$1)</f>
        <v>3.0206445430493926E-3</v>
      </c>
      <c r="E209" s="9">
        <f>SUMIFS('Stock-AF'!N$2:N$215,'Stock-AF'!$C$2:$C$215,Shares!$B209,'Stock-AF'!$G$2:$G$215,Shares!$A$1)/SUMIFS('Stock-AF'!N$2:N$215,'Stock-AF'!$C$2:$C$215,Shares!$A209,'Stock-AF'!$G$2:$G$215,Shares!$A$1)</f>
        <v>0</v>
      </c>
      <c r="F209" s="9">
        <f>SUMIFS('Stock-AF'!O$2:O$215,'Stock-AF'!$C$2:$C$215,Shares!$B209,'Stock-AF'!$G$2:$G$215,Shares!$A$1)/SUMIFS('Stock-AF'!O$2:O$215,'Stock-AF'!$C$2:$C$215,Shares!$A209,'Stock-AF'!$G$2:$G$215,Shares!$A$1)</f>
        <v>0</v>
      </c>
      <c r="G209" s="9">
        <f>SUMIFS('Stock-AF'!P$2:P$215,'Stock-AF'!$C$2:$C$215,Shares!$B209,'Stock-AF'!$G$2:$G$215,Shares!$A$1)/SUMIFS('Stock-AF'!P$2:P$215,'Stock-AF'!$C$2:$C$215,Shares!$A209,'Stock-AF'!$G$2:$G$215,Shares!$A$1)</f>
        <v>4.8419135904651566E-3</v>
      </c>
      <c r="H209" s="9">
        <f>SUMIFS('Stock-AF'!Q$2:Q$215,'Stock-AF'!$C$2:$C$215,Shares!$B209,'Stock-AF'!$G$2:$G$215,Shares!$A$1)/SUMIFS('Stock-AF'!Q$2:Q$215,'Stock-AF'!$C$2:$C$215,Shares!$A209,'Stock-AF'!$G$2:$G$215,Shares!$A$1)</f>
        <v>0</v>
      </c>
      <c r="I209" s="9">
        <f>SUMIFS('Stock-AF'!R$2:R$215,'Stock-AF'!$C$2:$C$215,Shares!$B209,'Stock-AF'!$G$2:$G$215,Shares!$A$1)/SUMIFS('Stock-AF'!R$2:R$215,'Stock-AF'!$C$2:$C$215,Shares!$A209,'Stock-AF'!$G$2:$G$215,Shares!$A$1)</f>
        <v>0</v>
      </c>
      <c r="J209" s="9">
        <f>SUMIFS('Stock-AF'!S$2:S$215,'Stock-AF'!$C$2:$C$215,Shares!$B209,'Stock-AF'!$G$2:$G$215,Shares!$A$1)/SUMIFS('Stock-AF'!S$2:S$215,'Stock-AF'!$C$2:$C$215,Shares!$A209,'Stock-AF'!$G$2:$G$215,Shares!$A$1)</f>
        <v>1.552841786499303E-2</v>
      </c>
      <c r="K209" s="9">
        <f>SUMIFS('Stock-AF'!T$2:T$215,'Stock-AF'!$C$2:$C$215,Shares!$B209,'Stock-AF'!$G$2:$G$215,Shares!$A$1)/SUMIFS('Stock-AF'!T$2:T$215,'Stock-AF'!$C$2:$C$215,Shares!$A209,'Stock-AF'!$G$2:$G$215,Shares!$A$1)</f>
        <v>0</v>
      </c>
      <c r="L209" s="9">
        <f>SUMIFS('Stock-AF'!U$2:U$215,'Stock-AF'!$C$2:$C$215,Shares!$B209,'Stock-AF'!$G$2:$G$215,Shares!$A$1)/SUMIFS('Stock-AF'!U$2:U$215,'Stock-AF'!$C$2:$C$215,Shares!$A209,'Stock-AF'!$G$2:$G$215,Shares!$A$1)</f>
        <v>0</v>
      </c>
      <c r="M209" s="9">
        <f>SUMIFS('Stock-AF'!V$2:V$215,'Stock-AF'!$C$2:$C$215,Shares!$B209,'Stock-AF'!$G$2:$G$215,Shares!$A$1)/SUMIFS('Stock-AF'!V$2:V$215,'Stock-AF'!$C$2:$C$215,Shares!$A209,'Stock-AF'!$G$2:$G$215,Shares!$A$1)</f>
        <v>0</v>
      </c>
      <c r="N209" s="9">
        <f>SUMIFS('Stock-AF'!W$2:W$215,'Stock-AF'!$C$2:$C$215,Shares!$B209,'Stock-AF'!$G$2:$G$215,Shares!$A$1)/SUMIFS('Stock-AF'!W$2:W$215,'Stock-AF'!$C$2:$C$215,Shares!$A209,'Stock-AF'!$G$2:$G$215,Shares!$A$1)</f>
        <v>0</v>
      </c>
      <c r="O209" s="9">
        <f>SUMIFS('Stock-AF'!X$2:X$215,'Stock-AF'!$C$2:$C$215,Shares!$B209,'Stock-AF'!$G$2:$G$215,Shares!$A$1)/SUMIFS('Stock-AF'!X$2:X$215,'Stock-AF'!$C$2:$C$215,Shares!$A209,'Stock-AF'!$G$2:$G$215,Shares!$A$1)</f>
        <v>0</v>
      </c>
      <c r="P209" s="9">
        <f>SUMIFS('Stock-AF'!Y$2:Y$215,'Stock-AF'!$C$2:$C$215,Shares!$B209,'Stock-AF'!$G$2:$G$215,Shares!$A$1)/SUMIFS('Stock-AF'!Y$2:Y$215,'Stock-AF'!$C$2:$C$215,Shares!$A209,'Stock-AF'!$G$2:$G$215,Shares!$A$1)</f>
        <v>0</v>
      </c>
      <c r="Q209" s="9">
        <f>SUMIFS('Stock-AF'!Z$2:Z$215,'Stock-AF'!$C$2:$C$215,Shares!$B209,'Stock-AF'!$G$2:$G$215,Shares!$A$1)/SUMIFS('Stock-AF'!Z$2:Z$215,'Stock-AF'!$C$2:$C$215,Shares!$A209,'Stock-AF'!$G$2:$G$215,Shares!$A$1)</f>
        <v>0</v>
      </c>
      <c r="R209" s="9">
        <f>SUMIFS('Stock-AF'!AA$2:AA$215,'Stock-AF'!$C$2:$C$215,Shares!$B209,'Stock-AF'!$G$2:$G$215,Shares!$A$1)/SUMIFS('Stock-AF'!AA$2:AA$215,'Stock-AF'!$C$2:$C$215,Shares!$A209,'Stock-AF'!$G$2:$G$215,Shares!$A$1)</f>
        <v>0</v>
      </c>
      <c r="S209" s="9">
        <f>SUMIFS('Stock-AF'!AB$2:AB$215,'Stock-AF'!$C$2:$C$215,Shares!$B209,'Stock-AF'!$G$2:$G$215,Shares!$A$1)/SUMIFS('Stock-AF'!AB$2:AB$215,'Stock-AF'!$C$2:$C$215,Shares!$A209,'Stock-AF'!$G$2:$G$215,Shares!$A$1)</f>
        <v>1.3107205543778095E-3</v>
      </c>
      <c r="T209" s="9">
        <f>SUMIFS('Stock-AF'!AC$2:AC$215,'Stock-AF'!$C$2:$C$215,Shares!$B209,'Stock-AF'!$G$2:$G$215,Shares!$A$1)/SUMIFS('Stock-AF'!AC$2:AC$215,'Stock-AF'!$C$2:$C$215,Shares!$A209,'Stock-AF'!$G$2:$G$215,Shares!$A$1)</f>
        <v>0.12145468296987239</v>
      </c>
      <c r="U209" s="9">
        <f>SUMIFS('Stock-AF'!AD$2:AD$215,'Stock-AF'!$C$2:$C$215,Shares!$B209,'Stock-AF'!$G$2:$G$215,Shares!$A$1)/SUMIFS('Stock-AF'!AD$2:AD$215,'Stock-AF'!$C$2:$C$215,Shares!$A209,'Stock-AF'!$G$2:$G$215,Shares!$A$1)</f>
        <v>0</v>
      </c>
      <c r="V209" s="9">
        <f>SUMIFS('Stock-AF'!AE$2:AE$215,'Stock-AF'!$C$2:$C$215,Shares!$B209,'Stock-AF'!$G$2:$G$215,Shares!$A$1)/SUMIFS('Stock-AF'!AE$2:AE$215,'Stock-AF'!$C$2:$C$215,Shares!$A209,'Stock-AF'!$G$2:$G$215,Shares!$A$1)</f>
        <v>0</v>
      </c>
      <c r="W209" s="9">
        <f>SUMIFS('Stock-AF'!AF$2:AF$215,'Stock-AF'!$C$2:$C$215,Shares!$B209,'Stock-AF'!$G$2:$G$215,Shares!$A$1)/SUMIFS('Stock-AF'!AF$2:AF$215,'Stock-AF'!$C$2:$C$215,Shares!$A209,'Stock-AF'!$G$2:$G$215,Shares!$A$1)</f>
        <v>0</v>
      </c>
      <c r="X209" s="9">
        <f>SUMIFS('Stock-AF'!AG$2:AG$215,'Stock-AF'!$C$2:$C$215,Shares!$B209,'Stock-AF'!$G$2:$G$215,Shares!$A$1)/SUMIFS('Stock-AF'!AG$2:AG$215,'Stock-AF'!$C$2:$C$215,Shares!$A209,'Stock-AF'!$G$2:$G$215,Shares!$A$1)</f>
        <v>0</v>
      </c>
      <c r="Y209" s="9">
        <f>SUMIFS('Stock-AF'!AH$2:AH$215,'Stock-AF'!$C$2:$C$215,Shares!$B209,'Stock-AF'!$G$2:$G$215,Shares!$A$1)/SUMIFS('Stock-AF'!AH$2:AH$215,'Stock-AF'!$C$2:$C$215,Shares!$A209,'Stock-AF'!$G$2:$G$215,Shares!$A$1)</f>
        <v>0</v>
      </c>
      <c r="Z209" s="9">
        <f>SUMIFS('Stock-AF'!AI$2:AI$215,'Stock-AF'!$C$2:$C$215,Shares!$B209,'Stock-AF'!$G$2:$G$215,Shares!$A$1)/SUMIFS('Stock-AF'!AI$2:AI$215,'Stock-AF'!$C$2:$C$215,Shares!$A209,'Stock-AF'!$G$2:$G$215,Shares!$A$1)</f>
        <v>0</v>
      </c>
      <c r="AA209" s="9">
        <f>SUMIFS('Stock-AF'!AJ$2:AJ$215,'Stock-AF'!$C$2:$C$215,Shares!$B209,'Stock-AF'!$G$2:$G$215,Shares!$A$1)/SUMIFS('Stock-AF'!AJ$2:AJ$215,'Stock-AF'!$C$2:$C$215,Shares!$A209,'Stock-AF'!$G$2:$G$215,Shares!$A$1)</f>
        <v>0</v>
      </c>
      <c r="AB209" s="9">
        <f>SUMIFS('Stock-AF'!AK$2:AK$215,'Stock-AF'!$C$2:$C$215,Shares!$B209,'Stock-AF'!$G$2:$G$215,Shares!$A$1)/SUMIFS('Stock-AF'!AK$2:AK$215,'Stock-AF'!$C$2:$C$215,Shares!$A209,'Stock-AF'!$G$2:$G$215,Shares!$A$1)</f>
        <v>0</v>
      </c>
      <c r="AC209" s="9">
        <f>SUMIFS('Stock-AF'!AL$2:AL$215,'Stock-AF'!$C$2:$C$215,Shares!$B209,'Stock-AF'!$G$2:$G$215,Shares!$A$1)/SUMIFS('Stock-AF'!AL$2:AL$215,'Stock-AF'!$C$2:$C$215,Shares!$A209,'Stock-AF'!$G$2:$G$215,Shares!$A$1)</f>
        <v>0</v>
      </c>
      <c r="AD209" s="9">
        <f>SUMIFS('Stock-AF'!AM$2:AM$215,'Stock-AF'!$C$2:$C$215,Shares!$B209,'Stock-AF'!$G$2:$G$215,Shares!$A$1)/SUMIFS('Stock-AF'!AM$2:AM$215,'Stock-AF'!$C$2:$C$215,Shares!$A209,'Stock-AF'!$G$2:$G$215,Shares!$A$1)</f>
        <v>0</v>
      </c>
      <c r="AE209" s="9">
        <f>SUMIFS('Stock-AF'!AN$2:AN$215,'Stock-AF'!$C$2:$C$215,Shares!$B209,'Stock-AF'!$G$2:$G$215,Shares!$A$1)/SUMIFS('Stock-AF'!AN$2:AN$215,'Stock-AF'!$C$2:$C$215,Shares!$A209,'Stock-AF'!$G$2:$G$215,Shares!$A$1)</f>
        <v>0</v>
      </c>
      <c r="AF209" s="9">
        <f>SUMIFS('Stock-AF'!AO$2:AO$215,'Stock-AF'!$C$2:$C$215,Shares!$B209,'Stock-AF'!$G$2:$G$215,Shares!$A$1)/SUMIFS('Stock-AF'!AO$2:AO$215,'Stock-AF'!$C$2:$C$215,Shares!$A209,'Stock-AF'!$G$2:$G$215,Shares!$A$1)</f>
        <v>0.28963365585713957</v>
      </c>
      <c r="AG209" s="9">
        <f>SUMIFS('Stock-AF'!AP$2:AP$215,'Stock-AF'!$C$2:$C$215,Shares!$B209,'Stock-AF'!$G$2:$G$215,Shares!$A$1)/SUMIFS('Stock-AF'!AP$2:AP$215,'Stock-AF'!$C$2:$C$215,Shares!$A209,'Stock-AF'!$G$2:$G$215,Shares!$A$1)</f>
        <v>0</v>
      </c>
      <c r="AH209" s="9">
        <f>SUMIFS('Stock-AF'!AQ$2:AQ$215,'Stock-AF'!$C$2:$C$215,Shares!$B209,'Stock-AF'!$G$2:$G$215,Shares!$A$1)/SUMIFS('Stock-AF'!AQ$2:AQ$215,'Stock-AF'!$C$2:$C$215,Shares!$A209,'Stock-AF'!$G$2:$G$215,Shares!$A$1)</f>
        <v>0</v>
      </c>
      <c r="AI209" s="9">
        <f>SUMIFS('Stock-AF'!AR$2:AR$215,'Stock-AF'!$C$2:$C$215,Shares!$B209,'Stock-AF'!$G$2:$G$215,Shares!$A$1)/SUMIFS('Stock-AF'!AR$2:AR$215,'Stock-AF'!$C$2:$C$215,Shares!$A209,'Stock-AF'!$G$2:$G$215,Shares!$A$1)</f>
        <v>0</v>
      </c>
      <c r="AJ209" s="9">
        <f>SUMIFS('Stock-AF'!AS$2:AS$215,'Stock-AF'!$C$2:$C$215,Shares!$B209,'Stock-AF'!$G$2:$G$215,Shares!$A$1)/SUMIFS('Stock-AF'!AS$2:AS$215,'Stock-AF'!$C$2:$C$215,Shares!$A209,'Stock-AF'!$G$2:$G$215,Shares!$A$1)</f>
        <v>0</v>
      </c>
      <c r="AK209" s="9">
        <f>SUMIFS('Stock-AF'!AT$2:AT$215,'Stock-AF'!$C$2:$C$215,Shares!$B209,'Stock-AF'!$G$2:$G$215,Shares!$A$1)/SUMIFS('Stock-AF'!AT$2:AT$215,'Stock-AF'!$C$2:$C$215,Shares!$A209,'Stock-AF'!$G$2:$G$215,Shares!$A$1)</f>
        <v>0</v>
      </c>
      <c r="AL209" s="9">
        <f>SUMIFS('Stock-AF'!AU$2:AU$215,'Stock-AF'!$C$2:$C$215,Shares!$B209,'Stock-AF'!$G$2:$G$215,Shares!$A$1)/SUMIFS('Stock-AF'!AU$2:AU$215,'Stock-AF'!$C$2:$C$215,Shares!$A209,'Stock-AF'!$G$2:$G$215,Shares!$A$1)</f>
        <v>0</v>
      </c>
      <c r="AM209" s="9">
        <f>SUMIFS('Stock-AF'!AV$2:AV$215,'Stock-AF'!$C$2:$C$215,Shares!$B209,'Stock-AF'!$G$2:$G$215,Shares!$A$1)/SUMIFS('Stock-AF'!AV$2:AV$215,'Stock-AF'!$C$2:$C$215,Shares!$A209,'Stock-AF'!$G$2:$G$215,Shares!$A$1)</f>
        <v>3.8568980357197788E-3</v>
      </c>
    </row>
    <row r="210" spans="1:39">
      <c r="A210" t="str">
        <f t="shared" si="3"/>
        <v>R_ES-WH-SD*</v>
      </c>
      <c r="B210" s="4" t="s">
        <v>109</v>
      </c>
      <c r="C210" s="9">
        <f>SUMIFS('Stock-AF'!L$2:L$215,'Stock-AF'!$C$2:$C$215,Shares!$B210,'Stock-AF'!$G$2:$G$215,Shares!$A$1)/SUMIFS('Stock-AF'!L$2:L$215,'Stock-AF'!$C$2:$C$215,Shares!$A210,'Stock-AF'!$G$2:$G$215,Shares!$A$1)</f>
        <v>0.63055592384195547</v>
      </c>
      <c r="D210" s="9">
        <f>SUMIFS('Stock-AF'!M$2:M$215,'Stock-AF'!$C$2:$C$215,Shares!$B210,'Stock-AF'!$G$2:$G$215,Shares!$A$1)/SUMIFS('Stock-AF'!M$2:M$215,'Stock-AF'!$C$2:$C$215,Shares!$A210,'Stock-AF'!$G$2:$G$215,Shares!$A$1)</f>
        <v>0.25909838968397797</v>
      </c>
      <c r="E210" s="9">
        <f>SUMIFS('Stock-AF'!N$2:N$215,'Stock-AF'!$C$2:$C$215,Shares!$B210,'Stock-AF'!$G$2:$G$215,Shares!$A$1)/SUMIFS('Stock-AF'!N$2:N$215,'Stock-AF'!$C$2:$C$215,Shares!$A210,'Stock-AF'!$G$2:$G$215,Shares!$A$1)</f>
        <v>0.72253917064460949</v>
      </c>
      <c r="F210" s="9">
        <f>SUMIFS('Stock-AF'!O$2:O$215,'Stock-AF'!$C$2:$C$215,Shares!$B210,'Stock-AF'!$G$2:$G$215,Shares!$A$1)/SUMIFS('Stock-AF'!O$2:O$215,'Stock-AF'!$C$2:$C$215,Shares!$A210,'Stock-AF'!$G$2:$G$215,Shares!$A$1)</f>
        <v>0.16285972231237233</v>
      </c>
      <c r="G210" s="9">
        <f>SUMIFS('Stock-AF'!P$2:P$215,'Stock-AF'!$C$2:$C$215,Shares!$B210,'Stock-AF'!$G$2:$G$215,Shares!$A$1)/SUMIFS('Stock-AF'!P$2:P$215,'Stock-AF'!$C$2:$C$215,Shares!$A210,'Stock-AF'!$G$2:$G$215,Shares!$A$1)</f>
        <v>0.65167190862440028</v>
      </c>
      <c r="H210" s="9">
        <f>SUMIFS('Stock-AF'!Q$2:Q$215,'Stock-AF'!$C$2:$C$215,Shares!$B210,'Stock-AF'!$G$2:$G$215,Shares!$A$1)/SUMIFS('Stock-AF'!Q$2:Q$215,'Stock-AF'!$C$2:$C$215,Shares!$A210,'Stock-AF'!$G$2:$G$215,Shares!$A$1)</f>
        <v>0.25952679887217994</v>
      </c>
      <c r="I210" s="9">
        <f>SUMIFS('Stock-AF'!R$2:R$215,'Stock-AF'!$C$2:$C$215,Shares!$B210,'Stock-AF'!$G$2:$G$215,Shares!$A$1)/SUMIFS('Stock-AF'!R$2:R$215,'Stock-AF'!$C$2:$C$215,Shares!$A210,'Stock-AF'!$G$2:$G$215,Shares!$A$1)</f>
        <v>7.6003200134742904E-2</v>
      </c>
      <c r="J210" s="9">
        <f>SUMIFS('Stock-AF'!S$2:S$215,'Stock-AF'!$C$2:$C$215,Shares!$B210,'Stock-AF'!$G$2:$G$215,Shares!$A$1)/SUMIFS('Stock-AF'!S$2:S$215,'Stock-AF'!$C$2:$C$215,Shares!$A210,'Stock-AF'!$G$2:$G$215,Shares!$A$1)</f>
        <v>0.5088675438860627</v>
      </c>
      <c r="K210" s="9">
        <f>SUMIFS('Stock-AF'!T$2:T$215,'Stock-AF'!$C$2:$C$215,Shares!$B210,'Stock-AF'!$G$2:$G$215,Shares!$A$1)/SUMIFS('Stock-AF'!T$2:T$215,'Stock-AF'!$C$2:$C$215,Shares!$A210,'Stock-AF'!$G$2:$G$215,Shares!$A$1)</f>
        <v>0.21058458364418392</v>
      </c>
      <c r="L210" s="9">
        <f>SUMIFS('Stock-AF'!U$2:U$215,'Stock-AF'!$C$2:$C$215,Shares!$B210,'Stock-AF'!$G$2:$G$215,Shares!$A$1)/SUMIFS('Stock-AF'!U$2:U$215,'Stock-AF'!$C$2:$C$215,Shares!$A210,'Stock-AF'!$G$2:$G$215,Shares!$A$1)</f>
        <v>0.14689161236725809</v>
      </c>
      <c r="M210" s="9">
        <f>SUMIFS('Stock-AF'!V$2:V$215,'Stock-AF'!$C$2:$C$215,Shares!$B210,'Stock-AF'!$G$2:$G$215,Shares!$A$1)/SUMIFS('Stock-AF'!V$2:V$215,'Stock-AF'!$C$2:$C$215,Shares!$A210,'Stock-AF'!$G$2:$G$215,Shares!$A$1)</f>
        <v>0.13369352799172302</v>
      </c>
      <c r="N210" s="9">
        <f>SUMIFS('Stock-AF'!W$2:W$215,'Stock-AF'!$C$2:$C$215,Shares!$B210,'Stock-AF'!$G$2:$G$215,Shares!$A$1)/SUMIFS('Stock-AF'!W$2:W$215,'Stock-AF'!$C$2:$C$215,Shares!$A210,'Stock-AF'!$G$2:$G$215,Shares!$A$1)</f>
        <v>0.51826440060910484</v>
      </c>
      <c r="O210" s="9">
        <f>SUMIFS('Stock-AF'!X$2:X$215,'Stock-AF'!$C$2:$C$215,Shares!$B210,'Stock-AF'!$G$2:$G$215,Shares!$A$1)/SUMIFS('Stock-AF'!X$2:X$215,'Stock-AF'!$C$2:$C$215,Shares!$A210,'Stock-AF'!$G$2:$G$215,Shares!$A$1)</f>
        <v>0.35451579377349424</v>
      </c>
      <c r="P210" s="9">
        <f>SUMIFS('Stock-AF'!Y$2:Y$215,'Stock-AF'!$C$2:$C$215,Shares!$B210,'Stock-AF'!$G$2:$G$215,Shares!$A$1)/SUMIFS('Stock-AF'!Y$2:Y$215,'Stock-AF'!$C$2:$C$215,Shares!$A210,'Stock-AF'!$G$2:$G$215,Shares!$A$1)</f>
        <v>0.37828379910296128</v>
      </c>
      <c r="Q210" s="9">
        <f>SUMIFS('Stock-AF'!Z$2:Z$215,'Stock-AF'!$C$2:$C$215,Shares!$B210,'Stock-AF'!$G$2:$G$215,Shares!$A$1)/SUMIFS('Stock-AF'!Z$2:Z$215,'Stock-AF'!$C$2:$C$215,Shares!$A210,'Stock-AF'!$G$2:$G$215,Shares!$A$1)</f>
        <v>0.36456608571580462</v>
      </c>
      <c r="R210" s="9">
        <f>SUMIFS('Stock-AF'!AA$2:AA$215,'Stock-AF'!$C$2:$C$215,Shares!$B210,'Stock-AF'!$G$2:$G$215,Shares!$A$1)/SUMIFS('Stock-AF'!AA$2:AA$215,'Stock-AF'!$C$2:$C$215,Shares!$A210,'Stock-AF'!$G$2:$G$215,Shares!$A$1)</f>
        <v>0.32815018022118619</v>
      </c>
      <c r="S210" s="9">
        <f>SUMIFS('Stock-AF'!AB$2:AB$215,'Stock-AF'!$C$2:$C$215,Shares!$B210,'Stock-AF'!$G$2:$G$215,Shares!$A$1)/SUMIFS('Stock-AF'!AB$2:AB$215,'Stock-AF'!$C$2:$C$215,Shares!$A210,'Stock-AF'!$G$2:$G$215,Shares!$A$1)</f>
        <v>0.21866238118033271</v>
      </c>
      <c r="T210" s="9">
        <f>SUMIFS('Stock-AF'!AC$2:AC$215,'Stock-AF'!$C$2:$C$215,Shares!$B210,'Stock-AF'!$G$2:$G$215,Shares!$A$1)/SUMIFS('Stock-AF'!AC$2:AC$215,'Stock-AF'!$C$2:$C$215,Shares!$A210,'Stock-AF'!$G$2:$G$215,Shares!$A$1)</f>
        <v>0.26626118744485028</v>
      </c>
      <c r="U210" s="9">
        <f>SUMIFS('Stock-AF'!AD$2:AD$215,'Stock-AF'!$C$2:$C$215,Shares!$B210,'Stock-AF'!$G$2:$G$215,Shares!$A$1)/SUMIFS('Stock-AF'!AD$2:AD$215,'Stock-AF'!$C$2:$C$215,Shares!$A210,'Stock-AF'!$G$2:$G$215,Shares!$A$1)</f>
        <v>0.3547947513934912</v>
      </c>
      <c r="V210" s="9">
        <f>SUMIFS('Stock-AF'!AE$2:AE$215,'Stock-AF'!$C$2:$C$215,Shares!$B210,'Stock-AF'!$G$2:$G$215,Shares!$A$1)/SUMIFS('Stock-AF'!AE$2:AE$215,'Stock-AF'!$C$2:$C$215,Shares!$A210,'Stock-AF'!$G$2:$G$215,Shares!$A$1)</f>
        <v>0.13549023226896953</v>
      </c>
      <c r="W210" s="9">
        <f>SUMIFS('Stock-AF'!AF$2:AF$215,'Stock-AF'!$C$2:$C$215,Shares!$B210,'Stock-AF'!$G$2:$G$215,Shares!$A$1)/SUMIFS('Stock-AF'!AF$2:AF$215,'Stock-AF'!$C$2:$C$215,Shares!$A210,'Stock-AF'!$G$2:$G$215,Shares!$A$1)</f>
        <v>0.79675899656085947</v>
      </c>
      <c r="X210" s="9">
        <f>SUMIFS('Stock-AF'!AG$2:AG$215,'Stock-AF'!$C$2:$C$215,Shares!$B210,'Stock-AF'!$G$2:$G$215,Shares!$A$1)/SUMIFS('Stock-AF'!AG$2:AG$215,'Stock-AF'!$C$2:$C$215,Shares!$A210,'Stock-AF'!$G$2:$G$215,Shares!$A$1)</f>
        <v>0.11597704620960428</v>
      </c>
      <c r="Y210" s="9">
        <f>SUMIFS('Stock-AF'!AH$2:AH$215,'Stock-AF'!$C$2:$C$215,Shares!$B210,'Stock-AF'!$G$2:$G$215,Shares!$A$1)/SUMIFS('Stock-AF'!AH$2:AH$215,'Stock-AF'!$C$2:$C$215,Shares!$A210,'Stock-AF'!$G$2:$G$215,Shares!$A$1)</f>
        <v>0.13134413591262784</v>
      </c>
      <c r="Z210" s="9">
        <f>SUMIFS('Stock-AF'!AI$2:AI$215,'Stock-AF'!$C$2:$C$215,Shares!$B210,'Stock-AF'!$G$2:$G$215,Shares!$A$1)/SUMIFS('Stock-AF'!AI$2:AI$215,'Stock-AF'!$C$2:$C$215,Shares!$A210,'Stock-AF'!$G$2:$G$215,Shares!$A$1)</f>
        <v>5.7242816733660842E-2</v>
      </c>
      <c r="AA210" s="9">
        <f>SUMIFS('Stock-AF'!AJ$2:AJ$215,'Stock-AF'!$C$2:$C$215,Shares!$B210,'Stock-AF'!$G$2:$G$215,Shares!$A$1)/SUMIFS('Stock-AF'!AJ$2:AJ$215,'Stock-AF'!$C$2:$C$215,Shares!$A210,'Stock-AF'!$G$2:$G$215,Shares!$A$1)</f>
        <v>0.89575244493953843</v>
      </c>
      <c r="AB210" s="9">
        <f>SUMIFS('Stock-AF'!AK$2:AK$215,'Stock-AF'!$C$2:$C$215,Shares!$B210,'Stock-AF'!$G$2:$G$215,Shares!$A$1)/SUMIFS('Stock-AF'!AK$2:AK$215,'Stock-AF'!$C$2:$C$215,Shares!$A210,'Stock-AF'!$G$2:$G$215,Shares!$A$1)</f>
        <v>0.75509930187496088</v>
      </c>
      <c r="AC210" s="9">
        <f>SUMIFS('Stock-AF'!AL$2:AL$215,'Stock-AF'!$C$2:$C$215,Shares!$B210,'Stock-AF'!$G$2:$G$215,Shares!$A$1)/SUMIFS('Stock-AF'!AL$2:AL$215,'Stock-AF'!$C$2:$C$215,Shares!$A210,'Stock-AF'!$G$2:$G$215,Shares!$A$1)</f>
        <v>0.35023771790808339</v>
      </c>
      <c r="AD210" s="9">
        <f>SUMIFS('Stock-AF'!AM$2:AM$215,'Stock-AF'!$C$2:$C$215,Shares!$B210,'Stock-AF'!$G$2:$G$215,Shares!$A$1)/SUMIFS('Stock-AF'!AM$2:AM$215,'Stock-AF'!$C$2:$C$215,Shares!$A210,'Stock-AF'!$G$2:$G$215,Shares!$A$1)</f>
        <v>7.1141901934430526E-2</v>
      </c>
      <c r="AE210" s="9">
        <f>SUMIFS('Stock-AF'!AN$2:AN$215,'Stock-AF'!$C$2:$C$215,Shares!$B210,'Stock-AF'!$G$2:$G$215,Shares!$A$1)/SUMIFS('Stock-AF'!AN$2:AN$215,'Stock-AF'!$C$2:$C$215,Shares!$A210,'Stock-AF'!$G$2:$G$215,Shares!$A$1)</f>
        <v>0.87156769334360351</v>
      </c>
      <c r="AF210" s="9">
        <f>SUMIFS('Stock-AF'!AO$2:AO$215,'Stock-AF'!$C$2:$C$215,Shares!$B210,'Stock-AF'!$G$2:$G$215,Shares!$A$1)/SUMIFS('Stock-AF'!AO$2:AO$215,'Stock-AF'!$C$2:$C$215,Shares!$A210,'Stock-AF'!$G$2:$G$215,Shares!$A$1)</f>
        <v>5.9151708763301253E-2</v>
      </c>
      <c r="AG210" s="9">
        <f>SUMIFS('Stock-AF'!AP$2:AP$215,'Stock-AF'!$C$2:$C$215,Shares!$B210,'Stock-AF'!$G$2:$G$215,Shares!$A$1)/SUMIFS('Stock-AF'!AP$2:AP$215,'Stock-AF'!$C$2:$C$215,Shares!$A210,'Stock-AF'!$G$2:$G$215,Shares!$A$1)</f>
        <v>0.26186267373747835</v>
      </c>
      <c r="AH210" s="9">
        <f>SUMIFS('Stock-AF'!AQ$2:AQ$215,'Stock-AF'!$C$2:$C$215,Shares!$B210,'Stock-AF'!$G$2:$G$215,Shares!$A$1)/SUMIFS('Stock-AF'!AQ$2:AQ$215,'Stock-AF'!$C$2:$C$215,Shares!$A210,'Stock-AF'!$G$2:$G$215,Shares!$A$1)</f>
        <v>0.11111516367283655</v>
      </c>
      <c r="AI210" s="9">
        <f>SUMIFS('Stock-AF'!AR$2:AR$215,'Stock-AF'!$C$2:$C$215,Shares!$B210,'Stock-AF'!$G$2:$G$215,Shares!$A$1)/SUMIFS('Stock-AF'!AR$2:AR$215,'Stock-AF'!$C$2:$C$215,Shares!$A210,'Stock-AF'!$G$2:$G$215,Shares!$A$1)</f>
        <v>0.64027951549328332</v>
      </c>
      <c r="AJ210" s="9">
        <f>SUMIFS('Stock-AF'!AS$2:AS$215,'Stock-AF'!$C$2:$C$215,Shares!$B210,'Stock-AF'!$G$2:$G$215,Shares!$A$1)/SUMIFS('Stock-AF'!AS$2:AS$215,'Stock-AF'!$C$2:$C$215,Shares!$A210,'Stock-AF'!$G$2:$G$215,Shares!$A$1)</f>
        <v>0.49240143873020176</v>
      </c>
      <c r="AK210" s="9">
        <f>SUMIFS('Stock-AF'!AT$2:AT$215,'Stock-AF'!$C$2:$C$215,Shares!$B210,'Stock-AF'!$G$2:$G$215,Shares!$A$1)/SUMIFS('Stock-AF'!AT$2:AT$215,'Stock-AF'!$C$2:$C$215,Shares!$A210,'Stock-AF'!$G$2:$G$215,Shares!$A$1)</f>
        <v>0.30231685973831157</v>
      </c>
      <c r="AL210" s="9">
        <f>SUMIFS('Stock-AF'!AU$2:AU$215,'Stock-AF'!$C$2:$C$215,Shares!$B210,'Stock-AF'!$G$2:$G$215,Shares!$A$1)/SUMIFS('Stock-AF'!AU$2:AU$215,'Stock-AF'!$C$2:$C$215,Shares!$A210,'Stock-AF'!$G$2:$G$215,Shares!$A$1)</f>
        <v>0.14724698479286819</v>
      </c>
      <c r="AM210" s="9">
        <f>SUMIFS('Stock-AF'!AV$2:AV$215,'Stock-AF'!$C$2:$C$215,Shares!$B210,'Stock-AF'!$G$2:$G$215,Shares!$A$1)/SUMIFS('Stock-AF'!AV$2:AV$215,'Stock-AF'!$C$2:$C$215,Shares!$A210,'Stock-AF'!$G$2:$G$215,Shares!$A$1)</f>
        <v>0.1792617042205894</v>
      </c>
    </row>
    <row r="211" spans="1:39">
      <c r="A211" t="str">
        <f t="shared" si="3"/>
        <v>R_ES-WH-SD*</v>
      </c>
      <c r="B211" s="4" t="s">
        <v>110</v>
      </c>
      <c r="C211" s="9">
        <f>SUMIFS('Stock-AF'!L$2:L$215,'Stock-AF'!$C$2:$C$215,Shares!$B211,'Stock-AF'!$G$2:$G$215,Shares!$A$1)/SUMIFS('Stock-AF'!L$2:L$215,'Stock-AF'!$C$2:$C$215,Shares!$A211,'Stock-AF'!$G$2:$G$215,Shares!$A$1)</f>
        <v>0</v>
      </c>
      <c r="D211" s="9">
        <f>SUMIFS('Stock-AF'!M$2:M$215,'Stock-AF'!$C$2:$C$215,Shares!$B211,'Stock-AF'!$G$2:$G$215,Shares!$A$1)/SUMIFS('Stock-AF'!M$2:M$215,'Stock-AF'!$C$2:$C$215,Shares!$A211,'Stock-AF'!$G$2:$G$215,Shares!$A$1)</f>
        <v>0.17873882882319872</v>
      </c>
      <c r="E211" s="9">
        <f>SUMIFS('Stock-AF'!N$2:N$215,'Stock-AF'!$C$2:$C$215,Shares!$B211,'Stock-AF'!$G$2:$G$215,Shares!$A$1)/SUMIFS('Stock-AF'!N$2:N$215,'Stock-AF'!$C$2:$C$215,Shares!$A211,'Stock-AF'!$G$2:$G$215,Shares!$A$1)</f>
        <v>6.9722230365317966E-2</v>
      </c>
      <c r="F211" s="9">
        <f>SUMIFS('Stock-AF'!O$2:O$215,'Stock-AF'!$C$2:$C$215,Shares!$B211,'Stock-AF'!$G$2:$G$215,Shares!$A$1)/SUMIFS('Stock-AF'!O$2:O$215,'Stock-AF'!$C$2:$C$215,Shares!$A211,'Stock-AF'!$G$2:$G$215,Shares!$A$1)</f>
        <v>0.46985914994305794</v>
      </c>
      <c r="G211" s="9">
        <f>SUMIFS('Stock-AF'!P$2:P$215,'Stock-AF'!$C$2:$C$215,Shares!$B211,'Stock-AF'!$G$2:$G$215,Shares!$A$1)/SUMIFS('Stock-AF'!P$2:P$215,'Stock-AF'!$C$2:$C$215,Shares!$A211,'Stock-AF'!$G$2:$G$215,Shares!$A$1)</f>
        <v>1.080119185565301E-2</v>
      </c>
      <c r="H211" s="9">
        <f>SUMIFS('Stock-AF'!Q$2:Q$215,'Stock-AF'!$C$2:$C$215,Shares!$B211,'Stock-AF'!$G$2:$G$215,Shares!$A$1)/SUMIFS('Stock-AF'!Q$2:Q$215,'Stock-AF'!$C$2:$C$215,Shares!$A211,'Stock-AF'!$G$2:$G$215,Shares!$A$1)</f>
        <v>0.20723606106732273</v>
      </c>
      <c r="I211" s="9">
        <f>SUMIFS('Stock-AF'!R$2:R$215,'Stock-AF'!$C$2:$C$215,Shares!$B211,'Stock-AF'!$G$2:$G$215,Shares!$A$1)/SUMIFS('Stock-AF'!R$2:R$215,'Stock-AF'!$C$2:$C$215,Shares!$A211,'Stock-AF'!$G$2:$G$215,Shares!$A$1)</f>
        <v>0</v>
      </c>
      <c r="J211" s="9">
        <f>SUMIFS('Stock-AF'!S$2:S$215,'Stock-AF'!$C$2:$C$215,Shares!$B211,'Stock-AF'!$G$2:$G$215,Shares!$A$1)/SUMIFS('Stock-AF'!S$2:S$215,'Stock-AF'!$C$2:$C$215,Shares!$A211,'Stock-AF'!$G$2:$G$215,Shares!$A$1)</f>
        <v>0.28751231304602148</v>
      </c>
      <c r="K211" s="9">
        <f>SUMIFS('Stock-AF'!T$2:T$215,'Stock-AF'!$C$2:$C$215,Shares!$B211,'Stock-AF'!$G$2:$G$215,Shares!$A$1)/SUMIFS('Stock-AF'!T$2:T$215,'Stock-AF'!$C$2:$C$215,Shares!$A211,'Stock-AF'!$G$2:$G$215,Shares!$A$1)</f>
        <v>0.38522284545881647</v>
      </c>
      <c r="L211" s="9">
        <f>SUMIFS('Stock-AF'!U$2:U$215,'Stock-AF'!$C$2:$C$215,Shares!$B211,'Stock-AF'!$G$2:$G$215,Shares!$A$1)/SUMIFS('Stock-AF'!U$2:U$215,'Stock-AF'!$C$2:$C$215,Shares!$A211,'Stock-AF'!$G$2:$G$215,Shares!$A$1)</f>
        <v>0.13728344920470395</v>
      </c>
      <c r="M211" s="9">
        <f>SUMIFS('Stock-AF'!V$2:V$215,'Stock-AF'!$C$2:$C$215,Shares!$B211,'Stock-AF'!$G$2:$G$215,Shares!$A$1)/SUMIFS('Stock-AF'!V$2:V$215,'Stock-AF'!$C$2:$C$215,Shares!$A211,'Stock-AF'!$G$2:$G$215,Shares!$A$1)</f>
        <v>4.391309345901824E-2</v>
      </c>
      <c r="N211" s="9">
        <f>SUMIFS('Stock-AF'!W$2:W$215,'Stock-AF'!$C$2:$C$215,Shares!$B211,'Stock-AF'!$G$2:$G$215,Shares!$A$1)/SUMIFS('Stock-AF'!W$2:W$215,'Stock-AF'!$C$2:$C$215,Shares!$A211,'Stock-AF'!$G$2:$G$215,Shares!$A$1)</f>
        <v>2.1681865121733493E-2</v>
      </c>
      <c r="O211" s="9">
        <f>SUMIFS('Stock-AF'!X$2:X$215,'Stock-AF'!$C$2:$C$215,Shares!$B211,'Stock-AF'!$G$2:$G$215,Shares!$A$1)/SUMIFS('Stock-AF'!X$2:X$215,'Stock-AF'!$C$2:$C$215,Shares!$A211,'Stock-AF'!$G$2:$G$215,Shares!$A$1)</f>
        <v>0.31023428249370483</v>
      </c>
      <c r="P211" s="9">
        <f>SUMIFS('Stock-AF'!Y$2:Y$215,'Stock-AF'!$C$2:$C$215,Shares!$B211,'Stock-AF'!$G$2:$G$215,Shares!$A$1)/SUMIFS('Stock-AF'!Y$2:Y$215,'Stock-AF'!$C$2:$C$215,Shares!$A211,'Stock-AF'!$G$2:$G$215,Shares!$A$1)</f>
        <v>6.5780244694927624E-3</v>
      </c>
      <c r="Q211" s="9">
        <f>SUMIFS('Stock-AF'!Z$2:Z$215,'Stock-AF'!$C$2:$C$215,Shares!$B211,'Stock-AF'!$G$2:$G$215,Shares!$A$1)/SUMIFS('Stock-AF'!Z$2:Z$215,'Stock-AF'!$C$2:$C$215,Shares!$A211,'Stock-AF'!$G$2:$G$215,Shares!$A$1)</f>
        <v>0.32370584098872074</v>
      </c>
      <c r="R211" s="9">
        <f>SUMIFS('Stock-AF'!AA$2:AA$215,'Stock-AF'!$C$2:$C$215,Shares!$B211,'Stock-AF'!$G$2:$G$215,Shares!$A$1)/SUMIFS('Stock-AF'!AA$2:AA$215,'Stock-AF'!$C$2:$C$215,Shares!$A211,'Stock-AF'!$G$2:$G$215,Shares!$A$1)</f>
        <v>0.32156872393558739</v>
      </c>
      <c r="S211" s="9">
        <f>SUMIFS('Stock-AF'!AB$2:AB$215,'Stock-AF'!$C$2:$C$215,Shares!$B211,'Stock-AF'!$G$2:$G$215,Shares!$A$1)/SUMIFS('Stock-AF'!AB$2:AB$215,'Stock-AF'!$C$2:$C$215,Shares!$A211,'Stock-AF'!$G$2:$G$215,Shares!$A$1)</f>
        <v>0.5191023273838008</v>
      </c>
      <c r="T211" s="9">
        <f>SUMIFS('Stock-AF'!AC$2:AC$215,'Stock-AF'!$C$2:$C$215,Shares!$B211,'Stock-AF'!$G$2:$G$215,Shares!$A$1)/SUMIFS('Stock-AF'!AC$2:AC$215,'Stock-AF'!$C$2:$C$215,Shares!$A211,'Stock-AF'!$G$2:$G$215,Shares!$A$1)</f>
        <v>0.24073490482793436</v>
      </c>
      <c r="U211" s="9">
        <f>SUMIFS('Stock-AF'!AD$2:AD$215,'Stock-AF'!$C$2:$C$215,Shares!$B211,'Stock-AF'!$G$2:$G$215,Shares!$A$1)/SUMIFS('Stock-AF'!AD$2:AD$215,'Stock-AF'!$C$2:$C$215,Shares!$A211,'Stock-AF'!$G$2:$G$215,Shares!$A$1)</f>
        <v>0</v>
      </c>
      <c r="V211" s="9">
        <f>SUMIFS('Stock-AF'!AE$2:AE$215,'Stock-AF'!$C$2:$C$215,Shares!$B211,'Stock-AF'!$G$2:$G$215,Shares!$A$1)/SUMIFS('Stock-AF'!AE$2:AE$215,'Stock-AF'!$C$2:$C$215,Shares!$A211,'Stock-AF'!$G$2:$G$215,Shares!$A$1)</f>
        <v>0.6544664280648973</v>
      </c>
      <c r="W211" s="9">
        <f>SUMIFS('Stock-AF'!AF$2:AF$215,'Stock-AF'!$C$2:$C$215,Shares!$B211,'Stock-AF'!$G$2:$G$215,Shares!$A$1)/SUMIFS('Stock-AF'!AF$2:AF$215,'Stock-AF'!$C$2:$C$215,Shares!$A211,'Stock-AF'!$G$2:$G$215,Shares!$A$1)</f>
        <v>0</v>
      </c>
      <c r="X211" s="9">
        <f>SUMIFS('Stock-AF'!AG$2:AG$215,'Stock-AF'!$C$2:$C$215,Shares!$B211,'Stock-AF'!$G$2:$G$215,Shares!$A$1)/SUMIFS('Stock-AF'!AG$2:AG$215,'Stock-AF'!$C$2:$C$215,Shares!$A211,'Stock-AF'!$G$2:$G$215,Shares!$A$1)</f>
        <v>7.6940501359106073E-2</v>
      </c>
      <c r="Y211" s="9">
        <f>SUMIFS('Stock-AF'!AH$2:AH$215,'Stock-AF'!$C$2:$C$215,Shares!$B211,'Stock-AF'!$G$2:$G$215,Shares!$A$1)/SUMIFS('Stock-AF'!AH$2:AH$215,'Stock-AF'!$C$2:$C$215,Shares!$A211,'Stock-AF'!$G$2:$G$215,Shares!$A$1)</f>
        <v>0.44150189164108761</v>
      </c>
      <c r="Z211" s="9">
        <f>SUMIFS('Stock-AF'!AI$2:AI$215,'Stock-AF'!$C$2:$C$215,Shares!$B211,'Stock-AF'!$G$2:$G$215,Shares!$A$1)/SUMIFS('Stock-AF'!AI$2:AI$215,'Stock-AF'!$C$2:$C$215,Shares!$A211,'Stock-AF'!$G$2:$G$215,Shares!$A$1)</f>
        <v>8.1956230460026827E-2</v>
      </c>
      <c r="AA211" s="9">
        <f>SUMIFS('Stock-AF'!AJ$2:AJ$215,'Stock-AF'!$C$2:$C$215,Shares!$B211,'Stock-AF'!$G$2:$G$215,Shares!$A$1)/SUMIFS('Stock-AF'!AJ$2:AJ$215,'Stock-AF'!$C$2:$C$215,Shares!$A211,'Stock-AF'!$G$2:$G$215,Shares!$A$1)</f>
        <v>0</v>
      </c>
      <c r="AB211" s="9">
        <f>SUMIFS('Stock-AF'!AK$2:AK$215,'Stock-AF'!$C$2:$C$215,Shares!$B211,'Stock-AF'!$G$2:$G$215,Shares!$A$1)/SUMIFS('Stock-AF'!AK$2:AK$215,'Stock-AF'!$C$2:$C$215,Shares!$A211,'Stock-AF'!$G$2:$G$215,Shares!$A$1)</f>
        <v>0</v>
      </c>
      <c r="AC211" s="9">
        <f>SUMIFS('Stock-AF'!AL$2:AL$215,'Stock-AF'!$C$2:$C$215,Shares!$B211,'Stock-AF'!$G$2:$G$215,Shares!$A$1)/SUMIFS('Stock-AF'!AL$2:AL$215,'Stock-AF'!$C$2:$C$215,Shares!$A211,'Stock-AF'!$G$2:$G$215,Shares!$A$1)</f>
        <v>0</v>
      </c>
      <c r="AD211" s="9">
        <f>SUMIFS('Stock-AF'!AM$2:AM$215,'Stock-AF'!$C$2:$C$215,Shares!$B211,'Stock-AF'!$G$2:$G$215,Shares!$A$1)/SUMIFS('Stock-AF'!AM$2:AM$215,'Stock-AF'!$C$2:$C$215,Shares!$A211,'Stock-AF'!$G$2:$G$215,Shares!$A$1)</f>
        <v>0.83959330904843421</v>
      </c>
      <c r="AE211" s="9">
        <f>SUMIFS('Stock-AF'!AN$2:AN$215,'Stock-AF'!$C$2:$C$215,Shares!$B211,'Stock-AF'!$G$2:$G$215,Shares!$A$1)/SUMIFS('Stock-AF'!AN$2:AN$215,'Stock-AF'!$C$2:$C$215,Shares!$A211,'Stock-AF'!$G$2:$G$215,Shares!$A$1)</f>
        <v>5.9680577612890914E-4</v>
      </c>
      <c r="AF211" s="9">
        <f>SUMIFS('Stock-AF'!AO$2:AO$215,'Stock-AF'!$C$2:$C$215,Shares!$B211,'Stock-AF'!$G$2:$G$215,Shares!$A$1)/SUMIFS('Stock-AF'!AO$2:AO$215,'Stock-AF'!$C$2:$C$215,Shares!$A211,'Stock-AF'!$G$2:$G$215,Shares!$A$1)</f>
        <v>0.17014662958792012</v>
      </c>
      <c r="AG211" s="9">
        <f>SUMIFS('Stock-AF'!AP$2:AP$215,'Stock-AF'!$C$2:$C$215,Shares!$B211,'Stock-AF'!$G$2:$G$215,Shares!$A$1)/SUMIFS('Stock-AF'!AP$2:AP$215,'Stock-AF'!$C$2:$C$215,Shares!$A211,'Stock-AF'!$G$2:$G$215,Shares!$A$1)</f>
        <v>0.15909327233024861</v>
      </c>
      <c r="AH211" s="9">
        <f>SUMIFS('Stock-AF'!AQ$2:AQ$215,'Stock-AF'!$C$2:$C$215,Shares!$B211,'Stock-AF'!$G$2:$G$215,Shares!$A$1)/SUMIFS('Stock-AF'!AQ$2:AQ$215,'Stock-AF'!$C$2:$C$215,Shares!$A211,'Stock-AF'!$G$2:$G$215,Shares!$A$1)</f>
        <v>0.27683049147442268</v>
      </c>
      <c r="AI211" s="9">
        <f>SUMIFS('Stock-AF'!AR$2:AR$215,'Stock-AF'!$C$2:$C$215,Shares!$B211,'Stock-AF'!$G$2:$G$215,Shares!$A$1)/SUMIFS('Stock-AF'!AR$2:AR$215,'Stock-AF'!$C$2:$C$215,Shares!$A211,'Stock-AF'!$G$2:$G$215,Shares!$A$1)</f>
        <v>9.569392743065297E-2</v>
      </c>
      <c r="AJ211" s="9">
        <f>SUMIFS('Stock-AF'!AS$2:AS$215,'Stock-AF'!$C$2:$C$215,Shares!$B211,'Stock-AF'!$G$2:$G$215,Shares!$A$1)/SUMIFS('Stock-AF'!AS$2:AS$215,'Stock-AF'!$C$2:$C$215,Shares!$A211,'Stock-AF'!$G$2:$G$215,Shares!$A$1)</f>
        <v>1.3094645099974614E-2</v>
      </c>
      <c r="AK211" s="9">
        <f>SUMIFS('Stock-AF'!AT$2:AT$215,'Stock-AF'!$C$2:$C$215,Shares!$B211,'Stock-AF'!$G$2:$G$215,Shares!$A$1)/SUMIFS('Stock-AF'!AT$2:AT$215,'Stock-AF'!$C$2:$C$215,Shares!$A211,'Stock-AF'!$G$2:$G$215,Shares!$A$1)</f>
        <v>7.3200544489818567E-2</v>
      </c>
      <c r="AL211" s="9">
        <f>SUMIFS('Stock-AF'!AU$2:AU$215,'Stock-AF'!$C$2:$C$215,Shares!$B211,'Stock-AF'!$G$2:$G$215,Shares!$A$1)/SUMIFS('Stock-AF'!AU$2:AU$215,'Stock-AF'!$C$2:$C$215,Shares!$A211,'Stock-AF'!$G$2:$G$215,Shares!$A$1)</f>
        <v>0.51101206082852679</v>
      </c>
      <c r="AM211" s="9">
        <f>SUMIFS('Stock-AF'!AV$2:AV$215,'Stock-AF'!$C$2:$C$215,Shares!$B211,'Stock-AF'!$G$2:$G$215,Shares!$A$1)/SUMIFS('Stock-AF'!AV$2:AV$215,'Stock-AF'!$C$2:$C$215,Shares!$A211,'Stock-AF'!$G$2:$G$215,Shares!$A$1)</f>
        <v>0.73280582367587865</v>
      </c>
    </row>
    <row r="212" spans="1:39">
      <c r="A212" t="str">
        <f t="shared" si="3"/>
        <v>R_ES-WH-SD*</v>
      </c>
      <c r="B212" s="4" t="s">
        <v>111</v>
      </c>
      <c r="C212" s="9">
        <f>SUMIFS('Stock-AF'!L$2:L$215,'Stock-AF'!$C$2:$C$215,Shares!$B212,'Stock-AF'!$G$2:$G$215,Shares!$A$1)/SUMIFS('Stock-AF'!L$2:L$215,'Stock-AF'!$C$2:$C$215,Shares!$A212,'Stock-AF'!$G$2:$G$215,Shares!$A$1)</f>
        <v>0</v>
      </c>
      <c r="D212" s="9">
        <f>SUMIFS('Stock-AF'!M$2:M$215,'Stock-AF'!$C$2:$C$215,Shares!$B212,'Stock-AF'!$G$2:$G$215,Shares!$A$1)/SUMIFS('Stock-AF'!M$2:M$215,'Stock-AF'!$C$2:$C$215,Shares!$A212,'Stock-AF'!$G$2:$G$215,Shares!$A$1)</f>
        <v>0.16886097396690453</v>
      </c>
      <c r="E212" s="9">
        <f>SUMIFS('Stock-AF'!N$2:N$215,'Stock-AF'!$C$2:$C$215,Shares!$B212,'Stock-AF'!$G$2:$G$215,Shares!$A$1)/SUMIFS('Stock-AF'!N$2:N$215,'Stock-AF'!$C$2:$C$215,Shares!$A212,'Stock-AF'!$G$2:$G$215,Shares!$A$1)</f>
        <v>0.18632634184535465</v>
      </c>
      <c r="F212" s="9">
        <f>SUMIFS('Stock-AF'!O$2:O$215,'Stock-AF'!$C$2:$C$215,Shares!$B212,'Stock-AF'!$G$2:$G$215,Shares!$A$1)/SUMIFS('Stock-AF'!O$2:O$215,'Stock-AF'!$C$2:$C$215,Shares!$A212,'Stock-AF'!$G$2:$G$215,Shares!$A$1)</f>
        <v>1.7849661594019025E-3</v>
      </c>
      <c r="G212" s="9">
        <f>SUMIFS('Stock-AF'!P$2:P$215,'Stock-AF'!$C$2:$C$215,Shares!$B212,'Stock-AF'!$G$2:$G$215,Shares!$A$1)/SUMIFS('Stock-AF'!P$2:P$215,'Stock-AF'!$C$2:$C$215,Shares!$A212,'Stock-AF'!$G$2:$G$215,Shares!$A$1)</f>
        <v>0.26282900182089031</v>
      </c>
      <c r="H212" s="9">
        <f>SUMIFS('Stock-AF'!Q$2:Q$215,'Stock-AF'!$C$2:$C$215,Shares!$B212,'Stock-AF'!$G$2:$G$215,Shares!$A$1)/SUMIFS('Stock-AF'!Q$2:Q$215,'Stock-AF'!$C$2:$C$215,Shares!$A212,'Stock-AF'!$G$2:$G$215,Shares!$A$1)</f>
        <v>3.6439813101205004E-2</v>
      </c>
      <c r="I212" s="9">
        <f>SUMIFS('Stock-AF'!R$2:R$215,'Stock-AF'!$C$2:$C$215,Shares!$B212,'Stock-AF'!$G$2:$G$215,Shares!$A$1)/SUMIFS('Stock-AF'!R$2:R$215,'Stock-AF'!$C$2:$C$215,Shares!$A212,'Stock-AF'!$G$2:$G$215,Shares!$A$1)</f>
        <v>0</v>
      </c>
      <c r="J212" s="9">
        <f>SUMIFS('Stock-AF'!S$2:S$215,'Stock-AF'!$C$2:$C$215,Shares!$B212,'Stock-AF'!$G$2:$G$215,Shares!$A$1)/SUMIFS('Stock-AF'!S$2:S$215,'Stock-AF'!$C$2:$C$215,Shares!$A212,'Stock-AF'!$G$2:$G$215,Shares!$A$1)</f>
        <v>0.1432184689238073</v>
      </c>
      <c r="K212" s="9">
        <f>SUMIFS('Stock-AF'!T$2:T$215,'Stock-AF'!$C$2:$C$215,Shares!$B212,'Stock-AF'!$G$2:$G$215,Shares!$A$1)/SUMIFS('Stock-AF'!T$2:T$215,'Stock-AF'!$C$2:$C$215,Shares!$A212,'Stock-AF'!$G$2:$G$215,Shares!$A$1)</f>
        <v>9.5064150387296736E-2</v>
      </c>
      <c r="L212" s="9">
        <f>SUMIFS('Stock-AF'!U$2:U$215,'Stock-AF'!$C$2:$C$215,Shares!$B212,'Stock-AF'!$G$2:$G$215,Shares!$A$1)/SUMIFS('Stock-AF'!U$2:U$215,'Stock-AF'!$C$2:$C$215,Shares!$A212,'Stock-AF'!$G$2:$G$215,Shares!$A$1)</f>
        <v>0.51072212269078965</v>
      </c>
      <c r="M212" s="9">
        <f>SUMIFS('Stock-AF'!V$2:V$215,'Stock-AF'!$C$2:$C$215,Shares!$B212,'Stock-AF'!$G$2:$G$215,Shares!$A$1)/SUMIFS('Stock-AF'!V$2:V$215,'Stock-AF'!$C$2:$C$215,Shares!$A212,'Stock-AF'!$G$2:$G$215,Shares!$A$1)</f>
        <v>0.51902517530750614</v>
      </c>
      <c r="N212" s="9">
        <f>SUMIFS('Stock-AF'!W$2:W$215,'Stock-AF'!$C$2:$C$215,Shares!$B212,'Stock-AF'!$G$2:$G$215,Shares!$A$1)/SUMIFS('Stock-AF'!W$2:W$215,'Stock-AF'!$C$2:$C$215,Shares!$A212,'Stock-AF'!$G$2:$G$215,Shares!$A$1)</f>
        <v>1.1289447429681621E-2</v>
      </c>
      <c r="O212" s="9">
        <f>SUMIFS('Stock-AF'!X$2:X$215,'Stock-AF'!$C$2:$C$215,Shares!$B212,'Stock-AF'!$G$2:$G$215,Shares!$A$1)/SUMIFS('Stock-AF'!X$2:X$215,'Stock-AF'!$C$2:$C$215,Shares!$A212,'Stock-AF'!$G$2:$G$215,Shares!$A$1)</f>
        <v>0</v>
      </c>
      <c r="P212" s="9">
        <f>SUMIFS('Stock-AF'!Y$2:Y$215,'Stock-AF'!$C$2:$C$215,Shares!$B212,'Stock-AF'!$G$2:$G$215,Shares!$A$1)/SUMIFS('Stock-AF'!Y$2:Y$215,'Stock-AF'!$C$2:$C$215,Shares!$A212,'Stock-AF'!$G$2:$G$215,Shares!$A$1)</f>
        <v>0.37756343907460316</v>
      </c>
      <c r="Q212" s="9">
        <f>SUMIFS('Stock-AF'!Z$2:Z$215,'Stock-AF'!$C$2:$C$215,Shares!$B212,'Stock-AF'!$G$2:$G$215,Shares!$A$1)/SUMIFS('Stock-AF'!Z$2:Z$215,'Stock-AF'!$C$2:$C$215,Shares!$A212,'Stock-AF'!$G$2:$G$215,Shares!$A$1)</f>
        <v>6.0688616879054941E-2</v>
      </c>
      <c r="R212" s="9">
        <f>SUMIFS('Stock-AF'!AA$2:AA$215,'Stock-AF'!$C$2:$C$215,Shares!$B212,'Stock-AF'!$G$2:$G$215,Shares!$A$1)/SUMIFS('Stock-AF'!AA$2:AA$215,'Stock-AF'!$C$2:$C$215,Shares!$A212,'Stock-AF'!$G$2:$G$215,Shares!$A$1)</f>
        <v>0.10499575588333027</v>
      </c>
      <c r="S212" s="9">
        <f>SUMIFS('Stock-AF'!AB$2:AB$215,'Stock-AF'!$C$2:$C$215,Shares!$B212,'Stock-AF'!$G$2:$G$215,Shares!$A$1)/SUMIFS('Stock-AF'!AB$2:AB$215,'Stock-AF'!$C$2:$C$215,Shares!$A212,'Stock-AF'!$G$2:$G$215,Shares!$A$1)</f>
        <v>0.15047641842759196</v>
      </c>
      <c r="T212" s="9">
        <f>SUMIFS('Stock-AF'!AC$2:AC$215,'Stock-AF'!$C$2:$C$215,Shares!$B212,'Stock-AF'!$G$2:$G$215,Shares!$A$1)/SUMIFS('Stock-AF'!AC$2:AC$215,'Stock-AF'!$C$2:$C$215,Shares!$A212,'Stock-AF'!$G$2:$G$215,Shares!$A$1)</f>
        <v>0</v>
      </c>
      <c r="U212" s="9">
        <f>SUMIFS('Stock-AF'!AD$2:AD$215,'Stock-AF'!$C$2:$C$215,Shares!$B212,'Stock-AF'!$G$2:$G$215,Shares!$A$1)/SUMIFS('Stock-AF'!AD$2:AD$215,'Stock-AF'!$C$2:$C$215,Shares!$A212,'Stock-AF'!$G$2:$G$215,Shares!$A$1)</f>
        <v>0.62524768293946431</v>
      </c>
      <c r="V212" s="9">
        <f>SUMIFS('Stock-AF'!AE$2:AE$215,'Stock-AF'!$C$2:$C$215,Shares!$B212,'Stock-AF'!$G$2:$G$215,Shares!$A$1)/SUMIFS('Stock-AF'!AE$2:AE$215,'Stock-AF'!$C$2:$C$215,Shares!$A212,'Stock-AF'!$G$2:$G$215,Shares!$A$1)</f>
        <v>3.9967415454344899E-3</v>
      </c>
      <c r="W212" s="9">
        <f>SUMIFS('Stock-AF'!AF$2:AF$215,'Stock-AF'!$C$2:$C$215,Shares!$B212,'Stock-AF'!$G$2:$G$215,Shares!$A$1)/SUMIFS('Stock-AF'!AF$2:AF$215,'Stock-AF'!$C$2:$C$215,Shares!$A212,'Stock-AF'!$G$2:$G$215,Shares!$A$1)</f>
        <v>1.5095064880885418E-2</v>
      </c>
      <c r="X212" s="9">
        <f>SUMIFS('Stock-AF'!AG$2:AG$215,'Stock-AF'!$C$2:$C$215,Shares!$B212,'Stock-AF'!$G$2:$G$215,Shares!$A$1)/SUMIFS('Stock-AF'!AG$2:AG$215,'Stock-AF'!$C$2:$C$215,Shares!$A212,'Stock-AF'!$G$2:$G$215,Shares!$A$1)</f>
        <v>0.50211416490486249</v>
      </c>
      <c r="Y212" s="9">
        <f>SUMIFS('Stock-AF'!AH$2:AH$215,'Stock-AF'!$C$2:$C$215,Shares!$B212,'Stock-AF'!$G$2:$G$215,Shares!$A$1)/SUMIFS('Stock-AF'!AH$2:AH$215,'Stock-AF'!$C$2:$C$215,Shares!$A212,'Stock-AF'!$G$2:$G$215,Shares!$A$1)</f>
        <v>0</v>
      </c>
      <c r="Z212" s="9">
        <f>SUMIFS('Stock-AF'!AI$2:AI$215,'Stock-AF'!$C$2:$C$215,Shares!$B212,'Stock-AF'!$G$2:$G$215,Shares!$A$1)/SUMIFS('Stock-AF'!AI$2:AI$215,'Stock-AF'!$C$2:$C$215,Shares!$A212,'Stock-AF'!$G$2:$G$215,Shares!$A$1)</f>
        <v>0.42154235521810335</v>
      </c>
      <c r="AA212" s="9">
        <f>SUMIFS('Stock-AF'!AJ$2:AJ$215,'Stock-AF'!$C$2:$C$215,Shares!$B212,'Stock-AF'!$G$2:$G$215,Shares!$A$1)/SUMIFS('Stock-AF'!AJ$2:AJ$215,'Stock-AF'!$C$2:$C$215,Shares!$A212,'Stock-AF'!$G$2:$G$215,Shares!$A$1)</f>
        <v>0</v>
      </c>
      <c r="AB212" s="9">
        <f>SUMIFS('Stock-AF'!AK$2:AK$215,'Stock-AF'!$C$2:$C$215,Shares!$B212,'Stock-AF'!$G$2:$G$215,Shares!$A$1)/SUMIFS('Stock-AF'!AK$2:AK$215,'Stock-AF'!$C$2:$C$215,Shares!$A212,'Stock-AF'!$G$2:$G$215,Shares!$A$1)</f>
        <v>9.8502203411834674E-2</v>
      </c>
      <c r="AC212" s="9">
        <f>SUMIFS('Stock-AF'!AL$2:AL$215,'Stock-AF'!$C$2:$C$215,Shares!$B212,'Stock-AF'!$G$2:$G$215,Shares!$A$1)/SUMIFS('Stock-AF'!AL$2:AL$215,'Stock-AF'!$C$2:$C$215,Shares!$A212,'Stock-AF'!$G$2:$G$215,Shares!$A$1)</f>
        <v>0</v>
      </c>
      <c r="AD212" s="9">
        <f>SUMIFS('Stock-AF'!AM$2:AM$215,'Stock-AF'!$C$2:$C$215,Shares!$B212,'Stock-AF'!$G$2:$G$215,Shares!$A$1)/SUMIFS('Stock-AF'!AM$2:AM$215,'Stock-AF'!$C$2:$C$215,Shares!$A212,'Stock-AF'!$G$2:$G$215,Shares!$A$1)</f>
        <v>4.3685676526635291E-2</v>
      </c>
      <c r="AE212" s="9">
        <f>SUMIFS('Stock-AF'!AN$2:AN$215,'Stock-AF'!$C$2:$C$215,Shares!$B212,'Stock-AF'!$G$2:$G$215,Shares!$A$1)/SUMIFS('Stock-AF'!AN$2:AN$215,'Stock-AF'!$C$2:$C$215,Shares!$A212,'Stock-AF'!$G$2:$G$215,Shares!$A$1)</f>
        <v>2.0602986207393852E-2</v>
      </c>
      <c r="AF212" s="9">
        <f>SUMIFS('Stock-AF'!AO$2:AO$215,'Stock-AF'!$C$2:$C$215,Shares!$B212,'Stock-AF'!$G$2:$G$215,Shares!$A$1)/SUMIFS('Stock-AF'!AO$2:AO$215,'Stock-AF'!$C$2:$C$215,Shares!$A212,'Stock-AF'!$G$2:$G$215,Shares!$A$1)</f>
        <v>0.35495047229436272</v>
      </c>
      <c r="AG212" s="9">
        <f>SUMIFS('Stock-AF'!AP$2:AP$215,'Stock-AF'!$C$2:$C$215,Shares!$B212,'Stock-AF'!$G$2:$G$215,Shares!$A$1)/SUMIFS('Stock-AF'!AP$2:AP$215,'Stock-AF'!$C$2:$C$215,Shares!$A212,'Stock-AF'!$G$2:$G$215,Shares!$A$1)</f>
        <v>6.7588645107622049E-3</v>
      </c>
      <c r="AH212" s="9">
        <f>SUMIFS('Stock-AF'!AQ$2:AQ$215,'Stock-AF'!$C$2:$C$215,Shares!$B212,'Stock-AF'!$G$2:$G$215,Shares!$A$1)/SUMIFS('Stock-AF'!AQ$2:AQ$215,'Stock-AF'!$C$2:$C$215,Shares!$A212,'Stock-AF'!$G$2:$G$215,Shares!$A$1)</f>
        <v>0.23464940275371632</v>
      </c>
      <c r="AI212" s="9">
        <f>SUMIFS('Stock-AF'!AR$2:AR$215,'Stock-AF'!$C$2:$C$215,Shares!$B212,'Stock-AF'!$G$2:$G$215,Shares!$A$1)/SUMIFS('Stock-AF'!AR$2:AR$215,'Stock-AF'!$C$2:$C$215,Shares!$A212,'Stock-AF'!$G$2:$G$215,Shares!$A$1)</f>
        <v>0.20294425294001814</v>
      </c>
      <c r="AJ212" s="9">
        <f>SUMIFS('Stock-AF'!AS$2:AS$215,'Stock-AF'!$C$2:$C$215,Shares!$B212,'Stock-AF'!$G$2:$G$215,Shares!$A$1)/SUMIFS('Stock-AF'!AS$2:AS$215,'Stock-AF'!$C$2:$C$215,Shares!$A212,'Stock-AF'!$G$2:$G$215,Shares!$A$1)</f>
        <v>0.45918351755476955</v>
      </c>
      <c r="AK212" s="9">
        <f>SUMIFS('Stock-AF'!AT$2:AT$215,'Stock-AF'!$C$2:$C$215,Shares!$B212,'Stock-AF'!$G$2:$G$215,Shares!$A$1)/SUMIFS('Stock-AF'!AT$2:AT$215,'Stock-AF'!$C$2:$C$215,Shares!$A212,'Stock-AF'!$G$2:$G$215,Shares!$A$1)</f>
        <v>9.9799983331944453E-2</v>
      </c>
      <c r="AL212" s="9">
        <f>SUMIFS('Stock-AF'!AU$2:AU$215,'Stock-AF'!$C$2:$C$215,Shares!$B212,'Stock-AF'!$G$2:$G$215,Shares!$A$1)/SUMIFS('Stock-AF'!AU$2:AU$215,'Stock-AF'!$C$2:$C$215,Shares!$A212,'Stock-AF'!$G$2:$G$215,Shares!$A$1)</f>
        <v>0.32527530152071288</v>
      </c>
      <c r="AM212" s="9">
        <f>SUMIFS('Stock-AF'!AV$2:AV$215,'Stock-AF'!$C$2:$C$215,Shares!$B212,'Stock-AF'!$G$2:$G$215,Shares!$A$1)/SUMIFS('Stock-AF'!AV$2:AV$215,'Stock-AF'!$C$2:$C$215,Shares!$A212,'Stock-AF'!$G$2:$G$215,Shares!$A$1)</f>
        <v>0</v>
      </c>
    </row>
    <row r="213" spans="1:39">
      <c r="A213" t="str">
        <f t="shared" si="3"/>
        <v>R_ES-WH-SD*</v>
      </c>
      <c r="B213" s="4" t="s">
        <v>112</v>
      </c>
      <c r="C213" s="9">
        <f>SUMIFS('Stock-AF'!L$2:L$215,'Stock-AF'!$C$2:$C$215,Shares!$B213,'Stock-AF'!$G$2:$G$215,Shares!$A$1)/SUMIFS('Stock-AF'!L$2:L$215,'Stock-AF'!$C$2:$C$215,Shares!$A213,'Stock-AF'!$G$2:$G$215,Shares!$A$1)</f>
        <v>0.31140323848514201</v>
      </c>
      <c r="D213" s="9">
        <f>SUMIFS('Stock-AF'!M$2:M$215,'Stock-AF'!$C$2:$C$215,Shares!$B213,'Stock-AF'!$G$2:$G$215,Shares!$A$1)/SUMIFS('Stock-AF'!M$2:M$215,'Stock-AF'!$C$2:$C$215,Shares!$A213,'Stock-AF'!$G$2:$G$215,Shares!$A$1)</f>
        <v>1.4235221409773005E-2</v>
      </c>
      <c r="E213" s="9">
        <f>SUMIFS('Stock-AF'!N$2:N$215,'Stock-AF'!$C$2:$C$215,Shares!$B213,'Stock-AF'!$G$2:$G$215,Shares!$A$1)/SUMIFS('Stock-AF'!N$2:N$215,'Stock-AF'!$C$2:$C$215,Shares!$A213,'Stock-AF'!$G$2:$G$215,Shares!$A$1)</f>
        <v>0</v>
      </c>
      <c r="F213" s="9">
        <f>SUMIFS('Stock-AF'!O$2:O$215,'Stock-AF'!$C$2:$C$215,Shares!$B213,'Stock-AF'!$G$2:$G$215,Shares!$A$1)/SUMIFS('Stock-AF'!O$2:O$215,'Stock-AF'!$C$2:$C$215,Shares!$A213,'Stock-AF'!$G$2:$G$215,Shares!$A$1)</f>
        <v>1.2627529193785391E-2</v>
      </c>
      <c r="G213" s="9">
        <f>SUMIFS('Stock-AF'!P$2:P$215,'Stock-AF'!$C$2:$C$215,Shares!$B213,'Stock-AF'!$G$2:$G$215,Shares!$A$1)/SUMIFS('Stock-AF'!P$2:P$215,'Stock-AF'!$C$2:$C$215,Shares!$A213,'Stock-AF'!$G$2:$G$215,Shares!$A$1)</f>
        <v>4.9660652209898831E-4</v>
      </c>
      <c r="H213" s="9">
        <f>SUMIFS('Stock-AF'!Q$2:Q$215,'Stock-AF'!$C$2:$C$215,Shares!$B213,'Stock-AF'!$G$2:$G$215,Shares!$A$1)/SUMIFS('Stock-AF'!Q$2:Q$215,'Stock-AF'!$C$2:$C$215,Shares!$A213,'Stock-AF'!$G$2:$G$215,Shares!$A$1)</f>
        <v>0</v>
      </c>
      <c r="I213" s="9">
        <f>SUMIFS('Stock-AF'!R$2:R$215,'Stock-AF'!$C$2:$C$215,Shares!$B213,'Stock-AF'!$G$2:$G$215,Shares!$A$1)/SUMIFS('Stock-AF'!R$2:R$215,'Stock-AF'!$C$2:$C$215,Shares!$A213,'Stock-AF'!$G$2:$G$215,Shares!$A$1)</f>
        <v>1.6000673712577403E-2</v>
      </c>
      <c r="J213" s="9">
        <f>SUMIFS('Stock-AF'!S$2:S$215,'Stock-AF'!$C$2:$C$215,Shares!$B213,'Stock-AF'!$G$2:$G$215,Shares!$A$1)/SUMIFS('Stock-AF'!S$2:S$215,'Stock-AF'!$C$2:$C$215,Shares!$A213,'Stock-AF'!$G$2:$G$215,Shares!$A$1)</f>
        <v>3.376678122997107E-3</v>
      </c>
      <c r="K213" s="9">
        <f>SUMIFS('Stock-AF'!T$2:T$215,'Stock-AF'!$C$2:$C$215,Shares!$B213,'Stock-AF'!$G$2:$G$215,Shares!$A$1)/SUMIFS('Stock-AF'!T$2:T$215,'Stock-AF'!$C$2:$C$215,Shares!$A213,'Stock-AF'!$G$2:$G$215,Shares!$A$1)</f>
        <v>2.4400173155388612E-2</v>
      </c>
      <c r="L213" s="9">
        <f>SUMIFS('Stock-AF'!U$2:U$215,'Stock-AF'!$C$2:$C$215,Shares!$B213,'Stock-AF'!$G$2:$G$215,Shares!$A$1)/SUMIFS('Stock-AF'!U$2:U$215,'Stock-AF'!$C$2:$C$215,Shares!$A213,'Stock-AF'!$G$2:$G$215,Shares!$A$1)</f>
        <v>7.0278049333092688E-3</v>
      </c>
      <c r="M213" s="9">
        <f>SUMIFS('Stock-AF'!V$2:V$215,'Stock-AF'!$C$2:$C$215,Shares!$B213,'Stock-AF'!$G$2:$G$215,Shares!$A$1)/SUMIFS('Stock-AF'!V$2:V$215,'Stock-AF'!$C$2:$C$215,Shares!$A213,'Stock-AF'!$G$2:$G$215,Shares!$A$1)</f>
        <v>6.8973445223588824E-3</v>
      </c>
      <c r="N213" s="9">
        <f>SUMIFS('Stock-AF'!W$2:W$215,'Stock-AF'!$C$2:$C$215,Shares!$B213,'Stock-AF'!$G$2:$G$215,Shares!$A$1)/SUMIFS('Stock-AF'!W$2:W$215,'Stock-AF'!$C$2:$C$215,Shares!$A213,'Stock-AF'!$G$2:$G$215,Shares!$A$1)</f>
        <v>2.4788651042304686E-2</v>
      </c>
      <c r="O213" s="9">
        <f>SUMIFS('Stock-AF'!X$2:X$215,'Stock-AF'!$C$2:$C$215,Shares!$B213,'Stock-AF'!$G$2:$G$215,Shares!$A$1)/SUMIFS('Stock-AF'!X$2:X$215,'Stock-AF'!$C$2:$C$215,Shares!$A213,'Stock-AF'!$G$2:$G$215,Shares!$A$1)</f>
        <v>0.17609708426620604</v>
      </c>
      <c r="P213" s="9">
        <f>SUMIFS('Stock-AF'!Y$2:Y$215,'Stock-AF'!$C$2:$C$215,Shares!$B213,'Stock-AF'!$G$2:$G$215,Shares!$A$1)/SUMIFS('Stock-AF'!Y$2:Y$215,'Stock-AF'!$C$2:$C$215,Shares!$A213,'Stock-AF'!$G$2:$G$215,Shares!$A$1)</f>
        <v>7.8102192548444227E-3</v>
      </c>
      <c r="Q213" s="9">
        <f>SUMIFS('Stock-AF'!Z$2:Z$215,'Stock-AF'!$C$2:$C$215,Shares!$B213,'Stock-AF'!$G$2:$G$215,Shares!$A$1)/SUMIFS('Stock-AF'!Z$2:Z$215,'Stock-AF'!$C$2:$C$215,Shares!$A213,'Stock-AF'!$G$2:$G$215,Shares!$A$1)</f>
        <v>7.8104877779549275E-2</v>
      </c>
      <c r="R213" s="9">
        <f>SUMIFS('Stock-AF'!AA$2:AA$215,'Stock-AF'!$C$2:$C$215,Shares!$B213,'Stock-AF'!$G$2:$G$215,Shares!$A$1)/SUMIFS('Stock-AF'!AA$2:AA$215,'Stock-AF'!$C$2:$C$215,Shares!$A213,'Stock-AF'!$G$2:$G$215,Shares!$A$1)</f>
        <v>0.10278143414238064</v>
      </c>
      <c r="S213" s="9">
        <f>SUMIFS('Stock-AF'!AB$2:AB$215,'Stock-AF'!$C$2:$C$215,Shares!$B213,'Stock-AF'!$G$2:$G$215,Shares!$A$1)/SUMIFS('Stock-AF'!AB$2:AB$215,'Stock-AF'!$C$2:$C$215,Shares!$A213,'Stock-AF'!$G$2:$G$215,Shares!$A$1)</f>
        <v>7.2260594041350226E-2</v>
      </c>
      <c r="T213" s="9">
        <f>SUMIFS('Stock-AF'!AC$2:AC$215,'Stock-AF'!$C$2:$C$215,Shares!$B213,'Stock-AF'!$G$2:$G$215,Shares!$A$1)/SUMIFS('Stock-AF'!AC$2:AC$215,'Stock-AF'!$C$2:$C$215,Shares!$A213,'Stock-AF'!$G$2:$G$215,Shares!$A$1)</f>
        <v>4.2386234715744313E-2</v>
      </c>
      <c r="U213" s="9">
        <f>SUMIFS('Stock-AF'!AD$2:AD$215,'Stock-AF'!$C$2:$C$215,Shares!$B213,'Stock-AF'!$G$2:$G$215,Shares!$A$1)/SUMIFS('Stock-AF'!AD$2:AD$215,'Stock-AF'!$C$2:$C$215,Shares!$A213,'Stock-AF'!$G$2:$G$215,Shares!$A$1)</f>
        <v>1.5452303302170737E-2</v>
      </c>
      <c r="V213" s="9">
        <f>SUMIFS('Stock-AF'!AE$2:AE$215,'Stock-AF'!$C$2:$C$215,Shares!$B213,'Stock-AF'!$G$2:$G$215,Shares!$A$1)/SUMIFS('Stock-AF'!AE$2:AE$215,'Stock-AF'!$C$2:$C$215,Shares!$A213,'Stock-AF'!$G$2:$G$215,Shares!$A$1)</f>
        <v>0.11125651725607019</v>
      </c>
      <c r="W213" s="9">
        <f>SUMIFS('Stock-AF'!AF$2:AF$215,'Stock-AF'!$C$2:$C$215,Shares!$B213,'Stock-AF'!$G$2:$G$215,Shares!$A$1)/SUMIFS('Stock-AF'!AF$2:AF$215,'Stock-AF'!$C$2:$C$215,Shares!$A213,'Stock-AF'!$G$2:$G$215,Shares!$A$1)</f>
        <v>8.3094688176708939E-2</v>
      </c>
      <c r="X213" s="9">
        <f>SUMIFS('Stock-AF'!AG$2:AG$215,'Stock-AF'!$C$2:$C$215,Shares!$B213,'Stock-AF'!$G$2:$G$215,Shares!$A$1)/SUMIFS('Stock-AF'!AG$2:AG$215,'Stock-AF'!$C$2:$C$215,Shares!$A213,'Stock-AF'!$G$2:$G$215,Shares!$A$1)</f>
        <v>3.7450921171851316E-2</v>
      </c>
      <c r="Y213" s="9">
        <f>SUMIFS('Stock-AF'!AH$2:AH$215,'Stock-AF'!$C$2:$C$215,Shares!$B213,'Stock-AF'!$G$2:$G$215,Shares!$A$1)/SUMIFS('Stock-AF'!AH$2:AH$215,'Stock-AF'!$C$2:$C$215,Shares!$A213,'Stock-AF'!$G$2:$G$215,Shares!$A$1)</f>
        <v>1.177814262259975E-2</v>
      </c>
      <c r="Z213" s="9">
        <f>SUMIFS('Stock-AF'!AI$2:AI$215,'Stock-AF'!$C$2:$C$215,Shares!$B213,'Stock-AF'!$G$2:$G$215,Shares!$A$1)/SUMIFS('Stock-AF'!AI$2:AI$215,'Stock-AF'!$C$2:$C$215,Shares!$A213,'Stock-AF'!$G$2:$G$215,Shares!$A$1)</f>
        <v>2.6648801548310206E-2</v>
      </c>
      <c r="AA213" s="9">
        <f>SUMIFS('Stock-AF'!AJ$2:AJ$215,'Stock-AF'!$C$2:$C$215,Shares!$B213,'Stock-AF'!$G$2:$G$215,Shares!$A$1)/SUMIFS('Stock-AF'!AJ$2:AJ$215,'Stock-AF'!$C$2:$C$215,Shares!$A213,'Stock-AF'!$G$2:$G$215,Shares!$A$1)</f>
        <v>0</v>
      </c>
      <c r="AB213" s="9">
        <f>SUMIFS('Stock-AF'!AK$2:AK$215,'Stock-AF'!$C$2:$C$215,Shares!$B213,'Stock-AF'!$G$2:$G$215,Shares!$A$1)/SUMIFS('Stock-AF'!AK$2:AK$215,'Stock-AF'!$C$2:$C$215,Shares!$A213,'Stock-AF'!$G$2:$G$215,Shares!$A$1)</f>
        <v>5.0536289662027632E-2</v>
      </c>
      <c r="AC213" s="9">
        <f>SUMIFS('Stock-AF'!AL$2:AL$215,'Stock-AF'!$C$2:$C$215,Shares!$B213,'Stock-AF'!$G$2:$G$215,Shares!$A$1)/SUMIFS('Stock-AF'!AL$2:AL$215,'Stock-AF'!$C$2:$C$215,Shares!$A213,'Stock-AF'!$G$2:$G$215,Shares!$A$1)</f>
        <v>0.64976228209191667</v>
      </c>
      <c r="AD213" s="9">
        <f>SUMIFS('Stock-AF'!AM$2:AM$215,'Stock-AF'!$C$2:$C$215,Shares!$B213,'Stock-AF'!$G$2:$G$215,Shares!$A$1)/SUMIFS('Stock-AF'!AM$2:AM$215,'Stock-AF'!$C$2:$C$215,Shares!$A213,'Stock-AF'!$G$2:$G$215,Shares!$A$1)</f>
        <v>3.4723912140078731E-3</v>
      </c>
      <c r="AE213" s="9">
        <f>SUMIFS('Stock-AF'!AN$2:AN$215,'Stock-AF'!$C$2:$C$215,Shares!$B213,'Stock-AF'!$G$2:$G$215,Shares!$A$1)/SUMIFS('Stock-AF'!AN$2:AN$215,'Stock-AF'!$C$2:$C$215,Shares!$A213,'Stock-AF'!$G$2:$G$215,Shares!$A$1)</f>
        <v>1.0662734839192878E-2</v>
      </c>
      <c r="AF213" s="9">
        <f>SUMIFS('Stock-AF'!AO$2:AO$215,'Stock-AF'!$C$2:$C$215,Shares!$B213,'Stock-AF'!$G$2:$G$215,Shares!$A$1)/SUMIFS('Stock-AF'!AO$2:AO$215,'Stock-AF'!$C$2:$C$215,Shares!$A213,'Stock-AF'!$G$2:$G$215,Shares!$A$1)</f>
        <v>2.8498540598928972E-2</v>
      </c>
      <c r="AG213" s="9">
        <f>SUMIFS('Stock-AF'!AP$2:AP$215,'Stock-AF'!$C$2:$C$215,Shares!$B213,'Stock-AF'!$G$2:$G$215,Shares!$A$1)/SUMIFS('Stock-AF'!AP$2:AP$215,'Stock-AF'!$C$2:$C$215,Shares!$A213,'Stock-AF'!$G$2:$G$215,Shares!$A$1)</f>
        <v>0.2807239494875971</v>
      </c>
      <c r="AH213" s="9">
        <f>SUMIFS('Stock-AF'!AQ$2:AQ$215,'Stock-AF'!$C$2:$C$215,Shares!$B213,'Stock-AF'!$G$2:$G$215,Shares!$A$1)/SUMIFS('Stock-AF'!AQ$2:AQ$215,'Stock-AF'!$C$2:$C$215,Shares!$A213,'Stock-AF'!$G$2:$G$215,Shares!$A$1)</f>
        <v>2.5111698732561302E-2</v>
      </c>
      <c r="AI213" s="9">
        <f>SUMIFS('Stock-AF'!AR$2:AR$215,'Stock-AF'!$C$2:$C$215,Shares!$B213,'Stock-AF'!$G$2:$G$215,Shares!$A$1)/SUMIFS('Stock-AF'!AR$2:AR$215,'Stock-AF'!$C$2:$C$215,Shares!$A213,'Stock-AF'!$G$2:$G$215,Shares!$A$1)</f>
        <v>2.8383974394338516E-2</v>
      </c>
      <c r="AJ213" s="9">
        <f>SUMIFS('Stock-AF'!AS$2:AS$215,'Stock-AF'!$C$2:$C$215,Shares!$B213,'Stock-AF'!$G$2:$G$215,Shares!$A$1)/SUMIFS('Stock-AF'!AS$2:AS$215,'Stock-AF'!$C$2:$C$215,Shares!$A213,'Stock-AF'!$G$2:$G$215,Shares!$A$1)</f>
        <v>0</v>
      </c>
      <c r="AK213" s="9">
        <f>SUMIFS('Stock-AF'!AT$2:AT$215,'Stock-AF'!$C$2:$C$215,Shares!$B213,'Stock-AF'!$G$2:$G$215,Shares!$A$1)/SUMIFS('Stock-AF'!AT$2:AT$215,'Stock-AF'!$C$2:$C$215,Shares!$A213,'Stock-AF'!$G$2:$G$215,Shares!$A$1)</f>
        <v>4.0628385698808257E-2</v>
      </c>
      <c r="AL213" s="9">
        <f>SUMIFS('Stock-AF'!AU$2:AU$215,'Stock-AF'!$C$2:$C$215,Shares!$B213,'Stock-AF'!$G$2:$G$215,Shares!$A$1)/SUMIFS('Stock-AF'!AU$2:AU$215,'Stock-AF'!$C$2:$C$215,Shares!$A213,'Stock-AF'!$G$2:$G$215,Shares!$A$1)</f>
        <v>1.2113266911379149E-2</v>
      </c>
      <c r="AM213" s="9">
        <f>SUMIFS('Stock-AF'!AV$2:AV$215,'Stock-AF'!$C$2:$C$215,Shares!$B213,'Stock-AF'!$G$2:$G$215,Shares!$A$1)/SUMIFS('Stock-AF'!AV$2:AV$215,'Stock-AF'!$C$2:$C$215,Shares!$A213,'Stock-AF'!$G$2:$G$215,Shares!$A$1)</f>
        <v>1.414516153822511E-2</v>
      </c>
    </row>
    <row r="214" spans="1:39">
      <c r="A214" t="str">
        <f t="shared" si="3"/>
        <v>R_ES-WH-SD*</v>
      </c>
      <c r="B214" s="4" t="s">
        <v>113</v>
      </c>
      <c r="C214" s="9">
        <f>SUMIFS('Stock-AF'!L$2:L$215,'Stock-AF'!$C$2:$C$215,Shares!$B214,'Stock-AF'!$G$2:$G$215,Shares!$A$1)/SUMIFS('Stock-AF'!L$2:L$215,'Stock-AF'!$C$2:$C$215,Shares!$A214,'Stock-AF'!$G$2:$G$215,Shares!$A$1)</f>
        <v>1.5268536082033582E-3</v>
      </c>
      <c r="D214" s="9">
        <f>SUMIFS('Stock-AF'!M$2:M$215,'Stock-AF'!$C$2:$C$215,Shares!$B214,'Stock-AF'!$G$2:$G$215,Shares!$A$1)/SUMIFS('Stock-AF'!M$2:M$215,'Stock-AF'!$C$2:$C$215,Shares!$A214,'Stock-AF'!$G$2:$G$215,Shares!$A$1)</f>
        <v>0.14242165420216796</v>
      </c>
      <c r="E214" s="9">
        <f>SUMIFS('Stock-AF'!N$2:N$215,'Stock-AF'!$C$2:$C$215,Shares!$B214,'Stock-AF'!$G$2:$G$215,Shares!$A$1)/SUMIFS('Stock-AF'!N$2:N$215,'Stock-AF'!$C$2:$C$215,Shares!$A214,'Stock-AF'!$G$2:$G$215,Shares!$A$1)</f>
        <v>0</v>
      </c>
      <c r="F214" s="9">
        <f>SUMIFS('Stock-AF'!O$2:O$215,'Stock-AF'!$C$2:$C$215,Shares!$B214,'Stock-AF'!$G$2:$G$215,Shares!$A$1)/SUMIFS('Stock-AF'!O$2:O$215,'Stock-AF'!$C$2:$C$215,Shares!$A214,'Stock-AF'!$G$2:$G$215,Shares!$A$1)</f>
        <v>0.31973021932956069</v>
      </c>
      <c r="G214" s="9">
        <f>SUMIFS('Stock-AF'!P$2:P$215,'Stock-AF'!$C$2:$C$215,Shares!$B214,'Stock-AF'!$G$2:$G$215,Shares!$A$1)/SUMIFS('Stock-AF'!P$2:P$215,'Stock-AF'!$C$2:$C$215,Shares!$A214,'Stock-AF'!$G$2:$G$215,Shares!$A$1)</f>
        <v>0</v>
      </c>
      <c r="H214" s="9">
        <f>SUMIFS('Stock-AF'!Q$2:Q$215,'Stock-AF'!$C$2:$C$215,Shares!$B214,'Stock-AF'!$G$2:$G$215,Shares!$A$1)/SUMIFS('Stock-AF'!Q$2:Q$215,'Stock-AF'!$C$2:$C$215,Shares!$A214,'Stock-AF'!$G$2:$G$215,Shares!$A$1)</f>
        <v>0.43761188337010976</v>
      </c>
      <c r="I214" s="9">
        <f>SUMIFS('Stock-AF'!R$2:R$215,'Stock-AF'!$C$2:$C$215,Shares!$B214,'Stock-AF'!$G$2:$G$215,Shares!$A$1)/SUMIFS('Stock-AF'!R$2:R$215,'Stock-AF'!$C$2:$C$215,Shares!$A214,'Stock-AF'!$G$2:$G$215,Shares!$A$1)</f>
        <v>3.6633121394585189E-2</v>
      </c>
      <c r="J214" s="9">
        <f>SUMIFS('Stock-AF'!S$2:S$215,'Stock-AF'!$C$2:$C$215,Shares!$B214,'Stock-AF'!$G$2:$G$215,Shares!$A$1)/SUMIFS('Stock-AF'!S$2:S$215,'Stock-AF'!$C$2:$C$215,Shares!$A214,'Stock-AF'!$G$2:$G$215,Shares!$A$1)</f>
        <v>0</v>
      </c>
      <c r="K214" s="9">
        <f>SUMIFS('Stock-AF'!T$2:T$215,'Stock-AF'!$C$2:$C$215,Shares!$B214,'Stock-AF'!$G$2:$G$215,Shares!$A$1)/SUMIFS('Stock-AF'!T$2:T$215,'Stock-AF'!$C$2:$C$215,Shares!$A214,'Stock-AF'!$G$2:$G$215,Shares!$A$1)</f>
        <v>0.20156024057546509</v>
      </c>
      <c r="L214" s="9">
        <f>SUMIFS('Stock-AF'!U$2:U$215,'Stock-AF'!$C$2:$C$215,Shares!$B214,'Stock-AF'!$G$2:$G$215,Shares!$A$1)/SUMIFS('Stock-AF'!U$2:U$215,'Stock-AF'!$C$2:$C$215,Shares!$A214,'Stock-AF'!$G$2:$G$215,Shares!$A$1)</f>
        <v>6.4592869819878385E-2</v>
      </c>
      <c r="M214" s="9">
        <f>SUMIFS('Stock-AF'!V$2:V$215,'Stock-AF'!$C$2:$C$215,Shares!$B214,'Stock-AF'!$G$2:$G$215,Shares!$A$1)/SUMIFS('Stock-AF'!V$2:V$215,'Stock-AF'!$C$2:$C$215,Shares!$A214,'Stock-AF'!$G$2:$G$215,Shares!$A$1)</f>
        <v>2.0692033567076703E-3</v>
      </c>
      <c r="N214" s="9">
        <f>SUMIFS('Stock-AF'!W$2:W$215,'Stock-AF'!$C$2:$C$215,Shares!$B214,'Stock-AF'!$G$2:$G$215,Shares!$A$1)/SUMIFS('Stock-AF'!W$2:W$215,'Stock-AF'!$C$2:$C$215,Shares!$A214,'Stock-AF'!$G$2:$G$215,Shares!$A$1)</f>
        <v>9.6879211664011991E-2</v>
      </c>
      <c r="O214" s="9">
        <f>SUMIFS('Stock-AF'!X$2:X$215,'Stock-AF'!$C$2:$C$215,Shares!$B214,'Stock-AF'!$G$2:$G$215,Shares!$A$1)/SUMIFS('Stock-AF'!X$2:X$215,'Stock-AF'!$C$2:$C$215,Shares!$A214,'Stock-AF'!$G$2:$G$215,Shares!$A$1)</f>
        <v>8.6830852279484436E-2</v>
      </c>
      <c r="P214" s="9">
        <f>SUMIFS('Stock-AF'!Y$2:Y$215,'Stock-AF'!$C$2:$C$215,Shares!$B214,'Stock-AF'!$G$2:$G$215,Shares!$A$1)/SUMIFS('Stock-AF'!Y$2:Y$215,'Stock-AF'!$C$2:$C$215,Shares!$A214,'Stock-AF'!$G$2:$G$215,Shares!$A$1)</f>
        <v>8.111633056184292E-2</v>
      </c>
      <c r="Q214" s="9">
        <f>SUMIFS('Stock-AF'!Z$2:Z$215,'Stock-AF'!$C$2:$C$215,Shares!$B214,'Stock-AF'!$G$2:$G$215,Shares!$A$1)/SUMIFS('Stock-AF'!Z$2:Z$215,'Stock-AF'!$C$2:$C$215,Shares!$A214,'Stock-AF'!$G$2:$G$215,Shares!$A$1)</f>
        <v>0.11745755297445987</v>
      </c>
      <c r="R214" s="9">
        <f>SUMIFS('Stock-AF'!AA$2:AA$215,'Stock-AF'!$C$2:$C$215,Shares!$B214,'Stock-AF'!$G$2:$G$215,Shares!$A$1)/SUMIFS('Stock-AF'!AA$2:AA$215,'Stock-AF'!$C$2:$C$215,Shares!$A214,'Stock-AF'!$G$2:$G$215,Shares!$A$1)</f>
        <v>6.839793822042356E-2</v>
      </c>
      <c r="S214" s="9">
        <f>SUMIFS('Stock-AF'!AB$2:AB$215,'Stock-AF'!$C$2:$C$215,Shares!$B214,'Stock-AF'!$G$2:$G$215,Shares!$A$1)/SUMIFS('Stock-AF'!AB$2:AB$215,'Stock-AF'!$C$2:$C$215,Shares!$A214,'Stock-AF'!$G$2:$G$215,Shares!$A$1)</f>
        <v>0</v>
      </c>
      <c r="T214" s="9">
        <f>SUMIFS('Stock-AF'!AC$2:AC$215,'Stock-AF'!$C$2:$C$215,Shares!$B214,'Stock-AF'!$G$2:$G$215,Shares!$A$1)/SUMIFS('Stock-AF'!AC$2:AC$215,'Stock-AF'!$C$2:$C$215,Shares!$A214,'Stock-AF'!$G$2:$G$215,Shares!$A$1)</f>
        <v>0.30785957393167807</v>
      </c>
      <c r="U214" s="9">
        <f>SUMIFS('Stock-AF'!AD$2:AD$215,'Stock-AF'!$C$2:$C$215,Shares!$B214,'Stock-AF'!$G$2:$G$215,Shares!$A$1)/SUMIFS('Stock-AF'!AD$2:AD$215,'Stock-AF'!$C$2:$C$215,Shares!$A214,'Stock-AF'!$G$2:$G$215,Shares!$A$1)</f>
        <v>4.5052623648737288E-3</v>
      </c>
      <c r="V214" s="9">
        <f>SUMIFS('Stock-AF'!AE$2:AE$215,'Stock-AF'!$C$2:$C$215,Shares!$B214,'Stock-AF'!$G$2:$G$215,Shares!$A$1)/SUMIFS('Stock-AF'!AE$2:AE$215,'Stock-AF'!$C$2:$C$215,Shares!$A214,'Stock-AF'!$G$2:$G$215,Shares!$A$1)</f>
        <v>6.1043982197847096E-2</v>
      </c>
      <c r="W214" s="9">
        <f>SUMIFS('Stock-AF'!AF$2:AF$215,'Stock-AF'!$C$2:$C$215,Shares!$B214,'Stock-AF'!$G$2:$G$215,Shares!$A$1)/SUMIFS('Stock-AF'!AF$2:AF$215,'Stock-AF'!$C$2:$C$215,Shares!$A214,'Stock-AF'!$G$2:$G$215,Shares!$A$1)</f>
        <v>4.0755902465485355E-2</v>
      </c>
      <c r="X214" s="9">
        <f>SUMIFS('Stock-AF'!AG$2:AG$215,'Stock-AF'!$C$2:$C$215,Shares!$B214,'Stock-AF'!$G$2:$G$215,Shares!$A$1)/SUMIFS('Stock-AF'!AG$2:AG$215,'Stock-AF'!$C$2:$C$215,Shares!$A214,'Stock-AF'!$G$2:$G$215,Shares!$A$1)</f>
        <v>3.1712473572938675E-3</v>
      </c>
      <c r="Y214" s="9">
        <f>SUMIFS('Stock-AF'!AH$2:AH$215,'Stock-AF'!$C$2:$C$215,Shares!$B214,'Stock-AF'!$G$2:$G$215,Shares!$A$1)/SUMIFS('Stock-AF'!AH$2:AH$215,'Stock-AF'!$C$2:$C$215,Shares!$A214,'Stock-AF'!$G$2:$G$215,Shares!$A$1)</f>
        <v>0.36762081519023498</v>
      </c>
      <c r="Z214" s="9">
        <f>SUMIFS('Stock-AF'!AI$2:AI$215,'Stock-AF'!$C$2:$C$215,Shares!$B214,'Stock-AF'!$G$2:$G$215,Shares!$A$1)/SUMIFS('Stock-AF'!AI$2:AI$215,'Stock-AF'!$C$2:$C$215,Shares!$A214,'Stock-AF'!$G$2:$G$215,Shares!$A$1)</f>
        <v>1.8683936281077871E-2</v>
      </c>
      <c r="AA214" s="9">
        <f>SUMIFS('Stock-AF'!AJ$2:AJ$215,'Stock-AF'!$C$2:$C$215,Shares!$B214,'Stock-AF'!$G$2:$G$215,Shares!$A$1)/SUMIFS('Stock-AF'!AJ$2:AJ$215,'Stock-AF'!$C$2:$C$215,Shares!$A214,'Stock-AF'!$G$2:$G$215,Shares!$A$1)</f>
        <v>0</v>
      </c>
      <c r="AB214" s="9">
        <f>SUMIFS('Stock-AF'!AK$2:AK$215,'Stock-AF'!$C$2:$C$215,Shares!$B214,'Stock-AF'!$G$2:$G$215,Shares!$A$1)/SUMIFS('Stock-AF'!AK$2:AK$215,'Stock-AF'!$C$2:$C$215,Shares!$A214,'Stock-AF'!$G$2:$G$215,Shares!$A$1)</f>
        <v>6.3649589732735448E-2</v>
      </c>
      <c r="AC214" s="9">
        <f>SUMIFS('Stock-AF'!AL$2:AL$215,'Stock-AF'!$C$2:$C$215,Shares!$B214,'Stock-AF'!$G$2:$G$215,Shares!$A$1)/SUMIFS('Stock-AF'!AL$2:AL$215,'Stock-AF'!$C$2:$C$215,Shares!$A214,'Stock-AF'!$G$2:$G$215,Shares!$A$1)</f>
        <v>0</v>
      </c>
      <c r="AD214" s="9">
        <f>SUMIFS('Stock-AF'!AM$2:AM$215,'Stock-AF'!$C$2:$C$215,Shares!$B214,'Stock-AF'!$G$2:$G$215,Shares!$A$1)/SUMIFS('Stock-AF'!AM$2:AM$215,'Stock-AF'!$C$2:$C$215,Shares!$A214,'Stock-AF'!$G$2:$G$215,Shares!$A$1)</f>
        <v>5.6204068032660991E-3</v>
      </c>
      <c r="AE214" s="9">
        <f>SUMIFS('Stock-AF'!AN$2:AN$215,'Stock-AF'!$C$2:$C$215,Shares!$B214,'Stock-AF'!$G$2:$G$215,Shares!$A$1)/SUMIFS('Stock-AF'!AN$2:AN$215,'Stock-AF'!$C$2:$C$215,Shares!$A214,'Stock-AF'!$G$2:$G$215,Shares!$A$1)</f>
        <v>2.3045451322902696E-2</v>
      </c>
      <c r="AF214" s="9">
        <f>SUMIFS('Stock-AF'!AO$2:AO$215,'Stock-AF'!$C$2:$C$215,Shares!$B214,'Stock-AF'!$G$2:$G$215,Shares!$A$1)/SUMIFS('Stock-AF'!AO$2:AO$215,'Stock-AF'!$C$2:$C$215,Shares!$A214,'Stock-AF'!$G$2:$G$215,Shares!$A$1)</f>
        <v>4.8493484406242141E-3</v>
      </c>
      <c r="AG214" s="9">
        <f>SUMIFS('Stock-AF'!AP$2:AP$215,'Stock-AF'!$C$2:$C$215,Shares!$B214,'Stock-AF'!$G$2:$G$215,Shares!$A$1)/SUMIFS('Stock-AF'!AP$2:AP$215,'Stock-AF'!$C$2:$C$215,Shares!$A214,'Stock-AF'!$G$2:$G$215,Shares!$A$1)</f>
        <v>7.9286679837787283E-2</v>
      </c>
      <c r="AH214" s="9">
        <f>SUMIFS('Stock-AF'!AQ$2:AQ$215,'Stock-AF'!$C$2:$C$215,Shares!$B214,'Stock-AF'!$G$2:$G$215,Shares!$A$1)/SUMIFS('Stock-AF'!AQ$2:AQ$215,'Stock-AF'!$C$2:$C$215,Shares!$A214,'Stock-AF'!$G$2:$G$215,Shares!$A$1)</f>
        <v>1.1251937631075019E-2</v>
      </c>
      <c r="AI214" s="9">
        <f>SUMIFS('Stock-AF'!AR$2:AR$215,'Stock-AF'!$C$2:$C$215,Shares!$B214,'Stock-AF'!$G$2:$G$215,Shares!$A$1)/SUMIFS('Stock-AF'!AR$2:AR$215,'Stock-AF'!$C$2:$C$215,Shares!$A214,'Stock-AF'!$G$2:$G$215,Shares!$A$1)</f>
        <v>3.6481840877145336E-4</v>
      </c>
      <c r="AJ214" s="9">
        <f>SUMIFS('Stock-AF'!AS$2:AS$215,'Stock-AF'!$C$2:$C$215,Shares!$B214,'Stock-AF'!$G$2:$G$215,Shares!$A$1)/SUMIFS('Stock-AF'!AS$2:AS$215,'Stock-AF'!$C$2:$C$215,Shares!$A214,'Stock-AF'!$G$2:$G$215,Shares!$A$1)</f>
        <v>5.8368196361613927E-3</v>
      </c>
      <c r="AK214" s="9">
        <f>SUMIFS('Stock-AF'!AT$2:AT$215,'Stock-AF'!$C$2:$C$215,Shares!$B214,'Stock-AF'!$G$2:$G$215,Shares!$A$1)/SUMIFS('Stock-AF'!AT$2:AT$215,'Stock-AF'!$C$2:$C$215,Shares!$A214,'Stock-AF'!$G$2:$G$215,Shares!$A$1)</f>
        <v>0.18452926632774969</v>
      </c>
      <c r="AL214" s="9">
        <f>SUMIFS('Stock-AF'!AU$2:AU$215,'Stock-AF'!$C$2:$C$215,Shares!$B214,'Stock-AF'!$G$2:$G$215,Shares!$A$1)/SUMIFS('Stock-AF'!AU$2:AU$215,'Stock-AF'!$C$2:$C$215,Shares!$A214,'Stock-AF'!$G$2:$G$215,Shares!$A$1)</f>
        <v>0</v>
      </c>
      <c r="AM214" s="9">
        <f>SUMIFS('Stock-AF'!AV$2:AV$215,'Stock-AF'!$C$2:$C$215,Shares!$B214,'Stock-AF'!$G$2:$G$215,Shares!$A$1)/SUMIFS('Stock-AF'!AV$2:AV$215,'Stock-AF'!$C$2:$C$215,Shares!$A214,'Stock-AF'!$G$2:$G$215,Shares!$A$1)</f>
        <v>5.3223271648581344E-2</v>
      </c>
    </row>
    <row r="215" spans="1:39">
      <c r="A215" t="str">
        <f t="shared" si="3"/>
        <v>R_ES-WH-SD*</v>
      </c>
      <c r="B215" s="4" t="s">
        <v>410</v>
      </c>
      <c r="C215" s="9">
        <f>SUMIFS('Stock-AF'!L$2:L$215,'Stock-AF'!$C$2:$C$215,Shares!$B215,'Stock-AF'!$G$2:$G$215,Shares!$A$1)/SUMIFS('Stock-AF'!L$2:L$215,'Stock-AF'!$C$2:$C$215,Shares!$A215,'Stock-AF'!$G$2:$G$215,Shares!$A$1)</f>
        <v>2.7328571301085479E-2</v>
      </c>
      <c r="D215" s="9">
        <f>SUMIFS('Stock-AF'!M$2:M$215,'Stock-AF'!$C$2:$C$215,Shares!$B215,'Stock-AF'!$G$2:$G$215,Shares!$A$1)/SUMIFS('Stock-AF'!M$2:M$215,'Stock-AF'!$C$2:$C$215,Shares!$A215,'Stock-AF'!$G$2:$G$215,Shares!$A$1)</f>
        <v>0.14210222972175363</v>
      </c>
      <c r="E215" s="9">
        <f>SUMIFS('Stock-AF'!N$2:N$215,'Stock-AF'!$C$2:$C$215,Shares!$B215,'Stock-AF'!$G$2:$G$215,Shares!$A$1)/SUMIFS('Stock-AF'!N$2:N$215,'Stock-AF'!$C$2:$C$215,Shares!$A215,'Stock-AF'!$G$2:$G$215,Shares!$A$1)</f>
        <v>0</v>
      </c>
      <c r="F215" s="9">
        <f>SUMIFS('Stock-AF'!O$2:O$215,'Stock-AF'!$C$2:$C$215,Shares!$B215,'Stock-AF'!$G$2:$G$215,Shares!$A$1)/SUMIFS('Stock-AF'!O$2:O$215,'Stock-AF'!$C$2:$C$215,Shares!$A215,'Stock-AF'!$G$2:$G$215,Shares!$A$1)</f>
        <v>1.3253004938898107E-2</v>
      </c>
      <c r="G215" s="9">
        <f>SUMIFS('Stock-AF'!P$2:P$215,'Stock-AF'!$C$2:$C$215,Shares!$B215,'Stock-AF'!$G$2:$G$215,Shares!$A$1)/SUMIFS('Stock-AF'!P$2:P$215,'Stock-AF'!$C$2:$C$215,Shares!$A215,'Stock-AF'!$G$2:$G$215,Shares!$A$1)</f>
        <v>2.1354080450256583E-2</v>
      </c>
      <c r="H215" s="9">
        <f>SUMIFS('Stock-AF'!Q$2:Q$215,'Stock-AF'!$C$2:$C$215,Shares!$B215,'Stock-AF'!$G$2:$G$215,Shares!$A$1)/SUMIFS('Stock-AF'!Q$2:Q$215,'Stock-AF'!$C$2:$C$215,Shares!$A215,'Stock-AF'!$G$2:$G$215,Shares!$A$1)</f>
        <v>4.2510006709066968E-2</v>
      </c>
      <c r="I215" s="9">
        <f>SUMIFS('Stock-AF'!R$2:R$215,'Stock-AF'!$C$2:$C$215,Shares!$B215,'Stock-AF'!$G$2:$G$215,Shares!$A$1)/SUMIFS('Stock-AF'!R$2:R$215,'Stock-AF'!$C$2:$C$215,Shares!$A215,'Stock-AF'!$G$2:$G$215,Shares!$A$1)</f>
        <v>0.87009979367552259</v>
      </c>
      <c r="J215" s="9">
        <f>SUMIFS('Stock-AF'!S$2:S$215,'Stock-AF'!$C$2:$C$215,Shares!$B215,'Stock-AF'!$G$2:$G$215,Shares!$A$1)/SUMIFS('Stock-AF'!S$2:S$215,'Stock-AF'!$C$2:$C$215,Shares!$A215,'Stock-AF'!$G$2:$G$215,Shares!$A$1)</f>
        <v>1.1751700168188621E-2</v>
      </c>
      <c r="K215" s="9">
        <f>SUMIFS('Stock-AF'!T$2:T$215,'Stock-AF'!$C$2:$C$215,Shares!$B215,'Stock-AF'!$G$2:$G$215,Shares!$A$1)/SUMIFS('Stock-AF'!T$2:T$215,'Stock-AF'!$C$2:$C$215,Shares!$A215,'Stock-AF'!$G$2:$G$215,Shares!$A$1)</f>
        <v>6.3824339384561515E-2</v>
      </c>
      <c r="L215" s="9">
        <f>SUMIFS('Stock-AF'!U$2:U$215,'Stock-AF'!$C$2:$C$215,Shares!$B215,'Stock-AF'!$G$2:$G$215,Shares!$A$1)/SUMIFS('Stock-AF'!U$2:U$215,'Stock-AF'!$C$2:$C$215,Shares!$A215,'Stock-AF'!$G$2:$G$215,Shares!$A$1)</f>
        <v>1.7638741456496795E-2</v>
      </c>
      <c r="M215" s="9">
        <f>SUMIFS('Stock-AF'!V$2:V$215,'Stock-AF'!$C$2:$C$215,Shares!$B215,'Stock-AF'!$G$2:$G$215,Shares!$A$1)/SUMIFS('Stock-AF'!V$2:V$215,'Stock-AF'!$C$2:$C$215,Shares!$A215,'Stock-AF'!$G$2:$G$215,Shares!$A$1)</f>
        <v>0</v>
      </c>
      <c r="N215" s="9">
        <f>SUMIFS('Stock-AF'!W$2:W$215,'Stock-AF'!$C$2:$C$215,Shares!$B215,'Stock-AF'!$G$2:$G$215,Shares!$A$1)/SUMIFS('Stock-AF'!W$2:W$215,'Stock-AF'!$C$2:$C$215,Shares!$A215,'Stock-AF'!$G$2:$G$215,Shares!$A$1)</f>
        <v>0.31449425025816996</v>
      </c>
      <c r="O215" s="9">
        <f>SUMIFS('Stock-AF'!X$2:X$215,'Stock-AF'!$C$2:$C$215,Shares!$B215,'Stock-AF'!$G$2:$G$215,Shares!$A$1)/SUMIFS('Stock-AF'!X$2:X$215,'Stock-AF'!$C$2:$C$215,Shares!$A215,'Stock-AF'!$G$2:$G$215,Shares!$A$1)</f>
        <v>6.2254716932352308E-2</v>
      </c>
      <c r="P215" s="9">
        <f>SUMIFS('Stock-AF'!Y$2:Y$215,'Stock-AF'!$C$2:$C$215,Shares!$B215,'Stock-AF'!$G$2:$G$215,Shares!$A$1)/SUMIFS('Stock-AF'!Y$2:Y$215,'Stock-AF'!$C$2:$C$215,Shares!$A215,'Stock-AF'!$G$2:$G$215,Shares!$A$1)</f>
        <v>1.4103891081563658E-3</v>
      </c>
      <c r="Q215" s="9">
        <f>SUMIFS('Stock-AF'!Z$2:Z$215,'Stock-AF'!$C$2:$C$215,Shares!$B215,'Stock-AF'!$G$2:$G$215,Shares!$A$1)/SUMIFS('Stock-AF'!Z$2:Z$215,'Stock-AF'!$C$2:$C$215,Shares!$A215,'Stock-AF'!$G$2:$G$215,Shares!$A$1)</f>
        <v>8.7244837468672971E-3</v>
      </c>
      <c r="R215" s="9">
        <f>SUMIFS('Stock-AF'!AA$2:AA$215,'Stock-AF'!$C$2:$C$215,Shares!$B215,'Stock-AF'!$G$2:$G$215,Shares!$A$1)/SUMIFS('Stock-AF'!AA$2:AA$215,'Stock-AF'!$C$2:$C$215,Shares!$A215,'Stock-AF'!$G$2:$G$215,Shares!$A$1)</f>
        <v>2.5636925045209154E-2</v>
      </c>
      <c r="S215" s="9">
        <f>SUMIFS('Stock-AF'!AB$2:AB$215,'Stock-AF'!$C$2:$C$215,Shares!$B215,'Stock-AF'!$G$2:$G$215,Shares!$A$1)/SUMIFS('Stock-AF'!AB$2:AB$215,'Stock-AF'!$C$2:$C$215,Shares!$A215,'Stock-AF'!$G$2:$G$215,Shares!$A$1)</f>
        <v>1.1602726298753144E-2</v>
      </c>
      <c r="T215" s="9">
        <f>SUMIFS('Stock-AF'!AC$2:AC$215,'Stock-AF'!$C$2:$C$215,Shares!$B215,'Stock-AF'!$G$2:$G$215,Shares!$A$1)/SUMIFS('Stock-AF'!AC$2:AC$215,'Stock-AF'!$C$2:$C$215,Shares!$A215,'Stock-AF'!$G$2:$G$215,Shares!$A$1)</f>
        <v>1.3487961679062164E-2</v>
      </c>
      <c r="U215" s="9">
        <f>SUMIFS('Stock-AF'!AD$2:AD$215,'Stock-AF'!$C$2:$C$215,Shares!$B215,'Stock-AF'!$G$2:$G$215,Shares!$A$1)/SUMIFS('Stock-AF'!AD$2:AD$215,'Stock-AF'!$C$2:$C$215,Shares!$A215,'Stock-AF'!$G$2:$G$215,Shares!$A$1)</f>
        <v>0</v>
      </c>
      <c r="V215" s="9">
        <f>SUMIFS('Stock-AF'!AE$2:AE$215,'Stock-AF'!$C$2:$C$215,Shares!$B215,'Stock-AF'!$G$2:$G$215,Shares!$A$1)/SUMIFS('Stock-AF'!AE$2:AE$215,'Stock-AF'!$C$2:$C$215,Shares!$A215,'Stock-AF'!$G$2:$G$215,Shares!$A$1)</f>
        <v>2.7549761513876843E-2</v>
      </c>
      <c r="W215" s="9">
        <f>SUMIFS('Stock-AF'!AF$2:AF$215,'Stock-AF'!$C$2:$C$215,Shares!$B215,'Stock-AF'!$G$2:$G$215,Shares!$A$1)/SUMIFS('Stock-AF'!AF$2:AF$215,'Stock-AF'!$C$2:$C$215,Shares!$A215,'Stock-AF'!$G$2:$G$215,Shares!$A$1)</f>
        <v>5.0629060404632437E-3</v>
      </c>
      <c r="X215" s="9">
        <f>SUMIFS('Stock-AF'!AG$2:AG$215,'Stock-AF'!$C$2:$C$215,Shares!$B215,'Stock-AF'!$G$2:$G$215,Shares!$A$1)/SUMIFS('Stock-AF'!AG$2:AG$215,'Stock-AF'!$C$2:$C$215,Shares!$A215,'Stock-AF'!$G$2:$G$215,Shares!$A$1)</f>
        <v>0</v>
      </c>
      <c r="Y215" s="9">
        <f>SUMIFS('Stock-AF'!AH$2:AH$215,'Stock-AF'!$C$2:$C$215,Shares!$B215,'Stock-AF'!$G$2:$G$215,Shares!$A$1)/SUMIFS('Stock-AF'!AH$2:AH$215,'Stock-AF'!$C$2:$C$215,Shares!$A215,'Stock-AF'!$G$2:$G$215,Shares!$A$1)</f>
        <v>2.4555642801056481E-2</v>
      </c>
      <c r="Z215" s="9">
        <f>SUMIFS('Stock-AF'!AI$2:AI$215,'Stock-AF'!$C$2:$C$215,Shares!$B215,'Stock-AF'!$G$2:$G$215,Shares!$A$1)/SUMIFS('Stock-AF'!AI$2:AI$215,'Stock-AF'!$C$2:$C$215,Shares!$A215,'Stock-AF'!$G$2:$G$215,Shares!$A$1)</f>
        <v>0</v>
      </c>
      <c r="AA215" s="9">
        <f>SUMIFS('Stock-AF'!AJ$2:AJ$215,'Stock-AF'!$C$2:$C$215,Shares!$B215,'Stock-AF'!$G$2:$G$215,Shares!$A$1)/SUMIFS('Stock-AF'!AJ$2:AJ$215,'Stock-AF'!$C$2:$C$215,Shares!$A215,'Stock-AF'!$G$2:$G$215,Shares!$A$1)</f>
        <v>0</v>
      </c>
      <c r="AB215" s="9">
        <f>SUMIFS('Stock-AF'!AK$2:AK$215,'Stock-AF'!$C$2:$C$215,Shares!$B215,'Stock-AF'!$G$2:$G$215,Shares!$A$1)/SUMIFS('Stock-AF'!AK$2:AK$215,'Stock-AF'!$C$2:$C$215,Shares!$A215,'Stock-AF'!$G$2:$G$215,Shares!$A$1)</f>
        <v>0</v>
      </c>
      <c r="AC215" s="9">
        <f>SUMIFS('Stock-AF'!AL$2:AL$215,'Stock-AF'!$C$2:$C$215,Shares!$B215,'Stock-AF'!$G$2:$G$215,Shares!$A$1)/SUMIFS('Stock-AF'!AL$2:AL$215,'Stock-AF'!$C$2:$C$215,Shares!$A215,'Stock-AF'!$G$2:$G$215,Shares!$A$1)</f>
        <v>0</v>
      </c>
      <c r="AD215" s="9">
        <f>SUMIFS('Stock-AF'!AM$2:AM$215,'Stock-AF'!$C$2:$C$215,Shares!$B215,'Stock-AF'!$G$2:$G$215,Shares!$A$1)/SUMIFS('Stock-AF'!AM$2:AM$215,'Stock-AF'!$C$2:$C$215,Shares!$A215,'Stock-AF'!$G$2:$G$215,Shares!$A$1)</f>
        <v>1.546945606067978E-2</v>
      </c>
      <c r="AE215" s="9">
        <f>SUMIFS('Stock-AF'!AN$2:AN$215,'Stock-AF'!$C$2:$C$215,Shares!$B215,'Stock-AF'!$G$2:$G$215,Shares!$A$1)/SUMIFS('Stock-AF'!AN$2:AN$215,'Stock-AF'!$C$2:$C$215,Shares!$A215,'Stock-AF'!$G$2:$G$215,Shares!$A$1)</f>
        <v>0</v>
      </c>
      <c r="AF215" s="9">
        <f>SUMIFS('Stock-AF'!AO$2:AO$215,'Stock-AF'!$C$2:$C$215,Shares!$B215,'Stock-AF'!$G$2:$G$215,Shares!$A$1)/SUMIFS('Stock-AF'!AO$2:AO$215,'Stock-AF'!$C$2:$C$215,Shares!$A215,'Stock-AF'!$G$2:$G$215,Shares!$A$1)</f>
        <v>0</v>
      </c>
      <c r="AG215" s="9">
        <f>SUMIFS('Stock-AF'!AP$2:AP$215,'Stock-AF'!$C$2:$C$215,Shares!$B215,'Stock-AF'!$G$2:$G$215,Shares!$A$1)/SUMIFS('Stock-AF'!AP$2:AP$215,'Stock-AF'!$C$2:$C$215,Shares!$A215,'Stock-AF'!$G$2:$G$215,Shares!$A$1)</f>
        <v>8.0736658463600439E-2</v>
      </c>
      <c r="AH215" s="9">
        <f>SUMIFS('Stock-AF'!AQ$2:AQ$215,'Stock-AF'!$C$2:$C$215,Shares!$B215,'Stock-AF'!$G$2:$G$215,Shares!$A$1)/SUMIFS('Stock-AF'!AQ$2:AQ$215,'Stock-AF'!$C$2:$C$215,Shares!$A215,'Stock-AF'!$G$2:$G$215,Shares!$A$1)</f>
        <v>0</v>
      </c>
      <c r="AI215" s="9">
        <f>SUMIFS('Stock-AF'!AR$2:AR$215,'Stock-AF'!$C$2:$C$215,Shares!$B215,'Stock-AF'!$G$2:$G$215,Shares!$A$1)/SUMIFS('Stock-AF'!AR$2:AR$215,'Stock-AF'!$C$2:$C$215,Shares!$A215,'Stock-AF'!$G$2:$G$215,Shares!$A$1)</f>
        <v>0</v>
      </c>
      <c r="AJ215" s="9">
        <f>SUMIFS('Stock-AF'!AS$2:AS$215,'Stock-AF'!$C$2:$C$215,Shares!$B215,'Stock-AF'!$G$2:$G$215,Shares!$A$1)/SUMIFS('Stock-AF'!AS$2:AS$215,'Stock-AF'!$C$2:$C$215,Shares!$A215,'Stock-AF'!$G$2:$G$215,Shares!$A$1)</f>
        <v>1.2614864637735151E-2</v>
      </c>
      <c r="AK215" s="9">
        <f>SUMIFS('Stock-AF'!AT$2:AT$215,'Stock-AF'!$C$2:$C$215,Shares!$B215,'Stock-AF'!$G$2:$G$215,Shares!$A$1)/SUMIFS('Stock-AF'!AT$2:AT$215,'Stock-AF'!$C$2:$C$215,Shares!$A215,'Stock-AF'!$G$2:$G$215,Shares!$A$1)</f>
        <v>2.8113453898936006E-2</v>
      </c>
      <c r="AL215" s="9">
        <f>SUMIFS('Stock-AF'!AU$2:AU$215,'Stock-AF'!$C$2:$C$215,Shares!$B215,'Stock-AF'!$G$2:$G$215,Shares!$A$1)/SUMIFS('Stock-AF'!AU$2:AU$215,'Stock-AF'!$C$2:$C$215,Shares!$A215,'Stock-AF'!$G$2:$G$215,Shares!$A$1)</f>
        <v>0</v>
      </c>
      <c r="AM215" s="9">
        <f>SUMIFS('Stock-AF'!AV$2:AV$215,'Stock-AF'!$C$2:$C$215,Shares!$B215,'Stock-AF'!$G$2:$G$215,Shares!$A$1)/SUMIFS('Stock-AF'!AV$2:AV$215,'Stock-AF'!$C$2:$C$215,Shares!$A215,'Stock-AF'!$G$2:$G$215,Shares!$A$1)</f>
        <v>1.670714088100585E-2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U104"/>
  <sheetViews>
    <sheetView zoomScaleNormal="100" workbookViewId="0">
      <selection activeCell="H6" sqref="H6"/>
    </sheetView>
  </sheetViews>
  <sheetFormatPr defaultRowHeight="12.75"/>
  <cols>
    <col min="1" max="1" width="17.7109375" customWidth="1"/>
    <col min="2" max="2" width="3" customWidth="1"/>
    <col min="3" max="3" width="29" bestFit="1" customWidth="1"/>
    <col min="5" max="5" width="23.42578125" bestFit="1" customWidth="1"/>
    <col min="6" max="6" width="19.140625" customWidth="1"/>
    <col min="7" max="7" width="18" customWidth="1"/>
    <col min="8" max="44" width="6" customWidth="1"/>
    <col min="45" max="45" width="5.28515625" customWidth="1"/>
    <col min="46" max="47" width="12.28515625" customWidth="1"/>
  </cols>
  <sheetData>
    <row r="1" spans="1:46" ht="15">
      <c r="C1" s="5" t="s">
        <v>253</v>
      </c>
    </row>
    <row r="2" spans="1:46" ht="15">
      <c r="F2" s="5" t="s">
        <v>268</v>
      </c>
    </row>
    <row r="3" spans="1:46" ht="15.75" thickBot="1">
      <c r="C3" s="6" t="s">
        <v>251</v>
      </c>
      <c r="D3" s="6" t="s">
        <v>247</v>
      </c>
      <c r="E3" s="6" t="s">
        <v>248</v>
      </c>
      <c r="F3" s="6" t="s">
        <v>249</v>
      </c>
      <c r="G3" s="6" t="s">
        <v>250</v>
      </c>
      <c r="H3" s="7" t="str">
        <f>Shares!C1</f>
        <v>AL</v>
      </c>
      <c r="I3" s="7" t="str">
        <f>Shares!D1</f>
        <v>AT</v>
      </c>
      <c r="J3" s="7" t="str">
        <f>Shares!E1</f>
        <v>BA</v>
      </c>
      <c r="K3" s="7" t="str">
        <f>Shares!F1</f>
        <v>BE</v>
      </c>
      <c r="L3" s="7" t="str">
        <f>Shares!G1</f>
        <v>BG</v>
      </c>
      <c r="M3" s="7" t="str">
        <f>Shares!H1</f>
        <v>CH</v>
      </c>
      <c r="N3" s="7" t="str">
        <f>Shares!I1</f>
        <v>CY</v>
      </c>
      <c r="O3" s="7" t="str">
        <f>Shares!J1</f>
        <v>CZ</v>
      </c>
      <c r="P3" s="7" t="str">
        <f>Shares!K1</f>
        <v>DE</v>
      </c>
      <c r="Q3" s="7" t="str">
        <f>Shares!L1</f>
        <v>DK</v>
      </c>
      <c r="R3" s="7" t="str">
        <f>Shares!M1</f>
        <v>EE</v>
      </c>
      <c r="S3" s="7" t="str">
        <f>Shares!N1</f>
        <v>EL</v>
      </c>
      <c r="T3" s="7" t="str">
        <f>Shares!O1</f>
        <v>ES</v>
      </c>
      <c r="U3" s="7" t="str">
        <f>Shares!P1</f>
        <v>FI</v>
      </c>
      <c r="V3" s="7" t="str">
        <f>Shares!Q1</f>
        <v>FR</v>
      </c>
      <c r="W3" s="7" t="str">
        <f>Shares!R1</f>
        <v>HR</v>
      </c>
      <c r="X3" s="7" t="str">
        <f>Shares!S1</f>
        <v>HU</v>
      </c>
      <c r="Y3" s="7" t="str">
        <f>Shares!T1</f>
        <v>IE</v>
      </c>
      <c r="Z3" s="7" t="str">
        <f>Shares!U1</f>
        <v>IS</v>
      </c>
      <c r="AA3" s="7" t="str">
        <f>Shares!V1</f>
        <v>IT</v>
      </c>
      <c r="AB3" s="7" t="str">
        <f>Shares!W1</f>
        <v>KS</v>
      </c>
      <c r="AC3" s="7" t="str">
        <f>Shares!X1</f>
        <v>LT</v>
      </c>
      <c r="AD3" s="7" t="str">
        <f>Shares!Y1</f>
        <v>LU</v>
      </c>
      <c r="AE3" s="7" t="str">
        <f>Shares!Z1</f>
        <v>LV</v>
      </c>
      <c r="AF3" s="7" t="str">
        <f>Shares!AA1</f>
        <v>ME</v>
      </c>
      <c r="AG3" s="7" t="str">
        <f>Shares!AB1</f>
        <v>MK</v>
      </c>
      <c r="AH3" s="7" t="str">
        <f>Shares!AC1</f>
        <v>MT</v>
      </c>
      <c r="AI3" s="7" t="str">
        <f>Shares!AD1</f>
        <v>NL</v>
      </c>
      <c r="AJ3" s="7" t="str">
        <f>Shares!AE1</f>
        <v>NO</v>
      </c>
      <c r="AK3" s="7" t="str">
        <f>Shares!AF1</f>
        <v>PL</v>
      </c>
      <c r="AL3" s="7" t="str">
        <f>Shares!AG1</f>
        <v>PT</v>
      </c>
      <c r="AM3" s="7" t="str">
        <f>Shares!AH1</f>
        <v>RO</v>
      </c>
      <c r="AN3" s="7" t="str">
        <f>Shares!AI1</f>
        <v>RS</v>
      </c>
      <c r="AO3" s="7" t="str">
        <f>Shares!AJ1</f>
        <v>SE</v>
      </c>
      <c r="AP3" s="7" t="str">
        <f>Shares!AK1</f>
        <v>SI</v>
      </c>
      <c r="AQ3" s="7" t="str">
        <f>Shares!AL1</f>
        <v>SK</v>
      </c>
      <c r="AR3" s="7" t="str">
        <f>Shares!AM1</f>
        <v>UK</v>
      </c>
      <c r="AS3" s="6" t="s">
        <v>255</v>
      </c>
      <c r="AT3" s="6" t="s">
        <v>256</v>
      </c>
    </row>
    <row r="4" spans="1:46">
      <c r="A4" t="s">
        <v>156</v>
      </c>
      <c r="C4" t="str">
        <f>"RCUC-Lo_"&amp;A4</f>
        <v>RCUC-Lo_C_ES-SH-HO_HET</v>
      </c>
      <c r="D4" s="8" t="s">
        <v>265</v>
      </c>
      <c r="E4" t="str">
        <f>F4</f>
        <v>NR_ES-HO-SpHeat</v>
      </c>
      <c r="F4" t="str">
        <f t="shared" ref="F4:F9" si="0">"NR_ES-"&amp;MID(A4,9,2)&amp;"-SpHeat"</f>
        <v>NR_ES-HO-SpHeat</v>
      </c>
      <c r="G4">
        <v>1</v>
      </c>
      <c r="H4" s="9">
        <f>-SUMIF(Shares!$B$2:$B$215,'UC1'!$A4,Shares!C$2:C$215)</f>
        <v>0</v>
      </c>
      <c r="I4" s="9">
        <f>-SUMIF(Shares!$B$2:$B$215,'UC1'!$A4,Shares!D$2:D$215)</f>
        <v>-0.42360608645115472</v>
      </c>
      <c r="J4" s="9">
        <f>-SUMIF(Shares!$B$2:$B$215,'UC1'!$A4,Shares!E$2:E$215)</f>
        <v>-0.38903495202114347</v>
      </c>
      <c r="K4" s="9">
        <f>-SUMIF(Shares!$B$2:$B$215,'UC1'!$A4,Shares!F$2:F$215)</f>
        <v>-3.07680564878695E-2</v>
      </c>
      <c r="L4" s="9">
        <f>-SUMIF(Shares!$B$2:$B$215,'UC1'!$A4,Shares!G$2:G$215)</f>
        <v>-0.29205170315496881</v>
      </c>
      <c r="M4" s="9">
        <f>-SUMIF(Shares!$B$2:$B$215,'UC1'!$A4,Shares!H$2:H$215)</f>
        <v>-4.86435166108505E-2</v>
      </c>
      <c r="N4" s="9">
        <f>-SUMIF(Shares!$B$2:$B$215,'UC1'!$A4,Shares!I$2:I$215)</f>
        <v>0</v>
      </c>
      <c r="O4" s="9">
        <f>-SUMIF(Shares!$B$2:$B$215,'UC1'!$A4,Shares!J$2:J$215)</f>
        <v>-0.20727814593298938</v>
      </c>
      <c r="P4" s="9">
        <f>-SUMIF(Shares!$B$2:$B$215,'UC1'!$A4,Shares!K$2:K$215)</f>
        <v>-0.18040967626543233</v>
      </c>
      <c r="Q4" s="9">
        <f>-SUMIF(Shares!$B$2:$B$215,'UC1'!$A4,Shares!L$2:L$215)</f>
        <v>-0.64366397389600505</v>
      </c>
      <c r="R4" s="9">
        <f>-SUMIF(Shares!$B$2:$B$215,'UC1'!$A4,Shares!M$2:M$215)</f>
        <v>-0.48043139988591743</v>
      </c>
      <c r="S4" s="9">
        <f>-SUMIF(Shares!$B$2:$B$215,'UC1'!$A4,Shares!N$2:N$215)</f>
        <v>0</v>
      </c>
      <c r="T4" s="9">
        <f>-SUMIF(Shares!$B$2:$B$215,'UC1'!$A4,Shares!O$2:O$215)</f>
        <v>0</v>
      </c>
      <c r="U4" s="9">
        <f>-SUMIF(Shares!$B$2:$B$215,'UC1'!$A4,Shares!P$2:P$215)</f>
        <v>-0.48728276701339573</v>
      </c>
      <c r="V4" s="9">
        <f>-SUMIF(Shares!$B$2:$B$215,'UC1'!$A4,Shares!Q$2:Q$215)</f>
        <v>-8.4596169370992E-2</v>
      </c>
      <c r="W4" s="9">
        <f>-SUMIF(Shares!$B$2:$B$215,'UC1'!$A4,Shares!R$2:R$215)</f>
        <v>-0.15647245572737933</v>
      </c>
      <c r="X4" s="9">
        <f>-SUMIF(Shares!$B$2:$B$215,'UC1'!$A4,Shares!S$2:S$215)</f>
        <v>-0.10801663995643125</v>
      </c>
      <c r="Y4" s="9">
        <f>-SUMIF(Shares!$B$2:$B$215,'UC1'!$A4,Shares!T$2:T$215)</f>
        <v>0</v>
      </c>
      <c r="Z4" s="9">
        <f>-SUMIF(Shares!$B$2:$B$215,'UC1'!$A4,Shares!U$2:U$215)</f>
        <v>-0.22482585209784051</v>
      </c>
      <c r="AA4" s="9">
        <f>-SUMIF(Shares!$B$2:$B$215,'UC1'!$A4,Shares!V$2:V$215)</f>
        <v>-9.3601721292817918E-3</v>
      </c>
      <c r="AB4" s="9">
        <f>-SUMIF(Shares!$B$2:$B$215,'UC1'!$A4,Shares!W$2:W$215)</f>
        <v>-5.1874972098061266E-2</v>
      </c>
      <c r="AC4" s="9">
        <f>-SUMIF(Shares!$B$2:$B$215,'UC1'!$A4,Shares!X$2:X$215)</f>
        <v>-0.58966767661876873</v>
      </c>
      <c r="AD4" s="9">
        <f>-SUMIF(Shares!$B$2:$B$215,'UC1'!$A4,Shares!Y$2:Y$215)</f>
        <v>-9.3009333769932395E-2</v>
      </c>
      <c r="AE4" s="9">
        <f>-SUMIF(Shares!$B$2:$B$215,'UC1'!$A4,Shares!Z$2:Z$215)</f>
        <v>-0.40213666636322615</v>
      </c>
      <c r="AF4" s="9">
        <f>-SUMIF(Shares!$B$2:$B$215,'UC1'!$A4,Shares!AA$2:AA$215)</f>
        <v>0</v>
      </c>
      <c r="AG4" s="9">
        <f>-SUMIF(Shares!$B$2:$B$215,'UC1'!$A4,Shares!AB$2:AB$215)</f>
        <v>-0.14562190279926879</v>
      </c>
      <c r="AH4" s="9">
        <f>-SUMIF(Shares!$B$2:$B$215,'UC1'!$A4,Shares!AC$2:AC$215)</f>
        <v>0</v>
      </c>
      <c r="AI4" s="9">
        <f>-SUMIF(Shares!$B$2:$B$215,'UC1'!$A4,Shares!AD$2:AD$215)</f>
        <v>-7.6913268908167548E-2</v>
      </c>
      <c r="AJ4" s="9">
        <f>-SUMIF(Shares!$B$2:$B$215,'UC1'!$A4,Shares!AE$2:AE$215)</f>
        <v>-0.1773164259785634</v>
      </c>
      <c r="AK4" s="9">
        <f>-SUMIF(Shares!$B$2:$B$215,'UC1'!$A4,Shares!AF$2:AF$215)</f>
        <v>-0.19052040453621985</v>
      </c>
      <c r="AL4" s="9">
        <f>-SUMIF(Shares!$B$2:$B$215,'UC1'!$A4,Shares!AG$2:AG$215)</f>
        <v>-1.8692787676313181E-2</v>
      </c>
      <c r="AM4" s="9">
        <f>-SUMIF(Shares!$B$2:$B$215,'UC1'!$A4,Shares!AH$2:AH$215)</f>
        <v>-0.20256697734201598</v>
      </c>
      <c r="AN4" s="9">
        <f>-SUMIF(Shares!$B$2:$B$215,'UC1'!$A4,Shares!AI$2:AI$215)</f>
        <v>-0.22216363579714199</v>
      </c>
      <c r="AO4" s="9">
        <f>-SUMIF(Shares!$B$2:$B$215,'UC1'!$A4,Shares!AJ$2:AJ$215)</f>
        <v>-0.42419540049046844</v>
      </c>
      <c r="AP4" s="9">
        <f>-SUMIF(Shares!$B$2:$B$215,'UC1'!$A4,Shares!AK$2:AK$215)</f>
        <v>-0.14786083523031118</v>
      </c>
      <c r="AQ4" s="9">
        <f>-SUMIF(Shares!$B$2:$B$215,'UC1'!$A4,Shares!AL$2:AL$215)</f>
        <v>-0.1641911142734126</v>
      </c>
      <c r="AR4" s="9">
        <f>-SUMIF(Shares!$B$2:$B$215,'UC1'!$A4,Shares!AM$2:AM$215)</f>
        <v>-5.3746676966062945E-2</v>
      </c>
      <c r="AS4">
        <v>0</v>
      </c>
      <c r="AT4">
        <v>5</v>
      </c>
    </row>
    <row r="5" spans="1:46">
      <c r="A5" t="s">
        <v>164</v>
      </c>
      <c r="C5" t="str">
        <f t="shared" ref="C5:C19" si="1">"RCUC-Lo_"&amp;A5</f>
        <v>RCUC-Lo_C_ES-SH-HR_HET</v>
      </c>
      <c r="D5" s="8" t="s">
        <v>265</v>
      </c>
      <c r="E5" t="str">
        <f t="shared" ref="E5:E22" si="2">F5</f>
        <v>NR_ES-HR-SpHeat</v>
      </c>
      <c r="F5" t="str">
        <f t="shared" si="0"/>
        <v>NR_ES-HR-SpHeat</v>
      </c>
      <c r="G5">
        <v>1</v>
      </c>
      <c r="H5" s="9">
        <f>-SUMIF(Shares!$B$2:$B$215,'UC1'!$A5,Shares!C$2:C$215)</f>
        <v>0</v>
      </c>
      <c r="I5" s="9">
        <f>-SUMIF(Shares!$B$2:$B$215,'UC1'!$A5,Shares!D$2:D$215)</f>
        <v>-0.423606086451155</v>
      </c>
      <c r="J5" s="9">
        <f>-SUMIF(Shares!$B$2:$B$215,'UC1'!$A5,Shares!E$2:E$215)</f>
        <v>-0.41074284293599211</v>
      </c>
      <c r="K5" s="9">
        <f>-SUMIF(Shares!$B$2:$B$215,'UC1'!$A5,Shares!F$2:F$215)</f>
        <v>-3.0768056487869438E-2</v>
      </c>
      <c r="L5" s="9">
        <f>-SUMIF(Shares!$B$2:$B$215,'UC1'!$A5,Shares!G$2:G$215)</f>
        <v>-0.29205170315496837</v>
      </c>
      <c r="M5" s="9">
        <f>-SUMIF(Shares!$B$2:$B$215,'UC1'!$A5,Shares!H$2:H$215)</f>
        <v>-4.8643516610850493E-2</v>
      </c>
      <c r="N5" s="9">
        <f>-SUMIF(Shares!$B$2:$B$215,'UC1'!$A5,Shares!I$2:I$215)</f>
        <v>0</v>
      </c>
      <c r="O5" s="9">
        <f>-SUMIF(Shares!$B$2:$B$215,'UC1'!$A5,Shares!J$2:J$215)</f>
        <v>-0.20727814593298916</v>
      </c>
      <c r="P5" s="9">
        <f>-SUMIF(Shares!$B$2:$B$215,'UC1'!$A5,Shares!K$2:K$215)</f>
        <v>-0.18040967626543275</v>
      </c>
      <c r="Q5" s="9">
        <f>-SUMIF(Shares!$B$2:$B$215,'UC1'!$A5,Shares!L$2:L$215)</f>
        <v>-0.64366397389600472</v>
      </c>
      <c r="R5" s="9">
        <f>-SUMIF(Shares!$B$2:$B$215,'UC1'!$A5,Shares!M$2:M$215)</f>
        <v>-0.47186493700592108</v>
      </c>
      <c r="S5" s="9">
        <f>-SUMIF(Shares!$B$2:$B$215,'UC1'!$A5,Shares!N$2:N$215)</f>
        <v>0</v>
      </c>
      <c r="T5" s="9">
        <f>-SUMIF(Shares!$B$2:$B$215,'UC1'!$A5,Shares!O$2:O$215)</f>
        <v>0</v>
      </c>
      <c r="U5" s="9">
        <f>-SUMIF(Shares!$B$2:$B$215,'UC1'!$A5,Shares!P$2:P$215)</f>
        <v>-0.48598872461025838</v>
      </c>
      <c r="V5" s="9">
        <f>-SUMIF(Shares!$B$2:$B$215,'UC1'!$A5,Shares!Q$2:Q$215)</f>
        <v>-8.4596169370991986E-2</v>
      </c>
      <c r="W5" s="9">
        <f>-SUMIF(Shares!$B$2:$B$215,'UC1'!$A5,Shares!R$2:R$215)</f>
        <v>-0.15654713122059905</v>
      </c>
      <c r="X5" s="9">
        <f>-SUMIF(Shares!$B$2:$B$215,'UC1'!$A5,Shares!S$2:S$215)</f>
        <v>-0.10801663995643157</v>
      </c>
      <c r="Y5" s="9">
        <f>-SUMIF(Shares!$B$2:$B$215,'UC1'!$A5,Shares!T$2:T$215)</f>
        <v>0</v>
      </c>
      <c r="Z5" s="9">
        <f>-SUMIF(Shares!$B$2:$B$215,'UC1'!$A5,Shares!U$2:U$215)</f>
        <v>-0.22482585209784087</v>
      </c>
      <c r="AA5" s="9">
        <f>-SUMIF(Shares!$B$2:$B$215,'UC1'!$A5,Shares!V$2:V$215)</f>
        <v>-9.3601721292817814E-3</v>
      </c>
      <c r="AB5" s="9">
        <f>-SUMIF(Shares!$B$2:$B$215,'UC1'!$A5,Shares!W$2:W$215)</f>
        <v>-5.2646971429744144E-2</v>
      </c>
      <c r="AC5" s="9">
        <f>-SUMIF(Shares!$B$2:$B$215,'UC1'!$A5,Shares!X$2:X$215)</f>
        <v>-0.5896676766187684</v>
      </c>
      <c r="AD5" s="9">
        <f>-SUMIF(Shares!$B$2:$B$215,'UC1'!$A5,Shares!Y$2:Y$215)</f>
        <v>-9.3009333769932714E-2</v>
      </c>
      <c r="AE5" s="9">
        <f>-SUMIF(Shares!$B$2:$B$215,'UC1'!$A5,Shares!Z$2:Z$215)</f>
        <v>-0.39454067151341637</v>
      </c>
      <c r="AF5" s="9">
        <f>-SUMIF(Shares!$B$2:$B$215,'UC1'!$A5,Shares!AA$2:AA$215)</f>
        <v>0</v>
      </c>
      <c r="AG5" s="9">
        <f>-SUMIF(Shares!$B$2:$B$215,'UC1'!$A5,Shares!AB$2:AB$215)</f>
        <v>-0.14589466579318899</v>
      </c>
      <c r="AH5" s="9">
        <f>-SUMIF(Shares!$B$2:$B$215,'UC1'!$A5,Shares!AC$2:AC$215)</f>
        <v>0</v>
      </c>
      <c r="AI5" s="9">
        <f>-SUMIF(Shares!$B$2:$B$215,'UC1'!$A5,Shares!AD$2:AD$215)</f>
        <v>-7.6907767460582727E-2</v>
      </c>
      <c r="AJ5" s="9">
        <f>-SUMIF(Shares!$B$2:$B$215,'UC1'!$A5,Shares!AE$2:AE$215)</f>
        <v>-0.17731642597856306</v>
      </c>
      <c r="AK5" s="9">
        <f>-SUMIF(Shares!$B$2:$B$215,'UC1'!$A5,Shares!AF$2:AF$215)</f>
        <v>-0.19052040453621968</v>
      </c>
      <c r="AL5" s="9">
        <f>-SUMIF(Shares!$B$2:$B$215,'UC1'!$A5,Shares!AG$2:AG$215)</f>
        <v>-1.8692787676313116E-2</v>
      </c>
      <c r="AM5" s="9">
        <f>-SUMIF(Shares!$B$2:$B$215,'UC1'!$A5,Shares!AH$2:AH$215)</f>
        <v>-0.20256697734201617</v>
      </c>
      <c r="AN5" s="9">
        <f>-SUMIF(Shares!$B$2:$B$215,'UC1'!$A5,Shares!AI$2:AI$215)</f>
        <v>-0.23495743649281839</v>
      </c>
      <c r="AO5" s="9">
        <f>-SUMIF(Shares!$B$2:$B$215,'UC1'!$A5,Shares!AJ$2:AJ$215)</f>
        <v>-0.42419540049046911</v>
      </c>
      <c r="AP5" s="9">
        <f>-SUMIF(Shares!$B$2:$B$215,'UC1'!$A5,Shares!AK$2:AK$215)</f>
        <v>-0.14786083523031085</v>
      </c>
      <c r="AQ5" s="9">
        <f>-SUMIF(Shares!$B$2:$B$215,'UC1'!$A5,Shares!AL$2:AL$215)</f>
        <v>-0.16419111427341199</v>
      </c>
      <c r="AR5" s="9">
        <f>-SUMIF(Shares!$B$2:$B$215,'UC1'!$A5,Shares!AM$2:AM$215)</f>
        <v>-5.3604981250381288E-2</v>
      </c>
      <c r="AS5">
        <v>0</v>
      </c>
      <c r="AT5">
        <v>5</v>
      </c>
    </row>
    <row r="6" spans="1:46">
      <c r="A6" t="s">
        <v>172</v>
      </c>
      <c r="C6" t="str">
        <f t="shared" si="1"/>
        <v>RCUC-Lo_C_ES-SH-OF_HET</v>
      </c>
      <c r="D6" s="8" t="s">
        <v>265</v>
      </c>
      <c r="E6" t="str">
        <f t="shared" si="2"/>
        <v>NR_ES-OF-SpHeat</v>
      </c>
      <c r="F6" t="str">
        <f t="shared" si="0"/>
        <v>NR_ES-OF-SpHeat</v>
      </c>
      <c r="G6">
        <v>1</v>
      </c>
      <c r="H6" s="9">
        <f>-SUMIF(Shares!$B$2:$B$215,'UC1'!$A6,Shares!C$2:C$215)</f>
        <v>0</v>
      </c>
      <c r="I6" s="9">
        <f>-SUMIF(Shares!$B$2:$B$215,'UC1'!$A6,Shares!D$2:D$215)</f>
        <v>-0.42360608645115527</v>
      </c>
      <c r="J6" s="9">
        <f>-SUMIF(Shares!$B$2:$B$215,'UC1'!$A6,Shares!E$2:E$215)</f>
        <v>-0.3890349520211438</v>
      </c>
      <c r="K6" s="9">
        <f>-SUMIF(Shares!$B$2:$B$215,'UC1'!$A6,Shares!F$2:F$215)</f>
        <v>-3.0768056487869469E-2</v>
      </c>
      <c r="L6" s="9">
        <f>-SUMIF(Shares!$B$2:$B$215,'UC1'!$A6,Shares!G$2:G$215)</f>
        <v>-0.29205170315496909</v>
      </c>
      <c r="M6" s="9">
        <f>-SUMIF(Shares!$B$2:$B$215,'UC1'!$A6,Shares!H$2:H$215)</f>
        <v>-4.8643516610850389E-2</v>
      </c>
      <c r="N6" s="9">
        <f>-SUMIF(Shares!$B$2:$B$215,'UC1'!$A6,Shares!I$2:I$215)</f>
        <v>0</v>
      </c>
      <c r="O6" s="9">
        <f>-SUMIF(Shares!$B$2:$B$215,'UC1'!$A6,Shares!J$2:J$215)</f>
        <v>-0.20727814593298838</v>
      </c>
      <c r="P6" s="9">
        <f>-SUMIF(Shares!$B$2:$B$215,'UC1'!$A6,Shares!K$2:K$215)</f>
        <v>-0.18040967626543286</v>
      </c>
      <c r="Q6" s="9">
        <f>-SUMIF(Shares!$B$2:$B$215,'UC1'!$A6,Shares!L$2:L$215)</f>
        <v>-0.64366397389600483</v>
      </c>
      <c r="R6" s="9">
        <f>-SUMIF(Shares!$B$2:$B$215,'UC1'!$A6,Shares!M$2:M$215)</f>
        <v>-0.48043139988591682</v>
      </c>
      <c r="S6" s="9">
        <f>-SUMIF(Shares!$B$2:$B$215,'UC1'!$A6,Shares!N$2:N$215)</f>
        <v>0</v>
      </c>
      <c r="T6" s="9">
        <f>-SUMIF(Shares!$B$2:$B$215,'UC1'!$A6,Shares!O$2:O$215)</f>
        <v>0</v>
      </c>
      <c r="U6" s="9">
        <f>-SUMIF(Shares!$B$2:$B$215,'UC1'!$A6,Shares!P$2:P$215)</f>
        <v>-0.48728276701339573</v>
      </c>
      <c r="V6" s="9">
        <f>-SUMIF(Shares!$B$2:$B$215,'UC1'!$A6,Shares!Q$2:Q$215)</f>
        <v>-8.4596169370991889E-2</v>
      </c>
      <c r="W6" s="9">
        <f>-SUMIF(Shares!$B$2:$B$215,'UC1'!$A6,Shares!R$2:R$215)</f>
        <v>-0.15647245572737928</v>
      </c>
      <c r="X6" s="9">
        <f>-SUMIF(Shares!$B$2:$B$215,'UC1'!$A6,Shares!S$2:S$215)</f>
        <v>-0.1080166399564314</v>
      </c>
      <c r="Y6" s="9">
        <f>-SUMIF(Shares!$B$2:$B$215,'UC1'!$A6,Shares!T$2:T$215)</f>
        <v>0</v>
      </c>
      <c r="Z6" s="9">
        <f>-SUMIF(Shares!$B$2:$B$215,'UC1'!$A6,Shares!U$2:U$215)</f>
        <v>-0.22482585209783995</v>
      </c>
      <c r="AA6" s="9">
        <f>-SUMIF(Shares!$B$2:$B$215,'UC1'!$A6,Shares!V$2:V$215)</f>
        <v>-9.3601721292817814E-3</v>
      </c>
      <c r="AB6" s="9">
        <f>-SUMIF(Shares!$B$2:$B$215,'UC1'!$A6,Shares!W$2:W$215)</f>
        <v>-5.1874972098061377E-2</v>
      </c>
      <c r="AC6" s="9">
        <f>-SUMIF(Shares!$B$2:$B$215,'UC1'!$A6,Shares!X$2:X$215)</f>
        <v>-0.58966767661876818</v>
      </c>
      <c r="AD6" s="9">
        <f>-SUMIF(Shares!$B$2:$B$215,'UC1'!$A6,Shares!Y$2:Y$215)</f>
        <v>-9.3009333769932798E-2</v>
      </c>
      <c r="AE6" s="9">
        <f>-SUMIF(Shares!$B$2:$B$215,'UC1'!$A6,Shares!Z$2:Z$215)</f>
        <v>-0.40213666636322554</v>
      </c>
      <c r="AF6" s="9">
        <f>-SUMIF(Shares!$B$2:$B$215,'UC1'!$A6,Shares!AA$2:AA$215)</f>
        <v>0</v>
      </c>
      <c r="AG6" s="9">
        <f>-SUMIF(Shares!$B$2:$B$215,'UC1'!$A6,Shares!AB$2:AB$215)</f>
        <v>-0.14562190279926884</v>
      </c>
      <c r="AH6" s="9">
        <f>-SUMIF(Shares!$B$2:$B$215,'UC1'!$A6,Shares!AC$2:AC$215)</f>
        <v>0</v>
      </c>
      <c r="AI6" s="9">
        <f>-SUMIF(Shares!$B$2:$B$215,'UC1'!$A6,Shares!AD$2:AD$215)</f>
        <v>-7.6913268908167479E-2</v>
      </c>
      <c r="AJ6" s="9">
        <f>-SUMIF(Shares!$B$2:$B$215,'UC1'!$A6,Shares!AE$2:AE$215)</f>
        <v>-0.17731642597856309</v>
      </c>
      <c r="AK6" s="9">
        <f>-SUMIF(Shares!$B$2:$B$215,'UC1'!$A6,Shares!AF$2:AF$215)</f>
        <v>-0.19052040453621999</v>
      </c>
      <c r="AL6" s="9">
        <f>-SUMIF(Shares!$B$2:$B$215,'UC1'!$A6,Shares!AG$2:AG$215)</f>
        <v>-1.8692787676313188E-2</v>
      </c>
      <c r="AM6" s="9">
        <f>-SUMIF(Shares!$B$2:$B$215,'UC1'!$A6,Shares!AH$2:AH$215)</f>
        <v>-0.20256697734201665</v>
      </c>
      <c r="AN6" s="9">
        <f>-SUMIF(Shares!$B$2:$B$215,'UC1'!$A6,Shares!AI$2:AI$215)</f>
        <v>-0.2221636357971421</v>
      </c>
      <c r="AO6" s="9">
        <f>-SUMIF(Shares!$B$2:$B$215,'UC1'!$A6,Shares!AJ$2:AJ$215)</f>
        <v>-0.424195400490469</v>
      </c>
      <c r="AP6" s="9">
        <f>-SUMIF(Shares!$B$2:$B$215,'UC1'!$A6,Shares!AK$2:AK$215)</f>
        <v>-0.14786083523031077</v>
      </c>
      <c r="AQ6" s="9">
        <f>-SUMIF(Shares!$B$2:$B$215,'UC1'!$A6,Shares!AL$2:AL$215)</f>
        <v>-0.16419111427341204</v>
      </c>
      <c r="AR6" s="9">
        <f>-SUMIF(Shares!$B$2:$B$215,'UC1'!$A6,Shares!AM$2:AM$215)</f>
        <v>-5.3746676966062876E-2</v>
      </c>
      <c r="AS6">
        <v>0</v>
      </c>
      <c r="AT6">
        <v>5</v>
      </c>
    </row>
    <row r="7" spans="1:46">
      <c r="A7" t="s">
        <v>180</v>
      </c>
      <c r="C7" t="str">
        <f t="shared" si="1"/>
        <v>RCUC-Lo_C_ES-SH-SL_HET</v>
      </c>
      <c r="D7" s="8" t="s">
        <v>265</v>
      </c>
      <c r="E7" t="str">
        <f t="shared" si="2"/>
        <v>NR_ES-SL-SpHeat</v>
      </c>
      <c r="F7" t="str">
        <f t="shared" si="0"/>
        <v>NR_ES-SL-SpHeat</v>
      </c>
      <c r="G7">
        <v>1</v>
      </c>
      <c r="H7" s="9">
        <f>-SUMIF(Shares!$B$2:$B$215,'UC1'!$A7,Shares!C$2:C$215)</f>
        <v>0</v>
      </c>
      <c r="I7" s="9">
        <f>-SUMIF(Shares!$B$2:$B$215,'UC1'!$A7,Shares!D$2:D$215)</f>
        <v>-0.42360608645115505</v>
      </c>
      <c r="J7" s="9">
        <f>-SUMIF(Shares!$B$2:$B$215,'UC1'!$A7,Shares!E$2:E$215)</f>
        <v>-0.38903495202114319</v>
      </c>
      <c r="K7" s="9">
        <f>-SUMIF(Shares!$B$2:$B$215,'UC1'!$A7,Shares!F$2:F$215)</f>
        <v>-3.076805648786941E-2</v>
      </c>
      <c r="L7" s="9">
        <f>-SUMIF(Shares!$B$2:$B$215,'UC1'!$A7,Shares!G$2:G$215)</f>
        <v>-0.29205170315496892</v>
      </c>
      <c r="M7" s="9">
        <f>-SUMIF(Shares!$B$2:$B$215,'UC1'!$A7,Shares!H$2:H$215)</f>
        <v>-4.8643516610850625E-2</v>
      </c>
      <c r="N7" s="9">
        <f>-SUMIF(Shares!$B$2:$B$215,'UC1'!$A7,Shares!I$2:I$215)</f>
        <v>0</v>
      </c>
      <c r="O7" s="9">
        <f>-SUMIF(Shares!$B$2:$B$215,'UC1'!$A7,Shares!J$2:J$215)</f>
        <v>-0.20727814593298957</v>
      </c>
      <c r="P7" s="9">
        <f>-SUMIF(Shares!$B$2:$B$215,'UC1'!$A7,Shares!K$2:K$215)</f>
        <v>-0.18040967626543292</v>
      </c>
      <c r="Q7" s="9">
        <f>-SUMIF(Shares!$B$2:$B$215,'UC1'!$A7,Shares!L$2:L$215)</f>
        <v>-0.64366397389600527</v>
      </c>
      <c r="R7" s="9">
        <f>-SUMIF(Shares!$B$2:$B$215,'UC1'!$A7,Shares!M$2:M$215)</f>
        <v>-0.48043139988591682</v>
      </c>
      <c r="S7" s="9">
        <f>-SUMIF(Shares!$B$2:$B$215,'UC1'!$A7,Shares!N$2:N$215)</f>
        <v>0</v>
      </c>
      <c r="T7" s="9">
        <f>-SUMIF(Shares!$B$2:$B$215,'UC1'!$A7,Shares!O$2:O$215)</f>
        <v>0</v>
      </c>
      <c r="U7" s="9">
        <f>-SUMIF(Shares!$B$2:$B$215,'UC1'!$A7,Shares!P$2:P$215)</f>
        <v>-0.48728276701339546</v>
      </c>
      <c r="V7" s="9">
        <f>-SUMIF(Shares!$B$2:$B$215,'UC1'!$A7,Shares!Q$2:Q$215)</f>
        <v>-8.4596169370991819E-2</v>
      </c>
      <c r="W7" s="9">
        <f>-SUMIF(Shares!$B$2:$B$215,'UC1'!$A7,Shares!R$2:R$215)</f>
        <v>-0.156472455727379</v>
      </c>
      <c r="X7" s="9">
        <f>-SUMIF(Shares!$B$2:$B$215,'UC1'!$A7,Shares!S$2:S$215)</f>
        <v>-0.10801663995643129</v>
      </c>
      <c r="Y7" s="9">
        <f>-SUMIF(Shares!$B$2:$B$215,'UC1'!$A7,Shares!T$2:T$215)</f>
        <v>0</v>
      </c>
      <c r="Z7" s="9">
        <f>-SUMIF(Shares!$B$2:$B$215,'UC1'!$A7,Shares!U$2:U$215)</f>
        <v>-0.22482585209784076</v>
      </c>
      <c r="AA7" s="9">
        <f>-SUMIF(Shares!$B$2:$B$215,'UC1'!$A7,Shares!V$2:V$215)</f>
        <v>-9.3601721292817849E-3</v>
      </c>
      <c r="AB7" s="9">
        <f>-SUMIF(Shares!$B$2:$B$215,'UC1'!$A7,Shares!W$2:W$215)</f>
        <v>-5.1874972098061363E-2</v>
      </c>
      <c r="AC7" s="9">
        <f>-SUMIF(Shares!$B$2:$B$215,'UC1'!$A7,Shares!X$2:X$215)</f>
        <v>-0.58966767661876873</v>
      </c>
      <c r="AD7" s="9">
        <f>-SUMIF(Shares!$B$2:$B$215,'UC1'!$A7,Shares!Y$2:Y$215)</f>
        <v>-9.3009333769932603E-2</v>
      </c>
      <c r="AE7" s="9">
        <f>-SUMIF(Shares!$B$2:$B$215,'UC1'!$A7,Shares!Z$2:Z$215)</f>
        <v>-0.40213666636322581</v>
      </c>
      <c r="AF7" s="9">
        <f>-SUMIF(Shares!$B$2:$B$215,'UC1'!$A7,Shares!AA$2:AA$215)</f>
        <v>0</v>
      </c>
      <c r="AG7" s="9">
        <f>-SUMIF(Shares!$B$2:$B$215,'UC1'!$A7,Shares!AB$2:AB$215)</f>
        <v>-0.1456219027992687</v>
      </c>
      <c r="AH7" s="9">
        <f>-SUMIF(Shares!$B$2:$B$215,'UC1'!$A7,Shares!AC$2:AC$215)</f>
        <v>0</v>
      </c>
      <c r="AI7" s="9">
        <f>-SUMIF(Shares!$B$2:$B$215,'UC1'!$A7,Shares!AD$2:AD$215)</f>
        <v>-7.6913268908167534E-2</v>
      </c>
      <c r="AJ7" s="9">
        <f>-SUMIF(Shares!$B$2:$B$215,'UC1'!$A7,Shares!AE$2:AE$215)</f>
        <v>-0.17731642597856312</v>
      </c>
      <c r="AK7" s="9">
        <f>-SUMIF(Shares!$B$2:$B$215,'UC1'!$A7,Shares!AF$2:AF$215)</f>
        <v>-0.19052040453621949</v>
      </c>
      <c r="AL7" s="9">
        <f>-SUMIF(Shares!$B$2:$B$215,'UC1'!$A7,Shares!AG$2:AG$215)</f>
        <v>-1.8692787676313164E-2</v>
      </c>
      <c r="AM7" s="9">
        <f>-SUMIF(Shares!$B$2:$B$215,'UC1'!$A7,Shares!AH$2:AH$215)</f>
        <v>-0.20256697734201579</v>
      </c>
      <c r="AN7" s="9">
        <f>-SUMIF(Shares!$B$2:$B$215,'UC1'!$A7,Shares!AI$2:AI$215)</f>
        <v>-0.22216363579714224</v>
      </c>
      <c r="AO7" s="9">
        <f>-SUMIF(Shares!$B$2:$B$215,'UC1'!$A7,Shares!AJ$2:AJ$215)</f>
        <v>-0.42419540049046894</v>
      </c>
      <c r="AP7" s="9">
        <f>-SUMIF(Shares!$B$2:$B$215,'UC1'!$A7,Shares!AK$2:AK$215)</f>
        <v>-0.14786083523031099</v>
      </c>
      <c r="AQ7" s="9">
        <f>-SUMIF(Shares!$B$2:$B$215,'UC1'!$A7,Shares!AL$2:AL$215)</f>
        <v>-0.16419111427341238</v>
      </c>
      <c r="AR7" s="9">
        <f>-SUMIF(Shares!$B$2:$B$215,'UC1'!$A7,Shares!AM$2:AM$215)</f>
        <v>-5.3746676966062938E-2</v>
      </c>
      <c r="AS7">
        <v>0</v>
      </c>
      <c r="AT7">
        <v>5</v>
      </c>
    </row>
    <row r="8" spans="1:46">
      <c r="A8" t="s">
        <v>188</v>
      </c>
      <c r="C8" t="str">
        <f t="shared" si="1"/>
        <v>RCUC-Lo_C_ES-SH-SR_HET</v>
      </c>
      <c r="D8" s="8" t="s">
        <v>265</v>
      </c>
      <c r="E8" t="str">
        <f t="shared" si="2"/>
        <v>NR_ES-SR-SpHeat</v>
      </c>
      <c r="F8" t="str">
        <f t="shared" si="0"/>
        <v>NR_ES-SR-SpHeat</v>
      </c>
      <c r="G8">
        <v>1</v>
      </c>
      <c r="H8" s="9">
        <f>-SUMIF(Shares!$B$2:$B$215,'UC1'!$A8,Shares!C$2:C$215)</f>
        <v>0</v>
      </c>
      <c r="I8" s="9">
        <f>-SUMIF(Shares!$B$2:$B$215,'UC1'!$A8,Shares!D$2:D$215)</f>
        <v>-0.42360608645115538</v>
      </c>
      <c r="J8" s="9">
        <f>-SUMIF(Shares!$B$2:$B$215,'UC1'!$A8,Shares!E$2:E$215)</f>
        <v>-0.38903495202114319</v>
      </c>
      <c r="K8" s="9">
        <f>-SUMIF(Shares!$B$2:$B$215,'UC1'!$A8,Shares!F$2:F$215)</f>
        <v>-3.0768056487869538E-2</v>
      </c>
      <c r="L8" s="9">
        <f>-SUMIF(Shares!$B$2:$B$215,'UC1'!$A8,Shares!G$2:G$215)</f>
        <v>-0.29205170315496881</v>
      </c>
      <c r="M8" s="9">
        <f>-SUMIF(Shares!$B$2:$B$215,'UC1'!$A8,Shares!H$2:H$215)</f>
        <v>-4.86435166108505E-2</v>
      </c>
      <c r="N8" s="9">
        <f>-SUMIF(Shares!$B$2:$B$215,'UC1'!$A8,Shares!I$2:I$215)</f>
        <v>0</v>
      </c>
      <c r="O8" s="9">
        <f>-SUMIF(Shares!$B$2:$B$215,'UC1'!$A8,Shares!J$2:J$215)</f>
        <v>-0.2072781459329896</v>
      </c>
      <c r="P8" s="9">
        <f>-SUMIF(Shares!$B$2:$B$215,'UC1'!$A8,Shares!K$2:K$215)</f>
        <v>-0.18040967626543278</v>
      </c>
      <c r="Q8" s="9">
        <f>-SUMIF(Shares!$B$2:$B$215,'UC1'!$A8,Shares!L$2:L$215)</f>
        <v>-0.64366397389600571</v>
      </c>
      <c r="R8" s="9">
        <f>-SUMIF(Shares!$B$2:$B$215,'UC1'!$A8,Shares!M$2:M$215)</f>
        <v>-0.48043139988591649</v>
      </c>
      <c r="S8" s="9">
        <f>-SUMIF(Shares!$B$2:$B$215,'UC1'!$A8,Shares!N$2:N$215)</f>
        <v>0</v>
      </c>
      <c r="T8" s="9">
        <f>-SUMIF(Shares!$B$2:$B$215,'UC1'!$A8,Shares!O$2:O$215)</f>
        <v>0</v>
      </c>
      <c r="U8" s="9">
        <f>-SUMIF(Shares!$B$2:$B$215,'UC1'!$A8,Shares!P$2:P$215)</f>
        <v>-0.48728276701339651</v>
      </c>
      <c r="V8" s="9">
        <f>-SUMIF(Shares!$B$2:$B$215,'UC1'!$A8,Shares!Q$2:Q$215)</f>
        <v>-8.4596169370992028E-2</v>
      </c>
      <c r="W8" s="9">
        <f>-SUMIF(Shares!$B$2:$B$215,'UC1'!$A8,Shares!R$2:R$215)</f>
        <v>-0.15647245572737861</v>
      </c>
      <c r="X8" s="9">
        <f>-SUMIF(Shares!$B$2:$B$215,'UC1'!$A8,Shares!S$2:S$215)</f>
        <v>-0.10801663995643151</v>
      </c>
      <c r="Y8" s="9">
        <f>-SUMIF(Shares!$B$2:$B$215,'UC1'!$A8,Shares!T$2:T$215)</f>
        <v>0</v>
      </c>
      <c r="Z8" s="9">
        <f>-SUMIF(Shares!$B$2:$B$215,'UC1'!$A8,Shares!U$2:U$215)</f>
        <v>-0.22482585209784026</v>
      </c>
      <c r="AA8" s="9">
        <f>-SUMIF(Shares!$B$2:$B$215,'UC1'!$A8,Shares!V$2:V$215)</f>
        <v>-9.3601721292818022E-3</v>
      </c>
      <c r="AB8" s="9">
        <f>-SUMIF(Shares!$B$2:$B$215,'UC1'!$A8,Shares!W$2:W$215)</f>
        <v>-5.1874972098061418E-2</v>
      </c>
      <c r="AC8" s="9">
        <f>-SUMIF(Shares!$B$2:$B$215,'UC1'!$A8,Shares!X$2:X$215)</f>
        <v>-0.58966767661876862</v>
      </c>
      <c r="AD8" s="9">
        <f>-SUMIF(Shares!$B$2:$B$215,'UC1'!$A8,Shares!Y$2:Y$215)</f>
        <v>-9.3009333769932895E-2</v>
      </c>
      <c r="AE8" s="9">
        <f>-SUMIF(Shares!$B$2:$B$215,'UC1'!$A8,Shares!Z$2:Z$215)</f>
        <v>-0.40213666636322493</v>
      </c>
      <c r="AF8" s="9">
        <f>-SUMIF(Shares!$B$2:$B$215,'UC1'!$A8,Shares!AA$2:AA$215)</f>
        <v>0</v>
      </c>
      <c r="AG8" s="9">
        <f>-SUMIF(Shares!$B$2:$B$215,'UC1'!$A8,Shares!AB$2:AB$215)</f>
        <v>-0.14562190279926857</v>
      </c>
      <c r="AH8" s="9">
        <f>-SUMIF(Shares!$B$2:$B$215,'UC1'!$A8,Shares!AC$2:AC$215)</f>
        <v>0</v>
      </c>
      <c r="AI8" s="9">
        <f>-SUMIF(Shares!$B$2:$B$215,'UC1'!$A8,Shares!AD$2:AD$215)</f>
        <v>-7.6913268908167604E-2</v>
      </c>
      <c r="AJ8" s="9">
        <f>-SUMIF(Shares!$B$2:$B$215,'UC1'!$A8,Shares!AE$2:AE$215)</f>
        <v>-0.17731642597856287</v>
      </c>
      <c r="AK8" s="9">
        <f>-SUMIF(Shares!$B$2:$B$215,'UC1'!$A8,Shares!AF$2:AF$215)</f>
        <v>-0.19052040453622024</v>
      </c>
      <c r="AL8" s="9">
        <f>-SUMIF(Shares!$B$2:$B$215,'UC1'!$A8,Shares!AG$2:AG$215)</f>
        <v>-1.869278767631315E-2</v>
      </c>
      <c r="AM8" s="9">
        <f>-SUMIF(Shares!$B$2:$B$215,'UC1'!$A8,Shares!AH$2:AH$215)</f>
        <v>-0.20256697734201576</v>
      </c>
      <c r="AN8" s="9">
        <f>-SUMIF(Shares!$B$2:$B$215,'UC1'!$A8,Shares!AI$2:AI$215)</f>
        <v>-0.22216363579714177</v>
      </c>
      <c r="AO8" s="9">
        <f>-SUMIF(Shares!$B$2:$B$215,'UC1'!$A8,Shares!AJ$2:AJ$215)</f>
        <v>-0.42419540049046855</v>
      </c>
      <c r="AP8" s="9">
        <f>-SUMIF(Shares!$B$2:$B$215,'UC1'!$A8,Shares!AK$2:AK$215)</f>
        <v>-0.14786083523031082</v>
      </c>
      <c r="AQ8" s="9">
        <f>-SUMIF(Shares!$B$2:$B$215,'UC1'!$A8,Shares!AL$2:AL$215)</f>
        <v>-0.16419111427341207</v>
      </c>
      <c r="AR8" s="9">
        <f>-SUMIF(Shares!$B$2:$B$215,'UC1'!$A8,Shares!AM$2:AM$215)</f>
        <v>-5.3746676966062952E-2</v>
      </c>
      <c r="AS8">
        <v>0</v>
      </c>
      <c r="AT8">
        <v>5</v>
      </c>
    </row>
    <row r="9" spans="1:46">
      <c r="A9" t="s">
        <v>196</v>
      </c>
      <c r="C9" t="str">
        <f t="shared" si="1"/>
        <v>RCUC-Lo_C_ES-SH-SS_HET</v>
      </c>
      <c r="D9" s="8" t="s">
        <v>265</v>
      </c>
      <c r="E9" t="str">
        <f t="shared" si="2"/>
        <v>NR_ES-SS-SpHeat</v>
      </c>
      <c r="F9" t="str">
        <f t="shared" si="0"/>
        <v>NR_ES-SS-SpHeat</v>
      </c>
      <c r="G9">
        <v>1</v>
      </c>
      <c r="H9" s="9">
        <f>-SUMIF(Shares!$B$2:$B$215,'UC1'!$A9,Shares!C$2:C$215)</f>
        <v>0</v>
      </c>
      <c r="I9" s="9">
        <f>-SUMIF(Shares!$B$2:$B$215,'UC1'!$A9,Shares!D$2:D$215)</f>
        <v>-0.44960689815284149</v>
      </c>
      <c r="J9" s="9">
        <f>-SUMIF(Shares!$B$2:$B$215,'UC1'!$A9,Shares!E$2:E$215)</f>
        <v>-0.48915635180646971</v>
      </c>
      <c r="K9" s="9">
        <f>-SUMIF(Shares!$B$2:$B$215,'UC1'!$A9,Shares!F$2:F$215)</f>
        <v>-3.4709265173074808E-2</v>
      </c>
      <c r="L9" s="9">
        <f>-SUMIF(Shares!$B$2:$B$215,'UC1'!$A9,Shares!G$2:G$215)</f>
        <v>-0.29892580046289047</v>
      </c>
      <c r="M9" s="9">
        <f>-SUMIF(Shares!$B$2:$B$215,'UC1'!$A9,Shares!H$2:H$215)</f>
        <v>-5.5488198499621146E-2</v>
      </c>
      <c r="N9" s="9">
        <f>-SUMIF(Shares!$B$2:$B$215,'UC1'!$A9,Shares!I$2:I$215)</f>
        <v>0</v>
      </c>
      <c r="O9" s="9">
        <f>-SUMIF(Shares!$B$2:$B$215,'UC1'!$A9,Shares!J$2:J$215)</f>
        <v>-0.22283211099767322</v>
      </c>
      <c r="P9" s="9">
        <f>-SUMIF(Shares!$B$2:$B$215,'UC1'!$A9,Shares!K$2:K$215)</f>
        <v>-0.20113162626510486</v>
      </c>
      <c r="Q9" s="9">
        <f>-SUMIF(Shares!$B$2:$B$215,'UC1'!$A9,Shares!L$2:L$215)</f>
        <v>-0.62882117813323146</v>
      </c>
      <c r="R9" s="9">
        <f>-SUMIF(Shares!$B$2:$B$215,'UC1'!$A9,Shares!M$2:M$215)</f>
        <v>-0.49734653384593919</v>
      </c>
      <c r="S9" s="9">
        <f>-SUMIF(Shares!$B$2:$B$215,'UC1'!$A9,Shares!N$2:N$215)</f>
        <v>0</v>
      </c>
      <c r="T9" s="9">
        <f>-SUMIF(Shares!$B$2:$B$215,'UC1'!$A9,Shares!O$2:O$215)</f>
        <v>0</v>
      </c>
      <c r="U9" s="9">
        <f>-SUMIF(Shares!$B$2:$B$215,'UC1'!$A9,Shares!P$2:P$215)</f>
        <v>-0.44634527352280229</v>
      </c>
      <c r="V9" s="9">
        <f>-SUMIF(Shares!$B$2:$B$215,'UC1'!$A9,Shares!Q$2:Q$215)</f>
        <v>-8.34477417061604E-2</v>
      </c>
      <c r="W9" s="9">
        <f>-SUMIF(Shares!$B$2:$B$215,'UC1'!$A9,Shares!R$2:R$215)</f>
        <v>-0.17251847480673624</v>
      </c>
      <c r="X9" s="9">
        <f>-SUMIF(Shares!$B$2:$B$215,'UC1'!$A9,Shares!S$2:S$215)</f>
        <v>-0.11993540353427161</v>
      </c>
      <c r="Y9" s="9">
        <f>-SUMIF(Shares!$B$2:$B$215,'UC1'!$A9,Shares!T$2:T$215)</f>
        <v>0</v>
      </c>
      <c r="Z9" s="9">
        <f>-SUMIF(Shares!$B$2:$B$215,'UC1'!$A9,Shares!U$2:U$215)</f>
        <v>-0.25102449606625243</v>
      </c>
      <c r="AA9" s="9">
        <f>-SUMIF(Shares!$B$2:$B$215,'UC1'!$A9,Shares!V$2:V$215)</f>
        <v>-1.0009835933044657E-2</v>
      </c>
      <c r="AB9" s="9">
        <f>-SUMIF(Shares!$B$2:$B$215,'UC1'!$A9,Shares!W$2:W$215)</f>
        <v>-6.6612874693643326E-2</v>
      </c>
      <c r="AC9" s="9">
        <f>-SUMIF(Shares!$B$2:$B$215,'UC1'!$A9,Shares!X$2:X$215)</f>
        <v>-0.62050682295958559</v>
      </c>
      <c r="AD9" s="9">
        <f>-SUMIF(Shares!$B$2:$B$215,'UC1'!$A9,Shares!Y$2:Y$215)</f>
        <v>-9.1419706776927484E-2</v>
      </c>
      <c r="AE9" s="9">
        <f>-SUMIF(Shares!$B$2:$B$215,'UC1'!$A9,Shares!Z$2:Z$215)</f>
        <v>-0.44304452358967328</v>
      </c>
      <c r="AF9" s="9">
        <f>-SUMIF(Shares!$B$2:$B$215,'UC1'!$A9,Shares!AA$2:AA$215)</f>
        <v>0</v>
      </c>
      <c r="AG9" s="9">
        <f>-SUMIF(Shares!$B$2:$B$215,'UC1'!$A9,Shares!AB$2:AB$215)</f>
        <v>-0.17384064814288583</v>
      </c>
      <c r="AH9" s="9">
        <f>-SUMIF(Shares!$B$2:$B$215,'UC1'!$A9,Shares!AC$2:AC$215)</f>
        <v>0</v>
      </c>
      <c r="AI9" s="9">
        <f>-SUMIF(Shares!$B$2:$B$215,'UC1'!$A9,Shares!AD$2:AD$215)</f>
        <v>-8.166891985795946E-2</v>
      </c>
      <c r="AJ9" s="9">
        <f>-SUMIF(Shares!$B$2:$B$215,'UC1'!$A9,Shares!AE$2:AE$215)</f>
        <v>-0.14717640318595271</v>
      </c>
      <c r="AK9" s="9">
        <f>-SUMIF(Shares!$B$2:$B$215,'UC1'!$A9,Shares!AF$2:AF$215)</f>
        <v>-0.19730951515740755</v>
      </c>
      <c r="AL9" s="9">
        <f>-SUMIF(Shares!$B$2:$B$215,'UC1'!$A9,Shares!AG$2:AG$215)</f>
        <v>-1.8229291756848572E-2</v>
      </c>
      <c r="AM9" s="9">
        <f>-SUMIF(Shares!$B$2:$B$215,'UC1'!$A9,Shares!AH$2:AH$215)</f>
        <v>-0.22381523029311126</v>
      </c>
      <c r="AN9" s="9">
        <f>-SUMIF(Shares!$B$2:$B$215,'UC1'!$A9,Shares!AI$2:AI$215)</f>
        <v>-0.28174724001972795</v>
      </c>
      <c r="AO9" s="9">
        <f>-SUMIF(Shares!$B$2:$B$215,'UC1'!$A9,Shares!AJ$2:AJ$215)</f>
        <v>-0.38539684381622785</v>
      </c>
      <c r="AP9" s="9">
        <f>-SUMIF(Shares!$B$2:$B$215,'UC1'!$A9,Shares!AK$2:AK$215)</f>
        <v>-0.16567153687760394</v>
      </c>
      <c r="AQ9" s="9">
        <f>-SUMIF(Shares!$B$2:$B$215,'UC1'!$A9,Shares!AL$2:AL$215)</f>
        <v>-0.18134619747722849</v>
      </c>
      <c r="AR9" s="9">
        <f>-SUMIF(Shares!$B$2:$B$215,'UC1'!$A9,Shares!AM$2:AM$215)</f>
        <v>-5.0494154579166145E-2</v>
      </c>
      <c r="AS9">
        <v>0</v>
      </c>
      <c r="AT9">
        <v>5</v>
      </c>
    </row>
    <row r="10" spans="1:46">
      <c r="A10" t="s">
        <v>203</v>
      </c>
      <c r="C10" t="str">
        <f t="shared" ref="C10:C15" si="3">"\I: RCUC-Lo_"&amp;A10</f>
        <v>\I: RCUC-Lo_C_ES-WH-HO_HET</v>
      </c>
      <c r="D10" s="8" t="s">
        <v>265</v>
      </c>
      <c r="E10" t="str">
        <f t="shared" si="2"/>
        <v>NR_ES-HO-WatHeat</v>
      </c>
      <c r="F10" t="str">
        <f t="shared" ref="F10:F15" si="4">"NR_ES-"&amp;MID(A10,9,2)&amp;"-WatHeat"</f>
        <v>NR_ES-HO-WatHeat</v>
      </c>
      <c r="G10">
        <v>1</v>
      </c>
      <c r="H10" s="9">
        <f>-SUMIF(Shares!$B$2:$B$215,'UC1'!$A10,Shares!C$2:C$215)</f>
        <v>0</v>
      </c>
      <c r="I10" s="9">
        <f>-SUMIF(Shares!$B$2:$B$215,'UC1'!$A10,Shares!D$2:D$215)</f>
        <v>-0.30795303458736739</v>
      </c>
      <c r="J10" s="9">
        <f>-SUMIF(Shares!$B$2:$B$215,'UC1'!$A10,Shares!E$2:E$215)</f>
        <v>-0.53515392567255415</v>
      </c>
      <c r="K10" s="9">
        <f>-SUMIF(Shares!$B$2:$B$215,'UC1'!$A10,Shares!F$2:F$215)</f>
        <v>-6.3157673293404479E-2</v>
      </c>
      <c r="L10" s="9">
        <f>-SUMIF(Shares!$B$2:$B$215,'UC1'!$A10,Shares!G$2:G$215)</f>
        <v>-0.16833016382799884</v>
      </c>
      <c r="M10" s="9">
        <f>-SUMIF(Shares!$B$2:$B$215,'UC1'!$A10,Shares!H$2:H$215)</f>
        <v>-7.3044303049888668E-2</v>
      </c>
      <c r="N10" s="9">
        <f>-SUMIF(Shares!$B$2:$B$215,'UC1'!$A10,Shares!I$2:I$215)</f>
        <v>0</v>
      </c>
      <c r="O10" s="9">
        <f>-SUMIF(Shares!$B$2:$B$215,'UC1'!$A10,Shares!J$2:J$215)</f>
        <v>-0.30077483240603597</v>
      </c>
      <c r="P10" s="9">
        <f>-SUMIF(Shares!$B$2:$B$215,'UC1'!$A10,Shares!K$2:K$215)</f>
        <v>-0.26502419665404364</v>
      </c>
      <c r="Q10" s="9">
        <f>-SUMIF(Shares!$B$2:$B$215,'UC1'!$A10,Shares!L$2:L$215)</f>
        <v>-0.42789358771095831</v>
      </c>
      <c r="R10" s="9">
        <f>-SUMIF(Shares!$B$2:$B$215,'UC1'!$A10,Shares!M$2:M$215)</f>
        <v>-0.43426639062624395</v>
      </c>
      <c r="S10" s="9">
        <f>-SUMIF(Shares!$B$2:$B$215,'UC1'!$A10,Shares!N$2:N$215)</f>
        <v>0</v>
      </c>
      <c r="T10" s="9">
        <f>-SUMIF(Shares!$B$2:$B$215,'UC1'!$A10,Shares!O$2:O$215)</f>
        <v>0</v>
      </c>
      <c r="U10" s="9">
        <f>-SUMIF(Shares!$B$2:$B$215,'UC1'!$A10,Shares!P$2:P$215)</f>
        <v>-0.42647221748745612</v>
      </c>
      <c r="V10" s="9">
        <f>-SUMIF(Shares!$B$2:$B$215,'UC1'!$A10,Shares!Q$2:Q$215)</f>
        <v>-0.12019988101295452</v>
      </c>
      <c r="W10" s="9">
        <f>-SUMIF(Shares!$B$2:$B$215,'UC1'!$A10,Shares!R$2:R$215)</f>
        <v>-8.6670167890444447E-2</v>
      </c>
      <c r="X10" s="9">
        <f>-SUMIF(Shares!$B$2:$B$215,'UC1'!$A10,Shares!S$2:S$215)</f>
        <v>-0.16585625839855683</v>
      </c>
      <c r="Y10" s="9">
        <f>-SUMIF(Shares!$B$2:$B$215,'UC1'!$A10,Shares!T$2:T$215)</f>
        <v>0</v>
      </c>
      <c r="Z10" s="9">
        <f>-SUMIF(Shares!$B$2:$B$215,'UC1'!$A10,Shares!U$2:U$215)</f>
        <v>-0.68854139005121773</v>
      </c>
      <c r="AA10" s="9">
        <f>-SUMIF(Shares!$B$2:$B$215,'UC1'!$A10,Shares!V$2:V$215)</f>
        <v>-8.6101571025009507E-3</v>
      </c>
      <c r="AB10" s="9">
        <f>-SUMIF(Shares!$B$2:$B$215,'UC1'!$A10,Shares!W$2:W$215)</f>
        <v>-2.9669633839711065E-2</v>
      </c>
      <c r="AC10" s="9">
        <f>-SUMIF(Shares!$B$2:$B$215,'UC1'!$A10,Shares!X$2:X$215)</f>
        <v>-0.64119530065015518</v>
      </c>
      <c r="AD10" s="9">
        <f>-SUMIF(Shares!$B$2:$B$215,'UC1'!$A10,Shares!Y$2:Y$215)</f>
        <v>-0.32301979183196822</v>
      </c>
      <c r="AE10" s="9">
        <f>-SUMIF(Shares!$B$2:$B$215,'UC1'!$A10,Shares!Z$2:Z$215)</f>
        <v>-0.4577065458804504</v>
      </c>
      <c r="AF10" s="9">
        <f>-SUMIF(Shares!$B$2:$B$215,'UC1'!$A10,Shares!AA$2:AA$215)</f>
        <v>0</v>
      </c>
      <c r="AG10" s="9">
        <f>-SUMIF(Shares!$B$2:$B$215,'UC1'!$A10,Shares!AB$2:AB$215)</f>
        <v>-8.9549325894381582E-2</v>
      </c>
      <c r="AH10" s="9">
        <f>-SUMIF(Shares!$B$2:$B$215,'UC1'!$A10,Shares!AC$2:AC$215)</f>
        <v>0</v>
      </c>
      <c r="AI10" s="9">
        <f>-SUMIF(Shares!$B$2:$B$215,'UC1'!$A10,Shares!AD$2:AD$215)</f>
        <v>-0.19760029957027606</v>
      </c>
      <c r="AJ10" s="9">
        <f>-SUMIF(Shares!$B$2:$B$215,'UC1'!$A10,Shares!AE$2:AE$215)</f>
        <v>-7.7852751030964257E-2</v>
      </c>
      <c r="AK10" s="9">
        <f>-SUMIF(Shares!$B$2:$B$215,'UC1'!$A10,Shares!AF$2:AF$215)</f>
        <v>-0.15749250340387563</v>
      </c>
      <c r="AL10" s="9">
        <f>-SUMIF(Shares!$B$2:$B$215,'UC1'!$A10,Shares!AG$2:AG$215)</f>
        <v>-1.0416547721906512E-2</v>
      </c>
      <c r="AM10" s="9">
        <f>-SUMIF(Shares!$B$2:$B$215,'UC1'!$A10,Shares!AH$2:AH$215)</f>
        <v>-0.24114793780601593</v>
      </c>
      <c r="AN10" s="9">
        <f>-SUMIF(Shares!$B$2:$B$215,'UC1'!$A10,Shares!AI$2:AI$215)</f>
        <v>-0.21878827063147435</v>
      </c>
      <c r="AO10" s="9">
        <f>-SUMIF(Shares!$B$2:$B$215,'UC1'!$A10,Shares!AJ$2:AJ$215)</f>
        <v>-0.44455790687206492</v>
      </c>
      <c r="AP10" s="9">
        <f>-SUMIF(Shares!$B$2:$B$215,'UC1'!$A10,Shares!AK$2:AK$215)</f>
        <v>-0.12310499971925414</v>
      </c>
      <c r="AQ10" s="9">
        <f>-SUMIF(Shares!$B$2:$B$215,'UC1'!$A10,Shares!AL$2:AL$215)</f>
        <v>-0.33607988345882278</v>
      </c>
      <c r="AR10" s="9">
        <f>-SUMIF(Shares!$B$2:$B$215,'UC1'!$A10,Shares!AM$2:AM$215)</f>
        <v>-3.9233701066528931E-2</v>
      </c>
      <c r="AS10">
        <v>0</v>
      </c>
      <c r="AT10">
        <v>5</v>
      </c>
    </row>
    <row r="11" spans="1:46">
      <c r="A11" t="s">
        <v>211</v>
      </c>
      <c r="C11" t="str">
        <f t="shared" si="3"/>
        <v>\I: RCUC-Lo_C_ES-WH-HR_HET</v>
      </c>
      <c r="D11" s="8" t="s">
        <v>265</v>
      </c>
      <c r="E11" t="str">
        <f t="shared" si="2"/>
        <v>NR_ES-HR-WatHeat</v>
      </c>
      <c r="F11" t="str">
        <f t="shared" si="4"/>
        <v>NR_ES-HR-WatHeat</v>
      </c>
      <c r="G11">
        <v>1</v>
      </c>
      <c r="H11" s="9">
        <f>-SUMIF(Shares!$B$2:$B$215,'UC1'!$A11,Shares!C$2:C$215)</f>
        <v>0</v>
      </c>
      <c r="I11" s="9">
        <f>-SUMIF(Shares!$B$2:$B$215,'UC1'!$A11,Shares!D$2:D$215)</f>
        <v>-0.30795303458736695</v>
      </c>
      <c r="J11" s="9">
        <f>-SUMIF(Shares!$B$2:$B$215,'UC1'!$A11,Shares!E$2:E$215)</f>
        <v>-0.53515392567255504</v>
      </c>
      <c r="K11" s="9">
        <f>-SUMIF(Shares!$B$2:$B$215,'UC1'!$A11,Shares!F$2:F$215)</f>
        <v>-6.3157673293404548E-2</v>
      </c>
      <c r="L11" s="9">
        <f>-SUMIF(Shares!$B$2:$B$215,'UC1'!$A11,Shares!G$2:G$215)</f>
        <v>-0.16833016382799842</v>
      </c>
      <c r="M11" s="9">
        <f>-SUMIF(Shares!$B$2:$B$215,'UC1'!$A11,Shares!H$2:H$215)</f>
        <v>-7.3044303049888584E-2</v>
      </c>
      <c r="N11" s="9">
        <f>-SUMIF(Shares!$B$2:$B$215,'UC1'!$A11,Shares!I$2:I$215)</f>
        <v>0</v>
      </c>
      <c r="O11" s="9">
        <f>-SUMIF(Shares!$B$2:$B$215,'UC1'!$A11,Shares!J$2:J$215)</f>
        <v>-0.30077483240603592</v>
      </c>
      <c r="P11" s="9">
        <f>-SUMIF(Shares!$B$2:$B$215,'UC1'!$A11,Shares!K$2:K$215)</f>
        <v>-0.26502419665404336</v>
      </c>
      <c r="Q11" s="9">
        <f>-SUMIF(Shares!$B$2:$B$215,'UC1'!$A11,Shares!L$2:L$215)</f>
        <v>-0.42789358771095748</v>
      </c>
      <c r="R11" s="9">
        <f>-SUMIF(Shares!$B$2:$B$215,'UC1'!$A11,Shares!M$2:M$215)</f>
        <v>-0.434266390626245</v>
      </c>
      <c r="S11" s="9">
        <f>-SUMIF(Shares!$B$2:$B$215,'UC1'!$A11,Shares!N$2:N$215)</f>
        <v>0</v>
      </c>
      <c r="T11" s="9">
        <f>-SUMIF(Shares!$B$2:$B$215,'UC1'!$A11,Shares!O$2:O$215)</f>
        <v>0</v>
      </c>
      <c r="U11" s="9">
        <f>-SUMIF(Shares!$B$2:$B$215,'UC1'!$A11,Shares!P$2:P$215)</f>
        <v>-0.42647221748745517</v>
      </c>
      <c r="V11" s="9">
        <f>-SUMIF(Shares!$B$2:$B$215,'UC1'!$A11,Shares!Q$2:Q$215)</f>
        <v>-0.12019988101295431</v>
      </c>
      <c r="W11" s="9">
        <f>-SUMIF(Shares!$B$2:$B$215,'UC1'!$A11,Shares!R$2:R$215)</f>
        <v>-8.6670167890444516E-2</v>
      </c>
      <c r="X11" s="9">
        <f>-SUMIF(Shares!$B$2:$B$215,'UC1'!$A11,Shares!S$2:S$215)</f>
        <v>-0.16585625839855708</v>
      </c>
      <c r="Y11" s="9">
        <f>-SUMIF(Shares!$B$2:$B$215,'UC1'!$A11,Shares!T$2:T$215)</f>
        <v>0</v>
      </c>
      <c r="Z11" s="9">
        <f>-SUMIF(Shares!$B$2:$B$215,'UC1'!$A11,Shares!U$2:U$215)</f>
        <v>-0.68854139005121773</v>
      </c>
      <c r="AA11" s="9">
        <f>-SUMIF(Shares!$B$2:$B$215,'UC1'!$A11,Shares!V$2:V$215)</f>
        <v>-8.6101571025009593E-3</v>
      </c>
      <c r="AB11" s="9">
        <f>-SUMIF(Shares!$B$2:$B$215,'UC1'!$A11,Shares!W$2:W$215)</f>
        <v>-2.966963383971101E-2</v>
      </c>
      <c r="AC11" s="9">
        <f>-SUMIF(Shares!$B$2:$B$215,'UC1'!$A11,Shares!X$2:X$215)</f>
        <v>-0.64119530065015495</v>
      </c>
      <c r="AD11" s="9">
        <f>-SUMIF(Shares!$B$2:$B$215,'UC1'!$A11,Shares!Y$2:Y$215)</f>
        <v>-0.32301979183196888</v>
      </c>
      <c r="AE11" s="9">
        <f>-SUMIF(Shares!$B$2:$B$215,'UC1'!$A11,Shares!Z$2:Z$215)</f>
        <v>-0.45770654588045007</v>
      </c>
      <c r="AF11" s="9">
        <f>-SUMIF(Shares!$B$2:$B$215,'UC1'!$A11,Shares!AA$2:AA$215)</f>
        <v>0</v>
      </c>
      <c r="AG11" s="9">
        <f>-SUMIF(Shares!$B$2:$B$215,'UC1'!$A11,Shares!AB$2:AB$215)</f>
        <v>-8.9549325894381443E-2</v>
      </c>
      <c r="AH11" s="9">
        <f>-SUMIF(Shares!$B$2:$B$215,'UC1'!$A11,Shares!AC$2:AC$215)</f>
        <v>0</v>
      </c>
      <c r="AI11" s="9">
        <f>-SUMIF(Shares!$B$2:$B$215,'UC1'!$A11,Shares!AD$2:AD$215)</f>
        <v>-0.19760029957027622</v>
      </c>
      <c r="AJ11" s="9">
        <f>-SUMIF(Shares!$B$2:$B$215,'UC1'!$A11,Shares!AE$2:AE$215)</f>
        <v>-7.7852751030964146E-2</v>
      </c>
      <c r="AK11" s="9">
        <f>-SUMIF(Shares!$B$2:$B$215,'UC1'!$A11,Shares!AF$2:AF$215)</f>
        <v>-0.15749250340387552</v>
      </c>
      <c r="AL11" s="9">
        <f>-SUMIF(Shares!$B$2:$B$215,'UC1'!$A11,Shares!AG$2:AG$215)</f>
        <v>-1.0416547721906503E-2</v>
      </c>
      <c r="AM11" s="9">
        <f>-SUMIF(Shares!$B$2:$B$215,'UC1'!$A11,Shares!AH$2:AH$215)</f>
        <v>-0.24114793780601593</v>
      </c>
      <c r="AN11" s="9">
        <f>-SUMIF(Shares!$B$2:$B$215,'UC1'!$A11,Shares!AI$2:AI$215)</f>
        <v>-0.21878827063147471</v>
      </c>
      <c r="AO11" s="9">
        <f>-SUMIF(Shares!$B$2:$B$215,'UC1'!$A11,Shares!AJ$2:AJ$215)</f>
        <v>-0.44455790687206548</v>
      </c>
      <c r="AP11" s="9">
        <f>-SUMIF(Shares!$B$2:$B$215,'UC1'!$A11,Shares!AK$2:AK$215)</f>
        <v>-0.12310499971925437</v>
      </c>
      <c r="AQ11" s="9">
        <f>-SUMIF(Shares!$B$2:$B$215,'UC1'!$A11,Shares!AL$2:AL$215)</f>
        <v>-0.33607988345882239</v>
      </c>
      <c r="AR11" s="9">
        <f>-SUMIF(Shares!$B$2:$B$215,'UC1'!$A11,Shares!AM$2:AM$215)</f>
        <v>-3.9233701066528959E-2</v>
      </c>
      <c r="AS11">
        <v>0</v>
      </c>
      <c r="AT11">
        <v>5</v>
      </c>
    </row>
    <row r="12" spans="1:46">
      <c r="A12" t="s">
        <v>219</v>
      </c>
      <c r="C12" t="str">
        <f t="shared" si="3"/>
        <v>\I: RCUC-Lo_C_ES-WH-OF_HET</v>
      </c>
      <c r="D12" s="8" t="s">
        <v>265</v>
      </c>
      <c r="E12" t="str">
        <f t="shared" si="2"/>
        <v>NR_ES-OF-WatHeat</v>
      </c>
      <c r="F12" t="str">
        <f t="shared" si="4"/>
        <v>NR_ES-OF-WatHeat</v>
      </c>
      <c r="G12">
        <v>1</v>
      </c>
      <c r="H12" s="9">
        <f>-SUMIF(Shares!$B$2:$B$215,'UC1'!$A12,Shares!C$2:C$215)</f>
        <v>0</v>
      </c>
      <c r="I12" s="9">
        <f>-SUMIF(Shares!$B$2:$B$215,'UC1'!$A12,Shares!D$2:D$215)</f>
        <v>-0.30795303458736673</v>
      </c>
      <c r="J12" s="9">
        <f>-SUMIF(Shares!$B$2:$B$215,'UC1'!$A12,Shares!E$2:E$215)</f>
        <v>-0.53515392567255538</v>
      </c>
      <c r="K12" s="9">
        <f>-SUMIF(Shares!$B$2:$B$215,'UC1'!$A12,Shares!F$2:F$215)</f>
        <v>-6.3157673293404534E-2</v>
      </c>
      <c r="L12" s="9">
        <f>-SUMIF(Shares!$B$2:$B$215,'UC1'!$A12,Shares!G$2:G$215)</f>
        <v>-0.16833016382799901</v>
      </c>
      <c r="M12" s="9">
        <f>-SUMIF(Shares!$B$2:$B$215,'UC1'!$A12,Shares!H$2:H$215)</f>
        <v>-7.3044303049888612E-2</v>
      </c>
      <c r="N12" s="9">
        <f>-SUMIF(Shares!$B$2:$B$215,'UC1'!$A12,Shares!I$2:I$215)</f>
        <v>0</v>
      </c>
      <c r="O12" s="9">
        <f>-SUMIF(Shares!$B$2:$B$215,'UC1'!$A12,Shares!J$2:J$215)</f>
        <v>-0.30077483240603614</v>
      </c>
      <c r="P12" s="9">
        <f>-SUMIF(Shares!$B$2:$B$215,'UC1'!$A12,Shares!K$2:K$215)</f>
        <v>-0.26502419665404353</v>
      </c>
      <c r="Q12" s="9">
        <f>-SUMIF(Shares!$B$2:$B$215,'UC1'!$A12,Shares!L$2:L$215)</f>
        <v>-0.42789358771095842</v>
      </c>
      <c r="R12" s="9">
        <f>-SUMIF(Shares!$B$2:$B$215,'UC1'!$A12,Shares!M$2:M$215)</f>
        <v>-0.43426639062624373</v>
      </c>
      <c r="S12" s="9">
        <f>-SUMIF(Shares!$B$2:$B$215,'UC1'!$A12,Shares!N$2:N$215)</f>
        <v>0</v>
      </c>
      <c r="T12" s="9">
        <f>-SUMIF(Shares!$B$2:$B$215,'UC1'!$A12,Shares!O$2:O$215)</f>
        <v>0</v>
      </c>
      <c r="U12" s="9">
        <f>-SUMIF(Shares!$B$2:$B$215,'UC1'!$A12,Shares!P$2:P$215)</f>
        <v>-0.42647221748745506</v>
      </c>
      <c r="V12" s="9">
        <f>-SUMIF(Shares!$B$2:$B$215,'UC1'!$A12,Shares!Q$2:Q$215)</f>
        <v>-0.12019988101295431</v>
      </c>
      <c r="W12" s="9">
        <f>-SUMIF(Shares!$B$2:$B$215,'UC1'!$A12,Shares!R$2:R$215)</f>
        <v>-8.6670167890444308E-2</v>
      </c>
      <c r="X12" s="9">
        <f>-SUMIF(Shares!$B$2:$B$215,'UC1'!$A12,Shares!S$2:S$215)</f>
        <v>-0.16585625839855697</v>
      </c>
      <c r="Y12" s="9">
        <f>-SUMIF(Shares!$B$2:$B$215,'UC1'!$A12,Shares!T$2:T$215)</f>
        <v>0</v>
      </c>
      <c r="Z12" s="9">
        <f>-SUMIF(Shares!$B$2:$B$215,'UC1'!$A12,Shares!U$2:U$215)</f>
        <v>-0.68854139005121751</v>
      </c>
      <c r="AA12" s="9">
        <f>-SUMIF(Shares!$B$2:$B$215,'UC1'!$A12,Shares!V$2:V$215)</f>
        <v>-8.6101571025009524E-3</v>
      </c>
      <c r="AB12" s="9">
        <f>-SUMIF(Shares!$B$2:$B$215,'UC1'!$A12,Shares!W$2:W$215)</f>
        <v>-2.9669633839711052E-2</v>
      </c>
      <c r="AC12" s="9">
        <f>-SUMIF(Shares!$B$2:$B$215,'UC1'!$A12,Shares!X$2:X$215)</f>
        <v>-0.64119530065015451</v>
      </c>
      <c r="AD12" s="9">
        <f>-SUMIF(Shares!$B$2:$B$215,'UC1'!$A12,Shares!Y$2:Y$215)</f>
        <v>-0.32301979183196827</v>
      </c>
      <c r="AE12" s="9">
        <f>-SUMIF(Shares!$B$2:$B$215,'UC1'!$A12,Shares!Z$2:Z$215)</f>
        <v>-0.45770654588045057</v>
      </c>
      <c r="AF12" s="9">
        <f>-SUMIF(Shares!$B$2:$B$215,'UC1'!$A12,Shares!AA$2:AA$215)</f>
        <v>0</v>
      </c>
      <c r="AG12" s="9">
        <f>-SUMIF(Shares!$B$2:$B$215,'UC1'!$A12,Shares!AB$2:AB$215)</f>
        <v>-8.9549325894381415E-2</v>
      </c>
      <c r="AH12" s="9">
        <f>-SUMIF(Shares!$B$2:$B$215,'UC1'!$A12,Shares!AC$2:AC$215)</f>
        <v>0</v>
      </c>
      <c r="AI12" s="9">
        <f>-SUMIF(Shares!$B$2:$B$215,'UC1'!$A12,Shares!AD$2:AD$215)</f>
        <v>-0.19760029957027628</v>
      </c>
      <c r="AJ12" s="9">
        <f>-SUMIF(Shares!$B$2:$B$215,'UC1'!$A12,Shares!AE$2:AE$215)</f>
        <v>-7.785275103096434E-2</v>
      </c>
      <c r="AK12" s="9">
        <f>-SUMIF(Shares!$B$2:$B$215,'UC1'!$A12,Shares!AF$2:AF$215)</f>
        <v>-0.15749250340387527</v>
      </c>
      <c r="AL12" s="9">
        <f>-SUMIF(Shares!$B$2:$B$215,'UC1'!$A12,Shares!AG$2:AG$215)</f>
        <v>-1.0416547721906536E-2</v>
      </c>
      <c r="AM12" s="9">
        <f>-SUMIF(Shares!$B$2:$B$215,'UC1'!$A12,Shares!AH$2:AH$215)</f>
        <v>-0.2411479378060162</v>
      </c>
      <c r="AN12" s="9">
        <f>-SUMIF(Shares!$B$2:$B$215,'UC1'!$A12,Shares!AI$2:AI$215)</f>
        <v>-0.21878827063147491</v>
      </c>
      <c r="AO12" s="9">
        <f>-SUMIF(Shares!$B$2:$B$215,'UC1'!$A12,Shares!AJ$2:AJ$215)</f>
        <v>-0.44455790687206465</v>
      </c>
      <c r="AP12" s="9">
        <f>-SUMIF(Shares!$B$2:$B$215,'UC1'!$A12,Shares!AK$2:AK$215)</f>
        <v>-0.12310499971925457</v>
      </c>
      <c r="AQ12" s="9">
        <f>-SUMIF(Shares!$B$2:$B$215,'UC1'!$A12,Shares!AL$2:AL$215)</f>
        <v>-0.33607988345882273</v>
      </c>
      <c r="AR12" s="9">
        <f>-SUMIF(Shares!$B$2:$B$215,'UC1'!$A12,Shares!AM$2:AM$215)</f>
        <v>-3.9233701066528875E-2</v>
      </c>
      <c r="AS12">
        <v>0</v>
      </c>
      <c r="AT12">
        <v>5</v>
      </c>
    </row>
    <row r="13" spans="1:46">
      <c r="A13" t="s">
        <v>227</v>
      </c>
      <c r="C13" t="str">
        <f t="shared" si="3"/>
        <v>\I: RCUC-Lo_C_ES-WH-SL_HET</v>
      </c>
      <c r="D13" s="8" t="s">
        <v>265</v>
      </c>
      <c r="E13" t="str">
        <f t="shared" si="2"/>
        <v>NR_ES-SL-WatHeat</v>
      </c>
      <c r="F13" t="str">
        <f t="shared" si="4"/>
        <v>NR_ES-SL-WatHeat</v>
      </c>
      <c r="G13">
        <v>1</v>
      </c>
      <c r="H13" s="9">
        <f>-SUMIF(Shares!$B$2:$B$215,'UC1'!$A13,Shares!C$2:C$215)</f>
        <v>0</v>
      </c>
      <c r="I13" s="9">
        <f>-SUMIF(Shares!$B$2:$B$215,'UC1'!$A13,Shares!D$2:D$215)</f>
        <v>-0.30795303458736722</v>
      </c>
      <c r="J13" s="9">
        <f>-SUMIF(Shares!$B$2:$B$215,'UC1'!$A13,Shares!E$2:E$215)</f>
        <v>-0.53515392567255482</v>
      </c>
      <c r="K13" s="9">
        <f>-SUMIF(Shares!$B$2:$B$215,'UC1'!$A13,Shares!F$2:F$215)</f>
        <v>-6.3157673293404729E-2</v>
      </c>
      <c r="L13" s="9">
        <f>-SUMIF(Shares!$B$2:$B$215,'UC1'!$A13,Shares!G$2:G$215)</f>
        <v>-0.16833016382799923</v>
      </c>
      <c r="M13" s="9">
        <f>-SUMIF(Shares!$B$2:$B$215,'UC1'!$A13,Shares!H$2:H$215)</f>
        <v>-7.304430304988864E-2</v>
      </c>
      <c r="N13" s="9">
        <f>-SUMIF(Shares!$B$2:$B$215,'UC1'!$A13,Shares!I$2:I$215)</f>
        <v>0</v>
      </c>
      <c r="O13" s="9">
        <f>-SUMIF(Shares!$B$2:$B$215,'UC1'!$A13,Shares!J$2:J$215)</f>
        <v>-0.30077483240603603</v>
      </c>
      <c r="P13" s="9">
        <f>-SUMIF(Shares!$B$2:$B$215,'UC1'!$A13,Shares!K$2:K$215)</f>
        <v>-0.26502419665404386</v>
      </c>
      <c r="Q13" s="9">
        <f>-SUMIF(Shares!$B$2:$B$215,'UC1'!$A13,Shares!L$2:L$215)</f>
        <v>-0.42789358771095792</v>
      </c>
      <c r="R13" s="9">
        <f>-SUMIF(Shares!$B$2:$B$215,'UC1'!$A13,Shares!M$2:M$215)</f>
        <v>-0.43426639062624423</v>
      </c>
      <c r="S13" s="9">
        <f>-SUMIF(Shares!$B$2:$B$215,'UC1'!$A13,Shares!N$2:N$215)</f>
        <v>0</v>
      </c>
      <c r="T13" s="9">
        <f>-SUMIF(Shares!$B$2:$B$215,'UC1'!$A13,Shares!O$2:O$215)</f>
        <v>0</v>
      </c>
      <c r="U13" s="9">
        <f>-SUMIF(Shares!$B$2:$B$215,'UC1'!$A13,Shares!P$2:P$215)</f>
        <v>-0.4264722174874554</v>
      </c>
      <c r="V13" s="9">
        <f>-SUMIF(Shares!$B$2:$B$215,'UC1'!$A13,Shares!Q$2:Q$215)</f>
        <v>-0.12019988101295456</v>
      </c>
      <c r="W13" s="9">
        <f>-SUMIF(Shares!$B$2:$B$215,'UC1'!$A13,Shares!R$2:R$215)</f>
        <v>-8.6670167890444502E-2</v>
      </c>
      <c r="X13" s="9">
        <f>-SUMIF(Shares!$B$2:$B$215,'UC1'!$A13,Shares!S$2:S$215)</f>
        <v>-0.16585625839855692</v>
      </c>
      <c r="Y13" s="9">
        <f>-SUMIF(Shares!$B$2:$B$215,'UC1'!$A13,Shares!T$2:T$215)</f>
        <v>0</v>
      </c>
      <c r="Z13" s="9">
        <f>-SUMIF(Shares!$B$2:$B$215,'UC1'!$A13,Shares!U$2:U$215)</f>
        <v>-0.68854139005121695</v>
      </c>
      <c r="AA13" s="9">
        <f>-SUMIF(Shares!$B$2:$B$215,'UC1'!$A13,Shares!V$2:V$215)</f>
        <v>-8.6101571025009472E-3</v>
      </c>
      <c r="AB13" s="9">
        <f>-SUMIF(Shares!$B$2:$B$215,'UC1'!$A13,Shares!W$2:W$215)</f>
        <v>-2.9669633839710993E-2</v>
      </c>
      <c r="AC13" s="9">
        <f>-SUMIF(Shares!$B$2:$B$215,'UC1'!$A13,Shares!X$2:X$215)</f>
        <v>-0.64119530065015506</v>
      </c>
      <c r="AD13" s="9">
        <f>-SUMIF(Shares!$B$2:$B$215,'UC1'!$A13,Shares!Y$2:Y$215)</f>
        <v>-0.32301979183196877</v>
      </c>
      <c r="AE13" s="9">
        <f>-SUMIF(Shares!$B$2:$B$215,'UC1'!$A13,Shares!Z$2:Z$215)</f>
        <v>-0.45770654588045123</v>
      </c>
      <c r="AF13" s="9">
        <f>-SUMIF(Shares!$B$2:$B$215,'UC1'!$A13,Shares!AA$2:AA$215)</f>
        <v>0</v>
      </c>
      <c r="AG13" s="9">
        <f>-SUMIF(Shares!$B$2:$B$215,'UC1'!$A13,Shares!AB$2:AB$215)</f>
        <v>-8.9549325894381512E-2</v>
      </c>
      <c r="AH13" s="9">
        <f>-SUMIF(Shares!$B$2:$B$215,'UC1'!$A13,Shares!AC$2:AC$215)</f>
        <v>0</v>
      </c>
      <c r="AI13" s="9">
        <f>-SUMIF(Shares!$B$2:$B$215,'UC1'!$A13,Shares!AD$2:AD$215)</f>
        <v>-0.19760029957027633</v>
      </c>
      <c r="AJ13" s="9">
        <f>-SUMIF(Shares!$B$2:$B$215,'UC1'!$A13,Shares!AE$2:AE$215)</f>
        <v>-7.7852751030964298E-2</v>
      </c>
      <c r="AK13" s="9">
        <f>-SUMIF(Shares!$B$2:$B$215,'UC1'!$A13,Shares!AF$2:AF$215)</f>
        <v>-0.15749250340387524</v>
      </c>
      <c r="AL13" s="9">
        <f>-SUMIF(Shares!$B$2:$B$215,'UC1'!$A13,Shares!AG$2:AG$215)</f>
        <v>-1.0416547721906515E-2</v>
      </c>
      <c r="AM13" s="9">
        <f>-SUMIF(Shares!$B$2:$B$215,'UC1'!$A13,Shares!AH$2:AH$215)</f>
        <v>-0.24114793780601615</v>
      </c>
      <c r="AN13" s="9">
        <f>-SUMIF(Shares!$B$2:$B$215,'UC1'!$A13,Shares!AI$2:AI$215)</f>
        <v>-0.21878827063147488</v>
      </c>
      <c r="AO13" s="9">
        <f>-SUMIF(Shares!$B$2:$B$215,'UC1'!$A13,Shares!AJ$2:AJ$215)</f>
        <v>-0.44455790687206465</v>
      </c>
      <c r="AP13" s="9">
        <f>-SUMIF(Shares!$B$2:$B$215,'UC1'!$A13,Shares!AK$2:AK$215)</f>
        <v>-0.1231049997192543</v>
      </c>
      <c r="AQ13" s="9">
        <f>-SUMIF(Shares!$B$2:$B$215,'UC1'!$A13,Shares!AL$2:AL$215)</f>
        <v>-0.33607988345882284</v>
      </c>
      <c r="AR13" s="9">
        <f>-SUMIF(Shares!$B$2:$B$215,'UC1'!$A13,Shares!AM$2:AM$215)</f>
        <v>-3.9233701066528903E-2</v>
      </c>
      <c r="AS13">
        <v>0</v>
      </c>
      <c r="AT13">
        <v>5</v>
      </c>
    </row>
    <row r="14" spans="1:46">
      <c r="A14" t="s">
        <v>235</v>
      </c>
      <c r="C14" t="str">
        <f t="shared" si="3"/>
        <v>\I: RCUC-Lo_C_ES-WH-SR_HET</v>
      </c>
      <c r="D14" s="8" t="s">
        <v>265</v>
      </c>
      <c r="E14" t="str">
        <f t="shared" si="2"/>
        <v>NR_ES-SR-WatHeat</v>
      </c>
      <c r="F14" t="str">
        <f t="shared" si="4"/>
        <v>NR_ES-SR-WatHeat</v>
      </c>
      <c r="G14">
        <v>1</v>
      </c>
      <c r="H14" s="9">
        <f>-SUMIF(Shares!$B$2:$B$215,'UC1'!$A14,Shares!C$2:C$215)</f>
        <v>0</v>
      </c>
      <c r="I14" s="9">
        <f>-SUMIF(Shares!$B$2:$B$215,'UC1'!$A14,Shares!D$2:D$215)</f>
        <v>-0.30795303458736722</v>
      </c>
      <c r="J14" s="9">
        <f>-SUMIF(Shares!$B$2:$B$215,'UC1'!$A14,Shares!E$2:E$215)</f>
        <v>-0.5351539256725546</v>
      </c>
      <c r="K14" s="9">
        <f>-SUMIF(Shares!$B$2:$B$215,'UC1'!$A14,Shares!F$2:F$215)</f>
        <v>-6.3157673293404562E-2</v>
      </c>
      <c r="L14" s="9">
        <f>-SUMIF(Shares!$B$2:$B$215,'UC1'!$A14,Shares!G$2:G$215)</f>
        <v>-0.1683301638279984</v>
      </c>
      <c r="M14" s="9">
        <f>-SUMIF(Shares!$B$2:$B$215,'UC1'!$A14,Shares!H$2:H$215)</f>
        <v>-7.3044303049888529E-2</v>
      </c>
      <c r="N14" s="9">
        <f>-SUMIF(Shares!$B$2:$B$215,'UC1'!$A14,Shares!I$2:I$215)</f>
        <v>0</v>
      </c>
      <c r="O14" s="9">
        <f>-SUMIF(Shares!$B$2:$B$215,'UC1'!$A14,Shares!J$2:J$215)</f>
        <v>-0.3007748324060362</v>
      </c>
      <c r="P14" s="9">
        <f>-SUMIF(Shares!$B$2:$B$215,'UC1'!$A14,Shares!K$2:K$215)</f>
        <v>-0.26502419665404381</v>
      </c>
      <c r="Q14" s="9">
        <f>-SUMIF(Shares!$B$2:$B$215,'UC1'!$A14,Shares!L$2:L$215)</f>
        <v>-0.42789358771095737</v>
      </c>
      <c r="R14" s="9">
        <f>-SUMIF(Shares!$B$2:$B$215,'UC1'!$A14,Shares!M$2:M$215)</f>
        <v>-0.43426639062624384</v>
      </c>
      <c r="S14" s="9">
        <f>-SUMIF(Shares!$B$2:$B$215,'UC1'!$A14,Shares!N$2:N$215)</f>
        <v>0</v>
      </c>
      <c r="T14" s="9">
        <f>-SUMIF(Shares!$B$2:$B$215,'UC1'!$A14,Shares!O$2:O$215)</f>
        <v>0</v>
      </c>
      <c r="U14" s="9">
        <f>-SUMIF(Shares!$B$2:$B$215,'UC1'!$A14,Shares!P$2:P$215)</f>
        <v>-0.42647221748745529</v>
      </c>
      <c r="V14" s="9">
        <f>-SUMIF(Shares!$B$2:$B$215,'UC1'!$A14,Shares!Q$2:Q$215)</f>
        <v>-0.12019988101295434</v>
      </c>
      <c r="W14" s="9">
        <f>-SUMIF(Shares!$B$2:$B$215,'UC1'!$A14,Shares!R$2:R$215)</f>
        <v>-8.6670167890444461E-2</v>
      </c>
      <c r="X14" s="9">
        <f>-SUMIF(Shares!$B$2:$B$215,'UC1'!$A14,Shares!S$2:S$215)</f>
        <v>-0.16585625839855667</v>
      </c>
      <c r="Y14" s="9">
        <f>-SUMIF(Shares!$B$2:$B$215,'UC1'!$A14,Shares!T$2:T$215)</f>
        <v>0</v>
      </c>
      <c r="Z14" s="9">
        <f>-SUMIF(Shares!$B$2:$B$215,'UC1'!$A14,Shares!U$2:U$215)</f>
        <v>-0.68854139005121751</v>
      </c>
      <c r="AA14" s="9">
        <f>-SUMIF(Shares!$B$2:$B$215,'UC1'!$A14,Shares!V$2:V$215)</f>
        <v>-8.6101571025009576E-3</v>
      </c>
      <c r="AB14" s="9">
        <f>-SUMIF(Shares!$B$2:$B$215,'UC1'!$A14,Shares!W$2:W$215)</f>
        <v>-2.9669633839710993E-2</v>
      </c>
      <c r="AC14" s="9">
        <f>-SUMIF(Shares!$B$2:$B$215,'UC1'!$A14,Shares!X$2:X$215)</f>
        <v>-0.64119530065015418</v>
      </c>
      <c r="AD14" s="9">
        <f>-SUMIF(Shares!$B$2:$B$215,'UC1'!$A14,Shares!Y$2:Y$215)</f>
        <v>-0.32301979183196833</v>
      </c>
      <c r="AE14" s="9">
        <f>-SUMIF(Shares!$B$2:$B$215,'UC1'!$A14,Shares!Z$2:Z$215)</f>
        <v>-0.45770654588044979</v>
      </c>
      <c r="AF14" s="9">
        <f>-SUMIF(Shares!$B$2:$B$215,'UC1'!$A14,Shares!AA$2:AA$215)</f>
        <v>0</v>
      </c>
      <c r="AG14" s="9">
        <f>-SUMIF(Shares!$B$2:$B$215,'UC1'!$A14,Shares!AB$2:AB$215)</f>
        <v>-8.9549325894381443E-2</v>
      </c>
      <c r="AH14" s="9">
        <f>-SUMIF(Shares!$B$2:$B$215,'UC1'!$A14,Shares!AC$2:AC$215)</f>
        <v>0</v>
      </c>
      <c r="AI14" s="9">
        <f>-SUMIF(Shares!$B$2:$B$215,'UC1'!$A14,Shares!AD$2:AD$215)</f>
        <v>-0.19760029957027678</v>
      </c>
      <c r="AJ14" s="9">
        <f>-SUMIF(Shares!$B$2:$B$215,'UC1'!$A14,Shares!AE$2:AE$215)</f>
        <v>-7.7852751030964271E-2</v>
      </c>
      <c r="AK14" s="9">
        <f>-SUMIF(Shares!$B$2:$B$215,'UC1'!$A14,Shares!AF$2:AF$215)</f>
        <v>-0.15749250340387586</v>
      </c>
      <c r="AL14" s="9">
        <f>-SUMIF(Shares!$B$2:$B$215,'UC1'!$A14,Shares!AG$2:AG$215)</f>
        <v>-1.0416547721906515E-2</v>
      </c>
      <c r="AM14" s="9">
        <f>-SUMIF(Shares!$B$2:$B$215,'UC1'!$A14,Shares!AH$2:AH$215)</f>
        <v>-0.24114793780601626</v>
      </c>
      <c r="AN14" s="9">
        <f>-SUMIF(Shares!$B$2:$B$215,'UC1'!$A14,Shares!AI$2:AI$215)</f>
        <v>-0.21878827063147457</v>
      </c>
      <c r="AO14" s="9">
        <f>-SUMIF(Shares!$B$2:$B$215,'UC1'!$A14,Shares!AJ$2:AJ$215)</f>
        <v>-0.44455790687206514</v>
      </c>
      <c r="AP14" s="9">
        <f>-SUMIF(Shares!$B$2:$B$215,'UC1'!$A14,Shares!AK$2:AK$215)</f>
        <v>-0.12310499971925409</v>
      </c>
      <c r="AQ14" s="9">
        <f>-SUMIF(Shares!$B$2:$B$215,'UC1'!$A14,Shares!AL$2:AL$215)</f>
        <v>-0.33607988345882228</v>
      </c>
      <c r="AR14" s="9">
        <f>-SUMIF(Shares!$B$2:$B$215,'UC1'!$A14,Shares!AM$2:AM$215)</f>
        <v>-3.9233701066528945E-2</v>
      </c>
      <c r="AS14">
        <v>0</v>
      </c>
      <c r="AT14">
        <v>5</v>
      </c>
    </row>
    <row r="15" spans="1:46">
      <c r="A15" t="s">
        <v>243</v>
      </c>
      <c r="C15" t="str">
        <f t="shared" si="3"/>
        <v>\I: RCUC-Lo_C_ES-WH-SS_HET</v>
      </c>
      <c r="D15" s="8" t="s">
        <v>265</v>
      </c>
      <c r="E15" t="str">
        <f t="shared" si="2"/>
        <v>NR_ES-SS-WatHeat</v>
      </c>
      <c r="F15" t="str">
        <f t="shared" si="4"/>
        <v>NR_ES-SS-WatHeat</v>
      </c>
      <c r="G15">
        <v>1</v>
      </c>
      <c r="H15" s="9">
        <f>-SUMIF(Shares!$B$2:$B$215,'UC1'!$A15,Shares!C$2:C$215)</f>
        <v>0</v>
      </c>
      <c r="I15" s="9">
        <f>-SUMIF(Shares!$B$2:$B$215,'UC1'!$A15,Shares!D$2:D$215)</f>
        <v>-0.30795303458736706</v>
      </c>
      <c r="J15" s="9">
        <f>-SUMIF(Shares!$B$2:$B$215,'UC1'!$A15,Shares!E$2:E$215)</f>
        <v>-0.5351539256725546</v>
      </c>
      <c r="K15" s="9">
        <f>-SUMIF(Shares!$B$2:$B$215,'UC1'!$A15,Shares!F$2:F$215)</f>
        <v>-6.3157673293404729E-2</v>
      </c>
      <c r="L15" s="9">
        <f>-SUMIF(Shares!$B$2:$B$215,'UC1'!$A15,Shares!G$2:G$215)</f>
        <v>-0.16833016382799851</v>
      </c>
      <c r="M15" s="9">
        <f>-SUMIF(Shares!$B$2:$B$215,'UC1'!$A15,Shares!H$2:H$215)</f>
        <v>-7.3044303049888668E-2</v>
      </c>
      <c r="N15" s="9">
        <f>-SUMIF(Shares!$B$2:$B$215,'UC1'!$A15,Shares!I$2:I$215)</f>
        <v>0</v>
      </c>
      <c r="O15" s="9">
        <f>-SUMIF(Shares!$B$2:$B$215,'UC1'!$A15,Shares!J$2:J$215)</f>
        <v>-0.30077483240603597</v>
      </c>
      <c r="P15" s="9">
        <f>-SUMIF(Shares!$B$2:$B$215,'UC1'!$A15,Shares!K$2:K$215)</f>
        <v>-0.26502419665404386</v>
      </c>
      <c r="Q15" s="9">
        <f>-SUMIF(Shares!$B$2:$B$215,'UC1'!$A15,Shares!L$2:L$215)</f>
        <v>-0.42789358771095759</v>
      </c>
      <c r="R15" s="9">
        <f>-SUMIF(Shares!$B$2:$B$215,'UC1'!$A15,Shares!M$2:M$215)</f>
        <v>-0.43426639062624389</v>
      </c>
      <c r="S15" s="9">
        <f>-SUMIF(Shares!$B$2:$B$215,'UC1'!$A15,Shares!N$2:N$215)</f>
        <v>0</v>
      </c>
      <c r="T15" s="9">
        <f>-SUMIF(Shares!$B$2:$B$215,'UC1'!$A15,Shares!O$2:O$215)</f>
        <v>0</v>
      </c>
      <c r="U15" s="9">
        <f>-SUMIF(Shares!$B$2:$B$215,'UC1'!$A15,Shares!P$2:P$215)</f>
        <v>-0.42647221748745529</v>
      </c>
      <c r="V15" s="9">
        <f>-SUMIF(Shares!$B$2:$B$215,'UC1'!$A15,Shares!Q$2:Q$215)</f>
        <v>-0.12019988101295456</v>
      </c>
      <c r="W15" s="9">
        <f>-SUMIF(Shares!$B$2:$B$215,'UC1'!$A15,Shares!R$2:R$215)</f>
        <v>-8.6670167890444461E-2</v>
      </c>
      <c r="X15" s="9">
        <f>-SUMIF(Shares!$B$2:$B$215,'UC1'!$A15,Shares!S$2:S$215)</f>
        <v>-0.16585625839855653</v>
      </c>
      <c r="Y15" s="9">
        <f>-SUMIF(Shares!$B$2:$B$215,'UC1'!$A15,Shares!T$2:T$215)</f>
        <v>0</v>
      </c>
      <c r="Z15" s="9">
        <f>-SUMIF(Shares!$B$2:$B$215,'UC1'!$A15,Shares!U$2:U$215)</f>
        <v>-0.68854139005121717</v>
      </c>
      <c r="AA15" s="9">
        <f>-SUMIF(Shares!$B$2:$B$215,'UC1'!$A15,Shares!V$2:V$215)</f>
        <v>-8.6101571025009489E-3</v>
      </c>
      <c r="AB15" s="9">
        <f>-SUMIF(Shares!$B$2:$B$215,'UC1'!$A15,Shares!W$2:W$215)</f>
        <v>-2.9669633839710958E-2</v>
      </c>
      <c r="AC15" s="9">
        <f>-SUMIF(Shares!$B$2:$B$215,'UC1'!$A15,Shares!X$2:X$215)</f>
        <v>-0.64119530065015495</v>
      </c>
      <c r="AD15" s="9">
        <f>-SUMIF(Shares!$B$2:$B$215,'UC1'!$A15,Shares!Y$2:Y$215)</f>
        <v>-0.32301979183196822</v>
      </c>
      <c r="AE15" s="9">
        <f>-SUMIF(Shares!$B$2:$B$215,'UC1'!$A15,Shares!Z$2:Z$215)</f>
        <v>-0.45770654588045123</v>
      </c>
      <c r="AF15" s="9">
        <f>-SUMIF(Shares!$B$2:$B$215,'UC1'!$A15,Shares!AA$2:AA$215)</f>
        <v>0</v>
      </c>
      <c r="AG15" s="9">
        <f>-SUMIF(Shares!$B$2:$B$215,'UC1'!$A15,Shares!AB$2:AB$215)</f>
        <v>-8.9549325894381485E-2</v>
      </c>
      <c r="AH15" s="9">
        <f>-SUMIF(Shares!$B$2:$B$215,'UC1'!$A15,Shares!AC$2:AC$215)</f>
        <v>0</v>
      </c>
      <c r="AI15" s="9">
        <f>-SUMIF(Shares!$B$2:$B$215,'UC1'!$A15,Shares!AD$2:AD$215)</f>
        <v>-0.19760029957027633</v>
      </c>
      <c r="AJ15" s="9">
        <f>-SUMIF(Shares!$B$2:$B$215,'UC1'!$A15,Shares!AE$2:AE$215)</f>
        <v>-7.7852751030964201E-2</v>
      </c>
      <c r="AK15" s="9">
        <f>-SUMIF(Shares!$B$2:$B$215,'UC1'!$A15,Shares!AF$2:AF$215)</f>
        <v>-0.15749250340387574</v>
      </c>
      <c r="AL15" s="9">
        <f>-SUMIF(Shares!$B$2:$B$215,'UC1'!$A15,Shares!AG$2:AG$215)</f>
        <v>-1.0416547721906567E-2</v>
      </c>
      <c r="AM15" s="9">
        <f>-SUMIF(Shares!$B$2:$B$215,'UC1'!$A15,Shares!AH$2:AH$215)</f>
        <v>-0.24114793780601615</v>
      </c>
      <c r="AN15" s="9">
        <f>-SUMIF(Shares!$B$2:$B$215,'UC1'!$A15,Shares!AI$2:AI$215)</f>
        <v>-0.21878827063147482</v>
      </c>
      <c r="AO15" s="9">
        <f>-SUMIF(Shares!$B$2:$B$215,'UC1'!$A15,Shares!AJ$2:AJ$215)</f>
        <v>-0.44455790687206487</v>
      </c>
      <c r="AP15" s="9">
        <f>-SUMIF(Shares!$B$2:$B$215,'UC1'!$A15,Shares!AK$2:AK$215)</f>
        <v>-0.12310499971925426</v>
      </c>
      <c r="AQ15" s="9">
        <f>-SUMIF(Shares!$B$2:$B$215,'UC1'!$A15,Shares!AL$2:AL$215)</f>
        <v>-0.33607988345882284</v>
      </c>
      <c r="AR15" s="9">
        <f>-SUMIF(Shares!$B$2:$B$215,'UC1'!$A15,Shares!AM$2:AM$215)</f>
        <v>-3.9233701066528896E-2</v>
      </c>
      <c r="AS15">
        <v>0</v>
      </c>
      <c r="AT15">
        <v>5</v>
      </c>
    </row>
    <row r="16" spans="1:46" s="10" customFormat="1">
      <c r="A16" s="10" t="s">
        <v>76</v>
      </c>
      <c r="C16" s="10" t="str">
        <f t="shared" si="1"/>
        <v>RCUC-Lo_R_ES-SH-DH_HET</v>
      </c>
      <c r="D16" s="11" t="s">
        <v>264</v>
      </c>
      <c r="E16" s="10" t="str">
        <f t="shared" si="2"/>
        <v>R_ES-DH-SpHeat</v>
      </c>
      <c r="F16" s="10" t="str">
        <f>"R_ES-"&amp;MID(A16,9,2)&amp;"-SpHeat"</f>
        <v>R_ES-DH-SpHeat</v>
      </c>
      <c r="G16" s="10">
        <v>1</v>
      </c>
      <c r="H16" s="12">
        <f>-SUMIF(Shares!$B$2:$B$215,'UC1'!$A16,Shares!C$2:C$215)</f>
        <v>0</v>
      </c>
      <c r="I16" s="12">
        <f>-SUMIF(Shares!$B$2:$B$215,'UC1'!$A16,Shares!D$2:D$215)</f>
        <v>-9.1868067726929653E-2</v>
      </c>
      <c r="J16" s="12">
        <f>-SUMIF(Shares!$B$2:$B$215,'UC1'!$A16,Shares!E$2:E$215)</f>
        <v>-0.11183926179036931</v>
      </c>
      <c r="K16" s="12">
        <f>-SUMIF(Shares!$B$2:$B$215,'UC1'!$A16,Shares!F$2:F$215)</f>
        <v>-1.0770166498484874E-3</v>
      </c>
      <c r="L16" s="12">
        <f>-SUMIF(Shares!$B$2:$B$215,'UC1'!$A16,Shares!G$2:G$215)</f>
        <v>-0.1370861324622544</v>
      </c>
      <c r="M16" s="12">
        <f>-SUMIF(Shares!$B$2:$B$215,'UC1'!$A16,Shares!H$2:H$215)</f>
        <v>-2.4309661506963287E-2</v>
      </c>
      <c r="N16" s="12">
        <f>-SUMIF(Shares!$B$2:$B$215,'UC1'!$A16,Shares!I$2:I$215)</f>
        <v>0</v>
      </c>
      <c r="O16" s="12">
        <f>-SUMIF(Shares!$B$2:$B$215,'UC1'!$A16,Shares!J$2:J$215)</f>
        <v>-0.1365796459760879</v>
      </c>
      <c r="P16" s="12">
        <f>-SUMIF(Shares!$B$2:$B$215,'UC1'!$A16,Shares!K$2:K$215)</f>
        <v>-7.2452657807618989E-2</v>
      </c>
      <c r="Q16" s="12">
        <f>-SUMIF(Shares!$B$2:$B$215,'UC1'!$A16,Shares!L$2:L$215)</f>
        <v>-0.37173418809953773</v>
      </c>
      <c r="R16" s="12">
        <f>-SUMIF(Shares!$B$2:$B$215,'UC1'!$A16,Shares!M$2:M$215)</f>
        <v>-0.25493755108185057</v>
      </c>
      <c r="S16" s="12">
        <f>-SUMIF(Shares!$B$2:$B$215,'UC1'!$A16,Shares!N$2:N$215)</f>
        <v>-7.8029398493131901E-3</v>
      </c>
      <c r="T16" s="12">
        <f>-SUMIF(Shares!$B$2:$B$215,'UC1'!$A16,Shares!O$2:O$215)</f>
        <v>0</v>
      </c>
      <c r="U16" s="12">
        <f>-SUMIF(Shares!$B$2:$B$215,'UC1'!$A16,Shares!P$2:P$215)</f>
        <v>-0.21319162576691747</v>
      </c>
      <c r="V16" s="12">
        <f>-SUMIF(Shares!$B$2:$B$215,'UC1'!$A16,Shares!Q$2:Q$215)</f>
        <v>-4.2497975498996393E-2</v>
      </c>
      <c r="W16" s="12">
        <f>-SUMIF(Shares!$B$2:$B$215,'UC1'!$A16,Shares!R$2:R$215)</f>
        <v>-4.1845446423220786E-2</v>
      </c>
      <c r="X16" s="12">
        <f>-SUMIF(Shares!$B$2:$B$215,'UC1'!$A16,Shares!S$2:S$215)</f>
        <v>-6.3441608753700779E-2</v>
      </c>
      <c r="Y16" s="12">
        <f>-SUMIF(Shares!$B$2:$B$215,'UC1'!$A16,Shares!T$2:T$215)</f>
        <v>0</v>
      </c>
      <c r="Z16" s="12">
        <f>-SUMIF(Shares!$B$2:$B$215,'UC1'!$A16,Shares!U$2:U$215)</f>
        <v>-0.20587656733190593</v>
      </c>
      <c r="AA16" s="12">
        <f>-SUMIF(Shares!$B$2:$B$215,'UC1'!$A16,Shares!V$2:V$215)</f>
        <v>-3.318616402193822E-3</v>
      </c>
      <c r="AB16" s="12">
        <f>-SUMIF(Shares!$B$2:$B$215,'UC1'!$A16,Shares!W$2:W$215)</f>
        <v>-6.8564692366965647E-3</v>
      </c>
      <c r="AC16" s="12">
        <f>-SUMIF(Shares!$B$2:$B$215,'UC1'!$A16,Shares!X$2:X$215)</f>
        <v>-0.29132772857633427</v>
      </c>
      <c r="AD16" s="12">
        <f>-SUMIF(Shares!$B$2:$B$215,'UC1'!$A16,Shares!Y$2:Y$215)</f>
        <v>0</v>
      </c>
      <c r="AE16" s="12">
        <f>-SUMIF(Shares!$B$2:$B$215,'UC1'!$A16,Shares!Z$2:Z$215)</f>
        <v>-0.22967109864832741</v>
      </c>
      <c r="AF16" s="12">
        <f>-SUMIF(Shares!$B$2:$B$215,'UC1'!$A16,Shares!AA$2:AA$215)</f>
        <v>0</v>
      </c>
      <c r="AG16" s="12">
        <f>-SUMIF(Shares!$B$2:$B$215,'UC1'!$A16,Shares!AB$2:AB$215)</f>
        <v>-7.6283340772176744E-2</v>
      </c>
      <c r="AH16" s="12">
        <f>-SUMIF(Shares!$B$2:$B$215,'UC1'!$A16,Shares!AC$2:AC$215)</f>
        <v>0</v>
      </c>
      <c r="AI16" s="12">
        <f>-SUMIF(Shares!$B$2:$B$215,'UC1'!$A16,Shares!AD$2:AD$215)</f>
        <v>-1.9070055265554609E-2</v>
      </c>
      <c r="AJ16" s="12">
        <f>-SUMIF(Shares!$B$2:$B$215,'UC1'!$A16,Shares!AE$2:AE$215)</f>
        <v>-2.5566356361597656E-2</v>
      </c>
      <c r="AK16" s="12">
        <f>-SUMIF(Shares!$B$2:$B$215,'UC1'!$A16,Shares!AF$2:AF$215)</f>
        <v>-0.17130756869513381</v>
      </c>
      <c r="AL16" s="12">
        <f>-SUMIF(Shares!$B$2:$B$215,'UC1'!$A16,Shares!AG$2:AG$215)</f>
        <v>-4.6942567949836067E-4</v>
      </c>
      <c r="AM16" s="12">
        <f>-SUMIF(Shares!$B$2:$B$215,'UC1'!$A16,Shares!AH$2:AH$215)</f>
        <v>-8.7294386959815048E-2</v>
      </c>
      <c r="AN16" s="12">
        <f>-SUMIF(Shares!$B$2:$B$215,'UC1'!$A16,Shares!AI$2:AI$215)</f>
        <v>-0.10468434096536228</v>
      </c>
      <c r="AO16" s="12">
        <f>-SUMIF(Shares!$B$2:$B$215,'UC1'!$A16,Shares!AJ$2:AJ$215)</f>
        <v>-0.31852626274135387</v>
      </c>
      <c r="AP16" s="12">
        <f>-SUMIF(Shares!$B$2:$B$215,'UC1'!$A16,Shares!AK$2:AK$215)</f>
        <v>-7.0742328381809036E-2</v>
      </c>
      <c r="AQ16" s="12">
        <f>-SUMIF(Shares!$B$2:$B$215,'UC1'!$A16,Shares!AL$2:AL$215)</f>
        <v>-0.16564092783969273</v>
      </c>
      <c r="AR16" s="12">
        <f>-SUMIF(Shares!$B$2:$B$215,'UC1'!$A16,Shares!AM$2:AM$215)</f>
        <v>-1.1089582176439321E-3</v>
      </c>
      <c r="AS16" s="10">
        <v>0</v>
      </c>
      <c r="AT16" s="10">
        <v>5</v>
      </c>
    </row>
    <row r="17" spans="1:47">
      <c r="A17" t="s">
        <v>393</v>
      </c>
      <c r="C17" t="str">
        <f>"RCUC-Lo_"&amp;A17</f>
        <v>RCUC-Lo_R_ES-SH-DH-70_HET</v>
      </c>
      <c r="D17" s="8" t="s">
        <v>264</v>
      </c>
      <c r="E17" t="str">
        <f>F17</f>
        <v>R_ES-DH-70-SpHeat</v>
      </c>
      <c r="F17" t="str">
        <f>"R_ES-"&amp;MID(A17,9,5)&amp;"-SpHeat"</f>
        <v>R_ES-DH-70-SpHeat</v>
      </c>
      <c r="G17">
        <v>1</v>
      </c>
      <c r="H17" s="9">
        <f>H16</f>
        <v>0</v>
      </c>
      <c r="I17" s="9">
        <f t="shared" ref="I17:AT17" si="5">I16</f>
        <v>-9.1868067726929653E-2</v>
      </c>
      <c r="J17" s="9">
        <f t="shared" si="5"/>
        <v>-0.11183926179036931</v>
      </c>
      <c r="K17" s="9">
        <f t="shared" si="5"/>
        <v>-1.0770166498484874E-3</v>
      </c>
      <c r="L17" s="9">
        <f t="shared" si="5"/>
        <v>-0.1370861324622544</v>
      </c>
      <c r="M17" s="9">
        <f t="shared" si="5"/>
        <v>-2.4309661506963287E-2</v>
      </c>
      <c r="N17" s="9">
        <f t="shared" si="5"/>
        <v>0</v>
      </c>
      <c r="O17" s="9">
        <f t="shared" si="5"/>
        <v>-0.1365796459760879</v>
      </c>
      <c r="P17" s="9">
        <f t="shared" si="5"/>
        <v>-7.2452657807618989E-2</v>
      </c>
      <c r="Q17" s="9">
        <f t="shared" si="5"/>
        <v>-0.37173418809953773</v>
      </c>
      <c r="R17" s="9">
        <f t="shared" si="5"/>
        <v>-0.25493755108185057</v>
      </c>
      <c r="S17" s="9">
        <f t="shared" si="5"/>
        <v>-7.8029398493131901E-3</v>
      </c>
      <c r="T17" s="9">
        <f t="shared" si="5"/>
        <v>0</v>
      </c>
      <c r="U17" s="9">
        <f t="shared" si="5"/>
        <v>-0.21319162576691747</v>
      </c>
      <c r="V17" s="9">
        <f t="shared" si="5"/>
        <v>-4.2497975498996393E-2</v>
      </c>
      <c r="W17" s="9">
        <f t="shared" si="5"/>
        <v>-4.1845446423220786E-2</v>
      </c>
      <c r="X17" s="9">
        <f t="shared" si="5"/>
        <v>-6.3441608753700779E-2</v>
      </c>
      <c r="Y17" s="9">
        <f t="shared" si="5"/>
        <v>0</v>
      </c>
      <c r="Z17" s="9">
        <f t="shared" si="5"/>
        <v>-0.20587656733190593</v>
      </c>
      <c r="AA17" s="9">
        <f t="shared" si="5"/>
        <v>-3.318616402193822E-3</v>
      </c>
      <c r="AB17" s="9">
        <f t="shared" si="5"/>
        <v>-6.8564692366965647E-3</v>
      </c>
      <c r="AC17" s="9">
        <f t="shared" si="5"/>
        <v>-0.29132772857633427</v>
      </c>
      <c r="AD17" s="9">
        <f t="shared" si="5"/>
        <v>0</v>
      </c>
      <c r="AE17" s="9">
        <f t="shared" si="5"/>
        <v>-0.22967109864832741</v>
      </c>
      <c r="AF17" s="9">
        <f t="shared" si="5"/>
        <v>0</v>
      </c>
      <c r="AG17" s="9">
        <f t="shared" si="5"/>
        <v>-7.6283340772176744E-2</v>
      </c>
      <c r="AH17" s="9">
        <f t="shared" si="5"/>
        <v>0</v>
      </c>
      <c r="AI17" s="9">
        <f t="shared" si="5"/>
        <v>-1.9070055265554609E-2</v>
      </c>
      <c r="AJ17" s="9">
        <f t="shared" si="5"/>
        <v>-2.5566356361597656E-2</v>
      </c>
      <c r="AK17" s="9">
        <f t="shared" si="5"/>
        <v>-0.17130756869513381</v>
      </c>
      <c r="AL17" s="9">
        <f t="shared" si="5"/>
        <v>-4.6942567949836067E-4</v>
      </c>
      <c r="AM17" s="9">
        <f t="shared" si="5"/>
        <v>-8.7294386959815048E-2</v>
      </c>
      <c r="AN17" s="9">
        <f t="shared" si="5"/>
        <v>-0.10468434096536228</v>
      </c>
      <c r="AO17" s="9">
        <f t="shared" si="5"/>
        <v>-0.31852626274135387</v>
      </c>
      <c r="AP17" s="9">
        <f t="shared" si="5"/>
        <v>-7.0742328381809036E-2</v>
      </c>
      <c r="AQ17" s="9">
        <f t="shared" si="5"/>
        <v>-0.16564092783969273</v>
      </c>
      <c r="AR17" s="9">
        <f t="shared" si="5"/>
        <v>-1.1089582176439321E-3</v>
      </c>
      <c r="AS17">
        <f t="shared" si="5"/>
        <v>0</v>
      </c>
      <c r="AT17">
        <f t="shared" si="5"/>
        <v>5</v>
      </c>
    </row>
    <row r="18" spans="1:47">
      <c r="A18" t="s">
        <v>83</v>
      </c>
      <c r="C18" t="str">
        <f t="shared" si="1"/>
        <v>RCUC-Lo_R_ES-SH-FL_HET</v>
      </c>
      <c r="D18" s="8" t="s">
        <v>264</v>
      </c>
      <c r="E18" t="str">
        <f t="shared" si="2"/>
        <v>R_ES-FL-SpHeat</v>
      </c>
      <c r="F18" t="str">
        <f>"R_ES-"&amp;MID(A18,9,2)&amp;"-SpHeat"</f>
        <v>R_ES-FL-SpHeat</v>
      </c>
      <c r="G18">
        <v>1</v>
      </c>
      <c r="H18" s="9">
        <f>-SUMIF(Shares!$B$2:$B$215,'UC1'!$A18,Shares!C$2:C$215)</f>
        <v>0</v>
      </c>
      <c r="I18" s="9">
        <f>-SUMIF(Shares!$B$2:$B$215,'UC1'!$A18,Shares!D$2:D$215)</f>
        <v>-0.13858614683915663</v>
      </c>
      <c r="J18" s="9">
        <f>-SUMIF(Shares!$B$2:$B$215,'UC1'!$A18,Shares!E$2:E$215)</f>
        <v>-0.24657780555506181</v>
      </c>
      <c r="K18" s="9">
        <f>-SUMIF(Shares!$B$2:$B$215,'UC1'!$A18,Shares!F$2:F$215)</f>
        <v>-1.6469072103002193E-3</v>
      </c>
      <c r="L18" s="9">
        <f>-SUMIF(Shares!$B$2:$B$215,'UC1'!$A18,Shares!G$2:G$215)</f>
        <v>-0.27109437415836762</v>
      </c>
      <c r="M18" s="9">
        <f>-SUMIF(Shares!$B$2:$B$215,'UC1'!$A18,Shares!H$2:H$215)</f>
        <v>-3.6671962332202893E-2</v>
      </c>
      <c r="N18" s="9">
        <f>-SUMIF(Shares!$B$2:$B$215,'UC1'!$A18,Shares!I$2:I$215)</f>
        <v>0</v>
      </c>
      <c r="O18" s="9">
        <f>-SUMIF(Shares!$B$2:$B$215,'UC1'!$A18,Shares!J$2:J$215)</f>
        <v>-0.21831061783310604</v>
      </c>
      <c r="P18" s="9">
        <f>-SUMIF(Shares!$B$2:$B$215,'UC1'!$A18,Shares!K$2:K$215)</f>
        <v>-0.1015182059677525</v>
      </c>
      <c r="Q18" s="9">
        <f>-SUMIF(Shares!$B$2:$B$215,'UC1'!$A18,Shares!L$2:L$215)</f>
        <v>-0.50851195805391269</v>
      </c>
      <c r="R18" s="9">
        <f>-SUMIF(Shares!$B$2:$B$215,'UC1'!$A18,Shares!M$2:M$215)</f>
        <v>-0.45816741944070111</v>
      </c>
      <c r="S18" s="9">
        <f>-SUMIF(Shares!$B$2:$B$215,'UC1'!$A18,Shares!N$2:N$215)</f>
        <v>-1.9272516197646517E-2</v>
      </c>
      <c r="T18" s="9">
        <f>-SUMIF(Shares!$B$2:$B$215,'UC1'!$A18,Shares!O$2:O$215)</f>
        <v>0</v>
      </c>
      <c r="U18" s="9">
        <f>-SUMIF(Shares!$B$2:$B$215,'UC1'!$A18,Shares!P$2:P$215)</f>
        <v>-0.4388281407750334</v>
      </c>
      <c r="V18" s="9">
        <f>-SUMIF(Shares!$B$2:$B$215,'UC1'!$A18,Shares!Q$2:Q$215)</f>
        <v>-6.2718309244209208E-2</v>
      </c>
      <c r="W18" s="9">
        <f>-SUMIF(Shares!$B$2:$B$215,'UC1'!$A18,Shares!R$2:R$215)</f>
        <v>-8.5489550086007809E-2</v>
      </c>
      <c r="X18" s="9">
        <f>-SUMIF(Shares!$B$2:$B$215,'UC1'!$A18,Shares!S$2:S$215)</f>
        <v>-0.11683123465107184</v>
      </c>
      <c r="Y18" s="9">
        <f>-SUMIF(Shares!$B$2:$B$215,'UC1'!$A18,Shares!T$2:T$215)</f>
        <v>0</v>
      </c>
      <c r="Z18" s="9">
        <f>-SUMIF(Shares!$B$2:$B$215,'UC1'!$A18,Shares!U$2:U$215)</f>
        <v>-0.423771013267566</v>
      </c>
      <c r="AA18" s="9">
        <f>-SUMIF(Shares!$B$2:$B$215,'UC1'!$A18,Shares!V$2:V$215)</f>
        <v>-5.2334861619267262E-3</v>
      </c>
      <c r="AB18" s="9">
        <f>-SUMIF(Shares!$B$2:$B$215,'UC1'!$A18,Shares!W$2:W$215)</f>
        <v>-1.5116812389278563E-2</v>
      </c>
      <c r="AC18" s="9">
        <f>-SUMIF(Shares!$B$2:$B$215,'UC1'!$A18,Shares!X$2:X$215)</f>
        <v>-0.45402026447005789</v>
      </c>
      <c r="AD18" s="9">
        <f>-SUMIF(Shares!$B$2:$B$215,'UC1'!$A18,Shares!Y$2:Y$215)</f>
        <v>0</v>
      </c>
      <c r="AE18" s="9">
        <f>-SUMIF(Shares!$B$2:$B$215,'UC1'!$A18,Shares!Z$2:Z$215)</f>
        <v>-0.40846565816781871</v>
      </c>
      <c r="AF18" s="9">
        <f>-SUMIF(Shares!$B$2:$B$215,'UC1'!$A18,Shares!AA$2:AA$215)</f>
        <v>0</v>
      </c>
      <c r="AG18" s="9">
        <f>-SUMIF(Shares!$B$2:$B$215,'UC1'!$A18,Shares!AB$2:AB$215)</f>
        <v>-0.15057770933037234</v>
      </c>
      <c r="AH18" s="9">
        <f>-SUMIF(Shares!$B$2:$B$215,'UC1'!$A18,Shares!AC$2:AC$215)</f>
        <v>0</v>
      </c>
      <c r="AI18" s="9">
        <f>-SUMIF(Shares!$B$2:$B$215,'UC1'!$A18,Shares!AD$2:AD$215)</f>
        <v>-3.1847730285119488E-2</v>
      </c>
      <c r="AJ18" s="9">
        <f>-SUMIF(Shares!$B$2:$B$215,'UC1'!$A18,Shares!AE$2:AE$215)</f>
        <v>-4.7292753370239325E-2</v>
      </c>
      <c r="AK18" s="9">
        <f>-SUMIF(Shares!$B$2:$B$215,'UC1'!$A18,Shares!AF$2:AF$215)</f>
        <v>-0.30361332073095515</v>
      </c>
      <c r="AL18" s="9">
        <f>-SUMIF(Shares!$B$2:$B$215,'UC1'!$A18,Shares!AG$2:AG$215)</f>
        <v>-1.3298568465122537E-3</v>
      </c>
      <c r="AM18" s="9">
        <f>-SUMIF(Shares!$B$2:$B$215,'UC1'!$A18,Shares!AH$2:AH$215)</f>
        <v>-0.19991434760791943</v>
      </c>
      <c r="AN18" s="9">
        <f>-SUMIF(Shares!$B$2:$B$215,'UC1'!$A18,Shares!AI$2:AI$215)</f>
        <v>-0.23080298151109344</v>
      </c>
      <c r="AO18" s="9">
        <f>-SUMIF(Shares!$B$2:$B$215,'UC1'!$A18,Shares!AJ$2:AJ$215)</f>
        <v>-0.45756224762415437</v>
      </c>
      <c r="AP18" s="9">
        <f>-SUMIF(Shares!$B$2:$B$215,'UC1'!$A18,Shares!AK$2:AK$215)</f>
        <v>-0.11315551012614043</v>
      </c>
      <c r="AQ18" s="9">
        <f>-SUMIF(Shares!$B$2:$B$215,'UC1'!$A18,Shares!AL$2:AL$215)</f>
        <v>-0.2665717262690539</v>
      </c>
      <c r="AR18" s="9">
        <f>-SUMIF(Shares!$B$2:$B$215,'UC1'!$A18,Shares!AM$2:AM$215)</f>
        <v>-1.4189489226024605E-3</v>
      </c>
      <c r="AS18">
        <v>0</v>
      </c>
      <c r="AT18">
        <v>5</v>
      </c>
    </row>
    <row r="19" spans="1:47">
      <c r="A19" t="s">
        <v>90</v>
      </c>
      <c r="C19" t="str">
        <f t="shared" si="1"/>
        <v>RCUC-Lo_R_ES-SH-SD_HET</v>
      </c>
      <c r="D19" s="8" t="s">
        <v>264</v>
      </c>
      <c r="E19" t="str">
        <f t="shared" si="2"/>
        <v>R_ES-SD-SpHeat</v>
      </c>
      <c r="F19" t="str">
        <f>"R_ES-"&amp;MID(A19,9,2)&amp;"-SpHeat"</f>
        <v>R_ES-SD-SpHeat</v>
      </c>
      <c r="G19">
        <v>1</v>
      </c>
      <c r="H19" s="9">
        <f>-SUMIF(Shares!$B$2:$B$215,'UC1'!$A19,Shares!C$2:C$215)</f>
        <v>0</v>
      </c>
      <c r="I19" s="9">
        <f>-SUMIF(Shares!$B$2:$B$215,'UC1'!$A19,Shares!D$2:D$215)</f>
        <v>-0.13858614683915663</v>
      </c>
      <c r="J19" s="9">
        <f>-SUMIF(Shares!$B$2:$B$215,'UC1'!$A19,Shares!E$2:E$215)</f>
        <v>-0.24657780555506156</v>
      </c>
      <c r="K19" s="9">
        <f>-SUMIF(Shares!$B$2:$B$215,'UC1'!$A19,Shares!F$2:F$215)</f>
        <v>-1.6469072103002177E-3</v>
      </c>
      <c r="L19" s="9">
        <f>-SUMIF(Shares!$B$2:$B$215,'UC1'!$A19,Shares!G$2:G$215)</f>
        <v>-0.27109437415836796</v>
      </c>
      <c r="M19" s="9">
        <f>-SUMIF(Shares!$B$2:$B$215,'UC1'!$A19,Shares!H$2:H$215)</f>
        <v>-3.6671962332202872E-2</v>
      </c>
      <c r="N19" s="9">
        <f>-SUMIF(Shares!$B$2:$B$215,'UC1'!$A19,Shares!I$2:I$215)</f>
        <v>0</v>
      </c>
      <c r="O19" s="9">
        <f>-SUMIF(Shares!$B$2:$B$215,'UC1'!$A19,Shares!J$2:J$215)</f>
        <v>-0.2183106178331059</v>
      </c>
      <c r="P19" s="9">
        <f>-SUMIF(Shares!$B$2:$B$215,'UC1'!$A19,Shares!K$2:K$215)</f>
        <v>-0.10151820596775232</v>
      </c>
      <c r="Q19" s="9">
        <f>-SUMIF(Shares!$B$2:$B$215,'UC1'!$A19,Shares!L$2:L$215)</f>
        <v>-0.50851195805391181</v>
      </c>
      <c r="R19" s="9">
        <f>-SUMIF(Shares!$B$2:$B$215,'UC1'!$A19,Shares!M$2:M$215)</f>
        <v>-0.45816741944070138</v>
      </c>
      <c r="S19" s="9">
        <f>-SUMIF(Shares!$B$2:$B$215,'UC1'!$A19,Shares!N$2:N$215)</f>
        <v>-1.9272516197646493E-2</v>
      </c>
      <c r="T19" s="9">
        <f>-SUMIF(Shares!$B$2:$B$215,'UC1'!$A19,Shares!O$2:O$215)</f>
        <v>0</v>
      </c>
      <c r="U19" s="9">
        <f>-SUMIF(Shares!$B$2:$B$215,'UC1'!$A19,Shares!P$2:P$215)</f>
        <v>-0.43882814077503318</v>
      </c>
      <c r="V19" s="9">
        <f>-SUMIF(Shares!$B$2:$B$215,'UC1'!$A19,Shares!Q$2:Q$215)</f>
        <v>-6.2718309244209097E-2</v>
      </c>
      <c r="W19" s="9">
        <f>-SUMIF(Shares!$B$2:$B$215,'UC1'!$A19,Shares!R$2:R$215)</f>
        <v>-8.5489550086007532E-2</v>
      </c>
      <c r="X19" s="9">
        <f>-SUMIF(Shares!$B$2:$B$215,'UC1'!$A19,Shares!S$2:S$215)</f>
        <v>-0.11683123465107176</v>
      </c>
      <c r="Y19" s="9">
        <f>-SUMIF(Shares!$B$2:$B$215,'UC1'!$A19,Shares!T$2:T$215)</f>
        <v>0</v>
      </c>
      <c r="Z19" s="9">
        <f>-SUMIF(Shares!$B$2:$B$215,'UC1'!$A19,Shares!U$2:U$215)</f>
        <v>-0.42377101326756705</v>
      </c>
      <c r="AA19" s="9">
        <f>-SUMIF(Shares!$B$2:$B$215,'UC1'!$A19,Shares!V$2:V$215)</f>
        <v>-5.2334861619267618E-3</v>
      </c>
      <c r="AB19" s="9">
        <f>-SUMIF(Shares!$B$2:$B$215,'UC1'!$A19,Shares!W$2:W$215)</f>
        <v>-1.5116812389278611E-2</v>
      </c>
      <c r="AC19" s="9">
        <f>-SUMIF(Shares!$B$2:$B$215,'UC1'!$A19,Shares!X$2:X$215)</f>
        <v>-0.45402026447005833</v>
      </c>
      <c r="AD19" s="9">
        <f>-SUMIF(Shares!$B$2:$B$215,'UC1'!$A19,Shares!Y$2:Y$215)</f>
        <v>0</v>
      </c>
      <c r="AE19" s="9">
        <f>-SUMIF(Shares!$B$2:$B$215,'UC1'!$A19,Shares!Z$2:Z$215)</f>
        <v>-0.40846565816781916</v>
      </c>
      <c r="AF19" s="9">
        <f>-SUMIF(Shares!$B$2:$B$215,'UC1'!$A19,Shares!AA$2:AA$215)</f>
        <v>0</v>
      </c>
      <c r="AG19" s="9">
        <f>-SUMIF(Shares!$B$2:$B$215,'UC1'!$A19,Shares!AB$2:AB$215)</f>
        <v>-0.15057770933037212</v>
      </c>
      <c r="AH19" s="9">
        <f>-SUMIF(Shares!$B$2:$B$215,'UC1'!$A19,Shares!AC$2:AC$215)</f>
        <v>0</v>
      </c>
      <c r="AI19" s="9">
        <f>-SUMIF(Shares!$B$2:$B$215,'UC1'!$A19,Shares!AD$2:AD$215)</f>
        <v>-3.1847730285119634E-2</v>
      </c>
      <c r="AJ19" s="9">
        <f>-SUMIF(Shares!$B$2:$B$215,'UC1'!$A19,Shares!AE$2:AE$215)</f>
        <v>-4.7292753370239568E-2</v>
      </c>
      <c r="AK19" s="9">
        <f>-SUMIF(Shares!$B$2:$B$215,'UC1'!$A19,Shares!AF$2:AF$215)</f>
        <v>-0.30361332073095465</v>
      </c>
      <c r="AL19" s="9">
        <f>-SUMIF(Shares!$B$2:$B$215,'UC1'!$A19,Shares!AG$2:AG$215)</f>
        <v>-1.3298568465122519E-3</v>
      </c>
      <c r="AM19" s="9">
        <f>-SUMIF(Shares!$B$2:$B$215,'UC1'!$A19,Shares!AH$2:AH$215)</f>
        <v>-0.19991434760791912</v>
      </c>
      <c r="AN19" s="9">
        <f>-SUMIF(Shares!$B$2:$B$215,'UC1'!$A19,Shares!AI$2:AI$215)</f>
        <v>-0.23080298151109299</v>
      </c>
      <c r="AO19" s="9">
        <f>-SUMIF(Shares!$B$2:$B$215,'UC1'!$A19,Shares!AJ$2:AJ$215)</f>
        <v>-0.45756224762415559</v>
      </c>
      <c r="AP19" s="9">
        <f>-SUMIF(Shares!$B$2:$B$215,'UC1'!$A19,Shares!AK$2:AK$215)</f>
        <v>-0.1131555101261405</v>
      </c>
      <c r="AQ19" s="9">
        <f>-SUMIF(Shares!$B$2:$B$215,'UC1'!$A19,Shares!AL$2:AL$215)</f>
        <v>-0.2665717262690549</v>
      </c>
      <c r="AR19" s="9">
        <f>-SUMIF(Shares!$B$2:$B$215,'UC1'!$A19,Shares!AM$2:AM$215)</f>
        <v>-1.4189489226024657E-3</v>
      </c>
      <c r="AS19">
        <v>0</v>
      </c>
      <c r="AT19">
        <v>5</v>
      </c>
    </row>
    <row r="20" spans="1:47">
      <c r="A20" t="s">
        <v>97</v>
      </c>
      <c r="C20" t="str">
        <f>"\I: RCUC-Lo_"&amp;A20</f>
        <v>\I: RCUC-Lo_R_ES-WH-DH_HET</v>
      </c>
      <c r="D20" s="8" t="s">
        <v>264</v>
      </c>
      <c r="E20" t="str">
        <f t="shared" si="2"/>
        <v>R_ES-DH-WatHeat</v>
      </c>
      <c r="F20" t="str">
        <f>"R_ES-"&amp;MID(A20,9,2)&amp;"-WatHeat"</f>
        <v>R_ES-DH-WatHeat</v>
      </c>
      <c r="G20">
        <v>1</v>
      </c>
      <c r="H20" s="9">
        <f>-SUMIF(Shares!$B$2:$B$215,'UC1'!$A20,Shares!C$2:C$215)</f>
        <v>0</v>
      </c>
      <c r="I20" s="9">
        <f>-SUMIF(Shares!$B$2:$B$215,'UC1'!$A20,Shares!D$2:D$215)</f>
        <v>-0.16886097396690466</v>
      </c>
      <c r="J20" s="9">
        <f>-SUMIF(Shares!$B$2:$B$215,'UC1'!$A20,Shares!E$2:E$215)</f>
        <v>-0.18632634184535438</v>
      </c>
      <c r="K20" s="9">
        <f>-SUMIF(Shares!$B$2:$B$215,'UC1'!$A20,Shares!F$2:F$215)</f>
        <v>-1.7849661594019058E-3</v>
      </c>
      <c r="L20" s="9">
        <f>-SUMIF(Shares!$B$2:$B$215,'UC1'!$A20,Shares!G$2:G$215)</f>
        <v>-0.26282900182089086</v>
      </c>
      <c r="M20" s="9">
        <f>-SUMIF(Shares!$B$2:$B$215,'UC1'!$A20,Shares!H$2:H$215)</f>
        <v>-3.6439813101205032E-2</v>
      </c>
      <c r="N20" s="9">
        <f>-SUMIF(Shares!$B$2:$B$215,'UC1'!$A20,Shares!I$2:I$215)</f>
        <v>0</v>
      </c>
      <c r="O20" s="9">
        <f>-SUMIF(Shares!$B$2:$B$215,'UC1'!$A20,Shares!J$2:J$215)</f>
        <v>-0.14321846892380743</v>
      </c>
      <c r="P20" s="9">
        <f>-SUMIF(Shares!$B$2:$B$215,'UC1'!$A20,Shares!K$2:K$215)</f>
        <v>-9.5064150387297153E-2</v>
      </c>
      <c r="Q20" s="9">
        <f>-SUMIF(Shares!$B$2:$B$215,'UC1'!$A20,Shares!L$2:L$215)</f>
        <v>-0.5107221226907892</v>
      </c>
      <c r="R20" s="9">
        <f>-SUMIF(Shares!$B$2:$B$215,'UC1'!$A20,Shares!M$2:M$215)</f>
        <v>-0.51902517530750669</v>
      </c>
      <c r="S20" s="9">
        <f>-SUMIF(Shares!$B$2:$B$215,'UC1'!$A20,Shares!N$2:N$215)</f>
        <v>-1.1289447429681625E-2</v>
      </c>
      <c r="T20" s="9">
        <f>-SUMIF(Shares!$B$2:$B$215,'UC1'!$A20,Shares!O$2:O$215)</f>
        <v>0</v>
      </c>
      <c r="U20" s="9">
        <f>-SUMIF(Shares!$B$2:$B$215,'UC1'!$A20,Shares!P$2:P$215)</f>
        <v>-0.37756343907460316</v>
      </c>
      <c r="V20" s="9">
        <f>-SUMIF(Shares!$B$2:$B$215,'UC1'!$A20,Shares!Q$2:Q$215)</f>
        <v>-6.0688616879054892E-2</v>
      </c>
      <c r="W20" s="9">
        <f>-SUMIF(Shares!$B$2:$B$215,'UC1'!$A20,Shares!R$2:R$215)</f>
        <v>-0.10499575588333031</v>
      </c>
      <c r="X20" s="9">
        <f>-SUMIF(Shares!$B$2:$B$215,'UC1'!$A20,Shares!S$2:S$215)</f>
        <v>-0.15047641842759191</v>
      </c>
      <c r="Y20" s="9">
        <f>-SUMIF(Shares!$B$2:$B$215,'UC1'!$A20,Shares!T$2:T$215)</f>
        <v>0</v>
      </c>
      <c r="Z20" s="9">
        <f>-SUMIF(Shares!$B$2:$B$215,'UC1'!$A20,Shares!U$2:U$215)</f>
        <v>-0.62524768293946431</v>
      </c>
      <c r="AA20" s="9">
        <f>-SUMIF(Shares!$B$2:$B$215,'UC1'!$A20,Shares!V$2:V$215)</f>
        <v>-3.9967415454344925E-3</v>
      </c>
      <c r="AB20" s="9">
        <f>-SUMIF(Shares!$B$2:$B$215,'UC1'!$A20,Shares!W$2:W$215)</f>
        <v>-1.5095064880885313E-2</v>
      </c>
      <c r="AC20" s="9">
        <f>-SUMIF(Shares!$B$2:$B$215,'UC1'!$A20,Shares!X$2:X$215)</f>
        <v>-0.50211416490486172</v>
      </c>
      <c r="AD20" s="9">
        <f>-SUMIF(Shares!$B$2:$B$215,'UC1'!$A20,Shares!Y$2:Y$215)</f>
        <v>0</v>
      </c>
      <c r="AE20" s="9">
        <f>-SUMIF(Shares!$B$2:$B$215,'UC1'!$A20,Shares!Z$2:Z$215)</f>
        <v>-0.42154235521810346</v>
      </c>
      <c r="AF20" s="9">
        <f>-SUMIF(Shares!$B$2:$B$215,'UC1'!$A20,Shares!AA$2:AA$215)</f>
        <v>0</v>
      </c>
      <c r="AG20" s="9">
        <f>-SUMIF(Shares!$B$2:$B$215,'UC1'!$A20,Shares!AB$2:AB$215)</f>
        <v>-9.8502203411834841E-2</v>
      </c>
      <c r="AH20" s="9">
        <f>-SUMIF(Shares!$B$2:$B$215,'UC1'!$A20,Shares!AC$2:AC$215)</f>
        <v>0</v>
      </c>
      <c r="AI20" s="9">
        <f>-SUMIF(Shares!$B$2:$B$215,'UC1'!$A20,Shares!AD$2:AD$215)</f>
        <v>-4.3685676526635346E-2</v>
      </c>
      <c r="AJ20" s="9">
        <f>-SUMIF(Shares!$B$2:$B$215,'UC1'!$A20,Shares!AE$2:AE$215)</f>
        <v>-2.0602986207393828E-2</v>
      </c>
      <c r="AK20" s="9">
        <f>-SUMIF(Shares!$B$2:$B$215,'UC1'!$A20,Shares!AF$2:AF$215)</f>
        <v>-0.35495047229436255</v>
      </c>
      <c r="AL20" s="9">
        <f>-SUMIF(Shares!$B$2:$B$215,'UC1'!$A20,Shares!AG$2:AG$215)</f>
        <v>-6.7588645107622006E-3</v>
      </c>
      <c r="AM20" s="9">
        <f>-SUMIF(Shares!$B$2:$B$215,'UC1'!$A20,Shares!AH$2:AH$215)</f>
        <v>-0.23464940275371576</v>
      </c>
      <c r="AN20" s="9">
        <f>-SUMIF(Shares!$B$2:$B$215,'UC1'!$A20,Shares!AI$2:AI$215)</f>
        <v>-0.20294425294001797</v>
      </c>
      <c r="AO20" s="9">
        <f>-SUMIF(Shares!$B$2:$B$215,'UC1'!$A20,Shares!AJ$2:AJ$215)</f>
        <v>-0.45918351755477016</v>
      </c>
      <c r="AP20" s="9">
        <f>-SUMIF(Shares!$B$2:$B$215,'UC1'!$A20,Shares!AK$2:AK$215)</f>
        <v>-9.9799983331944481E-2</v>
      </c>
      <c r="AQ20" s="9">
        <f>-SUMIF(Shares!$B$2:$B$215,'UC1'!$A20,Shares!AL$2:AL$215)</f>
        <v>-0.32527530152071249</v>
      </c>
      <c r="AR20" s="9">
        <f>-SUMIF(Shares!$B$2:$B$215,'UC1'!$A20,Shares!AM$2:AM$215)</f>
        <v>0</v>
      </c>
      <c r="AS20">
        <v>0</v>
      </c>
      <c r="AT20">
        <v>5</v>
      </c>
    </row>
    <row r="21" spans="1:47">
      <c r="A21" t="s">
        <v>104</v>
      </c>
      <c r="C21" t="str">
        <f>"\I: RCUC-Lo_"&amp;A21</f>
        <v>\I: RCUC-Lo_R_ES-WH-FL_HET</v>
      </c>
      <c r="D21" s="8" t="s">
        <v>264</v>
      </c>
      <c r="E21" t="str">
        <f t="shared" si="2"/>
        <v>R_ES-FL-WatHeat</v>
      </c>
      <c r="F21" t="str">
        <f>"R_ES-"&amp;MID(A21,9,2)&amp;"-WatHeat"</f>
        <v>R_ES-FL-WatHeat</v>
      </c>
      <c r="G21">
        <v>1</v>
      </c>
      <c r="H21" s="9">
        <f>-SUMIF(Shares!$B$2:$B$215,'UC1'!$A21,Shares!C$2:C$215)</f>
        <v>0</v>
      </c>
      <c r="I21" s="9">
        <f>-SUMIF(Shares!$B$2:$B$215,'UC1'!$A21,Shares!D$2:D$215)</f>
        <v>-0.16306789606035207</v>
      </c>
      <c r="J21" s="9">
        <f>-SUMIF(Shares!$B$2:$B$215,'UC1'!$A21,Shares!E$2:E$215)</f>
        <v>-0.18632634184535535</v>
      </c>
      <c r="K21" s="9">
        <f>-SUMIF(Shares!$B$2:$B$215,'UC1'!$A21,Shares!F$2:F$215)</f>
        <v>-1.7790716480672814E-3</v>
      </c>
      <c r="L21" s="9">
        <f>-SUMIF(Shares!$B$2:$B$215,'UC1'!$A21,Shares!G$2:G$215)</f>
        <v>-0.26143333470547048</v>
      </c>
      <c r="M21" s="9">
        <f>-SUMIF(Shares!$B$2:$B$215,'UC1'!$A21,Shares!H$2:H$215)</f>
        <v>-3.6056621297885158E-2</v>
      </c>
      <c r="N21" s="9">
        <f>-SUMIF(Shares!$B$2:$B$215,'UC1'!$A21,Shares!I$2:I$215)</f>
        <v>0</v>
      </c>
      <c r="O21" s="9">
        <f>-SUMIF(Shares!$B$2:$B$215,'UC1'!$A21,Shares!J$2:J$215)</f>
        <v>-0.14279893635271906</v>
      </c>
      <c r="P21" s="9">
        <f>-SUMIF(Shares!$B$2:$B$215,'UC1'!$A21,Shares!K$2:K$215)</f>
        <v>-9.3571121631397844E-2</v>
      </c>
      <c r="Q21" s="9">
        <f>-SUMIF(Shares!$B$2:$B$215,'UC1'!$A21,Shares!L$2:L$215)</f>
        <v>-0.50847988637787633</v>
      </c>
      <c r="R21" s="9">
        <f>-SUMIF(Shares!$B$2:$B$215,'UC1'!$A21,Shares!M$2:M$215)</f>
        <v>-0.51902517530750658</v>
      </c>
      <c r="S21" s="9">
        <f>-SUMIF(Shares!$B$2:$B$215,'UC1'!$A21,Shares!N$2:N$215)</f>
        <v>-1.0466531440162283E-2</v>
      </c>
      <c r="T21" s="9">
        <f>-SUMIF(Shares!$B$2:$B$215,'UC1'!$A21,Shares!O$2:O$215)</f>
        <v>0</v>
      </c>
      <c r="U21" s="9">
        <f>-SUMIF(Shares!$B$2:$B$215,'UC1'!$A21,Shares!P$2:P$215)</f>
        <v>-0.37743035815804427</v>
      </c>
      <c r="V21" s="9">
        <f>-SUMIF(Shares!$B$2:$B$215,'UC1'!$A21,Shares!Q$2:Q$215)</f>
        <v>-6.0556535751073282E-2</v>
      </c>
      <c r="W21" s="9">
        <f>-SUMIF(Shares!$B$2:$B$215,'UC1'!$A21,Shares!R$2:R$215)</f>
        <v>-0.10432709937660457</v>
      </c>
      <c r="X21" s="9">
        <f>-SUMIF(Shares!$B$2:$B$215,'UC1'!$A21,Shares!S$2:S$215)</f>
        <v>-0.15004119669289967</v>
      </c>
      <c r="Y21" s="9">
        <f>-SUMIF(Shares!$B$2:$B$215,'UC1'!$A21,Shares!T$2:T$215)</f>
        <v>0</v>
      </c>
      <c r="Z21" s="9">
        <f>-SUMIF(Shares!$B$2:$B$215,'UC1'!$A21,Shares!U$2:U$215)</f>
        <v>-0.62524768293946431</v>
      </c>
      <c r="AA21" s="9">
        <f>-SUMIF(Shares!$B$2:$B$215,'UC1'!$A21,Shares!V$2:V$215)</f>
        <v>-3.9694025222245174E-3</v>
      </c>
      <c r="AB21" s="9">
        <f>-SUMIF(Shares!$B$2:$B$215,'UC1'!$A21,Shares!W$2:W$215)</f>
        <v>-1.5075982809776942E-2</v>
      </c>
      <c r="AC21" s="9">
        <f>-SUMIF(Shares!$B$2:$B$215,'UC1'!$A21,Shares!X$2:X$215)</f>
        <v>-0.50211416490486271</v>
      </c>
      <c r="AD21" s="9">
        <f>-SUMIF(Shares!$B$2:$B$215,'UC1'!$A21,Shares!Y$2:Y$215)</f>
        <v>0</v>
      </c>
      <c r="AE21" s="9">
        <f>-SUMIF(Shares!$B$2:$B$215,'UC1'!$A21,Shares!Z$2:Z$215)</f>
        <v>-0.42154235521810318</v>
      </c>
      <c r="AF21" s="9">
        <f>-SUMIF(Shares!$B$2:$B$215,'UC1'!$A21,Shares!AA$2:AA$215)</f>
        <v>0</v>
      </c>
      <c r="AG21" s="9">
        <f>-SUMIF(Shares!$B$2:$B$215,'UC1'!$A21,Shares!AB$2:AB$215)</f>
        <v>-9.8502203411834743E-2</v>
      </c>
      <c r="AH21" s="9">
        <f>-SUMIF(Shares!$B$2:$B$215,'UC1'!$A21,Shares!AC$2:AC$215)</f>
        <v>0</v>
      </c>
      <c r="AI21" s="9">
        <f>-SUMIF(Shares!$B$2:$B$215,'UC1'!$A21,Shares!AD$2:AD$215)</f>
        <v>-4.351737898112934E-2</v>
      </c>
      <c r="AJ21" s="9">
        <f>-SUMIF(Shares!$B$2:$B$215,'UC1'!$A21,Shares!AE$2:AE$215)</f>
        <v>-2.0602986207393696E-2</v>
      </c>
      <c r="AK21" s="9">
        <f>-SUMIF(Shares!$B$2:$B$215,'UC1'!$A21,Shares!AF$2:AF$215)</f>
        <v>-0.35495047229436222</v>
      </c>
      <c r="AL21" s="9">
        <f>-SUMIF(Shares!$B$2:$B$215,'UC1'!$A21,Shares!AG$2:AG$215)</f>
        <v>-6.6251415628539104E-3</v>
      </c>
      <c r="AM21" s="9">
        <f>-SUMIF(Shares!$B$2:$B$215,'UC1'!$A21,Shares!AH$2:AH$215)</f>
        <v>-0.23464940275371518</v>
      </c>
      <c r="AN21" s="9">
        <f>-SUMIF(Shares!$B$2:$B$215,'UC1'!$A21,Shares!AI$2:AI$215)</f>
        <v>-0.20294425294001908</v>
      </c>
      <c r="AO21" s="9">
        <f>-SUMIF(Shares!$B$2:$B$215,'UC1'!$A21,Shares!AJ$2:AJ$215)</f>
        <v>-0.45773993572266231</v>
      </c>
      <c r="AP21" s="9">
        <f>-SUMIF(Shares!$B$2:$B$215,'UC1'!$A21,Shares!AK$2:AK$215)</f>
        <v>-9.9103448275862066E-2</v>
      </c>
      <c r="AQ21" s="9">
        <f>-SUMIF(Shares!$B$2:$B$215,'UC1'!$A21,Shares!AL$2:AL$215)</f>
        <v>-0.3252753015207131</v>
      </c>
      <c r="AR21" s="9">
        <f>-SUMIF(Shares!$B$2:$B$215,'UC1'!$A21,Shares!AM$2:AM$215)</f>
        <v>0</v>
      </c>
      <c r="AS21">
        <v>0</v>
      </c>
      <c r="AT21">
        <v>5</v>
      </c>
    </row>
    <row r="22" spans="1:47">
      <c r="A22" t="s">
        <v>111</v>
      </c>
      <c r="C22" t="str">
        <f>"\I: RCUC-Lo_"&amp;A22</f>
        <v>\I: RCUC-Lo_R_ES-WH-SD_HET</v>
      </c>
      <c r="D22" s="8" t="s">
        <v>264</v>
      </c>
      <c r="E22" t="str">
        <f t="shared" si="2"/>
        <v>R_ES-SD-WatHeat</v>
      </c>
      <c r="F22" t="str">
        <f>"R_ES-"&amp;MID(A22,9,2)&amp;"-WatHeat"</f>
        <v>R_ES-SD-WatHeat</v>
      </c>
      <c r="G22">
        <v>1</v>
      </c>
      <c r="H22" s="9">
        <f>-SUMIF(Shares!$B$2:$B$215,'UC1'!$A22,Shares!C$2:C$215)</f>
        <v>0</v>
      </c>
      <c r="I22" s="9">
        <f>-SUMIF(Shares!$B$2:$B$215,'UC1'!$A22,Shares!D$2:D$215)</f>
        <v>-0.16886097396690453</v>
      </c>
      <c r="J22" s="9">
        <f>-SUMIF(Shares!$B$2:$B$215,'UC1'!$A22,Shares!E$2:E$215)</f>
        <v>-0.18632634184535465</v>
      </c>
      <c r="K22" s="9">
        <f>-SUMIF(Shares!$B$2:$B$215,'UC1'!$A22,Shares!F$2:F$215)</f>
        <v>-1.7849661594019025E-3</v>
      </c>
      <c r="L22" s="9">
        <f>-SUMIF(Shares!$B$2:$B$215,'UC1'!$A22,Shares!G$2:G$215)</f>
        <v>-0.26282900182089031</v>
      </c>
      <c r="M22" s="9">
        <f>-SUMIF(Shares!$B$2:$B$215,'UC1'!$A22,Shares!H$2:H$215)</f>
        <v>-3.6439813101205004E-2</v>
      </c>
      <c r="N22" s="9">
        <f>-SUMIF(Shares!$B$2:$B$215,'UC1'!$A22,Shares!I$2:I$215)</f>
        <v>0</v>
      </c>
      <c r="O22" s="9">
        <f>-SUMIF(Shares!$B$2:$B$215,'UC1'!$A22,Shares!J$2:J$215)</f>
        <v>-0.1432184689238073</v>
      </c>
      <c r="P22" s="9">
        <f>-SUMIF(Shares!$B$2:$B$215,'UC1'!$A22,Shares!K$2:K$215)</f>
        <v>-9.5064150387296736E-2</v>
      </c>
      <c r="Q22" s="9">
        <f>-SUMIF(Shares!$B$2:$B$215,'UC1'!$A22,Shares!L$2:L$215)</f>
        <v>-0.51072212269078965</v>
      </c>
      <c r="R22" s="9">
        <f>-SUMIF(Shares!$B$2:$B$215,'UC1'!$A22,Shares!M$2:M$215)</f>
        <v>-0.51902517530750614</v>
      </c>
      <c r="S22" s="9">
        <f>-SUMIF(Shares!$B$2:$B$215,'UC1'!$A22,Shares!N$2:N$215)</f>
        <v>-1.1289447429681621E-2</v>
      </c>
      <c r="T22" s="9">
        <f>-SUMIF(Shares!$B$2:$B$215,'UC1'!$A22,Shares!O$2:O$215)</f>
        <v>0</v>
      </c>
      <c r="U22" s="9">
        <f>-SUMIF(Shares!$B$2:$B$215,'UC1'!$A22,Shares!P$2:P$215)</f>
        <v>-0.37756343907460316</v>
      </c>
      <c r="V22" s="9">
        <f>-SUMIF(Shares!$B$2:$B$215,'UC1'!$A22,Shares!Q$2:Q$215)</f>
        <v>-6.0688616879054941E-2</v>
      </c>
      <c r="W22" s="9">
        <f>-SUMIF(Shares!$B$2:$B$215,'UC1'!$A22,Shares!R$2:R$215)</f>
        <v>-0.10499575588333027</v>
      </c>
      <c r="X22" s="9">
        <f>-SUMIF(Shares!$B$2:$B$215,'UC1'!$A22,Shares!S$2:S$215)</f>
        <v>-0.15047641842759196</v>
      </c>
      <c r="Y22" s="9">
        <f>-SUMIF(Shares!$B$2:$B$215,'UC1'!$A22,Shares!T$2:T$215)</f>
        <v>0</v>
      </c>
      <c r="Z22" s="9">
        <f>-SUMIF(Shares!$B$2:$B$215,'UC1'!$A22,Shares!U$2:U$215)</f>
        <v>-0.62524768293946431</v>
      </c>
      <c r="AA22" s="9">
        <f>-SUMIF(Shares!$B$2:$B$215,'UC1'!$A22,Shares!V$2:V$215)</f>
        <v>-3.9967415454344899E-3</v>
      </c>
      <c r="AB22" s="9">
        <f>-SUMIF(Shares!$B$2:$B$215,'UC1'!$A22,Shares!W$2:W$215)</f>
        <v>-1.5095064880885418E-2</v>
      </c>
      <c r="AC22" s="9">
        <f>-SUMIF(Shares!$B$2:$B$215,'UC1'!$A22,Shares!X$2:X$215)</f>
        <v>-0.50211416490486249</v>
      </c>
      <c r="AD22" s="9">
        <f>-SUMIF(Shares!$B$2:$B$215,'UC1'!$A22,Shares!Y$2:Y$215)</f>
        <v>0</v>
      </c>
      <c r="AE22" s="9">
        <f>-SUMIF(Shares!$B$2:$B$215,'UC1'!$A22,Shares!Z$2:Z$215)</f>
        <v>-0.42154235521810335</v>
      </c>
      <c r="AF22" s="9">
        <f>-SUMIF(Shares!$B$2:$B$215,'UC1'!$A22,Shares!AA$2:AA$215)</f>
        <v>0</v>
      </c>
      <c r="AG22" s="9">
        <f>-SUMIF(Shares!$B$2:$B$215,'UC1'!$A22,Shares!AB$2:AB$215)</f>
        <v>-9.8502203411834674E-2</v>
      </c>
      <c r="AH22" s="9">
        <f>-SUMIF(Shares!$B$2:$B$215,'UC1'!$A22,Shares!AC$2:AC$215)</f>
        <v>0</v>
      </c>
      <c r="AI22" s="9">
        <f>-SUMIF(Shares!$B$2:$B$215,'UC1'!$A22,Shares!AD$2:AD$215)</f>
        <v>-4.3685676526635291E-2</v>
      </c>
      <c r="AJ22" s="9">
        <f>-SUMIF(Shares!$B$2:$B$215,'UC1'!$A22,Shares!AE$2:AE$215)</f>
        <v>-2.0602986207393852E-2</v>
      </c>
      <c r="AK22" s="9">
        <f>-SUMIF(Shares!$B$2:$B$215,'UC1'!$A22,Shares!AF$2:AF$215)</f>
        <v>-0.35495047229436272</v>
      </c>
      <c r="AL22" s="9">
        <f>-SUMIF(Shares!$B$2:$B$215,'UC1'!$A22,Shares!AG$2:AG$215)</f>
        <v>-6.7588645107622049E-3</v>
      </c>
      <c r="AM22" s="9">
        <f>-SUMIF(Shares!$B$2:$B$215,'UC1'!$A22,Shares!AH$2:AH$215)</f>
        <v>-0.23464940275371632</v>
      </c>
      <c r="AN22" s="9">
        <f>-SUMIF(Shares!$B$2:$B$215,'UC1'!$A22,Shares!AI$2:AI$215)</f>
        <v>-0.20294425294001814</v>
      </c>
      <c r="AO22" s="9">
        <f>-SUMIF(Shares!$B$2:$B$215,'UC1'!$A22,Shares!AJ$2:AJ$215)</f>
        <v>-0.45918351755476955</v>
      </c>
      <c r="AP22" s="9">
        <f>-SUMIF(Shares!$B$2:$B$215,'UC1'!$A22,Shares!AK$2:AK$215)</f>
        <v>-9.9799983331944453E-2</v>
      </c>
      <c r="AQ22" s="9">
        <f>-SUMIF(Shares!$B$2:$B$215,'UC1'!$A22,Shares!AL$2:AL$215)</f>
        <v>-0.32527530152071288</v>
      </c>
      <c r="AR22" s="9">
        <f>-SUMIF(Shares!$B$2:$B$215,'UC1'!$A22,Shares!AM$2:AM$215)</f>
        <v>0</v>
      </c>
      <c r="AS22">
        <v>0</v>
      </c>
      <c r="AT22">
        <v>5</v>
      </c>
    </row>
    <row r="25" spans="1:47" ht="15">
      <c r="F25" s="5"/>
      <c r="G25" t="s">
        <v>268</v>
      </c>
    </row>
    <row r="26" spans="1:47" ht="15.75" thickBot="1">
      <c r="C26" s="6" t="s">
        <v>251</v>
      </c>
      <c r="D26" s="6" t="s">
        <v>247</v>
      </c>
      <c r="E26" s="6" t="s">
        <v>261</v>
      </c>
      <c r="F26" s="6" t="s">
        <v>248</v>
      </c>
      <c r="G26" s="6" t="s">
        <v>249</v>
      </c>
      <c r="H26" s="7" t="s">
        <v>250</v>
      </c>
      <c r="I26" s="7" t="str">
        <f>Shares!C$1</f>
        <v>AL</v>
      </c>
      <c r="J26" s="7" t="str">
        <f>Shares!D$1</f>
        <v>AT</v>
      </c>
      <c r="K26" s="7" t="str">
        <f>Shares!E$1</f>
        <v>BA</v>
      </c>
      <c r="L26" s="7" t="str">
        <f>Shares!F$1</f>
        <v>BE</v>
      </c>
      <c r="M26" s="7" t="str">
        <f>Shares!G$1</f>
        <v>BG</v>
      </c>
      <c r="N26" s="7" t="str">
        <f>Shares!H$1</f>
        <v>CH</v>
      </c>
      <c r="O26" s="7" t="str">
        <f>Shares!I$1</f>
        <v>CY</v>
      </c>
      <c r="P26" s="7" t="str">
        <f>Shares!J$1</f>
        <v>CZ</v>
      </c>
      <c r="Q26" s="7" t="str">
        <f>Shares!K$1</f>
        <v>DE</v>
      </c>
      <c r="R26" s="7" t="str">
        <f>Shares!L$1</f>
        <v>DK</v>
      </c>
      <c r="S26" s="7" t="str">
        <f>Shares!M$1</f>
        <v>EE</v>
      </c>
      <c r="T26" s="7" t="str">
        <f>Shares!N$1</f>
        <v>EL</v>
      </c>
      <c r="U26" s="7" t="str">
        <f>Shares!O$1</f>
        <v>ES</v>
      </c>
      <c r="V26" s="7" t="str">
        <f>Shares!P$1</f>
        <v>FI</v>
      </c>
      <c r="W26" s="7" t="str">
        <f>Shares!Q$1</f>
        <v>FR</v>
      </c>
      <c r="X26" s="7" t="str">
        <f>Shares!R$1</f>
        <v>HR</v>
      </c>
      <c r="Y26" s="7" t="str">
        <f>Shares!S$1</f>
        <v>HU</v>
      </c>
      <c r="Z26" s="7" t="str">
        <f>Shares!T$1</f>
        <v>IE</v>
      </c>
      <c r="AA26" s="7" t="str">
        <f>Shares!U$1</f>
        <v>IS</v>
      </c>
      <c r="AB26" s="7" t="str">
        <f>Shares!V$1</f>
        <v>IT</v>
      </c>
      <c r="AC26" s="7" t="str">
        <f>Shares!W$1</f>
        <v>KS</v>
      </c>
      <c r="AD26" s="7" t="str">
        <f>Shares!X$1</f>
        <v>LT</v>
      </c>
      <c r="AE26" s="7" t="str">
        <f>Shares!Y$1</f>
        <v>LU</v>
      </c>
      <c r="AF26" s="7" t="str">
        <f>Shares!Z$1</f>
        <v>LV</v>
      </c>
      <c r="AG26" s="7" t="str">
        <f>Shares!AA$1</f>
        <v>ME</v>
      </c>
      <c r="AH26" s="7" t="str">
        <f>Shares!AB$1</f>
        <v>MK</v>
      </c>
      <c r="AI26" s="7" t="str">
        <f>Shares!AC$1</f>
        <v>MT</v>
      </c>
      <c r="AJ26" s="7" t="str">
        <f>Shares!AD$1</f>
        <v>NL</v>
      </c>
      <c r="AK26" s="7" t="str">
        <f>Shares!AE$1</f>
        <v>NO</v>
      </c>
      <c r="AL26" s="7" t="str">
        <f>Shares!AF$1</f>
        <v>PL</v>
      </c>
      <c r="AM26" s="7" t="str">
        <f>Shares!AG$1</f>
        <v>PT</v>
      </c>
      <c r="AN26" s="7" t="str">
        <f>Shares!AH$1</f>
        <v>RO</v>
      </c>
      <c r="AO26" s="7" t="str">
        <f>Shares!AI$1</f>
        <v>RS</v>
      </c>
      <c r="AP26" s="7" t="str">
        <f>Shares!AJ$1</f>
        <v>SE</v>
      </c>
      <c r="AQ26" s="7" t="str">
        <f>Shares!AK$1</f>
        <v>SI</v>
      </c>
      <c r="AR26" s="7" t="str">
        <f>Shares!AL$1</f>
        <v>SK</v>
      </c>
      <c r="AS26" s="7" t="str">
        <f>Shares!AM$1</f>
        <v>UK</v>
      </c>
      <c r="AT26" s="6" t="s">
        <v>255</v>
      </c>
      <c r="AU26" t="s">
        <v>256</v>
      </c>
    </row>
    <row r="27" spans="1:47">
      <c r="A27" t="s">
        <v>116</v>
      </c>
      <c r="C27" t="str">
        <f t="shared" ref="C27:C44" si="6">"RCUC-Lo_"&amp;A27</f>
        <v>RCUC-Lo_C_ES-CK-HO_ELC</v>
      </c>
      <c r="D27" s="8" t="s">
        <v>252</v>
      </c>
      <c r="E27" t="s">
        <v>263</v>
      </c>
      <c r="F27" t="str">
        <f>G27</f>
        <v>NR_ES-HO-Cook</v>
      </c>
      <c r="G27" t="str">
        <f t="shared" ref="G27:G32" si="7">"NR_ES-"&amp;MID(A27,9,2)&amp;"-Cook"</f>
        <v>NR_ES-HO-Cook</v>
      </c>
      <c r="H27" s="13">
        <v>1</v>
      </c>
      <c r="I27" s="9">
        <f>-SUMIF(Shares!$B$2:$B$215,'UC1'!$A27,Shares!C$2:C$215)</f>
        <v>-0.35974776297214739</v>
      </c>
      <c r="J27" s="9">
        <f>-SUMIF(Shares!$B$2:$B$215,'UC1'!$A27,Shares!D$2:D$215)</f>
        <v>-0.61427790886664047</v>
      </c>
      <c r="K27" s="9">
        <f>-SUMIF(Shares!$B$2:$B$215,'UC1'!$A27,Shares!E$2:E$215)</f>
        <v>-1</v>
      </c>
      <c r="L27" s="9">
        <f>-SUMIF(Shares!$B$2:$B$215,'UC1'!$A27,Shares!F$2:F$215)</f>
        <v>-0.54914716596417912</v>
      </c>
      <c r="M27" s="9">
        <f>-SUMIF(Shares!$B$2:$B$215,'UC1'!$A27,Shares!G$2:G$215)</f>
        <v>-0.86511783707392764</v>
      </c>
      <c r="N27" s="9">
        <f>-SUMIF(Shares!$B$2:$B$215,'UC1'!$A27,Shares!H$2:H$215)</f>
        <v>-0.63241064158931981</v>
      </c>
      <c r="O27" s="9">
        <f>-SUMIF(Shares!$B$2:$B$215,'UC1'!$A27,Shares!I$2:I$215)</f>
        <v>-0.97455659758784663</v>
      </c>
      <c r="P27" s="9">
        <f>-SUMIF(Shares!$B$2:$B$215,'UC1'!$A27,Shares!J$2:J$215)</f>
        <v>-0.48153087672146572</v>
      </c>
      <c r="Q27" s="9">
        <f>-SUMIF(Shares!$B$2:$B$215,'UC1'!$A27,Shares!K$2:K$215)</f>
        <v>-0.37834881347686433</v>
      </c>
      <c r="R27" s="9">
        <f>-SUMIF(Shares!$B$2:$B$215,'UC1'!$A27,Shares!L$2:L$215)</f>
        <v>-0.71353178331668465</v>
      </c>
      <c r="S27" s="9">
        <f>-SUMIF(Shares!$B$2:$B$215,'UC1'!$A27,Shares!M$2:M$215)</f>
        <v>-0.86443558303850643</v>
      </c>
      <c r="T27" s="9">
        <f>-SUMIF(Shares!$B$2:$B$215,'UC1'!$A27,Shares!N$2:N$215)</f>
        <v>-0.81613411579281114</v>
      </c>
      <c r="U27" s="9">
        <f>-SUMIF(Shares!$B$2:$B$215,'UC1'!$A27,Shares!O$2:O$215)</f>
        <v>-0.79358754004526499</v>
      </c>
      <c r="V27" s="9">
        <f>-SUMIF(Shares!$B$2:$B$215,'UC1'!$A27,Shares!P$2:P$215)</f>
        <v>-0.97273678314663903</v>
      </c>
      <c r="W27" s="9">
        <f>-SUMIF(Shares!$B$2:$B$215,'UC1'!$A27,Shares!Q$2:Q$215)</f>
        <v>-0.57375026209024882</v>
      </c>
      <c r="X27" s="9">
        <f>-SUMIF(Shares!$B$2:$B$215,'UC1'!$A27,Shares!R$2:R$215)</f>
        <v>-0.67408062515404132</v>
      </c>
      <c r="Y27" s="9">
        <f>-SUMIF(Shares!$B$2:$B$215,'UC1'!$A27,Shares!S$2:S$215)</f>
        <v>-0.46251565439485043</v>
      </c>
      <c r="Z27" s="9">
        <f>-SUMIF(Shares!$B$2:$B$215,'UC1'!$A27,Shares!T$2:T$215)</f>
        <v>-0.6213678272536306</v>
      </c>
      <c r="AA27" s="9">
        <f>-SUMIF(Shares!$B$2:$B$215,'UC1'!$A27,Shares!U$2:U$215)</f>
        <v>-0.84196490831103066</v>
      </c>
      <c r="AB27" s="9">
        <f>-SUMIF(Shares!$B$2:$B$215,'UC1'!$A27,Shares!V$2:V$215)</f>
        <v>-0.33615645238452191</v>
      </c>
      <c r="AC27" s="9">
        <f>-SUMIF(Shares!$B$2:$B$215,'UC1'!$A27,Shares!W$2:W$215)</f>
        <v>-0.36657759940023987</v>
      </c>
      <c r="AD27" s="9">
        <f>-SUMIF(Shares!$B$2:$B$215,'UC1'!$A27,Shares!X$2:X$215)</f>
        <v>-0.64488711135058452</v>
      </c>
      <c r="AE27" s="9">
        <f>-SUMIF(Shares!$B$2:$B$215,'UC1'!$A27,Shares!Y$2:Y$215)</f>
        <v>-0.43644805033597495</v>
      </c>
      <c r="AF27" s="9">
        <f>-SUMIF(Shares!$B$2:$B$215,'UC1'!$A27,Shares!Z$2:Z$215)</f>
        <v>-0.63046573795367711</v>
      </c>
      <c r="AG27" s="9">
        <f>-SUMIF(Shares!$B$2:$B$215,'UC1'!$A27,Shares!AA$2:AA$215)</f>
        <v>-1</v>
      </c>
      <c r="AH27" s="9">
        <f>-SUMIF(Shares!$B$2:$B$215,'UC1'!$A27,Shares!AB$2:AB$215)</f>
        <v>-0.68715881389275568</v>
      </c>
      <c r="AI27" s="9">
        <f>-SUMIF(Shares!$B$2:$B$215,'UC1'!$A27,Shares!AC$2:AC$215)</f>
        <v>-0.85424445789679959</v>
      </c>
      <c r="AJ27" s="9">
        <f>-SUMIF(Shares!$B$2:$B$215,'UC1'!$A27,Shares!AD$2:AD$215)</f>
        <v>-0.43756123804900321</v>
      </c>
      <c r="AK27" s="9">
        <f>-SUMIF(Shares!$B$2:$B$215,'UC1'!$A27,Shares!AE$2:AE$215)</f>
        <v>-0.97920977655752794</v>
      </c>
      <c r="AL27" s="9">
        <f>-SUMIF(Shares!$B$2:$B$215,'UC1'!$A27,Shares!AF$2:AF$215)</f>
        <v>-0.63212352255038062</v>
      </c>
      <c r="AM27" s="9">
        <f>-SUMIF(Shares!$B$2:$B$215,'UC1'!$A27,Shares!AG$2:AG$215)</f>
        <v>-0.69922454729786665</v>
      </c>
      <c r="AN27" s="9">
        <f>-SUMIF(Shares!$B$2:$B$215,'UC1'!$A27,Shares!AH$2:AH$215)</f>
        <v>-0.32915338788109738</v>
      </c>
      <c r="AO27" s="9">
        <f>-SUMIF(Shares!$B$2:$B$215,'UC1'!$A27,Shares!AI$2:AI$215)</f>
        <v>-0.63991541601534663</v>
      </c>
      <c r="AP27" s="9">
        <f>-SUMIF(Shares!$B$2:$B$215,'UC1'!$A27,Shares!AJ$2:AJ$215)</f>
        <v>-0.96426166572393102</v>
      </c>
      <c r="AQ27" s="9">
        <f>-SUMIF(Shares!$B$2:$B$215,'UC1'!$A27,Shares!AK$2:AK$215)</f>
        <v>-0.76256312924288661</v>
      </c>
      <c r="AR27" s="9">
        <f>-SUMIF(Shares!$B$2:$B$215,'UC1'!$A27,Shares!AL$2:AL$215)</f>
        <v>-0.50803637160169102</v>
      </c>
      <c r="AS27" s="9">
        <f>-SUMIF(Shares!$B$2:$B$215,'UC1'!$A27,Shares!AM$2:AM$215)</f>
        <v>-0.50493141011470966</v>
      </c>
      <c r="AT27">
        <v>0</v>
      </c>
      <c r="AU27">
        <v>5</v>
      </c>
    </row>
    <row r="28" spans="1:47">
      <c r="A28" t="s">
        <v>120</v>
      </c>
      <c r="C28" t="str">
        <f t="shared" si="6"/>
        <v>RCUC-Lo_C_ES-CK-HR_ELC</v>
      </c>
      <c r="D28" s="8" t="s">
        <v>252</v>
      </c>
      <c r="E28" t="s">
        <v>263</v>
      </c>
      <c r="F28" t="str">
        <f t="shared" ref="F28:F44" si="8">G28</f>
        <v>NR_ES-HR-Cook</v>
      </c>
      <c r="G28" t="str">
        <f t="shared" si="7"/>
        <v>NR_ES-HR-Cook</v>
      </c>
      <c r="H28" s="13">
        <v>1</v>
      </c>
      <c r="I28" s="9">
        <f>-SUMIF(Shares!$B$2:$B$215,'UC1'!$A28,Shares!C$2:C$215)</f>
        <v>-0.35974776297214772</v>
      </c>
      <c r="J28" s="9">
        <f>-SUMIF(Shares!$B$2:$B$215,'UC1'!$A28,Shares!D$2:D$215)</f>
        <v>-0.61427790886663991</v>
      </c>
      <c r="K28" s="9">
        <f>-SUMIF(Shares!$B$2:$B$215,'UC1'!$A28,Shares!E$2:E$215)</f>
        <v>-1</v>
      </c>
      <c r="L28" s="9">
        <f>-SUMIF(Shares!$B$2:$B$215,'UC1'!$A28,Shares!F$2:F$215)</f>
        <v>-0.54914716596417923</v>
      </c>
      <c r="M28" s="9">
        <f>-SUMIF(Shares!$B$2:$B$215,'UC1'!$A28,Shares!G$2:G$215)</f>
        <v>-0.86511783707392687</v>
      </c>
      <c r="N28" s="9">
        <f>-SUMIF(Shares!$B$2:$B$215,'UC1'!$A28,Shares!H$2:H$215)</f>
        <v>-0.63241064158931914</v>
      </c>
      <c r="O28" s="9">
        <f>-SUMIF(Shares!$B$2:$B$215,'UC1'!$A28,Shares!I$2:I$215)</f>
        <v>-0.97455659758784663</v>
      </c>
      <c r="P28" s="9">
        <f>-SUMIF(Shares!$B$2:$B$215,'UC1'!$A28,Shares!J$2:J$215)</f>
        <v>-0.48153087672146566</v>
      </c>
      <c r="Q28" s="9">
        <f>-SUMIF(Shares!$B$2:$B$215,'UC1'!$A28,Shares!K$2:K$215)</f>
        <v>-0.37834881347686472</v>
      </c>
      <c r="R28" s="9">
        <f>-SUMIF(Shares!$B$2:$B$215,'UC1'!$A28,Shares!L$2:L$215)</f>
        <v>-0.71353178331668443</v>
      </c>
      <c r="S28" s="9">
        <f>-SUMIF(Shares!$B$2:$B$215,'UC1'!$A28,Shares!M$2:M$215)</f>
        <v>-0.86443558303850676</v>
      </c>
      <c r="T28" s="9">
        <f>-SUMIF(Shares!$B$2:$B$215,'UC1'!$A28,Shares!N$2:N$215)</f>
        <v>-0.81613411579281159</v>
      </c>
      <c r="U28" s="9">
        <f>-SUMIF(Shares!$B$2:$B$215,'UC1'!$A28,Shares!O$2:O$215)</f>
        <v>-0.79358754004526399</v>
      </c>
      <c r="V28" s="9">
        <f>-SUMIF(Shares!$B$2:$B$215,'UC1'!$A28,Shares!P$2:P$215)</f>
        <v>-0.97273678314663903</v>
      </c>
      <c r="W28" s="9">
        <f>-SUMIF(Shares!$B$2:$B$215,'UC1'!$A28,Shares!Q$2:Q$215)</f>
        <v>-0.5737502620902486</v>
      </c>
      <c r="X28" s="9">
        <f>-SUMIF(Shares!$B$2:$B$215,'UC1'!$A28,Shares!R$2:R$215)</f>
        <v>-0.67408062515404121</v>
      </c>
      <c r="Y28" s="9">
        <f>-SUMIF(Shares!$B$2:$B$215,'UC1'!$A28,Shares!S$2:S$215)</f>
        <v>-0.46251565439485059</v>
      </c>
      <c r="Z28" s="9">
        <f>-SUMIF(Shares!$B$2:$B$215,'UC1'!$A28,Shares!T$2:T$215)</f>
        <v>-0.62136782725363104</v>
      </c>
      <c r="AA28" s="9">
        <f>-SUMIF(Shares!$B$2:$B$215,'UC1'!$A28,Shares!U$2:U$215)</f>
        <v>-0.84196490831103099</v>
      </c>
      <c r="AB28" s="9">
        <f>-SUMIF(Shares!$B$2:$B$215,'UC1'!$A28,Shares!V$2:V$215)</f>
        <v>-0.33615645238452257</v>
      </c>
      <c r="AC28" s="9">
        <f>-SUMIF(Shares!$B$2:$B$215,'UC1'!$A28,Shares!W$2:W$215)</f>
        <v>-0.36657759940023926</v>
      </c>
      <c r="AD28" s="9">
        <f>-SUMIF(Shares!$B$2:$B$215,'UC1'!$A28,Shares!X$2:X$215)</f>
        <v>-0.64488711135058363</v>
      </c>
      <c r="AE28" s="9">
        <f>-SUMIF(Shares!$B$2:$B$215,'UC1'!$A28,Shares!Y$2:Y$215)</f>
        <v>-0.43644805033597489</v>
      </c>
      <c r="AF28" s="9">
        <f>-SUMIF(Shares!$B$2:$B$215,'UC1'!$A28,Shares!Z$2:Z$215)</f>
        <v>-0.63046573795367711</v>
      </c>
      <c r="AG28" s="9">
        <f>-SUMIF(Shares!$B$2:$B$215,'UC1'!$A28,Shares!AA$2:AA$215)</f>
        <v>-1</v>
      </c>
      <c r="AH28" s="9">
        <f>-SUMIF(Shares!$B$2:$B$215,'UC1'!$A28,Shares!AB$2:AB$215)</f>
        <v>-0.68715881389275546</v>
      </c>
      <c r="AI28" s="9">
        <f>-SUMIF(Shares!$B$2:$B$215,'UC1'!$A28,Shares!AC$2:AC$215)</f>
        <v>-0.85424445789679981</v>
      </c>
      <c r="AJ28" s="9">
        <f>-SUMIF(Shares!$B$2:$B$215,'UC1'!$A28,Shares!AD$2:AD$215)</f>
        <v>-0.43756123804900399</v>
      </c>
      <c r="AK28" s="9">
        <f>-SUMIF(Shares!$B$2:$B$215,'UC1'!$A28,Shares!AE$2:AE$215)</f>
        <v>-0.97920977655752806</v>
      </c>
      <c r="AL28" s="9">
        <f>-SUMIF(Shares!$B$2:$B$215,'UC1'!$A28,Shares!AF$2:AF$215)</f>
        <v>-0.63212352255037996</v>
      </c>
      <c r="AM28" s="9">
        <f>-SUMIF(Shares!$B$2:$B$215,'UC1'!$A28,Shares!AG$2:AG$215)</f>
        <v>-0.69922454729786743</v>
      </c>
      <c r="AN28" s="9">
        <f>-SUMIF(Shares!$B$2:$B$215,'UC1'!$A28,Shares!AH$2:AH$215)</f>
        <v>-0.32915338788109832</v>
      </c>
      <c r="AO28" s="9">
        <f>-SUMIF(Shares!$B$2:$B$215,'UC1'!$A28,Shares!AI$2:AI$215)</f>
        <v>-0.63991541601534652</v>
      </c>
      <c r="AP28" s="9">
        <f>-SUMIF(Shares!$B$2:$B$215,'UC1'!$A28,Shares!AJ$2:AJ$215)</f>
        <v>-0.96426166572393124</v>
      </c>
      <c r="AQ28" s="9">
        <f>-SUMIF(Shares!$B$2:$B$215,'UC1'!$A28,Shares!AK$2:AK$215)</f>
        <v>-0.76256312924288594</v>
      </c>
      <c r="AR28" s="9">
        <f>-SUMIF(Shares!$B$2:$B$215,'UC1'!$A28,Shares!AL$2:AL$215)</f>
        <v>-0.50803637160169113</v>
      </c>
      <c r="AS28" s="9">
        <f>-SUMIF(Shares!$B$2:$B$215,'UC1'!$A28,Shares!AM$2:AM$215)</f>
        <v>-0.50493141011470943</v>
      </c>
      <c r="AT28">
        <v>0</v>
      </c>
      <c r="AU28">
        <v>5</v>
      </c>
    </row>
    <row r="29" spans="1:47">
      <c r="A29" t="s">
        <v>124</v>
      </c>
      <c r="C29" t="str">
        <f t="shared" si="6"/>
        <v>RCUC-Lo_C_ES-CK-OF_ELC</v>
      </c>
      <c r="D29" s="8" t="s">
        <v>252</v>
      </c>
      <c r="E29" t="s">
        <v>263</v>
      </c>
      <c r="F29" t="str">
        <f t="shared" si="8"/>
        <v>NR_ES-OF-Cook</v>
      </c>
      <c r="G29" t="str">
        <f t="shared" si="7"/>
        <v>NR_ES-OF-Cook</v>
      </c>
      <c r="H29" s="13">
        <v>1</v>
      </c>
      <c r="I29" s="9">
        <f>-SUMIF(Shares!$B$2:$B$215,'UC1'!$A29,Shares!C$2:C$215)</f>
        <v>-0.35974776297214728</v>
      </c>
      <c r="J29" s="9">
        <f>-SUMIF(Shares!$B$2:$B$215,'UC1'!$A29,Shares!D$2:D$215)</f>
        <v>-0.61427790886663991</v>
      </c>
      <c r="K29" s="9">
        <f>-SUMIF(Shares!$B$2:$B$215,'UC1'!$A29,Shares!E$2:E$215)</f>
        <v>-1</v>
      </c>
      <c r="L29" s="9">
        <f>-SUMIF(Shares!$B$2:$B$215,'UC1'!$A29,Shares!F$2:F$215)</f>
        <v>-0.54914716596417923</v>
      </c>
      <c r="M29" s="9">
        <f>-SUMIF(Shares!$B$2:$B$215,'UC1'!$A29,Shares!G$2:G$215)</f>
        <v>-0.86511783707392764</v>
      </c>
      <c r="N29" s="9">
        <f>-SUMIF(Shares!$B$2:$B$215,'UC1'!$A29,Shares!H$2:H$215)</f>
        <v>-0.63241064158932037</v>
      </c>
      <c r="O29" s="9">
        <f>-SUMIF(Shares!$B$2:$B$215,'UC1'!$A29,Shares!I$2:I$215)</f>
        <v>-0.97455659758784652</v>
      </c>
      <c r="P29" s="9">
        <f>-SUMIF(Shares!$B$2:$B$215,'UC1'!$A29,Shares!J$2:J$215)</f>
        <v>-0.48153087672146611</v>
      </c>
      <c r="Q29" s="9">
        <f>-SUMIF(Shares!$B$2:$B$215,'UC1'!$A29,Shares!K$2:K$215)</f>
        <v>-0.37834881347686466</v>
      </c>
      <c r="R29" s="9">
        <f>-SUMIF(Shares!$B$2:$B$215,'UC1'!$A29,Shares!L$2:L$215)</f>
        <v>-0.71353178331668443</v>
      </c>
      <c r="S29" s="9">
        <f>-SUMIF(Shares!$B$2:$B$215,'UC1'!$A29,Shares!M$2:M$215)</f>
        <v>-0.86443558303850676</v>
      </c>
      <c r="T29" s="9">
        <f>-SUMIF(Shares!$B$2:$B$215,'UC1'!$A29,Shares!N$2:N$215)</f>
        <v>-0.81613411579281125</v>
      </c>
      <c r="U29" s="9">
        <f>-SUMIF(Shares!$B$2:$B$215,'UC1'!$A29,Shares!O$2:O$215)</f>
        <v>-0.79358754004526488</v>
      </c>
      <c r="V29" s="9">
        <f>-SUMIF(Shares!$B$2:$B$215,'UC1'!$A29,Shares!P$2:P$215)</f>
        <v>-0.97273678314663914</v>
      </c>
      <c r="W29" s="9">
        <f>-SUMIF(Shares!$B$2:$B$215,'UC1'!$A29,Shares!Q$2:Q$215)</f>
        <v>-0.57375026209024904</v>
      </c>
      <c r="X29" s="9">
        <f>-SUMIF(Shares!$B$2:$B$215,'UC1'!$A29,Shares!R$2:R$215)</f>
        <v>-0.67408062515404155</v>
      </c>
      <c r="Y29" s="9">
        <f>-SUMIF(Shares!$B$2:$B$215,'UC1'!$A29,Shares!S$2:S$215)</f>
        <v>-0.46251565439485043</v>
      </c>
      <c r="Z29" s="9">
        <f>-SUMIF(Shares!$B$2:$B$215,'UC1'!$A29,Shares!T$2:T$215)</f>
        <v>-0.62136782725363038</v>
      </c>
      <c r="AA29" s="9">
        <f>-SUMIF(Shares!$B$2:$B$215,'UC1'!$A29,Shares!U$2:U$215)</f>
        <v>-0.84196490831103088</v>
      </c>
      <c r="AB29" s="9">
        <f>-SUMIF(Shares!$B$2:$B$215,'UC1'!$A29,Shares!V$2:V$215)</f>
        <v>-0.33615645238452257</v>
      </c>
      <c r="AC29" s="9">
        <f>-SUMIF(Shares!$B$2:$B$215,'UC1'!$A29,Shares!W$2:W$215)</f>
        <v>-0.36657759940024032</v>
      </c>
      <c r="AD29" s="9">
        <f>-SUMIF(Shares!$B$2:$B$215,'UC1'!$A29,Shares!X$2:X$215)</f>
        <v>-0.64488711135058352</v>
      </c>
      <c r="AE29" s="9">
        <f>-SUMIF(Shares!$B$2:$B$215,'UC1'!$A29,Shares!Y$2:Y$215)</f>
        <v>-0.436448050335975</v>
      </c>
      <c r="AF29" s="9">
        <f>-SUMIF(Shares!$B$2:$B$215,'UC1'!$A29,Shares!Z$2:Z$215)</f>
        <v>-0.63046573795367733</v>
      </c>
      <c r="AG29" s="9">
        <f>-SUMIF(Shares!$B$2:$B$215,'UC1'!$A29,Shares!AA$2:AA$215)</f>
        <v>-1</v>
      </c>
      <c r="AH29" s="9">
        <f>-SUMIF(Shares!$B$2:$B$215,'UC1'!$A29,Shares!AB$2:AB$215)</f>
        <v>-0.68715881389275568</v>
      </c>
      <c r="AI29" s="9">
        <f>-SUMIF(Shares!$B$2:$B$215,'UC1'!$A29,Shares!AC$2:AC$215)</f>
        <v>-0.85424445789679926</v>
      </c>
      <c r="AJ29" s="9">
        <f>-SUMIF(Shares!$B$2:$B$215,'UC1'!$A29,Shares!AD$2:AD$215)</f>
        <v>-0.43756123804900421</v>
      </c>
      <c r="AK29" s="9">
        <f>-SUMIF(Shares!$B$2:$B$215,'UC1'!$A29,Shares!AE$2:AE$215)</f>
        <v>-0.97920977655752783</v>
      </c>
      <c r="AL29" s="9">
        <f>-SUMIF(Shares!$B$2:$B$215,'UC1'!$A29,Shares!AF$2:AF$215)</f>
        <v>-0.63212352255038029</v>
      </c>
      <c r="AM29" s="9">
        <f>-SUMIF(Shares!$B$2:$B$215,'UC1'!$A29,Shares!AG$2:AG$215)</f>
        <v>-0.69922454729786654</v>
      </c>
      <c r="AN29" s="9">
        <f>-SUMIF(Shares!$B$2:$B$215,'UC1'!$A29,Shares!AH$2:AH$215)</f>
        <v>-0.32915338788109788</v>
      </c>
      <c r="AO29" s="9">
        <f>-SUMIF(Shares!$B$2:$B$215,'UC1'!$A29,Shares!AI$2:AI$215)</f>
        <v>-0.63991541601534629</v>
      </c>
      <c r="AP29" s="9">
        <f>-SUMIF(Shares!$B$2:$B$215,'UC1'!$A29,Shares!AJ$2:AJ$215)</f>
        <v>-0.96426166572393124</v>
      </c>
      <c r="AQ29" s="9">
        <f>-SUMIF(Shares!$B$2:$B$215,'UC1'!$A29,Shares!AK$2:AK$215)</f>
        <v>-0.76256312924288638</v>
      </c>
      <c r="AR29" s="9">
        <f>-SUMIF(Shares!$B$2:$B$215,'UC1'!$A29,Shares!AL$2:AL$215)</f>
        <v>-0.50803637160169202</v>
      </c>
      <c r="AS29" s="9">
        <f>-SUMIF(Shares!$B$2:$B$215,'UC1'!$A29,Shares!AM$2:AM$215)</f>
        <v>-0.50493141011471065</v>
      </c>
      <c r="AT29">
        <v>0</v>
      </c>
      <c r="AU29">
        <v>5</v>
      </c>
    </row>
    <row r="30" spans="1:47">
      <c r="A30" t="s">
        <v>128</v>
      </c>
      <c r="C30" t="str">
        <f t="shared" si="6"/>
        <v>RCUC-Lo_C_ES-CK-SL_ELC</v>
      </c>
      <c r="D30" s="8" t="s">
        <v>252</v>
      </c>
      <c r="E30" t="s">
        <v>263</v>
      </c>
      <c r="F30" t="str">
        <f t="shared" si="8"/>
        <v>NR_ES-SL-Cook</v>
      </c>
      <c r="G30" t="str">
        <f t="shared" si="7"/>
        <v>NR_ES-SL-Cook</v>
      </c>
      <c r="H30" s="13">
        <v>1</v>
      </c>
      <c r="I30" s="9">
        <f>-SUMIF(Shares!$B$2:$B$215,'UC1'!$A30,Shares!C$2:C$215)</f>
        <v>-0.35974776297214767</v>
      </c>
      <c r="J30" s="9">
        <f>-SUMIF(Shares!$B$2:$B$215,'UC1'!$A30,Shares!D$2:D$215)</f>
        <v>-0.61427790886664013</v>
      </c>
      <c r="K30" s="9">
        <f>-SUMIF(Shares!$B$2:$B$215,'UC1'!$A30,Shares!E$2:E$215)</f>
        <v>-1</v>
      </c>
      <c r="L30" s="9">
        <f>-SUMIF(Shares!$B$2:$B$215,'UC1'!$A30,Shares!F$2:F$215)</f>
        <v>-0.54914716596418001</v>
      </c>
      <c r="M30" s="9">
        <f>-SUMIF(Shares!$B$2:$B$215,'UC1'!$A30,Shares!G$2:G$215)</f>
        <v>-0.86511783707392753</v>
      </c>
      <c r="N30" s="9">
        <f>-SUMIF(Shares!$B$2:$B$215,'UC1'!$A30,Shares!H$2:H$215)</f>
        <v>-0.63241064158932059</v>
      </c>
      <c r="O30" s="9">
        <f>-SUMIF(Shares!$B$2:$B$215,'UC1'!$A30,Shares!I$2:I$215)</f>
        <v>-0.97455659758784652</v>
      </c>
      <c r="P30" s="9">
        <f>-SUMIF(Shares!$B$2:$B$215,'UC1'!$A30,Shares!J$2:J$215)</f>
        <v>-0.48153087672146583</v>
      </c>
      <c r="Q30" s="9">
        <f>-SUMIF(Shares!$B$2:$B$215,'UC1'!$A30,Shares!K$2:K$215)</f>
        <v>-0.37834881347686483</v>
      </c>
      <c r="R30" s="9">
        <f>-SUMIF(Shares!$B$2:$B$215,'UC1'!$A30,Shares!L$2:L$215)</f>
        <v>-0.71353178331668488</v>
      </c>
      <c r="S30" s="9">
        <f>-SUMIF(Shares!$B$2:$B$215,'UC1'!$A30,Shares!M$2:M$215)</f>
        <v>-0.86443558303850676</v>
      </c>
      <c r="T30" s="9">
        <f>-SUMIF(Shares!$B$2:$B$215,'UC1'!$A30,Shares!N$2:N$215)</f>
        <v>-0.81613411579281148</v>
      </c>
      <c r="U30" s="9">
        <f>-SUMIF(Shares!$B$2:$B$215,'UC1'!$A30,Shares!O$2:O$215)</f>
        <v>-0.79358754004526422</v>
      </c>
      <c r="V30" s="9">
        <f>-SUMIF(Shares!$B$2:$B$215,'UC1'!$A30,Shares!P$2:P$215)</f>
        <v>-0.97273678314663925</v>
      </c>
      <c r="W30" s="9">
        <f>-SUMIF(Shares!$B$2:$B$215,'UC1'!$A30,Shares!Q$2:Q$215)</f>
        <v>-0.57375026209024904</v>
      </c>
      <c r="X30" s="9">
        <f>-SUMIF(Shares!$B$2:$B$215,'UC1'!$A30,Shares!R$2:R$215)</f>
        <v>-0.67408062515404144</v>
      </c>
      <c r="Y30" s="9">
        <f>-SUMIF(Shares!$B$2:$B$215,'UC1'!$A30,Shares!S$2:S$215)</f>
        <v>-0.46251565439485065</v>
      </c>
      <c r="Z30" s="9">
        <f>-SUMIF(Shares!$B$2:$B$215,'UC1'!$A30,Shares!T$2:T$215)</f>
        <v>-0.62136782725363049</v>
      </c>
      <c r="AA30" s="9">
        <f>-SUMIF(Shares!$B$2:$B$215,'UC1'!$A30,Shares!U$2:U$215)</f>
        <v>-0.84196490831103088</v>
      </c>
      <c r="AB30" s="9">
        <f>-SUMIF(Shares!$B$2:$B$215,'UC1'!$A30,Shares!V$2:V$215)</f>
        <v>-0.33615645238452191</v>
      </c>
      <c r="AC30" s="9">
        <f>-SUMIF(Shares!$B$2:$B$215,'UC1'!$A30,Shares!W$2:W$215)</f>
        <v>-0.36657759940023948</v>
      </c>
      <c r="AD30" s="9">
        <f>-SUMIF(Shares!$B$2:$B$215,'UC1'!$A30,Shares!X$2:X$215)</f>
        <v>-0.64488711135058507</v>
      </c>
      <c r="AE30" s="9">
        <f>-SUMIF(Shares!$B$2:$B$215,'UC1'!$A30,Shares!Y$2:Y$215)</f>
        <v>-0.43644805033597467</v>
      </c>
      <c r="AF30" s="9">
        <f>-SUMIF(Shares!$B$2:$B$215,'UC1'!$A30,Shares!Z$2:Z$215)</f>
        <v>-0.63046573795367744</v>
      </c>
      <c r="AG30" s="9">
        <f>-SUMIF(Shares!$B$2:$B$215,'UC1'!$A30,Shares!AA$2:AA$215)</f>
        <v>-1</v>
      </c>
      <c r="AH30" s="9">
        <f>-SUMIF(Shares!$B$2:$B$215,'UC1'!$A30,Shares!AB$2:AB$215)</f>
        <v>-0.68715881389275546</v>
      </c>
      <c r="AI30" s="9">
        <f>-SUMIF(Shares!$B$2:$B$215,'UC1'!$A30,Shares!AC$2:AC$215)</f>
        <v>-0.85424445789679915</v>
      </c>
      <c r="AJ30" s="9">
        <f>-SUMIF(Shares!$B$2:$B$215,'UC1'!$A30,Shares!AD$2:AD$215)</f>
        <v>-0.43756123804900476</v>
      </c>
      <c r="AK30" s="9">
        <f>-SUMIF(Shares!$B$2:$B$215,'UC1'!$A30,Shares!AE$2:AE$215)</f>
        <v>-0.97920977655752783</v>
      </c>
      <c r="AL30" s="9">
        <f>-SUMIF(Shares!$B$2:$B$215,'UC1'!$A30,Shares!AF$2:AF$215)</f>
        <v>-0.63212352255038062</v>
      </c>
      <c r="AM30" s="9">
        <f>-SUMIF(Shares!$B$2:$B$215,'UC1'!$A30,Shares!AG$2:AG$215)</f>
        <v>-0.69922454729786709</v>
      </c>
      <c r="AN30" s="9">
        <f>-SUMIF(Shares!$B$2:$B$215,'UC1'!$A30,Shares!AH$2:AH$215)</f>
        <v>-0.32915338788109799</v>
      </c>
      <c r="AO30" s="9">
        <f>-SUMIF(Shares!$B$2:$B$215,'UC1'!$A30,Shares!AI$2:AI$215)</f>
        <v>-0.63991541601534629</v>
      </c>
      <c r="AP30" s="9">
        <f>-SUMIF(Shares!$B$2:$B$215,'UC1'!$A30,Shares!AJ$2:AJ$215)</f>
        <v>-0.96426166572393113</v>
      </c>
      <c r="AQ30" s="9">
        <f>-SUMIF(Shares!$B$2:$B$215,'UC1'!$A30,Shares!AK$2:AK$215)</f>
        <v>-0.76256312924288649</v>
      </c>
      <c r="AR30" s="9">
        <f>-SUMIF(Shares!$B$2:$B$215,'UC1'!$A30,Shares!AL$2:AL$215)</f>
        <v>-0.50803637160169124</v>
      </c>
      <c r="AS30" s="9">
        <f>-SUMIF(Shares!$B$2:$B$215,'UC1'!$A30,Shares!AM$2:AM$215)</f>
        <v>-0.50493141011470932</v>
      </c>
      <c r="AT30">
        <v>0</v>
      </c>
      <c r="AU30">
        <v>5</v>
      </c>
    </row>
    <row r="31" spans="1:47">
      <c r="A31" t="s">
        <v>132</v>
      </c>
      <c r="C31" t="str">
        <f t="shared" si="6"/>
        <v>RCUC-Lo_C_ES-CK-SR_ELC</v>
      </c>
      <c r="D31" s="8" t="s">
        <v>252</v>
      </c>
      <c r="E31" t="s">
        <v>263</v>
      </c>
      <c r="F31" t="str">
        <f t="shared" si="8"/>
        <v>NR_ES-SR-Cook</v>
      </c>
      <c r="G31" t="str">
        <f t="shared" si="7"/>
        <v>NR_ES-SR-Cook</v>
      </c>
      <c r="H31" s="13">
        <v>1</v>
      </c>
      <c r="I31" s="9">
        <f>-SUMIF(Shares!$B$2:$B$215,'UC1'!$A31,Shares!C$2:C$215)</f>
        <v>-0.35974776297214756</v>
      </c>
      <c r="J31" s="9">
        <f>-SUMIF(Shares!$B$2:$B$215,'UC1'!$A31,Shares!D$2:D$215)</f>
        <v>-0.61427790886663991</v>
      </c>
      <c r="K31" s="9">
        <f>-SUMIF(Shares!$B$2:$B$215,'UC1'!$A31,Shares!E$2:E$215)</f>
        <v>-1</v>
      </c>
      <c r="L31" s="9">
        <f>-SUMIF(Shares!$B$2:$B$215,'UC1'!$A31,Shares!F$2:F$215)</f>
        <v>-0.5491471659641799</v>
      </c>
      <c r="M31" s="9">
        <f>-SUMIF(Shares!$B$2:$B$215,'UC1'!$A31,Shares!G$2:G$215)</f>
        <v>-0.86511783707392753</v>
      </c>
      <c r="N31" s="9">
        <f>-SUMIF(Shares!$B$2:$B$215,'UC1'!$A31,Shares!H$2:H$215)</f>
        <v>-0.63241064158932059</v>
      </c>
      <c r="O31" s="9">
        <f>-SUMIF(Shares!$B$2:$B$215,'UC1'!$A31,Shares!I$2:I$215)</f>
        <v>-0.97455659758784663</v>
      </c>
      <c r="P31" s="9">
        <f>-SUMIF(Shares!$B$2:$B$215,'UC1'!$A31,Shares!J$2:J$215)</f>
        <v>-0.48153087672146544</v>
      </c>
      <c r="Q31" s="9">
        <f>-SUMIF(Shares!$B$2:$B$215,'UC1'!$A31,Shares!K$2:K$215)</f>
        <v>-0.37834881347686494</v>
      </c>
      <c r="R31" s="9">
        <f>-SUMIF(Shares!$B$2:$B$215,'UC1'!$A31,Shares!L$2:L$215)</f>
        <v>-0.71353178331668454</v>
      </c>
      <c r="S31" s="9">
        <f>-SUMIF(Shares!$B$2:$B$215,'UC1'!$A31,Shares!M$2:M$215)</f>
        <v>-0.86443558303850665</v>
      </c>
      <c r="T31" s="9">
        <f>-SUMIF(Shares!$B$2:$B$215,'UC1'!$A31,Shares!N$2:N$215)</f>
        <v>-0.81613411579281103</v>
      </c>
      <c r="U31" s="9">
        <f>-SUMIF(Shares!$B$2:$B$215,'UC1'!$A31,Shares!O$2:O$215)</f>
        <v>-0.79358754004526433</v>
      </c>
      <c r="V31" s="9">
        <f>-SUMIF(Shares!$B$2:$B$215,'UC1'!$A31,Shares!P$2:P$215)</f>
        <v>-0.97273678314663914</v>
      </c>
      <c r="W31" s="9">
        <f>-SUMIF(Shares!$B$2:$B$215,'UC1'!$A31,Shares!Q$2:Q$215)</f>
        <v>-0.57375026209024849</v>
      </c>
      <c r="X31" s="9">
        <f>-SUMIF(Shares!$B$2:$B$215,'UC1'!$A31,Shares!R$2:R$215)</f>
        <v>-0.67408062515404132</v>
      </c>
      <c r="Y31" s="9">
        <f>-SUMIF(Shares!$B$2:$B$215,'UC1'!$A31,Shares!S$2:S$215)</f>
        <v>-0.46251565439485059</v>
      </c>
      <c r="Z31" s="9">
        <f>-SUMIF(Shares!$B$2:$B$215,'UC1'!$A31,Shares!T$2:T$215)</f>
        <v>-0.62136782725363082</v>
      </c>
      <c r="AA31" s="9">
        <f>-SUMIF(Shares!$B$2:$B$215,'UC1'!$A31,Shares!U$2:U$215)</f>
        <v>-0.84196490831103088</v>
      </c>
      <c r="AB31" s="9">
        <f>-SUMIF(Shares!$B$2:$B$215,'UC1'!$A31,Shares!V$2:V$215)</f>
        <v>-0.33615645238452274</v>
      </c>
      <c r="AC31" s="9">
        <f>-SUMIF(Shares!$B$2:$B$215,'UC1'!$A31,Shares!W$2:W$215)</f>
        <v>-0.36657759940024054</v>
      </c>
      <c r="AD31" s="9">
        <f>-SUMIF(Shares!$B$2:$B$215,'UC1'!$A31,Shares!X$2:X$215)</f>
        <v>-0.64488711135058419</v>
      </c>
      <c r="AE31" s="9">
        <f>-SUMIF(Shares!$B$2:$B$215,'UC1'!$A31,Shares!Y$2:Y$215)</f>
        <v>-0.43644805033597484</v>
      </c>
      <c r="AF31" s="9">
        <f>-SUMIF(Shares!$B$2:$B$215,'UC1'!$A31,Shares!Z$2:Z$215)</f>
        <v>-0.63046573795367711</v>
      </c>
      <c r="AG31" s="9">
        <f>-SUMIF(Shares!$B$2:$B$215,'UC1'!$A31,Shares!AA$2:AA$215)</f>
        <v>-1</v>
      </c>
      <c r="AH31" s="9">
        <f>-SUMIF(Shares!$B$2:$B$215,'UC1'!$A31,Shares!AB$2:AB$215)</f>
        <v>-0.68715881389275668</v>
      </c>
      <c r="AI31" s="9">
        <f>-SUMIF(Shares!$B$2:$B$215,'UC1'!$A31,Shares!AC$2:AC$215)</f>
        <v>-0.85424445789679948</v>
      </c>
      <c r="AJ31" s="9">
        <f>-SUMIF(Shares!$B$2:$B$215,'UC1'!$A31,Shares!AD$2:AD$215)</f>
        <v>-0.43756123804900393</v>
      </c>
      <c r="AK31" s="9">
        <f>-SUMIF(Shares!$B$2:$B$215,'UC1'!$A31,Shares!AE$2:AE$215)</f>
        <v>-0.97920977655752794</v>
      </c>
      <c r="AL31" s="9">
        <f>-SUMIF(Shares!$B$2:$B$215,'UC1'!$A31,Shares!AF$2:AF$215)</f>
        <v>-0.63212352255038107</v>
      </c>
      <c r="AM31" s="9">
        <f>-SUMIF(Shares!$B$2:$B$215,'UC1'!$A31,Shares!AG$2:AG$215)</f>
        <v>-0.6992245472978672</v>
      </c>
      <c r="AN31" s="9">
        <f>-SUMIF(Shares!$B$2:$B$215,'UC1'!$A31,Shares!AH$2:AH$215)</f>
        <v>-0.32915338788109766</v>
      </c>
      <c r="AO31" s="9">
        <f>-SUMIF(Shares!$B$2:$B$215,'UC1'!$A31,Shares!AI$2:AI$215)</f>
        <v>-0.63991541601534596</v>
      </c>
      <c r="AP31" s="9">
        <f>-SUMIF(Shares!$B$2:$B$215,'UC1'!$A31,Shares!AJ$2:AJ$215)</f>
        <v>-0.96426166572393113</v>
      </c>
      <c r="AQ31" s="9">
        <f>-SUMIF(Shares!$B$2:$B$215,'UC1'!$A31,Shares!AK$2:AK$215)</f>
        <v>-0.76256312924288627</v>
      </c>
      <c r="AR31" s="9">
        <f>-SUMIF(Shares!$B$2:$B$215,'UC1'!$A31,Shares!AL$2:AL$215)</f>
        <v>-0.50803637160169157</v>
      </c>
      <c r="AS31" s="9">
        <f>-SUMIF(Shares!$B$2:$B$215,'UC1'!$A31,Shares!AM$2:AM$215)</f>
        <v>-0.5049314101147091</v>
      </c>
      <c r="AT31">
        <v>0</v>
      </c>
      <c r="AU31">
        <v>5</v>
      </c>
    </row>
    <row r="32" spans="1:47">
      <c r="A32" t="s">
        <v>136</v>
      </c>
      <c r="C32" t="str">
        <f t="shared" si="6"/>
        <v>RCUC-Lo_C_ES-CK-SS_ELC</v>
      </c>
      <c r="D32" s="8" t="s">
        <v>252</v>
      </c>
      <c r="E32" t="s">
        <v>263</v>
      </c>
      <c r="F32" t="str">
        <f t="shared" si="8"/>
        <v>NR_ES-SS-Cook</v>
      </c>
      <c r="G32" t="str">
        <f t="shared" si="7"/>
        <v>NR_ES-SS-Cook</v>
      </c>
      <c r="H32" s="13">
        <v>1</v>
      </c>
      <c r="I32" s="9">
        <f>-SUMIF(Shares!$B$2:$B$215,'UC1'!$A32,Shares!C$2:C$215)</f>
        <v>-0.35974776297214706</v>
      </c>
      <c r="J32" s="9">
        <f>-SUMIF(Shares!$B$2:$B$215,'UC1'!$A32,Shares!D$2:D$215)</f>
        <v>-0.61427790886664024</v>
      </c>
      <c r="K32" s="9">
        <f>-SUMIF(Shares!$B$2:$B$215,'UC1'!$A32,Shares!E$2:E$215)</f>
        <v>-1</v>
      </c>
      <c r="L32" s="9">
        <f>-SUMIF(Shares!$B$2:$B$215,'UC1'!$A32,Shares!F$2:F$215)</f>
        <v>-0.54914716596418001</v>
      </c>
      <c r="M32" s="9">
        <f>-SUMIF(Shares!$B$2:$B$215,'UC1'!$A32,Shares!G$2:G$215)</f>
        <v>-0.86511783707392764</v>
      </c>
      <c r="N32" s="9">
        <f>-SUMIF(Shares!$B$2:$B$215,'UC1'!$A32,Shares!H$2:H$215)</f>
        <v>-0.63241064158931981</v>
      </c>
      <c r="O32" s="9">
        <f>-SUMIF(Shares!$B$2:$B$215,'UC1'!$A32,Shares!I$2:I$215)</f>
        <v>-0.97455659758784663</v>
      </c>
      <c r="P32" s="9">
        <f>-SUMIF(Shares!$B$2:$B$215,'UC1'!$A32,Shares!J$2:J$215)</f>
        <v>-0.48153087672146622</v>
      </c>
      <c r="Q32" s="9">
        <f>-SUMIF(Shares!$B$2:$B$215,'UC1'!$A32,Shares!K$2:K$215)</f>
        <v>-0.37834881347686461</v>
      </c>
      <c r="R32" s="9">
        <f>-SUMIF(Shares!$B$2:$B$215,'UC1'!$A32,Shares!L$2:L$215)</f>
        <v>-0.71353178331668543</v>
      </c>
      <c r="S32" s="9">
        <f>-SUMIF(Shares!$B$2:$B$215,'UC1'!$A32,Shares!M$2:M$215)</f>
        <v>-0.86443558303850654</v>
      </c>
      <c r="T32" s="9">
        <f>-SUMIF(Shares!$B$2:$B$215,'UC1'!$A32,Shares!N$2:N$215)</f>
        <v>-0.81613411579281059</v>
      </c>
      <c r="U32" s="9">
        <f>-SUMIF(Shares!$B$2:$B$215,'UC1'!$A32,Shares!O$2:O$215)</f>
        <v>-0.79358754004526388</v>
      </c>
      <c r="V32" s="9">
        <f>-SUMIF(Shares!$B$2:$B$215,'UC1'!$A32,Shares!P$2:P$215)</f>
        <v>-0.97273678314663903</v>
      </c>
      <c r="W32" s="9">
        <f>-SUMIF(Shares!$B$2:$B$215,'UC1'!$A32,Shares!Q$2:Q$215)</f>
        <v>-0.57375026209024904</v>
      </c>
      <c r="X32" s="9">
        <f>-SUMIF(Shares!$B$2:$B$215,'UC1'!$A32,Shares!R$2:R$215)</f>
        <v>-0.67408062515404166</v>
      </c>
      <c r="Y32" s="9">
        <f>-SUMIF(Shares!$B$2:$B$215,'UC1'!$A32,Shares!S$2:S$215)</f>
        <v>-0.46251565439485032</v>
      </c>
      <c r="Z32" s="9">
        <f>-SUMIF(Shares!$B$2:$B$215,'UC1'!$A32,Shares!T$2:T$215)</f>
        <v>-0.62136782725363082</v>
      </c>
      <c r="AA32" s="9">
        <f>-SUMIF(Shares!$B$2:$B$215,'UC1'!$A32,Shares!U$2:U$215)</f>
        <v>-0.84196490831103077</v>
      </c>
      <c r="AB32" s="9">
        <f>-SUMIF(Shares!$B$2:$B$215,'UC1'!$A32,Shares!V$2:V$215)</f>
        <v>-0.33615645238452241</v>
      </c>
      <c r="AC32" s="9">
        <f>-SUMIF(Shares!$B$2:$B$215,'UC1'!$A32,Shares!W$2:W$215)</f>
        <v>-0.36657759940023987</v>
      </c>
      <c r="AD32" s="9">
        <f>-SUMIF(Shares!$B$2:$B$215,'UC1'!$A32,Shares!X$2:X$215)</f>
        <v>-0.64488711135058352</v>
      </c>
      <c r="AE32" s="9">
        <f>-SUMIF(Shares!$B$2:$B$215,'UC1'!$A32,Shares!Y$2:Y$215)</f>
        <v>-0.43644805033597478</v>
      </c>
      <c r="AF32" s="9">
        <f>-SUMIF(Shares!$B$2:$B$215,'UC1'!$A32,Shares!Z$2:Z$215)</f>
        <v>-0.63046573795367744</v>
      </c>
      <c r="AG32" s="9">
        <f>-SUMIF(Shares!$B$2:$B$215,'UC1'!$A32,Shares!AA$2:AA$215)</f>
        <v>-1</v>
      </c>
      <c r="AH32" s="9">
        <f>-SUMIF(Shares!$B$2:$B$215,'UC1'!$A32,Shares!AB$2:AB$215)</f>
        <v>-0.68715881389275568</v>
      </c>
      <c r="AI32" s="9">
        <f>-SUMIF(Shares!$B$2:$B$215,'UC1'!$A32,Shares!AC$2:AC$215)</f>
        <v>-0.85424445789679948</v>
      </c>
      <c r="AJ32" s="9">
        <f>-SUMIF(Shares!$B$2:$B$215,'UC1'!$A32,Shares!AD$2:AD$215)</f>
        <v>-0.43756123804900476</v>
      </c>
      <c r="AK32" s="9">
        <f>-SUMIF(Shares!$B$2:$B$215,'UC1'!$A32,Shares!AE$2:AE$215)</f>
        <v>-0.97920977655752806</v>
      </c>
      <c r="AL32" s="9">
        <f>-SUMIF(Shares!$B$2:$B$215,'UC1'!$A32,Shares!AF$2:AF$215)</f>
        <v>-0.63212352255038073</v>
      </c>
      <c r="AM32" s="9">
        <f>-SUMIF(Shares!$B$2:$B$215,'UC1'!$A32,Shares!AG$2:AG$215)</f>
        <v>-0.69922454729786632</v>
      </c>
      <c r="AN32" s="9">
        <f>-SUMIF(Shares!$B$2:$B$215,'UC1'!$A32,Shares!AH$2:AH$215)</f>
        <v>-0.32915338788109738</v>
      </c>
      <c r="AO32" s="9">
        <f>-SUMIF(Shares!$B$2:$B$215,'UC1'!$A32,Shares!AI$2:AI$215)</f>
        <v>-0.63991541601534629</v>
      </c>
      <c r="AP32" s="9">
        <f>-SUMIF(Shares!$B$2:$B$215,'UC1'!$A32,Shares!AJ$2:AJ$215)</f>
        <v>-0.96426166572393113</v>
      </c>
      <c r="AQ32" s="9">
        <f>-SUMIF(Shares!$B$2:$B$215,'UC1'!$A32,Shares!AK$2:AK$215)</f>
        <v>-0.76256312924288627</v>
      </c>
      <c r="AR32" s="9">
        <f>-SUMIF(Shares!$B$2:$B$215,'UC1'!$A32,Shares!AL$2:AL$215)</f>
        <v>-0.50803637160169135</v>
      </c>
      <c r="AS32" s="9">
        <f>-SUMIF(Shares!$B$2:$B$215,'UC1'!$A32,Shares!AM$2:AM$215)</f>
        <v>-0.5049314101147091</v>
      </c>
      <c r="AT32">
        <v>0</v>
      </c>
      <c r="AU32">
        <v>5</v>
      </c>
    </row>
    <row r="33" spans="1:47">
      <c r="A33" t="s">
        <v>153</v>
      </c>
      <c r="C33" t="str">
        <f t="shared" si="6"/>
        <v>RCUC-Lo_C_ES-SH-HO_ELC</v>
      </c>
      <c r="D33" s="8" t="s">
        <v>252</v>
      </c>
      <c r="E33" t="s">
        <v>263</v>
      </c>
      <c r="F33" t="str">
        <f t="shared" si="8"/>
        <v>NR_ES-HO-SpHeat</v>
      </c>
      <c r="G33" t="str">
        <f t="shared" ref="G33:G38" si="9">"NR_ES-"&amp;MID(A33,9,2)&amp;"-SpHeat"</f>
        <v>NR_ES-HO-SpHeat</v>
      </c>
      <c r="H33" s="13">
        <v>1</v>
      </c>
      <c r="I33" s="9">
        <f>-SUMIF(Shares!$B$2:$B$215,'UC1'!$A33,Shares!C$2:C$215)</f>
        <v>-0.58219209696073104</v>
      </c>
      <c r="J33" s="9">
        <f>-SUMIF(Shares!$B$2:$B$215,'UC1'!$A33,Shares!D$2:D$215)</f>
        <v>-0.13821466269543961</v>
      </c>
      <c r="K33" s="9">
        <f>-SUMIF(Shares!$B$2:$B$215,'UC1'!$A33,Shares!E$2:E$215)</f>
        <v>-2.4315547273868525E-2</v>
      </c>
      <c r="L33" s="9">
        <f>-SUMIF(Shares!$B$2:$B$215,'UC1'!$A33,Shares!F$2:F$215)</f>
        <v>-0.21479311746306659</v>
      </c>
      <c r="M33" s="9">
        <f>-SUMIF(Shares!$B$2:$B$215,'UC1'!$A33,Shares!G$2:G$215)</f>
        <v>-0.39031345601984568</v>
      </c>
      <c r="N33" s="9">
        <f>-SUMIF(Shares!$B$2:$B$215,'UC1'!$A33,Shares!H$2:H$215)</f>
        <v>-0.17812167280195904</v>
      </c>
      <c r="O33" s="9">
        <f>-SUMIF(Shares!$B$2:$B$215,'UC1'!$A33,Shares!I$2:I$215)</f>
        <v>-0.69928536102421146</v>
      </c>
      <c r="P33" s="9">
        <f>-SUMIF(Shares!$B$2:$B$215,'UC1'!$A33,Shares!J$2:J$215)</f>
        <v>-0.19553368590868825</v>
      </c>
      <c r="Q33" s="9">
        <f>-SUMIF(Shares!$B$2:$B$215,'UC1'!$A33,Shares!K$2:K$215)</f>
        <v>-0.10288169702130295</v>
      </c>
      <c r="R33" s="9">
        <f>-SUMIF(Shares!$B$2:$B$215,'UC1'!$A33,Shares!L$2:L$215)</f>
        <v>-0.1659095254189924</v>
      </c>
      <c r="S33" s="9">
        <f>-SUMIF(Shares!$B$2:$B$215,'UC1'!$A33,Shares!M$2:M$215)</f>
        <v>-0.31367143530282615</v>
      </c>
      <c r="T33" s="9">
        <f>-SUMIF(Shares!$B$2:$B$215,'UC1'!$A33,Shares!N$2:N$215)</f>
        <v>-0.63561316467239082</v>
      </c>
      <c r="U33" s="9">
        <f>-SUMIF(Shares!$B$2:$B$215,'UC1'!$A33,Shares!O$2:O$215)</f>
        <v>-0.47452705902501863</v>
      </c>
      <c r="V33" s="9">
        <f>-SUMIF(Shares!$B$2:$B$215,'UC1'!$A33,Shares!P$2:P$215)</f>
        <v>-0.37474580392207713</v>
      </c>
      <c r="W33" s="9">
        <f>-SUMIF(Shares!$B$2:$B$215,'UC1'!$A33,Shares!Q$2:Q$215)</f>
        <v>-0.32297895362187973</v>
      </c>
      <c r="X33" s="9">
        <f>-SUMIF(Shares!$B$2:$B$215,'UC1'!$A33,Shares!R$2:R$215)</f>
        <v>-0.2440587286345737</v>
      </c>
      <c r="Y33" s="9">
        <f>-SUMIF(Shares!$B$2:$B$215,'UC1'!$A33,Shares!S$2:S$215)</f>
        <v>-0.11671609657052109</v>
      </c>
      <c r="Z33" s="9">
        <f>-SUMIF(Shares!$B$2:$B$215,'UC1'!$A33,Shares!T$2:T$215)</f>
        <v>-0.25458615146485669</v>
      </c>
      <c r="AA33" s="9">
        <f>-SUMIF(Shares!$B$2:$B$215,'UC1'!$A33,Shares!U$2:U$215)</f>
        <v>-3.5822167912851664E-2</v>
      </c>
      <c r="AB33" s="9">
        <f>-SUMIF(Shares!$B$2:$B$215,'UC1'!$A33,Shares!V$2:V$215)</f>
        <v>-0.17660390756479316</v>
      </c>
      <c r="AC33" s="9">
        <f>-SUMIF(Shares!$B$2:$B$215,'UC1'!$A33,Shares!W$2:W$215)</f>
        <v>-0.19000195196585554</v>
      </c>
      <c r="AD33" s="9">
        <f>-SUMIF(Shares!$B$2:$B$215,'UC1'!$A33,Shares!X$2:X$215)</f>
        <v>-0.14309784316858498</v>
      </c>
      <c r="AE33" s="9">
        <f>-SUMIF(Shares!$B$2:$B$215,'UC1'!$A33,Shares!Y$2:Y$215)</f>
        <v>-0.26693745624129395</v>
      </c>
      <c r="AF33" s="9">
        <f>-SUMIF(Shares!$B$2:$B$215,'UC1'!$A33,Shares!Z$2:Z$215)</f>
        <v>-0.13408089602232143</v>
      </c>
      <c r="AG33" s="9">
        <f>-SUMIF(Shares!$B$2:$B$215,'UC1'!$A33,Shares!AA$2:AA$215)</f>
        <v>-1</v>
      </c>
      <c r="AH33" s="9">
        <f>-SUMIF(Shares!$B$2:$B$215,'UC1'!$A33,Shares!AB$2:AB$215)</f>
        <v>-0.2287131358924259</v>
      </c>
      <c r="AI33" s="9">
        <f>-SUMIF(Shares!$B$2:$B$215,'UC1'!$A33,Shares!AC$2:AC$215)</f>
        <v>-1</v>
      </c>
      <c r="AJ33" s="9">
        <f>-SUMIF(Shares!$B$2:$B$215,'UC1'!$A33,Shares!AD$2:AD$215)</f>
        <v>-0.14902133161670175</v>
      </c>
      <c r="AK33" s="9">
        <f>-SUMIF(Shares!$B$2:$B$215,'UC1'!$A33,Shares!AE$2:AE$215)</f>
        <v>-0.67801647375861096</v>
      </c>
      <c r="AL33" s="9">
        <f>-SUMIF(Shares!$B$2:$B$215,'UC1'!$A33,Shares!AF$2:AF$215)</f>
        <v>-0.23907408447116626</v>
      </c>
      <c r="AM33" s="9">
        <f>-SUMIF(Shares!$B$2:$B$215,'UC1'!$A33,Shares!AG$2:AG$215)</f>
        <v>-0.45669022281003391</v>
      </c>
      <c r="AN33" s="9">
        <f>-SUMIF(Shares!$B$2:$B$215,'UC1'!$A33,Shares!AH$2:AH$215)</f>
        <v>-0.14237477698559681</v>
      </c>
      <c r="AO33" s="9">
        <f>-SUMIF(Shares!$B$2:$B$215,'UC1'!$A33,Shares!AI$2:AI$215)</f>
        <v>-0.10819248271385665</v>
      </c>
      <c r="AP33" s="9">
        <f>-SUMIF(Shares!$B$2:$B$215,'UC1'!$A33,Shares!AJ$2:AJ$215)</f>
        <v>-0.43661843364630609</v>
      </c>
      <c r="AQ33" s="9">
        <f>-SUMIF(Shares!$B$2:$B$215,'UC1'!$A33,Shares!AK$2:AK$215)</f>
        <v>-0.18129824515049833</v>
      </c>
      <c r="AR33" s="9">
        <f>-SUMIF(Shares!$B$2:$B$215,'UC1'!$A33,Shares!AL$2:AL$215)</f>
        <v>-0.18904556614519286</v>
      </c>
      <c r="AS33" s="9">
        <f>-SUMIF(Shares!$B$2:$B$215,'UC1'!$A33,Shares!AM$2:AM$215)</f>
        <v>-0.34419247895740945</v>
      </c>
      <c r="AT33">
        <v>0</v>
      </c>
      <c r="AU33">
        <v>5</v>
      </c>
    </row>
    <row r="34" spans="1:47">
      <c r="A34" t="s">
        <v>161</v>
      </c>
      <c r="C34" t="str">
        <f t="shared" si="6"/>
        <v>RCUC-Lo_C_ES-SH-HR_ELC</v>
      </c>
      <c r="D34" s="8" t="s">
        <v>252</v>
      </c>
      <c r="E34" t="s">
        <v>263</v>
      </c>
      <c r="F34" t="str">
        <f t="shared" si="8"/>
        <v>NR_ES-HR-SpHeat</v>
      </c>
      <c r="G34" t="str">
        <f t="shared" si="9"/>
        <v>NR_ES-HR-SpHeat</v>
      </c>
      <c r="H34" s="13">
        <v>1</v>
      </c>
      <c r="I34" s="9">
        <f>-SUMIF(Shares!$B$2:$B$215,'UC1'!$A34,Shares!C$2:C$215)</f>
        <v>-0.58427573193360827</v>
      </c>
      <c r="J34" s="9">
        <f>-SUMIF(Shares!$B$2:$B$215,'UC1'!$A34,Shares!D$2:D$215)</f>
        <v>-0.13821466269543903</v>
      </c>
      <c r="K34" s="9">
        <f>-SUMIF(Shares!$B$2:$B$215,'UC1'!$A34,Shares!E$2:E$215)</f>
        <v>-2.567233859817936E-2</v>
      </c>
      <c r="L34" s="9">
        <f>-SUMIF(Shares!$B$2:$B$215,'UC1'!$A34,Shares!F$2:F$215)</f>
        <v>-0.21479311746306631</v>
      </c>
      <c r="M34" s="9">
        <f>-SUMIF(Shares!$B$2:$B$215,'UC1'!$A34,Shares!G$2:G$215)</f>
        <v>-0.39031345601984663</v>
      </c>
      <c r="N34" s="9">
        <f>-SUMIF(Shares!$B$2:$B$215,'UC1'!$A34,Shares!H$2:H$215)</f>
        <v>-0.17812167280195915</v>
      </c>
      <c r="O34" s="9">
        <f>-SUMIF(Shares!$B$2:$B$215,'UC1'!$A34,Shares!I$2:I$215)</f>
        <v>-0.69928536102421091</v>
      </c>
      <c r="P34" s="9">
        <f>-SUMIF(Shares!$B$2:$B$215,'UC1'!$A34,Shares!J$2:J$215)</f>
        <v>-0.19553368590868817</v>
      </c>
      <c r="Q34" s="9">
        <f>-SUMIF(Shares!$B$2:$B$215,'UC1'!$A34,Shares!K$2:K$215)</f>
        <v>-0.10288169702130288</v>
      </c>
      <c r="R34" s="9">
        <f>-SUMIF(Shares!$B$2:$B$215,'UC1'!$A34,Shares!L$2:L$215)</f>
        <v>-0.16590952541899265</v>
      </c>
      <c r="S34" s="9">
        <f>-SUMIF(Shares!$B$2:$B$215,'UC1'!$A34,Shares!M$2:M$215)</f>
        <v>-0.30807843137411828</v>
      </c>
      <c r="T34" s="9">
        <f>-SUMIF(Shares!$B$2:$B$215,'UC1'!$A34,Shares!N$2:N$215)</f>
        <v>-0.63561316467239137</v>
      </c>
      <c r="U34" s="9">
        <f>-SUMIF(Shares!$B$2:$B$215,'UC1'!$A34,Shares!O$2:O$215)</f>
        <v>-0.47501976605515012</v>
      </c>
      <c r="V34" s="9">
        <f>-SUMIF(Shares!$B$2:$B$215,'UC1'!$A34,Shares!P$2:P$215)</f>
        <v>-0.37375061797769282</v>
      </c>
      <c r="W34" s="9">
        <f>-SUMIF(Shares!$B$2:$B$215,'UC1'!$A34,Shares!Q$2:Q$215)</f>
        <v>-0.32297895362188034</v>
      </c>
      <c r="X34" s="9">
        <f>-SUMIF(Shares!$B$2:$B$215,'UC1'!$A34,Shares!R$2:R$215)</f>
        <v>-0.24417520412446508</v>
      </c>
      <c r="Y34" s="9">
        <f>-SUMIF(Shares!$B$2:$B$215,'UC1'!$A34,Shares!S$2:S$215)</f>
        <v>-0.11671609657052089</v>
      </c>
      <c r="Z34" s="9">
        <f>-SUMIF(Shares!$B$2:$B$215,'UC1'!$A34,Shares!T$2:T$215)</f>
        <v>-0.25458615146485658</v>
      </c>
      <c r="AA34" s="9">
        <f>-SUMIF(Shares!$B$2:$B$215,'UC1'!$A34,Shares!U$2:U$215)</f>
        <v>-3.5822167912851699E-2</v>
      </c>
      <c r="AB34" s="9">
        <f>-SUMIF(Shares!$B$2:$B$215,'UC1'!$A34,Shares!V$2:V$215)</f>
        <v>-0.17660390756479366</v>
      </c>
      <c r="AC34" s="9">
        <f>-SUMIF(Shares!$B$2:$B$215,'UC1'!$A34,Shares!W$2:W$215)</f>
        <v>-0.19282954635296748</v>
      </c>
      <c r="AD34" s="9">
        <f>-SUMIF(Shares!$B$2:$B$215,'UC1'!$A34,Shares!X$2:X$215)</f>
        <v>-0.14309784316858512</v>
      </c>
      <c r="AE34" s="9">
        <f>-SUMIF(Shares!$B$2:$B$215,'UC1'!$A34,Shares!Y$2:Y$215)</f>
        <v>-0.2669374562412935</v>
      </c>
      <c r="AF34" s="9">
        <f>-SUMIF(Shares!$B$2:$B$215,'UC1'!$A34,Shares!Z$2:Z$215)</f>
        <v>-0.13154823018795736</v>
      </c>
      <c r="AG34" s="9">
        <f>-SUMIF(Shares!$B$2:$B$215,'UC1'!$A34,Shares!AA$2:AA$215)</f>
        <v>-1</v>
      </c>
      <c r="AH34" s="9">
        <f>-SUMIF(Shares!$B$2:$B$215,'UC1'!$A34,Shares!AB$2:AB$215)</f>
        <v>-0.22914153628066208</v>
      </c>
      <c r="AI34" s="9">
        <f>-SUMIF(Shares!$B$2:$B$215,'UC1'!$A34,Shares!AC$2:AC$215)</f>
        <v>-1</v>
      </c>
      <c r="AJ34" s="9">
        <f>-SUMIF(Shares!$B$2:$B$215,'UC1'!$A34,Shares!AD$2:AD$215)</f>
        <v>-0.14901067242802701</v>
      </c>
      <c r="AK34" s="9">
        <f>-SUMIF(Shares!$B$2:$B$215,'UC1'!$A34,Shares!AE$2:AE$215)</f>
        <v>-0.67801647375861129</v>
      </c>
      <c r="AL34" s="9">
        <f>-SUMIF(Shares!$B$2:$B$215,'UC1'!$A34,Shares!AF$2:AF$215)</f>
        <v>-0.23907408447116665</v>
      </c>
      <c r="AM34" s="9">
        <f>-SUMIF(Shares!$B$2:$B$215,'UC1'!$A34,Shares!AG$2:AG$215)</f>
        <v>-0.45669022281003441</v>
      </c>
      <c r="AN34" s="9">
        <f>-SUMIF(Shares!$B$2:$B$215,'UC1'!$A34,Shares!AH$2:AH$215)</f>
        <v>-0.14237477698559711</v>
      </c>
      <c r="AO34" s="9">
        <f>-SUMIF(Shares!$B$2:$B$215,'UC1'!$A34,Shares!AI$2:AI$215)</f>
        <v>-0.11442299409185483</v>
      </c>
      <c r="AP34" s="9">
        <f>-SUMIF(Shares!$B$2:$B$215,'UC1'!$A34,Shares!AJ$2:AJ$215)</f>
        <v>-0.43661843364630498</v>
      </c>
      <c r="AQ34" s="9">
        <f>-SUMIF(Shares!$B$2:$B$215,'UC1'!$A34,Shares!AK$2:AK$215)</f>
        <v>-0.18129824515049803</v>
      </c>
      <c r="AR34" s="9">
        <f>-SUMIF(Shares!$B$2:$B$215,'UC1'!$A34,Shares!AL$2:AL$215)</f>
        <v>-0.18904556614519247</v>
      </c>
      <c r="AS34" s="9">
        <f>-SUMIF(Shares!$B$2:$B$215,'UC1'!$A34,Shares!AM$2:AM$215)</f>
        <v>-0.34328506286415295</v>
      </c>
      <c r="AT34">
        <v>0</v>
      </c>
      <c r="AU34">
        <v>5</v>
      </c>
    </row>
    <row r="35" spans="1:47">
      <c r="A35" t="s">
        <v>169</v>
      </c>
      <c r="C35" t="str">
        <f t="shared" si="6"/>
        <v>RCUC-Lo_C_ES-SH-OF_ELC</v>
      </c>
      <c r="D35" s="8" t="s">
        <v>252</v>
      </c>
      <c r="E35" t="s">
        <v>263</v>
      </c>
      <c r="F35" t="str">
        <f t="shared" si="8"/>
        <v>NR_ES-OF-SpHeat</v>
      </c>
      <c r="G35" t="str">
        <f t="shared" si="9"/>
        <v>NR_ES-OF-SpHeat</v>
      </c>
      <c r="H35" s="13">
        <v>1</v>
      </c>
      <c r="I35" s="9">
        <f>-SUMIF(Shares!$B$2:$B$215,'UC1'!$A35,Shares!C$2:C$215)</f>
        <v>-0.58219209696073071</v>
      </c>
      <c r="J35" s="9">
        <f>-SUMIF(Shares!$B$2:$B$215,'UC1'!$A35,Shares!D$2:D$215)</f>
        <v>-0.13821466269543939</v>
      </c>
      <c r="K35" s="9">
        <f>-SUMIF(Shares!$B$2:$B$215,'UC1'!$A35,Shares!E$2:E$215)</f>
        <v>-2.4315547273868466E-2</v>
      </c>
      <c r="L35" s="9">
        <f>-SUMIF(Shares!$B$2:$B$215,'UC1'!$A35,Shares!F$2:F$215)</f>
        <v>-0.2147931174630664</v>
      </c>
      <c r="M35" s="9">
        <f>-SUMIF(Shares!$B$2:$B$215,'UC1'!$A35,Shares!G$2:G$215)</f>
        <v>-0.39031345601984541</v>
      </c>
      <c r="N35" s="9">
        <f>-SUMIF(Shares!$B$2:$B$215,'UC1'!$A35,Shares!H$2:H$215)</f>
        <v>-0.17812167280195881</v>
      </c>
      <c r="O35" s="9">
        <f>-SUMIF(Shares!$B$2:$B$215,'UC1'!$A35,Shares!I$2:I$215)</f>
        <v>-0.69928536102421079</v>
      </c>
      <c r="P35" s="9">
        <f>-SUMIF(Shares!$B$2:$B$215,'UC1'!$A35,Shares!J$2:J$215)</f>
        <v>-0.1955336859086883</v>
      </c>
      <c r="Q35" s="9">
        <f>-SUMIF(Shares!$B$2:$B$215,'UC1'!$A35,Shares!K$2:K$215)</f>
        <v>-0.10288169702130276</v>
      </c>
      <c r="R35" s="9">
        <f>-SUMIF(Shares!$B$2:$B$215,'UC1'!$A35,Shares!L$2:L$215)</f>
        <v>-0.16590952541899257</v>
      </c>
      <c r="S35" s="9">
        <f>-SUMIF(Shares!$B$2:$B$215,'UC1'!$A35,Shares!M$2:M$215)</f>
        <v>-0.31367143530282748</v>
      </c>
      <c r="T35" s="9">
        <f>-SUMIF(Shares!$B$2:$B$215,'UC1'!$A35,Shares!N$2:N$215)</f>
        <v>-0.63561316467239171</v>
      </c>
      <c r="U35" s="9">
        <f>-SUMIF(Shares!$B$2:$B$215,'UC1'!$A35,Shares!O$2:O$215)</f>
        <v>-0.4745270590250199</v>
      </c>
      <c r="V35" s="9">
        <f>-SUMIF(Shares!$B$2:$B$215,'UC1'!$A35,Shares!P$2:P$215)</f>
        <v>-0.37474580392207751</v>
      </c>
      <c r="W35" s="9">
        <f>-SUMIF(Shares!$B$2:$B$215,'UC1'!$A35,Shares!Q$2:Q$215)</f>
        <v>-0.32297895362187967</v>
      </c>
      <c r="X35" s="9">
        <f>-SUMIF(Shares!$B$2:$B$215,'UC1'!$A35,Shares!R$2:R$215)</f>
        <v>-0.24405872863457367</v>
      </c>
      <c r="Y35" s="9">
        <f>-SUMIF(Shares!$B$2:$B$215,'UC1'!$A35,Shares!S$2:S$215)</f>
        <v>-0.11671609657052073</v>
      </c>
      <c r="Z35" s="9">
        <f>-SUMIF(Shares!$B$2:$B$215,'UC1'!$A35,Shares!T$2:T$215)</f>
        <v>-0.25458615146485686</v>
      </c>
      <c r="AA35" s="9">
        <f>-SUMIF(Shares!$B$2:$B$215,'UC1'!$A35,Shares!U$2:U$215)</f>
        <v>-3.5822167912851879E-2</v>
      </c>
      <c r="AB35" s="9">
        <f>-SUMIF(Shares!$B$2:$B$215,'UC1'!$A35,Shares!V$2:V$215)</f>
        <v>-0.17660390756479283</v>
      </c>
      <c r="AC35" s="9">
        <f>-SUMIF(Shares!$B$2:$B$215,'UC1'!$A35,Shares!W$2:W$215)</f>
        <v>-0.19000195196585573</v>
      </c>
      <c r="AD35" s="9">
        <f>-SUMIF(Shares!$B$2:$B$215,'UC1'!$A35,Shares!X$2:X$215)</f>
        <v>-0.14309784316858556</v>
      </c>
      <c r="AE35" s="9">
        <f>-SUMIF(Shares!$B$2:$B$215,'UC1'!$A35,Shares!Y$2:Y$215)</f>
        <v>-0.26693745624129323</v>
      </c>
      <c r="AF35" s="9">
        <f>-SUMIF(Shares!$B$2:$B$215,'UC1'!$A35,Shares!Z$2:Z$215)</f>
        <v>-0.13408089602232126</v>
      </c>
      <c r="AG35" s="9">
        <f>-SUMIF(Shares!$B$2:$B$215,'UC1'!$A35,Shares!AA$2:AA$215)</f>
        <v>-1</v>
      </c>
      <c r="AH35" s="9">
        <f>-SUMIF(Shares!$B$2:$B$215,'UC1'!$A35,Shares!AB$2:AB$215)</f>
        <v>-0.22871313589242592</v>
      </c>
      <c r="AI35" s="9">
        <f>-SUMIF(Shares!$B$2:$B$215,'UC1'!$A35,Shares!AC$2:AC$215)</f>
        <v>-1</v>
      </c>
      <c r="AJ35" s="9">
        <f>-SUMIF(Shares!$B$2:$B$215,'UC1'!$A35,Shares!AD$2:AD$215)</f>
        <v>-0.14902133161670228</v>
      </c>
      <c r="AK35" s="9">
        <f>-SUMIF(Shares!$B$2:$B$215,'UC1'!$A35,Shares!AE$2:AE$215)</f>
        <v>-0.67801647375861118</v>
      </c>
      <c r="AL35" s="9">
        <f>-SUMIF(Shares!$B$2:$B$215,'UC1'!$A35,Shares!AF$2:AF$215)</f>
        <v>-0.23907408447116615</v>
      </c>
      <c r="AM35" s="9">
        <f>-SUMIF(Shares!$B$2:$B$215,'UC1'!$A35,Shares!AG$2:AG$215)</f>
        <v>-0.4566902228100343</v>
      </c>
      <c r="AN35" s="9">
        <f>-SUMIF(Shares!$B$2:$B$215,'UC1'!$A35,Shares!AH$2:AH$215)</f>
        <v>-0.14237477698559739</v>
      </c>
      <c r="AO35" s="9">
        <f>-SUMIF(Shares!$B$2:$B$215,'UC1'!$A35,Shares!AI$2:AI$215)</f>
        <v>-0.1081924827138568</v>
      </c>
      <c r="AP35" s="9">
        <f>-SUMIF(Shares!$B$2:$B$215,'UC1'!$A35,Shares!AJ$2:AJ$215)</f>
        <v>-0.43661843364630581</v>
      </c>
      <c r="AQ35" s="9">
        <f>-SUMIF(Shares!$B$2:$B$215,'UC1'!$A35,Shares!AK$2:AK$215)</f>
        <v>-0.18129824515049886</v>
      </c>
      <c r="AR35" s="9">
        <f>-SUMIF(Shares!$B$2:$B$215,'UC1'!$A35,Shares!AL$2:AL$215)</f>
        <v>-0.18904556614519222</v>
      </c>
      <c r="AS35" s="9">
        <f>-SUMIF(Shares!$B$2:$B$215,'UC1'!$A35,Shares!AM$2:AM$215)</f>
        <v>-0.34419247895740968</v>
      </c>
      <c r="AT35">
        <v>0</v>
      </c>
      <c r="AU35">
        <v>5</v>
      </c>
    </row>
    <row r="36" spans="1:47">
      <c r="A36" t="s">
        <v>177</v>
      </c>
      <c r="C36" t="str">
        <f t="shared" si="6"/>
        <v>RCUC-Lo_C_ES-SH-SL_ELC</v>
      </c>
      <c r="D36" s="8" t="s">
        <v>252</v>
      </c>
      <c r="E36" t="s">
        <v>263</v>
      </c>
      <c r="F36" t="str">
        <f t="shared" si="8"/>
        <v>NR_ES-SL-SpHeat</v>
      </c>
      <c r="G36" t="str">
        <f t="shared" si="9"/>
        <v>NR_ES-SL-SpHeat</v>
      </c>
      <c r="H36" s="13">
        <v>1</v>
      </c>
      <c r="I36" s="9">
        <f>-SUMIF(Shares!$B$2:$B$215,'UC1'!$A36,Shares!C$2:C$215)</f>
        <v>-0.58219209696073093</v>
      </c>
      <c r="J36" s="9">
        <f>-SUMIF(Shares!$B$2:$B$215,'UC1'!$A36,Shares!D$2:D$215)</f>
        <v>-0.13821466269543928</v>
      </c>
      <c r="K36" s="9">
        <f>-SUMIF(Shares!$B$2:$B$215,'UC1'!$A36,Shares!E$2:E$215)</f>
        <v>-2.4315547273868438E-2</v>
      </c>
      <c r="L36" s="9">
        <f>-SUMIF(Shares!$B$2:$B$215,'UC1'!$A36,Shares!F$2:F$215)</f>
        <v>-0.21479311746306678</v>
      </c>
      <c r="M36" s="9">
        <f>-SUMIF(Shares!$B$2:$B$215,'UC1'!$A36,Shares!G$2:G$215)</f>
        <v>-0.39031345601984624</v>
      </c>
      <c r="N36" s="9">
        <f>-SUMIF(Shares!$B$2:$B$215,'UC1'!$A36,Shares!H$2:H$215)</f>
        <v>-0.17812167280195884</v>
      </c>
      <c r="O36" s="9">
        <f>-SUMIF(Shares!$B$2:$B$215,'UC1'!$A36,Shares!I$2:I$215)</f>
        <v>-0.69928536102421102</v>
      </c>
      <c r="P36" s="9">
        <f>-SUMIF(Shares!$B$2:$B$215,'UC1'!$A36,Shares!J$2:J$215)</f>
        <v>-0.19553368590868853</v>
      </c>
      <c r="Q36" s="9">
        <f>-SUMIF(Shares!$B$2:$B$215,'UC1'!$A36,Shares!K$2:K$215)</f>
        <v>-0.10288169702130281</v>
      </c>
      <c r="R36" s="9">
        <f>-SUMIF(Shares!$B$2:$B$215,'UC1'!$A36,Shares!L$2:L$215)</f>
        <v>-0.16590952541899245</v>
      </c>
      <c r="S36" s="9">
        <f>-SUMIF(Shares!$B$2:$B$215,'UC1'!$A36,Shares!M$2:M$215)</f>
        <v>-0.31367143530282698</v>
      </c>
      <c r="T36" s="9">
        <f>-SUMIF(Shares!$B$2:$B$215,'UC1'!$A36,Shares!N$2:N$215)</f>
        <v>-0.63561316467239182</v>
      </c>
      <c r="U36" s="9">
        <f>-SUMIF(Shares!$B$2:$B$215,'UC1'!$A36,Shares!O$2:O$215)</f>
        <v>-0.47452705902502024</v>
      </c>
      <c r="V36" s="9">
        <f>-SUMIF(Shares!$B$2:$B$215,'UC1'!$A36,Shares!P$2:P$215)</f>
        <v>-0.37474580392207757</v>
      </c>
      <c r="W36" s="9">
        <f>-SUMIF(Shares!$B$2:$B$215,'UC1'!$A36,Shares!Q$2:Q$215)</f>
        <v>-0.32297895362187984</v>
      </c>
      <c r="X36" s="9">
        <f>-SUMIF(Shares!$B$2:$B$215,'UC1'!$A36,Shares!R$2:R$215)</f>
        <v>-0.2440587286345739</v>
      </c>
      <c r="Y36" s="9">
        <f>-SUMIF(Shares!$B$2:$B$215,'UC1'!$A36,Shares!S$2:S$215)</f>
        <v>-0.11671609657052064</v>
      </c>
      <c r="Z36" s="9">
        <f>-SUMIF(Shares!$B$2:$B$215,'UC1'!$A36,Shares!T$2:T$215)</f>
        <v>-0.25458615146485725</v>
      </c>
      <c r="AA36" s="9">
        <f>-SUMIF(Shares!$B$2:$B$215,'UC1'!$A36,Shares!U$2:U$215)</f>
        <v>-3.5822167912851775E-2</v>
      </c>
      <c r="AB36" s="9">
        <f>-SUMIF(Shares!$B$2:$B$215,'UC1'!$A36,Shares!V$2:V$215)</f>
        <v>-0.17660390756479333</v>
      </c>
      <c r="AC36" s="9">
        <f>-SUMIF(Shares!$B$2:$B$215,'UC1'!$A36,Shares!W$2:W$215)</f>
        <v>-0.19000195196585581</v>
      </c>
      <c r="AD36" s="9">
        <f>-SUMIF(Shares!$B$2:$B$215,'UC1'!$A36,Shares!X$2:X$215)</f>
        <v>-0.14309784316858515</v>
      </c>
      <c r="AE36" s="9">
        <f>-SUMIF(Shares!$B$2:$B$215,'UC1'!$A36,Shares!Y$2:Y$215)</f>
        <v>-0.26693745624129339</v>
      </c>
      <c r="AF36" s="9">
        <f>-SUMIF(Shares!$B$2:$B$215,'UC1'!$A36,Shares!Z$2:Z$215)</f>
        <v>-0.13408089602232148</v>
      </c>
      <c r="AG36" s="9">
        <f>-SUMIF(Shares!$B$2:$B$215,'UC1'!$A36,Shares!AA$2:AA$215)</f>
        <v>-1</v>
      </c>
      <c r="AH36" s="9">
        <f>-SUMIF(Shares!$B$2:$B$215,'UC1'!$A36,Shares!AB$2:AB$215)</f>
        <v>-0.2287131358924262</v>
      </c>
      <c r="AI36" s="9">
        <f>-SUMIF(Shares!$B$2:$B$215,'UC1'!$A36,Shares!AC$2:AC$215)</f>
        <v>-1</v>
      </c>
      <c r="AJ36" s="9">
        <f>-SUMIF(Shares!$B$2:$B$215,'UC1'!$A36,Shares!AD$2:AD$215)</f>
        <v>-0.14902133161670181</v>
      </c>
      <c r="AK36" s="9">
        <f>-SUMIF(Shares!$B$2:$B$215,'UC1'!$A36,Shares!AE$2:AE$215)</f>
        <v>-0.67801647375861096</v>
      </c>
      <c r="AL36" s="9">
        <f>-SUMIF(Shares!$B$2:$B$215,'UC1'!$A36,Shares!AF$2:AF$215)</f>
        <v>-0.23907408447116682</v>
      </c>
      <c r="AM36" s="9">
        <f>-SUMIF(Shares!$B$2:$B$215,'UC1'!$A36,Shares!AG$2:AG$215)</f>
        <v>-0.45669022281003402</v>
      </c>
      <c r="AN36" s="9">
        <f>-SUMIF(Shares!$B$2:$B$215,'UC1'!$A36,Shares!AH$2:AH$215)</f>
        <v>-0.1423747769855972</v>
      </c>
      <c r="AO36" s="9">
        <f>-SUMIF(Shares!$B$2:$B$215,'UC1'!$A36,Shares!AI$2:AI$215)</f>
        <v>-0.10819248271385676</v>
      </c>
      <c r="AP36" s="9">
        <f>-SUMIF(Shares!$B$2:$B$215,'UC1'!$A36,Shares!AJ$2:AJ$215)</f>
        <v>-0.43661843364630554</v>
      </c>
      <c r="AQ36" s="9">
        <f>-SUMIF(Shares!$B$2:$B$215,'UC1'!$A36,Shares!AK$2:AK$215)</f>
        <v>-0.1812982451504985</v>
      </c>
      <c r="AR36" s="9">
        <f>-SUMIF(Shares!$B$2:$B$215,'UC1'!$A36,Shares!AL$2:AL$215)</f>
        <v>-0.18904556614519233</v>
      </c>
      <c r="AS36" s="9">
        <f>-SUMIF(Shares!$B$2:$B$215,'UC1'!$A36,Shares!AM$2:AM$215)</f>
        <v>-0.34419247895741001</v>
      </c>
      <c r="AT36">
        <v>0</v>
      </c>
      <c r="AU36">
        <v>5</v>
      </c>
    </row>
    <row r="37" spans="1:47">
      <c r="A37" t="s">
        <v>185</v>
      </c>
      <c r="C37" t="str">
        <f t="shared" si="6"/>
        <v>RCUC-Lo_C_ES-SH-SR_ELC</v>
      </c>
      <c r="D37" s="8" t="s">
        <v>252</v>
      </c>
      <c r="E37" t="s">
        <v>263</v>
      </c>
      <c r="F37" t="str">
        <f t="shared" si="8"/>
        <v>NR_ES-SR-SpHeat</v>
      </c>
      <c r="G37" t="str">
        <f t="shared" si="9"/>
        <v>NR_ES-SR-SpHeat</v>
      </c>
      <c r="H37" s="13">
        <v>1</v>
      </c>
      <c r="I37" s="9">
        <f>-SUMIF(Shares!$B$2:$B$215,'UC1'!$A37,Shares!C$2:C$215)</f>
        <v>-0.58219209696073104</v>
      </c>
      <c r="J37" s="9">
        <f>-SUMIF(Shares!$B$2:$B$215,'UC1'!$A37,Shares!D$2:D$215)</f>
        <v>-0.13821466269543878</v>
      </c>
      <c r="K37" s="9">
        <f>-SUMIF(Shares!$B$2:$B$215,'UC1'!$A37,Shares!E$2:E$215)</f>
        <v>-2.4315547273868494E-2</v>
      </c>
      <c r="L37" s="9">
        <f>-SUMIF(Shares!$B$2:$B$215,'UC1'!$A37,Shares!F$2:F$215)</f>
        <v>-0.21479311746306676</v>
      </c>
      <c r="M37" s="9">
        <f>-SUMIF(Shares!$B$2:$B$215,'UC1'!$A37,Shares!G$2:G$215)</f>
        <v>-0.39031345601984574</v>
      </c>
      <c r="N37" s="9">
        <f>-SUMIF(Shares!$B$2:$B$215,'UC1'!$A37,Shares!H$2:H$215)</f>
        <v>-0.17812167280195942</v>
      </c>
      <c r="O37" s="9">
        <f>-SUMIF(Shares!$B$2:$B$215,'UC1'!$A37,Shares!I$2:I$215)</f>
        <v>-0.69928536102421124</v>
      </c>
      <c r="P37" s="9">
        <f>-SUMIF(Shares!$B$2:$B$215,'UC1'!$A37,Shares!J$2:J$215)</f>
        <v>-0.19553368590868811</v>
      </c>
      <c r="Q37" s="9">
        <f>-SUMIF(Shares!$B$2:$B$215,'UC1'!$A37,Shares!K$2:K$215)</f>
        <v>-0.10288169702130279</v>
      </c>
      <c r="R37" s="9">
        <f>-SUMIF(Shares!$B$2:$B$215,'UC1'!$A37,Shares!L$2:L$215)</f>
        <v>-0.16590952541899198</v>
      </c>
      <c r="S37" s="9">
        <f>-SUMIF(Shares!$B$2:$B$215,'UC1'!$A37,Shares!M$2:M$215)</f>
        <v>-0.31367143530282732</v>
      </c>
      <c r="T37" s="9">
        <f>-SUMIF(Shares!$B$2:$B$215,'UC1'!$A37,Shares!N$2:N$215)</f>
        <v>-0.63561316467239115</v>
      </c>
      <c r="U37" s="9">
        <f>-SUMIF(Shares!$B$2:$B$215,'UC1'!$A37,Shares!O$2:O$215)</f>
        <v>-0.47452705902501963</v>
      </c>
      <c r="V37" s="9">
        <f>-SUMIF(Shares!$B$2:$B$215,'UC1'!$A37,Shares!P$2:P$215)</f>
        <v>-0.37474580392207685</v>
      </c>
      <c r="W37" s="9">
        <f>-SUMIF(Shares!$B$2:$B$215,'UC1'!$A37,Shares!Q$2:Q$215)</f>
        <v>-0.32297895362188023</v>
      </c>
      <c r="X37" s="9">
        <f>-SUMIF(Shares!$B$2:$B$215,'UC1'!$A37,Shares!R$2:R$215)</f>
        <v>-0.24405872863457456</v>
      </c>
      <c r="Y37" s="9">
        <f>-SUMIF(Shares!$B$2:$B$215,'UC1'!$A37,Shares!S$2:S$215)</f>
        <v>-0.11671609657052079</v>
      </c>
      <c r="Z37" s="9">
        <f>-SUMIF(Shares!$B$2:$B$215,'UC1'!$A37,Shares!T$2:T$215)</f>
        <v>-0.25458615146485719</v>
      </c>
      <c r="AA37" s="9">
        <f>-SUMIF(Shares!$B$2:$B$215,'UC1'!$A37,Shares!U$2:U$215)</f>
        <v>-3.582216791285172E-2</v>
      </c>
      <c r="AB37" s="9">
        <f>-SUMIF(Shares!$B$2:$B$215,'UC1'!$A37,Shares!V$2:V$215)</f>
        <v>-0.1766039075647933</v>
      </c>
      <c r="AC37" s="9">
        <f>-SUMIF(Shares!$B$2:$B$215,'UC1'!$A37,Shares!W$2:W$215)</f>
        <v>-0.1900019519658559</v>
      </c>
      <c r="AD37" s="9">
        <f>-SUMIF(Shares!$B$2:$B$215,'UC1'!$A37,Shares!X$2:X$215)</f>
        <v>-0.14309784316858506</v>
      </c>
      <c r="AE37" s="9">
        <f>-SUMIF(Shares!$B$2:$B$215,'UC1'!$A37,Shares!Y$2:Y$215)</f>
        <v>-0.2669374562412935</v>
      </c>
      <c r="AF37" s="9">
        <f>-SUMIF(Shares!$B$2:$B$215,'UC1'!$A37,Shares!Z$2:Z$215)</f>
        <v>-0.13408089602232171</v>
      </c>
      <c r="AG37" s="9">
        <f>-SUMIF(Shares!$B$2:$B$215,'UC1'!$A37,Shares!AA$2:AA$215)</f>
        <v>-1</v>
      </c>
      <c r="AH37" s="9">
        <f>-SUMIF(Shares!$B$2:$B$215,'UC1'!$A37,Shares!AB$2:AB$215)</f>
        <v>-0.22871313589242584</v>
      </c>
      <c r="AI37" s="9">
        <f>-SUMIF(Shares!$B$2:$B$215,'UC1'!$A37,Shares!AC$2:AC$215)</f>
        <v>-1</v>
      </c>
      <c r="AJ37" s="9">
        <f>-SUMIF(Shares!$B$2:$B$215,'UC1'!$A37,Shares!AD$2:AD$215)</f>
        <v>-0.14902133161670184</v>
      </c>
      <c r="AK37" s="9">
        <f>-SUMIF(Shares!$B$2:$B$215,'UC1'!$A37,Shares!AE$2:AE$215)</f>
        <v>-0.6780164737586114</v>
      </c>
      <c r="AL37" s="9">
        <f>-SUMIF(Shares!$B$2:$B$215,'UC1'!$A37,Shares!AF$2:AF$215)</f>
        <v>-0.23907408447116613</v>
      </c>
      <c r="AM37" s="9">
        <f>-SUMIF(Shares!$B$2:$B$215,'UC1'!$A37,Shares!AG$2:AG$215)</f>
        <v>-0.45669022281003441</v>
      </c>
      <c r="AN37" s="9">
        <f>-SUMIF(Shares!$B$2:$B$215,'UC1'!$A37,Shares!AH$2:AH$215)</f>
        <v>-0.14237477698559681</v>
      </c>
      <c r="AO37" s="9">
        <f>-SUMIF(Shares!$B$2:$B$215,'UC1'!$A37,Shares!AI$2:AI$215)</f>
        <v>-0.10819248271385679</v>
      </c>
      <c r="AP37" s="9">
        <f>-SUMIF(Shares!$B$2:$B$215,'UC1'!$A37,Shares!AJ$2:AJ$215)</f>
        <v>-0.43661843364630559</v>
      </c>
      <c r="AQ37" s="9">
        <f>-SUMIF(Shares!$B$2:$B$215,'UC1'!$A37,Shares!AK$2:AK$215)</f>
        <v>-0.18129824515049786</v>
      </c>
      <c r="AR37" s="9">
        <f>-SUMIF(Shares!$B$2:$B$215,'UC1'!$A37,Shares!AL$2:AL$215)</f>
        <v>-0.18904556614519277</v>
      </c>
      <c r="AS37" s="9">
        <f>-SUMIF(Shares!$B$2:$B$215,'UC1'!$A37,Shares!AM$2:AM$215)</f>
        <v>-0.34419247895740962</v>
      </c>
      <c r="AT37">
        <v>0</v>
      </c>
      <c r="AU37">
        <v>5</v>
      </c>
    </row>
    <row r="38" spans="1:47">
      <c r="A38" t="s">
        <v>193</v>
      </c>
      <c r="C38" t="str">
        <f t="shared" si="6"/>
        <v>RCUC-Lo_C_ES-SH-SS_ELC</v>
      </c>
      <c r="D38" s="8" t="s">
        <v>252</v>
      </c>
      <c r="E38" t="s">
        <v>263</v>
      </c>
      <c r="F38" t="str">
        <f t="shared" si="8"/>
        <v>NR_ES-SS-SpHeat</v>
      </c>
      <c r="G38" t="str">
        <f t="shared" si="9"/>
        <v>NR_ES-SS-SpHeat</v>
      </c>
      <c r="H38" s="13">
        <v>1</v>
      </c>
      <c r="I38" s="9">
        <f>-SUMIF(Shares!$B$2:$B$215,'UC1'!$A38,Shares!C$2:C$215)</f>
        <v>-0.71921549157938935</v>
      </c>
      <c r="J38" s="9">
        <f>-SUMIF(Shares!$B$2:$B$215,'UC1'!$A38,Shares!D$2:D$215)</f>
        <v>-0.17005164677452969</v>
      </c>
      <c r="K38" s="9">
        <f>-SUMIF(Shares!$B$2:$B$215,'UC1'!$A38,Shares!E$2:E$215)</f>
        <v>-3.6222031536509824E-2</v>
      </c>
      <c r="L38" s="9">
        <f>-SUMIF(Shares!$B$2:$B$215,'UC1'!$A38,Shares!F$2:F$215)</f>
        <v>-0.26189478335854666</v>
      </c>
      <c r="M38" s="9">
        <f>-SUMIF(Shares!$B$2:$B$215,'UC1'!$A38,Shares!G$2:G$215)</f>
        <v>-0.42599455648648082</v>
      </c>
      <c r="N38" s="9">
        <f>-SUMIF(Shares!$B$2:$B$215,'UC1'!$A38,Shares!H$2:H$215)</f>
        <v>-0.26017072862344331</v>
      </c>
      <c r="O38" s="9">
        <f>-SUMIF(Shares!$B$2:$B$215,'UC1'!$A38,Shares!I$2:I$215)</f>
        <v>-0.80515012776515893</v>
      </c>
      <c r="P38" s="9">
        <f>-SUMIF(Shares!$B$2:$B$215,'UC1'!$A38,Shares!J$2:J$215)</f>
        <v>-0.24158375427841766</v>
      </c>
      <c r="Q38" s="9">
        <f>-SUMIF(Shares!$B$2:$B$215,'UC1'!$A38,Shares!K$2:K$215)</f>
        <v>-0.14686714898833952</v>
      </c>
      <c r="R38" s="9">
        <f>-SUMIF(Shares!$B$2:$B$215,'UC1'!$A38,Shares!L$2:L$215)</f>
        <v>-0.21866954514558087</v>
      </c>
      <c r="S38" s="9">
        <f>-SUMIF(Shares!$B$2:$B$215,'UC1'!$A38,Shares!M$2:M$215)</f>
        <v>-0.33697781836701235</v>
      </c>
      <c r="T38" s="9">
        <f>-SUMIF(Shares!$B$2:$B$215,'UC1'!$A38,Shares!N$2:N$215)</f>
        <v>-0.74960090622618014</v>
      </c>
      <c r="U38" s="9">
        <f>-SUMIF(Shares!$B$2:$B$215,'UC1'!$A38,Shares!O$2:O$215)</f>
        <v>-0.60293938917886492</v>
      </c>
      <c r="V38" s="9">
        <f>-SUMIF(Shares!$B$2:$B$215,'UC1'!$A38,Shares!P$2:P$215)</f>
        <v>-0.45655275640921483</v>
      </c>
      <c r="W38" s="9">
        <f>-SUMIF(Shares!$B$2:$B$215,'UC1'!$A38,Shares!Q$2:Q$215)</f>
        <v>-0.43805805892996202</v>
      </c>
      <c r="X38" s="9">
        <f>-SUMIF(Shares!$B$2:$B$215,'UC1'!$A38,Shares!R$2:R$215)</f>
        <v>-0.28327099352306223</v>
      </c>
      <c r="Y38" s="9">
        <f>-SUMIF(Shares!$B$2:$B$215,'UC1'!$A38,Shares!S$2:S$215)</f>
        <v>-0.15801344243724633</v>
      </c>
      <c r="Z38" s="9">
        <f>-SUMIF(Shares!$B$2:$B$215,'UC1'!$A38,Shares!T$2:T$215)</f>
        <v>-0.33043374882049492</v>
      </c>
      <c r="AA38" s="9">
        <f>-SUMIF(Shares!$B$2:$B$215,'UC1'!$A38,Shares!U$2:U$215)</f>
        <v>-5.3959851262602894E-2</v>
      </c>
      <c r="AB38" s="9">
        <f>-SUMIF(Shares!$B$2:$B$215,'UC1'!$A38,Shares!V$2:V$215)</f>
        <v>-0.25784620631242883</v>
      </c>
      <c r="AC38" s="9">
        <f>-SUMIF(Shares!$B$2:$B$215,'UC1'!$A38,Shares!W$2:W$215)</f>
        <v>-0.28906002926226315</v>
      </c>
      <c r="AD38" s="9">
        <f>-SUMIF(Shares!$B$2:$B$215,'UC1'!$A38,Shares!X$2:X$215)</f>
        <v>-0.17705140488037757</v>
      </c>
      <c r="AE38" s="9">
        <f>-SUMIF(Shares!$B$2:$B$215,'UC1'!$A38,Shares!Y$2:Y$215)</f>
        <v>-0.38523000152522979</v>
      </c>
      <c r="AF38" s="9">
        <f>-SUMIF(Shares!$B$2:$B$215,'UC1'!$A38,Shares!Z$2:Z$215)</f>
        <v>-0.16745291678487689</v>
      </c>
      <c r="AG38" s="9">
        <f>-SUMIF(Shares!$B$2:$B$215,'UC1'!$A38,Shares!AA$2:AA$215)</f>
        <v>-1</v>
      </c>
      <c r="AH38" s="9">
        <f>-SUMIF(Shares!$B$2:$B$215,'UC1'!$A38,Shares!AB$2:AB$215)</f>
        <v>-0.32347849895267156</v>
      </c>
      <c r="AI38" s="9">
        <f>-SUMIF(Shares!$B$2:$B$215,'UC1'!$A38,Shares!AC$2:AC$215)</f>
        <v>-1</v>
      </c>
      <c r="AJ38" s="9">
        <f>-SUMIF(Shares!$B$2:$B$215,'UC1'!$A38,Shares!AD$2:AD$215)</f>
        <v>-0.22670723580503235</v>
      </c>
      <c r="AK38" s="9">
        <f>-SUMIF(Shares!$B$2:$B$215,'UC1'!$A38,Shares!AE$2:AE$215)</f>
        <v>-0.75923895881190206</v>
      </c>
      <c r="AL38" s="9">
        <f>-SUMIF(Shares!$B$2:$B$215,'UC1'!$A38,Shares!AF$2:AF$215)</f>
        <v>-0.34053346481232249</v>
      </c>
      <c r="AM38" s="9">
        <f>-SUMIF(Shares!$B$2:$B$215,'UC1'!$A38,Shares!AG$2:AG$215)</f>
        <v>-0.56043966151483815</v>
      </c>
      <c r="AN38" s="9">
        <f>-SUMIF(Shares!$B$2:$B$215,'UC1'!$A38,Shares!AH$2:AH$215)</f>
        <v>-0.16967061396300331</v>
      </c>
      <c r="AO38" s="9">
        <f>-SUMIF(Shares!$B$2:$B$215,'UC1'!$A38,Shares!AI$2:AI$215)</f>
        <v>-0.16255991465548897</v>
      </c>
      <c r="AP38" s="9">
        <f>-SUMIF(Shares!$B$2:$B$215,'UC1'!$A38,Shares!AJ$2:AJ$215)</f>
        <v>-0.51564389713467618</v>
      </c>
      <c r="AQ38" s="9">
        <f>-SUMIF(Shares!$B$2:$B$215,'UC1'!$A38,Shares!AK$2:AK$215)</f>
        <v>-0.23005246046568137</v>
      </c>
      <c r="AR38" s="9">
        <f>-SUMIF(Shares!$B$2:$B$215,'UC1'!$A38,Shares!AL$2:AL$215)</f>
        <v>-0.24421201618374341</v>
      </c>
      <c r="AS38" s="9">
        <f>-SUMIF(Shares!$B$2:$B$215,'UC1'!$A38,Shares!AM$2:AM$215)</f>
        <v>-0.47814102518476204</v>
      </c>
      <c r="AT38">
        <v>0</v>
      </c>
      <c r="AU38">
        <v>5</v>
      </c>
    </row>
    <row r="39" spans="1:47">
      <c r="A39" t="s">
        <v>201</v>
      </c>
      <c r="C39" t="str">
        <f t="shared" si="6"/>
        <v>RCUC-Lo_C_ES-WH-HO_ELC</v>
      </c>
      <c r="D39" s="8" t="s">
        <v>252</v>
      </c>
      <c r="E39" t="s">
        <v>263</v>
      </c>
      <c r="F39" t="str">
        <f t="shared" si="8"/>
        <v>NR_ES-HO-WatHeat</v>
      </c>
      <c r="G39" t="str">
        <f t="shared" ref="G39:G44" si="10">"NR_ES-"&amp;MID(A39,9,2)&amp;"-WatHeat"</f>
        <v>NR_ES-HO-WatHeat</v>
      </c>
      <c r="H39" s="13">
        <v>1</v>
      </c>
      <c r="I39" s="9">
        <f>-SUMIF(Shares!$B$2:$B$215,'UC1'!$A39,Shares!C$2:C$215)</f>
        <v>-0.43305433707484936</v>
      </c>
      <c r="J39" s="9">
        <f>-SUMIF(Shares!$B$2:$B$215,'UC1'!$A39,Shares!D$2:D$215)</f>
        <v>-9.8152703394439697E-2</v>
      </c>
      <c r="K39" s="9">
        <f>-SUMIF(Shares!$B$2:$B$215,'UC1'!$A39,Shares!E$2:E$215)</f>
        <v>-0.11119490366036373</v>
      </c>
      <c r="L39" s="9">
        <f>-SUMIF(Shares!$B$2:$B$215,'UC1'!$A39,Shares!F$2:F$215)</f>
        <v>-0.15770145076751504</v>
      </c>
      <c r="M39" s="9">
        <f>-SUMIF(Shares!$B$2:$B$215,'UC1'!$A39,Shares!G$2:G$215)</f>
        <v>-0.59272841293721701</v>
      </c>
      <c r="N39" s="9">
        <f>-SUMIF(Shares!$B$2:$B$215,'UC1'!$A39,Shares!H$2:H$215)</f>
        <v>-0.1192440253113365</v>
      </c>
      <c r="O39" s="9">
        <f>-SUMIF(Shares!$B$2:$B$215,'UC1'!$A39,Shares!I$2:I$215)</f>
        <v>-0.30962995780085906</v>
      </c>
      <c r="P39" s="9">
        <f>-SUMIF(Shares!$B$2:$B$215,'UC1'!$A39,Shares!J$2:J$215)</f>
        <v>-0.24021308445867992</v>
      </c>
      <c r="Q39" s="9">
        <f>-SUMIF(Shares!$B$2:$B$215,'UC1'!$A39,Shares!K$2:K$215)</f>
        <v>-6.7378648609117006E-2</v>
      </c>
      <c r="R39" s="9">
        <f>-SUMIF(Shares!$B$2:$B$215,'UC1'!$A39,Shares!L$2:L$215)</f>
        <v>-0.29603821927044643</v>
      </c>
      <c r="S39" s="9">
        <f>-SUMIF(Shares!$B$2:$B$215,'UC1'!$A39,Shares!M$2:M$215)</f>
        <v>-0.35561154323953054</v>
      </c>
      <c r="T39" s="9">
        <f>-SUMIF(Shares!$B$2:$B$215,'UC1'!$A39,Shares!N$2:N$215)</f>
        <v>-0.75360769977639508</v>
      </c>
      <c r="U39" s="9">
        <f>-SUMIF(Shares!$B$2:$B$215,'UC1'!$A39,Shares!O$2:O$215)</f>
        <v>-0.57443463415994378</v>
      </c>
      <c r="V39" s="9">
        <f>-SUMIF(Shares!$B$2:$B$215,'UC1'!$A39,Shares!P$2:P$215)</f>
        <v>-0.45261722420124167</v>
      </c>
      <c r="W39" s="9">
        <f>-SUMIF(Shares!$B$2:$B$215,'UC1'!$A39,Shares!Q$2:Q$215)</f>
        <v>-0.35097191492673407</v>
      </c>
      <c r="X39" s="9">
        <f>-SUMIF(Shares!$B$2:$B$215,'UC1'!$A39,Shares!R$2:R$215)</f>
        <v>-0.47207507833409573</v>
      </c>
      <c r="Y39" s="9">
        <f>-SUMIF(Shares!$B$2:$B$215,'UC1'!$A39,Shares!S$2:S$215)</f>
        <v>-0.20426424056701772</v>
      </c>
      <c r="Z39" s="9">
        <f>-SUMIF(Shares!$B$2:$B$215,'UC1'!$A39,Shares!T$2:T$215)</f>
        <v>-0.26147725745285583</v>
      </c>
      <c r="AA39" s="9">
        <f>-SUMIF(Shares!$B$2:$B$215,'UC1'!$A39,Shares!U$2:U$215)</f>
        <v>-0.29446626999547759</v>
      </c>
      <c r="AB39" s="9">
        <f>-SUMIF(Shares!$B$2:$B$215,'UC1'!$A39,Shares!V$2:V$215)</f>
        <v>-0.29147080896778776</v>
      </c>
      <c r="AC39" s="9">
        <f>-SUMIF(Shares!$B$2:$B$215,'UC1'!$A39,Shares!W$2:W$215)</f>
        <v>-0.36126269137812678</v>
      </c>
      <c r="AD39" s="9">
        <f>-SUMIF(Shares!$B$2:$B$215,'UC1'!$A39,Shares!X$2:X$215)</f>
        <v>-0.16672823548840207</v>
      </c>
      <c r="AE39" s="9">
        <f>-SUMIF(Shares!$B$2:$B$215,'UC1'!$A39,Shares!Y$2:Y$215)</f>
        <v>-9.0604077021882556E-2</v>
      </c>
      <c r="AF39" s="9">
        <f>-SUMIF(Shares!$B$2:$B$215,'UC1'!$A39,Shares!Z$2:Z$215)</f>
        <v>-0.16208875202026551</v>
      </c>
      <c r="AG39" s="9">
        <f>-SUMIF(Shares!$B$2:$B$215,'UC1'!$A39,Shares!AA$2:AA$215)</f>
        <v>-1</v>
      </c>
      <c r="AH39" s="9">
        <f>-SUMIF(Shares!$B$2:$B$215,'UC1'!$A39,Shares!AB$2:AB$215)</f>
        <v>-0.46756012692658483</v>
      </c>
      <c r="AI39" s="9">
        <f>-SUMIF(Shares!$B$2:$B$215,'UC1'!$A39,Shares!AC$2:AC$215)</f>
        <v>-0.90626760190534839</v>
      </c>
      <c r="AJ39" s="9">
        <f>-SUMIF(Shares!$B$2:$B$215,'UC1'!$A39,Shares!AD$2:AD$215)</f>
        <v>-0.19036141973634171</v>
      </c>
      <c r="AK39" s="9">
        <f>-SUMIF(Shares!$B$2:$B$215,'UC1'!$A39,Shares!AE$2:AE$215)</f>
        <v>-0.79903375542955524</v>
      </c>
      <c r="AL39" s="9">
        <f>-SUMIF(Shares!$B$2:$B$215,'UC1'!$A39,Shares!AF$2:AF$215)</f>
        <v>-0.32694113130485519</v>
      </c>
      <c r="AM39" s="9">
        <f>-SUMIF(Shares!$B$2:$B$215,'UC1'!$A39,Shares!AG$2:AG$215)</f>
        <v>-0.48895336223532482</v>
      </c>
      <c r="AN39" s="9">
        <f>-SUMIF(Shares!$B$2:$B$215,'UC1'!$A39,Shares!AH$2:AH$215)</f>
        <v>-0.15123693804807178</v>
      </c>
      <c r="AO39" s="9">
        <f>-SUMIF(Shares!$B$2:$B$215,'UC1'!$A39,Shares!AI$2:AI$215)</f>
        <v>-0.35420842590105489</v>
      </c>
      <c r="AP39" s="9">
        <f>-SUMIF(Shares!$B$2:$B$215,'UC1'!$A39,Shares!AJ$2:AJ$215)</f>
        <v>-0.26918121834723285</v>
      </c>
      <c r="AQ39" s="9">
        <f>-SUMIF(Shares!$B$2:$B$215,'UC1'!$A39,Shares!AK$2:AK$215)</f>
        <v>-0.26203250794080635</v>
      </c>
      <c r="AR39" s="9">
        <f>-SUMIF(Shares!$B$2:$B$215,'UC1'!$A39,Shares!AL$2:AL$215)</f>
        <v>-0.1957726383639263</v>
      </c>
      <c r="AS39" s="9">
        <f>-SUMIF(Shares!$B$2:$B$215,'UC1'!$A39,Shares!AM$2:AM$215)</f>
        <v>-0.41532777849643515</v>
      </c>
      <c r="AT39">
        <v>0</v>
      </c>
      <c r="AU39">
        <v>5</v>
      </c>
    </row>
    <row r="40" spans="1:47">
      <c r="A40" t="s">
        <v>209</v>
      </c>
      <c r="C40" t="str">
        <f t="shared" si="6"/>
        <v>RCUC-Lo_C_ES-WH-HR_ELC</v>
      </c>
      <c r="D40" s="8" t="s">
        <v>252</v>
      </c>
      <c r="E40" t="s">
        <v>263</v>
      </c>
      <c r="F40" t="str">
        <f t="shared" si="8"/>
        <v>NR_ES-HR-WatHeat</v>
      </c>
      <c r="G40" t="str">
        <f t="shared" si="10"/>
        <v>NR_ES-HR-WatHeat</v>
      </c>
      <c r="H40" s="13">
        <v>1</v>
      </c>
      <c r="I40" s="9">
        <f>-SUMIF(Shares!$B$2:$B$215,'UC1'!$A40,Shares!C$2:C$215)</f>
        <v>-0.43305433707484847</v>
      </c>
      <c r="J40" s="9">
        <f>-SUMIF(Shares!$B$2:$B$215,'UC1'!$A40,Shares!D$2:D$215)</f>
        <v>-9.8152703394439725E-2</v>
      </c>
      <c r="K40" s="9">
        <f>-SUMIF(Shares!$B$2:$B$215,'UC1'!$A40,Shares!E$2:E$215)</f>
        <v>-0.1111949036603634</v>
      </c>
      <c r="L40" s="9">
        <f>-SUMIF(Shares!$B$2:$B$215,'UC1'!$A40,Shares!F$2:F$215)</f>
        <v>-0.15770145076751463</v>
      </c>
      <c r="M40" s="9">
        <f>-SUMIF(Shares!$B$2:$B$215,'UC1'!$A40,Shares!G$2:G$215)</f>
        <v>-0.59272841293721734</v>
      </c>
      <c r="N40" s="9">
        <f>-SUMIF(Shares!$B$2:$B$215,'UC1'!$A40,Shares!H$2:H$215)</f>
        <v>-0.11924402531133675</v>
      </c>
      <c r="O40" s="9">
        <f>-SUMIF(Shares!$B$2:$B$215,'UC1'!$A40,Shares!I$2:I$215)</f>
        <v>-0.30962995780085861</v>
      </c>
      <c r="P40" s="9">
        <f>-SUMIF(Shares!$B$2:$B$215,'UC1'!$A40,Shares!J$2:J$215)</f>
        <v>-0.2402130844586797</v>
      </c>
      <c r="Q40" s="9">
        <f>-SUMIF(Shares!$B$2:$B$215,'UC1'!$A40,Shares!K$2:K$215)</f>
        <v>-6.7378648609116826E-2</v>
      </c>
      <c r="R40" s="9">
        <f>-SUMIF(Shares!$B$2:$B$215,'UC1'!$A40,Shares!L$2:L$215)</f>
        <v>-0.2960382192704466</v>
      </c>
      <c r="S40" s="9">
        <f>-SUMIF(Shares!$B$2:$B$215,'UC1'!$A40,Shares!M$2:M$215)</f>
        <v>-0.35561154323952954</v>
      </c>
      <c r="T40" s="9">
        <f>-SUMIF(Shares!$B$2:$B$215,'UC1'!$A40,Shares!N$2:N$215)</f>
        <v>-0.75360769977639452</v>
      </c>
      <c r="U40" s="9">
        <f>-SUMIF(Shares!$B$2:$B$215,'UC1'!$A40,Shares!O$2:O$215)</f>
        <v>-0.574434634159944</v>
      </c>
      <c r="V40" s="9">
        <f>-SUMIF(Shares!$B$2:$B$215,'UC1'!$A40,Shares!P$2:P$215)</f>
        <v>-0.45261722420124234</v>
      </c>
      <c r="W40" s="9">
        <f>-SUMIF(Shares!$B$2:$B$215,'UC1'!$A40,Shares!Q$2:Q$215)</f>
        <v>-0.35097191492673402</v>
      </c>
      <c r="X40" s="9">
        <f>-SUMIF(Shares!$B$2:$B$215,'UC1'!$A40,Shares!R$2:R$215)</f>
        <v>-0.47207507833409651</v>
      </c>
      <c r="Y40" s="9">
        <f>-SUMIF(Shares!$B$2:$B$215,'UC1'!$A40,Shares!S$2:S$215)</f>
        <v>-0.20426424056701761</v>
      </c>
      <c r="Z40" s="9">
        <f>-SUMIF(Shares!$B$2:$B$215,'UC1'!$A40,Shares!T$2:T$215)</f>
        <v>-0.2614772574528561</v>
      </c>
      <c r="AA40" s="9">
        <f>-SUMIF(Shares!$B$2:$B$215,'UC1'!$A40,Shares!U$2:U$215)</f>
        <v>-0.29446626999547731</v>
      </c>
      <c r="AB40" s="9">
        <f>-SUMIF(Shares!$B$2:$B$215,'UC1'!$A40,Shares!V$2:V$215)</f>
        <v>-0.29147080896778838</v>
      </c>
      <c r="AC40" s="9">
        <f>-SUMIF(Shares!$B$2:$B$215,'UC1'!$A40,Shares!W$2:W$215)</f>
        <v>-0.36126269137812655</v>
      </c>
      <c r="AD40" s="9">
        <f>-SUMIF(Shares!$B$2:$B$215,'UC1'!$A40,Shares!X$2:X$215)</f>
        <v>-0.16672823548840254</v>
      </c>
      <c r="AE40" s="9">
        <f>-SUMIF(Shares!$B$2:$B$215,'UC1'!$A40,Shares!Y$2:Y$215)</f>
        <v>-9.0604077021882362E-2</v>
      </c>
      <c r="AF40" s="9">
        <f>-SUMIF(Shares!$B$2:$B$215,'UC1'!$A40,Shares!Z$2:Z$215)</f>
        <v>-0.16208875202026637</v>
      </c>
      <c r="AG40" s="9">
        <f>-SUMIF(Shares!$B$2:$B$215,'UC1'!$A40,Shares!AA$2:AA$215)</f>
        <v>-1</v>
      </c>
      <c r="AH40" s="9">
        <f>-SUMIF(Shares!$B$2:$B$215,'UC1'!$A40,Shares!AB$2:AB$215)</f>
        <v>-0.46756012692658444</v>
      </c>
      <c r="AI40" s="9">
        <f>-SUMIF(Shares!$B$2:$B$215,'UC1'!$A40,Shares!AC$2:AC$215)</f>
        <v>-0.9062676019053485</v>
      </c>
      <c r="AJ40" s="9">
        <f>-SUMIF(Shares!$B$2:$B$215,'UC1'!$A40,Shares!AD$2:AD$215)</f>
        <v>-0.19036141973634221</v>
      </c>
      <c r="AK40" s="9">
        <f>-SUMIF(Shares!$B$2:$B$215,'UC1'!$A40,Shares!AE$2:AE$215)</f>
        <v>-0.79903375542955546</v>
      </c>
      <c r="AL40" s="9">
        <f>-SUMIF(Shares!$B$2:$B$215,'UC1'!$A40,Shares!AF$2:AF$215)</f>
        <v>-0.32694113130485503</v>
      </c>
      <c r="AM40" s="9">
        <f>-SUMIF(Shares!$B$2:$B$215,'UC1'!$A40,Shares!AG$2:AG$215)</f>
        <v>-0.48895336223532387</v>
      </c>
      <c r="AN40" s="9">
        <f>-SUMIF(Shares!$B$2:$B$215,'UC1'!$A40,Shares!AH$2:AH$215)</f>
        <v>-0.15123693804807181</v>
      </c>
      <c r="AO40" s="9">
        <f>-SUMIF(Shares!$B$2:$B$215,'UC1'!$A40,Shares!AI$2:AI$215)</f>
        <v>-0.35420842590105522</v>
      </c>
      <c r="AP40" s="9">
        <f>-SUMIF(Shares!$B$2:$B$215,'UC1'!$A40,Shares!AJ$2:AJ$215)</f>
        <v>-0.26918121834723235</v>
      </c>
      <c r="AQ40" s="9">
        <f>-SUMIF(Shares!$B$2:$B$215,'UC1'!$A40,Shares!AK$2:AK$215)</f>
        <v>-0.26203250794080629</v>
      </c>
      <c r="AR40" s="9">
        <f>-SUMIF(Shares!$B$2:$B$215,'UC1'!$A40,Shares!AL$2:AL$215)</f>
        <v>-0.19577263836392661</v>
      </c>
      <c r="AS40" s="9">
        <f>-SUMIF(Shares!$B$2:$B$215,'UC1'!$A40,Shares!AM$2:AM$215)</f>
        <v>-0.41532777849643554</v>
      </c>
      <c r="AT40">
        <v>0</v>
      </c>
      <c r="AU40">
        <v>5</v>
      </c>
    </row>
    <row r="41" spans="1:47">
      <c r="A41" t="s">
        <v>217</v>
      </c>
      <c r="C41" t="str">
        <f t="shared" si="6"/>
        <v>RCUC-Lo_C_ES-WH-OF_ELC</v>
      </c>
      <c r="D41" s="8" t="s">
        <v>252</v>
      </c>
      <c r="E41" t="s">
        <v>263</v>
      </c>
      <c r="F41" t="str">
        <f t="shared" si="8"/>
        <v>NR_ES-OF-WatHeat</v>
      </c>
      <c r="G41" t="str">
        <f t="shared" si="10"/>
        <v>NR_ES-OF-WatHeat</v>
      </c>
      <c r="H41" s="13">
        <v>1</v>
      </c>
      <c r="I41" s="9">
        <f>-SUMIF(Shares!$B$2:$B$215,'UC1'!$A41,Shares!C$2:C$215)</f>
        <v>-0.43305433707484814</v>
      </c>
      <c r="J41" s="9">
        <f>-SUMIF(Shares!$B$2:$B$215,'UC1'!$A41,Shares!D$2:D$215)</f>
        <v>-9.8152703394439822E-2</v>
      </c>
      <c r="K41" s="9">
        <f>-SUMIF(Shares!$B$2:$B$215,'UC1'!$A41,Shares!E$2:E$215)</f>
        <v>-0.11119490366036348</v>
      </c>
      <c r="L41" s="9">
        <f>-SUMIF(Shares!$B$2:$B$215,'UC1'!$A41,Shares!F$2:F$215)</f>
        <v>-0.15770145076751457</v>
      </c>
      <c r="M41" s="9">
        <f>-SUMIF(Shares!$B$2:$B$215,'UC1'!$A41,Shares!G$2:G$215)</f>
        <v>-0.59272841293721634</v>
      </c>
      <c r="N41" s="9">
        <f>-SUMIF(Shares!$B$2:$B$215,'UC1'!$A41,Shares!H$2:H$215)</f>
        <v>-0.11924402531133677</v>
      </c>
      <c r="O41" s="9">
        <f>-SUMIF(Shares!$B$2:$B$215,'UC1'!$A41,Shares!I$2:I$215)</f>
        <v>-0.30962995780085834</v>
      </c>
      <c r="P41" s="9">
        <f>-SUMIF(Shares!$B$2:$B$215,'UC1'!$A41,Shares!J$2:J$215)</f>
        <v>-0.24021308445867881</v>
      </c>
      <c r="Q41" s="9">
        <f>-SUMIF(Shares!$B$2:$B$215,'UC1'!$A41,Shares!K$2:K$215)</f>
        <v>-6.7378648609116895E-2</v>
      </c>
      <c r="R41" s="9">
        <f>-SUMIF(Shares!$B$2:$B$215,'UC1'!$A41,Shares!L$2:L$215)</f>
        <v>-0.29603821927044605</v>
      </c>
      <c r="S41" s="9">
        <f>-SUMIF(Shares!$B$2:$B$215,'UC1'!$A41,Shares!M$2:M$215)</f>
        <v>-0.35561154323953093</v>
      </c>
      <c r="T41" s="9">
        <f>-SUMIF(Shares!$B$2:$B$215,'UC1'!$A41,Shares!N$2:N$215)</f>
        <v>-0.75360769977639486</v>
      </c>
      <c r="U41" s="9">
        <f>-SUMIF(Shares!$B$2:$B$215,'UC1'!$A41,Shares!O$2:O$215)</f>
        <v>-0.57443463415994345</v>
      </c>
      <c r="V41" s="9">
        <f>-SUMIF(Shares!$B$2:$B$215,'UC1'!$A41,Shares!P$2:P$215)</f>
        <v>-0.45261722420124262</v>
      </c>
      <c r="W41" s="9">
        <f>-SUMIF(Shares!$B$2:$B$215,'UC1'!$A41,Shares!Q$2:Q$215)</f>
        <v>-0.35097191492673468</v>
      </c>
      <c r="X41" s="9">
        <f>-SUMIF(Shares!$B$2:$B$215,'UC1'!$A41,Shares!R$2:R$215)</f>
        <v>-0.47207507833409584</v>
      </c>
      <c r="Y41" s="9">
        <f>-SUMIF(Shares!$B$2:$B$215,'UC1'!$A41,Shares!S$2:S$215)</f>
        <v>-0.20426424056701789</v>
      </c>
      <c r="Z41" s="9">
        <f>-SUMIF(Shares!$B$2:$B$215,'UC1'!$A41,Shares!T$2:T$215)</f>
        <v>-0.26147725745285605</v>
      </c>
      <c r="AA41" s="9">
        <f>-SUMIF(Shares!$B$2:$B$215,'UC1'!$A41,Shares!U$2:U$215)</f>
        <v>-0.29446626999547776</v>
      </c>
      <c r="AB41" s="9">
        <f>-SUMIF(Shares!$B$2:$B$215,'UC1'!$A41,Shares!V$2:V$215)</f>
        <v>-0.29147080896778815</v>
      </c>
      <c r="AC41" s="9">
        <f>-SUMIF(Shares!$B$2:$B$215,'UC1'!$A41,Shares!W$2:W$215)</f>
        <v>-0.36126269137812722</v>
      </c>
      <c r="AD41" s="9">
        <f>-SUMIF(Shares!$B$2:$B$215,'UC1'!$A41,Shares!X$2:X$215)</f>
        <v>-0.16672823548840274</v>
      </c>
      <c r="AE41" s="9">
        <f>-SUMIF(Shares!$B$2:$B$215,'UC1'!$A41,Shares!Y$2:Y$215)</f>
        <v>-9.0604077021882307E-2</v>
      </c>
      <c r="AF41" s="9">
        <f>-SUMIF(Shares!$B$2:$B$215,'UC1'!$A41,Shares!Z$2:Z$215)</f>
        <v>-0.1620887520202659</v>
      </c>
      <c r="AG41" s="9">
        <f>-SUMIF(Shares!$B$2:$B$215,'UC1'!$A41,Shares!AA$2:AA$215)</f>
        <v>-1</v>
      </c>
      <c r="AH41" s="9">
        <f>-SUMIF(Shares!$B$2:$B$215,'UC1'!$A41,Shares!AB$2:AB$215)</f>
        <v>-0.46756012692658527</v>
      </c>
      <c r="AI41" s="9">
        <f>-SUMIF(Shares!$B$2:$B$215,'UC1'!$A41,Shares!AC$2:AC$215)</f>
        <v>-0.90626760190534816</v>
      </c>
      <c r="AJ41" s="9">
        <f>-SUMIF(Shares!$B$2:$B$215,'UC1'!$A41,Shares!AD$2:AD$215)</f>
        <v>-0.19036141973634232</v>
      </c>
      <c r="AK41" s="9">
        <f>-SUMIF(Shares!$B$2:$B$215,'UC1'!$A41,Shares!AE$2:AE$215)</f>
        <v>-0.79903375542955546</v>
      </c>
      <c r="AL41" s="9">
        <f>-SUMIF(Shares!$B$2:$B$215,'UC1'!$A41,Shares!AF$2:AF$215)</f>
        <v>-0.32694113130485536</v>
      </c>
      <c r="AM41" s="9">
        <f>-SUMIF(Shares!$B$2:$B$215,'UC1'!$A41,Shares!AG$2:AG$215)</f>
        <v>-0.48895336223532371</v>
      </c>
      <c r="AN41" s="9">
        <f>-SUMIF(Shares!$B$2:$B$215,'UC1'!$A41,Shares!AH$2:AH$215)</f>
        <v>-0.15123693804807184</v>
      </c>
      <c r="AO41" s="9">
        <f>-SUMIF(Shares!$B$2:$B$215,'UC1'!$A41,Shares!AI$2:AI$215)</f>
        <v>-0.35420842590105484</v>
      </c>
      <c r="AP41" s="9">
        <f>-SUMIF(Shares!$B$2:$B$215,'UC1'!$A41,Shares!AJ$2:AJ$215)</f>
        <v>-0.26918121834723269</v>
      </c>
      <c r="AQ41" s="9">
        <f>-SUMIF(Shares!$B$2:$B$215,'UC1'!$A41,Shares!AK$2:AK$215)</f>
        <v>-0.2620325079408064</v>
      </c>
      <c r="AR41" s="9">
        <f>-SUMIF(Shares!$B$2:$B$215,'UC1'!$A41,Shares!AL$2:AL$215)</f>
        <v>-0.19577263836392683</v>
      </c>
      <c r="AS41" s="9">
        <f>-SUMIF(Shares!$B$2:$B$215,'UC1'!$A41,Shares!AM$2:AM$215)</f>
        <v>-0.4153277784964361</v>
      </c>
      <c r="AT41">
        <v>0</v>
      </c>
      <c r="AU41">
        <v>5</v>
      </c>
    </row>
    <row r="42" spans="1:47">
      <c r="A42" t="s">
        <v>225</v>
      </c>
      <c r="C42" t="str">
        <f t="shared" si="6"/>
        <v>RCUC-Lo_C_ES-WH-SL_ELC</v>
      </c>
      <c r="D42" s="8" t="s">
        <v>252</v>
      </c>
      <c r="E42" t="s">
        <v>263</v>
      </c>
      <c r="F42" t="str">
        <f t="shared" si="8"/>
        <v>NR_ES-SL-WatHeat</v>
      </c>
      <c r="G42" t="str">
        <f t="shared" si="10"/>
        <v>NR_ES-SL-WatHeat</v>
      </c>
      <c r="H42" s="13">
        <v>1</v>
      </c>
      <c r="I42" s="9">
        <f>-SUMIF(Shares!$B$2:$B$215,'UC1'!$A42,Shares!C$2:C$215)</f>
        <v>-0.43305433707484869</v>
      </c>
      <c r="J42" s="9">
        <f>-SUMIF(Shares!$B$2:$B$215,'UC1'!$A42,Shares!D$2:D$215)</f>
        <v>-9.8152703394439933E-2</v>
      </c>
      <c r="K42" s="9">
        <f>-SUMIF(Shares!$B$2:$B$215,'UC1'!$A42,Shares!E$2:E$215)</f>
        <v>-0.11119490366036337</v>
      </c>
      <c r="L42" s="9">
        <f>-SUMIF(Shares!$B$2:$B$215,'UC1'!$A42,Shares!F$2:F$215)</f>
        <v>-0.15770145076751485</v>
      </c>
      <c r="M42" s="9">
        <f>-SUMIF(Shares!$B$2:$B$215,'UC1'!$A42,Shares!G$2:G$215)</f>
        <v>-0.59272841293721668</v>
      </c>
      <c r="N42" s="9">
        <f>-SUMIF(Shares!$B$2:$B$215,'UC1'!$A42,Shares!H$2:H$215)</f>
        <v>-0.11924402531133703</v>
      </c>
      <c r="O42" s="9">
        <f>-SUMIF(Shares!$B$2:$B$215,'UC1'!$A42,Shares!I$2:I$215)</f>
        <v>-0.30962995780085928</v>
      </c>
      <c r="P42" s="9">
        <f>-SUMIF(Shares!$B$2:$B$215,'UC1'!$A42,Shares!J$2:J$215)</f>
        <v>-0.24021308445867973</v>
      </c>
      <c r="Q42" s="9">
        <f>-SUMIF(Shares!$B$2:$B$215,'UC1'!$A42,Shares!K$2:K$215)</f>
        <v>-6.7378648609117173E-2</v>
      </c>
      <c r="R42" s="9">
        <f>-SUMIF(Shares!$B$2:$B$215,'UC1'!$A42,Shares!L$2:L$215)</f>
        <v>-0.29603821927044577</v>
      </c>
      <c r="S42" s="9">
        <f>-SUMIF(Shares!$B$2:$B$215,'UC1'!$A42,Shares!M$2:M$215)</f>
        <v>-0.35561154323953043</v>
      </c>
      <c r="T42" s="9">
        <f>-SUMIF(Shares!$B$2:$B$215,'UC1'!$A42,Shares!N$2:N$215)</f>
        <v>-0.75360769977639519</v>
      </c>
      <c r="U42" s="9">
        <f>-SUMIF(Shares!$B$2:$B$215,'UC1'!$A42,Shares!O$2:O$215)</f>
        <v>-0.57443463415994378</v>
      </c>
      <c r="V42" s="9">
        <f>-SUMIF(Shares!$B$2:$B$215,'UC1'!$A42,Shares!P$2:P$215)</f>
        <v>-0.45261722420124229</v>
      </c>
      <c r="W42" s="9">
        <f>-SUMIF(Shares!$B$2:$B$215,'UC1'!$A42,Shares!Q$2:Q$215)</f>
        <v>-0.35097191492673435</v>
      </c>
      <c r="X42" s="9">
        <f>-SUMIF(Shares!$B$2:$B$215,'UC1'!$A42,Shares!R$2:R$215)</f>
        <v>-0.47207507833409484</v>
      </c>
      <c r="Y42" s="9">
        <f>-SUMIF(Shares!$B$2:$B$215,'UC1'!$A42,Shares!S$2:S$215)</f>
        <v>-0.20426424056701808</v>
      </c>
      <c r="Z42" s="9">
        <f>-SUMIF(Shares!$B$2:$B$215,'UC1'!$A42,Shares!T$2:T$215)</f>
        <v>-0.26147725745285599</v>
      </c>
      <c r="AA42" s="9">
        <f>-SUMIF(Shares!$B$2:$B$215,'UC1'!$A42,Shares!U$2:U$215)</f>
        <v>-0.29446626999547831</v>
      </c>
      <c r="AB42" s="9">
        <f>-SUMIF(Shares!$B$2:$B$215,'UC1'!$A42,Shares!V$2:V$215)</f>
        <v>-0.29147080896778893</v>
      </c>
      <c r="AC42" s="9">
        <f>-SUMIF(Shares!$B$2:$B$215,'UC1'!$A42,Shares!W$2:W$215)</f>
        <v>-0.36126269137812728</v>
      </c>
      <c r="AD42" s="9">
        <f>-SUMIF(Shares!$B$2:$B$215,'UC1'!$A42,Shares!X$2:X$215)</f>
        <v>-0.16672823548840243</v>
      </c>
      <c r="AE42" s="9">
        <f>-SUMIF(Shares!$B$2:$B$215,'UC1'!$A42,Shares!Y$2:Y$215)</f>
        <v>-9.060407702188232E-2</v>
      </c>
      <c r="AF42" s="9">
        <f>-SUMIF(Shares!$B$2:$B$215,'UC1'!$A42,Shares!Z$2:Z$215)</f>
        <v>-0.16208875202026579</v>
      </c>
      <c r="AG42" s="9">
        <f>-SUMIF(Shares!$B$2:$B$215,'UC1'!$A42,Shares!AA$2:AA$215)</f>
        <v>-1</v>
      </c>
      <c r="AH42" s="9">
        <f>-SUMIF(Shares!$B$2:$B$215,'UC1'!$A42,Shares!AB$2:AB$215)</f>
        <v>-0.46756012692658461</v>
      </c>
      <c r="AI42" s="9">
        <f>-SUMIF(Shares!$B$2:$B$215,'UC1'!$A42,Shares!AC$2:AC$215)</f>
        <v>-0.90626760190534861</v>
      </c>
      <c r="AJ42" s="9">
        <f>-SUMIF(Shares!$B$2:$B$215,'UC1'!$A42,Shares!AD$2:AD$215)</f>
        <v>-0.19036141973634199</v>
      </c>
      <c r="AK42" s="9">
        <f>-SUMIF(Shares!$B$2:$B$215,'UC1'!$A42,Shares!AE$2:AE$215)</f>
        <v>-0.79903375542955535</v>
      </c>
      <c r="AL42" s="9">
        <f>-SUMIF(Shares!$B$2:$B$215,'UC1'!$A42,Shares!AF$2:AF$215)</f>
        <v>-0.32694113130485547</v>
      </c>
      <c r="AM42" s="9">
        <f>-SUMIF(Shares!$B$2:$B$215,'UC1'!$A42,Shares!AG$2:AG$215)</f>
        <v>-0.48895336223532376</v>
      </c>
      <c r="AN42" s="9">
        <f>-SUMIF(Shares!$B$2:$B$215,'UC1'!$A42,Shares!AH$2:AH$215)</f>
        <v>-0.15123693804807212</v>
      </c>
      <c r="AO42" s="9">
        <f>-SUMIF(Shares!$B$2:$B$215,'UC1'!$A42,Shares!AI$2:AI$215)</f>
        <v>-0.35420842590105489</v>
      </c>
      <c r="AP42" s="9">
        <f>-SUMIF(Shares!$B$2:$B$215,'UC1'!$A42,Shares!AJ$2:AJ$215)</f>
        <v>-0.26918121834723252</v>
      </c>
      <c r="AQ42" s="9">
        <f>-SUMIF(Shares!$B$2:$B$215,'UC1'!$A42,Shares!AK$2:AK$215)</f>
        <v>-0.26203250794080646</v>
      </c>
      <c r="AR42" s="9">
        <f>-SUMIF(Shares!$B$2:$B$215,'UC1'!$A42,Shares!AL$2:AL$215)</f>
        <v>-0.19577263836392647</v>
      </c>
      <c r="AS42" s="9">
        <f>-SUMIF(Shares!$B$2:$B$215,'UC1'!$A42,Shares!AM$2:AM$215)</f>
        <v>-0.41532777849643476</v>
      </c>
      <c r="AT42">
        <v>0</v>
      </c>
      <c r="AU42">
        <v>5</v>
      </c>
    </row>
    <row r="43" spans="1:47">
      <c r="A43" t="s">
        <v>233</v>
      </c>
      <c r="C43" t="str">
        <f t="shared" si="6"/>
        <v>RCUC-Lo_C_ES-WH-SR_ELC</v>
      </c>
      <c r="D43" s="8" t="s">
        <v>252</v>
      </c>
      <c r="E43" t="s">
        <v>263</v>
      </c>
      <c r="F43" t="str">
        <f t="shared" si="8"/>
        <v>NR_ES-SR-WatHeat</v>
      </c>
      <c r="G43" t="str">
        <f t="shared" si="10"/>
        <v>NR_ES-SR-WatHeat</v>
      </c>
      <c r="H43" s="13">
        <v>1</v>
      </c>
      <c r="I43" s="9">
        <f>-SUMIF(Shares!$B$2:$B$215,'UC1'!$A43,Shares!C$2:C$215)</f>
        <v>-0.43305433707484858</v>
      </c>
      <c r="J43" s="9">
        <f>-SUMIF(Shares!$B$2:$B$215,'UC1'!$A43,Shares!D$2:D$215)</f>
        <v>-9.8152703394439864E-2</v>
      </c>
      <c r="K43" s="9">
        <f>-SUMIF(Shares!$B$2:$B$215,'UC1'!$A43,Shares!E$2:E$215)</f>
        <v>-0.1111949036603635</v>
      </c>
      <c r="L43" s="9">
        <f>-SUMIF(Shares!$B$2:$B$215,'UC1'!$A43,Shares!F$2:F$215)</f>
        <v>-0.15770145076751524</v>
      </c>
      <c r="M43" s="9">
        <f>-SUMIF(Shares!$B$2:$B$215,'UC1'!$A43,Shares!G$2:G$215)</f>
        <v>-0.59272841293721701</v>
      </c>
      <c r="N43" s="9">
        <f>-SUMIF(Shares!$B$2:$B$215,'UC1'!$A43,Shares!H$2:H$215)</f>
        <v>-0.11924402531133679</v>
      </c>
      <c r="O43" s="9">
        <f>-SUMIF(Shares!$B$2:$B$215,'UC1'!$A43,Shares!I$2:I$215)</f>
        <v>-0.30962995780085878</v>
      </c>
      <c r="P43" s="9">
        <f>-SUMIF(Shares!$B$2:$B$215,'UC1'!$A43,Shares!J$2:J$215)</f>
        <v>-0.24021308445868028</v>
      </c>
      <c r="Q43" s="9">
        <f>-SUMIF(Shares!$B$2:$B$215,'UC1'!$A43,Shares!K$2:K$215)</f>
        <v>-6.7378648609117103E-2</v>
      </c>
      <c r="R43" s="9">
        <f>-SUMIF(Shares!$B$2:$B$215,'UC1'!$A43,Shares!L$2:L$215)</f>
        <v>-0.29603821927044627</v>
      </c>
      <c r="S43" s="9">
        <f>-SUMIF(Shares!$B$2:$B$215,'UC1'!$A43,Shares!M$2:M$215)</f>
        <v>-0.35561154323953115</v>
      </c>
      <c r="T43" s="9">
        <f>-SUMIF(Shares!$B$2:$B$215,'UC1'!$A43,Shares!N$2:N$215)</f>
        <v>-0.75360769977639486</v>
      </c>
      <c r="U43" s="9">
        <f>-SUMIF(Shares!$B$2:$B$215,'UC1'!$A43,Shares!O$2:O$215)</f>
        <v>-0.57443463415994411</v>
      </c>
      <c r="V43" s="9">
        <f>-SUMIF(Shares!$B$2:$B$215,'UC1'!$A43,Shares!P$2:P$215)</f>
        <v>-0.4526172242012424</v>
      </c>
      <c r="W43" s="9">
        <f>-SUMIF(Shares!$B$2:$B$215,'UC1'!$A43,Shares!Q$2:Q$215)</f>
        <v>-0.3509719149267343</v>
      </c>
      <c r="X43" s="9">
        <f>-SUMIF(Shares!$B$2:$B$215,'UC1'!$A43,Shares!R$2:R$215)</f>
        <v>-0.47207507833409618</v>
      </c>
      <c r="Y43" s="9">
        <f>-SUMIF(Shares!$B$2:$B$215,'UC1'!$A43,Shares!S$2:S$215)</f>
        <v>-0.20426424056701775</v>
      </c>
      <c r="Z43" s="9">
        <f>-SUMIF(Shares!$B$2:$B$215,'UC1'!$A43,Shares!T$2:T$215)</f>
        <v>-0.26147725745285616</v>
      </c>
      <c r="AA43" s="9">
        <f>-SUMIF(Shares!$B$2:$B$215,'UC1'!$A43,Shares!U$2:U$215)</f>
        <v>-0.29446626999547759</v>
      </c>
      <c r="AB43" s="9">
        <f>-SUMIF(Shares!$B$2:$B$215,'UC1'!$A43,Shares!V$2:V$215)</f>
        <v>-0.29147080896778821</v>
      </c>
      <c r="AC43" s="9">
        <f>-SUMIF(Shares!$B$2:$B$215,'UC1'!$A43,Shares!W$2:W$215)</f>
        <v>-0.36126269137812661</v>
      </c>
      <c r="AD43" s="9">
        <f>-SUMIF(Shares!$B$2:$B$215,'UC1'!$A43,Shares!X$2:X$215)</f>
        <v>-0.1667282354884029</v>
      </c>
      <c r="AE43" s="9">
        <f>-SUMIF(Shares!$B$2:$B$215,'UC1'!$A43,Shares!Y$2:Y$215)</f>
        <v>-9.0604077021882529E-2</v>
      </c>
      <c r="AF43" s="9">
        <f>-SUMIF(Shares!$B$2:$B$215,'UC1'!$A43,Shares!Z$2:Z$215)</f>
        <v>-0.16208875202026576</v>
      </c>
      <c r="AG43" s="9">
        <f>-SUMIF(Shares!$B$2:$B$215,'UC1'!$A43,Shares!AA$2:AA$215)</f>
        <v>-1</v>
      </c>
      <c r="AH43" s="9">
        <f>-SUMIF(Shares!$B$2:$B$215,'UC1'!$A43,Shares!AB$2:AB$215)</f>
        <v>-0.467560126926585</v>
      </c>
      <c r="AI43" s="9">
        <f>-SUMIF(Shares!$B$2:$B$215,'UC1'!$A43,Shares!AC$2:AC$215)</f>
        <v>-0.90626760190534839</v>
      </c>
      <c r="AJ43" s="9">
        <f>-SUMIF(Shares!$B$2:$B$215,'UC1'!$A43,Shares!AD$2:AD$215)</f>
        <v>-0.19036141973634244</v>
      </c>
      <c r="AK43" s="9">
        <f>-SUMIF(Shares!$B$2:$B$215,'UC1'!$A43,Shares!AE$2:AE$215)</f>
        <v>-0.79903375542955535</v>
      </c>
      <c r="AL43" s="9">
        <f>-SUMIF(Shares!$B$2:$B$215,'UC1'!$A43,Shares!AF$2:AF$215)</f>
        <v>-0.32694113130485519</v>
      </c>
      <c r="AM43" s="9">
        <f>-SUMIF(Shares!$B$2:$B$215,'UC1'!$A43,Shares!AG$2:AG$215)</f>
        <v>-0.48895336223532437</v>
      </c>
      <c r="AN43" s="9">
        <f>-SUMIF(Shares!$B$2:$B$215,'UC1'!$A43,Shares!AH$2:AH$215)</f>
        <v>-0.15123693804807212</v>
      </c>
      <c r="AO43" s="9">
        <f>-SUMIF(Shares!$B$2:$B$215,'UC1'!$A43,Shares!AI$2:AI$215)</f>
        <v>-0.35420842590105495</v>
      </c>
      <c r="AP43" s="9">
        <f>-SUMIF(Shares!$B$2:$B$215,'UC1'!$A43,Shares!AJ$2:AJ$215)</f>
        <v>-0.26918121834723246</v>
      </c>
      <c r="AQ43" s="9">
        <f>-SUMIF(Shares!$B$2:$B$215,'UC1'!$A43,Shares!AK$2:AK$215)</f>
        <v>-0.26203250794080618</v>
      </c>
      <c r="AR43" s="9">
        <f>-SUMIF(Shares!$B$2:$B$215,'UC1'!$A43,Shares!AL$2:AL$215)</f>
        <v>-0.19577263836392703</v>
      </c>
      <c r="AS43" s="9">
        <f>-SUMIF(Shares!$B$2:$B$215,'UC1'!$A43,Shares!AM$2:AM$215)</f>
        <v>-0.41532777849643521</v>
      </c>
      <c r="AT43">
        <v>0</v>
      </c>
      <c r="AU43">
        <v>5</v>
      </c>
    </row>
    <row r="44" spans="1:47">
      <c r="A44" t="s">
        <v>241</v>
      </c>
      <c r="C44" t="str">
        <f t="shared" si="6"/>
        <v>RCUC-Lo_C_ES-WH-SS_ELC</v>
      </c>
      <c r="D44" s="8" t="s">
        <v>252</v>
      </c>
      <c r="E44" t="s">
        <v>263</v>
      </c>
      <c r="F44" t="str">
        <f t="shared" si="8"/>
        <v>NR_ES-SS-WatHeat</v>
      </c>
      <c r="G44" t="str">
        <f t="shared" si="10"/>
        <v>NR_ES-SS-WatHeat</v>
      </c>
      <c r="H44" s="13">
        <v>1</v>
      </c>
      <c r="I44" s="9">
        <f>-SUMIF(Shares!$B$2:$B$215,'UC1'!$A44,Shares!C$2:C$215)</f>
        <v>-0.43305433707484875</v>
      </c>
      <c r="J44" s="9">
        <f>-SUMIF(Shares!$B$2:$B$215,'UC1'!$A44,Shares!D$2:D$215)</f>
        <v>-9.8152703394439808E-2</v>
      </c>
      <c r="K44" s="9">
        <f>-SUMIF(Shares!$B$2:$B$215,'UC1'!$A44,Shares!E$2:E$215)</f>
        <v>-0.11119490366036344</v>
      </c>
      <c r="L44" s="9">
        <f>-SUMIF(Shares!$B$2:$B$215,'UC1'!$A44,Shares!F$2:F$215)</f>
        <v>-0.15770145076751485</v>
      </c>
      <c r="M44" s="9">
        <f>-SUMIF(Shares!$B$2:$B$215,'UC1'!$A44,Shares!G$2:G$215)</f>
        <v>-0.59272841293721712</v>
      </c>
      <c r="N44" s="9">
        <f>-SUMIF(Shares!$B$2:$B$215,'UC1'!$A44,Shares!H$2:H$215)</f>
        <v>-0.11924402531133678</v>
      </c>
      <c r="O44" s="9">
        <f>-SUMIF(Shares!$B$2:$B$215,'UC1'!$A44,Shares!I$2:I$215)</f>
        <v>-0.30962995780085906</v>
      </c>
      <c r="P44" s="9">
        <f>-SUMIF(Shares!$B$2:$B$215,'UC1'!$A44,Shares!J$2:J$215)</f>
        <v>-0.24021308445868003</v>
      </c>
      <c r="Q44" s="9">
        <f>-SUMIF(Shares!$B$2:$B$215,'UC1'!$A44,Shares!K$2:K$215)</f>
        <v>-6.7378648609116923E-2</v>
      </c>
      <c r="R44" s="9">
        <f>-SUMIF(Shares!$B$2:$B$215,'UC1'!$A44,Shares!L$2:L$215)</f>
        <v>-0.29603821927044643</v>
      </c>
      <c r="S44" s="9">
        <f>-SUMIF(Shares!$B$2:$B$215,'UC1'!$A44,Shares!M$2:M$215)</f>
        <v>-0.35561154323953098</v>
      </c>
      <c r="T44" s="9">
        <f>-SUMIF(Shares!$B$2:$B$215,'UC1'!$A44,Shares!N$2:N$215)</f>
        <v>-0.75360769977639441</v>
      </c>
      <c r="U44" s="9">
        <f>-SUMIF(Shares!$B$2:$B$215,'UC1'!$A44,Shares!O$2:O$215)</f>
        <v>-0.57443463415994389</v>
      </c>
      <c r="V44" s="9">
        <f>-SUMIF(Shares!$B$2:$B$215,'UC1'!$A44,Shares!P$2:P$215)</f>
        <v>-0.45261722420124206</v>
      </c>
      <c r="W44" s="9">
        <f>-SUMIF(Shares!$B$2:$B$215,'UC1'!$A44,Shares!Q$2:Q$215)</f>
        <v>-0.35097191492673435</v>
      </c>
      <c r="X44" s="9">
        <f>-SUMIF(Shares!$B$2:$B$215,'UC1'!$A44,Shares!R$2:R$215)</f>
        <v>-0.47207507833409595</v>
      </c>
      <c r="Y44" s="9">
        <f>-SUMIF(Shares!$B$2:$B$215,'UC1'!$A44,Shares!S$2:S$215)</f>
        <v>-0.20426424056701806</v>
      </c>
      <c r="Z44" s="9">
        <f>-SUMIF(Shares!$B$2:$B$215,'UC1'!$A44,Shares!T$2:T$215)</f>
        <v>-0.2614772574528561</v>
      </c>
      <c r="AA44" s="9">
        <f>-SUMIF(Shares!$B$2:$B$215,'UC1'!$A44,Shares!U$2:U$215)</f>
        <v>-0.29446626999547804</v>
      </c>
      <c r="AB44" s="9">
        <f>-SUMIF(Shares!$B$2:$B$215,'UC1'!$A44,Shares!V$2:V$215)</f>
        <v>-0.29147080896778843</v>
      </c>
      <c r="AC44" s="9">
        <f>-SUMIF(Shares!$B$2:$B$215,'UC1'!$A44,Shares!W$2:W$215)</f>
        <v>-0.3612626913781275</v>
      </c>
      <c r="AD44" s="9">
        <f>-SUMIF(Shares!$B$2:$B$215,'UC1'!$A44,Shares!X$2:X$215)</f>
        <v>-0.16672823548840252</v>
      </c>
      <c r="AE44" s="9">
        <f>-SUMIF(Shares!$B$2:$B$215,'UC1'!$A44,Shares!Y$2:Y$215)</f>
        <v>-9.0604077021882348E-2</v>
      </c>
      <c r="AF44" s="9">
        <f>-SUMIF(Shares!$B$2:$B$215,'UC1'!$A44,Shares!Z$2:Z$215)</f>
        <v>-0.16208875202026579</v>
      </c>
      <c r="AG44" s="9">
        <f>-SUMIF(Shares!$B$2:$B$215,'UC1'!$A44,Shares!AA$2:AA$215)</f>
        <v>-1</v>
      </c>
      <c r="AH44" s="9">
        <f>-SUMIF(Shares!$B$2:$B$215,'UC1'!$A44,Shares!AB$2:AB$215)</f>
        <v>-0.46756012692658483</v>
      </c>
      <c r="AI44" s="9">
        <f>-SUMIF(Shares!$B$2:$B$215,'UC1'!$A44,Shares!AC$2:AC$215)</f>
        <v>-0.9062676019053485</v>
      </c>
      <c r="AJ44" s="9">
        <f>-SUMIF(Shares!$B$2:$B$215,'UC1'!$A44,Shares!AD$2:AD$215)</f>
        <v>-0.19036141973634199</v>
      </c>
      <c r="AK44" s="9">
        <f>-SUMIF(Shares!$B$2:$B$215,'UC1'!$A44,Shares!AE$2:AE$215)</f>
        <v>-0.79903375542955546</v>
      </c>
      <c r="AL44" s="9">
        <f>-SUMIF(Shares!$B$2:$B$215,'UC1'!$A44,Shares!AF$2:AF$215)</f>
        <v>-0.32694113130485541</v>
      </c>
      <c r="AM44" s="9">
        <f>-SUMIF(Shares!$B$2:$B$215,'UC1'!$A44,Shares!AG$2:AG$215)</f>
        <v>-0.48895336223532432</v>
      </c>
      <c r="AN44" s="9">
        <f>-SUMIF(Shares!$B$2:$B$215,'UC1'!$A44,Shares!AH$2:AH$215)</f>
        <v>-0.1512369380480717</v>
      </c>
      <c r="AO44" s="9">
        <f>-SUMIF(Shares!$B$2:$B$215,'UC1'!$A44,Shares!AI$2:AI$215)</f>
        <v>-0.35420842590105445</v>
      </c>
      <c r="AP44" s="9">
        <f>-SUMIF(Shares!$B$2:$B$215,'UC1'!$A44,Shares!AJ$2:AJ$215)</f>
        <v>-0.26918121834723258</v>
      </c>
      <c r="AQ44" s="9">
        <f>-SUMIF(Shares!$B$2:$B$215,'UC1'!$A44,Shares!AK$2:AK$215)</f>
        <v>-0.2620325079408064</v>
      </c>
      <c r="AR44" s="9">
        <f>-SUMIF(Shares!$B$2:$B$215,'UC1'!$A44,Shares!AL$2:AL$215)</f>
        <v>-0.19577263836392639</v>
      </c>
      <c r="AS44" s="9">
        <f>-SUMIF(Shares!$B$2:$B$215,'UC1'!$A44,Shares!AM$2:AM$215)</f>
        <v>-0.41532777849643515</v>
      </c>
      <c r="AT44">
        <v>0</v>
      </c>
      <c r="AU44">
        <v>5</v>
      </c>
    </row>
    <row r="46" spans="1:47">
      <c r="A46">
        <f>LEN(A52)</f>
        <v>15</v>
      </c>
    </row>
    <row r="47" spans="1:47" ht="15">
      <c r="A47" t="str">
        <f>LEFT(A52,LEN(A52)-1)</f>
        <v>R_ES-SH-DH_ELC</v>
      </c>
      <c r="F47" s="5"/>
      <c r="G47" t="s">
        <v>268</v>
      </c>
    </row>
    <row r="48" spans="1:47" ht="15.75" thickBot="1">
      <c r="C48" s="6" t="s">
        <v>251</v>
      </c>
      <c r="D48" s="6" t="s">
        <v>247</v>
      </c>
      <c r="E48" s="6" t="s">
        <v>261</v>
      </c>
      <c r="F48" s="6" t="s">
        <v>248</v>
      </c>
      <c r="G48" s="6" t="s">
        <v>249</v>
      </c>
      <c r="H48" s="7" t="s">
        <v>250</v>
      </c>
      <c r="I48" s="7" t="str">
        <f>Shares!C$1</f>
        <v>AL</v>
      </c>
      <c r="J48" s="7" t="str">
        <f>Shares!D$1</f>
        <v>AT</v>
      </c>
      <c r="K48" s="7" t="str">
        <f>Shares!E$1</f>
        <v>BA</v>
      </c>
      <c r="L48" s="7" t="str">
        <f>Shares!F$1</f>
        <v>BE</v>
      </c>
      <c r="M48" s="7" t="str">
        <f>Shares!G$1</f>
        <v>BG</v>
      </c>
      <c r="N48" s="7" t="str">
        <f>Shares!H$1</f>
        <v>CH</v>
      </c>
      <c r="O48" s="7" t="str">
        <f>Shares!I$1</f>
        <v>CY</v>
      </c>
      <c r="P48" s="7" t="str">
        <f>Shares!J$1</f>
        <v>CZ</v>
      </c>
      <c r="Q48" s="7" t="str">
        <f>Shares!K$1</f>
        <v>DE</v>
      </c>
      <c r="R48" s="7" t="str">
        <f>Shares!L$1</f>
        <v>DK</v>
      </c>
      <c r="S48" s="7" t="str">
        <f>Shares!M$1</f>
        <v>EE</v>
      </c>
      <c r="T48" s="7" t="str">
        <f>Shares!N$1</f>
        <v>EL</v>
      </c>
      <c r="U48" s="7" t="str">
        <f>Shares!O$1</f>
        <v>ES</v>
      </c>
      <c r="V48" s="7" t="str">
        <f>Shares!P$1</f>
        <v>FI</v>
      </c>
      <c r="W48" s="7" t="str">
        <f>Shares!Q$1</f>
        <v>FR</v>
      </c>
      <c r="X48" s="7" t="str">
        <f>Shares!R$1</f>
        <v>HR</v>
      </c>
      <c r="Y48" s="7" t="str">
        <f>Shares!S$1</f>
        <v>HU</v>
      </c>
      <c r="Z48" s="7" t="str">
        <f>Shares!T$1</f>
        <v>IE</v>
      </c>
      <c r="AA48" s="7" t="str">
        <f>Shares!U$1</f>
        <v>IS</v>
      </c>
      <c r="AB48" s="7" t="str">
        <f>Shares!V$1</f>
        <v>IT</v>
      </c>
      <c r="AC48" s="7" t="str">
        <f>Shares!W$1</f>
        <v>KS</v>
      </c>
      <c r="AD48" s="7" t="str">
        <f>Shares!X$1</f>
        <v>LT</v>
      </c>
      <c r="AE48" s="7" t="str">
        <f>Shares!Y$1</f>
        <v>LU</v>
      </c>
      <c r="AF48" s="7" t="str">
        <f>Shares!Z$1</f>
        <v>LV</v>
      </c>
      <c r="AG48" s="7" t="str">
        <f>Shares!AA$1</f>
        <v>ME</v>
      </c>
      <c r="AH48" s="7" t="str">
        <f>Shares!AB$1</f>
        <v>MK</v>
      </c>
      <c r="AI48" s="7" t="str">
        <f>Shares!AC$1</f>
        <v>MT</v>
      </c>
      <c r="AJ48" s="7" t="str">
        <f>Shares!AD$1</f>
        <v>NL</v>
      </c>
      <c r="AK48" s="7" t="str">
        <f>Shares!AE$1</f>
        <v>NO</v>
      </c>
      <c r="AL48" s="7" t="str">
        <f>Shares!AF$1</f>
        <v>PL</v>
      </c>
      <c r="AM48" s="7" t="str">
        <f>Shares!AG$1</f>
        <v>PT</v>
      </c>
      <c r="AN48" s="7" t="str">
        <f>Shares!AH$1</f>
        <v>RO</v>
      </c>
      <c r="AO48" s="7" t="str">
        <f>Shares!AI$1</f>
        <v>RS</v>
      </c>
      <c r="AP48" s="7" t="str">
        <f>Shares!AJ$1</f>
        <v>SE</v>
      </c>
      <c r="AQ48" s="7" t="str">
        <f>Shares!AK$1</f>
        <v>SI</v>
      </c>
      <c r="AR48" s="7" t="str">
        <f>Shares!AL$1</f>
        <v>SK</v>
      </c>
      <c r="AS48" s="7" t="str">
        <f>Shares!AM$1</f>
        <v>UK</v>
      </c>
      <c r="AT48" s="6" t="s">
        <v>255</v>
      </c>
      <c r="AU48" t="s">
        <v>256</v>
      </c>
    </row>
    <row r="49" spans="1:47">
      <c r="A49" t="s">
        <v>56</v>
      </c>
      <c r="C49" t="str">
        <f t="shared" ref="C49:C58" si="11">"RCUC-Lo_"&amp;A49</f>
        <v>RCUC-Lo_R_ES-CK-DH_ELC</v>
      </c>
      <c r="D49" s="8" t="s">
        <v>254</v>
      </c>
      <c r="E49" t="s">
        <v>262</v>
      </c>
      <c r="F49" t="str">
        <f>G49</f>
        <v>R_ES-DH-Cook</v>
      </c>
      <c r="G49" t="str">
        <f>"R_ES-"&amp;MID(A49,9,2)&amp;"-Cook"</f>
        <v>R_ES-DH-Cook</v>
      </c>
      <c r="H49" s="13">
        <v>1</v>
      </c>
      <c r="I49" s="9">
        <f>-SUMIF(Shares!$B$2:$B$215,'UC1'!$A49,Shares!C$2:C$215)</f>
        <v>-0.71300678965629849</v>
      </c>
      <c r="J49" s="9">
        <f>-SUMIF(Shares!$B$2:$B$215,'UC1'!$A49,Shares!D$2:D$215)</f>
        <v>-0.86955913878273838</v>
      </c>
      <c r="K49" s="9">
        <f>-SUMIF(Shares!$B$2:$B$215,'UC1'!$A49,Shares!E$2:E$215)</f>
        <v>-0.98225280917559543</v>
      </c>
      <c r="L49" s="9">
        <f>-SUMIF(Shares!$B$2:$B$215,'UC1'!$A49,Shares!F$2:F$215)</f>
        <v>-0.7352762815253453</v>
      </c>
      <c r="M49" s="9">
        <f>-SUMIF(Shares!$B$2:$B$215,'UC1'!$A49,Shares!G$2:G$215)</f>
        <v>-0.87466048360384219</v>
      </c>
      <c r="N49" s="9">
        <f>-SUMIF(Shares!$B$2:$B$215,'UC1'!$A49,Shares!H$2:H$215)</f>
        <v>-0.9932290956493286</v>
      </c>
      <c r="O49" s="9">
        <f>-SUMIF(Shares!$B$2:$B$215,'UC1'!$A49,Shares!I$2:I$215)</f>
        <v>-0.39704565801253316</v>
      </c>
      <c r="P49" s="9">
        <f>-SUMIF(Shares!$B$2:$B$215,'UC1'!$A49,Shares!J$2:J$215)</f>
        <v>-0.78020412093202396</v>
      </c>
      <c r="Q49" s="9">
        <f>-SUMIF(Shares!$B$2:$B$215,'UC1'!$A49,Shares!K$2:K$215)</f>
        <v>-0.91216939162427491</v>
      </c>
      <c r="R49" s="9">
        <f>-SUMIF(Shares!$B$2:$B$215,'UC1'!$A49,Shares!L$2:L$215)</f>
        <v>-0.94044029808293983</v>
      </c>
      <c r="S49" s="9">
        <f>-SUMIF(Shares!$B$2:$B$215,'UC1'!$A49,Shares!M$2:M$215)</f>
        <v>-0.89962825278810421</v>
      </c>
      <c r="T49" s="9">
        <f>-SUMIF(Shares!$B$2:$B$215,'UC1'!$A49,Shares!N$2:N$215)</f>
        <v>-0.91651274473586997</v>
      </c>
      <c r="U49" s="9">
        <f>-SUMIF(Shares!$B$2:$B$215,'UC1'!$A49,Shares!O$2:O$215)</f>
        <v>-0.58396036924870176</v>
      </c>
      <c r="V49" s="9">
        <f>-SUMIF(Shares!$B$2:$B$215,'UC1'!$A49,Shares!P$2:P$215)</f>
        <v>-0.98725627628393009</v>
      </c>
      <c r="W49" s="9">
        <f>-SUMIF(Shares!$B$2:$B$215,'UC1'!$A49,Shares!Q$2:Q$215)</f>
        <v>-0.7593947058119862</v>
      </c>
      <c r="X49" s="9">
        <f>-SUMIF(Shares!$B$2:$B$215,'UC1'!$A49,Shares!R$2:R$215)</f>
        <v>-0.71775312066574182</v>
      </c>
      <c r="Y49" s="9">
        <f>-SUMIF(Shares!$B$2:$B$215,'UC1'!$A49,Shares!S$2:S$215)</f>
        <v>-0.48801606784199986</v>
      </c>
      <c r="Z49" s="9">
        <f>-SUMIF(Shares!$B$2:$B$215,'UC1'!$A49,Shares!T$2:T$215)</f>
        <v>-0.75984125281561732</v>
      </c>
      <c r="AA49" s="9">
        <f>-SUMIF(Shares!$B$2:$B$215,'UC1'!$A49,Shares!U$2:U$215)</f>
        <v>-0.97944156183575803</v>
      </c>
      <c r="AB49" s="9">
        <f>-SUMIF(Shares!$B$2:$B$215,'UC1'!$A49,Shares!V$2:V$215)</f>
        <v>-0.27181238005980324</v>
      </c>
      <c r="AC49" s="9">
        <f>-SUMIF(Shares!$B$2:$B$215,'UC1'!$A49,Shares!W$2:W$215)</f>
        <v>-0.93340547561624099</v>
      </c>
      <c r="AD49" s="9">
        <f>-SUMIF(Shares!$B$2:$B$215,'UC1'!$A49,Shares!X$2:X$215)</f>
        <v>-0.7110662107553628</v>
      </c>
      <c r="AE49" s="9">
        <f>-SUMIF(Shares!$B$2:$B$215,'UC1'!$A49,Shares!Y$2:Y$215)</f>
        <v>-0.70823710546574292</v>
      </c>
      <c r="AF49" s="9">
        <f>-SUMIF(Shares!$B$2:$B$215,'UC1'!$A49,Shares!Z$2:Z$215)</f>
        <v>-0.55263862844896927</v>
      </c>
      <c r="AG49" s="9">
        <f>-SUMIF(Shares!$B$2:$B$215,'UC1'!$A49,Shares!AA$2:AA$215)</f>
        <v>-0.85264247657259951</v>
      </c>
      <c r="AH49" s="9">
        <f>-SUMIF(Shares!$B$2:$B$215,'UC1'!$A49,Shares!AB$2:AB$215)</f>
        <v>-0.95667321047194487</v>
      </c>
      <c r="AI49" s="9">
        <f>-SUMIF(Shares!$B$2:$B$215,'UC1'!$A49,Shares!AC$2:AC$215)</f>
        <v>-0.4447949526813873</v>
      </c>
      <c r="AJ49" s="9">
        <f>-SUMIF(Shares!$B$2:$B$215,'UC1'!$A49,Shares!AD$2:AD$215)</f>
        <v>-0.6468915699684934</v>
      </c>
      <c r="AK49" s="9">
        <f>-SUMIF(Shares!$B$2:$B$215,'UC1'!$A49,Shares!AE$2:AE$215)</f>
        <v>-0.99402796961587314</v>
      </c>
      <c r="AL49" s="9">
        <f>-SUMIF(Shares!$B$2:$B$215,'UC1'!$A49,Shares!AF$2:AF$215)</f>
        <v>-0.60577565688424095</v>
      </c>
      <c r="AM49" s="9">
        <f>-SUMIF(Shares!$B$2:$B$215,'UC1'!$A49,Shares!AG$2:AG$215)</f>
        <v>-0.43123704215618502</v>
      </c>
      <c r="AN49" s="9">
        <f>-SUMIF(Shares!$B$2:$B$215,'UC1'!$A49,Shares!AH$2:AH$215)</f>
        <v>-0.15494813107195804</v>
      </c>
      <c r="AO49" s="9">
        <f>-SUMIF(Shares!$B$2:$B$215,'UC1'!$A49,Shares!AI$2:AI$215)</f>
        <v>-0.94490199337084468</v>
      </c>
      <c r="AP49" s="9">
        <f>-SUMIF(Shares!$B$2:$B$215,'UC1'!$A49,Shares!AJ$2:AJ$215)</f>
        <v>-0.99337447469049323</v>
      </c>
      <c r="AQ49" s="9">
        <f>-SUMIF(Shares!$B$2:$B$215,'UC1'!$A49,Shares!AK$2:AK$215)</f>
        <v>-0.59672619047619047</v>
      </c>
      <c r="AR49" s="9">
        <f>-SUMIF(Shares!$B$2:$B$215,'UC1'!$A49,Shares!AL$2:AL$215)</f>
        <v>-0.65292096219931317</v>
      </c>
      <c r="AS49" s="9">
        <f>-SUMIF(Shares!$B$2:$B$215,'UC1'!$A49,Shares!AM$2:AM$215)</f>
        <v>-0.57467028323210778</v>
      </c>
      <c r="AT49">
        <v>0</v>
      </c>
      <c r="AU49">
        <v>5</v>
      </c>
    </row>
    <row r="50" spans="1:47">
      <c r="A50" t="s">
        <v>61</v>
      </c>
      <c r="C50" t="str">
        <f t="shared" si="11"/>
        <v>RCUC-Lo_R_ES-CK-FL_ELC</v>
      </c>
      <c r="D50" s="8" t="s">
        <v>254</v>
      </c>
      <c r="E50" t="s">
        <v>262</v>
      </c>
      <c r="F50" t="str">
        <f t="shared" ref="F50:F58" si="12">G50</f>
        <v>R_ES-FL-Cook</v>
      </c>
      <c r="G50" t="str">
        <f>"R_ES-"&amp;MID(A50,9,2)&amp;"-Cook"</f>
        <v>R_ES-FL-Cook</v>
      </c>
      <c r="H50" s="13">
        <v>1</v>
      </c>
      <c r="I50" s="9">
        <f>-SUMIF(Shares!$B$2:$B$215,'UC1'!$A50,Shares!C$2:C$215)</f>
        <v>-0.71300678965629871</v>
      </c>
      <c r="J50" s="9">
        <f>-SUMIF(Shares!$B$2:$B$215,'UC1'!$A50,Shares!D$2:D$215)</f>
        <v>-0.86955913878273861</v>
      </c>
      <c r="K50" s="9">
        <f>-SUMIF(Shares!$B$2:$B$215,'UC1'!$A50,Shares!E$2:E$215)</f>
        <v>-0.98225280917559543</v>
      </c>
      <c r="L50" s="9">
        <f>-SUMIF(Shares!$B$2:$B$215,'UC1'!$A50,Shares!F$2:F$215)</f>
        <v>-0.73527628152534552</v>
      </c>
      <c r="M50" s="9">
        <f>-SUMIF(Shares!$B$2:$B$215,'UC1'!$A50,Shares!G$2:G$215)</f>
        <v>-0.8746604836038423</v>
      </c>
      <c r="N50" s="9">
        <f>-SUMIF(Shares!$B$2:$B$215,'UC1'!$A50,Shares!H$2:H$215)</f>
        <v>-0.9932290956493286</v>
      </c>
      <c r="O50" s="9">
        <f>-SUMIF(Shares!$B$2:$B$215,'UC1'!$A50,Shares!I$2:I$215)</f>
        <v>-0.39704565801253344</v>
      </c>
      <c r="P50" s="9">
        <f>-SUMIF(Shares!$B$2:$B$215,'UC1'!$A50,Shares!J$2:J$215)</f>
        <v>-0.7802041209320234</v>
      </c>
      <c r="Q50" s="9">
        <f>-SUMIF(Shares!$B$2:$B$215,'UC1'!$A50,Shares!K$2:K$215)</f>
        <v>-0.91216939162427513</v>
      </c>
      <c r="R50" s="9">
        <f>-SUMIF(Shares!$B$2:$B$215,'UC1'!$A50,Shares!L$2:L$215)</f>
        <v>-0.94044029808293994</v>
      </c>
      <c r="S50" s="9">
        <f>-SUMIF(Shares!$B$2:$B$215,'UC1'!$A50,Shares!M$2:M$215)</f>
        <v>-0.89962825278810432</v>
      </c>
      <c r="T50" s="9">
        <f>-SUMIF(Shares!$B$2:$B$215,'UC1'!$A50,Shares!N$2:N$215)</f>
        <v>-0.91651274473587008</v>
      </c>
      <c r="U50" s="9">
        <f>-SUMIF(Shares!$B$2:$B$215,'UC1'!$A50,Shares!O$2:O$215)</f>
        <v>-0.58396036924870154</v>
      </c>
      <c r="V50" s="9">
        <f>-SUMIF(Shares!$B$2:$B$215,'UC1'!$A50,Shares!P$2:P$215)</f>
        <v>-0.9872562762839302</v>
      </c>
      <c r="W50" s="9">
        <f>-SUMIF(Shares!$B$2:$B$215,'UC1'!$A50,Shares!Q$2:Q$215)</f>
        <v>-0.75939470581198687</v>
      </c>
      <c r="X50" s="9">
        <f>-SUMIF(Shares!$B$2:$B$215,'UC1'!$A50,Shares!R$2:R$215)</f>
        <v>-0.71775312066574215</v>
      </c>
      <c r="Y50" s="9">
        <f>-SUMIF(Shares!$B$2:$B$215,'UC1'!$A50,Shares!S$2:S$215)</f>
        <v>-0.48801606784199952</v>
      </c>
      <c r="Z50" s="9">
        <f>-SUMIF(Shares!$B$2:$B$215,'UC1'!$A50,Shares!T$2:T$215)</f>
        <v>-0.75984125281561687</v>
      </c>
      <c r="AA50" s="9">
        <f>-SUMIF(Shares!$B$2:$B$215,'UC1'!$A50,Shares!U$2:U$215)</f>
        <v>-0.97944156183575803</v>
      </c>
      <c r="AB50" s="9">
        <f>-SUMIF(Shares!$B$2:$B$215,'UC1'!$A50,Shares!V$2:V$215)</f>
        <v>-0.27181238005980285</v>
      </c>
      <c r="AC50" s="9">
        <f>-SUMIF(Shares!$B$2:$B$215,'UC1'!$A50,Shares!W$2:W$215)</f>
        <v>-0.9334054756162411</v>
      </c>
      <c r="AD50" s="9">
        <f>-SUMIF(Shares!$B$2:$B$215,'UC1'!$A50,Shares!X$2:X$215)</f>
        <v>-0.71106621075536192</v>
      </c>
      <c r="AE50" s="9">
        <f>-SUMIF(Shares!$B$2:$B$215,'UC1'!$A50,Shares!Y$2:Y$215)</f>
        <v>-0.70823710546574281</v>
      </c>
      <c r="AF50" s="9">
        <f>-SUMIF(Shares!$B$2:$B$215,'UC1'!$A50,Shares!Z$2:Z$215)</f>
        <v>-0.55263862844896883</v>
      </c>
      <c r="AG50" s="9">
        <f>-SUMIF(Shares!$B$2:$B$215,'UC1'!$A50,Shares!AA$2:AA$215)</f>
        <v>-0.85264247657259928</v>
      </c>
      <c r="AH50" s="9">
        <f>-SUMIF(Shares!$B$2:$B$215,'UC1'!$A50,Shares!AB$2:AB$215)</f>
        <v>-0.95667321047194476</v>
      </c>
      <c r="AI50" s="9">
        <f>-SUMIF(Shares!$B$2:$B$215,'UC1'!$A50,Shares!AC$2:AC$215)</f>
        <v>-0.44479495268138791</v>
      </c>
      <c r="AJ50" s="9">
        <f>-SUMIF(Shares!$B$2:$B$215,'UC1'!$A50,Shares!AD$2:AD$215)</f>
        <v>-0.64689156996849417</v>
      </c>
      <c r="AK50" s="9">
        <f>-SUMIF(Shares!$B$2:$B$215,'UC1'!$A50,Shares!AE$2:AE$215)</f>
        <v>-0.99402796961587325</v>
      </c>
      <c r="AL50" s="9">
        <f>-SUMIF(Shares!$B$2:$B$215,'UC1'!$A50,Shares!AF$2:AF$215)</f>
        <v>-0.60577565688424084</v>
      </c>
      <c r="AM50" s="9">
        <f>-SUMIF(Shares!$B$2:$B$215,'UC1'!$A50,Shares!AG$2:AG$215)</f>
        <v>-0.43123704215618541</v>
      </c>
      <c r="AN50" s="9">
        <f>-SUMIF(Shares!$B$2:$B$215,'UC1'!$A50,Shares!AH$2:AH$215)</f>
        <v>-0.15494813107195779</v>
      </c>
      <c r="AO50" s="9">
        <f>-SUMIF(Shares!$B$2:$B$215,'UC1'!$A50,Shares!AI$2:AI$215)</f>
        <v>-0.94490199337084457</v>
      </c>
      <c r="AP50" s="9">
        <f>-SUMIF(Shares!$B$2:$B$215,'UC1'!$A50,Shares!AJ$2:AJ$215)</f>
        <v>-0.99337447469049334</v>
      </c>
      <c r="AQ50" s="9">
        <f>-SUMIF(Shares!$B$2:$B$215,'UC1'!$A50,Shares!AK$2:AK$215)</f>
        <v>-0.59672619047619024</v>
      </c>
      <c r="AR50" s="9">
        <f>-SUMIF(Shares!$B$2:$B$215,'UC1'!$A50,Shares!AL$2:AL$215)</f>
        <v>-0.65292096219931284</v>
      </c>
      <c r="AS50" s="9">
        <f>-SUMIF(Shares!$B$2:$B$215,'UC1'!$A50,Shares!AM$2:AM$215)</f>
        <v>-0.57467028323210922</v>
      </c>
      <c r="AT50">
        <v>0</v>
      </c>
      <c r="AU50">
        <v>5</v>
      </c>
    </row>
    <row r="51" spans="1:47">
      <c r="A51" t="s">
        <v>66</v>
      </c>
      <c r="C51" t="str">
        <f t="shared" si="11"/>
        <v>RCUC-Lo_R_ES-CK-SD_ELC</v>
      </c>
      <c r="D51" s="8" t="s">
        <v>254</v>
      </c>
      <c r="E51" t="s">
        <v>262</v>
      </c>
      <c r="F51" t="str">
        <f t="shared" si="12"/>
        <v>R_ES-SD-Cook</v>
      </c>
      <c r="G51" t="str">
        <f>"R_ES-"&amp;MID(A51,9,2)&amp;"-Cook"</f>
        <v>R_ES-SD-Cook</v>
      </c>
      <c r="H51" s="13">
        <v>1</v>
      </c>
      <c r="I51" s="9">
        <f>-SUMIF(Shares!$B$2:$B$215,'UC1'!$A51,Shares!C$2:C$215)</f>
        <v>-0.71300678965629793</v>
      </c>
      <c r="J51" s="9">
        <f>-SUMIF(Shares!$B$2:$B$215,'UC1'!$A51,Shares!D$2:D$215)</f>
        <v>-0.86955913878273816</v>
      </c>
      <c r="K51" s="9">
        <f>-SUMIF(Shares!$B$2:$B$215,'UC1'!$A51,Shares!E$2:E$215)</f>
        <v>-0.98225280917559532</v>
      </c>
      <c r="L51" s="9">
        <f>-SUMIF(Shares!$B$2:$B$215,'UC1'!$A51,Shares!F$2:F$215)</f>
        <v>-0.73527628152534619</v>
      </c>
      <c r="M51" s="9">
        <f>-SUMIF(Shares!$B$2:$B$215,'UC1'!$A51,Shares!G$2:G$215)</f>
        <v>-0.87466048360384208</v>
      </c>
      <c r="N51" s="9">
        <f>-SUMIF(Shares!$B$2:$B$215,'UC1'!$A51,Shares!H$2:H$215)</f>
        <v>-0.9932290956493286</v>
      </c>
      <c r="O51" s="9">
        <f>-SUMIF(Shares!$B$2:$B$215,'UC1'!$A51,Shares!I$2:I$215)</f>
        <v>-0.39704565801253355</v>
      </c>
      <c r="P51" s="9">
        <f>-SUMIF(Shares!$B$2:$B$215,'UC1'!$A51,Shares!J$2:J$215)</f>
        <v>-0.78020412093202307</v>
      </c>
      <c r="Q51" s="9">
        <f>-SUMIF(Shares!$B$2:$B$215,'UC1'!$A51,Shares!K$2:K$215)</f>
        <v>-0.91216939162427491</v>
      </c>
      <c r="R51" s="9">
        <f>-SUMIF(Shares!$B$2:$B$215,'UC1'!$A51,Shares!L$2:L$215)</f>
        <v>-0.94044029808293972</v>
      </c>
      <c r="S51" s="9">
        <f>-SUMIF(Shares!$B$2:$B$215,'UC1'!$A51,Shares!M$2:M$215)</f>
        <v>-0.89962825278810399</v>
      </c>
      <c r="T51" s="9">
        <f>-SUMIF(Shares!$B$2:$B$215,'UC1'!$A51,Shares!N$2:N$215)</f>
        <v>-0.91651274473587019</v>
      </c>
      <c r="U51" s="9">
        <f>-SUMIF(Shares!$B$2:$B$215,'UC1'!$A51,Shares!O$2:O$215)</f>
        <v>-0.58396036924870243</v>
      </c>
      <c r="V51" s="9">
        <f>-SUMIF(Shares!$B$2:$B$215,'UC1'!$A51,Shares!P$2:P$215)</f>
        <v>-0.98725627628393009</v>
      </c>
      <c r="W51" s="9">
        <f>-SUMIF(Shares!$B$2:$B$215,'UC1'!$A51,Shares!Q$2:Q$215)</f>
        <v>-0.7593947058119862</v>
      </c>
      <c r="X51" s="9">
        <f>-SUMIF(Shares!$B$2:$B$215,'UC1'!$A51,Shares!R$2:R$215)</f>
        <v>-0.71775312066574248</v>
      </c>
      <c r="Y51" s="9">
        <f>-SUMIF(Shares!$B$2:$B$215,'UC1'!$A51,Shares!S$2:S$215)</f>
        <v>-0.48801606784199919</v>
      </c>
      <c r="Z51" s="9">
        <f>-SUMIF(Shares!$B$2:$B$215,'UC1'!$A51,Shares!T$2:T$215)</f>
        <v>-0.75984125281561676</v>
      </c>
      <c r="AA51" s="9">
        <f>-SUMIF(Shares!$B$2:$B$215,'UC1'!$A51,Shares!U$2:U$215)</f>
        <v>-0.97944156183575792</v>
      </c>
      <c r="AB51" s="9">
        <f>-SUMIF(Shares!$B$2:$B$215,'UC1'!$A51,Shares!V$2:V$215)</f>
        <v>-0.27181238005980352</v>
      </c>
      <c r="AC51" s="9">
        <f>-SUMIF(Shares!$B$2:$B$215,'UC1'!$A51,Shares!W$2:W$215)</f>
        <v>-0.93340547561624088</v>
      </c>
      <c r="AD51" s="9">
        <f>-SUMIF(Shares!$B$2:$B$215,'UC1'!$A51,Shares!X$2:X$215)</f>
        <v>-0.71106621075536192</v>
      </c>
      <c r="AE51" s="9">
        <f>-SUMIF(Shares!$B$2:$B$215,'UC1'!$A51,Shares!Y$2:Y$215)</f>
        <v>-0.70823710546574326</v>
      </c>
      <c r="AF51" s="9">
        <f>-SUMIF(Shares!$B$2:$B$215,'UC1'!$A51,Shares!Z$2:Z$215)</f>
        <v>-0.55263862844896949</v>
      </c>
      <c r="AG51" s="9">
        <f>-SUMIF(Shares!$B$2:$B$215,'UC1'!$A51,Shares!AA$2:AA$215)</f>
        <v>-0.85264247657259939</v>
      </c>
      <c r="AH51" s="9">
        <f>-SUMIF(Shares!$B$2:$B$215,'UC1'!$A51,Shares!AB$2:AB$215)</f>
        <v>-0.95667321047194476</v>
      </c>
      <c r="AI51" s="9">
        <f>-SUMIF(Shares!$B$2:$B$215,'UC1'!$A51,Shares!AC$2:AC$215)</f>
        <v>-0.44479495268138741</v>
      </c>
      <c r="AJ51" s="9">
        <f>-SUMIF(Shares!$B$2:$B$215,'UC1'!$A51,Shares!AD$2:AD$215)</f>
        <v>-0.6468915699684934</v>
      </c>
      <c r="AK51" s="9">
        <f>-SUMIF(Shares!$B$2:$B$215,'UC1'!$A51,Shares!AE$2:AE$215)</f>
        <v>-0.99402796961587325</v>
      </c>
      <c r="AL51" s="9">
        <f>-SUMIF(Shares!$B$2:$B$215,'UC1'!$A51,Shares!AF$2:AF$215)</f>
        <v>-0.60577565688424018</v>
      </c>
      <c r="AM51" s="9">
        <f>-SUMIF(Shares!$B$2:$B$215,'UC1'!$A51,Shares!AG$2:AG$215)</f>
        <v>-0.43123704215618625</v>
      </c>
      <c r="AN51" s="9">
        <f>-SUMIF(Shares!$B$2:$B$215,'UC1'!$A51,Shares!AH$2:AH$215)</f>
        <v>-0.15494813107195768</v>
      </c>
      <c r="AO51" s="9">
        <f>-SUMIF(Shares!$B$2:$B$215,'UC1'!$A51,Shares!AI$2:AI$215)</f>
        <v>-0.94490199337084479</v>
      </c>
      <c r="AP51" s="9">
        <f>-SUMIF(Shares!$B$2:$B$215,'UC1'!$A51,Shares!AJ$2:AJ$215)</f>
        <v>-0.99337447469049323</v>
      </c>
      <c r="AQ51" s="9">
        <f>-SUMIF(Shares!$B$2:$B$215,'UC1'!$A51,Shares!AK$2:AK$215)</f>
        <v>-0.59672619047619058</v>
      </c>
      <c r="AR51" s="9">
        <f>-SUMIF(Shares!$B$2:$B$215,'UC1'!$A51,Shares!AL$2:AL$215)</f>
        <v>-0.6529209621993125</v>
      </c>
      <c r="AS51" s="9">
        <f>-SUMIF(Shares!$B$2:$B$215,'UC1'!$A51,Shares!AM$2:AM$215)</f>
        <v>-0.574670283232109</v>
      </c>
      <c r="AT51">
        <v>0</v>
      </c>
      <c r="AU51">
        <v>5</v>
      </c>
    </row>
    <row r="52" spans="1:47">
      <c r="A52" t="s">
        <v>606</v>
      </c>
      <c r="C52" t="str">
        <f>"RCUC-Lo_"&amp;LEFT(A52,LEN(A52)-1)</f>
        <v>RCUC-Lo_R_ES-SH-DH_ELC</v>
      </c>
      <c r="D52" s="8" t="s">
        <v>254</v>
      </c>
      <c r="E52" t="s">
        <v>593</v>
      </c>
      <c r="F52" t="str">
        <f t="shared" si="12"/>
        <v>R_ES-DH-SpHeat</v>
      </c>
      <c r="G52" t="str">
        <f>"R_ES-"&amp;MID(A52,9,2)&amp;"-SpHeat"</f>
        <v>R_ES-DH-SpHeat</v>
      </c>
      <c r="H52" s="13">
        <v>1</v>
      </c>
      <c r="I52" s="9">
        <f>-SUMIF(Shares!$B$2:$B$215,'UC1'!$A52,Shares!C$2:C$215)</f>
        <v>-2.1261908609269933E-2</v>
      </c>
      <c r="J52" s="9">
        <f>-SUMIF(Shares!$B$2:$B$215,'UC1'!$A52,Shares!D$2:D$215)</f>
        <v>-5.4414775862540392E-2</v>
      </c>
      <c r="K52" s="9">
        <f>-SUMIF(Shares!$B$2:$B$215,'UC1'!$A52,Shares!E$2:E$215)</f>
        <v>-9.5240374658431774E-3</v>
      </c>
      <c r="L52" s="9">
        <f>-SUMIF(Shares!$B$2:$B$215,'UC1'!$A52,Shares!F$2:F$215)</f>
        <v>-2.7037165838431833E-2</v>
      </c>
      <c r="M52" s="9">
        <f>-SUMIF(Shares!$B$2:$B$215,'UC1'!$A52,Shares!G$2:G$215)</f>
        <v>-4.5912472972502102E-2</v>
      </c>
      <c r="N52" s="9">
        <f>-SUMIF(Shares!$B$2:$B$215,'UC1'!$A52,Shares!H$2:H$215)</f>
        <v>-4.0225602454881187E-2</v>
      </c>
      <c r="O52" s="9">
        <f>-SUMIF(Shares!$B$2:$B$215,'UC1'!$A52,Shares!I$2:I$215)</f>
        <v>-2.1169595247075276E-2</v>
      </c>
      <c r="P52" s="9">
        <f>-SUMIF(Shares!$B$2:$B$215,'UC1'!$A52,Shares!J$2:J$215)</f>
        <v>-3.7939080864222999E-2</v>
      </c>
      <c r="Q52" s="9">
        <f>-SUMIF(Shares!$B$2:$B$215,'UC1'!$A52,Shares!K$2:K$215)</f>
        <v>-3.7208360907383942E-2</v>
      </c>
      <c r="R52" s="9">
        <f>-SUMIF(Shares!$B$2:$B$215,'UC1'!$A52,Shares!L$2:L$215)</f>
        <v>-7.2059694722222695E-3</v>
      </c>
      <c r="S52" s="9">
        <f>-SUMIF(Shares!$B$2:$B$215,'UC1'!$A52,Shares!M$2:M$215)</f>
        <v>-1.2630879554826682E-2</v>
      </c>
      <c r="T52" s="9">
        <f>-SUMIF(Shares!$B$2:$B$215,'UC1'!$A52,Shares!N$2:N$215)</f>
        <v>-8.0991998441229188E-3</v>
      </c>
      <c r="U52" s="9">
        <f>-SUMIF(Shares!$B$2:$B$215,'UC1'!$A52,Shares!O$2:O$215)</f>
        <v>-8.3234540432776366E-2</v>
      </c>
      <c r="V52" s="9">
        <f>-SUMIF(Shares!$B$2:$B$215,'UC1'!$A52,Shares!P$2:P$215)</f>
        <v>-6.3844045592801449E-2</v>
      </c>
      <c r="W52" s="9">
        <f>-SUMIF(Shares!$B$2:$B$215,'UC1'!$A52,Shares!Q$2:Q$215)</f>
        <v>-8.3281264267998617E-2</v>
      </c>
      <c r="X52" s="9">
        <f>-SUMIF(Shares!$B$2:$B$215,'UC1'!$A52,Shares!R$2:R$215)</f>
        <v>-2.7416686514092612E-3</v>
      </c>
      <c r="Y52" s="9">
        <f>-SUMIF(Shares!$B$2:$B$215,'UC1'!$A52,Shares!S$2:S$215)</f>
        <v>-2.3473335425195987E-2</v>
      </c>
      <c r="Z52" s="9">
        <f>-SUMIF(Shares!$B$2:$B$215,'UC1'!$A52,Shares!T$2:T$215)</f>
        <v>-3.0971929568016723E-2</v>
      </c>
      <c r="AA52" s="9">
        <f>-SUMIF(Shares!$B$2:$B$215,'UC1'!$A52,Shares!U$2:U$215)</f>
        <v>-3.4942863294513855E-2</v>
      </c>
      <c r="AB52" s="9">
        <f>-SUMIF(Shares!$B$2:$B$215,'UC1'!$A52,Shares!V$2:V$215)</f>
        <v>-2.1773289554753703E-3</v>
      </c>
      <c r="AC52" s="9">
        <f>-SUMIF(Shares!$B$2:$B$215,'UC1'!$A52,Shares!W$2:W$215)</f>
        <v>-7.9475302276523861E-3</v>
      </c>
      <c r="AD52" s="9">
        <f>-SUMIF(Shares!$B$2:$B$215,'UC1'!$A52,Shares!X$2:X$215)</f>
        <v>-2.408922632436718E-3</v>
      </c>
      <c r="AE52" s="9">
        <f>-SUMIF(Shares!$B$2:$B$215,'UC1'!$A52,Shares!Y$2:Y$215)</f>
        <v>-1.4477389185331176E-2</v>
      </c>
      <c r="AF52" s="9">
        <f>-SUMIF(Shares!$B$2:$B$215,'UC1'!$A52,Shares!Z$2:Z$215)</f>
        <v>-3.2389811702505855E-3</v>
      </c>
      <c r="AG52" s="9">
        <f>-SUMIF(Shares!$B$2:$B$215,'UC1'!$A52,Shares!AA$2:AA$215)</f>
        <v>-9.9886631375103001E-3</v>
      </c>
      <c r="AH52" s="9">
        <f>-SUMIF(Shares!$B$2:$B$215,'UC1'!$A52,Shares!AB$2:AB$215)</f>
        <v>-1.307555419019114E-2</v>
      </c>
      <c r="AI52" s="9">
        <f>-SUMIF(Shares!$B$2:$B$215,'UC1'!$A52,Shares!AC$2:AC$215)</f>
        <v>-0.23181543553467632</v>
      </c>
      <c r="AJ52" s="9">
        <f>-SUMIF(Shares!$B$2:$B$215,'UC1'!$A52,Shares!AD$2:AD$215)</f>
        <v>-9.2375432031678827E-3</v>
      </c>
      <c r="AK52" s="9">
        <f>-SUMIF(Shares!$B$2:$B$215,'UC1'!$A52,Shares!AE$2:AE$215)</f>
        <v>-0.323494026222374</v>
      </c>
      <c r="AL52" s="9">
        <f>-SUMIF(Shares!$B$2:$B$215,'UC1'!$A52,Shares!AF$2:AF$215)</f>
        <v>-3.0040662611684576E-3</v>
      </c>
      <c r="AM52" s="9">
        <f>-SUMIF(Shares!$B$2:$B$215,'UC1'!$A52,Shares!AG$2:AG$215)</f>
        <v>-1.457078255017241E-2</v>
      </c>
      <c r="AN52" s="9">
        <f>-SUMIF(Shares!$B$2:$B$215,'UC1'!$A52,Shares!AH$2:AH$215)</f>
        <v>-7.0712241051318677E-3</v>
      </c>
      <c r="AO52" s="9">
        <f>-SUMIF(Shares!$B$2:$B$215,'UC1'!$A52,Shares!AI$2:AI$215)</f>
        <v>-7.2529425640226056E-3</v>
      </c>
      <c r="AP52" s="9">
        <f>-SUMIF(Shares!$B$2:$B$215,'UC1'!$A52,Shares!AJ$2:AJ$215)</f>
        <v>-0.31272177911200688</v>
      </c>
      <c r="AQ52" s="9">
        <f>-SUMIF(Shares!$B$2:$B$215,'UC1'!$A52,Shares!AK$2:AK$215)</f>
        <v>-2.275744596801417E-2</v>
      </c>
      <c r="AR52" s="9">
        <f>-SUMIF(Shares!$B$2:$B$215,'UC1'!$A52,Shares!AL$2:AL$215)</f>
        <v>-2.5875094365854022E-2</v>
      </c>
      <c r="AS52" s="9">
        <f>-SUMIF(Shares!$B$2:$B$215,'UC1'!$A52,Shares!AM$2:AM$215)</f>
        <v>-8.5774784458622119E-2</v>
      </c>
      <c r="AT52">
        <v>0</v>
      </c>
      <c r="AU52">
        <v>5</v>
      </c>
    </row>
    <row r="53" spans="1:47">
      <c r="A53" t="s">
        <v>607</v>
      </c>
      <c r="C53" t="str">
        <f>"RCUC-Lo_"&amp;LEFT(A53,LEN(A53)-1)</f>
        <v>RCUC-Lo_R_ES-SH-DH-70_ELC</v>
      </c>
      <c r="D53" s="8" t="s">
        <v>254</v>
      </c>
      <c r="E53" t="s">
        <v>593</v>
      </c>
      <c r="F53" t="str">
        <f>G53</f>
        <v>R_ES-DH-70-SpHeat</v>
      </c>
      <c r="G53" t="str">
        <f>"R_ES-"&amp;MID(A53,9,5)&amp;"-SpHeat"</f>
        <v>R_ES-DH-70-SpHeat</v>
      </c>
      <c r="H53" s="13">
        <v>1</v>
      </c>
      <c r="I53" s="9">
        <f>I52</f>
        <v>-2.1261908609269933E-2</v>
      </c>
      <c r="J53" s="9">
        <f t="shared" ref="J53:AU53" si="13">J52</f>
        <v>-5.4414775862540392E-2</v>
      </c>
      <c r="K53" s="9">
        <f t="shared" si="13"/>
        <v>-9.5240374658431774E-3</v>
      </c>
      <c r="L53" s="9">
        <f t="shared" si="13"/>
        <v>-2.7037165838431833E-2</v>
      </c>
      <c r="M53" s="9">
        <f t="shared" si="13"/>
        <v>-4.5912472972502102E-2</v>
      </c>
      <c r="N53" s="9">
        <f t="shared" si="13"/>
        <v>-4.0225602454881187E-2</v>
      </c>
      <c r="O53" s="9">
        <f t="shared" si="13"/>
        <v>-2.1169595247075276E-2</v>
      </c>
      <c r="P53" s="9">
        <f t="shared" si="13"/>
        <v>-3.7939080864222999E-2</v>
      </c>
      <c r="Q53" s="9">
        <f t="shared" si="13"/>
        <v>-3.7208360907383942E-2</v>
      </c>
      <c r="R53" s="9">
        <f t="shared" si="13"/>
        <v>-7.2059694722222695E-3</v>
      </c>
      <c r="S53" s="9">
        <f t="shared" si="13"/>
        <v>-1.2630879554826682E-2</v>
      </c>
      <c r="T53" s="9">
        <f t="shared" si="13"/>
        <v>-8.0991998441229188E-3</v>
      </c>
      <c r="U53" s="9">
        <f t="shared" si="13"/>
        <v>-8.3234540432776366E-2</v>
      </c>
      <c r="V53" s="9">
        <f t="shared" si="13"/>
        <v>-6.3844045592801449E-2</v>
      </c>
      <c r="W53" s="9">
        <f t="shared" si="13"/>
        <v>-8.3281264267998617E-2</v>
      </c>
      <c r="X53" s="9">
        <f t="shared" si="13"/>
        <v>-2.7416686514092612E-3</v>
      </c>
      <c r="Y53" s="9">
        <f t="shared" si="13"/>
        <v>-2.3473335425195987E-2</v>
      </c>
      <c r="Z53" s="9">
        <f t="shared" si="13"/>
        <v>-3.0971929568016723E-2</v>
      </c>
      <c r="AA53" s="9">
        <f t="shared" si="13"/>
        <v>-3.4942863294513855E-2</v>
      </c>
      <c r="AB53" s="9">
        <f t="shared" si="13"/>
        <v>-2.1773289554753703E-3</v>
      </c>
      <c r="AC53" s="9">
        <f t="shared" si="13"/>
        <v>-7.9475302276523861E-3</v>
      </c>
      <c r="AD53" s="9">
        <f t="shared" si="13"/>
        <v>-2.408922632436718E-3</v>
      </c>
      <c r="AE53" s="9">
        <f t="shared" si="13"/>
        <v>-1.4477389185331176E-2</v>
      </c>
      <c r="AF53" s="9">
        <f t="shared" si="13"/>
        <v>-3.2389811702505855E-3</v>
      </c>
      <c r="AG53" s="9">
        <f t="shared" si="13"/>
        <v>-9.9886631375103001E-3</v>
      </c>
      <c r="AH53" s="9">
        <f t="shared" si="13"/>
        <v>-1.307555419019114E-2</v>
      </c>
      <c r="AI53" s="9">
        <f t="shared" si="13"/>
        <v>-0.23181543553467632</v>
      </c>
      <c r="AJ53" s="9">
        <f t="shared" si="13"/>
        <v>-9.2375432031678827E-3</v>
      </c>
      <c r="AK53" s="9">
        <f t="shared" si="13"/>
        <v>-0.323494026222374</v>
      </c>
      <c r="AL53" s="9">
        <f t="shared" si="13"/>
        <v>-3.0040662611684576E-3</v>
      </c>
      <c r="AM53" s="9">
        <f t="shared" si="13"/>
        <v>-1.457078255017241E-2</v>
      </c>
      <c r="AN53" s="9">
        <f t="shared" si="13"/>
        <v>-7.0712241051318677E-3</v>
      </c>
      <c r="AO53" s="9">
        <f t="shared" si="13"/>
        <v>-7.2529425640226056E-3</v>
      </c>
      <c r="AP53" s="9">
        <f t="shared" si="13"/>
        <v>-0.31272177911200688</v>
      </c>
      <c r="AQ53" s="9">
        <f t="shared" si="13"/>
        <v>-2.275744596801417E-2</v>
      </c>
      <c r="AR53" s="9">
        <f t="shared" si="13"/>
        <v>-2.5875094365854022E-2</v>
      </c>
      <c r="AS53">
        <f t="shared" si="13"/>
        <v>-8.5774784458622119E-2</v>
      </c>
      <c r="AT53">
        <f t="shared" si="13"/>
        <v>0</v>
      </c>
      <c r="AU53">
        <f t="shared" si="13"/>
        <v>5</v>
      </c>
    </row>
    <row r="54" spans="1:47">
      <c r="A54" t="s">
        <v>608</v>
      </c>
      <c r="C54" t="str">
        <f>"RCUC-Lo_"&amp;LEFT(A54,LEN(A54)-1)</f>
        <v>RCUC-Lo_R_ES-SH-FL_ELC</v>
      </c>
      <c r="D54" s="8" t="s">
        <v>254</v>
      </c>
      <c r="E54" t="s">
        <v>593</v>
      </c>
      <c r="F54" t="str">
        <f t="shared" si="12"/>
        <v>R_ES-FL-SpHeat</v>
      </c>
      <c r="G54" t="str">
        <f>"R_ES-"&amp;MID(A54,9,2)&amp;"-SpHeat"</f>
        <v>R_ES-FL-SpHeat</v>
      </c>
      <c r="H54" s="13">
        <v>1</v>
      </c>
      <c r="I54" s="9">
        <f>-SUMIF(Shares!$B$2:$B$215,'UC1'!$A54,Shares!C$2:C$215)</f>
        <v>-5.2514883618012369E-2</v>
      </c>
      <c r="J54" s="9">
        <f>-SUMIF(Shares!$B$2:$B$215,'UC1'!$A54,Shares!D$2:D$215)</f>
        <v>-8.2086565054586808E-2</v>
      </c>
      <c r="K54" s="9">
        <f>-SUMIF(Shares!$B$2:$B$215,'UC1'!$A54,Shares!E$2:E$215)</f>
        <v>-2.0998138048815652E-2</v>
      </c>
      <c r="L54" s="9">
        <f>-SUMIF(Shares!$B$2:$B$215,'UC1'!$A54,Shares!F$2:F$215)</f>
        <v>-4.1343560818358903E-2</v>
      </c>
      <c r="M54" s="9">
        <f>-SUMIF(Shares!$B$2:$B$215,'UC1'!$A54,Shares!G$2:G$215)</f>
        <v>-9.079410807632593E-2</v>
      </c>
      <c r="N54" s="9">
        <f>-SUMIF(Shares!$B$2:$B$215,'UC1'!$A54,Shares!H$2:H$215)</f>
        <v>-6.0681707871293074E-2</v>
      </c>
      <c r="O54" s="9">
        <f>-SUMIF(Shares!$B$2:$B$215,'UC1'!$A54,Shares!I$2:I$215)</f>
        <v>-0.14403371484010738</v>
      </c>
      <c r="P54" s="9">
        <f>-SUMIF(Shares!$B$2:$B$215,'UC1'!$A54,Shares!J$2:J$215)</f>
        <v>-6.0642302330603498E-2</v>
      </c>
      <c r="Q54" s="9">
        <f>-SUMIF(Shares!$B$2:$B$215,'UC1'!$A54,Shares!K$2:K$215)</f>
        <v>-5.2135092909194311E-2</v>
      </c>
      <c r="R54" s="9">
        <f>-SUMIF(Shares!$B$2:$B$215,'UC1'!$A54,Shares!L$2:L$215)</f>
        <v>-9.8573705709717289E-3</v>
      </c>
      <c r="S54" s="9">
        <f>-SUMIF(Shares!$B$2:$B$215,'UC1'!$A54,Shares!M$2:M$215)</f>
        <v>-2.2699902255840135E-2</v>
      </c>
      <c r="T54" s="9">
        <f>-SUMIF(Shares!$B$2:$B$215,'UC1'!$A54,Shares!N$2:N$215)</f>
        <v>-2.0004250090121474E-2</v>
      </c>
      <c r="U54" s="9">
        <f>-SUMIF(Shares!$B$2:$B$215,'UC1'!$A54,Shares!O$2:O$215)</f>
        <v>-0.18223527395154857</v>
      </c>
      <c r="V54" s="9">
        <f>-SUMIF(Shares!$B$2:$B$215,'UC1'!$A54,Shares!P$2:P$215)</f>
        <v>-0.13141493586467712</v>
      </c>
      <c r="W54" s="9">
        <f>-SUMIF(Shares!$B$2:$B$215,'UC1'!$A54,Shares!Q$2:Q$215)</f>
        <v>-0.12290609200272062</v>
      </c>
      <c r="X54" s="9">
        <f>-SUMIF(Shares!$B$2:$B$215,'UC1'!$A54,Shares!R$2:R$215)</f>
        <v>-5.6011833909800244E-3</v>
      </c>
      <c r="Y54" s="9">
        <f>-SUMIF(Shares!$B$2:$B$215,'UC1'!$A54,Shares!S$2:S$215)</f>
        <v>-4.3227446670705723E-2</v>
      </c>
      <c r="Z54" s="9">
        <f>-SUMIF(Shares!$B$2:$B$215,'UC1'!$A54,Shares!T$2:T$215)</f>
        <v>-6.4981764832505784E-2</v>
      </c>
      <c r="AA54" s="9">
        <f>-SUMIF(Shares!$B$2:$B$215,'UC1'!$A54,Shares!U$2:U$215)</f>
        <v>-7.1925488056703818E-2</v>
      </c>
      <c r="AB54" s="9">
        <f>-SUMIF(Shares!$B$2:$B$215,'UC1'!$A54,Shares!V$2:V$215)</f>
        <v>-3.4336661962226013E-3</v>
      </c>
      <c r="AC54" s="9">
        <f>-SUMIF(Shares!$B$2:$B$215,'UC1'!$A54,Shares!W$2:W$215)</f>
        <v>-1.7522330993120065E-2</v>
      </c>
      <c r="AD54" s="9">
        <f>-SUMIF(Shares!$B$2:$B$215,'UC1'!$A54,Shares!X$2:X$215)</f>
        <v>-3.754190155573392E-3</v>
      </c>
      <c r="AE54" s="9">
        <f>-SUMIF(Shares!$B$2:$B$215,'UC1'!$A54,Shares!Y$2:Y$215)</f>
        <v>-2.0103479572554116E-2</v>
      </c>
      <c r="AF54" s="9">
        <f>-SUMIF(Shares!$B$2:$B$215,'UC1'!$A54,Shares!Z$2:Z$215)</f>
        <v>-5.7604660894899082E-3</v>
      </c>
      <c r="AG54" s="9">
        <f>-SUMIF(Shares!$B$2:$B$215,'UC1'!$A54,Shares!AA$2:AA$215)</f>
        <v>-2.1960144663494691E-2</v>
      </c>
      <c r="AH54" s="9">
        <f>-SUMIF(Shares!$B$2:$B$215,'UC1'!$A54,Shares!AB$2:AB$215)</f>
        <v>-2.5810183170455067E-2</v>
      </c>
      <c r="AI54" s="9">
        <f>-SUMIF(Shares!$B$2:$B$215,'UC1'!$A54,Shares!AC$2:AC$215)</f>
        <v>-0.46061590623585552</v>
      </c>
      <c r="AJ54" s="9">
        <f>-SUMIF(Shares!$B$2:$B$215,'UC1'!$A54,Shares!AD$2:AD$215)</f>
        <v>-1.5427054632768625E-2</v>
      </c>
      <c r="AK54" s="9">
        <f>-SUMIF(Shares!$B$2:$B$215,'UC1'!$A54,Shares!AE$2:AE$215)</f>
        <v>-0.59840060830335862</v>
      </c>
      <c r="AL54" s="9">
        <f>-SUMIF(Shares!$B$2:$B$215,'UC1'!$A54,Shares!AF$2:AF$215)</f>
        <v>-5.3241928549715356E-3</v>
      </c>
      <c r="AM54" s="9">
        <f>-SUMIF(Shares!$B$2:$B$215,'UC1'!$A54,Shares!AG$2:AG$215)</f>
        <v>-4.1278216722389134E-2</v>
      </c>
      <c r="AN54" s="9">
        <f>-SUMIF(Shares!$B$2:$B$215,'UC1'!$A54,Shares!AH$2:AH$215)</f>
        <v>-1.6193929564080389E-2</v>
      </c>
      <c r="AO54" s="9">
        <f>-SUMIF(Shares!$B$2:$B$215,'UC1'!$A54,Shares!AI$2:AI$215)</f>
        <v>-1.5990937642326307E-2</v>
      </c>
      <c r="AP54" s="9">
        <f>-SUMIF(Shares!$B$2:$B$215,'UC1'!$A54,Shares!AJ$2:AJ$215)</f>
        <v>-0.44922412017154223</v>
      </c>
      <c r="AQ54" s="9">
        <f>-SUMIF(Shares!$B$2:$B$215,'UC1'!$A54,Shares!AK$2:AK$215)</f>
        <v>-3.6401550056145676E-2</v>
      </c>
      <c r="AR54" s="9">
        <f>-SUMIF(Shares!$B$2:$B$215,'UC1'!$A54,Shares!AL$2:AL$215)</f>
        <v>-4.164169243941853E-2</v>
      </c>
      <c r="AS54" s="9">
        <f>-SUMIF(Shares!$B$2:$B$215,'UC1'!$A54,Shares!AM$2:AM$215)</f>
        <v>-0.10975168952046103</v>
      </c>
      <c r="AT54">
        <v>0</v>
      </c>
      <c r="AU54">
        <v>5</v>
      </c>
    </row>
    <row r="55" spans="1:47">
      <c r="A55" t="s">
        <v>609</v>
      </c>
      <c r="C55" t="str">
        <f>"RCUC-Lo_"&amp;LEFT(A55,LEN(A55)-1)</f>
        <v>RCUC-Lo_R_ES-SH-SD_ELC</v>
      </c>
      <c r="D55" s="8" t="s">
        <v>254</v>
      </c>
      <c r="E55" t="s">
        <v>593</v>
      </c>
      <c r="F55" t="str">
        <f t="shared" si="12"/>
        <v>R_ES-SD-SpHeat</v>
      </c>
      <c r="G55" t="str">
        <f>"R_ES-"&amp;MID(A55,9,2)&amp;"-SpHeat"</f>
        <v>R_ES-SD-SpHeat</v>
      </c>
      <c r="H55" s="13">
        <v>1</v>
      </c>
      <c r="I55" s="9">
        <f>-SUMIF(Shares!$B$2:$B$215,'UC1'!$A55,Shares!C$2:C$215)</f>
        <v>-5.2514883618012334E-2</v>
      </c>
      <c r="J55" s="9">
        <f>-SUMIF(Shares!$B$2:$B$215,'UC1'!$A55,Shares!D$2:D$215)</f>
        <v>-8.208656505458739E-2</v>
      </c>
      <c r="K55" s="9">
        <f>-SUMIF(Shares!$B$2:$B$215,'UC1'!$A55,Shares!E$2:E$215)</f>
        <v>-2.0998138048815677E-2</v>
      </c>
      <c r="L55" s="9">
        <f>-SUMIF(Shares!$B$2:$B$215,'UC1'!$A55,Shares!F$2:F$215)</f>
        <v>-4.1343560818358889E-2</v>
      </c>
      <c r="M55" s="9">
        <f>-SUMIF(Shares!$B$2:$B$215,'UC1'!$A55,Shares!G$2:G$215)</f>
        <v>-9.0794108076326138E-2</v>
      </c>
      <c r="N55" s="9">
        <f>-SUMIF(Shares!$B$2:$B$215,'UC1'!$A55,Shares!H$2:H$215)</f>
        <v>-6.0681707871293025E-2</v>
      </c>
      <c r="O55" s="9">
        <f>-SUMIF(Shares!$B$2:$B$215,'UC1'!$A55,Shares!I$2:I$215)</f>
        <v>-0.14403371484010719</v>
      </c>
      <c r="P55" s="9">
        <f>-SUMIF(Shares!$B$2:$B$215,'UC1'!$A55,Shares!J$2:J$215)</f>
        <v>-6.0642302330603484E-2</v>
      </c>
      <c r="Q55" s="9">
        <f>-SUMIF(Shares!$B$2:$B$215,'UC1'!$A55,Shares!K$2:K$215)</f>
        <v>-5.2135092909194394E-2</v>
      </c>
      <c r="R55" s="9">
        <f>-SUMIF(Shares!$B$2:$B$215,'UC1'!$A55,Shares!L$2:L$215)</f>
        <v>-9.8573705709717723E-3</v>
      </c>
      <c r="S55" s="9">
        <f>-SUMIF(Shares!$B$2:$B$215,'UC1'!$A55,Shares!M$2:M$215)</f>
        <v>-2.2699902255840173E-2</v>
      </c>
      <c r="T55" s="9">
        <f>-SUMIF(Shares!$B$2:$B$215,'UC1'!$A55,Shares!N$2:N$215)</f>
        <v>-2.0004250090121436E-2</v>
      </c>
      <c r="U55" s="9">
        <f>-SUMIF(Shares!$B$2:$B$215,'UC1'!$A55,Shares!O$2:O$215)</f>
        <v>-0.1822352739515489</v>
      </c>
      <c r="V55" s="9">
        <f>-SUMIF(Shares!$B$2:$B$215,'UC1'!$A55,Shares!P$2:P$215)</f>
        <v>-0.13141493586467662</v>
      </c>
      <c r="W55" s="9">
        <f>-SUMIF(Shares!$B$2:$B$215,'UC1'!$A55,Shares!Q$2:Q$215)</f>
        <v>-0.12290609200272073</v>
      </c>
      <c r="X55" s="9">
        <f>-SUMIF(Shares!$B$2:$B$215,'UC1'!$A55,Shares!R$2:R$215)</f>
        <v>-5.6011833909800296E-3</v>
      </c>
      <c r="Y55" s="9">
        <f>-SUMIF(Shares!$B$2:$B$215,'UC1'!$A55,Shares!S$2:S$215)</f>
        <v>-4.3227446670705744E-2</v>
      </c>
      <c r="Z55" s="9">
        <f>-SUMIF(Shares!$B$2:$B$215,'UC1'!$A55,Shares!T$2:T$215)</f>
        <v>-6.4981764832505909E-2</v>
      </c>
      <c r="AA55" s="9">
        <f>-SUMIF(Shares!$B$2:$B$215,'UC1'!$A55,Shares!U$2:U$215)</f>
        <v>-7.1925488056703735E-2</v>
      </c>
      <c r="AB55" s="9">
        <f>-SUMIF(Shares!$B$2:$B$215,'UC1'!$A55,Shares!V$2:V$215)</f>
        <v>-3.4336661962225973E-3</v>
      </c>
      <c r="AC55" s="9">
        <f>-SUMIF(Shares!$B$2:$B$215,'UC1'!$A55,Shares!W$2:W$215)</f>
        <v>-1.7522330993119915E-2</v>
      </c>
      <c r="AD55" s="9">
        <f>-SUMIF(Shares!$B$2:$B$215,'UC1'!$A55,Shares!X$2:X$215)</f>
        <v>-3.7541901555733798E-3</v>
      </c>
      <c r="AE55" s="9">
        <f>-SUMIF(Shares!$B$2:$B$215,'UC1'!$A55,Shares!Y$2:Y$215)</f>
        <v>-2.0103479572554088E-2</v>
      </c>
      <c r="AF55" s="9">
        <f>-SUMIF(Shares!$B$2:$B$215,'UC1'!$A55,Shares!Z$2:Z$215)</f>
        <v>-5.76046608948991E-3</v>
      </c>
      <c r="AG55" s="9">
        <f>-SUMIF(Shares!$B$2:$B$215,'UC1'!$A55,Shares!AA$2:AA$215)</f>
        <v>-2.1960144663494694E-2</v>
      </c>
      <c r="AH55" s="9">
        <f>-SUMIF(Shares!$B$2:$B$215,'UC1'!$A55,Shares!AB$2:AB$215)</f>
        <v>-2.581018317045514E-2</v>
      </c>
      <c r="AI55" s="9">
        <f>-SUMIF(Shares!$B$2:$B$215,'UC1'!$A55,Shares!AC$2:AC$215)</f>
        <v>-0.46061590623585452</v>
      </c>
      <c r="AJ55" s="9">
        <f>-SUMIF(Shares!$B$2:$B$215,'UC1'!$A55,Shares!AD$2:AD$215)</f>
        <v>-1.5427054632768611E-2</v>
      </c>
      <c r="AK55" s="9">
        <f>-SUMIF(Shares!$B$2:$B$215,'UC1'!$A55,Shares!AE$2:AE$215)</f>
        <v>-0.59840060830335817</v>
      </c>
      <c r="AL55" s="9">
        <f>-SUMIF(Shares!$B$2:$B$215,'UC1'!$A55,Shares!AF$2:AF$215)</f>
        <v>-5.3241928549715651E-3</v>
      </c>
      <c r="AM55" s="9">
        <f>-SUMIF(Shares!$B$2:$B$215,'UC1'!$A55,Shares!AG$2:AG$215)</f>
        <v>-4.1278216722389044E-2</v>
      </c>
      <c r="AN55" s="9">
        <f>-SUMIF(Shares!$B$2:$B$215,'UC1'!$A55,Shares!AH$2:AH$215)</f>
        <v>-1.6193929564080379E-2</v>
      </c>
      <c r="AO55" s="9">
        <f>-SUMIF(Shares!$B$2:$B$215,'UC1'!$A55,Shares!AI$2:AI$215)</f>
        <v>-1.5990937642326238E-2</v>
      </c>
      <c r="AP55" s="9">
        <f>-SUMIF(Shares!$B$2:$B$215,'UC1'!$A55,Shares!AJ$2:AJ$215)</f>
        <v>-0.44922412017154145</v>
      </c>
      <c r="AQ55" s="9">
        <f>-SUMIF(Shares!$B$2:$B$215,'UC1'!$A55,Shares!AK$2:AK$215)</f>
        <v>-3.6401550056145753E-2</v>
      </c>
      <c r="AR55" s="9">
        <f>-SUMIF(Shares!$B$2:$B$215,'UC1'!$A55,Shares!AL$2:AL$215)</f>
        <v>-4.1641692439418593E-2</v>
      </c>
      <c r="AS55" s="9">
        <f>-SUMIF(Shares!$B$2:$B$215,'UC1'!$A55,Shares!AM$2:AM$215)</f>
        <v>-0.10975168952046088</v>
      </c>
      <c r="AT55">
        <v>0</v>
      </c>
      <c r="AU55">
        <v>5</v>
      </c>
    </row>
    <row r="56" spans="1:47">
      <c r="A56" t="s">
        <v>95</v>
      </c>
      <c r="C56" t="str">
        <f>"RCUC-Lo_"&amp;A56</f>
        <v>RCUC-Lo_R_ES-WH-DH_ELC</v>
      </c>
      <c r="D56" s="8" t="s">
        <v>254</v>
      </c>
      <c r="E56" t="s">
        <v>262</v>
      </c>
      <c r="F56" t="str">
        <f>G56</f>
        <v>R_ES-DH-WatHeat</v>
      </c>
      <c r="G56" t="str">
        <f>"R_ES-"&amp;MID(A56,9,2)&amp;"-WatHeat"</f>
        <v>R_ES-DH-WatHeat</v>
      </c>
      <c r="H56" s="13">
        <v>1</v>
      </c>
      <c r="I56" s="9">
        <f>-SUMIF(Shares!$B$2:$B$215,'UC1'!$A56,Shares!C$2:C$215)</f>
        <v>-0.6305559238419568</v>
      </c>
      <c r="J56" s="9">
        <f>-SUMIF(Shares!$B$2:$B$215,'UC1'!$A56,Shares!D$2:D$215)</f>
        <v>-0.25909838968397797</v>
      </c>
      <c r="K56" s="9">
        <f>-SUMIF(Shares!$B$2:$B$215,'UC1'!$A56,Shares!E$2:E$215)</f>
        <v>-0.7225391706446096</v>
      </c>
      <c r="L56" s="9">
        <f>-SUMIF(Shares!$B$2:$B$215,'UC1'!$A56,Shares!F$2:F$215)</f>
        <v>-0.16285972231237203</v>
      </c>
      <c r="M56" s="9">
        <f>-SUMIF(Shares!$B$2:$B$215,'UC1'!$A56,Shares!G$2:G$215)</f>
        <v>-0.65167190862439961</v>
      </c>
      <c r="N56" s="9">
        <f>-SUMIF(Shares!$B$2:$B$215,'UC1'!$A56,Shares!H$2:H$215)</f>
        <v>-0.25952679887218089</v>
      </c>
      <c r="O56" s="9">
        <f>-SUMIF(Shares!$B$2:$B$215,'UC1'!$A56,Shares!I$2:I$215)</f>
        <v>-7.6003200134742446E-2</v>
      </c>
      <c r="P56" s="9">
        <f>-SUMIF(Shares!$B$2:$B$215,'UC1'!$A56,Shares!J$2:J$215)</f>
        <v>-0.50886754388606215</v>
      </c>
      <c r="Q56" s="9">
        <f>-SUMIF(Shares!$B$2:$B$215,'UC1'!$A56,Shares!K$2:K$215)</f>
        <v>-0.21058458364418395</v>
      </c>
      <c r="R56" s="9">
        <f>-SUMIF(Shares!$B$2:$B$215,'UC1'!$A56,Shares!L$2:L$215)</f>
        <v>-0.14689161236725817</v>
      </c>
      <c r="S56" s="9">
        <f>-SUMIF(Shares!$B$2:$B$215,'UC1'!$A56,Shares!M$2:M$215)</f>
        <v>-0.13369352799172304</v>
      </c>
      <c r="T56" s="9">
        <f>-SUMIF(Shares!$B$2:$B$215,'UC1'!$A56,Shares!N$2:N$215)</f>
        <v>-0.5182644006091055</v>
      </c>
      <c r="U56" s="9">
        <f>-SUMIF(Shares!$B$2:$B$215,'UC1'!$A56,Shares!O$2:O$215)</f>
        <v>-0.35451579377349357</v>
      </c>
      <c r="V56" s="9">
        <f>-SUMIF(Shares!$B$2:$B$215,'UC1'!$A56,Shares!P$2:P$215)</f>
        <v>-0.37828379910296162</v>
      </c>
      <c r="W56" s="9">
        <f>-SUMIF(Shares!$B$2:$B$215,'UC1'!$A56,Shares!Q$2:Q$215)</f>
        <v>-0.36456608571580518</v>
      </c>
      <c r="X56" s="9">
        <f>-SUMIF(Shares!$B$2:$B$215,'UC1'!$A56,Shares!R$2:R$215)</f>
        <v>-0.32815018022118564</v>
      </c>
      <c r="Y56" s="9">
        <f>-SUMIF(Shares!$B$2:$B$215,'UC1'!$A56,Shares!S$2:S$215)</f>
        <v>-0.21866238118033279</v>
      </c>
      <c r="Z56" s="9">
        <f>-SUMIF(Shares!$B$2:$B$215,'UC1'!$A56,Shares!T$2:T$215)</f>
        <v>-0.26626118744485072</v>
      </c>
      <c r="AA56" s="9">
        <f>-SUMIF(Shares!$B$2:$B$215,'UC1'!$A56,Shares!U$2:U$215)</f>
        <v>-0.35479475139349126</v>
      </c>
      <c r="AB56" s="9">
        <f>-SUMIF(Shares!$B$2:$B$215,'UC1'!$A56,Shares!V$2:V$215)</f>
        <v>-0.1354902322689692</v>
      </c>
      <c r="AC56" s="9">
        <f>-SUMIF(Shares!$B$2:$B$215,'UC1'!$A56,Shares!W$2:W$215)</f>
        <v>-0.79675899656085947</v>
      </c>
      <c r="AD56" s="9">
        <f>-SUMIF(Shares!$B$2:$B$215,'UC1'!$A56,Shares!X$2:X$215)</f>
        <v>-0.11597704620960443</v>
      </c>
      <c r="AE56" s="9">
        <f>-SUMIF(Shares!$B$2:$B$215,'UC1'!$A56,Shares!Y$2:Y$215)</f>
        <v>-0.13134413591262803</v>
      </c>
      <c r="AF56" s="9">
        <f>-SUMIF(Shares!$B$2:$B$215,'UC1'!$A56,Shares!Z$2:Z$215)</f>
        <v>-5.7242816733660849E-2</v>
      </c>
      <c r="AG56" s="9">
        <f>-SUMIF(Shares!$B$2:$B$215,'UC1'!$A56,Shares!AA$2:AA$215)</f>
        <v>-0.89575244493953854</v>
      </c>
      <c r="AH56" s="9">
        <f>-SUMIF(Shares!$B$2:$B$215,'UC1'!$A56,Shares!AB$2:AB$215)</f>
        <v>-0.75509930187496077</v>
      </c>
      <c r="AI56" s="9">
        <f>-SUMIF(Shares!$B$2:$B$215,'UC1'!$A56,Shares!AC$2:AC$215)</f>
        <v>-0.35023771790808311</v>
      </c>
      <c r="AJ56" s="9">
        <f>-SUMIF(Shares!$B$2:$B$215,'UC1'!$A56,Shares!AD$2:AD$215)</f>
        <v>-7.1141901934430735E-2</v>
      </c>
      <c r="AK56" s="9">
        <f>-SUMIF(Shares!$B$2:$B$215,'UC1'!$A56,Shares!AE$2:AE$215)</f>
        <v>-0.87156769334360362</v>
      </c>
      <c r="AL56" s="9">
        <f>-SUMIF(Shares!$B$2:$B$215,'UC1'!$A56,Shares!AF$2:AF$215)</f>
        <v>-5.9151708763301315E-2</v>
      </c>
      <c r="AM56" s="9">
        <f>-SUMIF(Shares!$B$2:$B$215,'UC1'!$A56,Shares!AG$2:AG$215)</f>
        <v>-0.2618626737374784</v>
      </c>
      <c r="AN56" s="9">
        <f>-SUMIF(Shares!$B$2:$B$215,'UC1'!$A56,Shares!AH$2:AH$215)</f>
        <v>-0.11111516367283632</v>
      </c>
      <c r="AO56" s="9">
        <f>-SUMIF(Shares!$B$2:$B$215,'UC1'!$A56,Shares!AI$2:AI$215)</f>
        <v>-0.64027951549328377</v>
      </c>
      <c r="AP56" s="9">
        <f>-SUMIF(Shares!$B$2:$B$215,'UC1'!$A56,Shares!AJ$2:AJ$215)</f>
        <v>-0.49240143873020098</v>
      </c>
      <c r="AQ56" s="9">
        <f>-SUMIF(Shares!$B$2:$B$215,'UC1'!$A56,Shares!AK$2:AK$215)</f>
        <v>-0.30231685973831146</v>
      </c>
      <c r="AR56" s="9">
        <f>-SUMIF(Shares!$B$2:$B$215,'UC1'!$A56,Shares!AL$2:AL$215)</f>
        <v>-0.14724698479286855</v>
      </c>
      <c r="AS56" s="9">
        <f>-SUMIF(Shares!$B$2:$B$215,'UC1'!$A56,Shares!AM$2:AM$215)</f>
        <v>-0.17926170422058957</v>
      </c>
      <c r="AT56">
        <v>0</v>
      </c>
      <c r="AU56">
        <v>5</v>
      </c>
    </row>
    <row r="57" spans="1:47">
      <c r="A57" t="s">
        <v>102</v>
      </c>
      <c r="C57" t="str">
        <f t="shared" si="11"/>
        <v>RCUC-Lo_R_ES-WH-FL_ELC</v>
      </c>
      <c r="D57" s="8" t="s">
        <v>254</v>
      </c>
      <c r="E57" t="s">
        <v>262</v>
      </c>
      <c r="F57" t="str">
        <f t="shared" si="12"/>
        <v>R_ES-FL-WatHeat</v>
      </c>
      <c r="G57" t="str">
        <f>"R_ES-"&amp;MID(A57,9,2)&amp;"-WatHeat"</f>
        <v>R_ES-FL-WatHeat</v>
      </c>
      <c r="H57" s="13">
        <v>1</v>
      </c>
      <c r="I57" s="9">
        <f>-SUMIF(Shares!$B$2:$B$215,'UC1'!$A57,Shares!C$2:C$215)</f>
        <v>-0.62627710918381485</v>
      </c>
      <c r="J57" s="9">
        <f>-SUMIF(Shares!$B$2:$B$215,'UC1'!$A57,Shares!D$2:D$215)</f>
        <v>-0.25020955574182729</v>
      </c>
      <c r="K57" s="9">
        <f>-SUMIF(Shares!$B$2:$B$215,'UC1'!$A57,Shares!E$2:E$215)</f>
        <v>-0.72253917064460882</v>
      </c>
      <c r="L57" s="9">
        <f>-SUMIF(Shares!$B$2:$B$215,'UC1'!$A57,Shares!F$2:F$215)</f>
        <v>-0.16232190904679983</v>
      </c>
      <c r="M57" s="9">
        <f>-SUMIF(Shares!$B$2:$B$215,'UC1'!$A57,Shares!G$2:G$215)</f>
        <v>-0.64821141892726342</v>
      </c>
      <c r="N57" s="9">
        <f>-SUMIF(Shares!$B$2:$B$215,'UC1'!$A57,Shares!H$2:H$215)</f>
        <v>-0.25679768108572359</v>
      </c>
      <c r="O57" s="9">
        <f>-SUMIF(Shares!$B$2:$B$215,'UC1'!$A57,Shares!I$2:I$215)</f>
        <v>-6.2424347224623866E-2</v>
      </c>
      <c r="P57" s="9">
        <f>-SUMIF(Shares!$B$2:$B$215,'UC1'!$A57,Shares!J$2:J$215)</f>
        <v>-0.50737690856064532</v>
      </c>
      <c r="Q57" s="9">
        <f>-SUMIF(Shares!$B$2:$B$215,'UC1'!$A57,Shares!K$2:K$215)</f>
        <v>-0.2072772502524807</v>
      </c>
      <c r="R57" s="9">
        <f>-SUMIF(Shares!$B$2:$B$215,'UC1'!$A57,Shares!L$2:L$215)</f>
        <v>-0.1462467103889053</v>
      </c>
      <c r="S57" s="9">
        <f>-SUMIF(Shares!$B$2:$B$215,'UC1'!$A57,Shares!M$2:M$215)</f>
        <v>-0.13369352799172299</v>
      </c>
      <c r="T57" s="9">
        <f>-SUMIF(Shares!$B$2:$B$215,'UC1'!$A57,Shares!N$2:N$215)</f>
        <v>-0.48048681541582117</v>
      </c>
      <c r="U57" s="9">
        <f>-SUMIF(Shares!$B$2:$B$215,'UC1'!$A57,Shares!O$2:O$215)</f>
        <v>-0.34908278133894083</v>
      </c>
      <c r="V57" s="9">
        <f>-SUMIF(Shares!$B$2:$B$215,'UC1'!$A57,Shares!P$2:P$215)</f>
        <v>-0.3781504642789465</v>
      </c>
      <c r="W57" s="9">
        <f>-SUMIF(Shares!$B$2:$B$215,'UC1'!$A57,Shares!Q$2:Q$215)</f>
        <v>-0.36377265356490879</v>
      </c>
      <c r="X57" s="9">
        <f>-SUMIF(Shares!$B$2:$B$215,'UC1'!$A57,Shares!R$2:R$215)</f>
        <v>-0.32606038381615926</v>
      </c>
      <c r="Y57" s="9">
        <f>-SUMIF(Shares!$B$2:$B$215,'UC1'!$A57,Shares!S$2:S$215)</f>
        <v>-0.21802994573401105</v>
      </c>
      <c r="Z57" s="9">
        <f>-SUMIF(Shares!$B$2:$B$215,'UC1'!$A57,Shares!T$2:T$215)</f>
        <v>-0.26536637457206574</v>
      </c>
      <c r="AA57" s="9">
        <f>-SUMIF(Shares!$B$2:$B$215,'UC1'!$A57,Shares!U$2:U$215)</f>
        <v>-0.35479475139349131</v>
      </c>
      <c r="AB57" s="9">
        <f>-SUMIF(Shares!$B$2:$B$215,'UC1'!$A57,Shares!V$2:V$215)</f>
        <v>-0.13456343463579329</v>
      </c>
      <c r="AC57" s="9">
        <f>-SUMIF(Shares!$B$2:$B$215,'UC1'!$A57,Shares!W$2:W$215)</f>
        <v>-0.79575179242171989</v>
      </c>
      <c r="AD57" s="9">
        <f>-SUMIF(Shares!$B$2:$B$215,'UC1'!$A57,Shares!X$2:X$215)</f>
        <v>-0.11597704620960404</v>
      </c>
      <c r="AE57" s="9">
        <f>-SUMIF(Shares!$B$2:$B$215,'UC1'!$A57,Shares!Y$2:Y$215)</f>
        <v>-0.13054274565448751</v>
      </c>
      <c r="AF57" s="9">
        <f>-SUMIF(Shares!$B$2:$B$215,'UC1'!$A57,Shares!Z$2:Z$215)</f>
        <v>-5.7242816733660863E-2</v>
      </c>
      <c r="AG57" s="9">
        <f>-SUMIF(Shares!$B$2:$B$215,'UC1'!$A57,Shares!AA$2:AA$215)</f>
        <v>-0.89575244493953821</v>
      </c>
      <c r="AH57" s="9">
        <f>-SUMIF(Shares!$B$2:$B$215,'UC1'!$A57,Shares!AB$2:AB$215)</f>
        <v>-0.75509930187496088</v>
      </c>
      <c r="AI57" s="9">
        <f>-SUMIF(Shares!$B$2:$B$215,'UC1'!$A57,Shares!AC$2:AC$215)</f>
        <v>-0.35023771790808261</v>
      </c>
      <c r="AJ57" s="9">
        <f>-SUMIF(Shares!$B$2:$B$215,'UC1'!$A57,Shares!AD$2:AD$215)</f>
        <v>-7.0867830237935553E-2</v>
      </c>
      <c r="AK57" s="9">
        <f>-SUMIF(Shares!$B$2:$B$215,'UC1'!$A57,Shares!AE$2:AE$215)</f>
        <v>-0.87156769334360396</v>
      </c>
      <c r="AL57" s="9">
        <f>-SUMIF(Shares!$B$2:$B$215,'UC1'!$A57,Shares!AF$2:AF$215)</f>
        <v>-5.9151708763301288E-2</v>
      </c>
      <c r="AM57" s="9">
        <f>-SUMIF(Shares!$B$2:$B$215,'UC1'!$A57,Shares!AG$2:AG$215)</f>
        <v>-0.25668176670441695</v>
      </c>
      <c r="AN57" s="9">
        <f>-SUMIF(Shares!$B$2:$B$215,'UC1'!$A57,Shares!AH$2:AH$215)</f>
        <v>-0.11111516367283646</v>
      </c>
      <c r="AO57" s="9">
        <f>-SUMIF(Shares!$B$2:$B$215,'UC1'!$A57,Shares!AI$2:AI$215)</f>
        <v>-0.64027951549328255</v>
      </c>
      <c r="AP57" s="9">
        <f>-SUMIF(Shares!$B$2:$B$215,'UC1'!$A57,Shares!AJ$2:AJ$215)</f>
        <v>-0.49085342634761614</v>
      </c>
      <c r="AQ57" s="9">
        <f>-SUMIF(Shares!$B$2:$B$215,'UC1'!$A57,Shares!AK$2:AK$215)</f>
        <v>-0.3002068965517245</v>
      </c>
      <c r="AR57" s="9">
        <f>-SUMIF(Shares!$B$2:$B$215,'UC1'!$A57,Shares!AL$2:AL$215)</f>
        <v>-0.1472469847928683</v>
      </c>
      <c r="AS57" s="9">
        <f>-SUMIF(Shares!$B$2:$B$215,'UC1'!$A57,Shares!AM$2:AM$215)</f>
        <v>-0.17851608089234172</v>
      </c>
      <c r="AT57">
        <v>0</v>
      </c>
      <c r="AU57">
        <v>5</v>
      </c>
    </row>
    <row r="58" spans="1:47">
      <c r="A58" t="s">
        <v>109</v>
      </c>
      <c r="C58" t="str">
        <f t="shared" si="11"/>
        <v>RCUC-Lo_R_ES-WH-SD_ELC</v>
      </c>
      <c r="D58" s="8" t="s">
        <v>254</v>
      </c>
      <c r="E58" t="s">
        <v>262</v>
      </c>
      <c r="F58" t="str">
        <f t="shared" si="12"/>
        <v>R_ES-SD-WatHeat</v>
      </c>
      <c r="G58" t="str">
        <f>"R_ES-"&amp;MID(A58,9,2)&amp;"-WatHeat"</f>
        <v>R_ES-SD-WatHeat</v>
      </c>
      <c r="H58" s="13">
        <v>1</v>
      </c>
      <c r="I58" s="9">
        <f>-SUMIF(Shares!$B$2:$B$215,'UC1'!$A58,Shares!C$2:C$215)</f>
        <v>-0.63055592384195547</v>
      </c>
      <c r="J58" s="9">
        <f>-SUMIF(Shares!$B$2:$B$215,'UC1'!$A58,Shares!D$2:D$215)</f>
        <v>-0.25909838968397797</v>
      </c>
      <c r="K58" s="9">
        <f>-SUMIF(Shares!$B$2:$B$215,'UC1'!$A58,Shares!E$2:E$215)</f>
        <v>-0.72253917064460949</v>
      </c>
      <c r="L58" s="9">
        <f>-SUMIF(Shares!$B$2:$B$215,'UC1'!$A58,Shares!F$2:F$215)</f>
        <v>-0.16285972231237233</v>
      </c>
      <c r="M58" s="9">
        <f>-SUMIF(Shares!$B$2:$B$215,'UC1'!$A58,Shares!G$2:G$215)</f>
        <v>-0.65167190862440028</v>
      </c>
      <c r="N58" s="9">
        <f>-SUMIF(Shares!$B$2:$B$215,'UC1'!$A58,Shares!H$2:H$215)</f>
        <v>-0.25952679887217994</v>
      </c>
      <c r="O58" s="9">
        <f>-SUMIF(Shares!$B$2:$B$215,'UC1'!$A58,Shares!I$2:I$215)</f>
        <v>-7.6003200134742904E-2</v>
      </c>
      <c r="P58" s="9">
        <f>-SUMIF(Shares!$B$2:$B$215,'UC1'!$A58,Shares!J$2:J$215)</f>
        <v>-0.5088675438860627</v>
      </c>
      <c r="Q58" s="9">
        <f>-SUMIF(Shares!$B$2:$B$215,'UC1'!$A58,Shares!K$2:K$215)</f>
        <v>-0.21058458364418392</v>
      </c>
      <c r="R58" s="9">
        <f>-SUMIF(Shares!$B$2:$B$215,'UC1'!$A58,Shares!L$2:L$215)</f>
        <v>-0.14689161236725809</v>
      </c>
      <c r="S58" s="9">
        <f>-SUMIF(Shares!$B$2:$B$215,'UC1'!$A58,Shares!M$2:M$215)</f>
        <v>-0.13369352799172302</v>
      </c>
      <c r="T58" s="9">
        <f>-SUMIF(Shares!$B$2:$B$215,'UC1'!$A58,Shares!N$2:N$215)</f>
        <v>-0.51826440060910484</v>
      </c>
      <c r="U58" s="9">
        <f>-SUMIF(Shares!$B$2:$B$215,'UC1'!$A58,Shares!O$2:O$215)</f>
        <v>-0.35451579377349424</v>
      </c>
      <c r="V58" s="9">
        <f>-SUMIF(Shares!$B$2:$B$215,'UC1'!$A58,Shares!P$2:P$215)</f>
        <v>-0.37828379910296128</v>
      </c>
      <c r="W58" s="9">
        <f>-SUMIF(Shares!$B$2:$B$215,'UC1'!$A58,Shares!Q$2:Q$215)</f>
        <v>-0.36456608571580462</v>
      </c>
      <c r="X58" s="9">
        <f>-SUMIF(Shares!$B$2:$B$215,'UC1'!$A58,Shares!R$2:R$215)</f>
        <v>-0.32815018022118619</v>
      </c>
      <c r="Y58" s="9">
        <f>-SUMIF(Shares!$B$2:$B$215,'UC1'!$A58,Shares!S$2:S$215)</f>
        <v>-0.21866238118033271</v>
      </c>
      <c r="Z58" s="9">
        <f>-SUMIF(Shares!$B$2:$B$215,'UC1'!$A58,Shares!T$2:T$215)</f>
        <v>-0.26626118744485028</v>
      </c>
      <c r="AA58" s="9">
        <f>-SUMIF(Shares!$B$2:$B$215,'UC1'!$A58,Shares!U$2:U$215)</f>
        <v>-0.3547947513934912</v>
      </c>
      <c r="AB58" s="9">
        <f>-SUMIF(Shares!$B$2:$B$215,'UC1'!$A58,Shares!V$2:V$215)</f>
        <v>-0.13549023226896953</v>
      </c>
      <c r="AC58" s="9">
        <f>-SUMIF(Shares!$B$2:$B$215,'UC1'!$A58,Shares!W$2:W$215)</f>
        <v>-0.79675899656085947</v>
      </c>
      <c r="AD58" s="9">
        <f>-SUMIF(Shares!$B$2:$B$215,'UC1'!$A58,Shares!X$2:X$215)</f>
        <v>-0.11597704620960428</v>
      </c>
      <c r="AE58" s="9">
        <f>-SUMIF(Shares!$B$2:$B$215,'UC1'!$A58,Shares!Y$2:Y$215)</f>
        <v>-0.13134413591262784</v>
      </c>
      <c r="AF58" s="9">
        <f>-SUMIF(Shares!$B$2:$B$215,'UC1'!$A58,Shares!Z$2:Z$215)</f>
        <v>-5.7242816733660842E-2</v>
      </c>
      <c r="AG58" s="9">
        <f>-SUMIF(Shares!$B$2:$B$215,'UC1'!$A58,Shares!AA$2:AA$215)</f>
        <v>-0.89575244493953843</v>
      </c>
      <c r="AH58" s="9">
        <f>-SUMIF(Shares!$B$2:$B$215,'UC1'!$A58,Shares!AB$2:AB$215)</f>
        <v>-0.75509930187496088</v>
      </c>
      <c r="AI58" s="9">
        <f>-SUMIF(Shares!$B$2:$B$215,'UC1'!$A58,Shares!AC$2:AC$215)</f>
        <v>-0.35023771790808339</v>
      </c>
      <c r="AJ58" s="9">
        <f>-SUMIF(Shares!$B$2:$B$215,'UC1'!$A58,Shares!AD$2:AD$215)</f>
        <v>-7.1141901934430526E-2</v>
      </c>
      <c r="AK58" s="9">
        <f>-SUMIF(Shares!$B$2:$B$215,'UC1'!$A58,Shares!AE$2:AE$215)</f>
        <v>-0.87156769334360351</v>
      </c>
      <c r="AL58" s="9">
        <f>-SUMIF(Shares!$B$2:$B$215,'UC1'!$A58,Shares!AF$2:AF$215)</f>
        <v>-5.9151708763301253E-2</v>
      </c>
      <c r="AM58" s="9">
        <f>-SUMIF(Shares!$B$2:$B$215,'UC1'!$A58,Shares!AG$2:AG$215)</f>
        <v>-0.26186267373747835</v>
      </c>
      <c r="AN58" s="9">
        <f>-SUMIF(Shares!$B$2:$B$215,'UC1'!$A58,Shares!AH$2:AH$215)</f>
        <v>-0.11111516367283655</v>
      </c>
      <c r="AO58" s="9">
        <f>-SUMIF(Shares!$B$2:$B$215,'UC1'!$A58,Shares!AI$2:AI$215)</f>
        <v>-0.64027951549328332</v>
      </c>
      <c r="AP58" s="9">
        <f>-SUMIF(Shares!$B$2:$B$215,'UC1'!$A58,Shares!AJ$2:AJ$215)</f>
        <v>-0.49240143873020176</v>
      </c>
      <c r="AQ58" s="9">
        <f>-SUMIF(Shares!$B$2:$B$215,'UC1'!$A58,Shares!AK$2:AK$215)</f>
        <v>-0.30231685973831157</v>
      </c>
      <c r="AR58" s="9">
        <f>-SUMIF(Shares!$B$2:$B$215,'UC1'!$A58,Shares!AL$2:AL$215)</f>
        <v>-0.14724698479286819</v>
      </c>
      <c r="AS58" s="9">
        <f>-SUMIF(Shares!$B$2:$B$215,'UC1'!$A58,Shares!AM$2:AM$215)</f>
        <v>-0.1792617042205894</v>
      </c>
      <c r="AT58">
        <v>0</v>
      </c>
      <c r="AU58">
        <v>5</v>
      </c>
    </row>
    <row r="60" spans="1:47"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</row>
    <row r="61" spans="1:47" ht="15">
      <c r="F61" s="5" t="s">
        <v>269</v>
      </c>
    </row>
    <row r="62" spans="1:47" ht="15.75" thickBot="1">
      <c r="C62" s="6" t="s">
        <v>251</v>
      </c>
      <c r="D62" s="6" t="s">
        <v>247</v>
      </c>
      <c r="E62" s="6" t="s">
        <v>248</v>
      </c>
      <c r="F62" s="6" t="s">
        <v>249</v>
      </c>
      <c r="G62" s="6" t="s">
        <v>250</v>
      </c>
      <c r="H62" s="7" t="str">
        <f>H$3</f>
        <v>AL</v>
      </c>
      <c r="I62" s="7" t="str">
        <f t="shared" ref="I62:AT62" si="14">I$3</f>
        <v>AT</v>
      </c>
      <c r="J62" s="7" t="str">
        <f t="shared" si="14"/>
        <v>BA</v>
      </c>
      <c r="K62" s="7" t="str">
        <f t="shared" si="14"/>
        <v>BE</v>
      </c>
      <c r="L62" s="7" t="str">
        <f t="shared" si="14"/>
        <v>BG</v>
      </c>
      <c r="M62" s="7" t="str">
        <f t="shared" si="14"/>
        <v>CH</v>
      </c>
      <c r="N62" s="7" t="str">
        <f t="shared" si="14"/>
        <v>CY</v>
      </c>
      <c r="O62" s="7" t="str">
        <f t="shared" si="14"/>
        <v>CZ</v>
      </c>
      <c r="P62" s="7" t="str">
        <f t="shared" si="14"/>
        <v>DE</v>
      </c>
      <c r="Q62" s="7" t="str">
        <f t="shared" si="14"/>
        <v>DK</v>
      </c>
      <c r="R62" s="7" t="str">
        <f t="shared" si="14"/>
        <v>EE</v>
      </c>
      <c r="S62" s="7" t="str">
        <f t="shared" si="14"/>
        <v>EL</v>
      </c>
      <c r="T62" s="7" t="str">
        <f t="shared" si="14"/>
        <v>ES</v>
      </c>
      <c r="U62" s="7" t="str">
        <f t="shared" si="14"/>
        <v>FI</v>
      </c>
      <c r="V62" s="7" t="str">
        <f t="shared" si="14"/>
        <v>FR</v>
      </c>
      <c r="W62" s="7" t="str">
        <f t="shared" si="14"/>
        <v>HR</v>
      </c>
      <c r="X62" s="7" t="str">
        <f t="shared" si="14"/>
        <v>HU</v>
      </c>
      <c r="Y62" s="7" t="str">
        <f t="shared" si="14"/>
        <v>IE</v>
      </c>
      <c r="Z62" s="7" t="str">
        <f t="shared" si="14"/>
        <v>IS</v>
      </c>
      <c r="AA62" s="7" t="str">
        <f t="shared" si="14"/>
        <v>IT</v>
      </c>
      <c r="AB62" s="7" t="str">
        <f t="shared" si="14"/>
        <v>KS</v>
      </c>
      <c r="AC62" s="7" t="str">
        <f t="shared" si="14"/>
        <v>LT</v>
      </c>
      <c r="AD62" s="7" t="str">
        <f t="shared" si="14"/>
        <v>LU</v>
      </c>
      <c r="AE62" s="7" t="str">
        <f t="shared" si="14"/>
        <v>LV</v>
      </c>
      <c r="AF62" s="7" t="str">
        <f t="shared" si="14"/>
        <v>ME</v>
      </c>
      <c r="AG62" s="7" t="str">
        <f t="shared" si="14"/>
        <v>MK</v>
      </c>
      <c r="AH62" s="7" t="str">
        <f t="shared" si="14"/>
        <v>MT</v>
      </c>
      <c r="AI62" s="7" t="str">
        <f t="shared" si="14"/>
        <v>NL</v>
      </c>
      <c r="AJ62" s="7" t="str">
        <f t="shared" si="14"/>
        <v>NO</v>
      </c>
      <c r="AK62" s="7" t="str">
        <f t="shared" si="14"/>
        <v>PL</v>
      </c>
      <c r="AL62" s="7" t="str">
        <f t="shared" si="14"/>
        <v>PT</v>
      </c>
      <c r="AM62" s="7" t="str">
        <f t="shared" si="14"/>
        <v>RO</v>
      </c>
      <c r="AN62" s="7" t="str">
        <f t="shared" si="14"/>
        <v>RS</v>
      </c>
      <c r="AO62" s="7" t="str">
        <f t="shared" si="14"/>
        <v>SE</v>
      </c>
      <c r="AP62" s="7" t="str">
        <f t="shared" si="14"/>
        <v>SI</v>
      </c>
      <c r="AQ62" s="7" t="str">
        <f t="shared" si="14"/>
        <v>SK</v>
      </c>
      <c r="AR62" s="7" t="str">
        <f t="shared" si="14"/>
        <v>UK</v>
      </c>
      <c r="AS62" s="6" t="str">
        <f t="shared" si="14"/>
        <v>UC_RHSRT</v>
      </c>
      <c r="AT62" s="6" t="str">
        <f t="shared" si="14"/>
        <v>UC_RHSRT~0</v>
      </c>
    </row>
    <row r="63" spans="1:47">
      <c r="A63" t="s">
        <v>156</v>
      </c>
      <c r="C63" t="str">
        <f t="shared" ref="C63:C78" si="15">"RCUC-Up_"&amp;A63</f>
        <v>RCUC-Up_C_ES-SH-HO_HET</v>
      </c>
      <c r="D63" s="8" t="s">
        <v>265</v>
      </c>
      <c r="E63" t="str">
        <f>F63</f>
        <v>NR_ES-HO-SpHeat</v>
      </c>
      <c r="F63" t="str">
        <f t="shared" ref="F63:F68" si="16">"NR_ES-"&amp;MID(A63,9,2)&amp;"-SpHeat"</f>
        <v>NR_ES-HO-SpHeat</v>
      </c>
      <c r="G63">
        <v>1</v>
      </c>
      <c r="H63" s="9">
        <f>-SUMIF(Shares!$B$2:$B$215,'UC1'!$A63,Shares!C$2:C$215)*H$60</f>
        <v>0</v>
      </c>
      <c r="I63" s="9">
        <f>-SUMIF(Shares!$B$2:$B$215,'UC1'!$A63,Shares!D$2:D$215)*I$60</f>
        <v>-0.42360608645115472</v>
      </c>
      <c r="J63" s="9">
        <f>-SUMIF(Shares!$B$2:$B$215,'UC1'!$A63,Shares!E$2:E$215)*J$60</f>
        <v>-0.38903495202114347</v>
      </c>
      <c r="K63" s="9">
        <f>-SUMIF(Shares!$B$2:$B$215,'UC1'!$A63,Shares!F$2:F$215)*K$60</f>
        <v>-3.07680564878695E-2</v>
      </c>
      <c r="L63" s="9">
        <f>-SUMIF(Shares!$B$2:$B$215,'UC1'!$A63,Shares!G$2:G$215)*L$60</f>
        <v>-0.29205170315496881</v>
      </c>
      <c r="M63" s="9">
        <f>-SUMIF(Shares!$B$2:$B$215,'UC1'!$A63,Shares!H$2:H$215)*M$60</f>
        <v>-4.86435166108505E-2</v>
      </c>
      <c r="N63" s="9">
        <f>-SUMIF(Shares!$B$2:$B$215,'UC1'!$A63,Shares!I$2:I$215)*N$60</f>
        <v>0</v>
      </c>
      <c r="O63" s="9">
        <f>-SUMIF(Shares!$B$2:$B$215,'UC1'!$A63,Shares!J$2:J$215)*O$60</f>
        <v>-0.20727814593298938</v>
      </c>
      <c r="P63" s="9">
        <f>-SUMIF(Shares!$B$2:$B$215,'UC1'!$A63,Shares!K$2:K$215)*P$60</f>
        <v>-0.18040967626543233</v>
      </c>
      <c r="Q63" s="9">
        <f>-SUMIF(Shares!$B$2:$B$215,'UC1'!$A63,Shares!L$2:L$215)*Q$60</f>
        <v>-0.64366397389600505</v>
      </c>
      <c r="R63" s="9">
        <f>-SUMIF(Shares!$B$2:$B$215,'UC1'!$A63,Shares!M$2:M$215)*R$60</f>
        <v>-0.48043139988591743</v>
      </c>
      <c r="S63" s="9">
        <f>-SUMIF(Shares!$B$2:$B$215,'UC1'!$A63,Shares!N$2:N$215)*S$60</f>
        <v>0</v>
      </c>
      <c r="T63" s="9">
        <f>-SUMIF(Shares!$B$2:$B$215,'UC1'!$A63,Shares!O$2:O$215)*T$60</f>
        <v>0</v>
      </c>
      <c r="U63" s="9">
        <f>-SUMIF(Shares!$B$2:$B$215,'UC1'!$A63,Shares!P$2:P$215)*U$60</f>
        <v>-0.48728276701339573</v>
      </c>
      <c r="V63" s="9">
        <f>-SUMIF(Shares!$B$2:$B$215,'UC1'!$A63,Shares!Q$2:Q$215)*V$60</f>
        <v>-8.4596169370992E-2</v>
      </c>
      <c r="W63" s="9">
        <f>-SUMIF(Shares!$B$2:$B$215,'UC1'!$A63,Shares!R$2:R$215)*W$60</f>
        <v>-0.15647245572737933</v>
      </c>
      <c r="X63" s="9">
        <f>-SUMIF(Shares!$B$2:$B$215,'UC1'!$A63,Shares!S$2:S$215)*X$60</f>
        <v>-0.10801663995643125</v>
      </c>
      <c r="Y63" s="9">
        <f>-SUMIF(Shares!$B$2:$B$215,'UC1'!$A63,Shares!T$2:T$215)*Y$60</f>
        <v>0</v>
      </c>
      <c r="Z63" s="9">
        <f>-SUMIF(Shares!$B$2:$B$215,'UC1'!$A63,Shares!U$2:U$215)*Z$60</f>
        <v>-0.22482585209784051</v>
      </c>
      <c r="AA63" s="9">
        <f>-SUMIF(Shares!$B$2:$B$215,'UC1'!$A63,Shares!V$2:V$215)*AA$60</f>
        <v>-9.3601721292817918E-3</v>
      </c>
      <c r="AB63" s="9">
        <f>-SUMIF(Shares!$B$2:$B$215,'UC1'!$A63,Shares!W$2:W$215)*AB$60</f>
        <v>-5.1874972098061266E-2</v>
      </c>
      <c r="AC63" s="9">
        <f>-SUMIF(Shares!$B$2:$B$215,'UC1'!$A63,Shares!X$2:X$215)*AC$60</f>
        <v>-0.58966767661876873</v>
      </c>
      <c r="AD63" s="9">
        <f>-SUMIF(Shares!$B$2:$B$215,'UC1'!$A63,Shares!Y$2:Y$215)*AD$60</f>
        <v>-9.3009333769932395E-2</v>
      </c>
      <c r="AE63" s="9">
        <f>-SUMIF(Shares!$B$2:$B$215,'UC1'!$A63,Shares!Z$2:Z$215)*AE$60</f>
        <v>-0.40213666636322615</v>
      </c>
      <c r="AF63" s="9">
        <f>-SUMIF(Shares!$B$2:$B$215,'UC1'!$A63,Shares!AA$2:AA$215)*AF$60</f>
        <v>0</v>
      </c>
      <c r="AG63" s="9">
        <f>-SUMIF(Shares!$B$2:$B$215,'UC1'!$A63,Shares!AB$2:AB$215)*AG$60</f>
        <v>-0.14562190279926879</v>
      </c>
      <c r="AH63" s="9">
        <f>-SUMIF(Shares!$B$2:$B$215,'UC1'!$A63,Shares!AC$2:AC$215)*AH$60</f>
        <v>0</v>
      </c>
      <c r="AI63" s="9">
        <f>-SUMIF(Shares!$B$2:$B$215,'UC1'!$A63,Shares!AD$2:AD$215)*AI$60</f>
        <v>-7.6913268908167548E-2</v>
      </c>
      <c r="AJ63" s="9">
        <f>-SUMIF(Shares!$B$2:$B$215,'UC1'!$A63,Shares!AE$2:AE$215)*AJ$60</f>
        <v>-0.1773164259785634</v>
      </c>
      <c r="AK63" s="9">
        <f>-SUMIF(Shares!$B$2:$B$215,'UC1'!$A63,Shares!AF$2:AF$215)*AK$60</f>
        <v>-0.19052040453621985</v>
      </c>
      <c r="AL63" s="9">
        <f>-SUMIF(Shares!$B$2:$B$215,'UC1'!$A63,Shares!AG$2:AG$215)*AL$60</f>
        <v>-1.8692787676313181E-2</v>
      </c>
      <c r="AM63" s="9">
        <f>-SUMIF(Shares!$B$2:$B$215,'UC1'!$A63,Shares!AH$2:AH$215)*AM$60</f>
        <v>-0.20256697734201598</v>
      </c>
      <c r="AN63" s="9">
        <f>-SUMIF(Shares!$B$2:$B$215,'UC1'!$A63,Shares!AI$2:AI$215)*AN$60</f>
        <v>-0.22216363579714199</v>
      </c>
      <c r="AO63" s="9">
        <f>-SUMIF(Shares!$B$2:$B$215,'UC1'!$A63,Shares!AJ$2:AJ$215)*AO$60</f>
        <v>-0.42419540049046844</v>
      </c>
      <c r="AP63" s="9">
        <f>-SUMIF(Shares!$B$2:$B$215,'UC1'!$A63,Shares!AK$2:AK$215)*AP$60</f>
        <v>-0.14786083523031118</v>
      </c>
      <c r="AQ63" s="9">
        <f>-SUMIF(Shares!$B$2:$B$215,'UC1'!$A63,Shares!AL$2:AL$215)*AQ$60</f>
        <v>-0.1641911142734126</v>
      </c>
      <c r="AR63" s="9">
        <f>-SUMIF(Shares!$B$2:$B$215,'UC1'!$A63,Shares!AM$2:AM$215)*AR$60</f>
        <v>-5.3746676966062945E-2</v>
      </c>
      <c r="AS63">
        <v>0</v>
      </c>
      <c r="AT63">
        <v>5</v>
      </c>
    </row>
    <row r="64" spans="1:47">
      <c r="A64" t="s">
        <v>164</v>
      </c>
      <c r="C64" t="str">
        <f t="shared" si="15"/>
        <v>RCUC-Up_C_ES-SH-HR_HET</v>
      </c>
      <c r="D64" s="8" t="s">
        <v>265</v>
      </c>
      <c r="E64" t="str">
        <f t="shared" ref="E64:E81" si="17">F64</f>
        <v>NR_ES-HR-SpHeat</v>
      </c>
      <c r="F64" t="str">
        <f t="shared" si="16"/>
        <v>NR_ES-HR-SpHeat</v>
      </c>
      <c r="G64">
        <v>1</v>
      </c>
      <c r="H64" s="9">
        <f>-SUMIF(Shares!$B$2:$B$215,'UC1'!$A64,Shares!C$2:C$215)*H$60</f>
        <v>0</v>
      </c>
      <c r="I64" s="9">
        <f>-SUMIF(Shares!$B$2:$B$215,'UC1'!$A64,Shares!D$2:D$215)*I$60</f>
        <v>-0.423606086451155</v>
      </c>
      <c r="J64" s="9">
        <f>-SUMIF(Shares!$B$2:$B$215,'UC1'!$A64,Shares!E$2:E$215)*J$60</f>
        <v>-0.41074284293599211</v>
      </c>
      <c r="K64" s="9">
        <f>-SUMIF(Shares!$B$2:$B$215,'UC1'!$A64,Shares!F$2:F$215)*K$60</f>
        <v>-3.0768056487869438E-2</v>
      </c>
      <c r="L64" s="9">
        <f>-SUMIF(Shares!$B$2:$B$215,'UC1'!$A64,Shares!G$2:G$215)*L$60</f>
        <v>-0.29205170315496837</v>
      </c>
      <c r="M64" s="9">
        <f>-SUMIF(Shares!$B$2:$B$215,'UC1'!$A64,Shares!H$2:H$215)*M$60</f>
        <v>-4.8643516610850493E-2</v>
      </c>
      <c r="N64" s="9">
        <f>-SUMIF(Shares!$B$2:$B$215,'UC1'!$A64,Shares!I$2:I$215)*N$60</f>
        <v>0</v>
      </c>
      <c r="O64" s="9">
        <f>-SUMIF(Shares!$B$2:$B$215,'UC1'!$A64,Shares!J$2:J$215)*O$60</f>
        <v>-0.20727814593298916</v>
      </c>
      <c r="P64" s="9">
        <f>-SUMIF(Shares!$B$2:$B$215,'UC1'!$A64,Shares!K$2:K$215)*P$60</f>
        <v>-0.18040967626543275</v>
      </c>
      <c r="Q64" s="9">
        <f>-SUMIF(Shares!$B$2:$B$215,'UC1'!$A64,Shares!L$2:L$215)*Q$60</f>
        <v>-0.64366397389600472</v>
      </c>
      <c r="R64" s="9">
        <f>-SUMIF(Shares!$B$2:$B$215,'UC1'!$A64,Shares!M$2:M$215)*R$60</f>
        <v>-0.47186493700592108</v>
      </c>
      <c r="S64" s="9">
        <f>-SUMIF(Shares!$B$2:$B$215,'UC1'!$A64,Shares!N$2:N$215)*S$60</f>
        <v>0</v>
      </c>
      <c r="T64" s="9">
        <f>-SUMIF(Shares!$B$2:$B$215,'UC1'!$A64,Shares!O$2:O$215)*T$60</f>
        <v>0</v>
      </c>
      <c r="U64" s="9">
        <f>-SUMIF(Shares!$B$2:$B$215,'UC1'!$A64,Shares!P$2:P$215)*U$60</f>
        <v>-0.48598872461025838</v>
      </c>
      <c r="V64" s="9">
        <f>-SUMIF(Shares!$B$2:$B$215,'UC1'!$A64,Shares!Q$2:Q$215)*V$60</f>
        <v>-8.4596169370991986E-2</v>
      </c>
      <c r="W64" s="9">
        <f>-SUMIF(Shares!$B$2:$B$215,'UC1'!$A64,Shares!R$2:R$215)*W$60</f>
        <v>-0.15654713122059905</v>
      </c>
      <c r="X64" s="9">
        <f>-SUMIF(Shares!$B$2:$B$215,'UC1'!$A64,Shares!S$2:S$215)*X$60</f>
        <v>-0.10801663995643157</v>
      </c>
      <c r="Y64" s="9">
        <f>-SUMIF(Shares!$B$2:$B$215,'UC1'!$A64,Shares!T$2:T$215)*Y$60</f>
        <v>0</v>
      </c>
      <c r="Z64" s="9">
        <f>-SUMIF(Shares!$B$2:$B$215,'UC1'!$A64,Shares!U$2:U$215)*Z$60</f>
        <v>-0.22482585209784087</v>
      </c>
      <c r="AA64" s="9">
        <f>-SUMIF(Shares!$B$2:$B$215,'UC1'!$A64,Shares!V$2:V$215)*AA$60</f>
        <v>-9.3601721292817814E-3</v>
      </c>
      <c r="AB64" s="9">
        <f>-SUMIF(Shares!$B$2:$B$215,'UC1'!$A64,Shares!W$2:W$215)*AB$60</f>
        <v>-5.2646971429744144E-2</v>
      </c>
      <c r="AC64" s="9">
        <f>-SUMIF(Shares!$B$2:$B$215,'UC1'!$A64,Shares!X$2:X$215)*AC$60</f>
        <v>-0.5896676766187684</v>
      </c>
      <c r="AD64" s="9">
        <f>-SUMIF(Shares!$B$2:$B$215,'UC1'!$A64,Shares!Y$2:Y$215)*AD$60</f>
        <v>-9.3009333769932714E-2</v>
      </c>
      <c r="AE64" s="9">
        <f>-SUMIF(Shares!$B$2:$B$215,'UC1'!$A64,Shares!Z$2:Z$215)*AE$60</f>
        <v>-0.39454067151341637</v>
      </c>
      <c r="AF64" s="9">
        <f>-SUMIF(Shares!$B$2:$B$215,'UC1'!$A64,Shares!AA$2:AA$215)*AF$60</f>
        <v>0</v>
      </c>
      <c r="AG64" s="9">
        <f>-SUMIF(Shares!$B$2:$B$215,'UC1'!$A64,Shares!AB$2:AB$215)*AG$60</f>
        <v>-0.14589466579318899</v>
      </c>
      <c r="AH64" s="9">
        <f>-SUMIF(Shares!$B$2:$B$215,'UC1'!$A64,Shares!AC$2:AC$215)*AH$60</f>
        <v>0</v>
      </c>
      <c r="AI64" s="9">
        <f>-SUMIF(Shares!$B$2:$B$215,'UC1'!$A64,Shares!AD$2:AD$215)*AI$60</f>
        <v>-7.6907767460582727E-2</v>
      </c>
      <c r="AJ64" s="9">
        <f>-SUMIF(Shares!$B$2:$B$215,'UC1'!$A64,Shares!AE$2:AE$215)*AJ$60</f>
        <v>-0.17731642597856306</v>
      </c>
      <c r="AK64" s="9">
        <f>-SUMIF(Shares!$B$2:$B$215,'UC1'!$A64,Shares!AF$2:AF$215)*AK$60</f>
        <v>-0.19052040453621968</v>
      </c>
      <c r="AL64" s="9">
        <f>-SUMIF(Shares!$B$2:$B$215,'UC1'!$A64,Shares!AG$2:AG$215)*AL$60</f>
        <v>-1.8692787676313116E-2</v>
      </c>
      <c r="AM64" s="9">
        <f>-SUMIF(Shares!$B$2:$B$215,'UC1'!$A64,Shares!AH$2:AH$215)*AM$60</f>
        <v>-0.20256697734201617</v>
      </c>
      <c r="AN64" s="9">
        <f>-SUMIF(Shares!$B$2:$B$215,'UC1'!$A64,Shares!AI$2:AI$215)*AN$60</f>
        <v>-0.23495743649281839</v>
      </c>
      <c r="AO64" s="9">
        <f>-SUMIF(Shares!$B$2:$B$215,'UC1'!$A64,Shares!AJ$2:AJ$215)*AO$60</f>
        <v>-0.42419540049046911</v>
      </c>
      <c r="AP64" s="9">
        <f>-SUMIF(Shares!$B$2:$B$215,'UC1'!$A64,Shares!AK$2:AK$215)*AP$60</f>
        <v>-0.14786083523031085</v>
      </c>
      <c r="AQ64" s="9">
        <f>-SUMIF(Shares!$B$2:$B$215,'UC1'!$A64,Shares!AL$2:AL$215)*AQ$60</f>
        <v>-0.16419111427341199</v>
      </c>
      <c r="AR64" s="9">
        <f>-SUMIF(Shares!$B$2:$B$215,'UC1'!$A64,Shares!AM$2:AM$215)*AR$60</f>
        <v>-5.3604981250381288E-2</v>
      </c>
      <c r="AS64">
        <v>0</v>
      </c>
      <c r="AT64">
        <v>5</v>
      </c>
    </row>
    <row r="65" spans="1:46">
      <c r="A65" t="s">
        <v>172</v>
      </c>
      <c r="C65" t="str">
        <f t="shared" si="15"/>
        <v>RCUC-Up_C_ES-SH-OF_HET</v>
      </c>
      <c r="D65" s="8" t="s">
        <v>265</v>
      </c>
      <c r="E65" t="str">
        <f t="shared" si="17"/>
        <v>NR_ES-OF-SpHeat</v>
      </c>
      <c r="F65" t="str">
        <f t="shared" si="16"/>
        <v>NR_ES-OF-SpHeat</v>
      </c>
      <c r="G65">
        <v>1</v>
      </c>
      <c r="H65" s="9">
        <f>-SUMIF(Shares!$B$2:$B$215,'UC1'!$A65,Shares!C$2:C$215)*H$60</f>
        <v>0</v>
      </c>
      <c r="I65" s="9">
        <f>-SUMIF(Shares!$B$2:$B$215,'UC1'!$A65,Shares!D$2:D$215)*I$60</f>
        <v>-0.42360608645115527</v>
      </c>
      <c r="J65" s="9">
        <f>-SUMIF(Shares!$B$2:$B$215,'UC1'!$A65,Shares!E$2:E$215)*J$60</f>
        <v>-0.3890349520211438</v>
      </c>
      <c r="K65" s="9">
        <f>-SUMIF(Shares!$B$2:$B$215,'UC1'!$A65,Shares!F$2:F$215)*K$60</f>
        <v>-3.0768056487869469E-2</v>
      </c>
      <c r="L65" s="9">
        <f>-SUMIF(Shares!$B$2:$B$215,'UC1'!$A65,Shares!G$2:G$215)*L$60</f>
        <v>-0.29205170315496909</v>
      </c>
      <c r="M65" s="9">
        <f>-SUMIF(Shares!$B$2:$B$215,'UC1'!$A65,Shares!H$2:H$215)*M$60</f>
        <v>-4.8643516610850389E-2</v>
      </c>
      <c r="N65" s="9">
        <f>-SUMIF(Shares!$B$2:$B$215,'UC1'!$A65,Shares!I$2:I$215)*N$60</f>
        <v>0</v>
      </c>
      <c r="O65" s="9">
        <f>-SUMIF(Shares!$B$2:$B$215,'UC1'!$A65,Shares!J$2:J$215)*O$60</f>
        <v>-0.20727814593298838</v>
      </c>
      <c r="P65" s="9">
        <f>-SUMIF(Shares!$B$2:$B$215,'UC1'!$A65,Shares!K$2:K$215)*P$60</f>
        <v>-0.18040967626543286</v>
      </c>
      <c r="Q65" s="9">
        <f>-SUMIF(Shares!$B$2:$B$215,'UC1'!$A65,Shares!L$2:L$215)*Q$60</f>
        <v>-0.64366397389600483</v>
      </c>
      <c r="R65" s="9">
        <f>-SUMIF(Shares!$B$2:$B$215,'UC1'!$A65,Shares!M$2:M$215)*R$60</f>
        <v>-0.48043139988591682</v>
      </c>
      <c r="S65" s="9">
        <f>-SUMIF(Shares!$B$2:$B$215,'UC1'!$A65,Shares!N$2:N$215)*S$60</f>
        <v>0</v>
      </c>
      <c r="T65" s="9">
        <f>-SUMIF(Shares!$B$2:$B$215,'UC1'!$A65,Shares!O$2:O$215)*T$60</f>
        <v>0</v>
      </c>
      <c r="U65" s="9">
        <f>-SUMIF(Shares!$B$2:$B$215,'UC1'!$A65,Shares!P$2:P$215)*U$60</f>
        <v>-0.48728276701339573</v>
      </c>
      <c r="V65" s="9">
        <f>-SUMIF(Shares!$B$2:$B$215,'UC1'!$A65,Shares!Q$2:Q$215)*V$60</f>
        <v>-8.4596169370991889E-2</v>
      </c>
      <c r="W65" s="9">
        <f>-SUMIF(Shares!$B$2:$B$215,'UC1'!$A65,Shares!R$2:R$215)*W$60</f>
        <v>-0.15647245572737928</v>
      </c>
      <c r="X65" s="9">
        <f>-SUMIF(Shares!$B$2:$B$215,'UC1'!$A65,Shares!S$2:S$215)*X$60</f>
        <v>-0.1080166399564314</v>
      </c>
      <c r="Y65" s="9">
        <f>-SUMIF(Shares!$B$2:$B$215,'UC1'!$A65,Shares!T$2:T$215)*Y$60</f>
        <v>0</v>
      </c>
      <c r="Z65" s="9">
        <f>-SUMIF(Shares!$B$2:$B$215,'UC1'!$A65,Shares!U$2:U$215)*Z$60</f>
        <v>-0.22482585209783995</v>
      </c>
      <c r="AA65" s="9">
        <f>-SUMIF(Shares!$B$2:$B$215,'UC1'!$A65,Shares!V$2:V$215)*AA$60</f>
        <v>-9.3601721292817814E-3</v>
      </c>
      <c r="AB65" s="9">
        <f>-SUMIF(Shares!$B$2:$B$215,'UC1'!$A65,Shares!W$2:W$215)*AB$60</f>
        <v>-5.1874972098061377E-2</v>
      </c>
      <c r="AC65" s="9">
        <f>-SUMIF(Shares!$B$2:$B$215,'UC1'!$A65,Shares!X$2:X$215)*AC$60</f>
        <v>-0.58966767661876818</v>
      </c>
      <c r="AD65" s="9">
        <f>-SUMIF(Shares!$B$2:$B$215,'UC1'!$A65,Shares!Y$2:Y$215)*AD$60</f>
        <v>-9.3009333769932798E-2</v>
      </c>
      <c r="AE65" s="9">
        <f>-SUMIF(Shares!$B$2:$B$215,'UC1'!$A65,Shares!Z$2:Z$215)*AE$60</f>
        <v>-0.40213666636322554</v>
      </c>
      <c r="AF65" s="9">
        <f>-SUMIF(Shares!$B$2:$B$215,'UC1'!$A65,Shares!AA$2:AA$215)*AF$60</f>
        <v>0</v>
      </c>
      <c r="AG65" s="9">
        <f>-SUMIF(Shares!$B$2:$B$215,'UC1'!$A65,Shares!AB$2:AB$215)*AG$60</f>
        <v>-0.14562190279926884</v>
      </c>
      <c r="AH65" s="9">
        <f>-SUMIF(Shares!$B$2:$B$215,'UC1'!$A65,Shares!AC$2:AC$215)*AH$60</f>
        <v>0</v>
      </c>
      <c r="AI65" s="9">
        <f>-SUMIF(Shares!$B$2:$B$215,'UC1'!$A65,Shares!AD$2:AD$215)*AI$60</f>
        <v>-7.6913268908167479E-2</v>
      </c>
      <c r="AJ65" s="9">
        <f>-SUMIF(Shares!$B$2:$B$215,'UC1'!$A65,Shares!AE$2:AE$215)*AJ$60</f>
        <v>-0.17731642597856309</v>
      </c>
      <c r="AK65" s="9">
        <f>-SUMIF(Shares!$B$2:$B$215,'UC1'!$A65,Shares!AF$2:AF$215)*AK$60</f>
        <v>-0.19052040453621999</v>
      </c>
      <c r="AL65" s="9">
        <f>-SUMIF(Shares!$B$2:$B$215,'UC1'!$A65,Shares!AG$2:AG$215)*AL$60</f>
        <v>-1.8692787676313188E-2</v>
      </c>
      <c r="AM65" s="9">
        <f>-SUMIF(Shares!$B$2:$B$215,'UC1'!$A65,Shares!AH$2:AH$215)*AM$60</f>
        <v>-0.20256697734201665</v>
      </c>
      <c r="AN65" s="9">
        <f>-SUMIF(Shares!$B$2:$B$215,'UC1'!$A65,Shares!AI$2:AI$215)*AN$60</f>
        <v>-0.2221636357971421</v>
      </c>
      <c r="AO65" s="9">
        <f>-SUMIF(Shares!$B$2:$B$215,'UC1'!$A65,Shares!AJ$2:AJ$215)*AO$60</f>
        <v>-0.424195400490469</v>
      </c>
      <c r="AP65" s="9">
        <f>-SUMIF(Shares!$B$2:$B$215,'UC1'!$A65,Shares!AK$2:AK$215)*AP$60</f>
        <v>-0.14786083523031077</v>
      </c>
      <c r="AQ65" s="9">
        <f>-SUMIF(Shares!$B$2:$B$215,'UC1'!$A65,Shares!AL$2:AL$215)*AQ$60</f>
        <v>-0.16419111427341204</v>
      </c>
      <c r="AR65" s="9">
        <f>-SUMIF(Shares!$B$2:$B$215,'UC1'!$A65,Shares!AM$2:AM$215)*AR$60</f>
        <v>-5.3746676966062876E-2</v>
      </c>
      <c r="AS65">
        <v>0</v>
      </c>
      <c r="AT65">
        <v>5</v>
      </c>
    </row>
    <row r="66" spans="1:46">
      <c r="A66" t="s">
        <v>180</v>
      </c>
      <c r="C66" t="str">
        <f t="shared" si="15"/>
        <v>RCUC-Up_C_ES-SH-SL_HET</v>
      </c>
      <c r="D66" s="8" t="s">
        <v>265</v>
      </c>
      <c r="E66" t="str">
        <f t="shared" si="17"/>
        <v>NR_ES-SL-SpHeat</v>
      </c>
      <c r="F66" t="str">
        <f t="shared" si="16"/>
        <v>NR_ES-SL-SpHeat</v>
      </c>
      <c r="G66">
        <v>1</v>
      </c>
      <c r="H66" s="9">
        <f>-SUMIF(Shares!$B$2:$B$215,'UC1'!$A66,Shares!C$2:C$215)*H$60</f>
        <v>0</v>
      </c>
      <c r="I66" s="9">
        <f>-SUMIF(Shares!$B$2:$B$215,'UC1'!$A66,Shares!D$2:D$215)*I$60</f>
        <v>-0.42360608645115505</v>
      </c>
      <c r="J66" s="9">
        <f>-SUMIF(Shares!$B$2:$B$215,'UC1'!$A66,Shares!E$2:E$215)*J$60</f>
        <v>-0.38903495202114319</v>
      </c>
      <c r="K66" s="9">
        <f>-SUMIF(Shares!$B$2:$B$215,'UC1'!$A66,Shares!F$2:F$215)*K$60</f>
        <v>-3.076805648786941E-2</v>
      </c>
      <c r="L66" s="9">
        <f>-SUMIF(Shares!$B$2:$B$215,'UC1'!$A66,Shares!G$2:G$215)*L$60</f>
        <v>-0.29205170315496892</v>
      </c>
      <c r="M66" s="9">
        <f>-SUMIF(Shares!$B$2:$B$215,'UC1'!$A66,Shares!H$2:H$215)*M$60</f>
        <v>-4.8643516610850625E-2</v>
      </c>
      <c r="N66" s="9">
        <f>-SUMIF(Shares!$B$2:$B$215,'UC1'!$A66,Shares!I$2:I$215)*N$60</f>
        <v>0</v>
      </c>
      <c r="O66" s="9">
        <f>-SUMIF(Shares!$B$2:$B$215,'UC1'!$A66,Shares!J$2:J$215)*O$60</f>
        <v>-0.20727814593298957</v>
      </c>
      <c r="P66" s="9">
        <f>-SUMIF(Shares!$B$2:$B$215,'UC1'!$A66,Shares!K$2:K$215)*P$60</f>
        <v>-0.18040967626543292</v>
      </c>
      <c r="Q66" s="9">
        <f>-SUMIF(Shares!$B$2:$B$215,'UC1'!$A66,Shares!L$2:L$215)*Q$60</f>
        <v>-0.64366397389600527</v>
      </c>
      <c r="R66" s="9">
        <f>-SUMIF(Shares!$B$2:$B$215,'UC1'!$A66,Shares!M$2:M$215)*R$60</f>
        <v>-0.48043139988591682</v>
      </c>
      <c r="S66" s="9">
        <f>-SUMIF(Shares!$B$2:$B$215,'UC1'!$A66,Shares!N$2:N$215)*S$60</f>
        <v>0</v>
      </c>
      <c r="T66" s="9">
        <f>-SUMIF(Shares!$B$2:$B$215,'UC1'!$A66,Shares!O$2:O$215)*T$60</f>
        <v>0</v>
      </c>
      <c r="U66" s="9">
        <f>-SUMIF(Shares!$B$2:$B$215,'UC1'!$A66,Shares!P$2:P$215)*U$60</f>
        <v>-0.48728276701339546</v>
      </c>
      <c r="V66" s="9">
        <f>-SUMIF(Shares!$B$2:$B$215,'UC1'!$A66,Shares!Q$2:Q$215)*V$60</f>
        <v>-8.4596169370991819E-2</v>
      </c>
      <c r="W66" s="9">
        <f>-SUMIF(Shares!$B$2:$B$215,'UC1'!$A66,Shares!R$2:R$215)*W$60</f>
        <v>-0.156472455727379</v>
      </c>
      <c r="X66" s="9">
        <f>-SUMIF(Shares!$B$2:$B$215,'UC1'!$A66,Shares!S$2:S$215)*X$60</f>
        <v>-0.10801663995643129</v>
      </c>
      <c r="Y66" s="9">
        <f>-SUMIF(Shares!$B$2:$B$215,'UC1'!$A66,Shares!T$2:T$215)*Y$60</f>
        <v>0</v>
      </c>
      <c r="Z66" s="9">
        <f>-SUMIF(Shares!$B$2:$B$215,'UC1'!$A66,Shares!U$2:U$215)*Z$60</f>
        <v>-0.22482585209784076</v>
      </c>
      <c r="AA66" s="9">
        <f>-SUMIF(Shares!$B$2:$B$215,'UC1'!$A66,Shares!V$2:V$215)*AA$60</f>
        <v>-9.3601721292817849E-3</v>
      </c>
      <c r="AB66" s="9">
        <f>-SUMIF(Shares!$B$2:$B$215,'UC1'!$A66,Shares!W$2:W$215)*AB$60</f>
        <v>-5.1874972098061363E-2</v>
      </c>
      <c r="AC66" s="9">
        <f>-SUMIF(Shares!$B$2:$B$215,'UC1'!$A66,Shares!X$2:X$215)*AC$60</f>
        <v>-0.58966767661876873</v>
      </c>
      <c r="AD66" s="9">
        <f>-SUMIF(Shares!$B$2:$B$215,'UC1'!$A66,Shares!Y$2:Y$215)*AD$60</f>
        <v>-9.3009333769932603E-2</v>
      </c>
      <c r="AE66" s="9">
        <f>-SUMIF(Shares!$B$2:$B$215,'UC1'!$A66,Shares!Z$2:Z$215)*AE$60</f>
        <v>-0.40213666636322581</v>
      </c>
      <c r="AF66" s="9">
        <f>-SUMIF(Shares!$B$2:$B$215,'UC1'!$A66,Shares!AA$2:AA$215)*AF$60</f>
        <v>0</v>
      </c>
      <c r="AG66" s="9">
        <f>-SUMIF(Shares!$B$2:$B$215,'UC1'!$A66,Shares!AB$2:AB$215)*AG$60</f>
        <v>-0.1456219027992687</v>
      </c>
      <c r="AH66" s="9">
        <f>-SUMIF(Shares!$B$2:$B$215,'UC1'!$A66,Shares!AC$2:AC$215)*AH$60</f>
        <v>0</v>
      </c>
      <c r="AI66" s="9">
        <f>-SUMIF(Shares!$B$2:$B$215,'UC1'!$A66,Shares!AD$2:AD$215)*AI$60</f>
        <v>-7.6913268908167534E-2</v>
      </c>
      <c r="AJ66" s="9">
        <f>-SUMIF(Shares!$B$2:$B$215,'UC1'!$A66,Shares!AE$2:AE$215)*AJ$60</f>
        <v>-0.17731642597856312</v>
      </c>
      <c r="AK66" s="9">
        <f>-SUMIF(Shares!$B$2:$B$215,'UC1'!$A66,Shares!AF$2:AF$215)*AK$60</f>
        <v>-0.19052040453621949</v>
      </c>
      <c r="AL66" s="9">
        <f>-SUMIF(Shares!$B$2:$B$215,'UC1'!$A66,Shares!AG$2:AG$215)*AL$60</f>
        <v>-1.8692787676313164E-2</v>
      </c>
      <c r="AM66" s="9">
        <f>-SUMIF(Shares!$B$2:$B$215,'UC1'!$A66,Shares!AH$2:AH$215)*AM$60</f>
        <v>-0.20256697734201579</v>
      </c>
      <c r="AN66" s="9">
        <f>-SUMIF(Shares!$B$2:$B$215,'UC1'!$A66,Shares!AI$2:AI$215)*AN$60</f>
        <v>-0.22216363579714224</v>
      </c>
      <c r="AO66" s="9">
        <f>-SUMIF(Shares!$B$2:$B$215,'UC1'!$A66,Shares!AJ$2:AJ$215)*AO$60</f>
        <v>-0.42419540049046894</v>
      </c>
      <c r="AP66" s="9">
        <f>-SUMIF(Shares!$B$2:$B$215,'UC1'!$A66,Shares!AK$2:AK$215)*AP$60</f>
        <v>-0.14786083523031099</v>
      </c>
      <c r="AQ66" s="9">
        <f>-SUMIF(Shares!$B$2:$B$215,'UC1'!$A66,Shares!AL$2:AL$215)*AQ$60</f>
        <v>-0.16419111427341238</v>
      </c>
      <c r="AR66" s="9">
        <f>-SUMIF(Shares!$B$2:$B$215,'UC1'!$A66,Shares!AM$2:AM$215)*AR$60</f>
        <v>-5.3746676966062938E-2</v>
      </c>
      <c r="AS66">
        <v>0</v>
      </c>
      <c r="AT66">
        <v>5</v>
      </c>
    </row>
    <row r="67" spans="1:46">
      <c r="A67" t="s">
        <v>188</v>
      </c>
      <c r="C67" t="str">
        <f t="shared" si="15"/>
        <v>RCUC-Up_C_ES-SH-SR_HET</v>
      </c>
      <c r="D67" s="8" t="s">
        <v>265</v>
      </c>
      <c r="E67" t="str">
        <f t="shared" si="17"/>
        <v>NR_ES-SR-SpHeat</v>
      </c>
      <c r="F67" t="str">
        <f t="shared" si="16"/>
        <v>NR_ES-SR-SpHeat</v>
      </c>
      <c r="G67">
        <v>1</v>
      </c>
      <c r="H67" s="9">
        <f>-SUMIF(Shares!$B$2:$B$215,'UC1'!$A67,Shares!C$2:C$215)*H$60</f>
        <v>0</v>
      </c>
      <c r="I67" s="9">
        <f>-SUMIF(Shares!$B$2:$B$215,'UC1'!$A67,Shares!D$2:D$215)*I$60</f>
        <v>-0.42360608645115538</v>
      </c>
      <c r="J67" s="9">
        <f>-SUMIF(Shares!$B$2:$B$215,'UC1'!$A67,Shares!E$2:E$215)*J$60</f>
        <v>-0.38903495202114319</v>
      </c>
      <c r="K67" s="9">
        <f>-SUMIF(Shares!$B$2:$B$215,'UC1'!$A67,Shares!F$2:F$215)*K$60</f>
        <v>-3.0768056487869538E-2</v>
      </c>
      <c r="L67" s="9">
        <f>-SUMIF(Shares!$B$2:$B$215,'UC1'!$A67,Shares!G$2:G$215)*L$60</f>
        <v>-0.29205170315496881</v>
      </c>
      <c r="M67" s="9">
        <f>-SUMIF(Shares!$B$2:$B$215,'UC1'!$A67,Shares!H$2:H$215)*M$60</f>
        <v>-4.86435166108505E-2</v>
      </c>
      <c r="N67" s="9">
        <f>-SUMIF(Shares!$B$2:$B$215,'UC1'!$A67,Shares!I$2:I$215)*N$60</f>
        <v>0</v>
      </c>
      <c r="O67" s="9">
        <f>-SUMIF(Shares!$B$2:$B$215,'UC1'!$A67,Shares!J$2:J$215)*O$60</f>
        <v>-0.2072781459329896</v>
      </c>
      <c r="P67" s="9">
        <f>-SUMIF(Shares!$B$2:$B$215,'UC1'!$A67,Shares!K$2:K$215)*P$60</f>
        <v>-0.18040967626543278</v>
      </c>
      <c r="Q67" s="9">
        <f>-SUMIF(Shares!$B$2:$B$215,'UC1'!$A67,Shares!L$2:L$215)*Q$60</f>
        <v>-0.64366397389600571</v>
      </c>
      <c r="R67" s="9">
        <f>-SUMIF(Shares!$B$2:$B$215,'UC1'!$A67,Shares!M$2:M$215)*R$60</f>
        <v>-0.48043139988591649</v>
      </c>
      <c r="S67" s="9">
        <f>-SUMIF(Shares!$B$2:$B$215,'UC1'!$A67,Shares!N$2:N$215)*S$60</f>
        <v>0</v>
      </c>
      <c r="T67" s="9">
        <f>-SUMIF(Shares!$B$2:$B$215,'UC1'!$A67,Shares!O$2:O$215)*T$60</f>
        <v>0</v>
      </c>
      <c r="U67" s="9">
        <f>-SUMIF(Shares!$B$2:$B$215,'UC1'!$A67,Shares!P$2:P$215)*U$60</f>
        <v>-0.48728276701339651</v>
      </c>
      <c r="V67" s="9">
        <f>-SUMIF(Shares!$B$2:$B$215,'UC1'!$A67,Shares!Q$2:Q$215)*V$60</f>
        <v>-8.4596169370992028E-2</v>
      </c>
      <c r="W67" s="9">
        <f>-SUMIF(Shares!$B$2:$B$215,'UC1'!$A67,Shares!R$2:R$215)*W$60</f>
        <v>-0.15647245572737861</v>
      </c>
      <c r="X67" s="9">
        <f>-SUMIF(Shares!$B$2:$B$215,'UC1'!$A67,Shares!S$2:S$215)*X$60</f>
        <v>-0.10801663995643151</v>
      </c>
      <c r="Y67" s="9">
        <f>-SUMIF(Shares!$B$2:$B$215,'UC1'!$A67,Shares!T$2:T$215)*Y$60</f>
        <v>0</v>
      </c>
      <c r="Z67" s="9">
        <f>-SUMIF(Shares!$B$2:$B$215,'UC1'!$A67,Shares!U$2:U$215)*Z$60</f>
        <v>-0.22482585209784026</v>
      </c>
      <c r="AA67" s="9">
        <f>-SUMIF(Shares!$B$2:$B$215,'UC1'!$A67,Shares!V$2:V$215)*AA$60</f>
        <v>-9.3601721292818022E-3</v>
      </c>
      <c r="AB67" s="9">
        <f>-SUMIF(Shares!$B$2:$B$215,'UC1'!$A67,Shares!W$2:W$215)*AB$60</f>
        <v>-5.1874972098061418E-2</v>
      </c>
      <c r="AC67" s="9">
        <f>-SUMIF(Shares!$B$2:$B$215,'UC1'!$A67,Shares!X$2:X$215)*AC$60</f>
        <v>-0.58966767661876862</v>
      </c>
      <c r="AD67" s="9">
        <f>-SUMIF(Shares!$B$2:$B$215,'UC1'!$A67,Shares!Y$2:Y$215)*AD$60</f>
        <v>-9.3009333769932895E-2</v>
      </c>
      <c r="AE67" s="9">
        <f>-SUMIF(Shares!$B$2:$B$215,'UC1'!$A67,Shares!Z$2:Z$215)*AE$60</f>
        <v>-0.40213666636322493</v>
      </c>
      <c r="AF67" s="9">
        <f>-SUMIF(Shares!$B$2:$B$215,'UC1'!$A67,Shares!AA$2:AA$215)*AF$60</f>
        <v>0</v>
      </c>
      <c r="AG67" s="9">
        <f>-SUMIF(Shares!$B$2:$B$215,'UC1'!$A67,Shares!AB$2:AB$215)*AG$60</f>
        <v>-0.14562190279926857</v>
      </c>
      <c r="AH67" s="9">
        <f>-SUMIF(Shares!$B$2:$B$215,'UC1'!$A67,Shares!AC$2:AC$215)*AH$60</f>
        <v>0</v>
      </c>
      <c r="AI67" s="9">
        <f>-SUMIF(Shares!$B$2:$B$215,'UC1'!$A67,Shares!AD$2:AD$215)*AI$60</f>
        <v>-7.6913268908167604E-2</v>
      </c>
      <c r="AJ67" s="9">
        <f>-SUMIF(Shares!$B$2:$B$215,'UC1'!$A67,Shares!AE$2:AE$215)*AJ$60</f>
        <v>-0.17731642597856287</v>
      </c>
      <c r="AK67" s="9">
        <f>-SUMIF(Shares!$B$2:$B$215,'UC1'!$A67,Shares!AF$2:AF$215)*AK$60</f>
        <v>-0.19052040453622024</v>
      </c>
      <c r="AL67" s="9">
        <f>-SUMIF(Shares!$B$2:$B$215,'UC1'!$A67,Shares!AG$2:AG$215)*AL$60</f>
        <v>-1.869278767631315E-2</v>
      </c>
      <c r="AM67" s="9">
        <f>-SUMIF(Shares!$B$2:$B$215,'UC1'!$A67,Shares!AH$2:AH$215)*AM$60</f>
        <v>-0.20256697734201576</v>
      </c>
      <c r="AN67" s="9">
        <f>-SUMIF(Shares!$B$2:$B$215,'UC1'!$A67,Shares!AI$2:AI$215)*AN$60</f>
        <v>-0.22216363579714177</v>
      </c>
      <c r="AO67" s="9">
        <f>-SUMIF(Shares!$B$2:$B$215,'UC1'!$A67,Shares!AJ$2:AJ$215)*AO$60</f>
        <v>-0.42419540049046855</v>
      </c>
      <c r="AP67" s="9">
        <f>-SUMIF(Shares!$B$2:$B$215,'UC1'!$A67,Shares!AK$2:AK$215)*AP$60</f>
        <v>-0.14786083523031082</v>
      </c>
      <c r="AQ67" s="9">
        <f>-SUMIF(Shares!$B$2:$B$215,'UC1'!$A67,Shares!AL$2:AL$215)*AQ$60</f>
        <v>-0.16419111427341207</v>
      </c>
      <c r="AR67" s="9">
        <f>-SUMIF(Shares!$B$2:$B$215,'UC1'!$A67,Shares!AM$2:AM$215)*AR$60</f>
        <v>-5.3746676966062952E-2</v>
      </c>
      <c r="AS67">
        <v>0</v>
      </c>
      <c r="AT67">
        <v>5</v>
      </c>
    </row>
    <row r="68" spans="1:46">
      <c r="A68" t="s">
        <v>196</v>
      </c>
      <c r="C68" t="str">
        <f t="shared" si="15"/>
        <v>RCUC-Up_C_ES-SH-SS_HET</v>
      </c>
      <c r="D68" s="8" t="s">
        <v>265</v>
      </c>
      <c r="E68" t="str">
        <f t="shared" si="17"/>
        <v>NR_ES-SS-SpHeat</v>
      </c>
      <c r="F68" t="str">
        <f t="shared" si="16"/>
        <v>NR_ES-SS-SpHeat</v>
      </c>
      <c r="G68">
        <v>1</v>
      </c>
      <c r="H68" s="9">
        <f>-SUMIF(Shares!$B$2:$B$215,'UC1'!$A68,Shares!C$2:C$215)*H$60</f>
        <v>0</v>
      </c>
      <c r="I68" s="9">
        <f>-SUMIF(Shares!$B$2:$B$215,'UC1'!$A68,Shares!D$2:D$215)*I$60</f>
        <v>-0.44960689815284149</v>
      </c>
      <c r="J68" s="9">
        <f>-SUMIF(Shares!$B$2:$B$215,'UC1'!$A68,Shares!E$2:E$215)*J$60</f>
        <v>-0.48915635180646971</v>
      </c>
      <c r="K68" s="9">
        <f>-SUMIF(Shares!$B$2:$B$215,'UC1'!$A68,Shares!F$2:F$215)*K$60</f>
        <v>-3.4709265173074808E-2</v>
      </c>
      <c r="L68" s="9">
        <f>-SUMIF(Shares!$B$2:$B$215,'UC1'!$A68,Shares!G$2:G$215)*L$60</f>
        <v>-0.29892580046289047</v>
      </c>
      <c r="M68" s="9">
        <f>-SUMIF(Shares!$B$2:$B$215,'UC1'!$A68,Shares!H$2:H$215)*M$60</f>
        <v>-5.5488198499621146E-2</v>
      </c>
      <c r="N68" s="9">
        <f>-SUMIF(Shares!$B$2:$B$215,'UC1'!$A68,Shares!I$2:I$215)*N$60</f>
        <v>0</v>
      </c>
      <c r="O68" s="9">
        <f>-SUMIF(Shares!$B$2:$B$215,'UC1'!$A68,Shares!J$2:J$215)*O$60</f>
        <v>-0.22283211099767322</v>
      </c>
      <c r="P68" s="9">
        <f>-SUMIF(Shares!$B$2:$B$215,'UC1'!$A68,Shares!K$2:K$215)*P$60</f>
        <v>-0.20113162626510486</v>
      </c>
      <c r="Q68" s="9">
        <f>-SUMIF(Shares!$B$2:$B$215,'UC1'!$A68,Shares!L$2:L$215)*Q$60</f>
        <v>-0.62882117813323146</v>
      </c>
      <c r="R68" s="9">
        <f>-SUMIF(Shares!$B$2:$B$215,'UC1'!$A68,Shares!M$2:M$215)*R$60</f>
        <v>-0.49734653384593919</v>
      </c>
      <c r="S68" s="9">
        <f>-SUMIF(Shares!$B$2:$B$215,'UC1'!$A68,Shares!N$2:N$215)*S$60</f>
        <v>0</v>
      </c>
      <c r="T68" s="9">
        <f>-SUMIF(Shares!$B$2:$B$215,'UC1'!$A68,Shares!O$2:O$215)*T$60</f>
        <v>0</v>
      </c>
      <c r="U68" s="9">
        <f>-SUMIF(Shares!$B$2:$B$215,'UC1'!$A68,Shares!P$2:P$215)*U$60</f>
        <v>-0.44634527352280229</v>
      </c>
      <c r="V68" s="9">
        <f>-SUMIF(Shares!$B$2:$B$215,'UC1'!$A68,Shares!Q$2:Q$215)*V$60</f>
        <v>-8.34477417061604E-2</v>
      </c>
      <c r="W68" s="9">
        <f>-SUMIF(Shares!$B$2:$B$215,'UC1'!$A68,Shares!R$2:R$215)*W$60</f>
        <v>-0.17251847480673624</v>
      </c>
      <c r="X68" s="9">
        <f>-SUMIF(Shares!$B$2:$B$215,'UC1'!$A68,Shares!S$2:S$215)*X$60</f>
        <v>-0.11993540353427161</v>
      </c>
      <c r="Y68" s="9">
        <f>-SUMIF(Shares!$B$2:$B$215,'UC1'!$A68,Shares!T$2:T$215)*Y$60</f>
        <v>0</v>
      </c>
      <c r="Z68" s="9">
        <f>-SUMIF(Shares!$B$2:$B$215,'UC1'!$A68,Shares!U$2:U$215)*Z$60</f>
        <v>-0.25102449606625243</v>
      </c>
      <c r="AA68" s="9">
        <f>-SUMIF(Shares!$B$2:$B$215,'UC1'!$A68,Shares!V$2:V$215)*AA$60</f>
        <v>-1.0009835933044657E-2</v>
      </c>
      <c r="AB68" s="9">
        <f>-SUMIF(Shares!$B$2:$B$215,'UC1'!$A68,Shares!W$2:W$215)*AB$60</f>
        <v>-6.6612874693643326E-2</v>
      </c>
      <c r="AC68" s="9">
        <f>-SUMIF(Shares!$B$2:$B$215,'UC1'!$A68,Shares!X$2:X$215)*AC$60</f>
        <v>-0.62050682295958559</v>
      </c>
      <c r="AD68" s="9">
        <f>-SUMIF(Shares!$B$2:$B$215,'UC1'!$A68,Shares!Y$2:Y$215)*AD$60</f>
        <v>-9.1419706776927484E-2</v>
      </c>
      <c r="AE68" s="9">
        <f>-SUMIF(Shares!$B$2:$B$215,'UC1'!$A68,Shares!Z$2:Z$215)*AE$60</f>
        <v>-0.44304452358967328</v>
      </c>
      <c r="AF68" s="9">
        <f>-SUMIF(Shares!$B$2:$B$215,'UC1'!$A68,Shares!AA$2:AA$215)*AF$60</f>
        <v>0</v>
      </c>
      <c r="AG68" s="9">
        <f>-SUMIF(Shares!$B$2:$B$215,'UC1'!$A68,Shares!AB$2:AB$215)*AG$60</f>
        <v>-0.17384064814288583</v>
      </c>
      <c r="AH68" s="9">
        <f>-SUMIF(Shares!$B$2:$B$215,'UC1'!$A68,Shares!AC$2:AC$215)*AH$60</f>
        <v>0</v>
      </c>
      <c r="AI68" s="9">
        <f>-SUMIF(Shares!$B$2:$B$215,'UC1'!$A68,Shares!AD$2:AD$215)*AI$60</f>
        <v>-8.166891985795946E-2</v>
      </c>
      <c r="AJ68" s="9">
        <f>-SUMIF(Shares!$B$2:$B$215,'UC1'!$A68,Shares!AE$2:AE$215)*AJ$60</f>
        <v>-0.14717640318595271</v>
      </c>
      <c r="AK68" s="9">
        <f>-SUMIF(Shares!$B$2:$B$215,'UC1'!$A68,Shares!AF$2:AF$215)*AK$60</f>
        <v>-0.19730951515740755</v>
      </c>
      <c r="AL68" s="9">
        <f>-SUMIF(Shares!$B$2:$B$215,'UC1'!$A68,Shares!AG$2:AG$215)*AL$60</f>
        <v>-1.8229291756848572E-2</v>
      </c>
      <c r="AM68" s="9">
        <f>-SUMIF(Shares!$B$2:$B$215,'UC1'!$A68,Shares!AH$2:AH$215)*AM$60</f>
        <v>-0.22381523029311126</v>
      </c>
      <c r="AN68" s="9">
        <f>-SUMIF(Shares!$B$2:$B$215,'UC1'!$A68,Shares!AI$2:AI$215)*AN$60</f>
        <v>-0.28174724001972795</v>
      </c>
      <c r="AO68" s="9">
        <f>-SUMIF(Shares!$B$2:$B$215,'UC1'!$A68,Shares!AJ$2:AJ$215)*AO$60</f>
        <v>-0.38539684381622785</v>
      </c>
      <c r="AP68" s="9">
        <f>-SUMIF(Shares!$B$2:$B$215,'UC1'!$A68,Shares!AK$2:AK$215)*AP$60</f>
        <v>-0.16567153687760394</v>
      </c>
      <c r="AQ68" s="9">
        <f>-SUMIF(Shares!$B$2:$B$215,'UC1'!$A68,Shares!AL$2:AL$215)*AQ$60</f>
        <v>-0.18134619747722849</v>
      </c>
      <c r="AR68" s="9">
        <f>-SUMIF(Shares!$B$2:$B$215,'UC1'!$A68,Shares!AM$2:AM$215)*AR$60</f>
        <v>-5.0494154579166145E-2</v>
      </c>
      <c r="AS68">
        <v>0</v>
      </c>
      <c r="AT68">
        <v>5</v>
      </c>
    </row>
    <row r="69" spans="1:46">
      <c r="A69" t="s">
        <v>203</v>
      </c>
      <c r="C69" t="str">
        <f t="shared" ref="C69:C74" si="18">"\I: RCUC-Lo_"&amp;A69</f>
        <v>\I: RCUC-Lo_C_ES-WH-HO_HET</v>
      </c>
      <c r="D69" s="8" t="s">
        <v>265</v>
      </c>
      <c r="E69" t="str">
        <f t="shared" si="17"/>
        <v>NR_ES-HO-WatHeat</v>
      </c>
      <c r="F69" t="str">
        <f t="shared" ref="F69:F74" si="19">"NR_ES-"&amp;MID(A69,9,2)&amp;"-WatHeat"</f>
        <v>NR_ES-HO-WatHeat</v>
      </c>
      <c r="G69">
        <v>1</v>
      </c>
      <c r="H69" s="9">
        <f>-SUMIF(Shares!$B$2:$B$215,'UC1'!$A69,Shares!C$2:C$215)*H$60</f>
        <v>0</v>
      </c>
      <c r="I69" s="9">
        <f>-SUMIF(Shares!$B$2:$B$215,'UC1'!$A69,Shares!D$2:D$215)*I$60</f>
        <v>-0.30795303458736739</v>
      </c>
      <c r="J69" s="9">
        <f>-SUMIF(Shares!$B$2:$B$215,'UC1'!$A69,Shares!E$2:E$215)*J$60</f>
        <v>-0.53515392567255415</v>
      </c>
      <c r="K69" s="9">
        <f>-SUMIF(Shares!$B$2:$B$215,'UC1'!$A69,Shares!F$2:F$215)*K$60</f>
        <v>-6.3157673293404479E-2</v>
      </c>
      <c r="L69" s="9">
        <f>-SUMIF(Shares!$B$2:$B$215,'UC1'!$A69,Shares!G$2:G$215)*L$60</f>
        <v>-0.16833016382799884</v>
      </c>
      <c r="M69" s="9">
        <f>-SUMIF(Shares!$B$2:$B$215,'UC1'!$A69,Shares!H$2:H$215)*M$60</f>
        <v>-7.3044303049888668E-2</v>
      </c>
      <c r="N69" s="9">
        <f>-SUMIF(Shares!$B$2:$B$215,'UC1'!$A69,Shares!I$2:I$215)*N$60</f>
        <v>0</v>
      </c>
      <c r="O69" s="9">
        <f>-SUMIF(Shares!$B$2:$B$215,'UC1'!$A69,Shares!J$2:J$215)*O$60</f>
        <v>-0.30077483240603597</v>
      </c>
      <c r="P69" s="9">
        <f>-SUMIF(Shares!$B$2:$B$215,'UC1'!$A69,Shares!K$2:K$215)*P$60</f>
        <v>-0.26502419665404364</v>
      </c>
      <c r="Q69" s="9">
        <f>-SUMIF(Shares!$B$2:$B$215,'UC1'!$A69,Shares!L$2:L$215)*Q$60</f>
        <v>-0.42789358771095831</v>
      </c>
      <c r="R69" s="9">
        <f>-SUMIF(Shares!$B$2:$B$215,'UC1'!$A69,Shares!M$2:M$215)*R$60</f>
        <v>-0.43426639062624395</v>
      </c>
      <c r="S69" s="9">
        <f>-SUMIF(Shares!$B$2:$B$215,'UC1'!$A69,Shares!N$2:N$215)*S$60</f>
        <v>0</v>
      </c>
      <c r="T69" s="9">
        <f>-SUMIF(Shares!$B$2:$B$215,'UC1'!$A69,Shares!O$2:O$215)*T$60</f>
        <v>0</v>
      </c>
      <c r="U69" s="9">
        <f>-SUMIF(Shares!$B$2:$B$215,'UC1'!$A69,Shares!P$2:P$215)*U$60</f>
        <v>-0.42647221748745612</v>
      </c>
      <c r="V69" s="9">
        <f>-SUMIF(Shares!$B$2:$B$215,'UC1'!$A69,Shares!Q$2:Q$215)*V$60</f>
        <v>-0.12019988101295452</v>
      </c>
      <c r="W69" s="9">
        <f>-SUMIF(Shares!$B$2:$B$215,'UC1'!$A69,Shares!R$2:R$215)*W$60</f>
        <v>-8.6670167890444447E-2</v>
      </c>
      <c r="X69" s="9">
        <f>-SUMIF(Shares!$B$2:$B$215,'UC1'!$A69,Shares!S$2:S$215)*X$60</f>
        <v>-0.16585625839855683</v>
      </c>
      <c r="Y69" s="9">
        <f>-SUMIF(Shares!$B$2:$B$215,'UC1'!$A69,Shares!T$2:T$215)*Y$60</f>
        <v>0</v>
      </c>
      <c r="Z69" s="9">
        <f>-SUMIF(Shares!$B$2:$B$215,'UC1'!$A69,Shares!U$2:U$215)*Z$60</f>
        <v>-0.68854139005121773</v>
      </c>
      <c r="AA69" s="9">
        <f>-SUMIF(Shares!$B$2:$B$215,'UC1'!$A69,Shares!V$2:V$215)*AA$60</f>
        <v>-8.6101571025009507E-3</v>
      </c>
      <c r="AB69" s="9">
        <f>-SUMIF(Shares!$B$2:$B$215,'UC1'!$A69,Shares!W$2:W$215)*AB$60</f>
        <v>-2.9669633839711065E-2</v>
      </c>
      <c r="AC69" s="9">
        <f>-SUMIF(Shares!$B$2:$B$215,'UC1'!$A69,Shares!X$2:X$215)*AC$60</f>
        <v>-0.64119530065015518</v>
      </c>
      <c r="AD69" s="9">
        <f>-SUMIF(Shares!$B$2:$B$215,'UC1'!$A69,Shares!Y$2:Y$215)*AD$60</f>
        <v>-0.32301979183196822</v>
      </c>
      <c r="AE69" s="9">
        <f>-SUMIF(Shares!$B$2:$B$215,'UC1'!$A69,Shares!Z$2:Z$215)*AE$60</f>
        <v>-0.4577065458804504</v>
      </c>
      <c r="AF69" s="9">
        <f>-SUMIF(Shares!$B$2:$B$215,'UC1'!$A69,Shares!AA$2:AA$215)*AF$60</f>
        <v>0</v>
      </c>
      <c r="AG69" s="9">
        <f>-SUMIF(Shares!$B$2:$B$215,'UC1'!$A69,Shares!AB$2:AB$215)*AG$60</f>
        <v>-8.9549325894381582E-2</v>
      </c>
      <c r="AH69" s="9">
        <f>-SUMIF(Shares!$B$2:$B$215,'UC1'!$A69,Shares!AC$2:AC$215)*AH$60</f>
        <v>0</v>
      </c>
      <c r="AI69" s="9">
        <f>-SUMIF(Shares!$B$2:$B$215,'UC1'!$A69,Shares!AD$2:AD$215)*AI$60</f>
        <v>-0.19760029957027606</v>
      </c>
      <c r="AJ69" s="9">
        <f>-SUMIF(Shares!$B$2:$B$215,'UC1'!$A69,Shares!AE$2:AE$215)*AJ$60</f>
        <v>-7.7852751030964257E-2</v>
      </c>
      <c r="AK69" s="9">
        <f>-SUMIF(Shares!$B$2:$B$215,'UC1'!$A69,Shares!AF$2:AF$215)*AK$60</f>
        <v>-0.15749250340387563</v>
      </c>
      <c r="AL69" s="9">
        <f>-SUMIF(Shares!$B$2:$B$215,'UC1'!$A69,Shares!AG$2:AG$215)*AL$60</f>
        <v>-1.0416547721906512E-2</v>
      </c>
      <c r="AM69" s="9">
        <f>-SUMIF(Shares!$B$2:$B$215,'UC1'!$A69,Shares!AH$2:AH$215)*AM$60</f>
        <v>-0.24114793780601593</v>
      </c>
      <c r="AN69" s="9">
        <f>-SUMIF(Shares!$B$2:$B$215,'UC1'!$A69,Shares!AI$2:AI$215)*AN$60</f>
        <v>-0.21878827063147435</v>
      </c>
      <c r="AO69" s="9">
        <f>-SUMIF(Shares!$B$2:$B$215,'UC1'!$A69,Shares!AJ$2:AJ$215)*AO$60</f>
        <v>-0.44455790687206492</v>
      </c>
      <c r="AP69" s="9">
        <f>-SUMIF(Shares!$B$2:$B$215,'UC1'!$A69,Shares!AK$2:AK$215)*AP$60</f>
        <v>-0.12310499971925414</v>
      </c>
      <c r="AQ69" s="9">
        <f>-SUMIF(Shares!$B$2:$B$215,'UC1'!$A69,Shares!AL$2:AL$215)*AQ$60</f>
        <v>-0.33607988345882278</v>
      </c>
      <c r="AR69" s="9">
        <f>-SUMIF(Shares!$B$2:$B$215,'UC1'!$A69,Shares!AM$2:AM$215)*AR$60</f>
        <v>-3.9233701066528931E-2</v>
      </c>
      <c r="AS69">
        <v>0</v>
      </c>
      <c r="AT69">
        <v>5</v>
      </c>
    </row>
    <row r="70" spans="1:46">
      <c r="A70" t="s">
        <v>211</v>
      </c>
      <c r="C70" t="str">
        <f t="shared" si="18"/>
        <v>\I: RCUC-Lo_C_ES-WH-HR_HET</v>
      </c>
      <c r="D70" s="8" t="s">
        <v>265</v>
      </c>
      <c r="E70" t="str">
        <f t="shared" si="17"/>
        <v>NR_ES-HR-WatHeat</v>
      </c>
      <c r="F70" t="str">
        <f t="shared" si="19"/>
        <v>NR_ES-HR-WatHeat</v>
      </c>
      <c r="G70">
        <v>1</v>
      </c>
      <c r="H70" s="9">
        <f>-SUMIF(Shares!$B$2:$B$215,'UC1'!$A70,Shares!C$2:C$215)*H$60</f>
        <v>0</v>
      </c>
      <c r="I70" s="9">
        <f>-SUMIF(Shares!$B$2:$B$215,'UC1'!$A70,Shares!D$2:D$215)*I$60</f>
        <v>-0.30795303458736695</v>
      </c>
      <c r="J70" s="9">
        <f>-SUMIF(Shares!$B$2:$B$215,'UC1'!$A70,Shares!E$2:E$215)*J$60</f>
        <v>-0.53515392567255504</v>
      </c>
      <c r="K70" s="9">
        <f>-SUMIF(Shares!$B$2:$B$215,'UC1'!$A70,Shares!F$2:F$215)*K$60</f>
        <v>-6.3157673293404548E-2</v>
      </c>
      <c r="L70" s="9">
        <f>-SUMIF(Shares!$B$2:$B$215,'UC1'!$A70,Shares!G$2:G$215)*L$60</f>
        <v>-0.16833016382799842</v>
      </c>
      <c r="M70" s="9">
        <f>-SUMIF(Shares!$B$2:$B$215,'UC1'!$A70,Shares!H$2:H$215)*M$60</f>
        <v>-7.3044303049888584E-2</v>
      </c>
      <c r="N70" s="9">
        <f>-SUMIF(Shares!$B$2:$B$215,'UC1'!$A70,Shares!I$2:I$215)*N$60</f>
        <v>0</v>
      </c>
      <c r="O70" s="9">
        <f>-SUMIF(Shares!$B$2:$B$215,'UC1'!$A70,Shares!J$2:J$215)*O$60</f>
        <v>-0.30077483240603592</v>
      </c>
      <c r="P70" s="9">
        <f>-SUMIF(Shares!$B$2:$B$215,'UC1'!$A70,Shares!K$2:K$215)*P$60</f>
        <v>-0.26502419665404336</v>
      </c>
      <c r="Q70" s="9">
        <f>-SUMIF(Shares!$B$2:$B$215,'UC1'!$A70,Shares!L$2:L$215)*Q$60</f>
        <v>-0.42789358771095748</v>
      </c>
      <c r="R70" s="9">
        <f>-SUMIF(Shares!$B$2:$B$215,'UC1'!$A70,Shares!M$2:M$215)*R$60</f>
        <v>-0.434266390626245</v>
      </c>
      <c r="S70" s="9">
        <f>-SUMIF(Shares!$B$2:$B$215,'UC1'!$A70,Shares!N$2:N$215)*S$60</f>
        <v>0</v>
      </c>
      <c r="T70" s="9">
        <f>-SUMIF(Shares!$B$2:$B$215,'UC1'!$A70,Shares!O$2:O$215)*T$60</f>
        <v>0</v>
      </c>
      <c r="U70" s="9">
        <f>-SUMIF(Shares!$B$2:$B$215,'UC1'!$A70,Shares!P$2:P$215)*U$60</f>
        <v>-0.42647221748745517</v>
      </c>
      <c r="V70" s="9">
        <f>-SUMIF(Shares!$B$2:$B$215,'UC1'!$A70,Shares!Q$2:Q$215)*V$60</f>
        <v>-0.12019988101295431</v>
      </c>
      <c r="W70" s="9">
        <f>-SUMIF(Shares!$B$2:$B$215,'UC1'!$A70,Shares!R$2:R$215)*W$60</f>
        <v>-8.6670167890444516E-2</v>
      </c>
      <c r="X70" s="9">
        <f>-SUMIF(Shares!$B$2:$B$215,'UC1'!$A70,Shares!S$2:S$215)*X$60</f>
        <v>-0.16585625839855708</v>
      </c>
      <c r="Y70" s="9">
        <f>-SUMIF(Shares!$B$2:$B$215,'UC1'!$A70,Shares!T$2:T$215)*Y$60</f>
        <v>0</v>
      </c>
      <c r="Z70" s="9">
        <f>-SUMIF(Shares!$B$2:$B$215,'UC1'!$A70,Shares!U$2:U$215)*Z$60</f>
        <v>-0.68854139005121773</v>
      </c>
      <c r="AA70" s="9">
        <f>-SUMIF(Shares!$B$2:$B$215,'UC1'!$A70,Shares!V$2:V$215)*AA$60</f>
        <v>-8.6101571025009593E-3</v>
      </c>
      <c r="AB70" s="9">
        <f>-SUMIF(Shares!$B$2:$B$215,'UC1'!$A70,Shares!W$2:W$215)*AB$60</f>
        <v>-2.966963383971101E-2</v>
      </c>
      <c r="AC70" s="9">
        <f>-SUMIF(Shares!$B$2:$B$215,'UC1'!$A70,Shares!X$2:X$215)*AC$60</f>
        <v>-0.64119530065015495</v>
      </c>
      <c r="AD70" s="9">
        <f>-SUMIF(Shares!$B$2:$B$215,'UC1'!$A70,Shares!Y$2:Y$215)*AD$60</f>
        <v>-0.32301979183196888</v>
      </c>
      <c r="AE70" s="9">
        <f>-SUMIF(Shares!$B$2:$B$215,'UC1'!$A70,Shares!Z$2:Z$215)*AE$60</f>
        <v>-0.45770654588045007</v>
      </c>
      <c r="AF70" s="9">
        <f>-SUMIF(Shares!$B$2:$B$215,'UC1'!$A70,Shares!AA$2:AA$215)*AF$60</f>
        <v>0</v>
      </c>
      <c r="AG70" s="9">
        <f>-SUMIF(Shares!$B$2:$B$215,'UC1'!$A70,Shares!AB$2:AB$215)*AG$60</f>
        <v>-8.9549325894381443E-2</v>
      </c>
      <c r="AH70" s="9">
        <f>-SUMIF(Shares!$B$2:$B$215,'UC1'!$A70,Shares!AC$2:AC$215)*AH$60</f>
        <v>0</v>
      </c>
      <c r="AI70" s="9">
        <f>-SUMIF(Shares!$B$2:$B$215,'UC1'!$A70,Shares!AD$2:AD$215)*AI$60</f>
        <v>-0.19760029957027622</v>
      </c>
      <c r="AJ70" s="9">
        <f>-SUMIF(Shares!$B$2:$B$215,'UC1'!$A70,Shares!AE$2:AE$215)*AJ$60</f>
        <v>-7.7852751030964146E-2</v>
      </c>
      <c r="AK70" s="9">
        <f>-SUMIF(Shares!$B$2:$B$215,'UC1'!$A70,Shares!AF$2:AF$215)*AK$60</f>
        <v>-0.15749250340387552</v>
      </c>
      <c r="AL70" s="9">
        <f>-SUMIF(Shares!$B$2:$B$215,'UC1'!$A70,Shares!AG$2:AG$215)*AL$60</f>
        <v>-1.0416547721906503E-2</v>
      </c>
      <c r="AM70" s="9">
        <f>-SUMIF(Shares!$B$2:$B$215,'UC1'!$A70,Shares!AH$2:AH$215)*AM$60</f>
        <v>-0.24114793780601593</v>
      </c>
      <c r="AN70" s="9">
        <f>-SUMIF(Shares!$B$2:$B$215,'UC1'!$A70,Shares!AI$2:AI$215)*AN$60</f>
        <v>-0.21878827063147471</v>
      </c>
      <c r="AO70" s="9">
        <f>-SUMIF(Shares!$B$2:$B$215,'UC1'!$A70,Shares!AJ$2:AJ$215)*AO$60</f>
        <v>-0.44455790687206548</v>
      </c>
      <c r="AP70" s="9">
        <f>-SUMIF(Shares!$B$2:$B$215,'UC1'!$A70,Shares!AK$2:AK$215)*AP$60</f>
        <v>-0.12310499971925437</v>
      </c>
      <c r="AQ70" s="9">
        <f>-SUMIF(Shares!$B$2:$B$215,'UC1'!$A70,Shares!AL$2:AL$215)*AQ$60</f>
        <v>-0.33607988345882239</v>
      </c>
      <c r="AR70" s="9">
        <f>-SUMIF(Shares!$B$2:$B$215,'UC1'!$A70,Shares!AM$2:AM$215)*AR$60</f>
        <v>-3.9233701066528959E-2</v>
      </c>
      <c r="AS70">
        <v>0</v>
      </c>
      <c r="AT70">
        <v>5</v>
      </c>
    </row>
    <row r="71" spans="1:46">
      <c r="A71" t="s">
        <v>219</v>
      </c>
      <c r="C71" t="str">
        <f t="shared" si="18"/>
        <v>\I: RCUC-Lo_C_ES-WH-OF_HET</v>
      </c>
      <c r="D71" s="8" t="s">
        <v>265</v>
      </c>
      <c r="E71" t="str">
        <f t="shared" si="17"/>
        <v>NR_ES-OF-WatHeat</v>
      </c>
      <c r="F71" t="str">
        <f t="shared" si="19"/>
        <v>NR_ES-OF-WatHeat</v>
      </c>
      <c r="G71">
        <v>1</v>
      </c>
      <c r="H71" s="9">
        <f>-SUMIF(Shares!$B$2:$B$215,'UC1'!$A71,Shares!C$2:C$215)*H$60</f>
        <v>0</v>
      </c>
      <c r="I71" s="9">
        <f>-SUMIF(Shares!$B$2:$B$215,'UC1'!$A71,Shares!D$2:D$215)*I$60</f>
        <v>-0.30795303458736673</v>
      </c>
      <c r="J71" s="9">
        <f>-SUMIF(Shares!$B$2:$B$215,'UC1'!$A71,Shares!E$2:E$215)*J$60</f>
        <v>-0.53515392567255538</v>
      </c>
      <c r="K71" s="9">
        <f>-SUMIF(Shares!$B$2:$B$215,'UC1'!$A71,Shares!F$2:F$215)*K$60</f>
        <v>-6.3157673293404534E-2</v>
      </c>
      <c r="L71" s="9">
        <f>-SUMIF(Shares!$B$2:$B$215,'UC1'!$A71,Shares!G$2:G$215)*L$60</f>
        <v>-0.16833016382799901</v>
      </c>
      <c r="M71" s="9">
        <f>-SUMIF(Shares!$B$2:$B$215,'UC1'!$A71,Shares!H$2:H$215)*M$60</f>
        <v>-7.3044303049888612E-2</v>
      </c>
      <c r="N71" s="9">
        <f>-SUMIF(Shares!$B$2:$B$215,'UC1'!$A71,Shares!I$2:I$215)*N$60</f>
        <v>0</v>
      </c>
      <c r="O71" s="9">
        <f>-SUMIF(Shares!$B$2:$B$215,'UC1'!$A71,Shares!J$2:J$215)*O$60</f>
        <v>-0.30077483240603614</v>
      </c>
      <c r="P71" s="9">
        <f>-SUMIF(Shares!$B$2:$B$215,'UC1'!$A71,Shares!K$2:K$215)*P$60</f>
        <v>-0.26502419665404353</v>
      </c>
      <c r="Q71" s="9">
        <f>-SUMIF(Shares!$B$2:$B$215,'UC1'!$A71,Shares!L$2:L$215)*Q$60</f>
        <v>-0.42789358771095842</v>
      </c>
      <c r="R71" s="9">
        <f>-SUMIF(Shares!$B$2:$B$215,'UC1'!$A71,Shares!M$2:M$215)*R$60</f>
        <v>-0.43426639062624373</v>
      </c>
      <c r="S71" s="9">
        <f>-SUMIF(Shares!$B$2:$B$215,'UC1'!$A71,Shares!N$2:N$215)*S$60</f>
        <v>0</v>
      </c>
      <c r="T71" s="9">
        <f>-SUMIF(Shares!$B$2:$B$215,'UC1'!$A71,Shares!O$2:O$215)*T$60</f>
        <v>0</v>
      </c>
      <c r="U71" s="9">
        <f>-SUMIF(Shares!$B$2:$B$215,'UC1'!$A71,Shares!P$2:P$215)*U$60</f>
        <v>-0.42647221748745506</v>
      </c>
      <c r="V71" s="9">
        <f>-SUMIF(Shares!$B$2:$B$215,'UC1'!$A71,Shares!Q$2:Q$215)*V$60</f>
        <v>-0.12019988101295431</v>
      </c>
      <c r="W71" s="9">
        <f>-SUMIF(Shares!$B$2:$B$215,'UC1'!$A71,Shares!R$2:R$215)*W$60</f>
        <v>-8.6670167890444308E-2</v>
      </c>
      <c r="X71" s="9">
        <f>-SUMIF(Shares!$B$2:$B$215,'UC1'!$A71,Shares!S$2:S$215)*X$60</f>
        <v>-0.16585625839855697</v>
      </c>
      <c r="Y71" s="9">
        <f>-SUMIF(Shares!$B$2:$B$215,'UC1'!$A71,Shares!T$2:T$215)*Y$60</f>
        <v>0</v>
      </c>
      <c r="Z71" s="9">
        <f>-SUMIF(Shares!$B$2:$B$215,'UC1'!$A71,Shares!U$2:U$215)*Z$60</f>
        <v>-0.68854139005121751</v>
      </c>
      <c r="AA71" s="9">
        <f>-SUMIF(Shares!$B$2:$B$215,'UC1'!$A71,Shares!V$2:V$215)*AA$60</f>
        <v>-8.6101571025009524E-3</v>
      </c>
      <c r="AB71" s="9">
        <f>-SUMIF(Shares!$B$2:$B$215,'UC1'!$A71,Shares!W$2:W$215)*AB$60</f>
        <v>-2.9669633839711052E-2</v>
      </c>
      <c r="AC71" s="9">
        <f>-SUMIF(Shares!$B$2:$B$215,'UC1'!$A71,Shares!X$2:X$215)*AC$60</f>
        <v>-0.64119530065015451</v>
      </c>
      <c r="AD71" s="9">
        <f>-SUMIF(Shares!$B$2:$B$215,'UC1'!$A71,Shares!Y$2:Y$215)*AD$60</f>
        <v>-0.32301979183196827</v>
      </c>
      <c r="AE71" s="9">
        <f>-SUMIF(Shares!$B$2:$B$215,'UC1'!$A71,Shares!Z$2:Z$215)*AE$60</f>
        <v>-0.45770654588045057</v>
      </c>
      <c r="AF71" s="9">
        <f>-SUMIF(Shares!$B$2:$B$215,'UC1'!$A71,Shares!AA$2:AA$215)*AF$60</f>
        <v>0</v>
      </c>
      <c r="AG71" s="9">
        <f>-SUMIF(Shares!$B$2:$B$215,'UC1'!$A71,Shares!AB$2:AB$215)*AG$60</f>
        <v>-8.9549325894381415E-2</v>
      </c>
      <c r="AH71" s="9">
        <f>-SUMIF(Shares!$B$2:$B$215,'UC1'!$A71,Shares!AC$2:AC$215)*AH$60</f>
        <v>0</v>
      </c>
      <c r="AI71" s="9">
        <f>-SUMIF(Shares!$B$2:$B$215,'UC1'!$A71,Shares!AD$2:AD$215)*AI$60</f>
        <v>-0.19760029957027628</v>
      </c>
      <c r="AJ71" s="9">
        <f>-SUMIF(Shares!$B$2:$B$215,'UC1'!$A71,Shares!AE$2:AE$215)*AJ$60</f>
        <v>-7.785275103096434E-2</v>
      </c>
      <c r="AK71" s="9">
        <f>-SUMIF(Shares!$B$2:$B$215,'UC1'!$A71,Shares!AF$2:AF$215)*AK$60</f>
        <v>-0.15749250340387527</v>
      </c>
      <c r="AL71" s="9">
        <f>-SUMIF(Shares!$B$2:$B$215,'UC1'!$A71,Shares!AG$2:AG$215)*AL$60</f>
        <v>-1.0416547721906536E-2</v>
      </c>
      <c r="AM71" s="9">
        <f>-SUMIF(Shares!$B$2:$B$215,'UC1'!$A71,Shares!AH$2:AH$215)*AM$60</f>
        <v>-0.2411479378060162</v>
      </c>
      <c r="AN71" s="9">
        <f>-SUMIF(Shares!$B$2:$B$215,'UC1'!$A71,Shares!AI$2:AI$215)*AN$60</f>
        <v>-0.21878827063147491</v>
      </c>
      <c r="AO71" s="9">
        <f>-SUMIF(Shares!$B$2:$B$215,'UC1'!$A71,Shares!AJ$2:AJ$215)*AO$60</f>
        <v>-0.44455790687206465</v>
      </c>
      <c r="AP71" s="9">
        <f>-SUMIF(Shares!$B$2:$B$215,'UC1'!$A71,Shares!AK$2:AK$215)*AP$60</f>
        <v>-0.12310499971925457</v>
      </c>
      <c r="AQ71" s="9">
        <f>-SUMIF(Shares!$B$2:$B$215,'UC1'!$A71,Shares!AL$2:AL$215)*AQ$60</f>
        <v>-0.33607988345882273</v>
      </c>
      <c r="AR71" s="9">
        <f>-SUMIF(Shares!$B$2:$B$215,'UC1'!$A71,Shares!AM$2:AM$215)*AR$60</f>
        <v>-3.9233701066528875E-2</v>
      </c>
      <c r="AS71">
        <v>0</v>
      </c>
      <c r="AT71">
        <v>5</v>
      </c>
    </row>
    <row r="72" spans="1:46">
      <c r="A72" t="s">
        <v>227</v>
      </c>
      <c r="C72" t="str">
        <f t="shared" si="18"/>
        <v>\I: RCUC-Lo_C_ES-WH-SL_HET</v>
      </c>
      <c r="D72" s="8" t="s">
        <v>265</v>
      </c>
      <c r="E72" t="str">
        <f t="shared" si="17"/>
        <v>NR_ES-SL-WatHeat</v>
      </c>
      <c r="F72" t="str">
        <f t="shared" si="19"/>
        <v>NR_ES-SL-WatHeat</v>
      </c>
      <c r="G72">
        <v>1</v>
      </c>
      <c r="H72" s="9">
        <f>-SUMIF(Shares!$B$2:$B$215,'UC1'!$A72,Shares!C$2:C$215)*H$60</f>
        <v>0</v>
      </c>
      <c r="I72" s="9">
        <f>-SUMIF(Shares!$B$2:$B$215,'UC1'!$A72,Shares!D$2:D$215)*I$60</f>
        <v>-0.30795303458736722</v>
      </c>
      <c r="J72" s="9">
        <f>-SUMIF(Shares!$B$2:$B$215,'UC1'!$A72,Shares!E$2:E$215)*J$60</f>
        <v>-0.53515392567255482</v>
      </c>
      <c r="K72" s="9">
        <f>-SUMIF(Shares!$B$2:$B$215,'UC1'!$A72,Shares!F$2:F$215)*K$60</f>
        <v>-6.3157673293404729E-2</v>
      </c>
      <c r="L72" s="9">
        <f>-SUMIF(Shares!$B$2:$B$215,'UC1'!$A72,Shares!G$2:G$215)*L$60</f>
        <v>-0.16833016382799923</v>
      </c>
      <c r="M72" s="9">
        <f>-SUMIF(Shares!$B$2:$B$215,'UC1'!$A72,Shares!H$2:H$215)*M$60</f>
        <v>-7.304430304988864E-2</v>
      </c>
      <c r="N72" s="9">
        <f>-SUMIF(Shares!$B$2:$B$215,'UC1'!$A72,Shares!I$2:I$215)*N$60</f>
        <v>0</v>
      </c>
      <c r="O72" s="9">
        <f>-SUMIF(Shares!$B$2:$B$215,'UC1'!$A72,Shares!J$2:J$215)*O$60</f>
        <v>-0.30077483240603603</v>
      </c>
      <c r="P72" s="9">
        <f>-SUMIF(Shares!$B$2:$B$215,'UC1'!$A72,Shares!K$2:K$215)*P$60</f>
        <v>-0.26502419665404386</v>
      </c>
      <c r="Q72" s="9">
        <f>-SUMIF(Shares!$B$2:$B$215,'UC1'!$A72,Shares!L$2:L$215)*Q$60</f>
        <v>-0.42789358771095792</v>
      </c>
      <c r="R72" s="9">
        <f>-SUMIF(Shares!$B$2:$B$215,'UC1'!$A72,Shares!M$2:M$215)*R$60</f>
        <v>-0.43426639062624423</v>
      </c>
      <c r="S72" s="9">
        <f>-SUMIF(Shares!$B$2:$B$215,'UC1'!$A72,Shares!N$2:N$215)*S$60</f>
        <v>0</v>
      </c>
      <c r="T72" s="9">
        <f>-SUMIF(Shares!$B$2:$B$215,'UC1'!$A72,Shares!O$2:O$215)*T$60</f>
        <v>0</v>
      </c>
      <c r="U72" s="9">
        <f>-SUMIF(Shares!$B$2:$B$215,'UC1'!$A72,Shares!P$2:P$215)*U$60</f>
        <v>-0.4264722174874554</v>
      </c>
      <c r="V72" s="9">
        <f>-SUMIF(Shares!$B$2:$B$215,'UC1'!$A72,Shares!Q$2:Q$215)*V$60</f>
        <v>-0.12019988101295456</v>
      </c>
      <c r="W72" s="9">
        <f>-SUMIF(Shares!$B$2:$B$215,'UC1'!$A72,Shares!R$2:R$215)*W$60</f>
        <v>-8.6670167890444502E-2</v>
      </c>
      <c r="X72" s="9">
        <f>-SUMIF(Shares!$B$2:$B$215,'UC1'!$A72,Shares!S$2:S$215)*X$60</f>
        <v>-0.16585625839855692</v>
      </c>
      <c r="Y72" s="9">
        <f>-SUMIF(Shares!$B$2:$B$215,'UC1'!$A72,Shares!T$2:T$215)*Y$60</f>
        <v>0</v>
      </c>
      <c r="Z72" s="9">
        <f>-SUMIF(Shares!$B$2:$B$215,'UC1'!$A72,Shares!U$2:U$215)*Z$60</f>
        <v>-0.68854139005121695</v>
      </c>
      <c r="AA72" s="9">
        <f>-SUMIF(Shares!$B$2:$B$215,'UC1'!$A72,Shares!V$2:V$215)*AA$60</f>
        <v>-8.6101571025009472E-3</v>
      </c>
      <c r="AB72" s="9">
        <f>-SUMIF(Shares!$B$2:$B$215,'UC1'!$A72,Shares!W$2:W$215)*AB$60</f>
        <v>-2.9669633839710993E-2</v>
      </c>
      <c r="AC72" s="9">
        <f>-SUMIF(Shares!$B$2:$B$215,'UC1'!$A72,Shares!X$2:X$215)*AC$60</f>
        <v>-0.64119530065015506</v>
      </c>
      <c r="AD72" s="9">
        <f>-SUMIF(Shares!$B$2:$B$215,'UC1'!$A72,Shares!Y$2:Y$215)*AD$60</f>
        <v>-0.32301979183196877</v>
      </c>
      <c r="AE72" s="9">
        <f>-SUMIF(Shares!$B$2:$B$215,'UC1'!$A72,Shares!Z$2:Z$215)*AE$60</f>
        <v>-0.45770654588045123</v>
      </c>
      <c r="AF72" s="9">
        <f>-SUMIF(Shares!$B$2:$B$215,'UC1'!$A72,Shares!AA$2:AA$215)*AF$60</f>
        <v>0</v>
      </c>
      <c r="AG72" s="9">
        <f>-SUMIF(Shares!$B$2:$B$215,'UC1'!$A72,Shares!AB$2:AB$215)*AG$60</f>
        <v>-8.9549325894381512E-2</v>
      </c>
      <c r="AH72" s="9">
        <f>-SUMIF(Shares!$B$2:$B$215,'UC1'!$A72,Shares!AC$2:AC$215)*AH$60</f>
        <v>0</v>
      </c>
      <c r="AI72" s="9">
        <f>-SUMIF(Shares!$B$2:$B$215,'UC1'!$A72,Shares!AD$2:AD$215)*AI$60</f>
        <v>-0.19760029957027633</v>
      </c>
      <c r="AJ72" s="9">
        <f>-SUMIF(Shares!$B$2:$B$215,'UC1'!$A72,Shares!AE$2:AE$215)*AJ$60</f>
        <v>-7.7852751030964298E-2</v>
      </c>
      <c r="AK72" s="9">
        <f>-SUMIF(Shares!$B$2:$B$215,'UC1'!$A72,Shares!AF$2:AF$215)*AK$60</f>
        <v>-0.15749250340387524</v>
      </c>
      <c r="AL72" s="9">
        <f>-SUMIF(Shares!$B$2:$B$215,'UC1'!$A72,Shares!AG$2:AG$215)*AL$60</f>
        <v>-1.0416547721906515E-2</v>
      </c>
      <c r="AM72" s="9">
        <f>-SUMIF(Shares!$B$2:$B$215,'UC1'!$A72,Shares!AH$2:AH$215)*AM$60</f>
        <v>-0.24114793780601615</v>
      </c>
      <c r="AN72" s="9">
        <f>-SUMIF(Shares!$B$2:$B$215,'UC1'!$A72,Shares!AI$2:AI$215)*AN$60</f>
        <v>-0.21878827063147488</v>
      </c>
      <c r="AO72" s="9">
        <f>-SUMIF(Shares!$B$2:$B$215,'UC1'!$A72,Shares!AJ$2:AJ$215)*AO$60</f>
        <v>-0.44455790687206465</v>
      </c>
      <c r="AP72" s="9">
        <f>-SUMIF(Shares!$B$2:$B$215,'UC1'!$A72,Shares!AK$2:AK$215)*AP$60</f>
        <v>-0.1231049997192543</v>
      </c>
      <c r="AQ72" s="9">
        <f>-SUMIF(Shares!$B$2:$B$215,'UC1'!$A72,Shares!AL$2:AL$215)*AQ$60</f>
        <v>-0.33607988345882284</v>
      </c>
      <c r="AR72" s="9">
        <f>-SUMIF(Shares!$B$2:$B$215,'UC1'!$A72,Shares!AM$2:AM$215)*AR$60</f>
        <v>-3.9233701066528903E-2</v>
      </c>
      <c r="AS72">
        <v>0</v>
      </c>
      <c r="AT72">
        <v>5</v>
      </c>
    </row>
    <row r="73" spans="1:46">
      <c r="A73" t="s">
        <v>235</v>
      </c>
      <c r="C73" t="str">
        <f t="shared" si="18"/>
        <v>\I: RCUC-Lo_C_ES-WH-SR_HET</v>
      </c>
      <c r="D73" s="8" t="s">
        <v>265</v>
      </c>
      <c r="E73" t="str">
        <f t="shared" si="17"/>
        <v>NR_ES-SR-WatHeat</v>
      </c>
      <c r="F73" t="str">
        <f t="shared" si="19"/>
        <v>NR_ES-SR-WatHeat</v>
      </c>
      <c r="G73">
        <v>1</v>
      </c>
      <c r="H73" s="9">
        <f>-SUMIF(Shares!$B$2:$B$215,'UC1'!$A73,Shares!C$2:C$215)*H$60</f>
        <v>0</v>
      </c>
      <c r="I73" s="9">
        <f>-SUMIF(Shares!$B$2:$B$215,'UC1'!$A73,Shares!D$2:D$215)*I$60</f>
        <v>-0.30795303458736722</v>
      </c>
      <c r="J73" s="9">
        <f>-SUMIF(Shares!$B$2:$B$215,'UC1'!$A73,Shares!E$2:E$215)*J$60</f>
        <v>-0.5351539256725546</v>
      </c>
      <c r="K73" s="9">
        <f>-SUMIF(Shares!$B$2:$B$215,'UC1'!$A73,Shares!F$2:F$215)*K$60</f>
        <v>-6.3157673293404562E-2</v>
      </c>
      <c r="L73" s="9">
        <f>-SUMIF(Shares!$B$2:$B$215,'UC1'!$A73,Shares!G$2:G$215)*L$60</f>
        <v>-0.1683301638279984</v>
      </c>
      <c r="M73" s="9">
        <f>-SUMIF(Shares!$B$2:$B$215,'UC1'!$A73,Shares!H$2:H$215)*M$60</f>
        <v>-7.3044303049888529E-2</v>
      </c>
      <c r="N73" s="9">
        <f>-SUMIF(Shares!$B$2:$B$215,'UC1'!$A73,Shares!I$2:I$215)*N$60</f>
        <v>0</v>
      </c>
      <c r="O73" s="9">
        <f>-SUMIF(Shares!$B$2:$B$215,'UC1'!$A73,Shares!J$2:J$215)*O$60</f>
        <v>-0.3007748324060362</v>
      </c>
      <c r="P73" s="9">
        <f>-SUMIF(Shares!$B$2:$B$215,'UC1'!$A73,Shares!K$2:K$215)*P$60</f>
        <v>-0.26502419665404381</v>
      </c>
      <c r="Q73" s="9">
        <f>-SUMIF(Shares!$B$2:$B$215,'UC1'!$A73,Shares!L$2:L$215)*Q$60</f>
        <v>-0.42789358771095737</v>
      </c>
      <c r="R73" s="9">
        <f>-SUMIF(Shares!$B$2:$B$215,'UC1'!$A73,Shares!M$2:M$215)*R$60</f>
        <v>-0.43426639062624384</v>
      </c>
      <c r="S73" s="9">
        <f>-SUMIF(Shares!$B$2:$B$215,'UC1'!$A73,Shares!N$2:N$215)*S$60</f>
        <v>0</v>
      </c>
      <c r="T73" s="9">
        <f>-SUMIF(Shares!$B$2:$B$215,'UC1'!$A73,Shares!O$2:O$215)*T$60</f>
        <v>0</v>
      </c>
      <c r="U73" s="9">
        <f>-SUMIF(Shares!$B$2:$B$215,'UC1'!$A73,Shares!P$2:P$215)*U$60</f>
        <v>-0.42647221748745529</v>
      </c>
      <c r="V73" s="9">
        <f>-SUMIF(Shares!$B$2:$B$215,'UC1'!$A73,Shares!Q$2:Q$215)*V$60</f>
        <v>-0.12019988101295434</v>
      </c>
      <c r="W73" s="9">
        <f>-SUMIF(Shares!$B$2:$B$215,'UC1'!$A73,Shares!R$2:R$215)*W$60</f>
        <v>-8.6670167890444461E-2</v>
      </c>
      <c r="X73" s="9">
        <f>-SUMIF(Shares!$B$2:$B$215,'UC1'!$A73,Shares!S$2:S$215)*X$60</f>
        <v>-0.16585625839855667</v>
      </c>
      <c r="Y73" s="9">
        <f>-SUMIF(Shares!$B$2:$B$215,'UC1'!$A73,Shares!T$2:T$215)*Y$60</f>
        <v>0</v>
      </c>
      <c r="Z73" s="9">
        <f>-SUMIF(Shares!$B$2:$B$215,'UC1'!$A73,Shares!U$2:U$215)*Z$60</f>
        <v>-0.68854139005121751</v>
      </c>
      <c r="AA73" s="9">
        <f>-SUMIF(Shares!$B$2:$B$215,'UC1'!$A73,Shares!V$2:V$215)*AA$60</f>
        <v>-8.6101571025009576E-3</v>
      </c>
      <c r="AB73" s="9">
        <f>-SUMIF(Shares!$B$2:$B$215,'UC1'!$A73,Shares!W$2:W$215)*AB$60</f>
        <v>-2.9669633839710993E-2</v>
      </c>
      <c r="AC73" s="9">
        <f>-SUMIF(Shares!$B$2:$B$215,'UC1'!$A73,Shares!X$2:X$215)*AC$60</f>
        <v>-0.64119530065015418</v>
      </c>
      <c r="AD73" s="9">
        <f>-SUMIF(Shares!$B$2:$B$215,'UC1'!$A73,Shares!Y$2:Y$215)*AD$60</f>
        <v>-0.32301979183196833</v>
      </c>
      <c r="AE73" s="9">
        <f>-SUMIF(Shares!$B$2:$B$215,'UC1'!$A73,Shares!Z$2:Z$215)*AE$60</f>
        <v>-0.45770654588044979</v>
      </c>
      <c r="AF73" s="9">
        <f>-SUMIF(Shares!$B$2:$B$215,'UC1'!$A73,Shares!AA$2:AA$215)*AF$60</f>
        <v>0</v>
      </c>
      <c r="AG73" s="9">
        <f>-SUMIF(Shares!$B$2:$B$215,'UC1'!$A73,Shares!AB$2:AB$215)*AG$60</f>
        <v>-8.9549325894381443E-2</v>
      </c>
      <c r="AH73" s="9">
        <f>-SUMIF(Shares!$B$2:$B$215,'UC1'!$A73,Shares!AC$2:AC$215)*AH$60</f>
        <v>0</v>
      </c>
      <c r="AI73" s="9">
        <f>-SUMIF(Shares!$B$2:$B$215,'UC1'!$A73,Shares!AD$2:AD$215)*AI$60</f>
        <v>-0.19760029957027678</v>
      </c>
      <c r="AJ73" s="9">
        <f>-SUMIF(Shares!$B$2:$B$215,'UC1'!$A73,Shares!AE$2:AE$215)*AJ$60</f>
        <v>-7.7852751030964271E-2</v>
      </c>
      <c r="AK73" s="9">
        <f>-SUMIF(Shares!$B$2:$B$215,'UC1'!$A73,Shares!AF$2:AF$215)*AK$60</f>
        <v>-0.15749250340387586</v>
      </c>
      <c r="AL73" s="9">
        <f>-SUMIF(Shares!$B$2:$B$215,'UC1'!$A73,Shares!AG$2:AG$215)*AL$60</f>
        <v>-1.0416547721906515E-2</v>
      </c>
      <c r="AM73" s="9">
        <f>-SUMIF(Shares!$B$2:$B$215,'UC1'!$A73,Shares!AH$2:AH$215)*AM$60</f>
        <v>-0.24114793780601626</v>
      </c>
      <c r="AN73" s="9">
        <f>-SUMIF(Shares!$B$2:$B$215,'UC1'!$A73,Shares!AI$2:AI$215)*AN$60</f>
        <v>-0.21878827063147457</v>
      </c>
      <c r="AO73" s="9">
        <f>-SUMIF(Shares!$B$2:$B$215,'UC1'!$A73,Shares!AJ$2:AJ$215)*AO$60</f>
        <v>-0.44455790687206514</v>
      </c>
      <c r="AP73" s="9">
        <f>-SUMIF(Shares!$B$2:$B$215,'UC1'!$A73,Shares!AK$2:AK$215)*AP$60</f>
        <v>-0.12310499971925409</v>
      </c>
      <c r="AQ73" s="9">
        <f>-SUMIF(Shares!$B$2:$B$215,'UC1'!$A73,Shares!AL$2:AL$215)*AQ$60</f>
        <v>-0.33607988345882228</v>
      </c>
      <c r="AR73" s="9">
        <f>-SUMIF(Shares!$B$2:$B$215,'UC1'!$A73,Shares!AM$2:AM$215)*AR$60</f>
        <v>-3.9233701066528945E-2</v>
      </c>
      <c r="AS73">
        <v>0</v>
      </c>
      <c r="AT73">
        <v>5</v>
      </c>
    </row>
    <row r="74" spans="1:46">
      <c r="A74" t="s">
        <v>243</v>
      </c>
      <c r="C74" t="str">
        <f t="shared" si="18"/>
        <v>\I: RCUC-Lo_C_ES-WH-SS_HET</v>
      </c>
      <c r="D74" s="8" t="s">
        <v>265</v>
      </c>
      <c r="E74" t="str">
        <f t="shared" si="17"/>
        <v>NR_ES-SS-WatHeat</v>
      </c>
      <c r="F74" t="str">
        <f t="shared" si="19"/>
        <v>NR_ES-SS-WatHeat</v>
      </c>
      <c r="G74">
        <v>1</v>
      </c>
      <c r="H74" s="9">
        <f>-SUMIF(Shares!$B$2:$B$215,'UC1'!$A74,Shares!C$2:C$215)*H$60</f>
        <v>0</v>
      </c>
      <c r="I74" s="9">
        <f>-SUMIF(Shares!$B$2:$B$215,'UC1'!$A74,Shares!D$2:D$215)*I$60</f>
        <v>-0.30795303458736706</v>
      </c>
      <c r="J74" s="9">
        <f>-SUMIF(Shares!$B$2:$B$215,'UC1'!$A74,Shares!E$2:E$215)*J$60</f>
        <v>-0.5351539256725546</v>
      </c>
      <c r="K74" s="9">
        <f>-SUMIF(Shares!$B$2:$B$215,'UC1'!$A74,Shares!F$2:F$215)*K$60</f>
        <v>-6.3157673293404729E-2</v>
      </c>
      <c r="L74" s="9">
        <f>-SUMIF(Shares!$B$2:$B$215,'UC1'!$A74,Shares!G$2:G$215)*L$60</f>
        <v>-0.16833016382799851</v>
      </c>
      <c r="M74" s="9">
        <f>-SUMIF(Shares!$B$2:$B$215,'UC1'!$A74,Shares!H$2:H$215)*M$60</f>
        <v>-7.3044303049888668E-2</v>
      </c>
      <c r="N74" s="9">
        <f>-SUMIF(Shares!$B$2:$B$215,'UC1'!$A74,Shares!I$2:I$215)*N$60</f>
        <v>0</v>
      </c>
      <c r="O74" s="9">
        <f>-SUMIF(Shares!$B$2:$B$215,'UC1'!$A74,Shares!J$2:J$215)*O$60</f>
        <v>-0.30077483240603597</v>
      </c>
      <c r="P74" s="9">
        <f>-SUMIF(Shares!$B$2:$B$215,'UC1'!$A74,Shares!K$2:K$215)*P$60</f>
        <v>-0.26502419665404386</v>
      </c>
      <c r="Q74" s="9">
        <f>-SUMIF(Shares!$B$2:$B$215,'UC1'!$A74,Shares!L$2:L$215)*Q$60</f>
        <v>-0.42789358771095759</v>
      </c>
      <c r="R74" s="9">
        <f>-SUMIF(Shares!$B$2:$B$215,'UC1'!$A74,Shares!M$2:M$215)*R$60</f>
        <v>-0.43426639062624389</v>
      </c>
      <c r="S74" s="9">
        <f>-SUMIF(Shares!$B$2:$B$215,'UC1'!$A74,Shares!N$2:N$215)*S$60</f>
        <v>0</v>
      </c>
      <c r="T74" s="9">
        <f>-SUMIF(Shares!$B$2:$B$215,'UC1'!$A74,Shares!O$2:O$215)*T$60</f>
        <v>0</v>
      </c>
      <c r="U74" s="9">
        <f>-SUMIF(Shares!$B$2:$B$215,'UC1'!$A74,Shares!P$2:P$215)*U$60</f>
        <v>-0.42647221748745529</v>
      </c>
      <c r="V74" s="9">
        <f>-SUMIF(Shares!$B$2:$B$215,'UC1'!$A74,Shares!Q$2:Q$215)*V$60</f>
        <v>-0.12019988101295456</v>
      </c>
      <c r="W74" s="9">
        <f>-SUMIF(Shares!$B$2:$B$215,'UC1'!$A74,Shares!R$2:R$215)*W$60</f>
        <v>-8.6670167890444461E-2</v>
      </c>
      <c r="X74" s="9">
        <f>-SUMIF(Shares!$B$2:$B$215,'UC1'!$A74,Shares!S$2:S$215)*X$60</f>
        <v>-0.16585625839855653</v>
      </c>
      <c r="Y74" s="9">
        <f>-SUMIF(Shares!$B$2:$B$215,'UC1'!$A74,Shares!T$2:T$215)*Y$60</f>
        <v>0</v>
      </c>
      <c r="Z74" s="9">
        <f>-SUMIF(Shares!$B$2:$B$215,'UC1'!$A74,Shares!U$2:U$215)*Z$60</f>
        <v>-0.68854139005121717</v>
      </c>
      <c r="AA74" s="9">
        <f>-SUMIF(Shares!$B$2:$B$215,'UC1'!$A74,Shares!V$2:V$215)*AA$60</f>
        <v>-8.6101571025009489E-3</v>
      </c>
      <c r="AB74" s="9">
        <f>-SUMIF(Shares!$B$2:$B$215,'UC1'!$A74,Shares!W$2:W$215)*AB$60</f>
        <v>-2.9669633839710958E-2</v>
      </c>
      <c r="AC74" s="9">
        <f>-SUMIF(Shares!$B$2:$B$215,'UC1'!$A74,Shares!X$2:X$215)*AC$60</f>
        <v>-0.64119530065015495</v>
      </c>
      <c r="AD74" s="9">
        <f>-SUMIF(Shares!$B$2:$B$215,'UC1'!$A74,Shares!Y$2:Y$215)*AD$60</f>
        <v>-0.32301979183196822</v>
      </c>
      <c r="AE74" s="9">
        <f>-SUMIF(Shares!$B$2:$B$215,'UC1'!$A74,Shares!Z$2:Z$215)*AE$60</f>
        <v>-0.45770654588045123</v>
      </c>
      <c r="AF74" s="9">
        <f>-SUMIF(Shares!$B$2:$B$215,'UC1'!$A74,Shares!AA$2:AA$215)*AF$60</f>
        <v>0</v>
      </c>
      <c r="AG74" s="9">
        <f>-SUMIF(Shares!$B$2:$B$215,'UC1'!$A74,Shares!AB$2:AB$215)*AG$60</f>
        <v>-8.9549325894381485E-2</v>
      </c>
      <c r="AH74" s="9">
        <f>-SUMIF(Shares!$B$2:$B$215,'UC1'!$A74,Shares!AC$2:AC$215)*AH$60</f>
        <v>0</v>
      </c>
      <c r="AI74" s="9">
        <f>-SUMIF(Shares!$B$2:$B$215,'UC1'!$A74,Shares!AD$2:AD$215)*AI$60</f>
        <v>-0.19760029957027633</v>
      </c>
      <c r="AJ74" s="9">
        <f>-SUMIF(Shares!$B$2:$B$215,'UC1'!$A74,Shares!AE$2:AE$215)*AJ$60</f>
        <v>-7.7852751030964201E-2</v>
      </c>
      <c r="AK74" s="9">
        <f>-SUMIF(Shares!$B$2:$B$215,'UC1'!$A74,Shares!AF$2:AF$215)*AK$60</f>
        <v>-0.15749250340387574</v>
      </c>
      <c r="AL74" s="9">
        <f>-SUMIF(Shares!$B$2:$B$215,'UC1'!$A74,Shares!AG$2:AG$215)*AL$60</f>
        <v>-1.0416547721906567E-2</v>
      </c>
      <c r="AM74" s="9">
        <f>-SUMIF(Shares!$B$2:$B$215,'UC1'!$A74,Shares!AH$2:AH$215)*AM$60</f>
        <v>-0.24114793780601615</v>
      </c>
      <c r="AN74" s="9">
        <f>-SUMIF(Shares!$B$2:$B$215,'UC1'!$A74,Shares!AI$2:AI$215)*AN$60</f>
        <v>-0.21878827063147482</v>
      </c>
      <c r="AO74" s="9">
        <f>-SUMIF(Shares!$B$2:$B$215,'UC1'!$A74,Shares!AJ$2:AJ$215)*AO$60</f>
        <v>-0.44455790687206487</v>
      </c>
      <c r="AP74" s="9">
        <f>-SUMIF(Shares!$B$2:$B$215,'UC1'!$A74,Shares!AK$2:AK$215)*AP$60</f>
        <v>-0.12310499971925426</v>
      </c>
      <c r="AQ74" s="9">
        <f>-SUMIF(Shares!$B$2:$B$215,'UC1'!$A74,Shares!AL$2:AL$215)*AQ$60</f>
        <v>-0.33607988345882284</v>
      </c>
      <c r="AR74" s="9">
        <f>-SUMIF(Shares!$B$2:$B$215,'UC1'!$A74,Shares!AM$2:AM$215)*AR$60</f>
        <v>-3.9233701066528896E-2</v>
      </c>
      <c r="AS74">
        <v>0</v>
      </c>
      <c r="AT74">
        <v>5</v>
      </c>
    </row>
    <row r="75" spans="1:46">
      <c r="A75" t="s">
        <v>76</v>
      </c>
      <c r="C75" t="str">
        <f t="shared" si="15"/>
        <v>RCUC-Up_R_ES-SH-DH_HET</v>
      </c>
      <c r="D75" s="8" t="s">
        <v>264</v>
      </c>
      <c r="E75" t="str">
        <f t="shared" si="17"/>
        <v>R_ES-DH-SpHeat</v>
      </c>
      <c r="F75" t="str">
        <f>"R_ES-"&amp;MID(A75,9,2)&amp;"-SpHeat"</f>
        <v>R_ES-DH-SpHeat</v>
      </c>
      <c r="G75">
        <v>1</v>
      </c>
      <c r="H75" s="9">
        <f>-SUMIF(Shares!$B$2:$B$215,'UC1'!$A75,Shares!C$2:C$215)*H$60</f>
        <v>0</v>
      </c>
      <c r="I75" s="9">
        <f>-SUMIF(Shares!$B$2:$B$215,'UC1'!$A75,Shares!D$2:D$215)*I$60</f>
        <v>-9.1868067726929653E-2</v>
      </c>
      <c r="J75" s="9">
        <f>-SUMIF(Shares!$B$2:$B$215,'UC1'!$A75,Shares!E$2:E$215)*J$60</f>
        <v>-0.11183926179036931</v>
      </c>
      <c r="K75" s="9">
        <f>-SUMIF(Shares!$B$2:$B$215,'UC1'!$A75,Shares!F$2:F$215)*K$60</f>
        <v>-1.0770166498484874E-3</v>
      </c>
      <c r="L75" s="9">
        <f>-SUMIF(Shares!$B$2:$B$215,'UC1'!$A75,Shares!G$2:G$215)*L$60</f>
        <v>-0.1370861324622544</v>
      </c>
      <c r="M75" s="9">
        <f>-SUMIF(Shares!$B$2:$B$215,'UC1'!$A75,Shares!H$2:H$215)*M$60</f>
        <v>-2.4309661506963287E-2</v>
      </c>
      <c r="N75" s="9">
        <f>-SUMIF(Shares!$B$2:$B$215,'UC1'!$A75,Shares!I$2:I$215)*N$60</f>
        <v>0</v>
      </c>
      <c r="O75" s="9">
        <f>-SUMIF(Shares!$B$2:$B$215,'UC1'!$A75,Shares!J$2:J$215)*O$60</f>
        <v>-0.1365796459760879</v>
      </c>
      <c r="P75" s="9">
        <f>-SUMIF(Shares!$B$2:$B$215,'UC1'!$A75,Shares!K$2:K$215)*P$60</f>
        <v>-7.2452657807618989E-2</v>
      </c>
      <c r="Q75" s="9">
        <f>-SUMIF(Shares!$B$2:$B$215,'UC1'!$A75,Shares!L$2:L$215)*Q$60</f>
        <v>-0.37173418809953773</v>
      </c>
      <c r="R75" s="9">
        <f>-SUMIF(Shares!$B$2:$B$215,'UC1'!$A75,Shares!M$2:M$215)*R$60</f>
        <v>-0.25493755108185057</v>
      </c>
      <c r="S75" s="9">
        <f>-SUMIF(Shares!$B$2:$B$215,'UC1'!$A75,Shares!N$2:N$215)*S$60</f>
        <v>-7.8029398493131901E-3</v>
      </c>
      <c r="T75" s="9">
        <f>-SUMIF(Shares!$B$2:$B$215,'UC1'!$A75,Shares!O$2:O$215)*T$60</f>
        <v>0</v>
      </c>
      <c r="U75" s="9">
        <f>-SUMIF(Shares!$B$2:$B$215,'UC1'!$A75,Shares!P$2:P$215)*U$60</f>
        <v>-0.21319162576691747</v>
      </c>
      <c r="V75" s="9">
        <f>-SUMIF(Shares!$B$2:$B$215,'UC1'!$A75,Shares!Q$2:Q$215)*V$60</f>
        <v>-4.2497975498996393E-2</v>
      </c>
      <c r="W75" s="9">
        <f>-SUMIF(Shares!$B$2:$B$215,'UC1'!$A75,Shares!R$2:R$215)*W$60</f>
        <v>-4.1845446423220786E-2</v>
      </c>
      <c r="X75" s="9">
        <f>-SUMIF(Shares!$B$2:$B$215,'UC1'!$A75,Shares!S$2:S$215)*X$60</f>
        <v>-6.3441608753700779E-2</v>
      </c>
      <c r="Y75" s="9">
        <f>-SUMIF(Shares!$B$2:$B$215,'UC1'!$A75,Shares!T$2:T$215)*Y$60</f>
        <v>0</v>
      </c>
      <c r="Z75" s="9">
        <f>-SUMIF(Shares!$B$2:$B$215,'UC1'!$A75,Shares!U$2:U$215)*Z$60</f>
        <v>-0.20587656733190593</v>
      </c>
      <c r="AA75" s="9">
        <f>-SUMIF(Shares!$B$2:$B$215,'UC1'!$A75,Shares!V$2:V$215)*AA$60</f>
        <v>-3.318616402193822E-3</v>
      </c>
      <c r="AB75" s="9">
        <f>-SUMIF(Shares!$B$2:$B$215,'UC1'!$A75,Shares!W$2:W$215)*AB$60</f>
        <v>-6.8564692366965647E-3</v>
      </c>
      <c r="AC75" s="9">
        <f>-SUMIF(Shares!$B$2:$B$215,'UC1'!$A75,Shares!X$2:X$215)*AC$60</f>
        <v>-0.29132772857633427</v>
      </c>
      <c r="AD75" s="9">
        <f>-SUMIF(Shares!$B$2:$B$215,'UC1'!$A75,Shares!Y$2:Y$215)*AD$60</f>
        <v>0</v>
      </c>
      <c r="AE75" s="9">
        <f>-SUMIF(Shares!$B$2:$B$215,'UC1'!$A75,Shares!Z$2:Z$215)*AE$60</f>
        <v>-0.22967109864832741</v>
      </c>
      <c r="AF75" s="9">
        <f>-SUMIF(Shares!$B$2:$B$215,'UC1'!$A75,Shares!AA$2:AA$215)*AF$60</f>
        <v>0</v>
      </c>
      <c r="AG75" s="9">
        <f>-SUMIF(Shares!$B$2:$B$215,'UC1'!$A75,Shares!AB$2:AB$215)*AG$60</f>
        <v>-7.6283340772176744E-2</v>
      </c>
      <c r="AH75" s="9">
        <f>-SUMIF(Shares!$B$2:$B$215,'UC1'!$A75,Shares!AC$2:AC$215)*AH$60</f>
        <v>0</v>
      </c>
      <c r="AI75" s="9">
        <f>-SUMIF(Shares!$B$2:$B$215,'UC1'!$A75,Shares!AD$2:AD$215)*AI$60</f>
        <v>-1.9070055265554609E-2</v>
      </c>
      <c r="AJ75" s="9">
        <f>-SUMIF(Shares!$B$2:$B$215,'UC1'!$A75,Shares!AE$2:AE$215)*AJ$60</f>
        <v>-2.5566356361597656E-2</v>
      </c>
      <c r="AK75" s="9">
        <f>-SUMIF(Shares!$B$2:$B$215,'UC1'!$A75,Shares!AF$2:AF$215)*AK$60</f>
        <v>-0.17130756869513381</v>
      </c>
      <c r="AL75" s="9">
        <f>-SUMIF(Shares!$B$2:$B$215,'UC1'!$A75,Shares!AG$2:AG$215)*AL$60</f>
        <v>-4.6942567949836067E-4</v>
      </c>
      <c r="AM75" s="9">
        <f>-SUMIF(Shares!$B$2:$B$215,'UC1'!$A75,Shares!AH$2:AH$215)*AM$60</f>
        <v>-8.7294386959815048E-2</v>
      </c>
      <c r="AN75" s="9">
        <f>-SUMIF(Shares!$B$2:$B$215,'UC1'!$A75,Shares!AI$2:AI$215)*AN$60</f>
        <v>-0.10468434096536228</v>
      </c>
      <c r="AO75" s="9">
        <f>-SUMIF(Shares!$B$2:$B$215,'UC1'!$A75,Shares!AJ$2:AJ$215)*AO$60</f>
        <v>-0.31852626274135387</v>
      </c>
      <c r="AP75" s="9">
        <f>-SUMIF(Shares!$B$2:$B$215,'UC1'!$A75,Shares!AK$2:AK$215)*AP$60</f>
        <v>-7.0742328381809036E-2</v>
      </c>
      <c r="AQ75" s="9">
        <f>-SUMIF(Shares!$B$2:$B$215,'UC1'!$A75,Shares!AL$2:AL$215)*AQ$60</f>
        <v>-0.16564092783969273</v>
      </c>
      <c r="AR75" s="9">
        <f>-SUMIF(Shares!$B$2:$B$215,'UC1'!$A75,Shares!AM$2:AM$215)*AR$60</f>
        <v>-1.1089582176439321E-3</v>
      </c>
      <c r="AS75">
        <v>0</v>
      </c>
      <c r="AT75">
        <v>5</v>
      </c>
    </row>
    <row r="76" spans="1:46">
      <c r="A76" t="s">
        <v>393</v>
      </c>
      <c r="C76" t="str">
        <f>"RCUC-Up_"&amp;A76</f>
        <v>RCUC-Up_R_ES-SH-DH-70_HET</v>
      </c>
      <c r="D76" s="8" t="s">
        <v>264</v>
      </c>
      <c r="E76" t="str">
        <f>F76</f>
        <v>R_ES-DH-70-SpHeat</v>
      </c>
      <c r="F76" t="str">
        <f>"R_ES-"&amp;MID(A76,9,5)&amp;"-SpHeat"</f>
        <v>R_ES-DH-70-SpHeat</v>
      </c>
      <c r="G76">
        <v>1</v>
      </c>
      <c r="H76" s="9">
        <f>H75</f>
        <v>0</v>
      </c>
      <c r="I76" s="9">
        <f t="shared" ref="I76:AT76" si="20">I75</f>
        <v>-9.1868067726929653E-2</v>
      </c>
      <c r="J76" s="9">
        <f t="shared" si="20"/>
        <v>-0.11183926179036931</v>
      </c>
      <c r="K76" s="9">
        <f t="shared" si="20"/>
        <v>-1.0770166498484874E-3</v>
      </c>
      <c r="L76" s="9">
        <f t="shared" si="20"/>
        <v>-0.1370861324622544</v>
      </c>
      <c r="M76" s="9">
        <f t="shared" si="20"/>
        <v>-2.4309661506963287E-2</v>
      </c>
      <c r="N76" s="9">
        <f t="shared" si="20"/>
        <v>0</v>
      </c>
      <c r="O76" s="9">
        <f t="shared" si="20"/>
        <v>-0.1365796459760879</v>
      </c>
      <c r="P76" s="9">
        <f t="shared" si="20"/>
        <v>-7.2452657807618989E-2</v>
      </c>
      <c r="Q76" s="9">
        <f t="shared" si="20"/>
        <v>-0.37173418809953773</v>
      </c>
      <c r="R76" s="9">
        <f t="shared" si="20"/>
        <v>-0.25493755108185057</v>
      </c>
      <c r="S76" s="9">
        <f t="shared" si="20"/>
        <v>-7.8029398493131901E-3</v>
      </c>
      <c r="T76" s="9">
        <f t="shared" si="20"/>
        <v>0</v>
      </c>
      <c r="U76" s="9">
        <f t="shared" si="20"/>
        <v>-0.21319162576691747</v>
      </c>
      <c r="V76" s="9">
        <f t="shared" si="20"/>
        <v>-4.2497975498996393E-2</v>
      </c>
      <c r="W76" s="9">
        <f t="shared" si="20"/>
        <v>-4.1845446423220786E-2</v>
      </c>
      <c r="X76" s="9">
        <f t="shared" si="20"/>
        <v>-6.3441608753700779E-2</v>
      </c>
      <c r="Y76" s="9">
        <f t="shared" si="20"/>
        <v>0</v>
      </c>
      <c r="Z76" s="9">
        <f t="shared" si="20"/>
        <v>-0.20587656733190593</v>
      </c>
      <c r="AA76" s="9">
        <f t="shared" si="20"/>
        <v>-3.318616402193822E-3</v>
      </c>
      <c r="AB76" s="9">
        <f t="shared" si="20"/>
        <v>-6.8564692366965647E-3</v>
      </c>
      <c r="AC76" s="9">
        <f t="shared" si="20"/>
        <v>-0.29132772857633427</v>
      </c>
      <c r="AD76" s="9">
        <f t="shared" si="20"/>
        <v>0</v>
      </c>
      <c r="AE76" s="9">
        <f t="shared" si="20"/>
        <v>-0.22967109864832741</v>
      </c>
      <c r="AF76" s="9">
        <f t="shared" si="20"/>
        <v>0</v>
      </c>
      <c r="AG76" s="9">
        <f t="shared" si="20"/>
        <v>-7.6283340772176744E-2</v>
      </c>
      <c r="AH76" s="9">
        <f t="shared" si="20"/>
        <v>0</v>
      </c>
      <c r="AI76" s="9">
        <f t="shared" si="20"/>
        <v>-1.9070055265554609E-2</v>
      </c>
      <c r="AJ76" s="9">
        <f t="shared" si="20"/>
        <v>-2.5566356361597656E-2</v>
      </c>
      <c r="AK76" s="9">
        <f t="shared" si="20"/>
        <v>-0.17130756869513381</v>
      </c>
      <c r="AL76" s="9">
        <f t="shared" si="20"/>
        <v>-4.6942567949836067E-4</v>
      </c>
      <c r="AM76" s="9">
        <f t="shared" si="20"/>
        <v>-8.7294386959815048E-2</v>
      </c>
      <c r="AN76" s="9">
        <f t="shared" si="20"/>
        <v>-0.10468434096536228</v>
      </c>
      <c r="AO76" s="9">
        <f t="shared" si="20"/>
        <v>-0.31852626274135387</v>
      </c>
      <c r="AP76" s="9">
        <f t="shared" si="20"/>
        <v>-7.0742328381809036E-2</v>
      </c>
      <c r="AQ76" s="9">
        <f t="shared" si="20"/>
        <v>-0.16564092783969273</v>
      </c>
      <c r="AR76" s="9">
        <f t="shared" si="20"/>
        <v>-1.1089582176439321E-3</v>
      </c>
      <c r="AS76">
        <f t="shared" si="20"/>
        <v>0</v>
      </c>
      <c r="AT76">
        <f t="shared" si="20"/>
        <v>5</v>
      </c>
    </row>
    <row r="77" spans="1:46">
      <c r="A77" t="s">
        <v>83</v>
      </c>
      <c r="C77" t="str">
        <f t="shared" si="15"/>
        <v>RCUC-Up_R_ES-SH-FL_HET</v>
      </c>
      <c r="D77" s="8" t="s">
        <v>264</v>
      </c>
      <c r="E77" t="str">
        <f t="shared" si="17"/>
        <v>R_ES-FL-SpHeat</v>
      </c>
      <c r="F77" t="str">
        <f>"R_ES-"&amp;MID(A77,9,2)&amp;"-SpHeat"</f>
        <v>R_ES-FL-SpHeat</v>
      </c>
      <c r="G77">
        <v>1</v>
      </c>
      <c r="H77" s="9">
        <f>-SUMIF(Shares!$B$2:$B$215,'UC1'!$A77,Shares!C$2:C$215)*H$60</f>
        <v>0</v>
      </c>
      <c r="I77" s="9">
        <f>-SUMIF(Shares!$B$2:$B$215,'UC1'!$A77,Shares!D$2:D$215)*I$60</f>
        <v>-0.13858614683915663</v>
      </c>
      <c r="J77" s="9">
        <f>-SUMIF(Shares!$B$2:$B$215,'UC1'!$A77,Shares!E$2:E$215)*J$60</f>
        <v>-0.24657780555506181</v>
      </c>
      <c r="K77" s="9">
        <f>-SUMIF(Shares!$B$2:$B$215,'UC1'!$A77,Shares!F$2:F$215)*K$60</f>
        <v>-1.6469072103002193E-3</v>
      </c>
      <c r="L77" s="9">
        <f>-SUMIF(Shares!$B$2:$B$215,'UC1'!$A77,Shares!G$2:G$215)*L$60</f>
        <v>-0.27109437415836762</v>
      </c>
      <c r="M77" s="9">
        <f>-SUMIF(Shares!$B$2:$B$215,'UC1'!$A77,Shares!H$2:H$215)*M$60</f>
        <v>-3.6671962332202893E-2</v>
      </c>
      <c r="N77" s="9">
        <f>-SUMIF(Shares!$B$2:$B$215,'UC1'!$A77,Shares!I$2:I$215)*N$60</f>
        <v>0</v>
      </c>
      <c r="O77" s="9">
        <f>-SUMIF(Shares!$B$2:$B$215,'UC1'!$A77,Shares!J$2:J$215)*O$60</f>
        <v>-0.21831061783310604</v>
      </c>
      <c r="P77" s="9">
        <f>-SUMIF(Shares!$B$2:$B$215,'UC1'!$A77,Shares!K$2:K$215)*P$60</f>
        <v>-0.1015182059677525</v>
      </c>
      <c r="Q77" s="9">
        <f>-SUMIF(Shares!$B$2:$B$215,'UC1'!$A77,Shares!L$2:L$215)*Q$60</f>
        <v>-0.50851195805391269</v>
      </c>
      <c r="R77" s="9">
        <f>-SUMIF(Shares!$B$2:$B$215,'UC1'!$A77,Shares!M$2:M$215)*R$60</f>
        <v>-0.45816741944070111</v>
      </c>
      <c r="S77" s="9">
        <f>-SUMIF(Shares!$B$2:$B$215,'UC1'!$A77,Shares!N$2:N$215)*S$60</f>
        <v>-1.9272516197646517E-2</v>
      </c>
      <c r="T77" s="9">
        <f>-SUMIF(Shares!$B$2:$B$215,'UC1'!$A77,Shares!O$2:O$215)*T$60</f>
        <v>0</v>
      </c>
      <c r="U77" s="9">
        <f>-SUMIF(Shares!$B$2:$B$215,'UC1'!$A77,Shares!P$2:P$215)*U$60</f>
        <v>-0.4388281407750334</v>
      </c>
      <c r="V77" s="9">
        <f>-SUMIF(Shares!$B$2:$B$215,'UC1'!$A77,Shares!Q$2:Q$215)*V$60</f>
        <v>-6.2718309244209208E-2</v>
      </c>
      <c r="W77" s="9">
        <f>-SUMIF(Shares!$B$2:$B$215,'UC1'!$A77,Shares!R$2:R$215)*W$60</f>
        <v>-8.5489550086007809E-2</v>
      </c>
      <c r="X77" s="9">
        <f>-SUMIF(Shares!$B$2:$B$215,'UC1'!$A77,Shares!S$2:S$215)*X$60</f>
        <v>-0.11683123465107184</v>
      </c>
      <c r="Y77" s="9">
        <f>-SUMIF(Shares!$B$2:$B$215,'UC1'!$A77,Shares!T$2:T$215)*Y$60</f>
        <v>0</v>
      </c>
      <c r="Z77" s="9">
        <f>-SUMIF(Shares!$B$2:$B$215,'UC1'!$A77,Shares!U$2:U$215)*Z$60</f>
        <v>-0.423771013267566</v>
      </c>
      <c r="AA77" s="9">
        <f>-SUMIF(Shares!$B$2:$B$215,'UC1'!$A77,Shares!V$2:V$215)*AA$60</f>
        <v>-5.2334861619267262E-3</v>
      </c>
      <c r="AB77" s="9">
        <f>-SUMIF(Shares!$B$2:$B$215,'UC1'!$A77,Shares!W$2:W$215)*AB$60</f>
        <v>-1.5116812389278563E-2</v>
      </c>
      <c r="AC77" s="9">
        <f>-SUMIF(Shares!$B$2:$B$215,'UC1'!$A77,Shares!X$2:X$215)*AC$60</f>
        <v>-0.45402026447005789</v>
      </c>
      <c r="AD77" s="9">
        <f>-SUMIF(Shares!$B$2:$B$215,'UC1'!$A77,Shares!Y$2:Y$215)*AD$60</f>
        <v>0</v>
      </c>
      <c r="AE77" s="9">
        <f>-SUMIF(Shares!$B$2:$B$215,'UC1'!$A77,Shares!Z$2:Z$215)*AE$60</f>
        <v>-0.40846565816781871</v>
      </c>
      <c r="AF77" s="9">
        <f>-SUMIF(Shares!$B$2:$B$215,'UC1'!$A77,Shares!AA$2:AA$215)*AF$60</f>
        <v>0</v>
      </c>
      <c r="AG77" s="9">
        <f>-SUMIF(Shares!$B$2:$B$215,'UC1'!$A77,Shares!AB$2:AB$215)*AG$60</f>
        <v>-0.15057770933037234</v>
      </c>
      <c r="AH77" s="9">
        <f>-SUMIF(Shares!$B$2:$B$215,'UC1'!$A77,Shares!AC$2:AC$215)*AH$60</f>
        <v>0</v>
      </c>
      <c r="AI77" s="9">
        <f>-SUMIF(Shares!$B$2:$B$215,'UC1'!$A77,Shares!AD$2:AD$215)*AI$60</f>
        <v>-3.1847730285119488E-2</v>
      </c>
      <c r="AJ77" s="9">
        <f>-SUMIF(Shares!$B$2:$B$215,'UC1'!$A77,Shares!AE$2:AE$215)*AJ$60</f>
        <v>-4.7292753370239325E-2</v>
      </c>
      <c r="AK77" s="9">
        <f>-SUMIF(Shares!$B$2:$B$215,'UC1'!$A77,Shares!AF$2:AF$215)*AK$60</f>
        <v>-0.30361332073095515</v>
      </c>
      <c r="AL77" s="9">
        <f>-SUMIF(Shares!$B$2:$B$215,'UC1'!$A77,Shares!AG$2:AG$215)*AL$60</f>
        <v>-1.3298568465122537E-3</v>
      </c>
      <c r="AM77" s="9">
        <f>-SUMIF(Shares!$B$2:$B$215,'UC1'!$A77,Shares!AH$2:AH$215)*AM$60</f>
        <v>-0.19991434760791943</v>
      </c>
      <c r="AN77" s="9">
        <f>-SUMIF(Shares!$B$2:$B$215,'UC1'!$A77,Shares!AI$2:AI$215)*AN$60</f>
        <v>-0.23080298151109344</v>
      </c>
      <c r="AO77" s="9">
        <f>-SUMIF(Shares!$B$2:$B$215,'UC1'!$A77,Shares!AJ$2:AJ$215)*AO$60</f>
        <v>-0.45756224762415437</v>
      </c>
      <c r="AP77" s="9">
        <f>-SUMIF(Shares!$B$2:$B$215,'UC1'!$A77,Shares!AK$2:AK$215)*AP$60</f>
        <v>-0.11315551012614043</v>
      </c>
      <c r="AQ77" s="9">
        <f>-SUMIF(Shares!$B$2:$B$215,'UC1'!$A77,Shares!AL$2:AL$215)*AQ$60</f>
        <v>-0.2665717262690539</v>
      </c>
      <c r="AR77" s="9">
        <f>-SUMIF(Shares!$B$2:$B$215,'UC1'!$A77,Shares!AM$2:AM$215)*AR$60</f>
        <v>-1.4189489226024605E-3</v>
      </c>
      <c r="AS77">
        <v>0</v>
      </c>
      <c r="AT77">
        <v>5</v>
      </c>
    </row>
    <row r="78" spans="1:46">
      <c r="A78" t="s">
        <v>90</v>
      </c>
      <c r="C78" t="str">
        <f t="shared" si="15"/>
        <v>RCUC-Up_R_ES-SH-SD_HET</v>
      </c>
      <c r="D78" s="8" t="s">
        <v>264</v>
      </c>
      <c r="E78" t="str">
        <f t="shared" si="17"/>
        <v>R_ES-SD-SpHeat</v>
      </c>
      <c r="F78" t="str">
        <f>"R_ES-"&amp;MID(A78,9,2)&amp;"-SpHeat"</f>
        <v>R_ES-SD-SpHeat</v>
      </c>
      <c r="G78">
        <v>1</v>
      </c>
      <c r="H78" s="9">
        <f>-SUMIF(Shares!$B$2:$B$215,'UC1'!$A78,Shares!C$2:C$215)*H$60</f>
        <v>0</v>
      </c>
      <c r="I78" s="9">
        <f>-SUMIF(Shares!$B$2:$B$215,'UC1'!$A78,Shares!D$2:D$215)*I$60</f>
        <v>-0.13858614683915663</v>
      </c>
      <c r="J78" s="9">
        <f>-SUMIF(Shares!$B$2:$B$215,'UC1'!$A78,Shares!E$2:E$215)*J$60</f>
        <v>-0.24657780555506156</v>
      </c>
      <c r="K78" s="9">
        <f>-SUMIF(Shares!$B$2:$B$215,'UC1'!$A78,Shares!F$2:F$215)*K$60</f>
        <v>-1.6469072103002177E-3</v>
      </c>
      <c r="L78" s="9">
        <f>-SUMIF(Shares!$B$2:$B$215,'UC1'!$A78,Shares!G$2:G$215)*L$60</f>
        <v>-0.27109437415836796</v>
      </c>
      <c r="M78" s="9">
        <f>-SUMIF(Shares!$B$2:$B$215,'UC1'!$A78,Shares!H$2:H$215)*M$60</f>
        <v>-3.6671962332202872E-2</v>
      </c>
      <c r="N78" s="9">
        <f>-SUMIF(Shares!$B$2:$B$215,'UC1'!$A78,Shares!I$2:I$215)*N$60</f>
        <v>0</v>
      </c>
      <c r="O78" s="9">
        <f>-SUMIF(Shares!$B$2:$B$215,'UC1'!$A78,Shares!J$2:J$215)*O$60</f>
        <v>-0.2183106178331059</v>
      </c>
      <c r="P78" s="9">
        <f>-SUMIF(Shares!$B$2:$B$215,'UC1'!$A78,Shares!K$2:K$215)*P$60</f>
        <v>-0.10151820596775232</v>
      </c>
      <c r="Q78" s="9">
        <f>-SUMIF(Shares!$B$2:$B$215,'UC1'!$A78,Shares!L$2:L$215)*Q$60</f>
        <v>-0.50851195805391181</v>
      </c>
      <c r="R78" s="9">
        <f>-SUMIF(Shares!$B$2:$B$215,'UC1'!$A78,Shares!M$2:M$215)*R$60</f>
        <v>-0.45816741944070138</v>
      </c>
      <c r="S78" s="9">
        <f>-SUMIF(Shares!$B$2:$B$215,'UC1'!$A78,Shares!N$2:N$215)*S$60</f>
        <v>-1.9272516197646493E-2</v>
      </c>
      <c r="T78" s="9">
        <f>-SUMIF(Shares!$B$2:$B$215,'UC1'!$A78,Shares!O$2:O$215)*T$60</f>
        <v>0</v>
      </c>
      <c r="U78" s="9">
        <f>-SUMIF(Shares!$B$2:$B$215,'UC1'!$A78,Shares!P$2:P$215)*U$60</f>
        <v>-0.43882814077503318</v>
      </c>
      <c r="V78" s="9">
        <f>-SUMIF(Shares!$B$2:$B$215,'UC1'!$A78,Shares!Q$2:Q$215)*V$60</f>
        <v>-6.2718309244209097E-2</v>
      </c>
      <c r="W78" s="9">
        <f>-SUMIF(Shares!$B$2:$B$215,'UC1'!$A78,Shares!R$2:R$215)*W$60</f>
        <v>-8.5489550086007532E-2</v>
      </c>
      <c r="X78" s="9">
        <f>-SUMIF(Shares!$B$2:$B$215,'UC1'!$A78,Shares!S$2:S$215)*X$60</f>
        <v>-0.11683123465107176</v>
      </c>
      <c r="Y78" s="9">
        <f>-SUMIF(Shares!$B$2:$B$215,'UC1'!$A78,Shares!T$2:T$215)*Y$60</f>
        <v>0</v>
      </c>
      <c r="Z78" s="9">
        <f>-SUMIF(Shares!$B$2:$B$215,'UC1'!$A78,Shares!U$2:U$215)*Z$60</f>
        <v>-0.42377101326756705</v>
      </c>
      <c r="AA78" s="9">
        <f>-SUMIF(Shares!$B$2:$B$215,'UC1'!$A78,Shares!V$2:V$215)*AA$60</f>
        <v>-5.2334861619267618E-3</v>
      </c>
      <c r="AB78" s="9">
        <f>-SUMIF(Shares!$B$2:$B$215,'UC1'!$A78,Shares!W$2:W$215)*AB$60</f>
        <v>-1.5116812389278611E-2</v>
      </c>
      <c r="AC78" s="9">
        <f>-SUMIF(Shares!$B$2:$B$215,'UC1'!$A78,Shares!X$2:X$215)*AC$60</f>
        <v>-0.45402026447005833</v>
      </c>
      <c r="AD78" s="9">
        <f>-SUMIF(Shares!$B$2:$B$215,'UC1'!$A78,Shares!Y$2:Y$215)*AD$60</f>
        <v>0</v>
      </c>
      <c r="AE78" s="9">
        <f>-SUMIF(Shares!$B$2:$B$215,'UC1'!$A78,Shares!Z$2:Z$215)*AE$60</f>
        <v>-0.40846565816781916</v>
      </c>
      <c r="AF78" s="9">
        <f>-SUMIF(Shares!$B$2:$B$215,'UC1'!$A78,Shares!AA$2:AA$215)*AF$60</f>
        <v>0</v>
      </c>
      <c r="AG78" s="9">
        <f>-SUMIF(Shares!$B$2:$B$215,'UC1'!$A78,Shares!AB$2:AB$215)*AG$60</f>
        <v>-0.15057770933037212</v>
      </c>
      <c r="AH78" s="9">
        <f>-SUMIF(Shares!$B$2:$B$215,'UC1'!$A78,Shares!AC$2:AC$215)*AH$60</f>
        <v>0</v>
      </c>
      <c r="AI78" s="9">
        <f>-SUMIF(Shares!$B$2:$B$215,'UC1'!$A78,Shares!AD$2:AD$215)*AI$60</f>
        <v>-3.1847730285119634E-2</v>
      </c>
      <c r="AJ78" s="9">
        <f>-SUMIF(Shares!$B$2:$B$215,'UC1'!$A78,Shares!AE$2:AE$215)*AJ$60</f>
        <v>-4.7292753370239568E-2</v>
      </c>
      <c r="AK78" s="9">
        <f>-SUMIF(Shares!$B$2:$B$215,'UC1'!$A78,Shares!AF$2:AF$215)*AK$60</f>
        <v>-0.30361332073095465</v>
      </c>
      <c r="AL78" s="9">
        <f>-SUMIF(Shares!$B$2:$B$215,'UC1'!$A78,Shares!AG$2:AG$215)*AL$60</f>
        <v>-1.3298568465122519E-3</v>
      </c>
      <c r="AM78" s="9">
        <f>-SUMIF(Shares!$B$2:$B$215,'UC1'!$A78,Shares!AH$2:AH$215)*AM$60</f>
        <v>-0.19991434760791912</v>
      </c>
      <c r="AN78" s="9">
        <f>-SUMIF(Shares!$B$2:$B$215,'UC1'!$A78,Shares!AI$2:AI$215)*AN$60</f>
        <v>-0.23080298151109299</v>
      </c>
      <c r="AO78" s="9">
        <f>-SUMIF(Shares!$B$2:$B$215,'UC1'!$A78,Shares!AJ$2:AJ$215)*AO$60</f>
        <v>-0.45756224762415559</v>
      </c>
      <c r="AP78" s="9">
        <f>-SUMIF(Shares!$B$2:$B$215,'UC1'!$A78,Shares!AK$2:AK$215)*AP$60</f>
        <v>-0.1131555101261405</v>
      </c>
      <c r="AQ78" s="9">
        <f>-SUMIF(Shares!$B$2:$B$215,'UC1'!$A78,Shares!AL$2:AL$215)*AQ$60</f>
        <v>-0.2665717262690549</v>
      </c>
      <c r="AR78" s="9">
        <f>-SUMIF(Shares!$B$2:$B$215,'UC1'!$A78,Shares!AM$2:AM$215)*AR$60</f>
        <v>-1.4189489226024657E-3</v>
      </c>
      <c r="AS78">
        <v>0</v>
      </c>
      <c r="AT78">
        <v>5</v>
      </c>
    </row>
    <row r="79" spans="1:46">
      <c r="A79" t="s">
        <v>97</v>
      </c>
      <c r="C79" t="str">
        <f>"\I: RCUC-Lo_"&amp;A79</f>
        <v>\I: RCUC-Lo_R_ES-WH-DH_HET</v>
      </c>
      <c r="D79" s="8" t="s">
        <v>264</v>
      </c>
      <c r="E79" t="str">
        <f t="shared" si="17"/>
        <v>R_ES-DH-WatHeat</v>
      </c>
      <c r="F79" t="str">
        <f>"R_ES-"&amp;MID(A79,9,2)&amp;"-WatHeat"</f>
        <v>R_ES-DH-WatHeat</v>
      </c>
      <c r="G79">
        <v>1</v>
      </c>
      <c r="H79" s="9">
        <f>-SUMIF(Shares!$B$2:$B$215,'UC1'!$A79,Shares!C$2:C$215)*H$60</f>
        <v>0</v>
      </c>
      <c r="I79" s="9">
        <f>-SUMIF(Shares!$B$2:$B$215,'UC1'!$A79,Shares!D$2:D$215)*I$60</f>
        <v>-0.16886097396690466</v>
      </c>
      <c r="J79" s="9">
        <f>-SUMIF(Shares!$B$2:$B$215,'UC1'!$A79,Shares!E$2:E$215)*J$60</f>
        <v>-0.18632634184535438</v>
      </c>
      <c r="K79" s="9">
        <f>-SUMIF(Shares!$B$2:$B$215,'UC1'!$A79,Shares!F$2:F$215)*K$60</f>
        <v>-1.7849661594019058E-3</v>
      </c>
      <c r="L79" s="9">
        <f>-SUMIF(Shares!$B$2:$B$215,'UC1'!$A79,Shares!G$2:G$215)*L$60</f>
        <v>-0.26282900182089086</v>
      </c>
      <c r="M79" s="9">
        <f>-SUMIF(Shares!$B$2:$B$215,'UC1'!$A79,Shares!H$2:H$215)*M$60</f>
        <v>-3.6439813101205032E-2</v>
      </c>
      <c r="N79" s="9">
        <f>-SUMIF(Shares!$B$2:$B$215,'UC1'!$A79,Shares!I$2:I$215)*N$60</f>
        <v>0</v>
      </c>
      <c r="O79" s="9">
        <f>-SUMIF(Shares!$B$2:$B$215,'UC1'!$A79,Shares!J$2:J$215)*O$60</f>
        <v>-0.14321846892380743</v>
      </c>
      <c r="P79" s="9">
        <f>-SUMIF(Shares!$B$2:$B$215,'UC1'!$A79,Shares!K$2:K$215)*P$60</f>
        <v>-9.5064150387297153E-2</v>
      </c>
      <c r="Q79" s="9">
        <f>-SUMIF(Shares!$B$2:$B$215,'UC1'!$A79,Shares!L$2:L$215)*Q$60</f>
        <v>-0.5107221226907892</v>
      </c>
      <c r="R79" s="9">
        <f>-SUMIF(Shares!$B$2:$B$215,'UC1'!$A79,Shares!M$2:M$215)*R$60</f>
        <v>-0.51902517530750669</v>
      </c>
      <c r="S79" s="9">
        <f>-SUMIF(Shares!$B$2:$B$215,'UC1'!$A79,Shares!N$2:N$215)*S$60</f>
        <v>-1.1289447429681625E-2</v>
      </c>
      <c r="T79" s="9">
        <f>-SUMIF(Shares!$B$2:$B$215,'UC1'!$A79,Shares!O$2:O$215)*T$60</f>
        <v>0</v>
      </c>
      <c r="U79" s="9">
        <f>-SUMIF(Shares!$B$2:$B$215,'UC1'!$A79,Shares!P$2:P$215)*U$60</f>
        <v>-0.37756343907460316</v>
      </c>
      <c r="V79" s="9">
        <f>-SUMIF(Shares!$B$2:$B$215,'UC1'!$A79,Shares!Q$2:Q$215)*V$60</f>
        <v>-6.0688616879054892E-2</v>
      </c>
      <c r="W79" s="9">
        <f>-SUMIF(Shares!$B$2:$B$215,'UC1'!$A79,Shares!R$2:R$215)*W$60</f>
        <v>-0.10499575588333031</v>
      </c>
      <c r="X79" s="9">
        <f>-SUMIF(Shares!$B$2:$B$215,'UC1'!$A79,Shares!S$2:S$215)*X$60</f>
        <v>-0.15047641842759191</v>
      </c>
      <c r="Y79" s="9">
        <f>-SUMIF(Shares!$B$2:$B$215,'UC1'!$A79,Shares!T$2:T$215)*Y$60</f>
        <v>0</v>
      </c>
      <c r="Z79" s="9">
        <f>-SUMIF(Shares!$B$2:$B$215,'UC1'!$A79,Shares!U$2:U$215)*Z$60</f>
        <v>-0.62524768293946431</v>
      </c>
      <c r="AA79" s="9">
        <f>-SUMIF(Shares!$B$2:$B$215,'UC1'!$A79,Shares!V$2:V$215)*AA$60</f>
        <v>-3.9967415454344925E-3</v>
      </c>
      <c r="AB79" s="9">
        <f>-SUMIF(Shares!$B$2:$B$215,'UC1'!$A79,Shares!W$2:W$215)*AB$60</f>
        <v>-1.5095064880885313E-2</v>
      </c>
      <c r="AC79" s="9">
        <f>-SUMIF(Shares!$B$2:$B$215,'UC1'!$A79,Shares!X$2:X$215)*AC$60</f>
        <v>-0.50211416490486172</v>
      </c>
      <c r="AD79" s="9">
        <f>-SUMIF(Shares!$B$2:$B$215,'UC1'!$A79,Shares!Y$2:Y$215)*AD$60</f>
        <v>0</v>
      </c>
      <c r="AE79" s="9">
        <f>-SUMIF(Shares!$B$2:$B$215,'UC1'!$A79,Shares!Z$2:Z$215)*AE$60</f>
        <v>-0.42154235521810346</v>
      </c>
      <c r="AF79" s="9">
        <f>-SUMIF(Shares!$B$2:$B$215,'UC1'!$A79,Shares!AA$2:AA$215)*AF$60</f>
        <v>0</v>
      </c>
      <c r="AG79" s="9">
        <f>-SUMIF(Shares!$B$2:$B$215,'UC1'!$A79,Shares!AB$2:AB$215)*AG$60</f>
        <v>-9.8502203411834841E-2</v>
      </c>
      <c r="AH79" s="9">
        <f>-SUMIF(Shares!$B$2:$B$215,'UC1'!$A79,Shares!AC$2:AC$215)*AH$60</f>
        <v>0</v>
      </c>
      <c r="AI79" s="9">
        <f>-SUMIF(Shares!$B$2:$B$215,'UC1'!$A79,Shares!AD$2:AD$215)*AI$60</f>
        <v>-4.3685676526635346E-2</v>
      </c>
      <c r="AJ79" s="9">
        <f>-SUMIF(Shares!$B$2:$B$215,'UC1'!$A79,Shares!AE$2:AE$215)*AJ$60</f>
        <v>-2.0602986207393828E-2</v>
      </c>
      <c r="AK79" s="9">
        <f>-SUMIF(Shares!$B$2:$B$215,'UC1'!$A79,Shares!AF$2:AF$215)*AK$60</f>
        <v>-0.35495047229436255</v>
      </c>
      <c r="AL79" s="9">
        <f>-SUMIF(Shares!$B$2:$B$215,'UC1'!$A79,Shares!AG$2:AG$215)*AL$60</f>
        <v>-6.7588645107622006E-3</v>
      </c>
      <c r="AM79" s="9">
        <f>-SUMIF(Shares!$B$2:$B$215,'UC1'!$A79,Shares!AH$2:AH$215)*AM$60</f>
        <v>-0.23464940275371576</v>
      </c>
      <c r="AN79" s="9">
        <f>-SUMIF(Shares!$B$2:$B$215,'UC1'!$A79,Shares!AI$2:AI$215)*AN$60</f>
        <v>-0.20294425294001797</v>
      </c>
      <c r="AO79" s="9">
        <f>-SUMIF(Shares!$B$2:$B$215,'UC1'!$A79,Shares!AJ$2:AJ$215)*AO$60</f>
        <v>-0.45918351755477016</v>
      </c>
      <c r="AP79" s="9">
        <f>-SUMIF(Shares!$B$2:$B$215,'UC1'!$A79,Shares!AK$2:AK$215)*AP$60</f>
        <v>-9.9799983331944481E-2</v>
      </c>
      <c r="AQ79" s="9">
        <f>-SUMIF(Shares!$B$2:$B$215,'UC1'!$A79,Shares!AL$2:AL$215)*AQ$60</f>
        <v>-0.32527530152071249</v>
      </c>
      <c r="AR79" s="9">
        <f>-SUMIF(Shares!$B$2:$B$215,'UC1'!$A79,Shares!AM$2:AM$215)*AR$60</f>
        <v>0</v>
      </c>
      <c r="AS79">
        <v>0</v>
      </c>
      <c r="AT79">
        <v>5</v>
      </c>
    </row>
    <row r="80" spans="1:46">
      <c r="A80" t="s">
        <v>104</v>
      </c>
      <c r="C80" t="str">
        <f>"\I: RCUC-Lo_"&amp;A80</f>
        <v>\I: RCUC-Lo_R_ES-WH-FL_HET</v>
      </c>
      <c r="D80" s="8" t="s">
        <v>264</v>
      </c>
      <c r="E80" t="str">
        <f t="shared" si="17"/>
        <v>R_ES-FL-WatHeat</v>
      </c>
      <c r="F80" t="str">
        <f>"R_ES-"&amp;MID(A80,9,2)&amp;"-WatHeat"</f>
        <v>R_ES-FL-WatHeat</v>
      </c>
      <c r="G80">
        <v>1</v>
      </c>
      <c r="H80" s="9">
        <f>-SUMIF(Shares!$B$2:$B$215,'UC1'!$A80,Shares!C$2:C$215)*H$60</f>
        <v>0</v>
      </c>
      <c r="I80" s="9">
        <f>-SUMIF(Shares!$B$2:$B$215,'UC1'!$A80,Shares!D$2:D$215)*I$60</f>
        <v>-0.16306789606035207</v>
      </c>
      <c r="J80" s="9">
        <f>-SUMIF(Shares!$B$2:$B$215,'UC1'!$A80,Shares!E$2:E$215)*J$60</f>
        <v>-0.18632634184535535</v>
      </c>
      <c r="K80" s="9">
        <f>-SUMIF(Shares!$B$2:$B$215,'UC1'!$A80,Shares!F$2:F$215)*K$60</f>
        <v>-1.7790716480672814E-3</v>
      </c>
      <c r="L80" s="9">
        <f>-SUMIF(Shares!$B$2:$B$215,'UC1'!$A80,Shares!G$2:G$215)*L$60</f>
        <v>-0.26143333470547048</v>
      </c>
      <c r="M80" s="9">
        <f>-SUMIF(Shares!$B$2:$B$215,'UC1'!$A80,Shares!H$2:H$215)*M$60</f>
        <v>-3.6056621297885158E-2</v>
      </c>
      <c r="N80" s="9">
        <f>-SUMIF(Shares!$B$2:$B$215,'UC1'!$A80,Shares!I$2:I$215)*N$60</f>
        <v>0</v>
      </c>
      <c r="O80" s="9">
        <f>-SUMIF(Shares!$B$2:$B$215,'UC1'!$A80,Shares!J$2:J$215)*O$60</f>
        <v>-0.14279893635271906</v>
      </c>
      <c r="P80" s="9">
        <f>-SUMIF(Shares!$B$2:$B$215,'UC1'!$A80,Shares!K$2:K$215)*P$60</f>
        <v>-9.3571121631397844E-2</v>
      </c>
      <c r="Q80" s="9">
        <f>-SUMIF(Shares!$B$2:$B$215,'UC1'!$A80,Shares!L$2:L$215)*Q$60</f>
        <v>-0.50847988637787633</v>
      </c>
      <c r="R80" s="9">
        <f>-SUMIF(Shares!$B$2:$B$215,'UC1'!$A80,Shares!M$2:M$215)*R$60</f>
        <v>-0.51902517530750658</v>
      </c>
      <c r="S80" s="9">
        <f>-SUMIF(Shares!$B$2:$B$215,'UC1'!$A80,Shares!N$2:N$215)*S$60</f>
        <v>-1.0466531440162283E-2</v>
      </c>
      <c r="T80" s="9">
        <f>-SUMIF(Shares!$B$2:$B$215,'UC1'!$A80,Shares!O$2:O$215)*T$60</f>
        <v>0</v>
      </c>
      <c r="U80" s="9">
        <f>-SUMIF(Shares!$B$2:$B$215,'UC1'!$A80,Shares!P$2:P$215)*U$60</f>
        <v>-0.37743035815804427</v>
      </c>
      <c r="V80" s="9">
        <f>-SUMIF(Shares!$B$2:$B$215,'UC1'!$A80,Shares!Q$2:Q$215)*V$60</f>
        <v>-6.0556535751073282E-2</v>
      </c>
      <c r="W80" s="9">
        <f>-SUMIF(Shares!$B$2:$B$215,'UC1'!$A80,Shares!R$2:R$215)*W$60</f>
        <v>-0.10432709937660457</v>
      </c>
      <c r="X80" s="9">
        <f>-SUMIF(Shares!$B$2:$B$215,'UC1'!$A80,Shares!S$2:S$215)*X$60</f>
        <v>-0.15004119669289967</v>
      </c>
      <c r="Y80" s="9">
        <f>-SUMIF(Shares!$B$2:$B$215,'UC1'!$A80,Shares!T$2:T$215)*Y$60</f>
        <v>0</v>
      </c>
      <c r="Z80" s="9">
        <f>-SUMIF(Shares!$B$2:$B$215,'UC1'!$A80,Shares!U$2:U$215)*Z$60</f>
        <v>-0.62524768293946431</v>
      </c>
      <c r="AA80" s="9">
        <f>-SUMIF(Shares!$B$2:$B$215,'UC1'!$A80,Shares!V$2:V$215)*AA$60</f>
        <v>-3.9694025222245174E-3</v>
      </c>
      <c r="AB80" s="9">
        <f>-SUMIF(Shares!$B$2:$B$215,'UC1'!$A80,Shares!W$2:W$215)*AB$60</f>
        <v>-1.5075982809776942E-2</v>
      </c>
      <c r="AC80" s="9">
        <f>-SUMIF(Shares!$B$2:$B$215,'UC1'!$A80,Shares!X$2:X$215)*AC$60</f>
        <v>-0.50211416490486271</v>
      </c>
      <c r="AD80" s="9">
        <f>-SUMIF(Shares!$B$2:$B$215,'UC1'!$A80,Shares!Y$2:Y$215)*AD$60</f>
        <v>0</v>
      </c>
      <c r="AE80" s="9">
        <f>-SUMIF(Shares!$B$2:$B$215,'UC1'!$A80,Shares!Z$2:Z$215)*AE$60</f>
        <v>-0.42154235521810318</v>
      </c>
      <c r="AF80" s="9">
        <f>-SUMIF(Shares!$B$2:$B$215,'UC1'!$A80,Shares!AA$2:AA$215)*AF$60</f>
        <v>0</v>
      </c>
      <c r="AG80" s="9">
        <f>-SUMIF(Shares!$B$2:$B$215,'UC1'!$A80,Shares!AB$2:AB$215)*AG$60</f>
        <v>-9.8502203411834743E-2</v>
      </c>
      <c r="AH80" s="9">
        <f>-SUMIF(Shares!$B$2:$B$215,'UC1'!$A80,Shares!AC$2:AC$215)*AH$60</f>
        <v>0</v>
      </c>
      <c r="AI80" s="9">
        <f>-SUMIF(Shares!$B$2:$B$215,'UC1'!$A80,Shares!AD$2:AD$215)*AI$60</f>
        <v>-4.351737898112934E-2</v>
      </c>
      <c r="AJ80" s="9">
        <f>-SUMIF(Shares!$B$2:$B$215,'UC1'!$A80,Shares!AE$2:AE$215)*AJ$60</f>
        <v>-2.0602986207393696E-2</v>
      </c>
      <c r="AK80" s="9">
        <f>-SUMIF(Shares!$B$2:$B$215,'UC1'!$A80,Shares!AF$2:AF$215)*AK$60</f>
        <v>-0.35495047229436222</v>
      </c>
      <c r="AL80" s="9">
        <f>-SUMIF(Shares!$B$2:$B$215,'UC1'!$A80,Shares!AG$2:AG$215)*AL$60</f>
        <v>-6.6251415628539104E-3</v>
      </c>
      <c r="AM80" s="9">
        <f>-SUMIF(Shares!$B$2:$B$215,'UC1'!$A80,Shares!AH$2:AH$215)*AM$60</f>
        <v>-0.23464940275371518</v>
      </c>
      <c r="AN80" s="9">
        <f>-SUMIF(Shares!$B$2:$B$215,'UC1'!$A80,Shares!AI$2:AI$215)*AN$60</f>
        <v>-0.20294425294001908</v>
      </c>
      <c r="AO80" s="9">
        <f>-SUMIF(Shares!$B$2:$B$215,'UC1'!$A80,Shares!AJ$2:AJ$215)*AO$60</f>
        <v>-0.45773993572266231</v>
      </c>
      <c r="AP80" s="9">
        <f>-SUMIF(Shares!$B$2:$B$215,'UC1'!$A80,Shares!AK$2:AK$215)*AP$60</f>
        <v>-9.9103448275862066E-2</v>
      </c>
      <c r="AQ80" s="9">
        <f>-SUMIF(Shares!$B$2:$B$215,'UC1'!$A80,Shares!AL$2:AL$215)*AQ$60</f>
        <v>-0.3252753015207131</v>
      </c>
      <c r="AR80" s="9">
        <f>-SUMIF(Shares!$B$2:$B$215,'UC1'!$A80,Shares!AM$2:AM$215)*AR$60</f>
        <v>0</v>
      </c>
      <c r="AS80">
        <v>0</v>
      </c>
      <c r="AT80">
        <v>5</v>
      </c>
    </row>
    <row r="81" spans="1:46">
      <c r="A81" t="s">
        <v>111</v>
      </c>
      <c r="C81" t="str">
        <f>"\I: RCUC-Lo_"&amp;A81</f>
        <v>\I: RCUC-Lo_R_ES-WH-SD_HET</v>
      </c>
      <c r="D81" s="8" t="s">
        <v>264</v>
      </c>
      <c r="E81" t="str">
        <f t="shared" si="17"/>
        <v>R_ES-SD-WatHeat</v>
      </c>
      <c r="F81" t="str">
        <f>"R_ES-"&amp;MID(A81,9,2)&amp;"-WatHeat"</f>
        <v>R_ES-SD-WatHeat</v>
      </c>
      <c r="G81">
        <v>1</v>
      </c>
      <c r="H81" s="9">
        <f>-SUMIF(Shares!$B$2:$B$215,'UC1'!$A81,Shares!C$2:C$215)*H$60</f>
        <v>0</v>
      </c>
      <c r="I81" s="9">
        <f>-SUMIF(Shares!$B$2:$B$215,'UC1'!$A81,Shares!D$2:D$215)*I$60</f>
        <v>-0.16886097396690453</v>
      </c>
      <c r="J81" s="9">
        <f>-SUMIF(Shares!$B$2:$B$215,'UC1'!$A81,Shares!E$2:E$215)*J$60</f>
        <v>-0.18632634184535465</v>
      </c>
      <c r="K81" s="9">
        <f>-SUMIF(Shares!$B$2:$B$215,'UC1'!$A81,Shares!F$2:F$215)*K$60</f>
        <v>-1.7849661594019025E-3</v>
      </c>
      <c r="L81" s="9">
        <f>-SUMIF(Shares!$B$2:$B$215,'UC1'!$A81,Shares!G$2:G$215)*L$60</f>
        <v>-0.26282900182089031</v>
      </c>
      <c r="M81" s="9">
        <f>-SUMIF(Shares!$B$2:$B$215,'UC1'!$A81,Shares!H$2:H$215)*M$60</f>
        <v>-3.6439813101205004E-2</v>
      </c>
      <c r="N81" s="9">
        <f>-SUMIF(Shares!$B$2:$B$215,'UC1'!$A81,Shares!I$2:I$215)*N$60</f>
        <v>0</v>
      </c>
      <c r="O81" s="9">
        <f>-SUMIF(Shares!$B$2:$B$215,'UC1'!$A81,Shares!J$2:J$215)*O$60</f>
        <v>-0.1432184689238073</v>
      </c>
      <c r="P81" s="9">
        <f>-SUMIF(Shares!$B$2:$B$215,'UC1'!$A81,Shares!K$2:K$215)*P$60</f>
        <v>-9.5064150387296736E-2</v>
      </c>
      <c r="Q81" s="9">
        <f>-SUMIF(Shares!$B$2:$B$215,'UC1'!$A81,Shares!L$2:L$215)*Q$60</f>
        <v>-0.51072212269078965</v>
      </c>
      <c r="R81" s="9">
        <f>-SUMIF(Shares!$B$2:$B$215,'UC1'!$A81,Shares!M$2:M$215)*R$60</f>
        <v>-0.51902517530750614</v>
      </c>
      <c r="S81" s="9">
        <f>-SUMIF(Shares!$B$2:$B$215,'UC1'!$A81,Shares!N$2:N$215)*S$60</f>
        <v>-1.1289447429681621E-2</v>
      </c>
      <c r="T81" s="9">
        <f>-SUMIF(Shares!$B$2:$B$215,'UC1'!$A81,Shares!O$2:O$215)*T$60</f>
        <v>0</v>
      </c>
      <c r="U81" s="9">
        <f>-SUMIF(Shares!$B$2:$B$215,'UC1'!$A81,Shares!P$2:P$215)*U$60</f>
        <v>-0.37756343907460316</v>
      </c>
      <c r="V81" s="9">
        <f>-SUMIF(Shares!$B$2:$B$215,'UC1'!$A81,Shares!Q$2:Q$215)*V$60</f>
        <v>-6.0688616879054941E-2</v>
      </c>
      <c r="W81" s="9">
        <f>-SUMIF(Shares!$B$2:$B$215,'UC1'!$A81,Shares!R$2:R$215)*W$60</f>
        <v>-0.10499575588333027</v>
      </c>
      <c r="X81" s="9">
        <f>-SUMIF(Shares!$B$2:$B$215,'UC1'!$A81,Shares!S$2:S$215)*X$60</f>
        <v>-0.15047641842759196</v>
      </c>
      <c r="Y81" s="9">
        <f>-SUMIF(Shares!$B$2:$B$215,'UC1'!$A81,Shares!T$2:T$215)*Y$60</f>
        <v>0</v>
      </c>
      <c r="Z81" s="9">
        <f>-SUMIF(Shares!$B$2:$B$215,'UC1'!$A81,Shares!U$2:U$215)*Z$60</f>
        <v>-0.62524768293946431</v>
      </c>
      <c r="AA81" s="9">
        <f>-SUMIF(Shares!$B$2:$B$215,'UC1'!$A81,Shares!V$2:V$215)*AA$60</f>
        <v>-3.9967415454344899E-3</v>
      </c>
      <c r="AB81" s="9">
        <f>-SUMIF(Shares!$B$2:$B$215,'UC1'!$A81,Shares!W$2:W$215)*AB$60</f>
        <v>-1.5095064880885418E-2</v>
      </c>
      <c r="AC81" s="9">
        <f>-SUMIF(Shares!$B$2:$B$215,'UC1'!$A81,Shares!X$2:X$215)*AC$60</f>
        <v>-0.50211416490486249</v>
      </c>
      <c r="AD81" s="9">
        <f>-SUMIF(Shares!$B$2:$B$215,'UC1'!$A81,Shares!Y$2:Y$215)*AD$60</f>
        <v>0</v>
      </c>
      <c r="AE81" s="9">
        <f>-SUMIF(Shares!$B$2:$B$215,'UC1'!$A81,Shares!Z$2:Z$215)*AE$60</f>
        <v>-0.42154235521810335</v>
      </c>
      <c r="AF81" s="9">
        <f>-SUMIF(Shares!$B$2:$B$215,'UC1'!$A81,Shares!AA$2:AA$215)*AF$60</f>
        <v>0</v>
      </c>
      <c r="AG81" s="9">
        <f>-SUMIF(Shares!$B$2:$B$215,'UC1'!$A81,Shares!AB$2:AB$215)*AG$60</f>
        <v>-9.8502203411834674E-2</v>
      </c>
      <c r="AH81" s="9">
        <f>-SUMIF(Shares!$B$2:$B$215,'UC1'!$A81,Shares!AC$2:AC$215)*AH$60</f>
        <v>0</v>
      </c>
      <c r="AI81" s="9">
        <f>-SUMIF(Shares!$B$2:$B$215,'UC1'!$A81,Shares!AD$2:AD$215)*AI$60</f>
        <v>-4.3685676526635291E-2</v>
      </c>
      <c r="AJ81" s="9">
        <f>-SUMIF(Shares!$B$2:$B$215,'UC1'!$A81,Shares!AE$2:AE$215)*AJ$60</f>
        <v>-2.0602986207393852E-2</v>
      </c>
      <c r="AK81" s="9">
        <f>-SUMIF(Shares!$B$2:$B$215,'UC1'!$A81,Shares!AF$2:AF$215)*AK$60</f>
        <v>-0.35495047229436272</v>
      </c>
      <c r="AL81" s="9">
        <f>-SUMIF(Shares!$B$2:$B$215,'UC1'!$A81,Shares!AG$2:AG$215)*AL$60</f>
        <v>-6.7588645107622049E-3</v>
      </c>
      <c r="AM81" s="9">
        <f>-SUMIF(Shares!$B$2:$B$215,'UC1'!$A81,Shares!AH$2:AH$215)*AM$60</f>
        <v>-0.23464940275371632</v>
      </c>
      <c r="AN81" s="9">
        <f>-SUMIF(Shares!$B$2:$B$215,'UC1'!$A81,Shares!AI$2:AI$215)*AN$60</f>
        <v>-0.20294425294001814</v>
      </c>
      <c r="AO81" s="9">
        <f>-SUMIF(Shares!$B$2:$B$215,'UC1'!$A81,Shares!AJ$2:AJ$215)*AO$60</f>
        <v>-0.45918351755476955</v>
      </c>
      <c r="AP81" s="9">
        <f>-SUMIF(Shares!$B$2:$B$215,'UC1'!$A81,Shares!AK$2:AK$215)*AP$60</f>
        <v>-9.9799983331944453E-2</v>
      </c>
      <c r="AQ81" s="9">
        <f>-SUMIF(Shares!$B$2:$B$215,'UC1'!$A81,Shares!AL$2:AL$215)*AQ$60</f>
        <v>-0.32527530152071288</v>
      </c>
      <c r="AR81" s="9">
        <f>-SUMIF(Shares!$B$2:$B$215,'UC1'!$A81,Shares!AM$2:AM$215)*AR$60</f>
        <v>0</v>
      </c>
      <c r="AS81">
        <v>0</v>
      </c>
      <c r="AT81">
        <v>5</v>
      </c>
    </row>
    <row r="83" spans="1:46">
      <c r="G83" t="s">
        <v>267</v>
      </c>
      <c r="H83">
        <v>1.3</v>
      </c>
      <c r="I83">
        <v>1.3</v>
      </c>
      <c r="J83">
        <v>1.3</v>
      </c>
      <c r="K83">
        <v>1.3</v>
      </c>
      <c r="L83">
        <v>1.3</v>
      </c>
      <c r="M83">
        <v>1.3</v>
      </c>
      <c r="N83">
        <v>1.3</v>
      </c>
      <c r="O83">
        <v>1.3</v>
      </c>
      <c r="P83">
        <v>1.3</v>
      </c>
      <c r="Q83">
        <v>1.3</v>
      </c>
      <c r="R83">
        <v>1.3</v>
      </c>
      <c r="S83">
        <v>1.3</v>
      </c>
      <c r="T83">
        <v>1.3</v>
      </c>
      <c r="U83">
        <v>1.3</v>
      </c>
      <c r="V83">
        <v>1.3</v>
      </c>
      <c r="W83">
        <v>1.3</v>
      </c>
      <c r="X83">
        <v>1.3</v>
      </c>
      <c r="Y83">
        <v>1.3</v>
      </c>
      <c r="Z83">
        <v>1.3</v>
      </c>
      <c r="AA83">
        <v>1.3</v>
      </c>
      <c r="AB83">
        <v>1.3</v>
      </c>
      <c r="AC83">
        <v>1.3</v>
      </c>
      <c r="AD83">
        <v>1.3</v>
      </c>
      <c r="AE83">
        <v>1.3</v>
      </c>
      <c r="AF83">
        <v>1.3</v>
      </c>
      <c r="AG83">
        <v>1.3</v>
      </c>
      <c r="AH83">
        <v>1.3</v>
      </c>
      <c r="AI83">
        <v>1.3</v>
      </c>
      <c r="AJ83">
        <v>1.3</v>
      </c>
      <c r="AK83">
        <v>1.3</v>
      </c>
      <c r="AL83">
        <v>1.3</v>
      </c>
      <c r="AM83">
        <v>1.3</v>
      </c>
      <c r="AN83">
        <v>1.3</v>
      </c>
      <c r="AO83">
        <v>1.3</v>
      </c>
      <c r="AP83">
        <v>1.3</v>
      </c>
      <c r="AQ83">
        <v>1.3</v>
      </c>
      <c r="AR83">
        <v>1.3</v>
      </c>
    </row>
    <row r="84" spans="1:46" ht="15">
      <c r="F84" s="5" t="s">
        <v>266</v>
      </c>
    </row>
    <row r="85" spans="1:46" ht="15.75" thickBot="1">
      <c r="C85" s="6" t="s">
        <v>251</v>
      </c>
      <c r="D85" s="6" t="s">
        <v>247</v>
      </c>
      <c r="E85" s="6" t="s">
        <v>248</v>
      </c>
      <c r="F85" s="6" t="s">
        <v>249</v>
      </c>
      <c r="G85" s="6" t="s">
        <v>250</v>
      </c>
      <c r="H85" s="7" t="str">
        <f>H$3</f>
        <v>AL</v>
      </c>
      <c r="I85" s="7" t="str">
        <f t="shared" ref="I85:AT85" si="21">I$3</f>
        <v>AT</v>
      </c>
      <c r="J85" s="7" t="str">
        <f t="shared" si="21"/>
        <v>BA</v>
      </c>
      <c r="K85" s="7" t="str">
        <f t="shared" si="21"/>
        <v>BE</v>
      </c>
      <c r="L85" s="7" t="str">
        <f t="shared" si="21"/>
        <v>BG</v>
      </c>
      <c r="M85" s="7" t="str">
        <f t="shared" si="21"/>
        <v>CH</v>
      </c>
      <c r="N85" s="7" t="str">
        <f t="shared" si="21"/>
        <v>CY</v>
      </c>
      <c r="O85" s="7" t="str">
        <f t="shared" si="21"/>
        <v>CZ</v>
      </c>
      <c r="P85" s="7" t="str">
        <f t="shared" si="21"/>
        <v>DE</v>
      </c>
      <c r="Q85" s="7" t="str">
        <f t="shared" si="21"/>
        <v>DK</v>
      </c>
      <c r="R85" s="7" t="str">
        <f t="shared" si="21"/>
        <v>EE</v>
      </c>
      <c r="S85" s="7" t="str">
        <f t="shared" si="21"/>
        <v>EL</v>
      </c>
      <c r="T85" s="7" t="str">
        <f t="shared" si="21"/>
        <v>ES</v>
      </c>
      <c r="U85" s="7" t="str">
        <f t="shared" si="21"/>
        <v>FI</v>
      </c>
      <c r="V85" s="7" t="str">
        <f t="shared" si="21"/>
        <v>FR</v>
      </c>
      <c r="W85" s="7" t="str">
        <f t="shared" si="21"/>
        <v>HR</v>
      </c>
      <c r="X85" s="7" t="str">
        <f t="shared" si="21"/>
        <v>HU</v>
      </c>
      <c r="Y85" s="7" t="str">
        <f t="shared" si="21"/>
        <v>IE</v>
      </c>
      <c r="Z85" s="7" t="str">
        <f t="shared" si="21"/>
        <v>IS</v>
      </c>
      <c r="AA85" s="7" t="str">
        <f t="shared" si="21"/>
        <v>IT</v>
      </c>
      <c r="AB85" s="7" t="str">
        <f t="shared" si="21"/>
        <v>KS</v>
      </c>
      <c r="AC85" s="7" t="str">
        <f t="shared" si="21"/>
        <v>LT</v>
      </c>
      <c r="AD85" s="7" t="str">
        <f t="shared" si="21"/>
        <v>LU</v>
      </c>
      <c r="AE85" s="7" t="str">
        <f t="shared" si="21"/>
        <v>LV</v>
      </c>
      <c r="AF85" s="7" t="str">
        <f t="shared" si="21"/>
        <v>ME</v>
      </c>
      <c r="AG85" s="7" t="str">
        <f t="shared" si="21"/>
        <v>MK</v>
      </c>
      <c r="AH85" s="7" t="str">
        <f t="shared" si="21"/>
        <v>MT</v>
      </c>
      <c r="AI85" s="7" t="str">
        <f t="shared" si="21"/>
        <v>NL</v>
      </c>
      <c r="AJ85" s="7" t="str">
        <f t="shared" si="21"/>
        <v>NO</v>
      </c>
      <c r="AK85" s="7" t="str">
        <f t="shared" si="21"/>
        <v>PL</v>
      </c>
      <c r="AL85" s="7" t="str">
        <f t="shared" si="21"/>
        <v>PT</v>
      </c>
      <c r="AM85" s="7" t="str">
        <f t="shared" si="21"/>
        <v>RO</v>
      </c>
      <c r="AN85" s="7" t="str">
        <f t="shared" si="21"/>
        <v>RS</v>
      </c>
      <c r="AO85" s="7" t="str">
        <f t="shared" si="21"/>
        <v>SE</v>
      </c>
      <c r="AP85" s="7" t="str">
        <f t="shared" si="21"/>
        <v>SI</v>
      </c>
      <c r="AQ85" s="7" t="str">
        <f t="shared" si="21"/>
        <v>SK</v>
      </c>
      <c r="AR85" s="7" t="str">
        <f t="shared" si="21"/>
        <v>UK</v>
      </c>
      <c r="AS85" s="6" t="str">
        <f t="shared" si="21"/>
        <v>UC_RHSRT</v>
      </c>
      <c r="AT85" s="6" t="str">
        <f t="shared" si="21"/>
        <v>UC_RHSRT~0</v>
      </c>
    </row>
    <row r="86" spans="1:46">
      <c r="A86" t="s">
        <v>156</v>
      </c>
      <c r="C86" t="str">
        <f>"RCUC-Up_"&amp;A86</f>
        <v>RCUC-Up_C_ES-SH-HO_HET</v>
      </c>
      <c r="D86" s="8" t="s">
        <v>265</v>
      </c>
      <c r="E86" t="str">
        <f>F86</f>
        <v>NR_ES-HO-SpHeat</v>
      </c>
      <c r="F86" t="str">
        <f t="shared" ref="F86:F91" si="22">"NR_ES-"&amp;MID(A86,9,2)&amp;"-SpHeat"</f>
        <v>NR_ES-HO-SpHeat</v>
      </c>
      <c r="G86">
        <v>1</v>
      </c>
      <c r="H86" s="9">
        <f>IF(-SUMIF(Shares!$B$2:$B$215,'UC1'!$A86,Shares!C$2:C$215)*H$83&gt;-1,-SUMIF(Shares!$B$2:$B$215,'UC1'!$A86,Shares!C$2:C$215)*H$83,-1)</f>
        <v>0</v>
      </c>
      <c r="I86" s="9">
        <f>IF(-SUMIF(Shares!$B$2:$B$215,'UC1'!$A86,Shares!D$2:D$215)*I$83&gt;-1,-SUMIF(Shares!$B$2:$B$215,'UC1'!$A86,Shares!D$2:D$215)*I$83,-1)</f>
        <v>-0.55068791238650117</v>
      </c>
      <c r="J86" s="9">
        <f>IF(-SUMIF(Shares!$B$2:$B$215,'UC1'!$A86,Shares!E$2:E$215)*J$83&gt;-1,-SUMIF(Shares!$B$2:$B$215,'UC1'!$A86,Shares!E$2:E$215)*J$83,-1)</f>
        <v>-0.50574543762748647</v>
      </c>
      <c r="K86" s="9">
        <f>IF(-SUMIF(Shares!$B$2:$B$215,'UC1'!$A86,Shares!F$2:F$215)*K$83&gt;-1,-SUMIF(Shares!$B$2:$B$215,'UC1'!$A86,Shares!F$2:F$215)*K$83,-1)</f>
        <v>-3.9998473434230353E-2</v>
      </c>
      <c r="L86" s="9">
        <f>IF(-SUMIF(Shares!$B$2:$B$215,'UC1'!$A86,Shares!G$2:G$215)*L$83&gt;-1,-SUMIF(Shares!$B$2:$B$215,'UC1'!$A86,Shares!G$2:G$215)*L$83,-1)</f>
        <v>-0.37966721410145948</v>
      </c>
      <c r="M86" s="9">
        <f>IF(-SUMIF(Shares!$B$2:$B$215,'UC1'!$A86,Shares!H$2:H$215)*M$83&gt;-1,-SUMIF(Shares!$B$2:$B$215,'UC1'!$A86,Shares!H$2:H$215)*M$83,-1)</f>
        <v>-6.3236571594105659E-2</v>
      </c>
      <c r="N86" s="9">
        <f>IF(-SUMIF(Shares!$B$2:$B$215,'UC1'!$A86,Shares!I$2:I$215)*N$83&gt;-1,-SUMIF(Shares!$B$2:$B$215,'UC1'!$A86,Shares!I$2:I$215)*N$83,-1)</f>
        <v>0</v>
      </c>
      <c r="O86" s="9">
        <f>IF(-SUMIF(Shares!$B$2:$B$215,'UC1'!$A86,Shares!J$2:J$215)*O$83&gt;-1,-SUMIF(Shares!$B$2:$B$215,'UC1'!$A86,Shares!J$2:J$215)*O$83,-1)</f>
        <v>-0.2694615897128862</v>
      </c>
      <c r="P86" s="9">
        <f>IF(-SUMIF(Shares!$B$2:$B$215,'UC1'!$A86,Shares!K$2:K$215)*P$83&gt;-1,-SUMIF(Shares!$B$2:$B$215,'UC1'!$A86,Shares!K$2:K$215)*P$83,-1)</f>
        <v>-0.23453257914506204</v>
      </c>
      <c r="Q86" s="9">
        <f>IF(-SUMIF(Shares!$B$2:$B$215,'UC1'!$A86,Shares!L$2:L$215)*Q$83&gt;-1,-SUMIF(Shares!$B$2:$B$215,'UC1'!$A86,Shares!L$2:L$215)*Q$83,-1)</f>
        <v>-0.83676316606480661</v>
      </c>
      <c r="R86" s="9">
        <f>IF(-SUMIF(Shares!$B$2:$B$215,'UC1'!$A86,Shares!M$2:M$215)*R$83&gt;-1,-SUMIF(Shares!$B$2:$B$215,'UC1'!$A86,Shares!M$2:M$215)*R$83,-1)</f>
        <v>-0.62456081985169265</v>
      </c>
      <c r="S86" s="9">
        <f>IF(-SUMIF(Shares!$B$2:$B$215,'UC1'!$A86,Shares!N$2:N$215)*S$83&gt;-1,-SUMIF(Shares!$B$2:$B$215,'UC1'!$A86,Shares!N$2:N$215)*S$83,-1)</f>
        <v>0</v>
      </c>
      <c r="T86" s="9">
        <f>IF(-SUMIF(Shares!$B$2:$B$215,'UC1'!$A86,Shares!O$2:O$215)*T$83&gt;-1,-SUMIF(Shares!$B$2:$B$215,'UC1'!$A86,Shares!O$2:O$215)*T$83,-1)</f>
        <v>0</v>
      </c>
      <c r="U86" s="9">
        <f>IF(-SUMIF(Shares!$B$2:$B$215,'UC1'!$A86,Shares!P$2:P$215)*U$83&gt;-1,-SUMIF(Shares!$B$2:$B$215,'UC1'!$A86,Shares!P$2:P$215)*U$83,-1)</f>
        <v>-0.63346759711741452</v>
      </c>
      <c r="V86" s="9">
        <f>IF(-SUMIF(Shares!$B$2:$B$215,'UC1'!$A86,Shares!Q$2:Q$215)*V$83&gt;-1,-SUMIF(Shares!$B$2:$B$215,'UC1'!$A86,Shares!Q$2:Q$215)*V$83,-1)</f>
        <v>-0.10997502018228961</v>
      </c>
      <c r="W86" s="9">
        <f>IF(-SUMIF(Shares!$B$2:$B$215,'UC1'!$A86,Shares!R$2:R$215)*W$83&gt;-1,-SUMIF(Shares!$B$2:$B$215,'UC1'!$A86,Shares!R$2:R$215)*W$83,-1)</f>
        <v>-0.20341419244559314</v>
      </c>
      <c r="X86" s="9">
        <f>IF(-SUMIF(Shares!$B$2:$B$215,'UC1'!$A86,Shares!S$2:S$215)*X$83&gt;-1,-SUMIF(Shares!$B$2:$B$215,'UC1'!$A86,Shares!S$2:S$215)*X$83,-1)</f>
        <v>-0.14042163194336063</v>
      </c>
      <c r="Y86" s="9">
        <f>IF(-SUMIF(Shares!$B$2:$B$215,'UC1'!$A86,Shares!T$2:T$215)*Y$83&gt;-1,-SUMIF(Shares!$B$2:$B$215,'UC1'!$A86,Shares!T$2:T$215)*Y$83,-1)</f>
        <v>0</v>
      </c>
      <c r="Z86" s="9">
        <f>IF(-SUMIF(Shares!$B$2:$B$215,'UC1'!$A86,Shares!U$2:U$215)*Z$83&gt;-1,-SUMIF(Shares!$B$2:$B$215,'UC1'!$A86,Shares!U$2:U$215)*Z$83,-1)</f>
        <v>-0.29227360772719269</v>
      </c>
      <c r="AA86" s="9">
        <f>IF(-SUMIF(Shares!$B$2:$B$215,'UC1'!$A86,Shares!V$2:V$215)*AA$83&gt;-1,-SUMIF(Shares!$B$2:$B$215,'UC1'!$A86,Shares!V$2:V$215)*AA$83,-1)</f>
        <v>-1.216822376806633E-2</v>
      </c>
      <c r="AB86" s="9">
        <f>IF(-SUMIF(Shares!$B$2:$B$215,'UC1'!$A86,Shares!W$2:W$215)*AB$83&gt;-1,-SUMIF(Shares!$B$2:$B$215,'UC1'!$A86,Shares!W$2:W$215)*AB$83,-1)</f>
        <v>-6.7437463727479649E-2</v>
      </c>
      <c r="AC86" s="9">
        <f>IF(-SUMIF(Shares!$B$2:$B$215,'UC1'!$A86,Shares!X$2:X$215)*AC$83&gt;-1,-SUMIF(Shares!$B$2:$B$215,'UC1'!$A86,Shares!X$2:X$215)*AC$83,-1)</f>
        <v>-0.76656797960439937</v>
      </c>
      <c r="AD86" s="9">
        <f>IF(-SUMIF(Shares!$B$2:$B$215,'UC1'!$A86,Shares!Y$2:Y$215)*AD$83&gt;-1,-SUMIF(Shares!$B$2:$B$215,'UC1'!$A86,Shares!Y$2:Y$215)*AD$83,-1)</f>
        <v>-0.12091213390091211</v>
      </c>
      <c r="AE86" s="9">
        <f>IF(-SUMIF(Shares!$B$2:$B$215,'UC1'!$A86,Shares!Z$2:Z$215)*AE$83&gt;-1,-SUMIF(Shares!$B$2:$B$215,'UC1'!$A86,Shares!Z$2:Z$215)*AE$83,-1)</f>
        <v>-0.52277766627219402</v>
      </c>
      <c r="AF86" s="9">
        <f>IF(-SUMIF(Shares!$B$2:$B$215,'UC1'!$A86,Shares!AA$2:AA$215)*AF$83&gt;-1,-SUMIF(Shares!$B$2:$B$215,'UC1'!$A86,Shares!AA$2:AA$215)*AF$83,-1)</f>
        <v>0</v>
      </c>
      <c r="AG86" s="9">
        <f>IF(-SUMIF(Shares!$B$2:$B$215,'UC1'!$A86,Shares!AB$2:AB$215)*AG$83&gt;-1,-SUMIF(Shares!$B$2:$B$215,'UC1'!$A86,Shares!AB$2:AB$215)*AG$83,-1)</f>
        <v>-0.18930847363904943</v>
      </c>
      <c r="AH86" s="9">
        <f>IF(-SUMIF(Shares!$B$2:$B$215,'UC1'!$A86,Shares!AC$2:AC$215)*AH$83&gt;-1,-SUMIF(Shares!$B$2:$B$215,'UC1'!$A86,Shares!AC$2:AC$215)*AH$83,-1)</f>
        <v>0</v>
      </c>
      <c r="AI86" s="9">
        <f>IF(-SUMIF(Shares!$B$2:$B$215,'UC1'!$A86,Shares!AD$2:AD$215)*AI$83&gt;-1,-SUMIF(Shares!$B$2:$B$215,'UC1'!$A86,Shares!AD$2:AD$215)*AI$83,-1)</f>
        <v>-9.9987249580617818E-2</v>
      </c>
      <c r="AJ86" s="9">
        <f>IF(-SUMIF(Shares!$B$2:$B$215,'UC1'!$A86,Shares!AE$2:AE$215)*AJ$83&gt;-1,-SUMIF(Shares!$B$2:$B$215,'UC1'!$A86,Shares!AE$2:AE$215)*AJ$83,-1)</f>
        <v>-0.23051135377213242</v>
      </c>
      <c r="AK86" s="9">
        <f>IF(-SUMIF(Shares!$B$2:$B$215,'UC1'!$A86,Shares!AF$2:AF$215)*AK$83&gt;-1,-SUMIF(Shares!$B$2:$B$215,'UC1'!$A86,Shares!AF$2:AF$215)*AK$83,-1)</f>
        <v>-0.2476765258970858</v>
      </c>
      <c r="AL86" s="9">
        <f>IF(-SUMIF(Shares!$B$2:$B$215,'UC1'!$A86,Shares!AG$2:AG$215)*AL$83&gt;-1,-SUMIF(Shares!$B$2:$B$215,'UC1'!$A86,Shares!AG$2:AG$215)*AL$83,-1)</f>
        <v>-2.4300623979207136E-2</v>
      </c>
      <c r="AM86" s="9">
        <f>IF(-SUMIF(Shares!$B$2:$B$215,'UC1'!$A86,Shares!AH$2:AH$215)*AM$83&gt;-1,-SUMIF(Shares!$B$2:$B$215,'UC1'!$A86,Shares!AH$2:AH$215)*AM$83,-1)</f>
        <v>-0.2633370705446208</v>
      </c>
      <c r="AN86" s="9">
        <f>IF(-SUMIF(Shares!$B$2:$B$215,'UC1'!$A86,Shares!AI$2:AI$215)*AN$83&gt;-1,-SUMIF(Shares!$B$2:$B$215,'UC1'!$A86,Shares!AI$2:AI$215)*AN$83,-1)</f>
        <v>-0.28881272653628459</v>
      </c>
      <c r="AO86" s="9">
        <f>IF(-SUMIF(Shares!$B$2:$B$215,'UC1'!$A86,Shares!AJ$2:AJ$215)*AO$83&gt;-1,-SUMIF(Shares!$B$2:$B$215,'UC1'!$A86,Shares!AJ$2:AJ$215)*AO$83,-1)</f>
        <v>-0.55145402063760895</v>
      </c>
      <c r="AP86" s="9">
        <f>IF(-SUMIF(Shares!$B$2:$B$215,'UC1'!$A86,Shares!AK$2:AK$215)*AP$83&gt;-1,-SUMIF(Shares!$B$2:$B$215,'UC1'!$A86,Shares!AK$2:AK$215)*AP$83,-1)</f>
        <v>-0.19221908579940455</v>
      </c>
      <c r="AQ86" s="9">
        <f>IF(-SUMIF(Shares!$B$2:$B$215,'UC1'!$A86,Shares!AL$2:AL$215)*AQ$83&gt;-1,-SUMIF(Shares!$B$2:$B$215,'UC1'!$A86,Shares!AL$2:AL$215)*AQ$83,-1)</f>
        <v>-0.21344844855543638</v>
      </c>
      <c r="AR86" s="9">
        <f>IF(-SUMIF(Shares!$B$2:$B$215,'UC1'!$A86,Shares!AM$2:AM$215)*AR$83&gt;-1,-SUMIF(Shares!$B$2:$B$215,'UC1'!$A86,Shares!AM$2:AM$215)*AR$83,-1)</f>
        <v>-6.9870680055881831E-2</v>
      </c>
      <c r="AS86">
        <v>0</v>
      </c>
      <c r="AT86">
        <v>5</v>
      </c>
    </row>
    <row r="87" spans="1:46">
      <c r="A87" t="s">
        <v>164</v>
      </c>
      <c r="C87" t="str">
        <f t="shared" ref="C87:C101" si="23">"RCUC-Up_"&amp;A87</f>
        <v>RCUC-Up_C_ES-SH-HR_HET</v>
      </c>
      <c r="D87" s="8" t="s">
        <v>265</v>
      </c>
      <c r="E87" t="str">
        <f t="shared" ref="E87:E104" si="24">F87</f>
        <v>NR_ES-HR-SpHeat</v>
      </c>
      <c r="F87" t="str">
        <f t="shared" si="22"/>
        <v>NR_ES-HR-SpHeat</v>
      </c>
      <c r="G87">
        <v>1</v>
      </c>
      <c r="H87" s="9">
        <f>IF(-SUMIF(Shares!$B$2:$B$215,'UC1'!$A87,Shares!C$2:C$215)*H$83&gt;-1,-SUMIF(Shares!$B$2:$B$215,'UC1'!$A87,Shares!C$2:C$215)*H$83,-1)</f>
        <v>0</v>
      </c>
      <c r="I87" s="9">
        <f>IF(-SUMIF(Shares!$B$2:$B$215,'UC1'!$A87,Shares!D$2:D$215)*I$83&gt;-1,-SUMIF(Shares!$B$2:$B$215,'UC1'!$A87,Shares!D$2:D$215)*I$83,-1)</f>
        <v>-0.5506879123865015</v>
      </c>
      <c r="J87" s="9">
        <f>IF(-SUMIF(Shares!$B$2:$B$215,'UC1'!$A87,Shares!E$2:E$215)*J$83&gt;-1,-SUMIF(Shares!$B$2:$B$215,'UC1'!$A87,Shares!E$2:E$215)*J$83,-1)</f>
        <v>-0.53396569581678976</v>
      </c>
      <c r="K87" s="9">
        <f>IF(-SUMIF(Shares!$B$2:$B$215,'UC1'!$A87,Shares!F$2:F$215)*K$83&gt;-1,-SUMIF(Shares!$B$2:$B$215,'UC1'!$A87,Shares!F$2:F$215)*K$83,-1)</f>
        <v>-3.9998473434230269E-2</v>
      </c>
      <c r="L87" s="9">
        <f>IF(-SUMIF(Shares!$B$2:$B$215,'UC1'!$A87,Shares!G$2:G$215)*L$83&gt;-1,-SUMIF(Shares!$B$2:$B$215,'UC1'!$A87,Shares!G$2:G$215)*L$83,-1)</f>
        <v>-0.37966721410145887</v>
      </c>
      <c r="M87" s="9">
        <f>IF(-SUMIF(Shares!$B$2:$B$215,'UC1'!$A87,Shares!H$2:H$215)*M$83&gt;-1,-SUMIF(Shares!$B$2:$B$215,'UC1'!$A87,Shares!H$2:H$215)*M$83,-1)</f>
        <v>-6.3236571594105645E-2</v>
      </c>
      <c r="N87" s="9">
        <f>IF(-SUMIF(Shares!$B$2:$B$215,'UC1'!$A87,Shares!I$2:I$215)*N$83&gt;-1,-SUMIF(Shares!$B$2:$B$215,'UC1'!$A87,Shares!I$2:I$215)*N$83,-1)</f>
        <v>0</v>
      </c>
      <c r="O87" s="9">
        <f>IF(-SUMIF(Shares!$B$2:$B$215,'UC1'!$A87,Shares!J$2:J$215)*O$83&gt;-1,-SUMIF(Shares!$B$2:$B$215,'UC1'!$A87,Shares!J$2:J$215)*O$83,-1)</f>
        <v>-0.26946158971288592</v>
      </c>
      <c r="P87" s="9">
        <f>IF(-SUMIF(Shares!$B$2:$B$215,'UC1'!$A87,Shares!K$2:K$215)*P$83&gt;-1,-SUMIF(Shares!$B$2:$B$215,'UC1'!$A87,Shares!K$2:K$215)*P$83,-1)</f>
        <v>-0.23453257914506259</v>
      </c>
      <c r="Q87" s="9">
        <f>IF(-SUMIF(Shares!$B$2:$B$215,'UC1'!$A87,Shares!L$2:L$215)*Q$83&gt;-1,-SUMIF(Shares!$B$2:$B$215,'UC1'!$A87,Shares!L$2:L$215)*Q$83,-1)</f>
        <v>-0.83676316606480616</v>
      </c>
      <c r="R87" s="9">
        <f>IF(-SUMIF(Shares!$B$2:$B$215,'UC1'!$A87,Shares!M$2:M$215)*R$83&gt;-1,-SUMIF(Shares!$B$2:$B$215,'UC1'!$A87,Shares!M$2:M$215)*R$83,-1)</f>
        <v>-0.61342441810769743</v>
      </c>
      <c r="S87" s="9">
        <f>IF(-SUMIF(Shares!$B$2:$B$215,'UC1'!$A87,Shares!N$2:N$215)*S$83&gt;-1,-SUMIF(Shares!$B$2:$B$215,'UC1'!$A87,Shares!N$2:N$215)*S$83,-1)</f>
        <v>0</v>
      </c>
      <c r="T87" s="9">
        <f>IF(-SUMIF(Shares!$B$2:$B$215,'UC1'!$A87,Shares!O$2:O$215)*T$83&gt;-1,-SUMIF(Shares!$B$2:$B$215,'UC1'!$A87,Shares!O$2:O$215)*T$83,-1)</f>
        <v>0</v>
      </c>
      <c r="U87" s="9">
        <f>IF(-SUMIF(Shares!$B$2:$B$215,'UC1'!$A87,Shares!P$2:P$215)*U$83&gt;-1,-SUMIF(Shares!$B$2:$B$215,'UC1'!$A87,Shares!P$2:P$215)*U$83,-1)</f>
        <v>-0.63178534199333591</v>
      </c>
      <c r="V87" s="9">
        <f>IF(-SUMIF(Shares!$B$2:$B$215,'UC1'!$A87,Shares!Q$2:Q$215)*V$83&gt;-1,-SUMIF(Shares!$B$2:$B$215,'UC1'!$A87,Shares!Q$2:Q$215)*V$83,-1)</f>
        <v>-0.10997502018228958</v>
      </c>
      <c r="W87" s="9">
        <f>IF(-SUMIF(Shares!$B$2:$B$215,'UC1'!$A87,Shares!R$2:R$215)*W$83&gt;-1,-SUMIF(Shares!$B$2:$B$215,'UC1'!$A87,Shares!R$2:R$215)*W$83,-1)</f>
        <v>-0.20351127058677876</v>
      </c>
      <c r="X87" s="9">
        <f>IF(-SUMIF(Shares!$B$2:$B$215,'UC1'!$A87,Shares!S$2:S$215)*X$83&gt;-1,-SUMIF(Shares!$B$2:$B$215,'UC1'!$A87,Shares!S$2:S$215)*X$83,-1)</f>
        <v>-0.14042163194336105</v>
      </c>
      <c r="Y87" s="9">
        <f>IF(-SUMIF(Shares!$B$2:$B$215,'UC1'!$A87,Shares!T$2:T$215)*Y$83&gt;-1,-SUMIF(Shares!$B$2:$B$215,'UC1'!$A87,Shares!T$2:T$215)*Y$83,-1)</f>
        <v>0</v>
      </c>
      <c r="Z87" s="9">
        <f>IF(-SUMIF(Shares!$B$2:$B$215,'UC1'!$A87,Shares!U$2:U$215)*Z$83&gt;-1,-SUMIF(Shares!$B$2:$B$215,'UC1'!$A87,Shares!U$2:U$215)*Z$83,-1)</f>
        <v>-0.29227360772719313</v>
      </c>
      <c r="AA87" s="9">
        <f>IF(-SUMIF(Shares!$B$2:$B$215,'UC1'!$A87,Shares!V$2:V$215)*AA$83&gt;-1,-SUMIF(Shares!$B$2:$B$215,'UC1'!$A87,Shares!V$2:V$215)*AA$83,-1)</f>
        <v>-1.2168223768066316E-2</v>
      </c>
      <c r="AB87" s="9">
        <f>IF(-SUMIF(Shares!$B$2:$B$215,'UC1'!$A87,Shares!W$2:W$215)*AB$83&gt;-1,-SUMIF(Shares!$B$2:$B$215,'UC1'!$A87,Shares!W$2:W$215)*AB$83,-1)</f>
        <v>-6.8441062858667384E-2</v>
      </c>
      <c r="AC87" s="9">
        <f>IF(-SUMIF(Shares!$B$2:$B$215,'UC1'!$A87,Shares!X$2:X$215)*AC$83&gt;-1,-SUMIF(Shares!$B$2:$B$215,'UC1'!$A87,Shares!X$2:X$215)*AC$83,-1)</f>
        <v>-0.76656797960439893</v>
      </c>
      <c r="AD87" s="9">
        <f>IF(-SUMIF(Shares!$B$2:$B$215,'UC1'!$A87,Shares!Y$2:Y$215)*AD$83&gt;-1,-SUMIF(Shares!$B$2:$B$215,'UC1'!$A87,Shares!Y$2:Y$215)*AD$83,-1)</f>
        <v>-0.12091213390091253</v>
      </c>
      <c r="AE87" s="9">
        <f>IF(-SUMIF(Shares!$B$2:$B$215,'UC1'!$A87,Shares!Z$2:Z$215)*AE$83&gt;-1,-SUMIF(Shares!$B$2:$B$215,'UC1'!$A87,Shares!Z$2:Z$215)*AE$83,-1)</f>
        <v>-0.5129028729674413</v>
      </c>
      <c r="AF87" s="9">
        <f>IF(-SUMIF(Shares!$B$2:$B$215,'UC1'!$A87,Shares!AA$2:AA$215)*AF$83&gt;-1,-SUMIF(Shares!$B$2:$B$215,'UC1'!$A87,Shares!AA$2:AA$215)*AF$83,-1)</f>
        <v>0</v>
      </c>
      <c r="AG87" s="9">
        <f>IF(-SUMIF(Shares!$B$2:$B$215,'UC1'!$A87,Shares!AB$2:AB$215)*AG$83&gt;-1,-SUMIF(Shares!$B$2:$B$215,'UC1'!$A87,Shares!AB$2:AB$215)*AG$83,-1)</f>
        <v>-0.1896630655311457</v>
      </c>
      <c r="AH87" s="9">
        <f>IF(-SUMIF(Shares!$B$2:$B$215,'UC1'!$A87,Shares!AC$2:AC$215)*AH$83&gt;-1,-SUMIF(Shares!$B$2:$B$215,'UC1'!$A87,Shares!AC$2:AC$215)*AH$83,-1)</f>
        <v>0</v>
      </c>
      <c r="AI87" s="9">
        <f>IF(-SUMIF(Shares!$B$2:$B$215,'UC1'!$A87,Shares!AD$2:AD$215)*AI$83&gt;-1,-SUMIF(Shares!$B$2:$B$215,'UC1'!$A87,Shares!AD$2:AD$215)*AI$83,-1)</f>
        <v>-9.9980097698757542E-2</v>
      </c>
      <c r="AJ87" s="9">
        <f>IF(-SUMIF(Shares!$B$2:$B$215,'UC1'!$A87,Shares!AE$2:AE$215)*AJ$83&gt;-1,-SUMIF(Shares!$B$2:$B$215,'UC1'!$A87,Shares!AE$2:AE$215)*AJ$83,-1)</f>
        <v>-0.230511353772132</v>
      </c>
      <c r="AK87" s="9">
        <f>IF(-SUMIF(Shares!$B$2:$B$215,'UC1'!$A87,Shares!AF$2:AF$215)*AK$83&gt;-1,-SUMIF(Shares!$B$2:$B$215,'UC1'!$A87,Shares!AF$2:AF$215)*AK$83,-1)</f>
        <v>-0.24767652589708561</v>
      </c>
      <c r="AL87" s="9">
        <f>IF(-SUMIF(Shares!$B$2:$B$215,'UC1'!$A87,Shares!AG$2:AG$215)*AL$83&gt;-1,-SUMIF(Shares!$B$2:$B$215,'UC1'!$A87,Shares!AG$2:AG$215)*AL$83,-1)</f>
        <v>-2.4300623979207053E-2</v>
      </c>
      <c r="AM87" s="9">
        <f>IF(-SUMIF(Shares!$B$2:$B$215,'UC1'!$A87,Shares!AH$2:AH$215)*AM$83&gt;-1,-SUMIF(Shares!$B$2:$B$215,'UC1'!$A87,Shares!AH$2:AH$215)*AM$83,-1)</f>
        <v>-0.26333707054462102</v>
      </c>
      <c r="AN87" s="9">
        <f>IF(-SUMIF(Shares!$B$2:$B$215,'UC1'!$A87,Shares!AI$2:AI$215)*AN$83&gt;-1,-SUMIF(Shares!$B$2:$B$215,'UC1'!$A87,Shares!AI$2:AI$215)*AN$83,-1)</f>
        <v>-0.3054446674406639</v>
      </c>
      <c r="AO87" s="9">
        <f>IF(-SUMIF(Shares!$B$2:$B$215,'UC1'!$A87,Shares!AJ$2:AJ$215)*AO$83&gt;-1,-SUMIF(Shares!$B$2:$B$215,'UC1'!$A87,Shares!AJ$2:AJ$215)*AO$83,-1)</f>
        <v>-0.55145402063760984</v>
      </c>
      <c r="AP87" s="9">
        <f>IF(-SUMIF(Shares!$B$2:$B$215,'UC1'!$A87,Shares!AK$2:AK$215)*AP$83&gt;-1,-SUMIF(Shares!$B$2:$B$215,'UC1'!$A87,Shares!AK$2:AK$215)*AP$83,-1)</f>
        <v>-0.19221908579940411</v>
      </c>
      <c r="AQ87" s="9">
        <f>IF(-SUMIF(Shares!$B$2:$B$215,'UC1'!$A87,Shares!AL$2:AL$215)*AQ$83&gt;-1,-SUMIF(Shares!$B$2:$B$215,'UC1'!$A87,Shares!AL$2:AL$215)*AQ$83,-1)</f>
        <v>-0.2134484485554356</v>
      </c>
      <c r="AR87" s="9">
        <f>IF(-SUMIF(Shares!$B$2:$B$215,'UC1'!$A87,Shares!AM$2:AM$215)*AR$83&gt;-1,-SUMIF(Shares!$B$2:$B$215,'UC1'!$A87,Shares!AM$2:AM$215)*AR$83,-1)</f>
        <v>-6.9686475625495681E-2</v>
      </c>
      <c r="AS87">
        <v>0</v>
      </c>
      <c r="AT87">
        <v>5</v>
      </c>
    </row>
    <row r="88" spans="1:46">
      <c r="A88" t="s">
        <v>172</v>
      </c>
      <c r="C88" t="str">
        <f t="shared" si="23"/>
        <v>RCUC-Up_C_ES-SH-OF_HET</v>
      </c>
      <c r="D88" s="8" t="s">
        <v>265</v>
      </c>
      <c r="E88" t="str">
        <f t="shared" si="24"/>
        <v>NR_ES-OF-SpHeat</v>
      </c>
      <c r="F88" t="str">
        <f t="shared" si="22"/>
        <v>NR_ES-OF-SpHeat</v>
      </c>
      <c r="G88">
        <v>1</v>
      </c>
      <c r="H88" s="9">
        <f>IF(-SUMIF(Shares!$B$2:$B$215,'UC1'!$A88,Shares!C$2:C$215)*H$83&gt;-1,-SUMIF(Shares!$B$2:$B$215,'UC1'!$A88,Shares!C$2:C$215)*H$83,-1)</f>
        <v>0</v>
      </c>
      <c r="I88" s="9">
        <f>IF(-SUMIF(Shares!$B$2:$B$215,'UC1'!$A88,Shares!D$2:D$215)*I$83&gt;-1,-SUMIF(Shares!$B$2:$B$215,'UC1'!$A88,Shares!D$2:D$215)*I$83,-1)</f>
        <v>-0.55068791238650183</v>
      </c>
      <c r="J88" s="9">
        <f>IF(-SUMIF(Shares!$B$2:$B$215,'UC1'!$A88,Shares!E$2:E$215)*J$83&gt;-1,-SUMIF(Shares!$B$2:$B$215,'UC1'!$A88,Shares!E$2:E$215)*J$83,-1)</f>
        <v>-0.50574543762748692</v>
      </c>
      <c r="K88" s="9">
        <f>IF(-SUMIF(Shares!$B$2:$B$215,'UC1'!$A88,Shares!F$2:F$215)*K$83&gt;-1,-SUMIF(Shares!$B$2:$B$215,'UC1'!$A88,Shares!F$2:F$215)*K$83,-1)</f>
        <v>-3.9998473434230311E-2</v>
      </c>
      <c r="L88" s="9">
        <f>IF(-SUMIF(Shares!$B$2:$B$215,'UC1'!$A88,Shares!G$2:G$215)*L$83&gt;-1,-SUMIF(Shares!$B$2:$B$215,'UC1'!$A88,Shares!G$2:G$215)*L$83,-1)</f>
        <v>-0.37966721410145982</v>
      </c>
      <c r="M88" s="9">
        <f>IF(-SUMIF(Shares!$B$2:$B$215,'UC1'!$A88,Shares!H$2:H$215)*M$83&gt;-1,-SUMIF(Shares!$B$2:$B$215,'UC1'!$A88,Shares!H$2:H$215)*M$83,-1)</f>
        <v>-6.3236571594105506E-2</v>
      </c>
      <c r="N88" s="9">
        <f>IF(-SUMIF(Shares!$B$2:$B$215,'UC1'!$A88,Shares!I$2:I$215)*N$83&gt;-1,-SUMIF(Shares!$B$2:$B$215,'UC1'!$A88,Shares!I$2:I$215)*N$83,-1)</f>
        <v>0</v>
      </c>
      <c r="O88" s="9">
        <f>IF(-SUMIF(Shares!$B$2:$B$215,'UC1'!$A88,Shares!J$2:J$215)*O$83&gt;-1,-SUMIF(Shares!$B$2:$B$215,'UC1'!$A88,Shares!J$2:J$215)*O$83,-1)</f>
        <v>-0.26946158971288492</v>
      </c>
      <c r="P88" s="9">
        <f>IF(-SUMIF(Shares!$B$2:$B$215,'UC1'!$A88,Shares!K$2:K$215)*P$83&gt;-1,-SUMIF(Shares!$B$2:$B$215,'UC1'!$A88,Shares!K$2:K$215)*P$83,-1)</f>
        <v>-0.23453257914506273</v>
      </c>
      <c r="Q88" s="9">
        <f>IF(-SUMIF(Shares!$B$2:$B$215,'UC1'!$A88,Shares!L$2:L$215)*Q$83&gt;-1,-SUMIF(Shares!$B$2:$B$215,'UC1'!$A88,Shares!L$2:L$215)*Q$83,-1)</f>
        <v>-0.83676316606480627</v>
      </c>
      <c r="R88" s="9">
        <f>IF(-SUMIF(Shares!$B$2:$B$215,'UC1'!$A88,Shares!M$2:M$215)*R$83&gt;-1,-SUMIF(Shares!$B$2:$B$215,'UC1'!$A88,Shares!M$2:M$215)*R$83,-1)</f>
        <v>-0.62456081985169187</v>
      </c>
      <c r="S88" s="9">
        <f>IF(-SUMIF(Shares!$B$2:$B$215,'UC1'!$A88,Shares!N$2:N$215)*S$83&gt;-1,-SUMIF(Shares!$B$2:$B$215,'UC1'!$A88,Shares!N$2:N$215)*S$83,-1)</f>
        <v>0</v>
      </c>
      <c r="T88" s="9">
        <f>IF(-SUMIF(Shares!$B$2:$B$215,'UC1'!$A88,Shares!O$2:O$215)*T$83&gt;-1,-SUMIF(Shares!$B$2:$B$215,'UC1'!$A88,Shares!O$2:O$215)*T$83,-1)</f>
        <v>0</v>
      </c>
      <c r="U88" s="9">
        <f>IF(-SUMIF(Shares!$B$2:$B$215,'UC1'!$A88,Shares!P$2:P$215)*U$83&gt;-1,-SUMIF(Shares!$B$2:$B$215,'UC1'!$A88,Shares!P$2:P$215)*U$83,-1)</f>
        <v>-0.63346759711741452</v>
      </c>
      <c r="V88" s="9">
        <f>IF(-SUMIF(Shares!$B$2:$B$215,'UC1'!$A88,Shares!Q$2:Q$215)*V$83&gt;-1,-SUMIF(Shares!$B$2:$B$215,'UC1'!$A88,Shares!Q$2:Q$215)*V$83,-1)</f>
        <v>-0.10997502018228945</v>
      </c>
      <c r="W88" s="9">
        <f>IF(-SUMIF(Shares!$B$2:$B$215,'UC1'!$A88,Shares!R$2:R$215)*W$83&gt;-1,-SUMIF(Shares!$B$2:$B$215,'UC1'!$A88,Shares!R$2:R$215)*W$83,-1)</f>
        <v>-0.20341419244559306</v>
      </c>
      <c r="X88" s="9">
        <f>IF(-SUMIF(Shares!$B$2:$B$215,'UC1'!$A88,Shares!S$2:S$215)*X$83&gt;-1,-SUMIF(Shares!$B$2:$B$215,'UC1'!$A88,Shares!S$2:S$215)*X$83,-1)</f>
        <v>-0.14042163194336083</v>
      </c>
      <c r="Y88" s="9">
        <f>IF(-SUMIF(Shares!$B$2:$B$215,'UC1'!$A88,Shares!T$2:T$215)*Y$83&gt;-1,-SUMIF(Shares!$B$2:$B$215,'UC1'!$A88,Shares!T$2:T$215)*Y$83,-1)</f>
        <v>0</v>
      </c>
      <c r="Z88" s="9">
        <f>IF(-SUMIF(Shares!$B$2:$B$215,'UC1'!$A88,Shares!U$2:U$215)*Z$83&gt;-1,-SUMIF(Shares!$B$2:$B$215,'UC1'!$A88,Shares!U$2:U$215)*Z$83,-1)</f>
        <v>-0.29227360772719196</v>
      </c>
      <c r="AA88" s="9">
        <f>IF(-SUMIF(Shares!$B$2:$B$215,'UC1'!$A88,Shares!V$2:V$215)*AA$83&gt;-1,-SUMIF(Shares!$B$2:$B$215,'UC1'!$A88,Shares!V$2:V$215)*AA$83,-1)</f>
        <v>-1.2168223768066316E-2</v>
      </c>
      <c r="AB88" s="9">
        <f>IF(-SUMIF(Shares!$B$2:$B$215,'UC1'!$A88,Shares!W$2:W$215)*AB$83&gt;-1,-SUMIF(Shares!$B$2:$B$215,'UC1'!$A88,Shares!W$2:W$215)*AB$83,-1)</f>
        <v>-6.7437463727479788E-2</v>
      </c>
      <c r="AC88" s="9">
        <f>IF(-SUMIF(Shares!$B$2:$B$215,'UC1'!$A88,Shares!X$2:X$215)*AC$83&gt;-1,-SUMIF(Shares!$B$2:$B$215,'UC1'!$A88,Shares!X$2:X$215)*AC$83,-1)</f>
        <v>-0.76656797960439871</v>
      </c>
      <c r="AD88" s="9">
        <f>IF(-SUMIF(Shares!$B$2:$B$215,'UC1'!$A88,Shares!Y$2:Y$215)*AD$83&gt;-1,-SUMIF(Shares!$B$2:$B$215,'UC1'!$A88,Shares!Y$2:Y$215)*AD$83,-1)</f>
        <v>-0.12091213390091264</v>
      </c>
      <c r="AE88" s="9">
        <f>IF(-SUMIF(Shares!$B$2:$B$215,'UC1'!$A88,Shares!Z$2:Z$215)*AE$83&gt;-1,-SUMIF(Shares!$B$2:$B$215,'UC1'!$A88,Shares!Z$2:Z$215)*AE$83,-1)</f>
        <v>-0.52277766627219324</v>
      </c>
      <c r="AF88" s="9">
        <f>IF(-SUMIF(Shares!$B$2:$B$215,'UC1'!$A88,Shares!AA$2:AA$215)*AF$83&gt;-1,-SUMIF(Shares!$B$2:$B$215,'UC1'!$A88,Shares!AA$2:AA$215)*AF$83,-1)</f>
        <v>0</v>
      </c>
      <c r="AG88" s="9">
        <f>IF(-SUMIF(Shares!$B$2:$B$215,'UC1'!$A88,Shares!AB$2:AB$215)*AG$83&gt;-1,-SUMIF(Shares!$B$2:$B$215,'UC1'!$A88,Shares!AB$2:AB$215)*AG$83,-1)</f>
        <v>-0.18930847363904951</v>
      </c>
      <c r="AH88" s="9">
        <f>IF(-SUMIF(Shares!$B$2:$B$215,'UC1'!$A88,Shares!AC$2:AC$215)*AH$83&gt;-1,-SUMIF(Shares!$B$2:$B$215,'UC1'!$A88,Shares!AC$2:AC$215)*AH$83,-1)</f>
        <v>0</v>
      </c>
      <c r="AI88" s="9">
        <f>IF(-SUMIF(Shares!$B$2:$B$215,'UC1'!$A88,Shares!AD$2:AD$215)*AI$83&gt;-1,-SUMIF(Shares!$B$2:$B$215,'UC1'!$A88,Shares!AD$2:AD$215)*AI$83,-1)</f>
        <v>-9.9987249580617721E-2</v>
      </c>
      <c r="AJ88" s="9">
        <f>IF(-SUMIF(Shares!$B$2:$B$215,'UC1'!$A88,Shares!AE$2:AE$215)*AJ$83&gt;-1,-SUMIF(Shares!$B$2:$B$215,'UC1'!$A88,Shares!AE$2:AE$215)*AJ$83,-1)</f>
        <v>-0.23051135377213203</v>
      </c>
      <c r="AK88" s="9">
        <f>IF(-SUMIF(Shares!$B$2:$B$215,'UC1'!$A88,Shares!AF$2:AF$215)*AK$83&gt;-1,-SUMIF(Shares!$B$2:$B$215,'UC1'!$A88,Shares!AF$2:AF$215)*AK$83,-1)</f>
        <v>-0.247676525897086</v>
      </c>
      <c r="AL88" s="9">
        <f>IF(-SUMIF(Shares!$B$2:$B$215,'UC1'!$A88,Shares!AG$2:AG$215)*AL$83&gt;-1,-SUMIF(Shares!$B$2:$B$215,'UC1'!$A88,Shares!AG$2:AG$215)*AL$83,-1)</f>
        <v>-2.4300623979207146E-2</v>
      </c>
      <c r="AM88" s="9">
        <f>IF(-SUMIF(Shares!$B$2:$B$215,'UC1'!$A88,Shares!AH$2:AH$215)*AM$83&gt;-1,-SUMIF(Shares!$B$2:$B$215,'UC1'!$A88,Shares!AH$2:AH$215)*AM$83,-1)</f>
        <v>-0.26333707054462163</v>
      </c>
      <c r="AN88" s="9">
        <f>IF(-SUMIF(Shares!$B$2:$B$215,'UC1'!$A88,Shares!AI$2:AI$215)*AN$83&gt;-1,-SUMIF(Shares!$B$2:$B$215,'UC1'!$A88,Shares!AI$2:AI$215)*AN$83,-1)</f>
        <v>-0.28881272653628476</v>
      </c>
      <c r="AO88" s="9">
        <f>IF(-SUMIF(Shares!$B$2:$B$215,'UC1'!$A88,Shares!AJ$2:AJ$215)*AO$83&gt;-1,-SUMIF(Shares!$B$2:$B$215,'UC1'!$A88,Shares!AJ$2:AJ$215)*AO$83,-1)</f>
        <v>-0.55145402063760973</v>
      </c>
      <c r="AP88" s="9">
        <f>IF(-SUMIF(Shares!$B$2:$B$215,'UC1'!$A88,Shares!AK$2:AK$215)*AP$83&gt;-1,-SUMIF(Shares!$B$2:$B$215,'UC1'!$A88,Shares!AK$2:AK$215)*AP$83,-1)</f>
        <v>-0.192219085799404</v>
      </c>
      <c r="AQ88" s="9">
        <f>IF(-SUMIF(Shares!$B$2:$B$215,'UC1'!$A88,Shares!AL$2:AL$215)*AQ$83&gt;-1,-SUMIF(Shares!$B$2:$B$215,'UC1'!$A88,Shares!AL$2:AL$215)*AQ$83,-1)</f>
        <v>-0.21344844855543565</v>
      </c>
      <c r="AR88" s="9">
        <f>IF(-SUMIF(Shares!$B$2:$B$215,'UC1'!$A88,Shares!AM$2:AM$215)*AR$83&gt;-1,-SUMIF(Shares!$B$2:$B$215,'UC1'!$A88,Shares!AM$2:AM$215)*AR$83,-1)</f>
        <v>-6.9870680055881734E-2</v>
      </c>
      <c r="AS88">
        <v>0</v>
      </c>
      <c r="AT88">
        <v>5</v>
      </c>
    </row>
    <row r="89" spans="1:46">
      <c r="A89" t="s">
        <v>180</v>
      </c>
      <c r="C89" t="str">
        <f t="shared" si="23"/>
        <v>RCUC-Up_C_ES-SH-SL_HET</v>
      </c>
      <c r="D89" s="8" t="s">
        <v>265</v>
      </c>
      <c r="E89" t="str">
        <f t="shared" si="24"/>
        <v>NR_ES-SL-SpHeat</v>
      </c>
      <c r="F89" t="str">
        <f t="shared" si="22"/>
        <v>NR_ES-SL-SpHeat</v>
      </c>
      <c r="G89">
        <v>1</v>
      </c>
      <c r="H89" s="9">
        <f>IF(-SUMIF(Shares!$B$2:$B$215,'UC1'!$A89,Shares!C$2:C$215)*H$83&gt;-1,-SUMIF(Shares!$B$2:$B$215,'UC1'!$A89,Shares!C$2:C$215)*H$83,-1)</f>
        <v>0</v>
      </c>
      <c r="I89" s="9">
        <f>IF(-SUMIF(Shares!$B$2:$B$215,'UC1'!$A89,Shares!D$2:D$215)*I$83&gt;-1,-SUMIF(Shares!$B$2:$B$215,'UC1'!$A89,Shares!D$2:D$215)*I$83,-1)</f>
        <v>-0.55068791238650161</v>
      </c>
      <c r="J89" s="9">
        <f>IF(-SUMIF(Shares!$B$2:$B$215,'UC1'!$A89,Shares!E$2:E$215)*J$83&gt;-1,-SUMIF(Shares!$B$2:$B$215,'UC1'!$A89,Shares!E$2:E$215)*J$83,-1)</f>
        <v>-0.50574543762748614</v>
      </c>
      <c r="K89" s="9">
        <f>IF(-SUMIF(Shares!$B$2:$B$215,'UC1'!$A89,Shares!F$2:F$215)*K$83&gt;-1,-SUMIF(Shares!$B$2:$B$215,'UC1'!$A89,Shares!F$2:F$215)*K$83,-1)</f>
        <v>-3.9998473434230235E-2</v>
      </c>
      <c r="L89" s="9">
        <f>IF(-SUMIF(Shares!$B$2:$B$215,'UC1'!$A89,Shares!G$2:G$215)*L$83&gt;-1,-SUMIF(Shares!$B$2:$B$215,'UC1'!$A89,Shares!G$2:G$215)*L$83,-1)</f>
        <v>-0.37966721410145959</v>
      </c>
      <c r="M89" s="9">
        <f>IF(-SUMIF(Shares!$B$2:$B$215,'UC1'!$A89,Shares!H$2:H$215)*M$83&gt;-1,-SUMIF(Shares!$B$2:$B$215,'UC1'!$A89,Shares!H$2:H$215)*M$83,-1)</f>
        <v>-6.3236571594105812E-2</v>
      </c>
      <c r="N89" s="9">
        <f>IF(-SUMIF(Shares!$B$2:$B$215,'UC1'!$A89,Shares!I$2:I$215)*N$83&gt;-1,-SUMIF(Shares!$B$2:$B$215,'UC1'!$A89,Shares!I$2:I$215)*N$83,-1)</f>
        <v>0</v>
      </c>
      <c r="O89" s="9">
        <f>IF(-SUMIF(Shares!$B$2:$B$215,'UC1'!$A89,Shares!J$2:J$215)*O$83&gt;-1,-SUMIF(Shares!$B$2:$B$215,'UC1'!$A89,Shares!J$2:J$215)*O$83,-1)</f>
        <v>-0.26946158971288647</v>
      </c>
      <c r="P89" s="9">
        <f>IF(-SUMIF(Shares!$B$2:$B$215,'UC1'!$A89,Shares!K$2:K$215)*P$83&gt;-1,-SUMIF(Shares!$B$2:$B$215,'UC1'!$A89,Shares!K$2:K$215)*P$83,-1)</f>
        <v>-0.23453257914506279</v>
      </c>
      <c r="Q89" s="9">
        <f>IF(-SUMIF(Shares!$B$2:$B$215,'UC1'!$A89,Shares!L$2:L$215)*Q$83&gt;-1,-SUMIF(Shares!$B$2:$B$215,'UC1'!$A89,Shares!L$2:L$215)*Q$83,-1)</f>
        <v>-0.83676316606480683</v>
      </c>
      <c r="R89" s="9">
        <f>IF(-SUMIF(Shares!$B$2:$B$215,'UC1'!$A89,Shares!M$2:M$215)*R$83&gt;-1,-SUMIF(Shares!$B$2:$B$215,'UC1'!$A89,Shares!M$2:M$215)*R$83,-1)</f>
        <v>-0.62456081985169187</v>
      </c>
      <c r="S89" s="9">
        <f>IF(-SUMIF(Shares!$B$2:$B$215,'UC1'!$A89,Shares!N$2:N$215)*S$83&gt;-1,-SUMIF(Shares!$B$2:$B$215,'UC1'!$A89,Shares!N$2:N$215)*S$83,-1)</f>
        <v>0</v>
      </c>
      <c r="T89" s="9">
        <f>IF(-SUMIF(Shares!$B$2:$B$215,'UC1'!$A89,Shares!O$2:O$215)*T$83&gt;-1,-SUMIF(Shares!$B$2:$B$215,'UC1'!$A89,Shares!O$2:O$215)*T$83,-1)</f>
        <v>0</v>
      </c>
      <c r="U89" s="9">
        <f>IF(-SUMIF(Shares!$B$2:$B$215,'UC1'!$A89,Shares!P$2:P$215)*U$83&gt;-1,-SUMIF(Shares!$B$2:$B$215,'UC1'!$A89,Shares!P$2:P$215)*U$83,-1)</f>
        <v>-0.63346759711741407</v>
      </c>
      <c r="V89" s="9">
        <f>IF(-SUMIF(Shares!$B$2:$B$215,'UC1'!$A89,Shares!Q$2:Q$215)*V$83&gt;-1,-SUMIF(Shares!$B$2:$B$215,'UC1'!$A89,Shares!Q$2:Q$215)*V$83,-1)</f>
        <v>-0.10997502018228937</v>
      </c>
      <c r="W89" s="9">
        <f>IF(-SUMIF(Shares!$B$2:$B$215,'UC1'!$A89,Shares!R$2:R$215)*W$83&gt;-1,-SUMIF(Shares!$B$2:$B$215,'UC1'!$A89,Shares!R$2:R$215)*W$83,-1)</f>
        <v>-0.2034141924455927</v>
      </c>
      <c r="X89" s="9">
        <f>IF(-SUMIF(Shares!$B$2:$B$215,'UC1'!$A89,Shares!S$2:S$215)*X$83&gt;-1,-SUMIF(Shares!$B$2:$B$215,'UC1'!$A89,Shares!S$2:S$215)*X$83,-1)</f>
        <v>-0.14042163194336069</v>
      </c>
      <c r="Y89" s="9">
        <f>IF(-SUMIF(Shares!$B$2:$B$215,'UC1'!$A89,Shares!T$2:T$215)*Y$83&gt;-1,-SUMIF(Shares!$B$2:$B$215,'UC1'!$A89,Shares!T$2:T$215)*Y$83,-1)</f>
        <v>0</v>
      </c>
      <c r="Z89" s="9">
        <f>IF(-SUMIF(Shares!$B$2:$B$215,'UC1'!$A89,Shares!U$2:U$215)*Z$83&gt;-1,-SUMIF(Shares!$B$2:$B$215,'UC1'!$A89,Shares!U$2:U$215)*Z$83,-1)</f>
        <v>-0.29227360772719302</v>
      </c>
      <c r="AA89" s="9">
        <f>IF(-SUMIF(Shares!$B$2:$B$215,'UC1'!$A89,Shares!V$2:V$215)*AA$83&gt;-1,-SUMIF(Shares!$B$2:$B$215,'UC1'!$A89,Shares!V$2:V$215)*AA$83,-1)</f>
        <v>-1.2168223768066321E-2</v>
      </c>
      <c r="AB89" s="9">
        <f>IF(-SUMIF(Shares!$B$2:$B$215,'UC1'!$A89,Shares!W$2:W$215)*AB$83&gt;-1,-SUMIF(Shares!$B$2:$B$215,'UC1'!$A89,Shares!W$2:W$215)*AB$83,-1)</f>
        <v>-6.7437463727479774E-2</v>
      </c>
      <c r="AC89" s="9">
        <f>IF(-SUMIF(Shares!$B$2:$B$215,'UC1'!$A89,Shares!X$2:X$215)*AC$83&gt;-1,-SUMIF(Shares!$B$2:$B$215,'UC1'!$A89,Shares!X$2:X$215)*AC$83,-1)</f>
        <v>-0.76656797960439937</v>
      </c>
      <c r="AD89" s="9">
        <f>IF(-SUMIF(Shares!$B$2:$B$215,'UC1'!$A89,Shares!Y$2:Y$215)*AD$83&gt;-1,-SUMIF(Shares!$B$2:$B$215,'UC1'!$A89,Shares!Y$2:Y$215)*AD$83,-1)</f>
        <v>-0.12091213390091239</v>
      </c>
      <c r="AE89" s="9">
        <f>IF(-SUMIF(Shares!$B$2:$B$215,'UC1'!$A89,Shares!Z$2:Z$215)*AE$83&gt;-1,-SUMIF(Shares!$B$2:$B$215,'UC1'!$A89,Shares!Z$2:Z$215)*AE$83,-1)</f>
        <v>-0.52277766627219358</v>
      </c>
      <c r="AF89" s="9">
        <f>IF(-SUMIF(Shares!$B$2:$B$215,'UC1'!$A89,Shares!AA$2:AA$215)*AF$83&gt;-1,-SUMIF(Shares!$B$2:$B$215,'UC1'!$A89,Shares!AA$2:AA$215)*AF$83,-1)</f>
        <v>0</v>
      </c>
      <c r="AG89" s="9">
        <f>IF(-SUMIF(Shares!$B$2:$B$215,'UC1'!$A89,Shares!AB$2:AB$215)*AG$83&gt;-1,-SUMIF(Shares!$B$2:$B$215,'UC1'!$A89,Shares!AB$2:AB$215)*AG$83,-1)</f>
        <v>-0.18930847363904932</v>
      </c>
      <c r="AH89" s="9">
        <f>IF(-SUMIF(Shares!$B$2:$B$215,'UC1'!$A89,Shares!AC$2:AC$215)*AH$83&gt;-1,-SUMIF(Shares!$B$2:$B$215,'UC1'!$A89,Shares!AC$2:AC$215)*AH$83,-1)</f>
        <v>0</v>
      </c>
      <c r="AI89" s="9">
        <f>IF(-SUMIF(Shares!$B$2:$B$215,'UC1'!$A89,Shares!AD$2:AD$215)*AI$83&gt;-1,-SUMIF(Shares!$B$2:$B$215,'UC1'!$A89,Shares!AD$2:AD$215)*AI$83,-1)</f>
        <v>-9.9987249580617804E-2</v>
      </c>
      <c r="AJ89" s="9">
        <f>IF(-SUMIF(Shares!$B$2:$B$215,'UC1'!$A89,Shares!AE$2:AE$215)*AJ$83&gt;-1,-SUMIF(Shares!$B$2:$B$215,'UC1'!$A89,Shares!AE$2:AE$215)*AJ$83,-1)</f>
        <v>-0.23051135377213205</v>
      </c>
      <c r="AK89" s="9">
        <f>IF(-SUMIF(Shares!$B$2:$B$215,'UC1'!$A89,Shares!AF$2:AF$215)*AK$83&gt;-1,-SUMIF(Shares!$B$2:$B$215,'UC1'!$A89,Shares!AF$2:AF$215)*AK$83,-1)</f>
        <v>-0.24767652589708536</v>
      </c>
      <c r="AL89" s="9">
        <f>IF(-SUMIF(Shares!$B$2:$B$215,'UC1'!$A89,Shares!AG$2:AG$215)*AL$83&gt;-1,-SUMIF(Shares!$B$2:$B$215,'UC1'!$A89,Shares!AG$2:AG$215)*AL$83,-1)</f>
        <v>-2.4300623979207115E-2</v>
      </c>
      <c r="AM89" s="9">
        <f>IF(-SUMIF(Shares!$B$2:$B$215,'UC1'!$A89,Shares!AH$2:AH$215)*AM$83&gt;-1,-SUMIF(Shares!$B$2:$B$215,'UC1'!$A89,Shares!AH$2:AH$215)*AM$83,-1)</f>
        <v>-0.26333707054462052</v>
      </c>
      <c r="AN89" s="9">
        <f>IF(-SUMIF(Shares!$B$2:$B$215,'UC1'!$A89,Shares!AI$2:AI$215)*AN$83&gt;-1,-SUMIF(Shares!$B$2:$B$215,'UC1'!$A89,Shares!AI$2:AI$215)*AN$83,-1)</f>
        <v>-0.28881272653628492</v>
      </c>
      <c r="AO89" s="9">
        <f>IF(-SUMIF(Shares!$B$2:$B$215,'UC1'!$A89,Shares!AJ$2:AJ$215)*AO$83&gt;-1,-SUMIF(Shares!$B$2:$B$215,'UC1'!$A89,Shares!AJ$2:AJ$215)*AO$83,-1)</f>
        <v>-0.55145402063760962</v>
      </c>
      <c r="AP89" s="9">
        <f>IF(-SUMIF(Shares!$B$2:$B$215,'UC1'!$A89,Shares!AK$2:AK$215)*AP$83&gt;-1,-SUMIF(Shares!$B$2:$B$215,'UC1'!$A89,Shares!AK$2:AK$215)*AP$83,-1)</f>
        <v>-0.1922190857994043</v>
      </c>
      <c r="AQ89" s="9">
        <f>IF(-SUMIF(Shares!$B$2:$B$215,'UC1'!$A89,Shares!AL$2:AL$215)*AQ$83&gt;-1,-SUMIF(Shares!$B$2:$B$215,'UC1'!$A89,Shares!AL$2:AL$215)*AQ$83,-1)</f>
        <v>-0.2134484485554361</v>
      </c>
      <c r="AR89" s="9">
        <f>IF(-SUMIF(Shares!$B$2:$B$215,'UC1'!$A89,Shares!AM$2:AM$215)*AR$83&gt;-1,-SUMIF(Shares!$B$2:$B$215,'UC1'!$A89,Shares!AM$2:AM$215)*AR$83,-1)</f>
        <v>-6.9870680055881818E-2</v>
      </c>
      <c r="AS89">
        <v>0</v>
      </c>
      <c r="AT89">
        <v>5</v>
      </c>
    </row>
    <row r="90" spans="1:46">
      <c r="A90" t="s">
        <v>188</v>
      </c>
      <c r="C90" t="str">
        <f t="shared" si="23"/>
        <v>RCUC-Up_C_ES-SH-SR_HET</v>
      </c>
      <c r="D90" s="8" t="s">
        <v>265</v>
      </c>
      <c r="E90" t="str">
        <f t="shared" si="24"/>
        <v>NR_ES-SR-SpHeat</v>
      </c>
      <c r="F90" t="str">
        <f t="shared" si="22"/>
        <v>NR_ES-SR-SpHeat</v>
      </c>
      <c r="G90">
        <v>1</v>
      </c>
      <c r="H90" s="9">
        <f>IF(-SUMIF(Shares!$B$2:$B$215,'UC1'!$A90,Shares!C$2:C$215)*H$83&gt;-1,-SUMIF(Shares!$B$2:$B$215,'UC1'!$A90,Shares!C$2:C$215)*H$83,-1)</f>
        <v>0</v>
      </c>
      <c r="I90" s="9">
        <f>IF(-SUMIF(Shares!$B$2:$B$215,'UC1'!$A90,Shares!D$2:D$215)*I$83&gt;-1,-SUMIF(Shares!$B$2:$B$215,'UC1'!$A90,Shares!D$2:D$215)*I$83,-1)</f>
        <v>-0.55068791238650205</v>
      </c>
      <c r="J90" s="9">
        <f>IF(-SUMIF(Shares!$B$2:$B$215,'UC1'!$A90,Shares!E$2:E$215)*J$83&gt;-1,-SUMIF(Shares!$B$2:$B$215,'UC1'!$A90,Shares!E$2:E$215)*J$83,-1)</f>
        <v>-0.50574543762748614</v>
      </c>
      <c r="K90" s="9">
        <f>IF(-SUMIF(Shares!$B$2:$B$215,'UC1'!$A90,Shares!F$2:F$215)*K$83&gt;-1,-SUMIF(Shares!$B$2:$B$215,'UC1'!$A90,Shares!F$2:F$215)*K$83,-1)</f>
        <v>-3.9998473434230401E-2</v>
      </c>
      <c r="L90" s="9">
        <f>IF(-SUMIF(Shares!$B$2:$B$215,'UC1'!$A90,Shares!G$2:G$215)*L$83&gt;-1,-SUMIF(Shares!$B$2:$B$215,'UC1'!$A90,Shares!G$2:G$215)*L$83,-1)</f>
        <v>-0.37966721410145948</v>
      </c>
      <c r="M90" s="9">
        <f>IF(-SUMIF(Shares!$B$2:$B$215,'UC1'!$A90,Shares!H$2:H$215)*M$83&gt;-1,-SUMIF(Shares!$B$2:$B$215,'UC1'!$A90,Shares!H$2:H$215)*M$83,-1)</f>
        <v>-6.3236571594105659E-2</v>
      </c>
      <c r="N90" s="9">
        <f>IF(-SUMIF(Shares!$B$2:$B$215,'UC1'!$A90,Shares!I$2:I$215)*N$83&gt;-1,-SUMIF(Shares!$B$2:$B$215,'UC1'!$A90,Shares!I$2:I$215)*N$83,-1)</f>
        <v>0</v>
      </c>
      <c r="O90" s="9">
        <f>IF(-SUMIF(Shares!$B$2:$B$215,'UC1'!$A90,Shares!J$2:J$215)*O$83&gt;-1,-SUMIF(Shares!$B$2:$B$215,'UC1'!$A90,Shares!J$2:J$215)*O$83,-1)</f>
        <v>-0.26946158971288647</v>
      </c>
      <c r="P90" s="9">
        <f>IF(-SUMIF(Shares!$B$2:$B$215,'UC1'!$A90,Shares!K$2:K$215)*P$83&gt;-1,-SUMIF(Shares!$B$2:$B$215,'UC1'!$A90,Shares!K$2:K$215)*P$83,-1)</f>
        <v>-0.23453257914506262</v>
      </c>
      <c r="Q90" s="9">
        <f>IF(-SUMIF(Shares!$B$2:$B$215,'UC1'!$A90,Shares!L$2:L$215)*Q$83&gt;-1,-SUMIF(Shares!$B$2:$B$215,'UC1'!$A90,Shares!L$2:L$215)*Q$83,-1)</f>
        <v>-0.8367631660648075</v>
      </c>
      <c r="R90" s="9">
        <f>IF(-SUMIF(Shares!$B$2:$B$215,'UC1'!$A90,Shares!M$2:M$215)*R$83&gt;-1,-SUMIF(Shares!$B$2:$B$215,'UC1'!$A90,Shares!M$2:M$215)*R$83,-1)</f>
        <v>-0.62456081985169143</v>
      </c>
      <c r="S90" s="9">
        <f>IF(-SUMIF(Shares!$B$2:$B$215,'UC1'!$A90,Shares!N$2:N$215)*S$83&gt;-1,-SUMIF(Shares!$B$2:$B$215,'UC1'!$A90,Shares!N$2:N$215)*S$83,-1)</f>
        <v>0</v>
      </c>
      <c r="T90" s="9">
        <f>IF(-SUMIF(Shares!$B$2:$B$215,'UC1'!$A90,Shares!O$2:O$215)*T$83&gt;-1,-SUMIF(Shares!$B$2:$B$215,'UC1'!$A90,Shares!O$2:O$215)*T$83,-1)</f>
        <v>0</v>
      </c>
      <c r="U90" s="9">
        <f>IF(-SUMIF(Shares!$B$2:$B$215,'UC1'!$A90,Shares!P$2:P$215)*U$83&gt;-1,-SUMIF(Shares!$B$2:$B$215,'UC1'!$A90,Shares!P$2:P$215)*U$83,-1)</f>
        <v>-0.63346759711741552</v>
      </c>
      <c r="V90" s="9">
        <f>IF(-SUMIF(Shares!$B$2:$B$215,'UC1'!$A90,Shares!Q$2:Q$215)*V$83&gt;-1,-SUMIF(Shares!$B$2:$B$215,'UC1'!$A90,Shares!Q$2:Q$215)*V$83,-1)</f>
        <v>-0.10997502018228963</v>
      </c>
      <c r="W90" s="9">
        <f>IF(-SUMIF(Shares!$B$2:$B$215,'UC1'!$A90,Shares!R$2:R$215)*W$83&gt;-1,-SUMIF(Shares!$B$2:$B$215,'UC1'!$A90,Shares!R$2:R$215)*W$83,-1)</f>
        <v>-0.2034141924455922</v>
      </c>
      <c r="X90" s="9">
        <f>IF(-SUMIF(Shares!$B$2:$B$215,'UC1'!$A90,Shares!S$2:S$215)*X$83&gt;-1,-SUMIF(Shares!$B$2:$B$215,'UC1'!$A90,Shares!S$2:S$215)*X$83,-1)</f>
        <v>-0.14042163194336096</v>
      </c>
      <c r="Y90" s="9">
        <f>IF(-SUMIF(Shares!$B$2:$B$215,'UC1'!$A90,Shares!T$2:T$215)*Y$83&gt;-1,-SUMIF(Shares!$B$2:$B$215,'UC1'!$A90,Shares!T$2:T$215)*Y$83,-1)</f>
        <v>0</v>
      </c>
      <c r="Z90" s="9">
        <f>IF(-SUMIF(Shares!$B$2:$B$215,'UC1'!$A90,Shares!U$2:U$215)*Z$83&gt;-1,-SUMIF(Shares!$B$2:$B$215,'UC1'!$A90,Shares!U$2:U$215)*Z$83,-1)</f>
        <v>-0.29227360772719235</v>
      </c>
      <c r="AA90" s="9">
        <f>IF(-SUMIF(Shares!$B$2:$B$215,'UC1'!$A90,Shares!V$2:V$215)*AA$83&gt;-1,-SUMIF(Shares!$B$2:$B$215,'UC1'!$A90,Shares!V$2:V$215)*AA$83,-1)</f>
        <v>-1.2168223768066344E-2</v>
      </c>
      <c r="AB90" s="9">
        <f>IF(-SUMIF(Shares!$B$2:$B$215,'UC1'!$A90,Shares!W$2:W$215)*AB$83&gt;-1,-SUMIF(Shares!$B$2:$B$215,'UC1'!$A90,Shares!W$2:W$215)*AB$83,-1)</f>
        <v>-6.7437463727479843E-2</v>
      </c>
      <c r="AC90" s="9">
        <f>IF(-SUMIF(Shares!$B$2:$B$215,'UC1'!$A90,Shares!X$2:X$215)*AC$83&gt;-1,-SUMIF(Shares!$B$2:$B$215,'UC1'!$A90,Shares!X$2:X$215)*AC$83,-1)</f>
        <v>-0.76656797960439926</v>
      </c>
      <c r="AD90" s="9">
        <f>IF(-SUMIF(Shares!$B$2:$B$215,'UC1'!$A90,Shares!Y$2:Y$215)*AD$83&gt;-1,-SUMIF(Shares!$B$2:$B$215,'UC1'!$A90,Shares!Y$2:Y$215)*AD$83,-1)</f>
        <v>-0.12091213390091277</v>
      </c>
      <c r="AE90" s="9">
        <f>IF(-SUMIF(Shares!$B$2:$B$215,'UC1'!$A90,Shares!Z$2:Z$215)*AE$83&gt;-1,-SUMIF(Shares!$B$2:$B$215,'UC1'!$A90,Shares!Z$2:Z$215)*AE$83,-1)</f>
        <v>-0.52277766627219246</v>
      </c>
      <c r="AF90" s="9">
        <f>IF(-SUMIF(Shares!$B$2:$B$215,'UC1'!$A90,Shares!AA$2:AA$215)*AF$83&gt;-1,-SUMIF(Shares!$B$2:$B$215,'UC1'!$A90,Shares!AA$2:AA$215)*AF$83,-1)</f>
        <v>0</v>
      </c>
      <c r="AG90" s="9">
        <f>IF(-SUMIF(Shares!$B$2:$B$215,'UC1'!$A90,Shares!AB$2:AB$215)*AG$83&gt;-1,-SUMIF(Shares!$B$2:$B$215,'UC1'!$A90,Shares!AB$2:AB$215)*AG$83,-1)</f>
        <v>-0.18930847363904915</v>
      </c>
      <c r="AH90" s="9">
        <f>IF(-SUMIF(Shares!$B$2:$B$215,'UC1'!$A90,Shares!AC$2:AC$215)*AH$83&gt;-1,-SUMIF(Shares!$B$2:$B$215,'UC1'!$A90,Shares!AC$2:AC$215)*AH$83,-1)</f>
        <v>0</v>
      </c>
      <c r="AI90" s="9">
        <f>IF(-SUMIF(Shares!$B$2:$B$215,'UC1'!$A90,Shares!AD$2:AD$215)*AI$83&gt;-1,-SUMIF(Shares!$B$2:$B$215,'UC1'!$A90,Shares!AD$2:AD$215)*AI$83,-1)</f>
        <v>-9.9987249580617887E-2</v>
      </c>
      <c r="AJ90" s="9">
        <f>IF(-SUMIF(Shares!$B$2:$B$215,'UC1'!$A90,Shares!AE$2:AE$215)*AJ$83&gt;-1,-SUMIF(Shares!$B$2:$B$215,'UC1'!$A90,Shares!AE$2:AE$215)*AJ$83,-1)</f>
        <v>-0.23051135377213175</v>
      </c>
      <c r="AK90" s="9">
        <f>IF(-SUMIF(Shares!$B$2:$B$215,'UC1'!$A90,Shares!AF$2:AF$215)*AK$83&gt;-1,-SUMIF(Shares!$B$2:$B$215,'UC1'!$A90,Shares!AF$2:AF$215)*AK$83,-1)</f>
        <v>-0.24767652589708633</v>
      </c>
      <c r="AL90" s="9">
        <f>IF(-SUMIF(Shares!$B$2:$B$215,'UC1'!$A90,Shares!AG$2:AG$215)*AL$83&gt;-1,-SUMIF(Shares!$B$2:$B$215,'UC1'!$A90,Shares!AG$2:AG$215)*AL$83,-1)</f>
        <v>-2.4300623979207098E-2</v>
      </c>
      <c r="AM90" s="9">
        <f>IF(-SUMIF(Shares!$B$2:$B$215,'UC1'!$A90,Shares!AH$2:AH$215)*AM$83&gt;-1,-SUMIF(Shares!$B$2:$B$215,'UC1'!$A90,Shares!AH$2:AH$215)*AM$83,-1)</f>
        <v>-0.26333707054462052</v>
      </c>
      <c r="AN90" s="9">
        <f>IF(-SUMIF(Shares!$B$2:$B$215,'UC1'!$A90,Shares!AI$2:AI$215)*AN$83&gt;-1,-SUMIF(Shares!$B$2:$B$215,'UC1'!$A90,Shares!AI$2:AI$215)*AN$83,-1)</f>
        <v>-0.28881272653628431</v>
      </c>
      <c r="AO90" s="9">
        <f>IF(-SUMIF(Shares!$B$2:$B$215,'UC1'!$A90,Shares!AJ$2:AJ$215)*AO$83&gt;-1,-SUMIF(Shares!$B$2:$B$215,'UC1'!$A90,Shares!AJ$2:AJ$215)*AO$83,-1)</f>
        <v>-0.55145402063760918</v>
      </c>
      <c r="AP90" s="9">
        <f>IF(-SUMIF(Shares!$B$2:$B$215,'UC1'!$A90,Shares!AK$2:AK$215)*AP$83&gt;-1,-SUMIF(Shares!$B$2:$B$215,'UC1'!$A90,Shares!AK$2:AK$215)*AP$83,-1)</f>
        <v>-0.19221908579940408</v>
      </c>
      <c r="AQ90" s="9">
        <f>IF(-SUMIF(Shares!$B$2:$B$215,'UC1'!$A90,Shares!AL$2:AL$215)*AQ$83&gt;-1,-SUMIF(Shares!$B$2:$B$215,'UC1'!$A90,Shares!AL$2:AL$215)*AQ$83,-1)</f>
        <v>-0.21344844855543571</v>
      </c>
      <c r="AR90" s="9">
        <f>IF(-SUMIF(Shares!$B$2:$B$215,'UC1'!$A90,Shares!AM$2:AM$215)*AR$83&gt;-1,-SUMIF(Shares!$B$2:$B$215,'UC1'!$A90,Shares!AM$2:AM$215)*AR$83,-1)</f>
        <v>-6.9870680055881845E-2</v>
      </c>
      <c r="AS90">
        <v>0</v>
      </c>
      <c r="AT90">
        <v>5</v>
      </c>
    </row>
    <row r="91" spans="1:46">
      <c r="A91" t="s">
        <v>196</v>
      </c>
      <c r="C91" t="str">
        <f t="shared" si="23"/>
        <v>RCUC-Up_C_ES-SH-SS_HET</v>
      </c>
      <c r="D91" s="8" t="s">
        <v>265</v>
      </c>
      <c r="E91" t="str">
        <f t="shared" si="24"/>
        <v>NR_ES-SS-SpHeat</v>
      </c>
      <c r="F91" t="str">
        <f t="shared" si="22"/>
        <v>NR_ES-SS-SpHeat</v>
      </c>
      <c r="G91">
        <v>1</v>
      </c>
      <c r="H91" s="9">
        <f>IF(-SUMIF(Shares!$B$2:$B$215,'UC1'!$A91,Shares!C$2:C$215)*H$83&gt;-1,-SUMIF(Shares!$B$2:$B$215,'UC1'!$A91,Shares!C$2:C$215)*H$83,-1)</f>
        <v>0</v>
      </c>
      <c r="I91" s="9">
        <f>IF(-SUMIF(Shares!$B$2:$B$215,'UC1'!$A91,Shares!D$2:D$215)*I$83&gt;-1,-SUMIF(Shares!$B$2:$B$215,'UC1'!$A91,Shares!D$2:D$215)*I$83,-1)</f>
        <v>-0.58448896759869395</v>
      </c>
      <c r="J91" s="9">
        <f>IF(-SUMIF(Shares!$B$2:$B$215,'UC1'!$A91,Shares!E$2:E$215)*J$83&gt;-1,-SUMIF(Shares!$B$2:$B$215,'UC1'!$A91,Shares!E$2:E$215)*J$83,-1)</f>
        <v>-0.63590325734841069</v>
      </c>
      <c r="K91" s="9">
        <f>IF(-SUMIF(Shares!$B$2:$B$215,'UC1'!$A91,Shares!F$2:F$215)*K$83&gt;-1,-SUMIF(Shares!$B$2:$B$215,'UC1'!$A91,Shares!F$2:F$215)*K$83,-1)</f>
        <v>-4.512204472499725E-2</v>
      </c>
      <c r="L91" s="9">
        <f>IF(-SUMIF(Shares!$B$2:$B$215,'UC1'!$A91,Shares!G$2:G$215)*L$83&gt;-1,-SUMIF(Shares!$B$2:$B$215,'UC1'!$A91,Shares!G$2:G$215)*L$83,-1)</f>
        <v>-0.38860354060175761</v>
      </c>
      <c r="M91" s="9">
        <f>IF(-SUMIF(Shares!$B$2:$B$215,'UC1'!$A91,Shares!H$2:H$215)*M$83&gt;-1,-SUMIF(Shares!$B$2:$B$215,'UC1'!$A91,Shares!H$2:H$215)*M$83,-1)</f>
        <v>-7.2134658049507486E-2</v>
      </c>
      <c r="N91" s="9">
        <f>IF(-SUMIF(Shares!$B$2:$B$215,'UC1'!$A91,Shares!I$2:I$215)*N$83&gt;-1,-SUMIF(Shares!$B$2:$B$215,'UC1'!$A91,Shares!I$2:I$215)*N$83,-1)</f>
        <v>0</v>
      </c>
      <c r="O91" s="9">
        <f>IF(-SUMIF(Shares!$B$2:$B$215,'UC1'!$A91,Shares!J$2:J$215)*O$83&gt;-1,-SUMIF(Shares!$B$2:$B$215,'UC1'!$A91,Shares!J$2:J$215)*O$83,-1)</f>
        <v>-0.28968174429697519</v>
      </c>
      <c r="P91" s="9">
        <f>IF(-SUMIF(Shares!$B$2:$B$215,'UC1'!$A91,Shares!K$2:K$215)*P$83&gt;-1,-SUMIF(Shares!$B$2:$B$215,'UC1'!$A91,Shares!K$2:K$215)*P$83,-1)</f>
        <v>-0.26147111414463631</v>
      </c>
      <c r="Q91" s="9">
        <f>IF(-SUMIF(Shares!$B$2:$B$215,'UC1'!$A91,Shares!L$2:L$215)*Q$83&gt;-1,-SUMIF(Shares!$B$2:$B$215,'UC1'!$A91,Shares!L$2:L$215)*Q$83,-1)</f>
        <v>-0.81746753157320096</v>
      </c>
      <c r="R91" s="9">
        <f>IF(-SUMIF(Shares!$B$2:$B$215,'UC1'!$A91,Shares!M$2:M$215)*R$83&gt;-1,-SUMIF(Shares!$B$2:$B$215,'UC1'!$A91,Shares!M$2:M$215)*R$83,-1)</f>
        <v>-0.64655049399972098</v>
      </c>
      <c r="S91" s="9">
        <f>IF(-SUMIF(Shares!$B$2:$B$215,'UC1'!$A91,Shares!N$2:N$215)*S$83&gt;-1,-SUMIF(Shares!$B$2:$B$215,'UC1'!$A91,Shares!N$2:N$215)*S$83,-1)</f>
        <v>0</v>
      </c>
      <c r="T91" s="9">
        <f>IF(-SUMIF(Shares!$B$2:$B$215,'UC1'!$A91,Shares!O$2:O$215)*T$83&gt;-1,-SUMIF(Shares!$B$2:$B$215,'UC1'!$A91,Shares!O$2:O$215)*T$83,-1)</f>
        <v>0</v>
      </c>
      <c r="U91" s="9">
        <f>IF(-SUMIF(Shares!$B$2:$B$215,'UC1'!$A91,Shares!P$2:P$215)*U$83&gt;-1,-SUMIF(Shares!$B$2:$B$215,'UC1'!$A91,Shares!P$2:P$215)*U$83,-1)</f>
        <v>-0.58024885557964301</v>
      </c>
      <c r="V91" s="9">
        <f>IF(-SUMIF(Shares!$B$2:$B$215,'UC1'!$A91,Shares!Q$2:Q$215)*V$83&gt;-1,-SUMIF(Shares!$B$2:$B$215,'UC1'!$A91,Shares!Q$2:Q$215)*V$83,-1)</f>
        <v>-0.10848206421800852</v>
      </c>
      <c r="W91" s="9">
        <f>IF(-SUMIF(Shares!$B$2:$B$215,'UC1'!$A91,Shares!R$2:R$215)*W$83&gt;-1,-SUMIF(Shares!$B$2:$B$215,'UC1'!$A91,Shares!R$2:R$215)*W$83,-1)</f>
        <v>-0.22427401724875712</v>
      </c>
      <c r="X91" s="9">
        <f>IF(-SUMIF(Shares!$B$2:$B$215,'UC1'!$A91,Shares!S$2:S$215)*X$83&gt;-1,-SUMIF(Shares!$B$2:$B$215,'UC1'!$A91,Shares!S$2:S$215)*X$83,-1)</f>
        <v>-0.15591602459455309</v>
      </c>
      <c r="Y91" s="9">
        <f>IF(-SUMIF(Shares!$B$2:$B$215,'UC1'!$A91,Shares!T$2:T$215)*Y$83&gt;-1,-SUMIF(Shares!$B$2:$B$215,'UC1'!$A91,Shares!T$2:T$215)*Y$83,-1)</f>
        <v>0</v>
      </c>
      <c r="Z91" s="9">
        <f>IF(-SUMIF(Shares!$B$2:$B$215,'UC1'!$A91,Shares!U$2:U$215)*Z$83&gt;-1,-SUMIF(Shares!$B$2:$B$215,'UC1'!$A91,Shares!U$2:U$215)*Z$83,-1)</f>
        <v>-0.32633184488612815</v>
      </c>
      <c r="AA91" s="9">
        <f>IF(-SUMIF(Shares!$B$2:$B$215,'UC1'!$A91,Shares!V$2:V$215)*AA$83&gt;-1,-SUMIF(Shares!$B$2:$B$215,'UC1'!$A91,Shares!V$2:V$215)*AA$83,-1)</f>
        <v>-1.3012786712958054E-2</v>
      </c>
      <c r="AB91" s="9">
        <f>IF(-SUMIF(Shares!$B$2:$B$215,'UC1'!$A91,Shares!W$2:W$215)*AB$83&gt;-1,-SUMIF(Shares!$B$2:$B$215,'UC1'!$A91,Shares!W$2:W$215)*AB$83,-1)</f>
        <v>-8.6596737101736321E-2</v>
      </c>
      <c r="AC91" s="9">
        <f>IF(-SUMIF(Shares!$B$2:$B$215,'UC1'!$A91,Shares!X$2:X$215)*AC$83&gt;-1,-SUMIF(Shares!$B$2:$B$215,'UC1'!$A91,Shares!X$2:X$215)*AC$83,-1)</f>
        <v>-0.80665886984746127</v>
      </c>
      <c r="AD91" s="9">
        <f>IF(-SUMIF(Shares!$B$2:$B$215,'UC1'!$A91,Shares!Y$2:Y$215)*AD$83&gt;-1,-SUMIF(Shares!$B$2:$B$215,'UC1'!$A91,Shares!Y$2:Y$215)*AD$83,-1)</f>
        <v>-0.11884561881000573</v>
      </c>
      <c r="AE91" s="9">
        <f>IF(-SUMIF(Shares!$B$2:$B$215,'UC1'!$A91,Shares!Z$2:Z$215)*AE$83&gt;-1,-SUMIF(Shares!$B$2:$B$215,'UC1'!$A91,Shares!Z$2:Z$215)*AE$83,-1)</f>
        <v>-0.57595788066657527</v>
      </c>
      <c r="AF91" s="9">
        <f>IF(-SUMIF(Shares!$B$2:$B$215,'UC1'!$A91,Shares!AA$2:AA$215)*AF$83&gt;-1,-SUMIF(Shares!$B$2:$B$215,'UC1'!$A91,Shares!AA$2:AA$215)*AF$83,-1)</f>
        <v>0</v>
      </c>
      <c r="AG91" s="9">
        <f>IF(-SUMIF(Shares!$B$2:$B$215,'UC1'!$A91,Shares!AB$2:AB$215)*AG$83&gt;-1,-SUMIF(Shares!$B$2:$B$215,'UC1'!$A91,Shares!AB$2:AB$215)*AG$83,-1)</f>
        <v>-0.22599284258575159</v>
      </c>
      <c r="AH91" s="9">
        <f>IF(-SUMIF(Shares!$B$2:$B$215,'UC1'!$A91,Shares!AC$2:AC$215)*AH$83&gt;-1,-SUMIF(Shares!$B$2:$B$215,'UC1'!$A91,Shares!AC$2:AC$215)*AH$83,-1)</f>
        <v>0</v>
      </c>
      <c r="AI91" s="9">
        <f>IF(-SUMIF(Shares!$B$2:$B$215,'UC1'!$A91,Shares!AD$2:AD$215)*AI$83&gt;-1,-SUMIF(Shares!$B$2:$B$215,'UC1'!$A91,Shares!AD$2:AD$215)*AI$83,-1)</f>
        <v>-0.1061695958153473</v>
      </c>
      <c r="AJ91" s="9">
        <f>IF(-SUMIF(Shares!$B$2:$B$215,'UC1'!$A91,Shares!AE$2:AE$215)*AJ$83&gt;-1,-SUMIF(Shares!$B$2:$B$215,'UC1'!$A91,Shares!AE$2:AE$215)*AJ$83,-1)</f>
        <v>-0.19132932414173853</v>
      </c>
      <c r="AK91" s="9">
        <f>IF(-SUMIF(Shares!$B$2:$B$215,'UC1'!$A91,Shares!AF$2:AF$215)*AK$83&gt;-1,-SUMIF(Shares!$B$2:$B$215,'UC1'!$A91,Shares!AF$2:AF$215)*AK$83,-1)</f>
        <v>-0.25650236970462981</v>
      </c>
      <c r="AL91" s="9">
        <f>IF(-SUMIF(Shares!$B$2:$B$215,'UC1'!$A91,Shares!AG$2:AG$215)*AL$83&gt;-1,-SUMIF(Shares!$B$2:$B$215,'UC1'!$A91,Shares!AG$2:AG$215)*AL$83,-1)</f>
        <v>-2.3698079283903144E-2</v>
      </c>
      <c r="AM91" s="9">
        <f>IF(-SUMIF(Shares!$B$2:$B$215,'UC1'!$A91,Shares!AH$2:AH$215)*AM$83&gt;-1,-SUMIF(Shares!$B$2:$B$215,'UC1'!$A91,Shares!AH$2:AH$215)*AM$83,-1)</f>
        <v>-0.29095979938104466</v>
      </c>
      <c r="AN91" s="9">
        <f>IF(-SUMIF(Shares!$B$2:$B$215,'UC1'!$A91,Shares!AI$2:AI$215)*AN$83&gt;-1,-SUMIF(Shares!$B$2:$B$215,'UC1'!$A91,Shares!AI$2:AI$215)*AN$83,-1)</f>
        <v>-0.36627141202564634</v>
      </c>
      <c r="AO91" s="9">
        <f>IF(-SUMIF(Shares!$B$2:$B$215,'UC1'!$A91,Shares!AJ$2:AJ$215)*AO$83&gt;-1,-SUMIF(Shares!$B$2:$B$215,'UC1'!$A91,Shares!AJ$2:AJ$215)*AO$83,-1)</f>
        <v>-0.50101589696109627</v>
      </c>
      <c r="AP91" s="9">
        <f>IF(-SUMIF(Shares!$B$2:$B$215,'UC1'!$A91,Shares!AK$2:AK$215)*AP$83&gt;-1,-SUMIF(Shares!$B$2:$B$215,'UC1'!$A91,Shares!AK$2:AK$215)*AP$83,-1)</f>
        <v>-0.21537299794088513</v>
      </c>
      <c r="AQ91" s="9">
        <f>IF(-SUMIF(Shares!$B$2:$B$215,'UC1'!$A91,Shares!AL$2:AL$215)*AQ$83&gt;-1,-SUMIF(Shares!$B$2:$B$215,'UC1'!$A91,Shares!AL$2:AL$215)*AQ$83,-1)</f>
        <v>-0.23575005672039706</v>
      </c>
      <c r="AR91" s="9">
        <f>IF(-SUMIF(Shares!$B$2:$B$215,'UC1'!$A91,Shares!AM$2:AM$215)*AR$83&gt;-1,-SUMIF(Shares!$B$2:$B$215,'UC1'!$A91,Shares!AM$2:AM$215)*AR$83,-1)</f>
        <v>-6.5642400952915986E-2</v>
      </c>
      <c r="AS91">
        <v>0</v>
      </c>
      <c r="AT91">
        <v>5</v>
      </c>
    </row>
    <row r="92" spans="1:46">
      <c r="A92" t="s">
        <v>203</v>
      </c>
      <c r="C92" t="str">
        <f t="shared" ref="C92:C97" si="25">"\I: RCUC-Lo_"&amp;A92</f>
        <v>\I: RCUC-Lo_C_ES-WH-HO_HET</v>
      </c>
      <c r="D92" s="8" t="s">
        <v>265</v>
      </c>
      <c r="E92" t="str">
        <f t="shared" si="24"/>
        <v>NR_ES-HO-WatHeat</v>
      </c>
      <c r="F92" t="str">
        <f t="shared" ref="F92:F97" si="26">"NR_ES-"&amp;MID(A92,9,2)&amp;"-WatHeat"</f>
        <v>NR_ES-HO-WatHeat</v>
      </c>
      <c r="G92">
        <v>1</v>
      </c>
      <c r="H92" s="9">
        <f>IF(-SUMIF(Shares!$B$2:$B$215,'UC1'!$A92,Shares!C$2:C$215)*H$83&gt;-1,-SUMIF(Shares!$B$2:$B$215,'UC1'!$A92,Shares!C$2:C$215)*H$83,-1)</f>
        <v>0</v>
      </c>
      <c r="I92" s="9">
        <f>IF(-SUMIF(Shares!$B$2:$B$215,'UC1'!$A92,Shares!D$2:D$215)*I$83&gt;-1,-SUMIF(Shares!$B$2:$B$215,'UC1'!$A92,Shares!D$2:D$215)*I$83,-1)</f>
        <v>-0.40033894496357764</v>
      </c>
      <c r="J92" s="9">
        <f>IF(-SUMIF(Shares!$B$2:$B$215,'UC1'!$A92,Shares!E$2:E$215)*J$83&gt;-1,-SUMIF(Shares!$B$2:$B$215,'UC1'!$A92,Shares!E$2:E$215)*J$83,-1)</f>
        <v>-0.69570010337432042</v>
      </c>
      <c r="K92" s="9">
        <f>IF(-SUMIF(Shares!$B$2:$B$215,'UC1'!$A92,Shares!F$2:F$215)*K$83&gt;-1,-SUMIF(Shares!$B$2:$B$215,'UC1'!$A92,Shares!F$2:F$215)*K$83,-1)</f>
        <v>-8.2104975281425824E-2</v>
      </c>
      <c r="L92" s="9">
        <f>IF(-SUMIF(Shares!$B$2:$B$215,'UC1'!$A92,Shares!G$2:G$215)*L$83&gt;-1,-SUMIF(Shares!$B$2:$B$215,'UC1'!$A92,Shares!G$2:G$215)*L$83,-1)</f>
        <v>-0.21882921297639851</v>
      </c>
      <c r="M92" s="9">
        <f>IF(-SUMIF(Shares!$B$2:$B$215,'UC1'!$A92,Shares!H$2:H$215)*M$83&gt;-1,-SUMIF(Shares!$B$2:$B$215,'UC1'!$A92,Shares!H$2:H$215)*M$83,-1)</f>
        <v>-9.4957593964855272E-2</v>
      </c>
      <c r="N92" s="9">
        <f>IF(-SUMIF(Shares!$B$2:$B$215,'UC1'!$A92,Shares!I$2:I$215)*N$83&gt;-1,-SUMIF(Shares!$B$2:$B$215,'UC1'!$A92,Shares!I$2:I$215)*N$83,-1)</f>
        <v>0</v>
      </c>
      <c r="O92" s="9">
        <f>IF(-SUMIF(Shares!$B$2:$B$215,'UC1'!$A92,Shares!J$2:J$215)*O$83&gt;-1,-SUMIF(Shares!$B$2:$B$215,'UC1'!$A92,Shares!J$2:J$215)*O$83,-1)</f>
        <v>-0.3910072821278468</v>
      </c>
      <c r="P92" s="9">
        <f>IF(-SUMIF(Shares!$B$2:$B$215,'UC1'!$A92,Shares!K$2:K$215)*P$83&gt;-1,-SUMIF(Shares!$B$2:$B$215,'UC1'!$A92,Shares!K$2:K$215)*P$83,-1)</f>
        <v>-0.34453145565025672</v>
      </c>
      <c r="Q92" s="9">
        <f>IF(-SUMIF(Shares!$B$2:$B$215,'UC1'!$A92,Shares!L$2:L$215)*Q$83&gt;-1,-SUMIF(Shares!$B$2:$B$215,'UC1'!$A92,Shares!L$2:L$215)*Q$83,-1)</f>
        <v>-0.55626166402424582</v>
      </c>
      <c r="R92" s="9">
        <f>IF(-SUMIF(Shares!$B$2:$B$215,'UC1'!$A92,Shares!M$2:M$215)*R$83&gt;-1,-SUMIF(Shares!$B$2:$B$215,'UC1'!$A92,Shares!M$2:M$215)*R$83,-1)</f>
        <v>-0.56454630781411719</v>
      </c>
      <c r="S92" s="9">
        <f>IF(-SUMIF(Shares!$B$2:$B$215,'UC1'!$A92,Shares!N$2:N$215)*S$83&gt;-1,-SUMIF(Shares!$B$2:$B$215,'UC1'!$A92,Shares!N$2:N$215)*S$83,-1)</f>
        <v>0</v>
      </c>
      <c r="T92" s="9">
        <f>IF(-SUMIF(Shares!$B$2:$B$215,'UC1'!$A92,Shares!O$2:O$215)*T$83&gt;-1,-SUMIF(Shares!$B$2:$B$215,'UC1'!$A92,Shares!O$2:O$215)*T$83,-1)</f>
        <v>0</v>
      </c>
      <c r="U92" s="9">
        <f>IF(-SUMIF(Shares!$B$2:$B$215,'UC1'!$A92,Shares!P$2:P$215)*U$83&gt;-1,-SUMIF(Shares!$B$2:$B$215,'UC1'!$A92,Shares!P$2:P$215)*U$83,-1)</f>
        <v>-0.55441388273369296</v>
      </c>
      <c r="V92" s="9">
        <f>IF(-SUMIF(Shares!$B$2:$B$215,'UC1'!$A92,Shares!Q$2:Q$215)*V$83&gt;-1,-SUMIF(Shares!$B$2:$B$215,'UC1'!$A92,Shares!Q$2:Q$215)*V$83,-1)</f>
        <v>-0.1562598453168409</v>
      </c>
      <c r="W92" s="9">
        <f>IF(-SUMIF(Shares!$B$2:$B$215,'UC1'!$A92,Shares!R$2:R$215)*W$83&gt;-1,-SUMIF(Shares!$B$2:$B$215,'UC1'!$A92,Shares!R$2:R$215)*W$83,-1)</f>
        <v>-0.11267121825757778</v>
      </c>
      <c r="X92" s="9">
        <f>IF(-SUMIF(Shares!$B$2:$B$215,'UC1'!$A92,Shares!S$2:S$215)*X$83&gt;-1,-SUMIF(Shares!$B$2:$B$215,'UC1'!$A92,Shares!S$2:S$215)*X$83,-1)</f>
        <v>-0.21561313591812389</v>
      </c>
      <c r="Y92" s="9">
        <f>IF(-SUMIF(Shares!$B$2:$B$215,'UC1'!$A92,Shares!T$2:T$215)*Y$83&gt;-1,-SUMIF(Shares!$B$2:$B$215,'UC1'!$A92,Shares!T$2:T$215)*Y$83,-1)</f>
        <v>0</v>
      </c>
      <c r="Z92" s="9">
        <f>IF(-SUMIF(Shares!$B$2:$B$215,'UC1'!$A92,Shares!U$2:U$215)*Z$83&gt;-1,-SUMIF(Shares!$B$2:$B$215,'UC1'!$A92,Shares!U$2:U$215)*Z$83,-1)</f>
        <v>-0.8951038070665831</v>
      </c>
      <c r="AA92" s="9">
        <f>IF(-SUMIF(Shares!$B$2:$B$215,'UC1'!$A92,Shares!V$2:V$215)*AA$83&gt;-1,-SUMIF(Shares!$B$2:$B$215,'UC1'!$A92,Shares!V$2:V$215)*AA$83,-1)</f>
        <v>-1.1193204233251236E-2</v>
      </c>
      <c r="AB92" s="9">
        <f>IF(-SUMIF(Shares!$B$2:$B$215,'UC1'!$A92,Shares!W$2:W$215)*AB$83&gt;-1,-SUMIF(Shares!$B$2:$B$215,'UC1'!$A92,Shares!W$2:W$215)*AB$83,-1)</f>
        <v>-3.8570523991624389E-2</v>
      </c>
      <c r="AC92" s="9">
        <f>IF(-SUMIF(Shares!$B$2:$B$215,'UC1'!$A92,Shares!X$2:X$215)*AC$83&gt;-1,-SUMIF(Shares!$B$2:$B$215,'UC1'!$A92,Shares!X$2:X$215)*AC$83,-1)</f>
        <v>-0.83355389084520171</v>
      </c>
      <c r="AD92" s="9">
        <f>IF(-SUMIF(Shares!$B$2:$B$215,'UC1'!$A92,Shares!Y$2:Y$215)*AD$83&gt;-1,-SUMIF(Shares!$B$2:$B$215,'UC1'!$A92,Shares!Y$2:Y$215)*AD$83,-1)</f>
        <v>-0.4199257293815587</v>
      </c>
      <c r="AE92" s="9">
        <f>IF(-SUMIF(Shares!$B$2:$B$215,'UC1'!$A92,Shares!Z$2:Z$215)*AE$83&gt;-1,-SUMIF(Shares!$B$2:$B$215,'UC1'!$A92,Shares!Z$2:Z$215)*AE$83,-1)</f>
        <v>-0.59501850964458558</v>
      </c>
      <c r="AF92" s="9">
        <f>IF(-SUMIF(Shares!$B$2:$B$215,'UC1'!$A92,Shares!AA$2:AA$215)*AF$83&gt;-1,-SUMIF(Shares!$B$2:$B$215,'UC1'!$A92,Shares!AA$2:AA$215)*AF$83,-1)</f>
        <v>0</v>
      </c>
      <c r="AG92" s="9">
        <f>IF(-SUMIF(Shares!$B$2:$B$215,'UC1'!$A92,Shares!AB$2:AB$215)*AG$83&gt;-1,-SUMIF(Shares!$B$2:$B$215,'UC1'!$A92,Shares!AB$2:AB$215)*AG$83,-1)</f>
        <v>-0.11641412366269606</v>
      </c>
      <c r="AH92" s="9">
        <f>IF(-SUMIF(Shares!$B$2:$B$215,'UC1'!$A92,Shares!AC$2:AC$215)*AH$83&gt;-1,-SUMIF(Shares!$B$2:$B$215,'UC1'!$A92,Shares!AC$2:AC$215)*AH$83,-1)</f>
        <v>0</v>
      </c>
      <c r="AI92" s="9">
        <f>IF(-SUMIF(Shares!$B$2:$B$215,'UC1'!$A92,Shares!AD$2:AD$215)*AI$83&gt;-1,-SUMIF(Shares!$B$2:$B$215,'UC1'!$A92,Shares!AD$2:AD$215)*AI$83,-1)</f>
        <v>-0.25688038944135888</v>
      </c>
      <c r="AJ92" s="9">
        <f>IF(-SUMIF(Shares!$B$2:$B$215,'UC1'!$A92,Shares!AE$2:AE$215)*AJ$83&gt;-1,-SUMIF(Shares!$B$2:$B$215,'UC1'!$A92,Shares!AE$2:AE$215)*AJ$83,-1)</f>
        <v>-0.10120857634025354</v>
      </c>
      <c r="AK92" s="9">
        <f>IF(-SUMIF(Shares!$B$2:$B$215,'UC1'!$A92,Shares!AF$2:AF$215)*AK$83&gt;-1,-SUMIF(Shares!$B$2:$B$215,'UC1'!$A92,Shares!AF$2:AF$215)*AK$83,-1)</f>
        <v>-0.20474025442503832</v>
      </c>
      <c r="AL92" s="9">
        <f>IF(-SUMIF(Shares!$B$2:$B$215,'UC1'!$A92,Shares!AG$2:AG$215)*AL$83&gt;-1,-SUMIF(Shares!$B$2:$B$215,'UC1'!$A92,Shares!AG$2:AG$215)*AL$83,-1)</f>
        <v>-1.3541512038478466E-2</v>
      </c>
      <c r="AM92" s="9">
        <f>IF(-SUMIF(Shares!$B$2:$B$215,'UC1'!$A92,Shares!AH$2:AH$215)*AM$83&gt;-1,-SUMIF(Shares!$B$2:$B$215,'UC1'!$A92,Shares!AH$2:AH$215)*AM$83,-1)</f>
        <v>-0.31349231914782072</v>
      </c>
      <c r="AN92" s="9">
        <f>IF(-SUMIF(Shares!$B$2:$B$215,'UC1'!$A92,Shares!AI$2:AI$215)*AN$83&gt;-1,-SUMIF(Shares!$B$2:$B$215,'UC1'!$A92,Shares!AI$2:AI$215)*AN$83,-1)</f>
        <v>-0.28442475182091664</v>
      </c>
      <c r="AO92" s="9">
        <f>IF(-SUMIF(Shares!$B$2:$B$215,'UC1'!$A92,Shares!AJ$2:AJ$215)*AO$83&gt;-1,-SUMIF(Shares!$B$2:$B$215,'UC1'!$A92,Shares!AJ$2:AJ$215)*AO$83,-1)</f>
        <v>-0.57792527893368439</v>
      </c>
      <c r="AP92" s="9">
        <f>IF(-SUMIF(Shares!$B$2:$B$215,'UC1'!$A92,Shares!AK$2:AK$215)*AP$83&gt;-1,-SUMIF(Shares!$B$2:$B$215,'UC1'!$A92,Shares!AK$2:AK$215)*AP$83,-1)</f>
        <v>-0.16003649963503039</v>
      </c>
      <c r="AQ92" s="9">
        <f>IF(-SUMIF(Shares!$B$2:$B$215,'UC1'!$A92,Shares!AL$2:AL$215)*AQ$83&gt;-1,-SUMIF(Shares!$B$2:$B$215,'UC1'!$A92,Shares!AL$2:AL$215)*AQ$83,-1)</f>
        <v>-0.43690384849646963</v>
      </c>
      <c r="AR92" s="9">
        <f>IF(-SUMIF(Shares!$B$2:$B$215,'UC1'!$A92,Shares!AM$2:AM$215)*AR$83&gt;-1,-SUMIF(Shares!$B$2:$B$215,'UC1'!$A92,Shares!AM$2:AM$215)*AR$83,-1)</f>
        <v>-5.1003811386487609E-2</v>
      </c>
      <c r="AS92">
        <v>0</v>
      </c>
      <c r="AT92">
        <v>5</v>
      </c>
    </row>
    <row r="93" spans="1:46">
      <c r="A93" t="s">
        <v>211</v>
      </c>
      <c r="C93" t="str">
        <f t="shared" si="25"/>
        <v>\I: RCUC-Lo_C_ES-WH-HR_HET</v>
      </c>
      <c r="D93" s="8" t="s">
        <v>265</v>
      </c>
      <c r="E93" t="str">
        <f t="shared" si="24"/>
        <v>NR_ES-HR-WatHeat</v>
      </c>
      <c r="F93" t="str">
        <f t="shared" si="26"/>
        <v>NR_ES-HR-WatHeat</v>
      </c>
      <c r="G93">
        <v>1</v>
      </c>
      <c r="H93" s="9">
        <f>IF(-SUMIF(Shares!$B$2:$B$215,'UC1'!$A93,Shares!C$2:C$215)*H$83&gt;-1,-SUMIF(Shares!$B$2:$B$215,'UC1'!$A93,Shares!C$2:C$215)*H$83,-1)</f>
        <v>0</v>
      </c>
      <c r="I93" s="9">
        <f>IF(-SUMIF(Shares!$B$2:$B$215,'UC1'!$A93,Shares!D$2:D$215)*I$83&gt;-1,-SUMIF(Shares!$B$2:$B$215,'UC1'!$A93,Shares!D$2:D$215)*I$83,-1)</f>
        <v>-0.40033894496357703</v>
      </c>
      <c r="J93" s="9">
        <f>IF(-SUMIF(Shares!$B$2:$B$215,'UC1'!$A93,Shares!E$2:E$215)*J$83&gt;-1,-SUMIF(Shares!$B$2:$B$215,'UC1'!$A93,Shares!E$2:E$215)*J$83,-1)</f>
        <v>-0.69570010337432153</v>
      </c>
      <c r="K93" s="9">
        <f>IF(-SUMIF(Shares!$B$2:$B$215,'UC1'!$A93,Shares!F$2:F$215)*K$83&gt;-1,-SUMIF(Shares!$B$2:$B$215,'UC1'!$A93,Shares!F$2:F$215)*K$83,-1)</f>
        <v>-8.2104975281425921E-2</v>
      </c>
      <c r="L93" s="9">
        <f>IF(-SUMIF(Shares!$B$2:$B$215,'UC1'!$A93,Shares!G$2:G$215)*L$83&gt;-1,-SUMIF(Shares!$B$2:$B$215,'UC1'!$A93,Shares!G$2:G$215)*L$83,-1)</f>
        <v>-0.21882921297639796</v>
      </c>
      <c r="M93" s="9">
        <f>IF(-SUMIF(Shares!$B$2:$B$215,'UC1'!$A93,Shares!H$2:H$215)*M$83&gt;-1,-SUMIF(Shares!$B$2:$B$215,'UC1'!$A93,Shares!H$2:H$215)*M$83,-1)</f>
        <v>-9.4957593964855161E-2</v>
      </c>
      <c r="N93" s="9">
        <f>IF(-SUMIF(Shares!$B$2:$B$215,'UC1'!$A93,Shares!I$2:I$215)*N$83&gt;-1,-SUMIF(Shares!$B$2:$B$215,'UC1'!$A93,Shares!I$2:I$215)*N$83,-1)</f>
        <v>0</v>
      </c>
      <c r="O93" s="9">
        <f>IF(-SUMIF(Shares!$B$2:$B$215,'UC1'!$A93,Shares!J$2:J$215)*O$83&gt;-1,-SUMIF(Shares!$B$2:$B$215,'UC1'!$A93,Shares!J$2:J$215)*O$83,-1)</f>
        <v>-0.39100728212784669</v>
      </c>
      <c r="P93" s="9">
        <f>IF(-SUMIF(Shares!$B$2:$B$215,'UC1'!$A93,Shares!K$2:K$215)*P$83&gt;-1,-SUMIF(Shares!$B$2:$B$215,'UC1'!$A93,Shares!K$2:K$215)*P$83,-1)</f>
        <v>-0.34453145565025639</v>
      </c>
      <c r="Q93" s="9">
        <f>IF(-SUMIF(Shares!$B$2:$B$215,'UC1'!$A93,Shares!L$2:L$215)*Q$83&gt;-1,-SUMIF(Shares!$B$2:$B$215,'UC1'!$A93,Shares!L$2:L$215)*Q$83,-1)</f>
        <v>-0.55626166402424471</v>
      </c>
      <c r="R93" s="9">
        <f>IF(-SUMIF(Shares!$B$2:$B$215,'UC1'!$A93,Shares!M$2:M$215)*R$83&gt;-1,-SUMIF(Shares!$B$2:$B$215,'UC1'!$A93,Shares!M$2:M$215)*R$83,-1)</f>
        <v>-0.56454630781411852</v>
      </c>
      <c r="S93" s="9">
        <f>IF(-SUMIF(Shares!$B$2:$B$215,'UC1'!$A93,Shares!N$2:N$215)*S$83&gt;-1,-SUMIF(Shares!$B$2:$B$215,'UC1'!$A93,Shares!N$2:N$215)*S$83,-1)</f>
        <v>0</v>
      </c>
      <c r="T93" s="9">
        <f>IF(-SUMIF(Shares!$B$2:$B$215,'UC1'!$A93,Shares!O$2:O$215)*T$83&gt;-1,-SUMIF(Shares!$B$2:$B$215,'UC1'!$A93,Shares!O$2:O$215)*T$83,-1)</f>
        <v>0</v>
      </c>
      <c r="U93" s="9">
        <f>IF(-SUMIF(Shares!$B$2:$B$215,'UC1'!$A93,Shares!P$2:P$215)*U$83&gt;-1,-SUMIF(Shares!$B$2:$B$215,'UC1'!$A93,Shares!P$2:P$215)*U$83,-1)</f>
        <v>-0.55441388273369174</v>
      </c>
      <c r="V93" s="9">
        <f>IF(-SUMIF(Shares!$B$2:$B$215,'UC1'!$A93,Shares!Q$2:Q$215)*V$83&gt;-1,-SUMIF(Shares!$B$2:$B$215,'UC1'!$A93,Shares!Q$2:Q$215)*V$83,-1)</f>
        <v>-0.15625984531684062</v>
      </c>
      <c r="W93" s="9">
        <f>IF(-SUMIF(Shares!$B$2:$B$215,'UC1'!$A93,Shares!R$2:R$215)*W$83&gt;-1,-SUMIF(Shares!$B$2:$B$215,'UC1'!$A93,Shares!R$2:R$215)*W$83,-1)</f>
        <v>-0.11267121825757788</v>
      </c>
      <c r="X93" s="9">
        <f>IF(-SUMIF(Shares!$B$2:$B$215,'UC1'!$A93,Shares!S$2:S$215)*X$83&gt;-1,-SUMIF(Shares!$B$2:$B$215,'UC1'!$A93,Shares!S$2:S$215)*X$83,-1)</f>
        <v>-0.21561313591812423</v>
      </c>
      <c r="Y93" s="9">
        <f>IF(-SUMIF(Shares!$B$2:$B$215,'UC1'!$A93,Shares!T$2:T$215)*Y$83&gt;-1,-SUMIF(Shares!$B$2:$B$215,'UC1'!$A93,Shares!T$2:T$215)*Y$83,-1)</f>
        <v>0</v>
      </c>
      <c r="Z93" s="9">
        <f>IF(-SUMIF(Shares!$B$2:$B$215,'UC1'!$A93,Shares!U$2:U$215)*Z$83&gt;-1,-SUMIF(Shares!$B$2:$B$215,'UC1'!$A93,Shares!U$2:U$215)*Z$83,-1)</f>
        <v>-0.8951038070665831</v>
      </c>
      <c r="AA93" s="9">
        <f>IF(-SUMIF(Shares!$B$2:$B$215,'UC1'!$A93,Shares!V$2:V$215)*AA$83&gt;-1,-SUMIF(Shares!$B$2:$B$215,'UC1'!$A93,Shares!V$2:V$215)*AA$83,-1)</f>
        <v>-1.1193204233251248E-2</v>
      </c>
      <c r="AB93" s="9">
        <f>IF(-SUMIF(Shares!$B$2:$B$215,'UC1'!$A93,Shares!W$2:W$215)*AB$83&gt;-1,-SUMIF(Shares!$B$2:$B$215,'UC1'!$A93,Shares!W$2:W$215)*AB$83,-1)</f>
        <v>-3.8570523991624313E-2</v>
      </c>
      <c r="AC93" s="9">
        <f>IF(-SUMIF(Shares!$B$2:$B$215,'UC1'!$A93,Shares!X$2:X$215)*AC$83&gt;-1,-SUMIF(Shares!$B$2:$B$215,'UC1'!$A93,Shares!X$2:X$215)*AC$83,-1)</f>
        <v>-0.83355389084520148</v>
      </c>
      <c r="AD93" s="9">
        <f>IF(-SUMIF(Shares!$B$2:$B$215,'UC1'!$A93,Shares!Y$2:Y$215)*AD$83&gt;-1,-SUMIF(Shares!$B$2:$B$215,'UC1'!$A93,Shares!Y$2:Y$215)*AD$83,-1)</f>
        <v>-0.41992572938155959</v>
      </c>
      <c r="AE93" s="9">
        <f>IF(-SUMIF(Shares!$B$2:$B$215,'UC1'!$A93,Shares!Z$2:Z$215)*AE$83&gt;-1,-SUMIF(Shares!$B$2:$B$215,'UC1'!$A93,Shares!Z$2:Z$215)*AE$83,-1)</f>
        <v>-0.59501850964458514</v>
      </c>
      <c r="AF93" s="9">
        <f>IF(-SUMIF(Shares!$B$2:$B$215,'UC1'!$A93,Shares!AA$2:AA$215)*AF$83&gt;-1,-SUMIF(Shares!$B$2:$B$215,'UC1'!$A93,Shares!AA$2:AA$215)*AF$83,-1)</f>
        <v>0</v>
      </c>
      <c r="AG93" s="9">
        <f>IF(-SUMIF(Shares!$B$2:$B$215,'UC1'!$A93,Shares!AB$2:AB$215)*AG$83&gt;-1,-SUMIF(Shares!$B$2:$B$215,'UC1'!$A93,Shares!AB$2:AB$215)*AG$83,-1)</f>
        <v>-0.11641412366269588</v>
      </c>
      <c r="AH93" s="9">
        <f>IF(-SUMIF(Shares!$B$2:$B$215,'UC1'!$A93,Shares!AC$2:AC$215)*AH$83&gt;-1,-SUMIF(Shares!$B$2:$B$215,'UC1'!$A93,Shares!AC$2:AC$215)*AH$83,-1)</f>
        <v>0</v>
      </c>
      <c r="AI93" s="9">
        <f>IF(-SUMIF(Shares!$B$2:$B$215,'UC1'!$A93,Shares!AD$2:AD$215)*AI$83&gt;-1,-SUMIF(Shares!$B$2:$B$215,'UC1'!$A93,Shares!AD$2:AD$215)*AI$83,-1)</f>
        <v>-0.2568803894413591</v>
      </c>
      <c r="AJ93" s="9">
        <f>IF(-SUMIF(Shares!$B$2:$B$215,'UC1'!$A93,Shares!AE$2:AE$215)*AJ$83&gt;-1,-SUMIF(Shares!$B$2:$B$215,'UC1'!$A93,Shares!AE$2:AE$215)*AJ$83,-1)</f>
        <v>-0.10120857634025339</v>
      </c>
      <c r="AK93" s="9">
        <f>IF(-SUMIF(Shares!$B$2:$B$215,'UC1'!$A93,Shares!AF$2:AF$215)*AK$83&gt;-1,-SUMIF(Shares!$B$2:$B$215,'UC1'!$A93,Shares!AF$2:AF$215)*AK$83,-1)</f>
        <v>-0.20474025442503818</v>
      </c>
      <c r="AL93" s="9">
        <f>IF(-SUMIF(Shares!$B$2:$B$215,'UC1'!$A93,Shares!AG$2:AG$215)*AL$83&gt;-1,-SUMIF(Shares!$B$2:$B$215,'UC1'!$A93,Shares!AG$2:AG$215)*AL$83,-1)</f>
        <v>-1.3541512038478455E-2</v>
      </c>
      <c r="AM93" s="9">
        <f>IF(-SUMIF(Shares!$B$2:$B$215,'UC1'!$A93,Shares!AH$2:AH$215)*AM$83&gt;-1,-SUMIF(Shares!$B$2:$B$215,'UC1'!$A93,Shares!AH$2:AH$215)*AM$83,-1)</f>
        <v>-0.31349231914782072</v>
      </c>
      <c r="AN93" s="9">
        <f>IF(-SUMIF(Shares!$B$2:$B$215,'UC1'!$A93,Shares!AI$2:AI$215)*AN$83&gt;-1,-SUMIF(Shares!$B$2:$B$215,'UC1'!$A93,Shares!AI$2:AI$215)*AN$83,-1)</f>
        <v>-0.28442475182091714</v>
      </c>
      <c r="AO93" s="9">
        <f>IF(-SUMIF(Shares!$B$2:$B$215,'UC1'!$A93,Shares!AJ$2:AJ$215)*AO$83&gt;-1,-SUMIF(Shares!$B$2:$B$215,'UC1'!$A93,Shares!AJ$2:AJ$215)*AO$83,-1)</f>
        <v>-0.57792527893368517</v>
      </c>
      <c r="AP93" s="9">
        <f>IF(-SUMIF(Shares!$B$2:$B$215,'UC1'!$A93,Shares!AK$2:AK$215)*AP$83&gt;-1,-SUMIF(Shares!$B$2:$B$215,'UC1'!$A93,Shares!AK$2:AK$215)*AP$83,-1)</f>
        <v>-0.16003649963503069</v>
      </c>
      <c r="AQ93" s="9">
        <f>IF(-SUMIF(Shares!$B$2:$B$215,'UC1'!$A93,Shares!AL$2:AL$215)*AQ$83&gt;-1,-SUMIF(Shares!$B$2:$B$215,'UC1'!$A93,Shares!AL$2:AL$215)*AQ$83,-1)</f>
        <v>-0.43690384849646913</v>
      </c>
      <c r="AR93" s="9">
        <f>IF(-SUMIF(Shares!$B$2:$B$215,'UC1'!$A93,Shares!AM$2:AM$215)*AR$83&gt;-1,-SUMIF(Shares!$B$2:$B$215,'UC1'!$A93,Shares!AM$2:AM$215)*AR$83,-1)</f>
        <v>-5.1003811386487651E-2</v>
      </c>
      <c r="AS93">
        <v>0</v>
      </c>
      <c r="AT93">
        <v>5</v>
      </c>
    </row>
    <row r="94" spans="1:46">
      <c r="A94" t="s">
        <v>219</v>
      </c>
      <c r="C94" t="str">
        <f t="shared" si="25"/>
        <v>\I: RCUC-Lo_C_ES-WH-OF_HET</v>
      </c>
      <c r="D94" s="8" t="s">
        <v>265</v>
      </c>
      <c r="E94" t="str">
        <f t="shared" si="24"/>
        <v>NR_ES-OF-WatHeat</v>
      </c>
      <c r="F94" t="str">
        <f t="shared" si="26"/>
        <v>NR_ES-OF-WatHeat</v>
      </c>
      <c r="G94">
        <v>1</v>
      </c>
      <c r="H94" s="9">
        <f>IF(-SUMIF(Shares!$B$2:$B$215,'UC1'!$A94,Shares!C$2:C$215)*H$83&gt;-1,-SUMIF(Shares!$B$2:$B$215,'UC1'!$A94,Shares!C$2:C$215)*H$83,-1)</f>
        <v>0</v>
      </c>
      <c r="I94" s="9">
        <f>IF(-SUMIF(Shares!$B$2:$B$215,'UC1'!$A94,Shares!D$2:D$215)*I$83&gt;-1,-SUMIF(Shares!$B$2:$B$215,'UC1'!$A94,Shares!D$2:D$215)*I$83,-1)</f>
        <v>-0.40033894496357675</v>
      </c>
      <c r="J94" s="9">
        <f>IF(-SUMIF(Shares!$B$2:$B$215,'UC1'!$A94,Shares!E$2:E$215)*J$83&gt;-1,-SUMIF(Shares!$B$2:$B$215,'UC1'!$A94,Shares!E$2:E$215)*J$83,-1)</f>
        <v>-0.69570010337432198</v>
      </c>
      <c r="K94" s="9">
        <f>IF(-SUMIF(Shares!$B$2:$B$215,'UC1'!$A94,Shares!F$2:F$215)*K$83&gt;-1,-SUMIF(Shares!$B$2:$B$215,'UC1'!$A94,Shares!F$2:F$215)*K$83,-1)</f>
        <v>-8.2104975281425893E-2</v>
      </c>
      <c r="L94" s="9">
        <f>IF(-SUMIF(Shares!$B$2:$B$215,'UC1'!$A94,Shares!G$2:G$215)*L$83&gt;-1,-SUMIF(Shares!$B$2:$B$215,'UC1'!$A94,Shares!G$2:G$215)*L$83,-1)</f>
        <v>-0.21882921297639871</v>
      </c>
      <c r="M94" s="9">
        <f>IF(-SUMIF(Shares!$B$2:$B$215,'UC1'!$A94,Shares!H$2:H$215)*M$83&gt;-1,-SUMIF(Shares!$B$2:$B$215,'UC1'!$A94,Shares!H$2:H$215)*M$83,-1)</f>
        <v>-9.4957593964855203E-2</v>
      </c>
      <c r="N94" s="9">
        <f>IF(-SUMIF(Shares!$B$2:$B$215,'UC1'!$A94,Shares!I$2:I$215)*N$83&gt;-1,-SUMIF(Shares!$B$2:$B$215,'UC1'!$A94,Shares!I$2:I$215)*N$83,-1)</f>
        <v>0</v>
      </c>
      <c r="O94" s="9">
        <f>IF(-SUMIF(Shares!$B$2:$B$215,'UC1'!$A94,Shares!J$2:J$215)*O$83&gt;-1,-SUMIF(Shares!$B$2:$B$215,'UC1'!$A94,Shares!J$2:J$215)*O$83,-1)</f>
        <v>-0.39100728212784702</v>
      </c>
      <c r="P94" s="9">
        <f>IF(-SUMIF(Shares!$B$2:$B$215,'UC1'!$A94,Shares!K$2:K$215)*P$83&gt;-1,-SUMIF(Shares!$B$2:$B$215,'UC1'!$A94,Shares!K$2:K$215)*P$83,-1)</f>
        <v>-0.34453145565025661</v>
      </c>
      <c r="Q94" s="9">
        <f>IF(-SUMIF(Shares!$B$2:$B$215,'UC1'!$A94,Shares!L$2:L$215)*Q$83&gt;-1,-SUMIF(Shares!$B$2:$B$215,'UC1'!$A94,Shares!L$2:L$215)*Q$83,-1)</f>
        <v>-0.55626166402424593</v>
      </c>
      <c r="R94" s="9">
        <f>IF(-SUMIF(Shares!$B$2:$B$215,'UC1'!$A94,Shares!M$2:M$215)*R$83&gt;-1,-SUMIF(Shares!$B$2:$B$215,'UC1'!$A94,Shares!M$2:M$215)*R$83,-1)</f>
        <v>-0.56454630781411685</v>
      </c>
      <c r="S94" s="9">
        <f>IF(-SUMIF(Shares!$B$2:$B$215,'UC1'!$A94,Shares!N$2:N$215)*S$83&gt;-1,-SUMIF(Shares!$B$2:$B$215,'UC1'!$A94,Shares!N$2:N$215)*S$83,-1)</f>
        <v>0</v>
      </c>
      <c r="T94" s="9">
        <f>IF(-SUMIF(Shares!$B$2:$B$215,'UC1'!$A94,Shares!O$2:O$215)*T$83&gt;-1,-SUMIF(Shares!$B$2:$B$215,'UC1'!$A94,Shares!O$2:O$215)*T$83,-1)</f>
        <v>0</v>
      </c>
      <c r="U94" s="9">
        <f>IF(-SUMIF(Shares!$B$2:$B$215,'UC1'!$A94,Shares!P$2:P$215)*U$83&gt;-1,-SUMIF(Shares!$B$2:$B$215,'UC1'!$A94,Shares!P$2:P$215)*U$83,-1)</f>
        <v>-0.55441388273369163</v>
      </c>
      <c r="V94" s="9">
        <f>IF(-SUMIF(Shares!$B$2:$B$215,'UC1'!$A94,Shares!Q$2:Q$215)*V$83&gt;-1,-SUMIF(Shares!$B$2:$B$215,'UC1'!$A94,Shares!Q$2:Q$215)*V$83,-1)</f>
        <v>-0.15625984531684062</v>
      </c>
      <c r="W94" s="9">
        <f>IF(-SUMIF(Shares!$B$2:$B$215,'UC1'!$A94,Shares!R$2:R$215)*W$83&gt;-1,-SUMIF(Shares!$B$2:$B$215,'UC1'!$A94,Shares!R$2:R$215)*W$83,-1)</f>
        <v>-0.1126712182575776</v>
      </c>
      <c r="X94" s="9">
        <f>IF(-SUMIF(Shares!$B$2:$B$215,'UC1'!$A94,Shares!S$2:S$215)*X$83&gt;-1,-SUMIF(Shares!$B$2:$B$215,'UC1'!$A94,Shares!S$2:S$215)*X$83,-1)</f>
        <v>-0.21561313591812406</v>
      </c>
      <c r="Y94" s="9">
        <f>IF(-SUMIF(Shares!$B$2:$B$215,'UC1'!$A94,Shares!T$2:T$215)*Y$83&gt;-1,-SUMIF(Shares!$B$2:$B$215,'UC1'!$A94,Shares!T$2:T$215)*Y$83,-1)</f>
        <v>0</v>
      </c>
      <c r="Z94" s="9">
        <f>IF(-SUMIF(Shares!$B$2:$B$215,'UC1'!$A94,Shares!U$2:U$215)*Z$83&gt;-1,-SUMIF(Shares!$B$2:$B$215,'UC1'!$A94,Shares!U$2:U$215)*Z$83,-1)</f>
        <v>-0.89510380706658277</v>
      </c>
      <c r="AA94" s="9">
        <f>IF(-SUMIF(Shares!$B$2:$B$215,'UC1'!$A94,Shares!V$2:V$215)*AA$83&gt;-1,-SUMIF(Shares!$B$2:$B$215,'UC1'!$A94,Shares!V$2:V$215)*AA$83,-1)</f>
        <v>-1.1193204233251238E-2</v>
      </c>
      <c r="AB94" s="9">
        <f>IF(-SUMIF(Shares!$B$2:$B$215,'UC1'!$A94,Shares!W$2:W$215)*AB$83&gt;-1,-SUMIF(Shares!$B$2:$B$215,'UC1'!$A94,Shares!W$2:W$215)*AB$83,-1)</f>
        <v>-3.8570523991624368E-2</v>
      </c>
      <c r="AC94" s="9">
        <f>IF(-SUMIF(Shares!$B$2:$B$215,'UC1'!$A94,Shares!X$2:X$215)*AC$83&gt;-1,-SUMIF(Shares!$B$2:$B$215,'UC1'!$A94,Shares!X$2:X$215)*AC$83,-1)</f>
        <v>-0.83355389084520093</v>
      </c>
      <c r="AD94" s="9">
        <f>IF(-SUMIF(Shares!$B$2:$B$215,'UC1'!$A94,Shares!Y$2:Y$215)*AD$83&gt;-1,-SUMIF(Shares!$B$2:$B$215,'UC1'!$A94,Shares!Y$2:Y$215)*AD$83,-1)</f>
        <v>-0.41992572938155875</v>
      </c>
      <c r="AE94" s="9">
        <f>IF(-SUMIF(Shares!$B$2:$B$215,'UC1'!$A94,Shares!Z$2:Z$215)*AE$83&gt;-1,-SUMIF(Shares!$B$2:$B$215,'UC1'!$A94,Shares!Z$2:Z$215)*AE$83,-1)</f>
        <v>-0.5950185096445858</v>
      </c>
      <c r="AF94" s="9">
        <f>IF(-SUMIF(Shares!$B$2:$B$215,'UC1'!$A94,Shares!AA$2:AA$215)*AF$83&gt;-1,-SUMIF(Shares!$B$2:$B$215,'UC1'!$A94,Shares!AA$2:AA$215)*AF$83,-1)</f>
        <v>0</v>
      </c>
      <c r="AG94" s="9">
        <f>IF(-SUMIF(Shares!$B$2:$B$215,'UC1'!$A94,Shares!AB$2:AB$215)*AG$83&gt;-1,-SUMIF(Shares!$B$2:$B$215,'UC1'!$A94,Shares!AB$2:AB$215)*AG$83,-1)</f>
        <v>-0.11641412366269584</v>
      </c>
      <c r="AH94" s="9">
        <f>IF(-SUMIF(Shares!$B$2:$B$215,'UC1'!$A94,Shares!AC$2:AC$215)*AH$83&gt;-1,-SUMIF(Shares!$B$2:$B$215,'UC1'!$A94,Shares!AC$2:AC$215)*AH$83,-1)</f>
        <v>0</v>
      </c>
      <c r="AI94" s="9">
        <f>IF(-SUMIF(Shares!$B$2:$B$215,'UC1'!$A94,Shares!AD$2:AD$215)*AI$83&gt;-1,-SUMIF(Shares!$B$2:$B$215,'UC1'!$A94,Shares!AD$2:AD$215)*AI$83,-1)</f>
        <v>-0.25688038944135916</v>
      </c>
      <c r="AJ94" s="9">
        <f>IF(-SUMIF(Shares!$B$2:$B$215,'UC1'!$A94,Shares!AE$2:AE$215)*AJ$83&gt;-1,-SUMIF(Shares!$B$2:$B$215,'UC1'!$A94,Shares!AE$2:AE$215)*AJ$83,-1)</f>
        <v>-0.10120857634025364</v>
      </c>
      <c r="AK94" s="9">
        <f>IF(-SUMIF(Shares!$B$2:$B$215,'UC1'!$A94,Shares!AF$2:AF$215)*AK$83&gt;-1,-SUMIF(Shares!$B$2:$B$215,'UC1'!$A94,Shares!AF$2:AF$215)*AK$83,-1)</f>
        <v>-0.20474025442503785</v>
      </c>
      <c r="AL94" s="9">
        <f>IF(-SUMIF(Shares!$B$2:$B$215,'UC1'!$A94,Shares!AG$2:AG$215)*AL$83&gt;-1,-SUMIF(Shares!$B$2:$B$215,'UC1'!$A94,Shares!AG$2:AG$215)*AL$83,-1)</f>
        <v>-1.3541512038478497E-2</v>
      </c>
      <c r="AM94" s="9">
        <f>IF(-SUMIF(Shares!$B$2:$B$215,'UC1'!$A94,Shares!AH$2:AH$215)*AM$83&gt;-1,-SUMIF(Shares!$B$2:$B$215,'UC1'!$A94,Shares!AH$2:AH$215)*AM$83,-1)</f>
        <v>-0.31349231914782105</v>
      </c>
      <c r="AN94" s="9">
        <f>IF(-SUMIF(Shares!$B$2:$B$215,'UC1'!$A94,Shares!AI$2:AI$215)*AN$83&gt;-1,-SUMIF(Shares!$B$2:$B$215,'UC1'!$A94,Shares!AI$2:AI$215)*AN$83,-1)</f>
        <v>-0.28442475182091737</v>
      </c>
      <c r="AO94" s="9">
        <f>IF(-SUMIF(Shares!$B$2:$B$215,'UC1'!$A94,Shares!AJ$2:AJ$215)*AO$83&gt;-1,-SUMIF(Shares!$B$2:$B$215,'UC1'!$A94,Shares!AJ$2:AJ$215)*AO$83,-1)</f>
        <v>-0.57792527893368406</v>
      </c>
      <c r="AP94" s="9">
        <f>IF(-SUMIF(Shares!$B$2:$B$215,'UC1'!$A94,Shares!AK$2:AK$215)*AP$83&gt;-1,-SUMIF(Shares!$B$2:$B$215,'UC1'!$A94,Shares!AK$2:AK$215)*AP$83,-1)</f>
        <v>-0.16003649963503094</v>
      </c>
      <c r="AQ94" s="9">
        <f>IF(-SUMIF(Shares!$B$2:$B$215,'UC1'!$A94,Shares!AL$2:AL$215)*AQ$83&gt;-1,-SUMIF(Shares!$B$2:$B$215,'UC1'!$A94,Shares!AL$2:AL$215)*AQ$83,-1)</f>
        <v>-0.43690384849646957</v>
      </c>
      <c r="AR94" s="9">
        <f>IF(-SUMIF(Shares!$B$2:$B$215,'UC1'!$A94,Shares!AM$2:AM$215)*AR$83&gt;-1,-SUMIF(Shares!$B$2:$B$215,'UC1'!$A94,Shares!AM$2:AM$215)*AR$83,-1)</f>
        <v>-5.1003811386487539E-2</v>
      </c>
      <c r="AS94">
        <v>0</v>
      </c>
      <c r="AT94">
        <v>5</v>
      </c>
    </row>
    <row r="95" spans="1:46">
      <c r="A95" t="s">
        <v>227</v>
      </c>
      <c r="C95" t="str">
        <f t="shared" si="25"/>
        <v>\I: RCUC-Lo_C_ES-WH-SL_HET</v>
      </c>
      <c r="D95" s="8" t="s">
        <v>265</v>
      </c>
      <c r="E95" t="str">
        <f t="shared" si="24"/>
        <v>NR_ES-SL-WatHeat</v>
      </c>
      <c r="F95" t="str">
        <f t="shared" si="26"/>
        <v>NR_ES-SL-WatHeat</v>
      </c>
      <c r="G95">
        <v>1</v>
      </c>
      <c r="H95" s="9">
        <f>IF(-SUMIF(Shares!$B$2:$B$215,'UC1'!$A95,Shares!C$2:C$215)*H$83&gt;-1,-SUMIF(Shares!$B$2:$B$215,'UC1'!$A95,Shares!C$2:C$215)*H$83,-1)</f>
        <v>0</v>
      </c>
      <c r="I95" s="9">
        <f>IF(-SUMIF(Shares!$B$2:$B$215,'UC1'!$A95,Shares!D$2:D$215)*I$83&gt;-1,-SUMIF(Shares!$B$2:$B$215,'UC1'!$A95,Shares!D$2:D$215)*I$83,-1)</f>
        <v>-0.40033894496357741</v>
      </c>
      <c r="J95" s="9">
        <f>IF(-SUMIF(Shares!$B$2:$B$215,'UC1'!$A95,Shares!E$2:E$215)*J$83&gt;-1,-SUMIF(Shares!$B$2:$B$215,'UC1'!$A95,Shares!E$2:E$215)*J$83,-1)</f>
        <v>-0.69570010337432131</v>
      </c>
      <c r="K95" s="9">
        <f>IF(-SUMIF(Shares!$B$2:$B$215,'UC1'!$A95,Shares!F$2:F$215)*K$83&gt;-1,-SUMIF(Shares!$B$2:$B$215,'UC1'!$A95,Shares!F$2:F$215)*K$83,-1)</f>
        <v>-8.2104975281426157E-2</v>
      </c>
      <c r="L95" s="9">
        <f>IF(-SUMIF(Shares!$B$2:$B$215,'UC1'!$A95,Shares!G$2:G$215)*L$83&gt;-1,-SUMIF(Shares!$B$2:$B$215,'UC1'!$A95,Shares!G$2:G$215)*L$83,-1)</f>
        <v>-0.21882921297639901</v>
      </c>
      <c r="M95" s="9">
        <f>IF(-SUMIF(Shares!$B$2:$B$215,'UC1'!$A95,Shares!H$2:H$215)*M$83&gt;-1,-SUMIF(Shares!$B$2:$B$215,'UC1'!$A95,Shares!H$2:H$215)*M$83,-1)</f>
        <v>-9.495759396485523E-2</v>
      </c>
      <c r="N95" s="9">
        <f>IF(-SUMIF(Shares!$B$2:$B$215,'UC1'!$A95,Shares!I$2:I$215)*N$83&gt;-1,-SUMIF(Shares!$B$2:$B$215,'UC1'!$A95,Shares!I$2:I$215)*N$83,-1)</f>
        <v>0</v>
      </c>
      <c r="O95" s="9">
        <f>IF(-SUMIF(Shares!$B$2:$B$215,'UC1'!$A95,Shares!J$2:J$215)*O$83&gt;-1,-SUMIF(Shares!$B$2:$B$215,'UC1'!$A95,Shares!J$2:J$215)*O$83,-1)</f>
        <v>-0.39100728212784686</v>
      </c>
      <c r="P95" s="9">
        <f>IF(-SUMIF(Shares!$B$2:$B$215,'UC1'!$A95,Shares!K$2:K$215)*P$83&gt;-1,-SUMIF(Shares!$B$2:$B$215,'UC1'!$A95,Shares!K$2:K$215)*P$83,-1)</f>
        <v>-0.34453145565025706</v>
      </c>
      <c r="Q95" s="9">
        <f>IF(-SUMIF(Shares!$B$2:$B$215,'UC1'!$A95,Shares!L$2:L$215)*Q$83&gt;-1,-SUMIF(Shares!$B$2:$B$215,'UC1'!$A95,Shares!L$2:L$215)*Q$83,-1)</f>
        <v>-0.55626166402424537</v>
      </c>
      <c r="R95" s="9">
        <f>IF(-SUMIF(Shares!$B$2:$B$215,'UC1'!$A95,Shares!M$2:M$215)*R$83&gt;-1,-SUMIF(Shares!$B$2:$B$215,'UC1'!$A95,Shares!M$2:M$215)*R$83,-1)</f>
        <v>-0.56454630781411752</v>
      </c>
      <c r="S95" s="9">
        <f>IF(-SUMIF(Shares!$B$2:$B$215,'UC1'!$A95,Shares!N$2:N$215)*S$83&gt;-1,-SUMIF(Shares!$B$2:$B$215,'UC1'!$A95,Shares!N$2:N$215)*S$83,-1)</f>
        <v>0</v>
      </c>
      <c r="T95" s="9">
        <f>IF(-SUMIF(Shares!$B$2:$B$215,'UC1'!$A95,Shares!O$2:O$215)*T$83&gt;-1,-SUMIF(Shares!$B$2:$B$215,'UC1'!$A95,Shares!O$2:O$215)*T$83,-1)</f>
        <v>0</v>
      </c>
      <c r="U95" s="9">
        <f>IF(-SUMIF(Shares!$B$2:$B$215,'UC1'!$A95,Shares!P$2:P$215)*U$83&gt;-1,-SUMIF(Shares!$B$2:$B$215,'UC1'!$A95,Shares!P$2:P$215)*U$83,-1)</f>
        <v>-0.55441388273369208</v>
      </c>
      <c r="V95" s="9">
        <f>IF(-SUMIF(Shares!$B$2:$B$215,'UC1'!$A95,Shares!Q$2:Q$215)*V$83&gt;-1,-SUMIF(Shares!$B$2:$B$215,'UC1'!$A95,Shares!Q$2:Q$215)*V$83,-1)</f>
        <v>-0.15625984531684092</v>
      </c>
      <c r="W95" s="9">
        <f>IF(-SUMIF(Shares!$B$2:$B$215,'UC1'!$A95,Shares!R$2:R$215)*W$83&gt;-1,-SUMIF(Shares!$B$2:$B$215,'UC1'!$A95,Shares!R$2:R$215)*W$83,-1)</f>
        <v>-0.11267121825757785</v>
      </c>
      <c r="X95" s="9">
        <f>IF(-SUMIF(Shares!$B$2:$B$215,'UC1'!$A95,Shares!S$2:S$215)*X$83&gt;-1,-SUMIF(Shares!$B$2:$B$215,'UC1'!$A95,Shares!S$2:S$215)*X$83,-1)</f>
        <v>-0.215613135918124</v>
      </c>
      <c r="Y95" s="9">
        <f>IF(-SUMIF(Shares!$B$2:$B$215,'UC1'!$A95,Shares!T$2:T$215)*Y$83&gt;-1,-SUMIF(Shares!$B$2:$B$215,'UC1'!$A95,Shares!T$2:T$215)*Y$83,-1)</f>
        <v>0</v>
      </c>
      <c r="Z95" s="9">
        <f>IF(-SUMIF(Shares!$B$2:$B$215,'UC1'!$A95,Shares!U$2:U$215)*Z$83&gt;-1,-SUMIF(Shares!$B$2:$B$215,'UC1'!$A95,Shares!U$2:U$215)*Z$83,-1)</f>
        <v>-0.8951038070665821</v>
      </c>
      <c r="AA95" s="9">
        <f>IF(-SUMIF(Shares!$B$2:$B$215,'UC1'!$A95,Shares!V$2:V$215)*AA$83&gt;-1,-SUMIF(Shares!$B$2:$B$215,'UC1'!$A95,Shares!V$2:V$215)*AA$83,-1)</f>
        <v>-1.1193204233251233E-2</v>
      </c>
      <c r="AB95" s="9">
        <f>IF(-SUMIF(Shares!$B$2:$B$215,'UC1'!$A95,Shares!W$2:W$215)*AB$83&gt;-1,-SUMIF(Shares!$B$2:$B$215,'UC1'!$A95,Shares!W$2:W$215)*AB$83,-1)</f>
        <v>-3.8570523991624292E-2</v>
      </c>
      <c r="AC95" s="9">
        <f>IF(-SUMIF(Shares!$B$2:$B$215,'UC1'!$A95,Shares!X$2:X$215)*AC$83&gt;-1,-SUMIF(Shares!$B$2:$B$215,'UC1'!$A95,Shares!X$2:X$215)*AC$83,-1)</f>
        <v>-0.83355389084520159</v>
      </c>
      <c r="AD95" s="9">
        <f>IF(-SUMIF(Shares!$B$2:$B$215,'UC1'!$A95,Shares!Y$2:Y$215)*AD$83&gt;-1,-SUMIF(Shares!$B$2:$B$215,'UC1'!$A95,Shares!Y$2:Y$215)*AD$83,-1)</f>
        <v>-0.41992572938155942</v>
      </c>
      <c r="AE95" s="9">
        <f>IF(-SUMIF(Shares!$B$2:$B$215,'UC1'!$A95,Shares!Z$2:Z$215)*AE$83&gt;-1,-SUMIF(Shares!$B$2:$B$215,'UC1'!$A95,Shares!Z$2:Z$215)*AE$83,-1)</f>
        <v>-0.59501850964458658</v>
      </c>
      <c r="AF95" s="9">
        <f>IF(-SUMIF(Shares!$B$2:$B$215,'UC1'!$A95,Shares!AA$2:AA$215)*AF$83&gt;-1,-SUMIF(Shares!$B$2:$B$215,'UC1'!$A95,Shares!AA$2:AA$215)*AF$83,-1)</f>
        <v>0</v>
      </c>
      <c r="AG95" s="9">
        <f>IF(-SUMIF(Shares!$B$2:$B$215,'UC1'!$A95,Shares!AB$2:AB$215)*AG$83&gt;-1,-SUMIF(Shares!$B$2:$B$215,'UC1'!$A95,Shares!AB$2:AB$215)*AG$83,-1)</f>
        <v>-0.11641412366269598</v>
      </c>
      <c r="AH95" s="9">
        <f>IF(-SUMIF(Shares!$B$2:$B$215,'UC1'!$A95,Shares!AC$2:AC$215)*AH$83&gt;-1,-SUMIF(Shares!$B$2:$B$215,'UC1'!$A95,Shares!AC$2:AC$215)*AH$83,-1)</f>
        <v>0</v>
      </c>
      <c r="AI95" s="9">
        <f>IF(-SUMIF(Shares!$B$2:$B$215,'UC1'!$A95,Shares!AD$2:AD$215)*AI$83&gt;-1,-SUMIF(Shares!$B$2:$B$215,'UC1'!$A95,Shares!AD$2:AD$215)*AI$83,-1)</f>
        <v>-0.25688038944135927</v>
      </c>
      <c r="AJ95" s="9">
        <f>IF(-SUMIF(Shares!$B$2:$B$215,'UC1'!$A95,Shares!AE$2:AE$215)*AJ$83&gt;-1,-SUMIF(Shares!$B$2:$B$215,'UC1'!$A95,Shares!AE$2:AE$215)*AJ$83,-1)</f>
        <v>-0.1012085763402536</v>
      </c>
      <c r="AK95" s="9">
        <f>IF(-SUMIF(Shares!$B$2:$B$215,'UC1'!$A95,Shares!AF$2:AF$215)*AK$83&gt;-1,-SUMIF(Shares!$B$2:$B$215,'UC1'!$A95,Shares!AF$2:AF$215)*AK$83,-1)</f>
        <v>-0.20474025442503782</v>
      </c>
      <c r="AL95" s="9">
        <f>IF(-SUMIF(Shares!$B$2:$B$215,'UC1'!$A95,Shares!AG$2:AG$215)*AL$83&gt;-1,-SUMIF(Shares!$B$2:$B$215,'UC1'!$A95,Shares!AG$2:AG$215)*AL$83,-1)</f>
        <v>-1.3541512038478471E-2</v>
      </c>
      <c r="AM95" s="9">
        <f>IF(-SUMIF(Shares!$B$2:$B$215,'UC1'!$A95,Shares!AH$2:AH$215)*AM$83&gt;-1,-SUMIF(Shares!$B$2:$B$215,'UC1'!$A95,Shares!AH$2:AH$215)*AM$83,-1)</f>
        <v>-0.313492319147821</v>
      </c>
      <c r="AN95" s="9">
        <f>IF(-SUMIF(Shares!$B$2:$B$215,'UC1'!$A95,Shares!AI$2:AI$215)*AN$83&gt;-1,-SUMIF(Shares!$B$2:$B$215,'UC1'!$A95,Shares!AI$2:AI$215)*AN$83,-1)</f>
        <v>-0.28442475182091737</v>
      </c>
      <c r="AO95" s="9">
        <f>IF(-SUMIF(Shares!$B$2:$B$215,'UC1'!$A95,Shares!AJ$2:AJ$215)*AO$83&gt;-1,-SUMIF(Shares!$B$2:$B$215,'UC1'!$A95,Shares!AJ$2:AJ$215)*AO$83,-1)</f>
        <v>-0.57792527893368406</v>
      </c>
      <c r="AP95" s="9">
        <f>IF(-SUMIF(Shares!$B$2:$B$215,'UC1'!$A95,Shares!AK$2:AK$215)*AP$83&gt;-1,-SUMIF(Shares!$B$2:$B$215,'UC1'!$A95,Shares!AK$2:AK$215)*AP$83,-1)</f>
        <v>-0.16003649963503061</v>
      </c>
      <c r="AQ95" s="9">
        <f>IF(-SUMIF(Shares!$B$2:$B$215,'UC1'!$A95,Shares!AL$2:AL$215)*AQ$83&gt;-1,-SUMIF(Shares!$B$2:$B$215,'UC1'!$A95,Shares!AL$2:AL$215)*AQ$83,-1)</f>
        <v>-0.43690384849646968</v>
      </c>
      <c r="AR95" s="9">
        <f>IF(-SUMIF(Shares!$B$2:$B$215,'UC1'!$A95,Shares!AM$2:AM$215)*AR$83&gt;-1,-SUMIF(Shares!$B$2:$B$215,'UC1'!$A95,Shares!AM$2:AM$215)*AR$83,-1)</f>
        <v>-5.1003811386487574E-2</v>
      </c>
      <c r="AS95">
        <v>0</v>
      </c>
      <c r="AT95">
        <v>5</v>
      </c>
    </row>
    <row r="96" spans="1:46">
      <c r="A96" t="s">
        <v>235</v>
      </c>
      <c r="C96" t="str">
        <f t="shared" si="25"/>
        <v>\I: RCUC-Lo_C_ES-WH-SR_HET</v>
      </c>
      <c r="D96" s="8" t="s">
        <v>265</v>
      </c>
      <c r="E96" t="str">
        <f t="shared" si="24"/>
        <v>NR_ES-SR-WatHeat</v>
      </c>
      <c r="F96" t="str">
        <f t="shared" si="26"/>
        <v>NR_ES-SR-WatHeat</v>
      </c>
      <c r="G96">
        <v>1</v>
      </c>
      <c r="H96" s="9">
        <f>IF(-SUMIF(Shares!$B$2:$B$215,'UC1'!$A96,Shares!C$2:C$215)*H$83&gt;-1,-SUMIF(Shares!$B$2:$B$215,'UC1'!$A96,Shares!C$2:C$215)*H$83,-1)</f>
        <v>0</v>
      </c>
      <c r="I96" s="9">
        <f>IF(-SUMIF(Shares!$B$2:$B$215,'UC1'!$A96,Shares!D$2:D$215)*I$83&gt;-1,-SUMIF(Shares!$B$2:$B$215,'UC1'!$A96,Shares!D$2:D$215)*I$83,-1)</f>
        <v>-0.40033894496357741</v>
      </c>
      <c r="J96" s="9">
        <f>IF(-SUMIF(Shares!$B$2:$B$215,'UC1'!$A96,Shares!E$2:E$215)*J$83&gt;-1,-SUMIF(Shares!$B$2:$B$215,'UC1'!$A96,Shares!E$2:E$215)*J$83,-1)</f>
        <v>-0.69570010337432098</v>
      </c>
      <c r="K96" s="9">
        <f>IF(-SUMIF(Shares!$B$2:$B$215,'UC1'!$A96,Shares!F$2:F$215)*K$83&gt;-1,-SUMIF(Shares!$B$2:$B$215,'UC1'!$A96,Shares!F$2:F$215)*K$83,-1)</f>
        <v>-8.2104975281425935E-2</v>
      </c>
      <c r="L96" s="9">
        <f>IF(-SUMIF(Shares!$B$2:$B$215,'UC1'!$A96,Shares!G$2:G$215)*L$83&gt;-1,-SUMIF(Shares!$B$2:$B$215,'UC1'!$A96,Shares!G$2:G$215)*L$83,-1)</f>
        <v>-0.21882921297639793</v>
      </c>
      <c r="M96" s="9">
        <f>IF(-SUMIF(Shares!$B$2:$B$215,'UC1'!$A96,Shares!H$2:H$215)*M$83&gt;-1,-SUMIF(Shares!$B$2:$B$215,'UC1'!$A96,Shares!H$2:H$215)*M$83,-1)</f>
        <v>-9.4957593964855092E-2</v>
      </c>
      <c r="N96" s="9">
        <f>IF(-SUMIF(Shares!$B$2:$B$215,'UC1'!$A96,Shares!I$2:I$215)*N$83&gt;-1,-SUMIF(Shares!$B$2:$B$215,'UC1'!$A96,Shares!I$2:I$215)*N$83,-1)</f>
        <v>0</v>
      </c>
      <c r="O96" s="9">
        <f>IF(-SUMIF(Shares!$B$2:$B$215,'UC1'!$A96,Shares!J$2:J$215)*O$83&gt;-1,-SUMIF(Shares!$B$2:$B$215,'UC1'!$A96,Shares!J$2:J$215)*O$83,-1)</f>
        <v>-0.39100728212784708</v>
      </c>
      <c r="P96" s="9">
        <f>IF(-SUMIF(Shares!$B$2:$B$215,'UC1'!$A96,Shares!K$2:K$215)*P$83&gt;-1,-SUMIF(Shares!$B$2:$B$215,'UC1'!$A96,Shares!K$2:K$215)*P$83,-1)</f>
        <v>-0.34453145565025695</v>
      </c>
      <c r="Q96" s="9">
        <f>IF(-SUMIF(Shares!$B$2:$B$215,'UC1'!$A96,Shares!L$2:L$215)*Q$83&gt;-1,-SUMIF(Shares!$B$2:$B$215,'UC1'!$A96,Shares!L$2:L$215)*Q$83,-1)</f>
        <v>-0.5562616640242446</v>
      </c>
      <c r="R96" s="9">
        <f>IF(-SUMIF(Shares!$B$2:$B$215,'UC1'!$A96,Shares!M$2:M$215)*R$83&gt;-1,-SUMIF(Shares!$B$2:$B$215,'UC1'!$A96,Shares!M$2:M$215)*R$83,-1)</f>
        <v>-0.56454630781411697</v>
      </c>
      <c r="S96" s="9">
        <f>IF(-SUMIF(Shares!$B$2:$B$215,'UC1'!$A96,Shares!N$2:N$215)*S$83&gt;-1,-SUMIF(Shares!$B$2:$B$215,'UC1'!$A96,Shares!N$2:N$215)*S$83,-1)</f>
        <v>0</v>
      </c>
      <c r="T96" s="9">
        <f>IF(-SUMIF(Shares!$B$2:$B$215,'UC1'!$A96,Shares!O$2:O$215)*T$83&gt;-1,-SUMIF(Shares!$B$2:$B$215,'UC1'!$A96,Shares!O$2:O$215)*T$83,-1)</f>
        <v>0</v>
      </c>
      <c r="U96" s="9">
        <f>IF(-SUMIF(Shares!$B$2:$B$215,'UC1'!$A96,Shares!P$2:P$215)*U$83&gt;-1,-SUMIF(Shares!$B$2:$B$215,'UC1'!$A96,Shares!P$2:P$215)*U$83,-1)</f>
        <v>-0.55441388273369185</v>
      </c>
      <c r="V96" s="9">
        <f>IF(-SUMIF(Shares!$B$2:$B$215,'UC1'!$A96,Shares!Q$2:Q$215)*V$83&gt;-1,-SUMIF(Shares!$B$2:$B$215,'UC1'!$A96,Shares!Q$2:Q$215)*V$83,-1)</f>
        <v>-0.15625984531684065</v>
      </c>
      <c r="W96" s="9">
        <f>IF(-SUMIF(Shares!$B$2:$B$215,'UC1'!$A96,Shares!R$2:R$215)*W$83&gt;-1,-SUMIF(Shares!$B$2:$B$215,'UC1'!$A96,Shares!R$2:R$215)*W$83,-1)</f>
        <v>-0.1126712182575778</v>
      </c>
      <c r="X96" s="9">
        <f>IF(-SUMIF(Shares!$B$2:$B$215,'UC1'!$A96,Shares!S$2:S$215)*X$83&gt;-1,-SUMIF(Shares!$B$2:$B$215,'UC1'!$A96,Shares!S$2:S$215)*X$83,-1)</f>
        <v>-0.21561313591812367</v>
      </c>
      <c r="Y96" s="9">
        <f>IF(-SUMIF(Shares!$B$2:$B$215,'UC1'!$A96,Shares!T$2:T$215)*Y$83&gt;-1,-SUMIF(Shares!$B$2:$B$215,'UC1'!$A96,Shares!T$2:T$215)*Y$83,-1)</f>
        <v>0</v>
      </c>
      <c r="Z96" s="9">
        <f>IF(-SUMIF(Shares!$B$2:$B$215,'UC1'!$A96,Shares!U$2:U$215)*Z$83&gt;-1,-SUMIF(Shares!$B$2:$B$215,'UC1'!$A96,Shares!U$2:U$215)*Z$83,-1)</f>
        <v>-0.89510380706658277</v>
      </c>
      <c r="AA96" s="9">
        <f>IF(-SUMIF(Shares!$B$2:$B$215,'UC1'!$A96,Shares!V$2:V$215)*AA$83&gt;-1,-SUMIF(Shares!$B$2:$B$215,'UC1'!$A96,Shares!V$2:V$215)*AA$83,-1)</f>
        <v>-1.1193204233251245E-2</v>
      </c>
      <c r="AB96" s="9">
        <f>IF(-SUMIF(Shares!$B$2:$B$215,'UC1'!$A96,Shares!W$2:W$215)*AB$83&gt;-1,-SUMIF(Shares!$B$2:$B$215,'UC1'!$A96,Shares!W$2:W$215)*AB$83,-1)</f>
        <v>-3.8570523991624292E-2</v>
      </c>
      <c r="AC96" s="9">
        <f>IF(-SUMIF(Shares!$B$2:$B$215,'UC1'!$A96,Shares!X$2:X$215)*AC$83&gt;-1,-SUMIF(Shares!$B$2:$B$215,'UC1'!$A96,Shares!X$2:X$215)*AC$83,-1)</f>
        <v>-0.83355389084520048</v>
      </c>
      <c r="AD96" s="9">
        <f>IF(-SUMIF(Shares!$B$2:$B$215,'UC1'!$A96,Shares!Y$2:Y$215)*AD$83&gt;-1,-SUMIF(Shares!$B$2:$B$215,'UC1'!$A96,Shares!Y$2:Y$215)*AD$83,-1)</f>
        <v>-0.41992572938155887</v>
      </c>
      <c r="AE96" s="9">
        <f>IF(-SUMIF(Shares!$B$2:$B$215,'UC1'!$A96,Shares!Z$2:Z$215)*AE$83&gt;-1,-SUMIF(Shares!$B$2:$B$215,'UC1'!$A96,Shares!Z$2:Z$215)*AE$83,-1)</f>
        <v>-0.59501850964458469</v>
      </c>
      <c r="AF96" s="9">
        <f>IF(-SUMIF(Shares!$B$2:$B$215,'UC1'!$A96,Shares!AA$2:AA$215)*AF$83&gt;-1,-SUMIF(Shares!$B$2:$B$215,'UC1'!$A96,Shares!AA$2:AA$215)*AF$83,-1)</f>
        <v>0</v>
      </c>
      <c r="AG96" s="9">
        <f>IF(-SUMIF(Shares!$B$2:$B$215,'UC1'!$A96,Shares!AB$2:AB$215)*AG$83&gt;-1,-SUMIF(Shares!$B$2:$B$215,'UC1'!$A96,Shares!AB$2:AB$215)*AG$83,-1)</f>
        <v>-0.11641412366269588</v>
      </c>
      <c r="AH96" s="9">
        <f>IF(-SUMIF(Shares!$B$2:$B$215,'UC1'!$A96,Shares!AC$2:AC$215)*AH$83&gt;-1,-SUMIF(Shares!$B$2:$B$215,'UC1'!$A96,Shares!AC$2:AC$215)*AH$83,-1)</f>
        <v>0</v>
      </c>
      <c r="AI96" s="9">
        <f>IF(-SUMIF(Shares!$B$2:$B$215,'UC1'!$A96,Shares!AD$2:AD$215)*AI$83&gt;-1,-SUMIF(Shares!$B$2:$B$215,'UC1'!$A96,Shares!AD$2:AD$215)*AI$83,-1)</f>
        <v>-0.25688038944135982</v>
      </c>
      <c r="AJ96" s="9">
        <f>IF(-SUMIF(Shares!$B$2:$B$215,'UC1'!$A96,Shares!AE$2:AE$215)*AJ$83&gt;-1,-SUMIF(Shares!$B$2:$B$215,'UC1'!$A96,Shares!AE$2:AE$215)*AJ$83,-1)</f>
        <v>-0.10120857634025356</v>
      </c>
      <c r="AK96" s="9">
        <f>IF(-SUMIF(Shares!$B$2:$B$215,'UC1'!$A96,Shares!AF$2:AF$215)*AK$83&gt;-1,-SUMIF(Shares!$B$2:$B$215,'UC1'!$A96,Shares!AF$2:AF$215)*AK$83,-1)</f>
        <v>-0.20474025442503863</v>
      </c>
      <c r="AL96" s="9">
        <f>IF(-SUMIF(Shares!$B$2:$B$215,'UC1'!$A96,Shares!AG$2:AG$215)*AL$83&gt;-1,-SUMIF(Shares!$B$2:$B$215,'UC1'!$A96,Shares!AG$2:AG$215)*AL$83,-1)</f>
        <v>-1.3541512038478471E-2</v>
      </c>
      <c r="AM96" s="9">
        <f>IF(-SUMIF(Shares!$B$2:$B$215,'UC1'!$A96,Shares!AH$2:AH$215)*AM$83&gt;-1,-SUMIF(Shares!$B$2:$B$215,'UC1'!$A96,Shares!AH$2:AH$215)*AM$83,-1)</f>
        <v>-0.31349231914782116</v>
      </c>
      <c r="AN96" s="9">
        <f>IF(-SUMIF(Shares!$B$2:$B$215,'UC1'!$A96,Shares!AI$2:AI$215)*AN$83&gt;-1,-SUMIF(Shares!$B$2:$B$215,'UC1'!$A96,Shares!AI$2:AI$215)*AN$83,-1)</f>
        <v>-0.28442475182091698</v>
      </c>
      <c r="AO96" s="9">
        <f>IF(-SUMIF(Shares!$B$2:$B$215,'UC1'!$A96,Shares!AJ$2:AJ$215)*AO$83&gt;-1,-SUMIF(Shares!$B$2:$B$215,'UC1'!$A96,Shares!AJ$2:AJ$215)*AO$83,-1)</f>
        <v>-0.57792527893368473</v>
      </c>
      <c r="AP96" s="9">
        <f>IF(-SUMIF(Shares!$B$2:$B$215,'UC1'!$A96,Shares!AK$2:AK$215)*AP$83&gt;-1,-SUMIF(Shares!$B$2:$B$215,'UC1'!$A96,Shares!AK$2:AK$215)*AP$83,-1)</f>
        <v>-0.16003649963503033</v>
      </c>
      <c r="AQ96" s="9">
        <f>IF(-SUMIF(Shares!$B$2:$B$215,'UC1'!$A96,Shares!AL$2:AL$215)*AQ$83&gt;-1,-SUMIF(Shares!$B$2:$B$215,'UC1'!$A96,Shares!AL$2:AL$215)*AQ$83,-1)</f>
        <v>-0.43690384849646896</v>
      </c>
      <c r="AR96" s="9">
        <f>IF(-SUMIF(Shares!$B$2:$B$215,'UC1'!$A96,Shares!AM$2:AM$215)*AR$83&gt;-1,-SUMIF(Shares!$B$2:$B$215,'UC1'!$A96,Shares!AM$2:AM$215)*AR$83,-1)</f>
        <v>-5.100381138648763E-2</v>
      </c>
      <c r="AS96">
        <v>0</v>
      </c>
      <c r="AT96">
        <v>5</v>
      </c>
    </row>
    <row r="97" spans="1:46">
      <c r="A97" t="s">
        <v>243</v>
      </c>
      <c r="C97" t="str">
        <f t="shared" si="25"/>
        <v>\I: RCUC-Lo_C_ES-WH-SS_HET</v>
      </c>
      <c r="D97" s="8" t="s">
        <v>265</v>
      </c>
      <c r="E97" t="str">
        <f t="shared" si="24"/>
        <v>NR_ES-SS-WatHeat</v>
      </c>
      <c r="F97" t="str">
        <f t="shared" si="26"/>
        <v>NR_ES-SS-WatHeat</v>
      </c>
      <c r="G97">
        <v>1</v>
      </c>
      <c r="H97" s="9">
        <f>IF(-SUMIF(Shares!$B$2:$B$215,'UC1'!$A97,Shares!C$2:C$215)*H$83&gt;-1,-SUMIF(Shares!$B$2:$B$215,'UC1'!$A97,Shares!C$2:C$215)*H$83,-1)</f>
        <v>0</v>
      </c>
      <c r="I97" s="9">
        <f>IF(-SUMIF(Shares!$B$2:$B$215,'UC1'!$A97,Shares!D$2:D$215)*I$83&gt;-1,-SUMIF(Shares!$B$2:$B$215,'UC1'!$A97,Shares!D$2:D$215)*I$83,-1)</f>
        <v>-0.40033894496357719</v>
      </c>
      <c r="J97" s="9">
        <f>IF(-SUMIF(Shares!$B$2:$B$215,'UC1'!$A97,Shares!E$2:E$215)*J$83&gt;-1,-SUMIF(Shares!$B$2:$B$215,'UC1'!$A97,Shares!E$2:E$215)*J$83,-1)</f>
        <v>-0.69570010337432098</v>
      </c>
      <c r="K97" s="9">
        <f>IF(-SUMIF(Shares!$B$2:$B$215,'UC1'!$A97,Shares!F$2:F$215)*K$83&gt;-1,-SUMIF(Shares!$B$2:$B$215,'UC1'!$A97,Shares!F$2:F$215)*K$83,-1)</f>
        <v>-8.2104975281426157E-2</v>
      </c>
      <c r="L97" s="9">
        <f>IF(-SUMIF(Shares!$B$2:$B$215,'UC1'!$A97,Shares!G$2:G$215)*L$83&gt;-1,-SUMIF(Shares!$B$2:$B$215,'UC1'!$A97,Shares!G$2:G$215)*L$83,-1)</f>
        <v>-0.21882921297639807</v>
      </c>
      <c r="M97" s="9">
        <f>IF(-SUMIF(Shares!$B$2:$B$215,'UC1'!$A97,Shares!H$2:H$215)*M$83&gt;-1,-SUMIF(Shares!$B$2:$B$215,'UC1'!$A97,Shares!H$2:H$215)*M$83,-1)</f>
        <v>-9.4957593964855272E-2</v>
      </c>
      <c r="N97" s="9">
        <f>IF(-SUMIF(Shares!$B$2:$B$215,'UC1'!$A97,Shares!I$2:I$215)*N$83&gt;-1,-SUMIF(Shares!$B$2:$B$215,'UC1'!$A97,Shares!I$2:I$215)*N$83,-1)</f>
        <v>0</v>
      </c>
      <c r="O97" s="9">
        <f>IF(-SUMIF(Shares!$B$2:$B$215,'UC1'!$A97,Shares!J$2:J$215)*O$83&gt;-1,-SUMIF(Shares!$B$2:$B$215,'UC1'!$A97,Shares!J$2:J$215)*O$83,-1)</f>
        <v>-0.3910072821278468</v>
      </c>
      <c r="P97" s="9">
        <f>IF(-SUMIF(Shares!$B$2:$B$215,'UC1'!$A97,Shares!K$2:K$215)*P$83&gt;-1,-SUMIF(Shares!$B$2:$B$215,'UC1'!$A97,Shares!K$2:K$215)*P$83,-1)</f>
        <v>-0.34453145565025706</v>
      </c>
      <c r="Q97" s="9">
        <f>IF(-SUMIF(Shares!$B$2:$B$215,'UC1'!$A97,Shares!L$2:L$215)*Q$83&gt;-1,-SUMIF(Shares!$B$2:$B$215,'UC1'!$A97,Shares!L$2:L$215)*Q$83,-1)</f>
        <v>-0.55626166402424493</v>
      </c>
      <c r="R97" s="9">
        <f>IF(-SUMIF(Shares!$B$2:$B$215,'UC1'!$A97,Shares!M$2:M$215)*R$83&gt;-1,-SUMIF(Shares!$B$2:$B$215,'UC1'!$A97,Shares!M$2:M$215)*R$83,-1)</f>
        <v>-0.56454630781411708</v>
      </c>
      <c r="S97" s="9">
        <f>IF(-SUMIF(Shares!$B$2:$B$215,'UC1'!$A97,Shares!N$2:N$215)*S$83&gt;-1,-SUMIF(Shares!$B$2:$B$215,'UC1'!$A97,Shares!N$2:N$215)*S$83,-1)</f>
        <v>0</v>
      </c>
      <c r="T97" s="9">
        <f>IF(-SUMIF(Shares!$B$2:$B$215,'UC1'!$A97,Shares!O$2:O$215)*T$83&gt;-1,-SUMIF(Shares!$B$2:$B$215,'UC1'!$A97,Shares!O$2:O$215)*T$83,-1)</f>
        <v>0</v>
      </c>
      <c r="U97" s="9">
        <f>IF(-SUMIF(Shares!$B$2:$B$215,'UC1'!$A97,Shares!P$2:P$215)*U$83&gt;-1,-SUMIF(Shares!$B$2:$B$215,'UC1'!$A97,Shares!P$2:P$215)*U$83,-1)</f>
        <v>-0.55441388273369185</v>
      </c>
      <c r="V97" s="9">
        <f>IF(-SUMIF(Shares!$B$2:$B$215,'UC1'!$A97,Shares!Q$2:Q$215)*V$83&gt;-1,-SUMIF(Shares!$B$2:$B$215,'UC1'!$A97,Shares!Q$2:Q$215)*V$83,-1)</f>
        <v>-0.15625984531684092</v>
      </c>
      <c r="W97" s="9">
        <f>IF(-SUMIF(Shares!$B$2:$B$215,'UC1'!$A97,Shares!R$2:R$215)*W$83&gt;-1,-SUMIF(Shares!$B$2:$B$215,'UC1'!$A97,Shares!R$2:R$215)*W$83,-1)</f>
        <v>-0.1126712182575778</v>
      </c>
      <c r="X97" s="9">
        <f>IF(-SUMIF(Shares!$B$2:$B$215,'UC1'!$A97,Shares!S$2:S$215)*X$83&gt;-1,-SUMIF(Shares!$B$2:$B$215,'UC1'!$A97,Shares!S$2:S$215)*X$83,-1)</f>
        <v>-0.21561313591812351</v>
      </c>
      <c r="Y97" s="9">
        <f>IF(-SUMIF(Shares!$B$2:$B$215,'UC1'!$A97,Shares!T$2:T$215)*Y$83&gt;-1,-SUMIF(Shares!$B$2:$B$215,'UC1'!$A97,Shares!T$2:T$215)*Y$83,-1)</f>
        <v>0</v>
      </c>
      <c r="Z97" s="9">
        <f>IF(-SUMIF(Shares!$B$2:$B$215,'UC1'!$A97,Shares!U$2:U$215)*Z$83&gt;-1,-SUMIF(Shares!$B$2:$B$215,'UC1'!$A97,Shares!U$2:U$215)*Z$83,-1)</f>
        <v>-0.89510380706658232</v>
      </c>
      <c r="AA97" s="9">
        <f>IF(-SUMIF(Shares!$B$2:$B$215,'UC1'!$A97,Shares!V$2:V$215)*AA$83&gt;-1,-SUMIF(Shares!$B$2:$B$215,'UC1'!$A97,Shares!V$2:V$215)*AA$83,-1)</f>
        <v>-1.1193204233251234E-2</v>
      </c>
      <c r="AB97" s="9">
        <f>IF(-SUMIF(Shares!$B$2:$B$215,'UC1'!$A97,Shares!W$2:W$215)*AB$83&gt;-1,-SUMIF(Shares!$B$2:$B$215,'UC1'!$A97,Shares!W$2:W$215)*AB$83,-1)</f>
        <v>-3.8570523991624243E-2</v>
      </c>
      <c r="AC97" s="9">
        <f>IF(-SUMIF(Shares!$B$2:$B$215,'UC1'!$A97,Shares!X$2:X$215)*AC$83&gt;-1,-SUMIF(Shares!$B$2:$B$215,'UC1'!$A97,Shares!X$2:X$215)*AC$83,-1)</f>
        <v>-0.83355389084520148</v>
      </c>
      <c r="AD97" s="9">
        <f>IF(-SUMIF(Shares!$B$2:$B$215,'UC1'!$A97,Shares!Y$2:Y$215)*AD$83&gt;-1,-SUMIF(Shares!$B$2:$B$215,'UC1'!$A97,Shares!Y$2:Y$215)*AD$83,-1)</f>
        <v>-0.4199257293815587</v>
      </c>
      <c r="AE97" s="9">
        <f>IF(-SUMIF(Shares!$B$2:$B$215,'UC1'!$A97,Shares!Z$2:Z$215)*AE$83&gt;-1,-SUMIF(Shares!$B$2:$B$215,'UC1'!$A97,Shares!Z$2:Z$215)*AE$83,-1)</f>
        <v>-0.59501850964458658</v>
      </c>
      <c r="AF97" s="9">
        <f>IF(-SUMIF(Shares!$B$2:$B$215,'UC1'!$A97,Shares!AA$2:AA$215)*AF$83&gt;-1,-SUMIF(Shares!$B$2:$B$215,'UC1'!$A97,Shares!AA$2:AA$215)*AF$83,-1)</f>
        <v>0</v>
      </c>
      <c r="AG97" s="9">
        <f>IF(-SUMIF(Shares!$B$2:$B$215,'UC1'!$A97,Shares!AB$2:AB$215)*AG$83&gt;-1,-SUMIF(Shares!$B$2:$B$215,'UC1'!$A97,Shares!AB$2:AB$215)*AG$83,-1)</f>
        <v>-0.11641412366269593</v>
      </c>
      <c r="AH97" s="9">
        <f>IF(-SUMIF(Shares!$B$2:$B$215,'UC1'!$A97,Shares!AC$2:AC$215)*AH$83&gt;-1,-SUMIF(Shares!$B$2:$B$215,'UC1'!$A97,Shares!AC$2:AC$215)*AH$83,-1)</f>
        <v>0</v>
      </c>
      <c r="AI97" s="9">
        <f>IF(-SUMIF(Shares!$B$2:$B$215,'UC1'!$A97,Shares!AD$2:AD$215)*AI$83&gt;-1,-SUMIF(Shares!$B$2:$B$215,'UC1'!$A97,Shares!AD$2:AD$215)*AI$83,-1)</f>
        <v>-0.25688038944135927</v>
      </c>
      <c r="AJ97" s="9">
        <f>IF(-SUMIF(Shares!$B$2:$B$215,'UC1'!$A97,Shares!AE$2:AE$215)*AJ$83&gt;-1,-SUMIF(Shares!$B$2:$B$215,'UC1'!$A97,Shares!AE$2:AE$215)*AJ$83,-1)</f>
        <v>-0.10120857634025346</v>
      </c>
      <c r="AK97" s="9">
        <f>IF(-SUMIF(Shares!$B$2:$B$215,'UC1'!$A97,Shares!AF$2:AF$215)*AK$83&gt;-1,-SUMIF(Shares!$B$2:$B$215,'UC1'!$A97,Shares!AF$2:AF$215)*AK$83,-1)</f>
        <v>-0.20474025442503849</v>
      </c>
      <c r="AL97" s="9">
        <f>IF(-SUMIF(Shares!$B$2:$B$215,'UC1'!$A97,Shares!AG$2:AG$215)*AL$83&gt;-1,-SUMIF(Shares!$B$2:$B$215,'UC1'!$A97,Shares!AG$2:AG$215)*AL$83,-1)</f>
        <v>-1.3541512038478538E-2</v>
      </c>
      <c r="AM97" s="9">
        <f>IF(-SUMIF(Shares!$B$2:$B$215,'UC1'!$A97,Shares!AH$2:AH$215)*AM$83&gt;-1,-SUMIF(Shares!$B$2:$B$215,'UC1'!$A97,Shares!AH$2:AH$215)*AM$83,-1)</f>
        <v>-0.313492319147821</v>
      </c>
      <c r="AN97" s="9">
        <f>IF(-SUMIF(Shares!$B$2:$B$215,'UC1'!$A97,Shares!AI$2:AI$215)*AN$83&gt;-1,-SUMIF(Shares!$B$2:$B$215,'UC1'!$A97,Shares!AI$2:AI$215)*AN$83,-1)</f>
        <v>-0.28442475182091725</v>
      </c>
      <c r="AO97" s="9">
        <f>IF(-SUMIF(Shares!$B$2:$B$215,'UC1'!$A97,Shares!AJ$2:AJ$215)*AO$83&gt;-1,-SUMIF(Shares!$B$2:$B$215,'UC1'!$A97,Shares!AJ$2:AJ$215)*AO$83,-1)</f>
        <v>-0.57792527893368439</v>
      </c>
      <c r="AP97" s="9">
        <f>IF(-SUMIF(Shares!$B$2:$B$215,'UC1'!$A97,Shares!AK$2:AK$215)*AP$83&gt;-1,-SUMIF(Shares!$B$2:$B$215,'UC1'!$A97,Shares!AK$2:AK$215)*AP$83,-1)</f>
        <v>-0.16003649963503055</v>
      </c>
      <c r="AQ97" s="9">
        <f>IF(-SUMIF(Shares!$B$2:$B$215,'UC1'!$A97,Shares!AL$2:AL$215)*AQ$83&gt;-1,-SUMIF(Shares!$B$2:$B$215,'UC1'!$A97,Shares!AL$2:AL$215)*AQ$83,-1)</f>
        <v>-0.43690384849646968</v>
      </c>
      <c r="AR97" s="9">
        <f>IF(-SUMIF(Shares!$B$2:$B$215,'UC1'!$A97,Shares!AM$2:AM$215)*AR$83&gt;-1,-SUMIF(Shares!$B$2:$B$215,'UC1'!$A97,Shares!AM$2:AM$215)*AR$83,-1)</f>
        <v>-5.1003811386487567E-2</v>
      </c>
      <c r="AS97">
        <v>0</v>
      </c>
      <c r="AT97">
        <v>5</v>
      </c>
    </row>
    <row r="98" spans="1:46">
      <c r="A98" t="s">
        <v>76</v>
      </c>
      <c r="C98" t="str">
        <f t="shared" si="23"/>
        <v>RCUC-Up_R_ES-SH-DH_HET</v>
      </c>
      <c r="D98" s="8" t="s">
        <v>264</v>
      </c>
      <c r="E98" t="str">
        <f t="shared" si="24"/>
        <v>R_ES-DH-SpHeat</v>
      </c>
      <c r="F98" t="str">
        <f>"R_ES-"&amp;MID(A98,9,2)&amp;"-SpHeat"</f>
        <v>R_ES-DH-SpHeat</v>
      </c>
      <c r="G98">
        <v>1</v>
      </c>
      <c r="H98" s="9">
        <f>IF(-SUMIF(Shares!$B$2:$B$215,'UC1'!$A98,Shares!C$2:C$215)*H$83&gt;-1,-SUMIF(Shares!$B$2:$B$215,'UC1'!$A98,Shares!C$2:C$215)*H$83,-1)</f>
        <v>0</v>
      </c>
      <c r="I98" s="9">
        <f>IF(-SUMIF(Shares!$B$2:$B$215,'UC1'!$A98,Shares!D$2:D$215)*I$83&gt;-1,-SUMIF(Shares!$B$2:$B$215,'UC1'!$A98,Shares!D$2:D$215)*I$83,-1)</f>
        <v>-0.11942848804500855</v>
      </c>
      <c r="J98" s="9">
        <f>IF(-SUMIF(Shares!$B$2:$B$215,'UC1'!$A98,Shares!E$2:E$215)*J$83&gt;-1,-SUMIF(Shares!$B$2:$B$215,'UC1'!$A98,Shares!E$2:E$215)*J$83,-1)</f>
        <v>-0.1453910403274801</v>
      </c>
      <c r="K98" s="9">
        <f>IF(-SUMIF(Shares!$B$2:$B$215,'UC1'!$A98,Shares!F$2:F$215)*K$83&gt;-1,-SUMIF(Shares!$B$2:$B$215,'UC1'!$A98,Shares!F$2:F$215)*K$83,-1)</f>
        <v>-1.4001216448030337E-3</v>
      </c>
      <c r="L98" s="9">
        <f>IF(-SUMIF(Shares!$B$2:$B$215,'UC1'!$A98,Shares!G$2:G$215)*L$83&gt;-1,-SUMIF(Shares!$B$2:$B$215,'UC1'!$A98,Shares!G$2:G$215)*L$83,-1)</f>
        <v>-0.17821197220093074</v>
      </c>
      <c r="M98" s="9">
        <f>IF(-SUMIF(Shares!$B$2:$B$215,'UC1'!$A98,Shares!H$2:H$215)*M$83&gt;-1,-SUMIF(Shares!$B$2:$B$215,'UC1'!$A98,Shares!H$2:H$215)*M$83,-1)</f>
        <v>-3.1602559959052277E-2</v>
      </c>
      <c r="N98" s="9">
        <f>IF(-SUMIF(Shares!$B$2:$B$215,'UC1'!$A98,Shares!I$2:I$215)*N$83&gt;-1,-SUMIF(Shares!$B$2:$B$215,'UC1'!$A98,Shares!I$2:I$215)*N$83,-1)</f>
        <v>0</v>
      </c>
      <c r="O98" s="9">
        <f>IF(-SUMIF(Shares!$B$2:$B$215,'UC1'!$A98,Shares!J$2:J$215)*O$83&gt;-1,-SUMIF(Shares!$B$2:$B$215,'UC1'!$A98,Shares!J$2:J$215)*O$83,-1)</f>
        <v>-0.17755353976891428</v>
      </c>
      <c r="P98" s="9">
        <f>IF(-SUMIF(Shares!$B$2:$B$215,'UC1'!$A98,Shares!K$2:K$215)*P$83&gt;-1,-SUMIF(Shares!$B$2:$B$215,'UC1'!$A98,Shares!K$2:K$215)*P$83,-1)</f>
        <v>-9.418845514990469E-2</v>
      </c>
      <c r="Q98" s="9">
        <f>IF(-SUMIF(Shares!$B$2:$B$215,'UC1'!$A98,Shares!L$2:L$215)*Q$83&gt;-1,-SUMIF(Shares!$B$2:$B$215,'UC1'!$A98,Shares!L$2:L$215)*Q$83,-1)</f>
        <v>-0.48325444452939909</v>
      </c>
      <c r="R98" s="9">
        <f>IF(-SUMIF(Shares!$B$2:$B$215,'UC1'!$A98,Shares!M$2:M$215)*R$83&gt;-1,-SUMIF(Shares!$B$2:$B$215,'UC1'!$A98,Shares!M$2:M$215)*R$83,-1)</f>
        <v>-0.33141881640640575</v>
      </c>
      <c r="S98" s="9">
        <f>IF(-SUMIF(Shares!$B$2:$B$215,'UC1'!$A98,Shares!N$2:N$215)*S$83&gt;-1,-SUMIF(Shares!$B$2:$B$215,'UC1'!$A98,Shares!N$2:N$215)*S$83,-1)</f>
        <v>-1.0143821804107148E-2</v>
      </c>
      <c r="T98" s="9">
        <f>IF(-SUMIF(Shares!$B$2:$B$215,'UC1'!$A98,Shares!O$2:O$215)*T$83&gt;-1,-SUMIF(Shares!$B$2:$B$215,'UC1'!$A98,Shares!O$2:O$215)*T$83,-1)</f>
        <v>0</v>
      </c>
      <c r="U98" s="9">
        <f>IF(-SUMIF(Shares!$B$2:$B$215,'UC1'!$A98,Shares!P$2:P$215)*U$83&gt;-1,-SUMIF(Shares!$B$2:$B$215,'UC1'!$A98,Shares!P$2:P$215)*U$83,-1)</f>
        <v>-0.27714911349699273</v>
      </c>
      <c r="V98" s="9">
        <f>IF(-SUMIF(Shares!$B$2:$B$215,'UC1'!$A98,Shares!Q$2:Q$215)*V$83&gt;-1,-SUMIF(Shares!$B$2:$B$215,'UC1'!$A98,Shares!Q$2:Q$215)*V$83,-1)</f>
        <v>-5.5247368148695311E-2</v>
      </c>
      <c r="W98" s="9">
        <f>IF(-SUMIF(Shares!$B$2:$B$215,'UC1'!$A98,Shares!R$2:R$215)*W$83&gt;-1,-SUMIF(Shares!$B$2:$B$215,'UC1'!$A98,Shares!R$2:R$215)*W$83,-1)</f>
        <v>-5.4399080350187021E-2</v>
      </c>
      <c r="X98" s="9">
        <f>IF(-SUMIF(Shares!$B$2:$B$215,'UC1'!$A98,Shares!S$2:S$215)*X$83&gt;-1,-SUMIF(Shares!$B$2:$B$215,'UC1'!$A98,Shares!S$2:S$215)*X$83,-1)</f>
        <v>-8.2474091379811015E-2</v>
      </c>
      <c r="Y98" s="9">
        <f>IF(-SUMIF(Shares!$B$2:$B$215,'UC1'!$A98,Shares!T$2:T$215)*Y$83&gt;-1,-SUMIF(Shares!$B$2:$B$215,'UC1'!$A98,Shares!T$2:T$215)*Y$83,-1)</f>
        <v>0</v>
      </c>
      <c r="Z98" s="9">
        <f>IF(-SUMIF(Shares!$B$2:$B$215,'UC1'!$A98,Shares!U$2:U$215)*Z$83&gt;-1,-SUMIF(Shares!$B$2:$B$215,'UC1'!$A98,Shares!U$2:U$215)*Z$83,-1)</f>
        <v>-0.26763953753147773</v>
      </c>
      <c r="AA98" s="9">
        <f>IF(-SUMIF(Shares!$B$2:$B$215,'UC1'!$A98,Shares!V$2:V$215)*AA$83&gt;-1,-SUMIF(Shares!$B$2:$B$215,'UC1'!$A98,Shares!V$2:V$215)*AA$83,-1)</f>
        <v>-4.3142013228519684E-3</v>
      </c>
      <c r="AB98" s="9">
        <f>IF(-SUMIF(Shares!$B$2:$B$215,'UC1'!$A98,Shares!W$2:W$215)*AB$83&gt;-1,-SUMIF(Shares!$B$2:$B$215,'UC1'!$A98,Shares!W$2:W$215)*AB$83,-1)</f>
        <v>-8.9134100077055342E-3</v>
      </c>
      <c r="AC98" s="9">
        <f>IF(-SUMIF(Shares!$B$2:$B$215,'UC1'!$A98,Shares!X$2:X$215)*AC$83&gt;-1,-SUMIF(Shares!$B$2:$B$215,'UC1'!$A98,Shares!X$2:X$215)*AC$83,-1)</f>
        <v>-0.37872604714923458</v>
      </c>
      <c r="AD98" s="9">
        <f>IF(-SUMIF(Shares!$B$2:$B$215,'UC1'!$A98,Shares!Y$2:Y$215)*AD$83&gt;-1,-SUMIF(Shares!$B$2:$B$215,'UC1'!$A98,Shares!Y$2:Y$215)*AD$83,-1)</f>
        <v>0</v>
      </c>
      <c r="AE98" s="9">
        <f>IF(-SUMIF(Shares!$B$2:$B$215,'UC1'!$A98,Shares!Z$2:Z$215)*AE$83&gt;-1,-SUMIF(Shares!$B$2:$B$215,'UC1'!$A98,Shares!Z$2:Z$215)*AE$83,-1)</f>
        <v>-0.29857242824282565</v>
      </c>
      <c r="AF98" s="9">
        <f>IF(-SUMIF(Shares!$B$2:$B$215,'UC1'!$A98,Shares!AA$2:AA$215)*AF$83&gt;-1,-SUMIF(Shares!$B$2:$B$215,'UC1'!$A98,Shares!AA$2:AA$215)*AF$83,-1)</f>
        <v>0</v>
      </c>
      <c r="AG98" s="9">
        <f>IF(-SUMIF(Shares!$B$2:$B$215,'UC1'!$A98,Shares!AB$2:AB$215)*AG$83&gt;-1,-SUMIF(Shares!$B$2:$B$215,'UC1'!$A98,Shares!AB$2:AB$215)*AG$83,-1)</f>
        <v>-9.9168343003829776E-2</v>
      </c>
      <c r="AH98" s="9">
        <f>IF(-SUMIF(Shares!$B$2:$B$215,'UC1'!$A98,Shares!AC$2:AC$215)*AH$83&gt;-1,-SUMIF(Shares!$B$2:$B$215,'UC1'!$A98,Shares!AC$2:AC$215)*AH$83,-1)</f>
        <v>0</v>
      </c>
      <c r="AI98" s="9">
        <f>IF(-SUMIF(Shares!$B$2:$B$215,'UC1'!$A98,Shares!AD$2:AD$215)*AI$83&gt;-1,-SUMIF(Shares!$B$2:$B$215,'UC1'!$A98,Shares!AD$2:AD$215)*AI$83,-1)</f>
        <v>-2.4791071845220992E-2</v>
      </c>
      <c r="AJ98" s="9">
        <f>IF(-SUMIF(Shares!$B$2:$B$215,'UC1'!$A98,Shares!AE$2:AE$215)*AJ$83&gt;-1,-SUMIF(Shares!$B$2:$B$215,'UC1'!$A98,Shares!AE$2:AE$215)*AJ$83,-1)</f>
        <v>-3.3236263270076956E-2</v>
      </c>
      <c r="AK98" s="9">
        <f>IF(-SUMIF(Shares!$B$2:$B$215,'UC1'!$A98,Shares!AF$2:AF$215)*AK$83&gt;-1,-SUMIF(Shares!$B$2:$B$215,'UC1'!$A98,Shares!AF$2:AF$215)*AK$83,-1)</f>
        <v>-0.22269983930367396</v>
      </c>
      <c r="AL98" s="9">
        <f>IF(-SUMIF(Shares!$B$2:$B$215,'UC1'!$A98,Shares!AG$2:AG$215)*AL$83&gt;-1,-SUMIF(Shares!$B$2:$B$215,'UC1'!$A98,Shares!AG$2:AG$215)*AL$83,-1)</f>
        <v>-6.1025338334786891E-4</v>
      </c>
      <c r="AM98" s="9">
        <f>IF(-SUMIF(Shares!$B$2:$B$215,'UC1'!$A98,Shares!AH$2:AH$215)*AM$83&gt;-1,-SUMIF(Shares!$B$2:$B$215,'UC1'!$A98,Shares!AH$2:AH$215)*AM$83,-1)</f>
        <v>-0.11348270304775956</v>
      </c>
      <c r="AN98" s="9">
        <f>IF(-SUMIF(Shares!$B$2:$B$215,'UC1'!$A98,Shares!AI$2:AI$215)*AN$83&gt;-1,-SUMIF(Shares!$B$2:$B$215,'UC1'!$A98,Shares!AI$2:AI$215)*AN$83,-1)</f>
        <v>-0.13608964325497097</v>
      </c>
      <c r="AO98" s="9">
        <f>IF(-SUMIF(Shares!$B$2:$B$215,'UC1'!$A98,Shares!AJ$2:AJ$215)*AO$83&gt;-1,-SUMIF(Shares!$B$2:$B$215,'UC1'!$A98,Shares!AJ$2:AJ$215)*AO$83,-1)</f>
        <v>-0.41408414156376006</v>
      </c>
      <c r="AP98" s="9">
        <f>IF(-SUMIF(Shares!$B$2:$B$215,'UC1'!$A98,Shares!AK$2:AK$215)*AP$83&gt;-1,-SUMIF(Shares!$B$2:$B$215,'UC1'!$A98,Shares!AK$2:AK$215)*AP$83,-1)</f>
        <v>-9.1965026896351748E-2</v>
      </c>
      <c r="AQ98" s="9">
        <f>IF(-SUMIF(Shares!$B$2:$B$215,'UC1'!$A98,Shares!AL$2:AL$215)*AQ$83&gt;-1,-SUMIF(Shares!$B$2:$B$215,'UC1'!$A98,Shares!AL$2:AL$215)*AQ$83,-1)</f>
        <v>-0.21533320619160054</v>
      </c>
      <c r="AR98" s="9">
        <f>IF(-SUMIF(Shares!$B$2:$B$215,'UC1'!$A98,Shares!AM$2:AM$215)*AR$83&gt;-1,-SUMIF(Shares!$B$2:$B$215,'UC1'!$A98,Shares!AM$2:AM$215)*AR$83,-1)</f>
        <v>-1.4416456829371119E-3</v>
      </c>
      <c r="AS98">
        <v>0</v>
      </c>
      <c r="AT98">
        <v>5</v>
      </c>
    </row>
    <row r="99" spans="1:46">
      <c r="A99" t="s">
        <v>393</v>
      </c>
      <c r="C99" t="str">
        <f>"RCUC-Up_"&amp;A99</f>
        <v>RCUC-Up_R_ES-SH-DH-70_HET</v>
      </c>
      <c r="D99" s="8" t="s">
        <v>264</v>
      </c>
      <c r="E99" t="str">
        <f>F99</f>
        <v>R_ES-DH-70-SpHeat</v>
      </c>
      <c r="F99" t="str">
        <f>"R_ES-"&amp;MID(A99,9,5)&amp;"-SpHeat"</f>
        <v>R_ES-DH-70-SpHeat</v>
      </c>
      <c r="G99">
        <v>1</v>
      </c>
      <c r="H99" s="9">
        <f>H98</f>
        <v>0</v>
      </c>
      <c r="I99" s="9">
        <f t="shared" ref="I99:AT99" si="27">I98</f>
        <v>-0.11942848804500855</v>
      </c>
      <c r="J99" s="9">
        <f t="shared" si="27"/>
        <v>-0.1453910403274801</v>
      </c>
      <c r="K99" s="9">
        <f t="shared" si="27"/>
        <v>-1.4001216448030337E-3</v>
      </c>
      <c r="L99" s="9">
        <f t="shared" si="27"/>
        <v>-0.17821197220093074</v>
      </c>
      <c r="M99" s="9">
        <f t="shared" si="27"/>
        <v>-3.1602559959052277E-2</v>
      </c>
      <c r="N99" s="9">
        <f t="shared" si="27"/>
        <v>0</v>
      </c>
      <c r="O99" s="9">
        <f t="shared" si="27"/>
        <v>-0.17755353976891428</v>
      </c>
      <c r="P99" s="9">
        <f t="shared" si="27"/>
        <v>-9.418845514990469E-2</v>
      </c>
      <c r="Q99" s="9">
        <f t="shared" si="27"/>
        <v>-0.48325444452939909</v>
      </c>
      <c r="R99" s="9">
        <f t="shared" si="27"/>
        <v>-0.33141881640640575</v>
      </c>
      <c r="S99" s="9">
        <f t="shared" si="27"/>
        <v>-1.0143821804107148E-2</v>
      </c>
      <c r="T99" s="9">
        <f t="shared" si="27"/>
        <v>0</v>
      </c>
      <c r="U99" s="9">
        <f t="shared" si="27"/>
        <v>-0.27714911349699273</v>
      </c>
      <c r="V99" s="9">
        <f t="shared" si="27"/>
        <v>-5.5247368148695311E-2</v>
      </c>
      <c r="W99" s="9">
        <f t="shared" si="27"/>
        <v>-5.4399080350187021E-2</v>
      </c>
      <c r="X99" s="9">
        <f t="shared" si="27"/>
        <v>-8.2474091379811015E-2</v>
      </c>
      <c r="Y99" s="9">
        <f t="shared" si="27"/>
        <v>0</v>
      </c>
      <c r="Z99" s="9">
        <f t="shared" si="27"/>
        <v>-0.26763953753147773</v>
      </c>
      <c r="AA99" s="9">
        <f t="shared" si="27"/>
        <v>-4.3142013228519684E-3</v>
      </c>
      <c r="AB99" s="9">
        <f t="shared" si="27"/>
        <v>-8.9134100077055342E-3</v>
      </c>
      <c r="AC99" s="9">
        <f t="shared" si="27"/>
        <v>-0.37872604714923458</v>
      </c>
      <c r="AD99" s="9">
        <f t="shared" si="27"/>
        <v>0</v>
      </c>
      <c r="AE99" s="9">
        <f t="shared" si="27"/>
        <v>-0.29857242824282565</v>
      </c>
      <c r="AF99" s="9">
        <f t="shared" si="27"/>
        <v>0</v>
      </c>
      <c r="AG99" s="9">
        <f t="shared" si="27"/>
        <v>-9.9168343003829776E-2</v>
      </c>
      <c r="AH99" s="9">
        <f t="shared" si="27"/>
        <v>0</v>
      </c>
      <c r="AI99" s="9">
        <f t="shared" si="27"/>
        <v>-2.4791071845220992E-2</v>
      </c>
      <c r="AJ99" s="9">
        <f t="shared" si="27"/>
        <v>-3.3236263270076956E-2</v>
      </c>
      <c r="AK99" s="9">
        <f t="shared" si="27"/>
        <v>-0.22269983930367396</v>
      </c>
      <c r="AL99" s="9">
        <f t="shared" si="27"/>
        <v>-6.1025338334786891E-4</v>
      </c>
      <c r="AM99" s="9">
        <f t="shared" si="27"/>
        <v>-0.11348270304775956</v>
      </c>
      <c r="AN99" s="9">
        <f t="shared" si="27"/>
        <v>-0.13608964325497097</v>
      </c>
      <c r="AO99" s="9">
        <f t="shared" si="27"/>
        <v>-0.41408414156376006</v>
      </c>
      <c r="AP99" s="9">
        <f t="shared" si="27"/>
        <v>-9.1965026896351748E-2</v>
      </c>
      <c r="AQ99" s="9">
        <f t="shared" si="27"/>
        <v>-0.21533320619160054</v>
      </c>
      <c r="AR99" s="9">
        <f t="shared" si="27"/>
        <v>-1.4416456829371119E-3</v>
      </c>
      <c r="AS99">
        <f t="shared" si="27"/>
        <v>0</v>
      </c>
      <c r="AT99">
        <f t="shared" si="27"/>
        <v>5</v>
      </c>
    </row>
    <row r="100" spans="1:46">
      <c r="A100" t="s">
        <v>83</v>
      </c>
      <c r="C100" t="str">
        <f t="shared" si="23"/>
        <v>RCUC-Up_R_ES-SH-FL_HET</v>
      </c>
      <c r="D100" s="8" t="s">
        <v>264</v>
      </c>
      <c r="E100" t="str">
        <f t="shared" si="24"/>
        <v>R_ES-FL-SpHeat</v>
      </c>
      <c r="F100" t="str">
        <f>"R_ES-"&amp;MID(A100,9,2)&amp;"-SpHeat"</f>
        <v>R_ES-FL-SpHeat</v>
      </c>
      <c r="G100">
        <v>1</v>
      </c>
      <c r="H100" s="9">
        <f>IF(-SUMIF(Shares!$B$2:$B$215,'UC1'!$A100,Shares!C$2:C$215)*H$83&gt;-1,-SUMIF(Shares!$B$2:$B$215,'UC1'!$A100,Shares!C$2:C$215)*H$83,-1)</f>
        <v>0</v>
      </c>
      <c r="I100" s="9">
        <f>IF(-SUMIF(Shares!$B$2:$B$215,'UC1'!$A100,Shares!D$2:D$215)*I$83&gt;-1,-SUMIF(Shares!$B$2:$B$215,'UC1'!$A100,Shares!D$2:D$215)*I$83,-1)</f>
        <v>-0.18016199089090362</v>
      </c>
      <c r="J100" s="9">
        <f>IF(-SUMIF(Shares!$B$2:$B$215,'UC1'!$A100,Shares!E$2:E$215)*J$83&gt;-1,-SUMIF(Shares!$B$2:$B$215,'UC1'!$A100,Shares!E$2:E$215)*J$83,-1)</f>
        <v>-0.32055114722158035</v>
      </c>
      <c r="K100" s="9">
        <f>IF(-SUMIF(Shares!$B$2:$B$215,'UC1'!$A100,Shares!F$2:F$215)*K$83&gt;-1,-SUMIF(Shares!$B$2:$B$215,'UC1'!$A100,Shares!F$2:F$215)*K$83,-1)</f>
        <v>-2.1409793733902852E-3</v>
      </c>
      <c r="L100" s="9">
        <f>IF(-SUMIF(Shares!$B$2:$B$215,'UC1'!$A100,Shares!G$2:G$215)*L$83&gt;-1,-SUMIF(Shares!$B$2:$B$215,'UC1'!$A100,Shares!G$2:G$215)*L$83,-1)</f>
        <v>-0.35242268640587793</v>
      </c>
      <c r="M100" s="9">
        <f>IF(-SUMIF(Shares!$B$2:$B$215,'UC1'!$A100,Shares!H$2:H$215)*M$83&gt;-1,-SUMIF(Shares!$B$2:$B$215,'UC1'!$A100,Shares!H$2:H$215)*M$83,-1)</f>
        <v>-4.7673551031863763E-2</v>
      </c>
      <c r="N100" s="9">
        <f>IF(-SUMIF(Shares!$B$2:$B$215,'UC1'!$A100,Shares!I$2:I$215)*N$83&gt;-1,-SUMIF(Shares!$B$2:$B$215,'UC1'!$A100,Shares!I$2:I$215)*N$83,-1)</f>
        <v>0</v>
      </c>
      <c r="O100" s="9">
        <f>IF(-SUMIF(Shares!$B$2:$B$215,'UC1'!$A100,Shares!J$2:J$215)*O$83&gt;-1,-SUMIF(Shares!$B$2:$B$215,'UC1'!$A100,Shares!J$2:J$215)*O$83,-1)</f>
        <v>-0.28380380318303788</v>
      </c>
      <c r="P100" s="9">
        <f>IF(-SUMIF(Shares!$B$2:$B$215,'UC1'!$A100,Shares!K$2:K$215)*P$83&gt;-1,-SUMIF(Shares!$B$2:$B$215,'UC1'!$A100,Shares!K$2:K$215)*P$83,-1)</f>
        <v>-0.13197366775807826</v>
      </c>
      <c r="Q100" s="9">
        <f>IF(-SUMIF(Shares!$B$2:$B$215,'UC1'!$A100,Shares!L$2:L$215)*Q$83&gt;-1,-SUMIF(Shares!$B$2:$B$215,'UC1'!$A100,Shares!L$2:L$215)*Q$83,-1)</f>
        <v>-0.66106554547008656</v>
      </c>
      <c r="R100" s="9">
        <f>IF(-SUMIF(Shares!$B$2:$B$215,'UC1'!$A100,Shares!M$2:M$215)*R$83&gt;-1,-SUMIF(Shares!$B$2:$B$215,'UC1'!$A100,Shares!M$2:M$215)*R$83,-1)</f>
        <v>-0.5956176452729115</v>
      </c>
      <c r="S100" s="9">
        <f>IF(-SUMIF(Shares!$B$2:$B$215,'UC1'!$A100,Shares!N$2:N$215)*S$83&gt;-1,-SUMIF(Shares!$B$2:$B$215,'UC1'!$A100,Shares!N$2:N$215)*S$83,-1)</f>
        <v>-2.5054271056940473E-2</v>
      </c>
      <c r="T100" s="9">
        <f>IF(-SUMIF(Shares!$B$2:$B$215,'UC1'!$A100,Shares!O$2:O$215)*T$83&gt;-1,-SUMIF(Shares!$B$2:$B$215,'UC1'!$A100,Shares!O$2:O$215)*T$83,-1)</f>
        <v>0</v>
      </c>
      <c r="U100" s="9">
        <f>IF(-SUMIF(Shares!$B$2:$B$215,'UC1'!$A100,Shares!P$2:P$215)*U$83&gt;-1,-SUMIF(Shares!$B$2:$B$215,'UC1'!$A100,Shares!P$2:P$215)*U$83,-1)</f>
        <v>-0.57047658300754345</v>
      </c>
      <c r="V100" s="9">
        <f>IF(-SUMIF(Shares!$B$2:$B$215,'UC1'!$A100,Shares!Q$2:Q$215)*V$83&gt;-1,-SUMIF(Shares!$B$2:$B$215,'UC1'!$A100,Shares!Q$2:Q$215)*V$83,-1)</f>
        <v>-8.1533802017471971E-2</v>
      </c>
      <c r="W100" s="9">
        <f>IF(-SUMIF(Shares!$B$2:$B$215,'UC1'!$A100,Shares!R$2:R$215)*W$83&gt;-1,-SUMIF(Shares!$B$2:$B$215,'UC1'!$A100,Shares!R$2:R$215)*W$83,-1)</f>
        <v>-0.11113641511181016</v>
      </c>
      <c r="X100" s="9">
        <f>IF(-SUMIF(Shares!$B$2:$B$215,'UC1'!$A100,Shares!S$2:S$215)*X$83&gt;-1,-SUMIF(Shares!$B$2:$B$215,'UC1'!$A100,Shares!S$2:S$215)*X$83,-1)</f>
        <v>-0.15188060504639339</v>
      </c>
      <c r="Y100" s="9">
        <f>IF(-SUMIF(Shares!$B$2:$B$215,'UC1'!$A100,Shares!T$2:T$215)*Y$83&gt;-1,-SUMIF(Shares!$B$2:$B$215,'UC1'!$A100,Shares!T$2:T$215)*Y$83,-1)</f>
        <v>0</v>
      </c>
      <c r="Z100" s="9">
        <f>IF(-SUMIF(Shares!$B$2:$B$215,'UC1'!$A100,Shares!U$2:U$215)*Z$83&gt;-1,-SUMIF(Shares!$B$2:$B$215,'UC1'!$A100,Shares!U$2:U$215)*Z$83,-1)</f>
        <v>-0.55090231724783578</v>
      </c>
      <c r="AA100" s="9">
        <f>IF(-SUMIF(Shares!$B$2:$B$215,'UC1'!$A100,Shares!V$2:V$215)*AA$83&gt;-1,-SUMIF(Shares!$B$2:$B$215,'UC1'!$A100,Shares!V$2:V$215)*AA$83,-1)</f>
        <v>-6.8035320105047439E-3</v>
      </c>
      <c r="AB100" s="9">
        <f>IF(-SUMIF(Shares!$B$2:$B$215,'UC1'!$A100,Shares!W$2:W$215)*AB$83&gt;-1,-SUMIF(Shares!$B$2:$B$215,'UC1'!$A100,Shares!W$2:W$215)*AB$83,-1)</f>
        <v>-1.9651856106062134E-2</v>
      </c>
      <c r="AC100" s="9">
        <f>IF(-SUMIF(Shares!$B$2:$B$215,'UC1'!$A100,Shares!X$2:X$215)*AC$83&gt;-1,-SUMIF(Shares!$B$2:$B$215,'UC1'!$A100,Shares!X$2:X$215)*AC$83,-1)</f>
        <v>-0.5902263438110753</v>
      </c>
      <c r="AD100" s="9">
        <f>IF(-SUMIF(Shares!$B$2:$B$215,'UC1'!$A100,Shares!Y$2:Y$215)*AD$83&gt;-1,-SUMIF(Shares!$B$2:$B$215,'UC1'!$A100,Shares!Y$2:Y$215)*AD$83,-1)</f>
        <v>0</v>
      </c>
      <c r="AE100" s="9">
        <f>IF(-SUMIF(Shares!$B$2:$B$215,'UC1'!$A100,Shares!Z$2:Z$215)*AE$83&gt;-1,-SUMIF(Shares!$B$2:$B$215,'UC1'!$A100,Shares!Z$2:Z$215)*AE$83,-1)</f>
        <v>-0.53100535561816431</v>
      </c>
      <c r="AF100" s="9">
        <f>IF(-SUMIF(Shares!$B$2:$B$215,'UC1'!$A100,Shares!AA$2:AA$215)*AF$83&gt;-1,-SUMIF(Shares!$B$2:$B$215,'UC1'!$A100,Shares!AA$2:AA$215)*AF$83,-1)</f>
        <v>0</v>
      </c>
      <c r="AG100" s="9">
        <f>IF(-SUMIF(Shares!$B$2:$B$215,'UC1'!$A100,Shares!AB$2:AB$215)*AG$83&gt;-1,-SUMIF(Shares!$B$2:$B$215,'UC1'!$A100,Shares!AB$2:AB$215)*AG$83,-1)</f>
        <v>-0.19575102212948406</v>
      </c>
      <c r="AH100" s="9">
        <f>IF(-SUMIF(Shares!$B$2:$B$215,'UC1'!$A100,Shares!AC$2:AC$215)*AH$83&gt;-1,-SUMIF(Shares!$B$2:$B$215,'UC1'!$A100,Shares!AC$2:AC$215)*AH$83,-1)</f>
        <v>0</v>
      </c>
      <c r="AI100" s="9">
        <f>IF(-SUMIF(Shares!$B$2:$B$215,'UC1'!$A100,Shares!AD$2:AD$215)*AI$83&gt;-1,-SUMIF(Shares!$B$2:$B$215,'UC1'!$A100,Shares!AD$2:AD$215)*AI$83,-1)</f>
        <v>-4.1402049370655336E-2</v>
      </c>
      <c r="AJ100" s="9">
        <f>IF(-SUMIF(Shares!$B$2:$B$215,'UC1'!$A100,Shares!AE$2:AE$215)*AJ$83&gt;-1,-SUMIF(Shares!$B$2:$B$215,'UC1'!$A100,Shares!AE$2:AE$215)*AJ$83,-1)</f>
        <v>-6.1480579381311122E-2</v>
      </c>
      <c r="AK100" s="9">
        <f>IF(-SUMIF(Shares!$B$2:$B$215,'UC1'!$A100,Shares!AF$2:AF$215)*AK$83&gt;-1,-SUMIF(Shares!$B$2:$B$215,'UC1'!$A100,Shares!AF$2:AF$215)*AK$83,-1)</f>
        <v>-0.39469731695024168</v>
      </c>
      <c r="AL100" s="9">
        <f>IF(-SUMIF(Shares!$B$2:$B$215,'UC1'!$A100,Shares!AG$2:AG$215)*AL$83&gt;-1,-SUMIF(Shares!$B$2:$B$215,'UC1'!$A100,Shares!AG$2:AG$215)*AL$83,-1)</f>
        <v>-1.7288139004659297E-3</v>
      </c>
      <c r="AM100" s="9">
        <f>IF(-SUMIF(Shares!$B$2:$B$215,'UC1'!$A100,Shares!AH$2:AH$215)*AM$83&gt;-1,-SUMIF(Shares!$B$2:$B$215,'UC1'!$A100,Shares!AH$2:AH$215)*AM$83,-1)</f>
        <v>-0.25988865189029525</v>
      </c>
      <c r="AN100" s="9">
        <f>IF(-SUMIF(Shares!$B$2:$B$215,'UC1'!$A100,Shares!AI$2:AI$215)*AN$83&gt;-1,-SUMIF(Shares!$B$2:$B$215,'UC1'!$A100,Shares!AI$2:AI$215)*AN$83,-1)</f>
        <v>-0.3000438759644215</v>
      </c>
      <c r="AO100" s="9">
        <f>IF(-SUMIF(Shares!$B$2:$B$215,'UC1'!$A100,Shares!AJ$2:AJ$215)*AO$83&gt;-1,-SUMIF(Shares!$B$2:$B$215,'UC1'!$A100,Shares!AJ$2:AJ$215)*AO$83,-1)</f>
        <v>-0.59483092191140075</v>
      </c>
      <c r="AP100" s="9">
        <f>IF(-SUMIF(Shares!$B$2:$B$215,'UC1'!$A100,Shares!AK$2:AK$215)*AP$83&gt;-1,-SUMIF(Shares!$B$2:$B$215,'UC1'!$A100,Shares!AK$2:AK$215)*AP$83,-1)</f>
        <v>-0.14710216316398256</v>
      </c>
      <c r="AQ100" s="9">
        <f>IF(-SUMIF(Shares!$B$2:$B$215,'UC1'!$A100,Shares!AL$2:AL$215)*AQ$83&gt;-1,-SUMIF(Shares!$B$2:$B$215,'UC1'!$A100,Shares!AL$2:AL$215)*AQ$83,-1)</f>
        <v>-0.34654324414977006</v>
      </c>
      <c r="AR100" s="9">
        <f>IF(-SUMIF(Shares!$B$2:$B$215,'UC1'!$A100,Shares!AM$2:AM$215)*AR$83&gt;-1,-SUMIF(Shares!$B$2:$B$215,'UC1'!$A100,Shares!AM$2:AM$215)*AR$83,-1)</f>
        <v>-1.8446335993831987E-3</v>
      </c>
      <c r="AS100">
        <v>0</v>
      </c>
      <c r="AT100">
        <v>5</v>
      </c>
    </row>
    <row r="101" spans="1:46">
      <c r="A101" t="s">
        <v>90</v>
      </c>
      <c r="C101" t="str">
        <f t="shared" si="23"/>
        <v>RCUC-Up_R_ES-SH-SD_HET</v>
      </c>
      <c r="D101" s="8" t="s">
        <v>264</v>
      </c>
      <c r="E101" t="str">
        <f t="shared" si="24"/>
        <v>R_ES-SD-SpHeat</v>
      </c>
      <c r="F101" t="str">
        <f>"R_ES-"&amp;MID(A101,9,2)&amp;"-SpHeat"</f>
        <v>R_ES-SD-SpHeat</v>
      </c>
      <c r="G101">
        <v>1</v>
      </c>
      <c r="H101" s="9">
        <f>IF(-SUMIF(Shares!$B$2:$B$215,'UC1'!$A101,Shares!C$2:C$215)*H$83&gt;-1,-SUMIF(Shares!$B$2:$B$215,'UC1'!$A101,Shares!C$2:C$215)*H$83,-1)</f>
        <v>0</v>
      </c>
      <c r="I101" s="9">
        <f>IF(-SUMIF(Shares!$B$2:$B$215,'UC1'!$A101,Shares!D$2:D$215)*I$83&gt;-1,-SUMIF(Shares!$B$2:$B$215,'UC1'!$A101,Shares!D$2:D$215)*I$83,-1)</f>
        <v>-0.18016199089090362</v>
      </c>
      <c r="J101" s="9">
        <f>IF(-SUMIF(Shares!$B$2:$B$215,'UC1'!$A101,Shares!E$2:E$215)*J$83&gt;-1,-SUMIF(Shares!$B$2:$B$215,'UC1'!$A101,Shares!E$2:E$215)*J$83,-1)</f>
        <v>-0.32055114722158007</v>
      </c>
      <c r="K101" s="9">
        <f>IF(-SUMIF(Shares!$B$2:$B$215,'UC1'!$A101,Shares!F$2:F$215)*K$83&gt;-1,-SUMIF(Shares!$B$2:$B$215,'UC1'!$A101,Shares!F$2:F$215)*K$83,-1)</f>
        <v>-2.140979373390283E-3</v>
      </c>
      <c r="L101" s="9">
        <f>IF(-SUMIF(Shares!$B$2:$B$215,'UC1'!$A101,Shares!G$2:G$215)*L$83&gt;-1,-SUMIF(Shares!$B$2:$B$215,'UC1'!$A101,Shares!G$2:G$215)*L$83,-1)</f>
        <v>-0.35242268640587837</v>
      </c>
      <c r="M101" s="9">
        <f>IF(-SUMIF(Shares!$B$2:$B$215,'UC1'!$A101,Shares!H$2:H$215)*M$83&gt;-1,-SUMIF(Shares!$B$2:$B$215,'UC1'!$A101,Shares!H$2:H$215)*M$83,-1)</f>
        <v>-4.7673551031863735E-2</v>
      </c>
      <c r="N101" s="9">
        <f>IF(-SUMIF(Shares!$B$2:$B$215,'UC1'!$A101,Shares!I$2:I$215)*N$83&gt;-1,-SUMIF(Shares!$B$2:$B$215,'UC1'!$A101,Shares!I$2:I$215)*N$83,-1)</f>
        <v>0</v>
      </c>
      <c r="O101" s="9">
        <f>IF(-SUMIF(Shares!$B$2:$B$215,'UC1'!$A101,Shares!J$2:J$215)*O$83&gt;-1,-SUMIF(Shares!$B$2:$B$215,'UC1'!$A101,Shares!J$2:J$215)*O$83,-1)</f>
        <v>-0.28380380318303766</v>
      </c>
      <c r="P101" s="9">
        <f>IF(-SUMIF(Shares!$B$2:$B$215,'UC1'!$A101,Shares!K$2:K$215)*P$83&gt;-1,-SUMIF(Shares!$B$2:$B$215,'UC1'!$A101,Shares!K$2:K$215)*P$83,-1)</f>
        <v>-0.13197366775807803</v>
      </c>
      <c r="Q101" s="9">
        <f>IF(-SUMIF(Shares!$B$2:$B$215,'UC1'!$A101,Shares!L$2:L$215)*Q$83&gt;-1,-SUMIF(Shares!$B$2:$B$215,'UC1'!$A101,Shares!L$2:L$215)*Q$83,-1)</f>
        <v>-0.66106554547008534</v>
      </c>
      <c r="R101" s="9">
        <f>IF(-SUMIF(Shares!$B$2:$B$215,'UC1'!$A101,Shares!M$2:M$215)*R$83&gt;-1,-SUMIF(Shares!$B$2:$B$215,'UC1'!$A101,Shares!M$2:M$215)*R$83,-1)</f>
        <v>-0.59561764527291183</v>
      </c>
      <c r="S101" s="9">
        <f>IF(-SUMIF(Shares!$B$2:$B$215,'UC1'!$A101,Shares!N$2:N$215)*S$83&gt;-1,-SUMIF(Shares!$B$2:$B$215,'UC1'!$A101,Shares!N$2:N$215)*S$83,-1)</f>
        <v>-2.5054271056940441E-2</v>
      </c>
      <c r="T101" s="9">
        <f>IF(-SUMIF(Shares!$B$2:$B$215,'UC1'!$A101,Shares!O$2:O$215)*T$83&gt;-1,-SUMIF(Shares!$B$2:$B$215,'UC1'!$A101,Shares!O$2:O$215)*T$83,-1)</f>
        <v>0</v>
      </c>
      <c r="U101" s="9">
        <f>IF(-SUMIF(Shares!$B$2:$B$215,'UC1'!$A101,Shares!P$2:P$215)*U$83&gt;-1,-SUMIF(Shares!$B$2:$B$215,'UC1'!$A101,Shares!P$2:P$215)*U$83,-1)</f>
        <v>-0.57047658300754311</v>
      </c>
      <c r="V101" s="9">
        <f>IF(-SUMIF(Shares!$B$2:$B$215,'UC1'!$A101,Shares!Q$2:Q$215)*V$83&gt;-1,-SUMIF(Shares!$B$2:$B$215,'UC1'!$A101,Shares!Q$2:Q$215)*V$83,-1)</f>
        <v>-8.1533802017471832E-2</v>
      </c>
      <c r="W101" s="9">
        <f>IF(-SUMIF(Shares!$B$2:$B$215,'UC1'!$A101,Shares!R$2:R$215)*W$83&gt;-1,-SUMIF(Shares!$B$2:$B$215,'UC1'!$A101,Shares!R$2:R$215)*W$83,-1)</f>
        <v>-0.1111364151118098</v>
      </c>
      <c r="X101" s="9">
        <f>IF(-SUMIF(Shares!$B$2:$B$215,'UC1'!$A101,Shares!S$2:S$215)*X$83&gt;-1,-SUMIF(Shares!$B$2:$B$215,'UC1'!$A101,Shares!S$2:S$215)*X$83,-1)</f>
        <v>-0.15188060504639328</v>
      </c>
      <c r="Y101" s="9">
        <f>IF(-SUMIF(Shares!$B$2:$B$215,'UC1'!$A101,Shares!T$2:T$215)*Y$83&gt;-1,-SUMIF(Shares!$B$2:$B$215,'UC1'!$A101,Shares!T$2:T$215)*Y$83,-1)</f>
        <v>0</v>
      </c>
      <c r="Z101" s="9">
        <f>IF(-SUMIF(Shares!$B$2:$B$215,'UC1'!$A101,Shares!U$2:U$215)*Z$83&gt;-1,-SUMIF(Shares!$B$2:$B$215,'UC1'!$A101,Shares!U$2:U$215)*Z$83,-1)</f>
        <v>-0.55090231724783723</v>
      </c>
      <c r="AA101" s="9">
        <f>IF(-SUMIF(Shares!$B$2:$B$215,'UC1'!$A101,Shares!V$2:V$215)*AA$83&gt;-1,-SUMIF(Shares!$B$2:$B$215,'UC1'!$A101,Shares!V$2:V$215)*AA$83,-1)</f>
        <v>-6.8035320105047908E-3</v>
      </c>
      <c r="AB101" s="9">
        <f>IF(-SUMIF(Shares!$B$2:$B$215,'UC1'!$A101,Shares!W$2:W$215)*AB$83&gt;-1,-SUMIF(Shares!$B$2:$B$215,'UC1'!$A101,Shares!W$2:W$215)*AB$83,-1)</f>
        <v>-1.9651856106062196E-2</v>
      </c>
      <c r="AC101" s="9">
        <f>IF(-SUMIF(Shares!$B$2:$B$215,'UC1'!$A101,Shares!X$2:X$215)*AC$83&gt;-1,-SUMIF(Shares!$B$2:$B$215,'UC1'!$A101,Shares!X$2:X$215)*AC$83,-1)</f>
        <v>-0.59022634381107586</v>
      </c>
      <c r="AD101" s="9">
        <f>IF(-SUMIF(Shares!$B$2:$B$215,'UC1'!$A101,Shares!Y$2:Y$215)*AD$83&gt;-1,-SUMIF(Shares!$B$2:$B$215,'UC1'!$A101,Shares!Y$2:Y$215)*AD$83,-1)</f>
        <v>0</v>
      </c>
      <c r="AE101" s="9">
        <f>IF(-SUMIF(Shares!$B$2:$B$215,'UC1'!$A101,Shares!Z$2:Z$215)*AE$83&gt;-1,-SUMIF(Shares!$B$2:$B$215,'UC1'!$A101,Shares!Z$2:Z$215)*AE$83,-1)</f>
        <v>-0.53100535561816498</v>
      </c>
      <c r="AF101" s="9">
        <f>IF(-SUMIF(Shares!$B$2:$B$215,'UC1'!$A101,Shares!AA$2:AA$215)*AF$83&gt;-1,-SUMIF(Shares!$B$2:$B$215,'UC1'!$A101,Shares!AA$2:AA$215)*AF$83,-1)</f>
        <v>0</v>
      </c>
      <c r="AG101" s="9">
        <f>IF(-SUMIF(Shares!$B$2:$B$215,'UC1'!$A101,Shares!AB$2:AB$215)*AG$83&gt;-1,-SUMIF(Shares!$B$2:$B$215,'UC1'!$A101,Shares!AB$2:AB$215)*AG$83,-1)</f>
        <v>-0.19575102212948375</v>
      </c>
      <c r="AH101" s="9">
        <f>IF(-SUMIF(Shares!$B$2:$B$215,'UC1'!$A101,Shares!AC$2:AC$215)*AH$83&gt;-1,-SUMIF(Shares!$B$2:$B$215,'UC1'!$A101,Shares!AC$2:AC$215)*AH$83,-1)</f>
        <v>0</v>
      </c>
      <c r="AI101" s="9">
        <f>IF(-SUMIF(Shares!$B$2:$B$215,'UC1'!$A101,Shares!AD$2:AD$215)*AI$83&gt;-1,-SUMIF(Shares!$B$2:$B$215,'UC1'!$A101,Shares!AD$2:AD$215)*AI$83,-1)</f>
        <v>-4.1402049370655523E-2</v>
      </c>
      <c r="AJ101" s="9">
        <f>IF(-SUMIF(Shares!$B$2:$B$215,'UC1'!$A101,Shares!AE$2:AE$215)*AJ$83&gt;-1,-SUMIF(Shares!$B$2:$B$215,'UC1'!$A101,Shares!AE$2:AE$215)*AJ$83,-1)</f>
        <v>-6.1480579381311441E-2</v>
      </c>
      <c r="AK101" s="9">
        <f>IF(-SUMIF(Shares!$B$2:$B$215,'UC1'!$A101,Shares!AF$2:AF$215)*AK$83&gt;-1,-SUMIF(Shares!$B$2:$B$215,'UC1'!$A101,Shares!AF$2:AF$215)*AK$83,-1)</f>
        <v>-0.39469731695024107</v>
      </c>
      <c r="AL101" s="9">
        <f>IF(-SUMIF(Shares!$B$2:$B$215,'UC1'!$A101,Shares!AG$2:AG$215)*AL$83&gt;-1,-SUMIF(Shares!$B$2:$B$215,'UC1'!$A101,Shares!AG$2:AG$215)*AL$83,-1)</f>
        <v>-1.7288139004659276E-3</v>
      </c>
      <c r="AM101" s="9">
        <f>IF(-SUMIF(Shares!$B$2:$B$215,'UC1'!$A101,Shares!AH$2:AH$215)*AM$83&gt;-1,-SUMIF(Shares!$B$2:$B$215,'UC1'!$A101,Shares!AH$2:AH$215)*AM$83,-1)</f>
        <v>-0.25988865189029486</v>
      </c>
      <c r="AN101" s="9">
        <f>IF(-SUMIF(Shares!$B$2:$B$215,'UC1'!$A101,Shares!AI$2:AI$215)*AN$83&gt;-1,-SUMIF(Shares!$B$2:$B$215,'UC1'!$A101,Shares!AI$2:AI$215)*AN$83,-1)</f>
        <v>-0.30004387596442089</v>
      </c>
      <c r="AO101" s="9">
        <f>IF(-SUMIF(Shares!$B$2:$B$215,'UC1'!$A101,Shares!AJ$2:AJ$215)*AO$83&gt;-1,-SUMIF(Shares!$B$2:$B$215,'UC1'!$A101,Shares!AJ$2:AJ$215)*AO$83,-1)</f>
        <v>-0.5948309219114023</v>
      </c>
      <c r="AP101" s="9">
        <f>IF(-SUMIF(Shares!$B$2:$B$215,'UC1'!$A101,Shares!AK$2:AK$215)*AP$83&gt;-1,-SUMIF(Shares!$B$2:$B$215,'UC1'!$A101,Shares!AK$2:AK$215)*AP$83,-1)</f>
        <v>-0.14710216316398267</v>
      </c>
      <c r="AQ101" s="9">
        <f>IF(-SUMIF(Shares!$B$2:$B$215,'UC1'!$A101,Shares!AL$2:AL$215)*AQ$83&gt;-1,-SUMIF(Shares!$B$2:$B$215,'UC1'!$A101,Shares!AL$2:AL$215)*AQ$83,-1)</f>
        <v>-0.34654324414977139</v>
      </c>
      <c r="AR101" s="9">
        <f>IF(-SUMIF(Shares!$B$2:$B$215,'UC1'!$A101,Shares!AM$2:AM$215)*AR$83&gt;-1,-SUMIF(Shares!$B$2:$B$215,'UC1'!$A101,Shares!AM$2:AM$215)*AR$83,-1)</f>
        <v>-1.8446335993832054E-3</v>
      </c>
      <c r="AS101">
        <v>0</v>
      </c>
      <c r="AT101">
        <v>5</v>
      </c>
    </row>
    <row r="102" spans="1:46">
      <c r="A102" t="s">
        <v>97</v>
      </c>
      <c r="C102" t="str">
        <f>"\I: RCUC-Lo_"&amp;A102</f>
        <v>\I: RCUC-Lo_R_ES-WH-DH_HET</v>
      </c>
      <c r="D102" s="8" t="s">
        <v>264</v>
      </c>
      <c r="E102" t="str">
        <f t="shared" si="24"/>
        <v>R_ES-DH-WatHeat</v>
      </c>
      <c r="F102" t="str">
        <f>"R_ES-"&amp;MID(A102,9,2)&amp;"-WatHeat"</f>
        <v>R_ES-DH-WatHeat</v>
      </c>
      <c r="G102">
        <v>1</v>
      </c>
      <c r="H102" s="9">
        <f>IF(-SUMIF(Shares!$B$2:$B$215,'UC1'!$A102,Shares!C$2:C$215)*H$83&gt;-1,-SUMIF(Shares!$B$2:$B$215,'UC1'!$A102,Shares!C$2:C$215)*H$83,-1)</f>
        <v>0</v>
      </c>
      <c r="I102" s="9">
        <f>IF(-SUMIF(Shares!$B$2:$B$215,'UC1'!$A102,Shares!D$2:D$215)*I$83&gt;-1,-SUMIF(Shares!$B$2:$B$215,'UC1'!$A102,Shares!D$2:D$215)*I$83,-1)</f>
        <v>-0.21951926615697606</v>
      </c>
      <c r="J102" s="9">
        <f>IF(-SUMIF(Shares!$B$2:$B$215,'UC1'!$A102,Shares!E$2:E$215)*J$83&gt;-1,-SUMIF(Shares!$B$2:$B$215,'UC1'!$A102,Shares!E$2:E$215)*J$83,-1)</f>
        <v>-0.2422242443989607</v>
      </c>
      <c r="K102" s="9">
        <f>IF(-SUMIF(Shares!$B$2:$B$215,'UC1'!$A102,Shares!F$2:F$215)*K$83&gt;-1,-SUMIF(Shares!$B$2:$B$215,'UC1'!$A102,Shares!F$2:F$215)*K$83,-1)</f>
        <v>-2.3204560072224776E-3</v>
      </c>
      <c r="L102" s="9">
        <f>IF(-SUMIF(Shares!$B$2:$B$215,'UC1'!$A102,Shares!G$2:G$215)*L$83&gt;-1,-SUMIF(Shares!$B$2:$B$215,'UC1'!$A102,Shares!G$2:G$215)*L$83,-1)</f>
        <v>-0.34167770236715811</v>
      </c>
      <c r="M102" s="9">
        <f>IF(-SUMIF(Shares!$B$2:$B$215,'UC1'!$A102,Shares!H$2:H$215)*M$83&gt;-1,-SUMIF(Shares!$B$2:$B$215,'UC1'!$A102,Shares!H$2:H$215)*M$83,-1)</f>
        <v>-4.7371757031566541E-2</v>
      </c>
      <c r="N102" s="9">
        <f>IF(-SUMIF(Shares!$B$2:$B$215,'UC1'!$A102,Shares!I$2:I$215)*N$83&gt;-1,-SUMIF(Shares!$B$2:$B$215,'UC1'!$A102,Shares!I$2:I$215)*N$83,-1)</f>
        <v>0</v>
      </c>
      <c r="O102" s="9">
        <f>IF(-SUMIF(Shares!$B$2:$B$215,'UC1'!$A102,Shares!J$2:J$215)*O$83&gt;-1,-SUMIF(Shares!$B$2:$B$215,'UC1'!$A102,Shares!J$2:J$215)*O$83,-1)</f>
        <v>-0.18618400960094966</v>
      </c>
      <c r="P102" s="9">
        <f>IF(-SUMIF(Shares!$B$2:$B$215,'UC1'!$A102,Shares!K$2:K$215)*P$83&gt;-1,-SUMIF(Shares!$B$2:$B$215,'UC1'!$A102,Shares!K$2:K$215)*P$83,-1)</f>
        <v>-0.12358339550348631</v>
      </c>
      <c r="Q102" s="9">
        <f>IF(-SUMIF(Shares!$B$2:$B$215,'UC1'!$A102,Shares!L$2:L$215)*Q$83&gt;-1,-SUMIF(Shares!$B$2:$B$215,'UC1'!$A102,Shares!L$2:L$215)*Q$83,-1)</f>
        <v>-0.66393875949802594</v>
      </c>
      <c r="R102" s="9">
        <f>IF(-SUMIF(Shares!$B$2:$B$215,'UC1'!$A102,Shares!M$2:M$215)*R$83&gt;-1,-SUMIF(Shares!$B$2:$B$215,'UC1'!$A102,Shares!M$2:M$215)*R$83,-1)</f>
        <v>-0.67473272789975869</v>
      </c>
      <c r="S102" s="9">
        <f>IF(-SUMIF(Shares!$B$2:$B$215,'UC1'!$A102,Shares!N$2:N$215)*S$83&gt;-1,-SUMIF(Shares!$B$2:$B$215,'UC1'!$A102,Shares!N$2:N$215)*S$83,-1)</f>
        <v>-1.4676281658586112E-2</v>
      </c>
      <c r="T102" s="9">
        <f>IF(-SUMIF(Shares!$B$2:$B$215,'UC1'!$A102,Shares!O$2:O$215)*T$83&gt;-1,-SUMIF(Shares!$B$2:$B$215,'UC1'!$A102,Shares!O$2:O$215)*T$83,-1)</f>
        <v>0</v>
      </c>
      <c r="U102" s="9">
        <f>IF(-SUMIF(Shares!$B$2:$B$215,'UC1'!$A102,Shares!P$2:P$215)*U$83&gt;-1,-SUMIF(Shares!$B$2:$B$215,'UC1'!$A102,Shares!P$2:P$215)*U$83,-1)</f>
        <v>-0.49083247079698411</v>
      </c>
      <c r="V102" s="9">
        <f>IF(-SUMIF(Shares!$B$2:$B$215,'UC1'!$A102,Shares!Q$2:Q$215)*V$83&gt;-1,-SUMIF(Shares!$B$2:$B$215,'UC1'!$A102,Shares!Q$2:Q$215)*V$83,-1)</f>
        <v>-7.8895201942771359E-2</v>
      </c>
      <c r="W102" s="9">
        <f>IF(-SUMIF(Shares!$B$2:$B$215,'UC1'!$A102,Shares!R$2:R$215)*W$83&gt;-1,-SUMIF(Shares!$B$2:$B$215,'UC1'!$A102,Shares!R$2:R$215)*W$83,-1)</f>
        <v>-0.13649448264832942</v>
      </c>
      <c r="X102" s="9">
        <f>IF(-SUMIF(Shares!$B$2:$B$215,'UC1'!$A102,Shares!S$2:S$215)*X$83&gt;-1,-SUMIF(Shares!$B$2:$B$215,'UC1'!$A102,Shares!S$2:S$215)*X$83,-1)</f>
        <v>-0.1956193439558695</v>
      </c>
      <c r="Y102" s="9">
        <f>IF(-SUMIF(Shares!$B$2:$B$215,'UC1'!$A102,Shares!T$2:T$215)*Y$83&gt;-1,-SUMIF(Shares!$B$2:$B$215,'UC1'!$A102,Shares!T$2:T$215)*Y$83,-1)</f>
        <v>0</v>
      </c>
      <c r="Z102" s="9">
        <f>IF(-SUMIF(Shares!$B$2:$B$215,'UC1'!$A102,Shares!U$2:U$215)*Z$83&gt;-1,-SUMIF(Shares!$B$2:$B$215,'UC1'!$A102,Shares!U$2:U$215)*Z$83,-1)</f>
        <v>-0.81282198782130366</v>
      </c>
      <c r="AA102" s="9">
        <f>IF(-SUMIF(Shares!$B$2:$B$215,'UC1'!$A102,Shares!V$2:V$215)*AA$83&gt;-1,-SUMIF(Shares!$B$2:$B$215,'UC1'!$A102,Shares!V$2:V$215)*AA$83,-1)</f>
        <v>-5.1957640090648403E-3</v>
      </c>
      <c r="AB102" s="9">
        <f>IF(-SUMIF(Shares!$B$2:$B$215,'UC1'!$A102,Shares!W$2:W$215)*AB$83&gt;-1,-SUMIF(Shares!$B$2:$B$215,'UC1'!$A102,Shares!W$2:W$215)*AB$83,-1)</f>
        <v>-1.9623584345150907E-2</v>
      </c>
      <c r="AC102" s="9">
        <f>IF(-SUMIF(Shares!$B$2:$B$215,'UC1'!$A102,Shares!X$2:X$215)*AC$83&gt;-1,-SUMIF(Shares!$B$2:$B$215,'UC1'!$A102,Shares!X$2:X$215)*AC$83,-1)</f>
        <v>-0.65274841437632025</v>
      </c>
      <c r="AD102" s="9">
        <f>IF(-SUMIF(Shares!$B$2:$B$215,'UC1'!$A102,Shares!Y$2:Y$215)*AD$83&gt;-1,-SUMIF(Shares!$B$2:$B$215,'UC1'!$A102,Shares!Y$2:Y$215)*AD$83,-1)</f>
        <v>0</v>
      </c>
      <c r="AE102" s="9">
        <f>IF(-SUMIF(Shares!$B$2:$B$215,'UC1'!$A102,Shares!Z$2:Z$215)*AE$83&gt;-1,-SUMIF(Shares!$B$2:$B$215,'UC1'!$A102,Shares!Z$2:Z$215)*AE$83,-1)</f>
        <v>-0.54800506178353448</v>
      </c>
      <c r="AF102" s="9">
        <f>IF(-SUMIF(Shares!$B$2:$B$215,'UC1'!$A102,Shares!AA$2:AA$215)*AF$83&gt;-1,-SUMIF(Shares!$B$2:$B$215,'UC1'!$A102,Shares!AA$2:AA$215)*AF$83,-1)</f>
        <v>0</v>
      </c>
      <c r="AG102" s="9">
        <f>IF(-SUMIF(Shares!$B$2:$B$215,'UC1'!$A102,Shares!AB$2:AB$215)*AG$83&gt;-1,-SUMIF(Shares!$B$2:$B$215,'UC1'!$A102,Shares!AB$2:AB$215)*AG$83,-1)</f>
        <v>-0.1280528644353853</v>
      </c>
      <c r="AH102" s="9">
        <f>IF(-SUMIF(Shares!$B$2:$B$215,'UC1'!$A102,Shares!AC$2:AC$215)*AH$83&gt;-1,-SUMIF(Shares!$B$2:$B$215,'UC1'!$A102,Shares!AC$2:AC$215)*AH$83,-1)</f>
        <v>0</v>
      </c>
      <c r="AI102" s="9">
        <f>IF(-SUMIF(Shares!$B$2:$B$215,'UC1'!$A102,Shares!AD$2:AD$215)*AI$83&gt;-1,-SUMIF(Shares!$B$2:$B$215,'UC1'!$A102,Shares!AD$2:AD$215)*AI$83,-1)</f>
        <v>-5.6791379484625953E-2</v>
      </c>
      <c r="AJ102" s="9">
        <f>IF(-SUMIF(Shares!$B$2:$B$215,'UC1'!$A102,Shares!AE$2:AE$215)*AJ$83&gt;-1,-SUMIF(Shares!$B$2:$B$215,'UC1'!$A102,Shares!AE$2:AE$215)*AJ$83,-1)</f>
        <v>-2.6783882069611978E-2</v>
      </c>
      <c r="AK102" s="9">
        <f>IF(-SUMIF(Shares!$B$2:$B$215,'UC1'!$A102,Shares!AF$2:AF$215)*AK$83&gt;-1,-SUMIF(Shares!$B$2:$B$215,'UC1'!$A102,Shares!AF$2:AF$215)*AK$83,-1)</f>
        <v>-0.46143561398267136</v>
      </c>
      <c r="AL102" s="9">
        <f>IF(-SUMIF(Shares!$B$2:$B$215,'UC1'!$A102,Shares!AG$2:AG$215)*AL$83&gt;-1,-SUMIF(Shares!$B$2:$B$215,'UC1'!$A102,Shares!AG$2:AG$215)*AL$83,-1)</f>
        <v>-8.7865238639908607E-3</v>
      </c>
      <c r="AM102" s="9">
        <f>IF(-SUMIF(Shares!$B$2:$B$215,'UC1'!$A102,Shares!AH$2:AH$215)*AM$83&gt;-1,-SUMIF(Shares!$B$2:$B$215,'UC1'!$A102,Shares!AH$2:AH$215)*AM$83,-1)</f>
        <v>-0.30504422357983052</v>
      </c>
      <c r="AN102" s="9">
        <f>IF(-SUMIF(Shares!$B$2:$B$215,'UC1'!$A102,Shares!AI$2:AI$215)*AN$83&gt;-1,-SUMIF(Shares!$B$2:$B$215,'UC1'!$A102,Shares!AI$2:AI$215)*AN$83,-1)</f>
        <v>-0.26382752882202337</v>
      </c>
      <c r="AO102" s="9">
        <f>IF(-SUMIF(Shares!$B$2:$B$215,'UC1'!$A102,Shares!AJ$2:AJ$215)*AO$83&gt;-1,-SUMIF(Shares!$B$2:$B$215,'UC1'!$A102,Shares!AJ$2:AJ$215)*AO$83,-1)</f>
        <v>-0.59693857282120122</v>
      </c>
      <c r="AP102" s="9">
        <f>IF(-SUMIF(Shares!$B$2:$B$215,'UC1'!$A102,Shares!AK$2:AK$215)*AP$83&gt;-1,-SUMIF(Shares!$B$2:$B$215,'UC1'!$A102,Shares!AK$2:AK$215)*AP$83,-1)</f>
        <v>-0.12973997833152784</v>
      </c>
      <c r="AQ102" s="9">
        <f>IF(-SUMIF(Shares!$B$2:$B$215,'UC1'!$A102,Shares!AL$2:AL$215)*AQ$83&gt;-1,-SUMIF(Shares!$B$2:$B$215,'UC1'!$A102,Shares!AL$2:AL$215)*AQ$83,-1)</f>
        <v>-0.42285789197692625</v>
      </c>
      <c r="AR102" s="9">
        <f>IF(-SUMIF(Shares!$B$2:$B$215,'UC1'!$A102,Shares!AM$2:AM$215)*AR$83&gt;-1,-SUMIF(Shares!$B$2:$B$215,'UC1'!$A102,Shares!AM$2:AM$215)*AR$83,-1)</f>
        <v>0</v>
      </c>
      <c r="AS102">
        <v>0</v>
      </c>
      <c r="AT102">
        <v>5</v>
      </c>
    </row>
    <row r="103" spans="1:46">
      <c r="A103" t="s">
        <v>104</v>
      </c>
      <c r="C103" t="str">
        <f>"\I: RCUC-Lo_"&amp;A103</f>
        <v>\I: RCUC-Lo_R_ES-WH-FL_HET</v>
      </c>
      <c r="D103" s="8" t="s">
        <v>264</v>
      </c>
      <c r="E103" t="str">
        <f t="shared" si="24"/>
        <v>R_ES-FL-WatHeat</v>
      </c>
      <c r="F103" t="str">
        <f>"R_ES-"&amp;MID(A103,9,2)&amp;"-WatHeat"</f>
        <v>R_ES-FL-WatHeat</v>
      </c>
      <c r="G103">
        <v>1</v>
      </c>
      <c r="H103" s="9">
        <f>IF(-SUMIF(Shares!$B$2:$B$215,'UC1'!$A103,Shares!C$2:C$215)*H$83&gt;-1,-SUMIF(Shares!$B$2:$B$215,'UC1'!$A103,Shares!C$2:C$215)*H$83,-1)</f>
        <v>0</v>
      </c>
      <c r="I103" s="9">
        <f>IF(-SUMIF(Shares!$B$2:$B$215,'UC1'!$A103,Shares!D$2:D$215)*I$83&gt;-1,-SUMIF(Shares!$B$2:$B$215,'UC1'!$A103,Shares!D$2:D$215)*I$83,-1)</f>
        <v>-0.21198826487845771</v>
      </c>
      <c r="J103" s="9">
        <f>IF(-SUMIF(Shares!$B$2:$B$215,'UC1'!$A103,Shares!E$2:E$215)*J$83&gt;-1,-SUMIF(Shares!$B$2:$B$215,'UC1'!$A103,Shares!E$2:E$215)*J$83,-1)</f>
        <v>-0.24222424439896195</v>
      </c>
      <c r="K103" s="9">
        <f>IF(-SUMIF(Shares!$B$2:$B$215,'UC1'!$A103,Shares!F$2:F$215)*K$83&gt;-1,-SUMIF(Shares!$B$2:$B$215,'UC1'!$A103,Shares!F$2:F$215)*K$83,-1)</f>
        <v>-2.3127931424874659E-3</v>
      </c>
      <c r="L103" s="9">
        <f>IF(-SUMIF(Shares!$B$2:$B$215,'UC1'!$A103,Shares!G$2:G$215)*L$83&gt;-1,-SUMIF(Shares!$B$2:$B$215,'UC1'!$A103,Shares!G$2:G$215)*L$83,-1)</f>
        <v>-0.33986333511711164</v>
      </c>
      <c r="M103" s="9">
        <f>IF(-SUMIF(Shares!$B$2:$B$215,'UC1'!$A103,Shares!H$2:H$215)*M$83&gt;-1,-SUMIF(Shares!$B$2:$B$215,'UC1'!$A103,Shares!H$2:H$215)*M$83,-1)</f>
        <v>-4.6873607687250705E-2</v>
      </c>
      <c r="N103" s="9">
        <f>IF(-SUMIF(Shares!$B$2:$B$215,'UC1'!$A103,Shares!I$2:I$215)*N$83&gt;-1,-SUMIF(Shares!$B$2:$B$215,'UC1'!$A103,Shares!I$2:I$215)*N$83,-1)</f>
        <v>0</v>
      </c>
      <c r="O103" s="9">
        <f>IF(-SUMIF(Shares!$B$2:$B$215,'UC1'!$A103,Shares!J$2:J$215)*O$83&gt;-1,-SUMIF(Shares!$B$2:$B$215,'UC1'!$A103,Shares!J$2:J$215)*O$83,-1)</f>
        <v>-0.18563861725853478</v>
      </c>
      <c r="P103" s="9">
        <f>IF(-SUMIF(Shares!$B$2:$B$215,'UC1'!$A103,Shares!K$2:K$215)*P$83&gt;-1,-SUMIF(Shares!$B$2:$B$215,'UC1'!$A103,Shares!K$2:K$215)*P$83,-1)</f>
        <v>-0.1216424581208172</v>
      </c>
      <c r="Q103" s="9">
        <f>IF(-SUMIF(Shares!$B$2:$B$215,'UC1'!$A103,Shares!L$2:L$215)*Q$83&gt;-1,-SUMIF(Shares!$B$2:$B$215,'UC1'!$A103,Shares!L$2:L$215)*Q$83,-1)</f>
        <v>-0.66102385229123928</v>
      </c>
      <c r="R103" s="9">
        <f>IF(-SUMIF(Shares!$B$2:$B$215,'UC1'!$A103,Shares!M$2:M$215)*R$83&gt;-1,-SUMIF(Shares!$B$2:$B$215,'UC1'!$A103,Shares!M$2:M$215)*R$83,-1)</f>
        <v>-0.67473272789975858</v>
      </c>
      <c r="S103" s="9">
        <f>IF(-SUMIF(Shares!$B$2:$B$215,'UC1'!$A103,Shares!N$2:N$215)*S$83&gt;-1,-SUMIF(Shares!$B$2:$B$215,'UC1'!$A103,Shares!N$2:N$215)*S$83,-1)</f>
        <v>-1.3606490872210967E-2</v>
      </c>
      <c r="T103" s="9">
        <f>IF(-SUMIF(Shares!$B$2:$B$215,'UC1'!$A103,Shares!O$2:O$215)*T$83&gt;-1,-SUMIF(Shares!$B$2:$B$215,'UC1'!$A103,Shares!O$2:O$215)*T$83,-1)</f>
        <v>0</v>
      </c>
      <c r="U103" s="9">
        <f>IF(-SUMIF(Shares!$B$2:$B$215,'UC1'!$A103,Shares!P$2:P$215)*U$83&gt;-1,-SUMIF(Shares!$B$2:$B$215,'UC1'!$A103,Shares!P$2:P$215)*U$83,-1)</f>
        <v>-0.49065946560545759</v>
      </c>
      <c r="V103" s="9">
        <f>IF(-SUMIF(Shares!$B$2:$B$215,'UC1'!$A103,Shares!Q$2:Q$215)*V$83&gt;-1,-SUMIF(Shares!$B$2:$B$215,'UC1'!$A103,Shares!Q$2:Q$215)*V$83,-1)</f>
        <v>-7.8723496476395274E-2</v>
      </c>
      <c r="W103" s="9">
        <f>IF(-SUMIF(Shares!$B$2:$B$215,'UC1'!$A103,Shares!R$2:R$215)*W$83&gt;-1,-SUMIF(Shares!$B$2:$B$215,'UC1'!$A103,Shares!R$2:R$215)*W$83,-1)</f>
        <v>-0.13562522918958594</v>
      </c>
      <c r="X103" s="9">
        <f>IF(-SUMIF(Shares!$B$2:$B$215,'UC1'!$A103,Shares!S$2:S$215)*X$83&gt;-1,-SUMIF(Shares!$B$2:$B$215,'UC1'!$A103,Shares!S$2:S$215)*X$83,-1)</f>
        <v>-0.19505355570076957</v>
      </c>
      <c r="Y103" s="9">
        <f>IF(-SUMIF(Shares!$B$2:$B$215,'UC1'!$A103,Shares!T$2:T$215)*Y$83&gt;-1,-SUMIF(Shares!$B$2:$B$215,'UC1'!$A103,Shares!T$2:T$215)*Y$83,-1)</f>
        <v>0</v>
      </c>
      <c r="Z103" s="9">
        <f>IF(-SUMIF(Shares!$B$2:$B$215,'UC1'!$A103,Shares!U$2:U$215)*Z$83&gt;-1,-SUMIF(Shares!$B$2:$B$215,'UC1'!$A103,Shares!U$2:U$215)*Z$83,-1)</f>
        <v>-0.81282198782130366</v>
      </c>
      <c r="AA103" s="9">
        <f>IF(-SUMIF(Shares!$B$2:$B$215,'UC1'!$A103,Shares!V$2:V$215)*AA$83&gt;-1,-SUMIF(Shares!$B$2:$B$215,'UC1'!$A103,Shares!V$2:V$215)*AA$83,-1)</f>
        <v>-5.1602232788918725E-3</v>
      </c>
      <c r="AB103" s="9">
        <f>IF(-SUMIF(Shares!$B$2:$B$215,'UC1'!$A103,Shares!W$2:W$215)*AB$83&gt;-1,-SUMIF(Shares!$B$2:$B$215,'UC1'!$A103,Shares!W$2:W$215)*AB$83,-1)</f>
        <v>-1.9598777652710026E-2</v>
      </c>
      <c r="AC103" s="9">
        <f>IF(-SUMIF(Shares!$B$2:$B$215,'UC1'!$A103,Shares!X$2:X$215)*AC$83&gt;-1,-SUMIF(Shares!$B$2:$B$215,'UC1'!$A103,Shares!X$2:X$215)*AC$83,-1)</f>
        <v>-0.65274841437632158</v>
      </c>
      <c r="AD103" s="9">
        <f>IF(-SUMIF(Shares!$B$2:$B$215,'UC1'!$A103,Shares!Y$2:Y$215)*AD$83&gt;-1,-SUMIF(Shares!$B$2:$B$215,'UC1'!$A103,Shares!Y$2:Y$215)*AD$83,-1)</f>
        <v>0</v>
      </c>
      <c r="AE103" s="9">
        <f>IF(-SUMIF(Shares!$B$2:$B$215,'UC1'!$A103,Shares!Z$2:Z$215)*AE$83&gt;-1,-SUMIF(Shares!$B$2:$B$215,'UC1'!$A103,Shares!Z$2:Z$215)*AE$83,-1)</f>
        <v>-0.54800506178353414</v>
      </c>
      <c r="AF103" s="9">
        <f>IF(-SUMIF(Shares!$B$2:$B$215,'UC1'!$A103,Shares!AA$2:AA$215)*AF$83&gt;-1,-SUMIF(Shares!$B$2:$B$215,'UC1'!$A103,Shares!AA$2:AA$215)*AF$83,-1)</f>
        <v>0</v>
      </c>
      <c r="AG103" s="9">
        <f>IF(-SUMIF(Shares!$B$2:$B$215,'UC1'!$A103,Shares!AB$2:AB$215)*AG$83&gt;-1,-SUMIF(Shares!$B$2:$B$215,'UC1'!$A103,Shares!AB$2:AB$215)*AG$83,-1)</f>
        <v>-0.12805286443538516</v>
      </c>
      <c r="AH103" s="9">
        <f>IF(-SUMIF(Shares!$B$2:$B$215,'UC1'!$A103,Shares!AC$2:AC$215)*AH$83&gt;-1,-SUMIF(Shares!$B$2:$B$215,'UC1'!$A103,Shares!AC$2:AC$215)*AH$83,-1)</f>
        <v>0</v>
      </c>
      <c r="AI103" s="9">
        <f>IF(-SUMIF(Shares!$B$2:$B$215,'UC1'!$A103,Shares!AD$2:AD$215)*AI$83&gt;-1,-SUMIF(Shares!$B$2:$B$215,'UC1'!$A103,Shares!AD$2:AD$215)*AI$83,-1)</f>
        <v>-5.6572592675468145E-2</v>
      </c>
      <c r="AJ103" s="9">
        <f>IF(-SUMIF(Shares!$B$2:$B$215,'UC1'!$A103,Shares!AE$2:AE$215)*AJ$83&gt;-1,-SUMIF(Shares!$B$2:$B$215,'UC1'!$A103,Shares!AE$2:AE$215)*AJ$83,-1)</f>
        <v>-2.6783882069611804E-2</v>
      </c>
      <c r="AK103" s="9">
        <f>IF(-SUMIF(Shares!$B$2:$B$215,'UC1'!$A103,Shares!AF$2:AF$215)*AK$83&gt;-1,-SUMIF(Shares!$B$2:$B$215,'UC1'!$A103,Shares!AF$2:AF$215)*AK$83,-1)</f>
        <v>-0.46143561398267091</v>
      </c>
      <c r="AL103" s="9">
        <f>IF(-SUMIF(Shares!$B$2:$B$215,'UC1'!$A103,Shares!AG$2:AG$215)*AL$83&gt;-1,-SUMIF(Shares!$B$2:$B$215,'UC1'!$A103,Shares!AG$2:AG$215)*AL$83,-1)</f>
        <v>-8.6126840317100831E-3</v>
      </c>
      <c r="AM103" s="9">
        <f>IF(-SUMIF(Shares!$B$2:$B$215,'UC1'!$A103,Shares!AH$2:AH$215)*AM$83&gt;-1,-SUMIF(Shares!$B$2:$B$215,'UC1'!$A103,Shares!AH$2:AH$215)*AM$83,-1)</f>
        <v>-0.30504422357982974</v>
      </c>
      <c r="AN103" s="9">
        <f>IF(-SUMIF(Shares!$B$2:$B$215,'UC1'!$A103,Shares!AI$2:AI$215)*AN$83&gt;-1,-SUMIF(Shares!$B$2:$B$215,'UC1'!$A103,Shares!AI$2:AI$215)*AN$83,-1)</f>
        <v>-0.26382752882202481</v>
      </c>
      <c r="AO103" s="9">
        <f>IF(-SUMIF(Shares!$B$2:$B$215,'UC1'!$A103,Shares!AJ$2:AJ$215)*AO$83&gt;-1,-SUMIF(Shares!$B$2:$B$215,'UC1'!$A103,Shares!AJ$2:AJ$215)*AO$83,-1)</f>
        <v>-0.59506191643946105</v>
      </c>
      <c r="AP103" s="9">
        <f>IF(-SUMIF(Shares!$B$2:$B$215,'UC1'!$A103,Shares!AK$2:AK$215)*AP$83&gt;-1,-SUMIF(Shares!$B$2:$B$215,'UC1'!$A103,Shares!AK$2:AK$215)*AP$83,-1)</f>
        <v>-0.12883448275862069</v>
      </c>
      <c r="AQ103" s="9">
        <f>IF(-SUMIF(Shares!$B$2:$B$215,'UC1'!$A103,Shares!AL$2:AL$215)*AQ$83&gt;-1,-SUMIF(Shares!$B$2:$B$215,'UC1'!$A103,Shares!AL$2:AL$215)*AQ$83,-1)</f>
        <v>-0.42285789197692703</v>
      </c>
      <c r="AR103" s="9">
        <f>IF(-SUMIF(Shares!$B$2:$B$215,'UC1'!$A103,Shares!AM$2:AM$215)*AR$83&gt;-1,-SUMIF(Shares!$B$2:$B$215,'UC1'!$A103,Shares!AM$2:AM$215)*AR$83,-1)</f>
        <v>0</v>
      </c>
      <c r="AS103">
        <v>0</v>
      </c>
      <c r="AT103">
        <v>5</v>
      </c>
    </row>
    <row r="104" spans="1:46">
      <c r="A104" t="s">
        <v>111</v>
      </c>
      <c r="C104" t="str">
        <f>"\I: RCUC-Lo_"&amp;A104</f>
        <v>\I: RCUC-Lo_R_ES-WH-SD_HET</v>
      </c>
      <c r="D104" s="8" t="s">
        <v>264</v>
      </c>
      <c r="E104" t="str">
        <f t="shared" si="24"/>
        <v>R_ES-SD-WatHeat</v>
      </c>
      <c r="F104" t="str">
        <f>"R_ES-"&amp;MID(A104,9,2)&amp;"-WatHeat"</f>
        <v>R_ES-SD-WatHeat</v>
      </c>
      <c r="G104">
        <v>1</v>
      </c>
      <c r="H104" s="9">
        <f>IF(-SUMIF(Shares!$B$2:$B$215,'UC1'!$A104,Shares!C$2:C$215)*H$83&gt;-1,-SUMIF(Shares!$B$2:$B$215,'UC1'!$A104,Shares!C$2:C$215)*H$83,-1)</f>
        <v>0</v>
      </c>
      <c r="I104" s="9">
        <f>IF(-SUMIF(Shares!$B$2:$B$215,'UC1'!$A104,Shares!D$2:D$215)*I$83&gt;-1,-SUMIF(Shares!$B$2:$B$215,'UC1'!$A104,Shares!D$2:D$215)*I$83,-1)</f>
        <v>-0.2195192661569759</v>
      </c>
      <c r="J104" s="9">
        <f>IF(-SUMIF(Shares!$B$2:$B$215,'UC1'!$A104,Shares!E$2:E$215)*J$83&gt;-1,-SUMIF(Shares!$B$2:$B$215,'UC1'!$A104,Shares!E$2:E$215)*J$83,-1)</f>
        <v>-0.24222424439896106</v>
      </c>
      <c r="K104" s="9">
        <f>IF(-SUMIF(Shares!$B$2:$B$215,'UC1'!$A104,Shares!F$2:F$215)*K$83&gt;-1,-SUMIF(Shares!$B$2:$B$215,'UC1'!$A104,Shares!F$2:F$215)*K$83,-1)</f>
        <v>-2.3204560072224733E-3</v>
      </c>
      <c r="L104" s="9">
        <f>IF(-SUMIF(Shares!$B$2:$B$215,'UC1'!$A104,Shares!G$2:G$215)*L$83&gt;-1,-SUMIF(Shares!$B$2:$B$215,'UC1'!$A104,Shares!G$2:G$215)*L$83,-1)</f>
        <v>-0.34167770236715739</v>
      </c>
      <c r="M104" s="9">
        <f>IF(-SUMIF(Shares!$B$2:$B$215,'UC1'!$A104,Shares!H$2:H$215)*M$83&gt;-1,-SUMIF(Shares!$B$2:$B$215,'UC1'!$A104,Shares!H$2:H$215)*M$83,-1)</f>
        <v>-4.7371757031566507E-2</v>
      </c>
      <c r="N104" s="9">
        <f>IF(-SUMIF(Shares!$B$2:$B$215,'UC1'!$A104,Shares!I$2:I$215)*N$83&gt;-1,-SUMIF(Shares!$B$2:$B$215,'UC1'!$A104,Shares!I$2:I$215)*N$83,-1)</f>
        <v>0</v>
      </c>
      <c r="O104" s="9">
        <f>IF(-SUMIF(Shares!$B$2:$B$215,'UC1'!$A104,Shares!J$2:J$215)*O$83&gt;-1,-SUMIF(Shares!$B$2:$B$215,'UC1'!$A104,Shares!J$2:J$215)*O$83,-1)</f>
        <v>-0.1861840096009495</v>
      </c>
      <c r="P104" s="9">
        <f>IF(-SUMIF(Shares!$B$2:$B$215,'UC1'!$A104,Shares!K$2:K$215)*P$83&gt;-1,-SUMIF(Shares!$B$2:$B$215,'UC1'!$A104,Shares!K$2:K$215)*P$83,-1)</f>
        <v>-0.12358339550348577</v>
      </c>
      <c r="Q104" s="9">
        <f>IF(-SUMIF(Shares!$B$2:$B$215,'UC1'!$A104,Shares!L$2:L$215)*Q$83&gt;-1,-SUMIF(Shares!$B$2:$B$215,'UC1'!$A104,Shares!L$2:L$215)*Q$83,-1)</f>
        <v>-0.66393875949802661</v>
      </c>
      <c r="R104" s="9">
        <f>IF(-SUMIF(Shares!$B$2:$B$215,'UC1'!$A104,Shares!M$2:M$215)*R$83&gt;-1,-SUMIF(Shares!$B$2:$B$215,'UC1'!$A104,Shares!M$2:M$215)*R$83,-1)</f>
        <v>-0.67473272789975802</v>
      </c>
      <c r="S104" s="9">
        <f>IF(-SUMIF(Shares!$B$2:$B$215,'UC1'!$A104,Shares!N$2:N$215)*S$83&gt;-1,-SUMIF(Shares!$B$2:$B$215,'UC1'!$A104,Shares!N$2:N$215)*S$83,-1)</f>
        <v>-1.4676281658586109E-2</v>
      </c>
      <c r="T104" s="9">
        <f>IF(-SUMIF(Shares!$B$2:$B$215,'UC1'!$A104,Shares!O$2:O$215)*T$83&gt;-1,-SUMIF(Shares!$B$2:$B$215,'UC1'!$A104,Shares!O$2:O$215)*T$83,-1)</f>
        <v>0</v>
      </c>
      <c r="U104" s="9">
        <f>IF(-SUMIF(Shares!$B$2:$B$215,'UC1'!$A104,Shares!P$2:P$215)*U$83&gt;-1,-SUMIF(Shares!$B$2:$B$215,'UC1'!$A104,Shares!P$2:P$215)*U$83,-1)</f>
        <v>-0.49083247079698411</v>
      </c>
      <c r="V104" s="9">
        <f>IF(-SUMIF(Shares!$B$2:$B$215,'UC1'!$A104,Shares!Q$2:Q$215)*V$83&gt;-1,-SUMIF(Shares!$B$2:$B$215,'UC1'!$A104,Shares!Q$2:Q$215)*V$83,-1)</f>
        <v>-7.8895201942771429E-2</v>
      </c>
      <c r="W104" s="9">
        <f>IF(-SUMIF(Shares!$B$2:$B$215,'UC1'!$A104,Shares!R$2:R$215)*W$83&gt;-1,-SUMIF(Shares!$B$2:$B$215,'UC1'!$A104,Shares!R$2:R$215)*W$83,-1)</f>
        <v>-0.13649448264832936</v>
      </c>
      <c r="X104" s="9">
        <f>IF(-SUMIF(Shares!$B$2:$B$215,'UC1'!$A104,Shares!S$2:S$215)*X$83&gt;-1,-SUMIF(Shares!$B$2:$B$215,'UC1'!$A104,Shares!S$2:S$215)*X$83,-1)</f>
        <v>-0.19561934395586955</v>
      </c>
      <c r="Y104" s="9">
        <f>IF(-SUMIF(Shares!$B$2:$B$215,'UC1'!$A104,Shares!T$2:T$215)*Y$83&gt;-1,-SUMIF(Shares!$B$2:$B$215,'UC1'!$A104,Shares!T$2:T$215)*Y$83,-1)</f>
        <v>0</v>
      </c>
      <c r="Z104" s="9">
        <f>IF(-SUMIF(Shares!$B$2:$B$215,'UC1'!$A104,Shares!U$2:U$215)*Z$83&gt;-1,-SUMIF(Shares!$B$2:$B$215,'UC1'!$A104,Shares!U$2:U$215)*Z$83,-1)</f>
        <v>-0.81282198782130366</v>
      </c>
      <c r="AA104" s="9">
        <f>IF(-SUMIF(Shares!$B$2:$B$215,'UC1'!$A104,Shares!V$2:V$215)*AA$83&gt;-1,-SUMIF(Shares!$B$2:$B$215,'UC1'!$A104,Shares!V$2:V$215)*AA$83,-1)</f>
        <v>-5.1957640090648368E-3</v>
      </c>
      <c r="AB104" s="9">
        <f>IF(-SUMIF(Shares!$B$2:$B$215,'UC1'!$A104,Shares!W$2:W$215)*AB$83&gt;-1,-SUMIF(Shares!$B$2:$B$215,'UC1'!$A104,Shares!W$2:W$215)*AB$83,-1)</f>
        <v>-1.9623584345151046E-2</v>
      </c>
      <c r="AC104" s="9">
        <f>IF(-SUMIF(Shares!$B$2:$B$215,'UC1'!$A104,Shares!X$2:X$215)*AC$83&gt;-1,-SUMIF(Shares!$B$2:$B$215,'UC1'!$A104,Shares!X$2:X$215)*AC$83,-1)</f>
        <v>-0.65274841437632125</v>
      </c>
      <c r="AD104" s="9">
        <f>IF(-SUMIF(Shares!$B$2:$B$215,'UC1'!$A104,Shares!Y$2:Y$215)*AD$83&gt;-1,-SUMIF(Shares!$B$2:$B$215,'UC1'!$A104,Shares!Y$2:Y$215)*AD$83,-1)</f>
        <v>0</v>
      </c>
      <c r="AE104" s="9">
        <f>IF(-SUMIF(Shares!$B$2:$B$215,'UC1'!$A104,Shares!Z$2:Z$215)*AE$83&gt;-1,-SUMIF(Shares!$B$2:$B$215,'UC1'!$A104,Shares!Z$2:Z$215)*AE$83,-1)</f>
        <v>-0.54800506178353436</v>
      </c>
      <c r="AF104" s="9">
        <f>IF(-SUMIF(Shares!$B$2:$B$215,'UC1'!$A104,Shares!AA$2:AA$215)*AF$83&gt;-1,-SUMIF(Shares!$B$2:$B$215,'UC1'!$A104,Shares!AA$2:AA$215)*AF$83,-1)</f>
        <v>0</v>
      </c>
      <c r="AG104" s="9">
        <f>IF(-SUMIF(Shares!$B$2:$B$215,'UC1'!$A104,Shares!AB$2:AB$215)*AG$83&gt;-1,-SUMIF(Shares!$B$2:$B$215,'UC1'!$A104,Shares!AB$2:AB$215)*AG$83,-1)</f>
        <v>-0.12805286443538508</v>
      </c>
      <c r="AH104" s="9">
        <f>IF(-SUMIF(Shares!$B$2:$B$215,'UC1'!$A104,Shares!AC$2:AC$215)*AH$83&gt;-1,-SUMIF(Shares!$B$2:$B$215,'UC1'!$A104,Shares!AC$2:AC$215)*AH$83,-1)</f>
        <v>0</v>
      </c>
      <c r="AI104" s="9">
        <f>IF(-SUMIF(Shares!$B$2:$B$215,'UC1'!$A104,Shares!AD$2:AD$215)*AI$83&gt;-1,-SUMIF(Shares!$B$2:$B$215,'UC1'!$A104,Shares!AD$2:AD$215)*AI$83,-1)</f>
        <v>-5.6791379484625877E-2</v>
      </c>
      <c r="AJ104" s="9">
        <f>IF(-SUMIF(Shares!$B$2:$B$215,'UC1'!$A104,Shares!AE$2:AE$215)*AJ$83&gt;-1,-SUMIF(Shares!$B$2:$B$215,'UC1'!$A104,Shares!AE$2:AE$215)*AJ$83,-1)</f>
        <v>-2.6783882069612009E-2</v>
      </c>
      <c r="AK104" s="9">
        <f>IF(-SUMIF(Shares!$B$2:$B$215,'UC1'!$A104,Shares!AF$2:AF$215)*AK$83&gt;-1,-SUMIF(Shares!$B$2:$B$215,'UC1'!$A104,Shares!AF$2:AF$215)*AK$83,-1)</f>
        <v>-0.46143561398267152</v>
      </c>
      <c r="AL104" s="9">
        <f>IF(-SUMIF(Shares!$B$2:$B$215,'UC1'!$A104,Shares!AG$2:AG$215)*AL$83&gt;-1,-SUMIF(Shares!$B$2:$B$215,'UC1'!$A104,Shares!AG$2:AG$215)*AL$83,-1)</f>
        <v>-8.7865238639908659E-3</v>
      </c>
      <c r="AM104" s="9">
        <f>IF(-SUMIF(Shares!$B$2:$B$215,'UC1'!$A104,Shares!AH$2:AH$215)*AM$83&gt;-1,-SUMIF(Shares!$B$2:$B$215,'UC1'!$A104,Shares!AH$2:AH$215)*AM$83,-1)</f>
        <v>-0.30504422357983124</v>
      </c>
      <c r="AN104" s="9">
        <f>IF(-SUMIF(Shares!$B$2:$B$215,'UC1'!$A104,Shares!AI$2:AI$215)*AN$83&gt;-1,-SUMIF(Shares!$B$2:$B$215,'UC1'!$A104,Shares!AI$2:AI$215)*AN$83,-1)</f>
        <v>-0.26382752882202359</v>
      </c>
      <c r="AO104" s="9">
        <f>IF(-SUMIF(Shares!$B$2:$B$215,'UC1'!$A104,Shares!AJ$2:AJ$215)*AO$83&gt;-1,-SUMIF(Shares!$B$2:$B$215,'UC1'!$A104,Shares!AJ$2:AJ$215)*AO$83,-1)</f>
        <v>-0.59693857282120044</v>
      </c>
      <c r="AP104" s="9">
        <f>IF(-SUMIF(Shares!$B$2:$B$215,'UC1'!$A104,Shares!AK$2:AK$215)*AP$83&gt;-1,-SUMIF(Shares!$B$2:$B$215,'UC1'!$A104,Shares!AK$2:AK$215)*AP$83,-1)</f>
        <v>-0.12973997833152778</v>
      </c>
      <c r="AQ104" s="9">
        <f>IF(-SUMIF(Shares!$B$2:$B$215,'UC1'!$A104,Shares!AL$2:AL$215)*AQ$83&gt;-1,-SUMIF(Shares!$B$2:$B$215,'UC1'!$A104,Shares!AL$2:AL$215)*AQ$83,-1)</f>
        <v>-0.42285789197692675</v>
      </c>
      <c r="AR104" s="9">
        <f>IF(-SUMIF(Shares!$B$2:$B$215,'UC1'!$A104,Shares!AM$2:AM$215)*AR$83&gt;-1,-SUMIF(Shares!$B$2:$B$215,'UC1'!$A104,Shares!AM$2:AM$215)*AR$83,-1)</f>
        <v>0</v>
      </c>
      <c r="AS104">
        <v>0</v>
      </c>
      <c r="AT104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J195"/>
  <sheetViews>
    <sheetView zoomScale="130" zoomScaleNormal="130" workbookViewId="0">
      <selection activeCell="J67" sqref="J67"/>
    </sheetView>
  </sheetViews>
  <sheetFormatPr defaultRowHeight="12.75"/>
  <cols>
    <col min="1" max="1" width="16.42578125" customWidth="1"/>
    <col min="2" max="2" width="3" customWidth="1"/>
    <col min="3" max="3" width="30.85546875" customWidth="1"/>
    <col min="4" max="4" width="29" bestFit="1" customWidth="1"/>
    <col min="5" max="5" width="23.42578125" bestFit="1" customWidth="1"/>
    <col min="6" max="6" width="7.7109375" customWidth="1"/>
    <col min="7" max="7" width="8" customWidth="1"/>
    <col min="8" max="8" width="13.28515625" customWidth="1"/>
    <col min="9" max="9" width="12.28515625" customWidth="1"/>
    <col min="10" max="10" width="31.28515625" bestFit="1" customWidth="1"/>
  </cols>
  <sheetData>
    <row r="2" spans="1:10" ht="15">
      <c r="C2" s="17" t="s">
        <v>253</v>
      </c>
    </row>
    <row r="3" spans="1:10" ht="15">
      <c r="C3" s="17" t="s">
        <v>285</v>
      </c>
    </row>
    <row r="4" spans="1:10" ht="15">
      <c r="F4" s="17" t="s">
        <v>275</v>
      </c>
    </row>
    <row r="5" spans="1:10" ht="15.75" thickBot="1">
      <c r="C5" s="18" t="s">
        <v>251</v>
      </c>
      <c r="D5" s="18" t="s">
        <v>261</v>
      </c>
      <c r="E5" s="18" t="s">
        <v>248</v>
      </c>
      <c r="F5" s="18" t="s">
        <v>1</v>
      </c>
      <c r="G5" s="18" t="s">
        <v>274</v>
      </c>
      <c r="H5" s="18" t="s">
        <v>255</v>
      </c>
      <c r="I5" s="18" t="s">
        <v>256</v>
      </c>
      <c r="J5" s="18" t="s">
        <v>286</v>
      </c>
    </row>
    <row r="6" spans="1:10">
      <c r="A6" t="s">
        <v>281</v>
      </c>
      <c r="C6" t="str">
        <f>"UC_R_UnitBoiler_"&amp;A6</f>
        <v>UC_R_UnitBoiler_DH</v>
      </c>
      <c r="D6" t="s">
        <v>423</v>
      </c>
      <c r="E6" t="s">
        <v>270</v>
      </c>
      <c r="F6" t="s">
        <v>280</v>
      </c>
      <c r="G6">
        <v>1</v>
      </c>
      <c r="H6">
        <v>0</v>
      </c>
      <c r="I6">
        <v>5</v>
      </c>
      <c r="J6" t="s">
        <v>287</v>
      </c>
    </row>
    <row r="7" spans="1:10">
      <c r="D7" t="s">
        <v>276</v>
      </c>
      <c r="G7">
        <v>-1</v>
      </c>
    </row>
    <row r="8" spans="1:10">
      <c r="A8" t="s">
        <v>282</v>
      </c>
      <c r="C8" t="str">
        <f>"UC_R_UnitBoiler_"&amp;A8</f>
        <v>UC_R_UnitBoiler_DH-70</v>
      </c>
      <c r="D8" t="s">
        <v>423</v>
      </c>
      <c r="E8" t="s">
        <v>273</v>
      </c>
      <c r="F8" t="s">
        <v>280</v>
      </c>
      <c r="G8">
        <v>1</v>
      </c>
      <c r="H8">
        <v>0</v>
      </c>
      <c r="I8">
        <v>5</v>
      </c>
      <c r="J8" t="s">
        <v>288</v>
      </c>
    </row>
    <row r="9" spans="1:10">
      <c r="D9" t="s">
        <v>277</v>
      </c>
      <c r="G9">
        <v>-1</v>
      </c>
    </row>
    <row r="10" spans="1:10">
      <c r="A10" t="s">
        <v>283</v>
      </c>
      <c r="C10" t="str">
        <f>"UC_R_UnitBoiler_"&amp;A10</f>
        <v>UC_R_UnitBoiler_FL</v>
      </c>
      <c r="D10" t="s">
        <v>423</v>
      </c>
      <c r="E10" t="s">
        <v>271</v>
      </c>
      <c r="F10" t="s">
        <v>280</v>
      </c>
      <c r="G10">
        <v>1</v>
      </c>
      <c r="H10">
        <v>0</v>
      </c>
      <c r="I10">
        <v>5</v>
      </c>
      <c r="J10" t="s">
        <v>290</v>
      </c>
    </row>
    <row r="11" spans="1:10">
      <c r="D11" t="s">
        <v>278</v>
      </c>
      <c r="G11">
        <v>-1</v>
      </c>
    </row>
    <row r="12" spans="1:10">
      <c r="A12" t="s">
        <v>284</v>
      </c>
      <c r="C12" s="20" t="str">
        <f>"UC_R_UnitBoiler_"&amp;A12</f>
        <v>UC_R_UnitBoiler_SD</v>
      </c>
      <c r="D12" s="20" t="s">
        <v>423</v>
      </c>
      <c r="E12" s="20" t="s">
        <v>272</v>
      </c>
      <c r="F12" s="20" t="s">
        <v>280</v>
      </c>
      <c r="G12" s="20">
        <v>1</v>
      </c>
      <c r="H12" s="20">
        <v>0</v>
      </c>
      <c r="I12" s="20">
        <v>5</v>
      </c>
      <c r="J12" s="20" t="s">
        <v>289</v>
      </c>
    </row>
    <row r="13" spans="1:10">
      <c r="C13" s="19"/>
      <c r="D13" s="19" t="s">
        <v>279</v>
      </c>
      <c r="E13" s="19"/>
      <c r="F13" s="19"/>
      <c r="G13" s="19">
        <v>-1</v>
      </c>
      <c r="H13" s="19"/>
      <c r="I13" s="19"/>
      <c r="J13" s="19"/>
    </row>
    <row r="14" spans="1:10">
      <c r="A14" t="s">
        <v>334</v>
      </c>
      <c r="C14" t="str">
        <f>"UC_R_SPLBoiler_"&amp;A14</f>
        <v>UC_R_SPLBoiler_DH_Oil</v>
      </c>
      <c r="D14" t="s">
        <v>291</v>
      </c>
      <c r="F14" t="s">
        <v>333</v>
      </c>
      <c r="G14">
        <v>1</v>
      </c>
      <c r="H14">
        <v>0</v>
      </c>
      <c r="I14">
        <v>5</v>
      </c>
      <c r="J14" t="str">
        <f>"UC linking backup technology for "&amp;A14</f>
        <v>UC linking backup technology for DH_Oil</v>
      </c>
    </row>
    <row r="15" spans="1:10">
      <c r="D15" t="s">
        <v>292</v>
      </c>
      <c r="G15">
        <v>-1</v>
      </c>
    </row>
    <row r="16" spans="1:10">
      <c r="D16" t="s">
        <v>293</v>
      </c>
      <c r="G16">
        <v>-1</v>
      </c>
    </row>
    <row r="17" spans="1:10">
      <c r="A17" t="s">
        <v>335</v>
      </c>
      <c r="C17" t="str">
        <f>"UC_R_SPLBoiler_"&amp;A17</f>
        <v>UC_R_SPLBoiler_DH_GAS</v>
      </c>
      <c r="D17" t="s">
        <v>294</v>
      </c>
      <c r="F17" t="s">
        <v>333</v>
      </c>
      <c r="G17">
        <v>1</v>
      </c>
      <c r="H17">
        <v>0</v>
      </c>
      <c r="I17">
        <v>5</v>
      </c>
      <c r="J17" t="str">
        <f>"UC linking backup technology for "&amp;A17</f>
        <v>UC linking backup technology for DH_GAS</v>
      </c>
    </row>
    <row r="18" spans="1:10">
      <c r="D18" t="s">
        <v>332</v>
      </c>
      <c r="G18">
        <v>-1</v>
      </c>
    </row>
    <row r="19" spans="1:10">
      <c r="D19" t="s">
        <v>295</v>
      </c>
      <c r="G19">
        <v>-1</v>
      </c>
    </row>
    <row r="20" spans="1:10">
      <c r="A20" t="s">
        <v>336</v>
      </c>
      <c r="C20" t="str">
        <f>"UC_R_SPLBoiler_"&amp;A20</f>
        <v>UC_R_SPLBoiler_DH-ELC</v>
      </c>
      <c r="D20" t="s">
        <v>296</v>
      </c>
      <c r="F20" t="s">
        <v>333</v>
      </c>
      <c r="G20">
        <v>1</v>
      </c>
      <c r="H20">
        <v>0</v>
      </c>
      <c r="I20">
        <v>5</v>
      </c>
      <c r="J20" t="str">
        <f>"UC linking backup technology for "&amp;A20</f>
        <v>UC linking backup technology for DH-ELC</v>
      </c>
    </row>
    <row r="21" spans="1:10">
      <c r="D21" t="s">
        <v>297</v>
      </c>
      <c r="G21">
        <v>-1</v>
      </c>
    </row>
    <row r="22" spans="1:10">
      <c r="D22" t="s">
        <v>298</v>
      </c>
      <c r="G22">
        <v>-1</v>
      </c>
    </row>
    <row r="23" spans="1:10">
      <c r="D23" t="s">
        <v>299</v>
      </c>
      <c r="G23">
        <v>-1</v>
      </c>
    </row>
    <row r="24" spans="1:10">
      <c r="D24" t="s">
        <v>300</v>
      </c>
      <c r="G24">
        <v>-1</v>
      </c>
    </row>
    <row r="25" spans="1:10">
      <c r="A25" t="s">
        <v>337</v>
      </c>
      <c r="C25" t="str">
        <f>"UC_R_SPLBoiler_"&amp;A25</f>
        <v>UC_R_SPLBoiler_DH-70_OIL</v>
      </c>
      <c r="D25" t="s">
        <v>301</v>
      </c>
      <c r="F25" t="s">
        <v>333</v>
      </c>
      <c r="G25">
        <v>1</v>
      </c>
      <c r="H25">
        <v>0</v>
      </c>
      <c r="I25">
        <v>5</v>
      </c>
      <c r="J25" t="str">
        <f>"UC linking backup technology for "&amp;A25</f>
        <v>UC linking backup technology for DH-70_OIL</v>
      </c>
    </row>
    <row r="26" spans="1:10">
      <c r="D26" t="s">
        <v>302</v>
      </c>
      <c r="G26">
        <v>-1</v>
      </c>
    </row>
    <row r="27" spans="1:10">
      <c r="D27" t="s">
        <v>303</v>
      </c>
      <c r="G27">
        <v>-1</v>
      </c>
    </row>
    <row r="28" spans="1:10">
      <c r="A28" t="s">
        <v>394</v>
      </c>
      <c r="C28" t="str">
        <f>"UC_R_SPLBoiler_"&amp;A28</f>
        <v>UC_R_SPLBoiler_DH-70_GAS</v>
      </c>
      <c r="D28" t="s">
        <v>304</v>
      </c>
      <c r="F28" t="s">
        <v>333</v>
      </c>
      <c r="G28">
        <v>1</v>
      </c>
      <c r="H28">
        <v>0</v>
      </c>
      <c r="I28">
        <v>5</v>
      </c>
      <c r="J28" t="str">
        <f>"UC linking backup technology for "&amp;A28</f>
        <v>UC linking backup technology for DH-70_GAS</v>
      </c>
    </row>
    <row r="29" spans="1:10">
      <c r="D29" t="s">
        <v>305</v>
      </c>
      <c r="G29">
        <v>-1</v>
      </c>
    </row>
    <row r="30" spans="1:10">
      <c r="D30" t="s">
        <v>306</v>
      </c>
      <c r="G30">
        <v>-1</v>
      </c>
    </row>
    <row r="31" spans="1:10">
      <c r="A31" t="s">
        <v>395</v>
      </c>
      <c r="C31" t="str">
        <f>"UC_R_SPLBoiler_"&amp;A31</f>
        <v>UC_R_SPLBoiler_DH-70-ELC</v>
      </c>
      <c r="D31" t="s">
        <v>307</v>
      </c>
      <c r="F31" t="s">
        <v>333</v>
      </c>
      <c r="G31">
        <v>1</v>
      </c>
      <c r="H31">
        <v>0</v>
      </c>
      <c r="I31">
        <v>5</v>
      </c>
      <c r="J31" t="str">
        <f>"UC linking backup technology for "&amp;A31</f>
        <v>UC linking backup technology for DH-70-ELC</v>
      </c>
    </row>
    <row r="32" spans="1:10">
      <c r="D32" t="s">
        <v>308</v>
      </c>
      <c r="G32">
        <v>-1</v>
      </c>
    </row>
    <row r="33" spans="1:10">
      <c r="D33" t="s">
        <v>309</v>
      </c>
      <c r="G33">
        <v>-1</v>
      </c>
    </row>
    <row r="34" spans="1:10">
      <c r="D34" t="s">
        <v>310</v>
      </c>
      <c r="G34">
        <v>-1</v>
      </c>
    </row>
    <row r="35" spans="1:10">
      <c r="D35" t="s">
        <v>311</v>
      </c>
      <c r="G35">
        <v>-1</v>
      </c>
    </row>
    <row r="36" spans="1:10">
      <c r="A36" t="s">
        <v>396</v>
      </c>
      <c r="C36" t="str">
        <f>"UC_R_SPLBoiler_"&amp;A36</f>
        <v>UC_R_SPLBoiler_SD_Oil</v>
      </c>
      <c r="D36" t="s">
        <v>312</v>
      </c>
      <c r="F36" t="s">
        <v>333</v>
      </c>
      <c r="G36">
        <v>1</v>
      </c>
      <c r="H36">
        <v>0</v>
      </c>
      <c r="I36">
        <v>5</v>
      </c>
      <c r="J36" t="str">
        <f>"UC linking backup technology for "&amp;A36</f>
        <v>UC linking backup technology for SD_Oil</v>
      </c>
    </row>
    <row r="37" spans="1:10">
      <c r="D37" t="s">
        <v>313</v>
      </c>
      <c r="G37">
        <v>-1</v>
      </c>
    </row>
    <row r="38" spans="1:10">
      <c r="D38" t="s">
        <v>314</v>
      </c>
      <c r="G38">
        <v>-1</v>
      </c>
    </row>
    <row r="39" spans="1:10">
      <c r="A39" t="s">
        <v>397</v>
      </c>
      <c r="C39" t="str">
        <f>"UC_R_SPLBoiler_"&amp;A39</f>
        <v>UC_R_SPLBoiler_SD_GAS</v>
      </c>
      <c r="D39" t="s">
        <v>315</v>
      </c>
      <c r="F39" t="s">
        <v>333</v>
      </c>
      <c r="G39">
        <v>1</v>
      </c>
      <c r="H39">
        <v>0</v>
      </c>
      <c r="I39">
        <v>5</v>
      </c>
      <c r="J39" t="str">
        <f>"UC linking backup technology for "&amp;A39</f>
        <v>UC linking backup technology for SD_GAS</v>
      </c>
    </row>
    <row r="40" spans="1:10">
      <c r="D40" t="s">
        <v>316</v>
      </c>
      <c r="G40">
        <v>-1</v>
      </c>
    </row>
    <row r="41" spans="1:10">
      <c r="D41" t="s">
        <v>317</v>
      </c>
      <c r="G41">
        <v>-1</v>
      </c>
    </row>
    <row r="42" spans="1:10">
      <c r="A42" t="s">
        <v>398</v>
      </c>
      <c r="C42" t="str">
        <f>"UC_R_SPLBoiler_"&amp;A42</f>
        <v>UC_R_SPLBoiler_SD-ELC</v>
      </c>
      <c r="D42" t="s">
        <v>318</v>
      </c>
      <c r="F42" t="s">
        <v>333</v>
      </c>
      <c r="G42">
        <v>1</v>
      </c>
      <c r="H42">
        <v>0</v>
      </c>
      <c r="I42">
        <v>5</v>
      </c>
      <c r="J42" t="str">
        <f>"UC linking backup technology for "&amp;A42</f>
        <v>UC linking backup technology for SD-ELC</v>
      </c>
    </row>
    <row r="43" spans="1:10">
      <c r="D43" t="s">
        <v>319</v>
      </c>
      <c r="G43">
        <v>-1</v>
      </c>
    </row>
    <row r="44" spans="1:10">
      <c r="D44" t="s">
        <v>320</v>
      </c>
      <c r="G44">
        <v>-1</v>
      </c>
    </row>
    <row r="45" spans="1:10">
      <c r="D45" t="s">
        <v>321</v>
      </c>
      <c r="G45">
        <v>-1</v>
      </c>
    </row>
    <row r="46" spans="1:10">
      <c r="D46" t="s">
        <v>322</v>
      </c>
      <c r="G46">
        <v>-1</v>
      </c>
    </row>
    <row r="47" spans="1:10">
      <c r="A47" t="s">
        <v>399</v>
      </c>
      <c r="C47" t="str">
        <f>"UC_R_SPLBoiler_"&amp;A47</f>
        <v>UC_R_SPLBoiler_FL_Oil</v>
      </c>
      <c r="D47" t="s">
        <v>323</v>
      </c>
      <c r="F47" t="s">
        <v>333</v>
      </c>
      <c r="G47">
        <v>1</v>
      </c>
      <c r="H47">
        <v>0</v>
      </c>
      <c r="I47">
        <v>5</v>
      </c>
      <c r="J47" t="str">
        <f>"UC linking backup technology for "&amp;A47</f>
        <v>UC linking backup technology for FL_Oil</v>
      </c>
    </row>
    <row r="48" spans="1:10">
      <c r="D48" t="s">
        <v>324</v>
      </c>
      <c r="G48">
        <v>-1</v>
      </c>
    </row>
    <row r="49" spans="1:10">
      <c r="D49" t="s">
        <v>325</v>
      </c>
      <c r="G49">
        <v>-1</v>
      </c>
    </row>
    <row r="50" spans="1:10">
      <c r="A50" t="s">
        <v>400</v>
      </c>
      <c r="C50" t="str">
        <f>"UC_R_SPLBoiler_"&amp;A50</f>
        <v>UC_R_SPLBoiler_FL_GAS</v>
      </c>
      <c r="D50" t="s">
        <v>326</v>
      </c>
      <c r="F50" t="s">
        <v>333</v>
      </c>
      <c r="G50">
        <v>1</v>
      </c>
      <c r="H50">
        <v>0</v>
      </c>
      <c r="I50">
        <v>5</v>
      </c>
      <c r="J50" t="str">
        <f>"UC linking backup technology for "&amp;A50</f>
        <v>UC linking backup technology for FL_GAS</v>
      </c>
    </row>
    <row r="51" spans="1:10">
      <c r="D51" t="s">
        <v>591</v>
      </c>
      <c r="G51">
        <v>-1</v>
      </c>
    </row>
    <row r="52" spans="1:10">
      <c r="D52" t="s">
        <v>592</v>
      </c>
      <c r="G52">
        <v>-1</v>
      </c>
    </row>
    <row r="53" spans="1:10">
      <c r="A53" t="s">
        <v>401</v>
      </c>
      <c r="C53" t="str">
        <f>"UC_R_SPLBoiler_"&amp;A53</f>
        <v>UC_R_SPLBoiler_FL-ELC</v>
      </c>
      <c r="D53" t="s">
        <v>327</v>
      </c>
      <c r="F53" t="s">
        <v>333</v>
      </c>
      <c r="G53">
        <v>1</v>
      </c>
      <c r="H53">
        <v>0</v>
      </c>
      <c r="I53">
        <v>5</v>
      </c>
      <c r="J53" t="str">
        <f>"UC linking backup technology for "&amp;A53</f>
        <v>UC linking backup technology for FL-ELC</v>
      </c>
    </row>
    <row r="54" spans="1:10">
      <c r="D54" t="s">
        <v>328</v>
      </c>
      <c r="G54">
        <v>-1</v>
      </c>
    </row>
    <row r="55" spans="1:10">
      <c r="D55" t="s">
        <v>329</v>
      </c>
      <c r="G55">
        <v>-1</v>
      </c>
    </row>
    <row r="56" spans="1:10">
      <c r="D56" t="s">
        <v>330</v>
      </c>
      <c r="G56">
        <v>-1</v>
      </c>
    </row>
    <row r="57" spans="1:10">
      <c r="D57" t="s">
        <v>331</v>
      </c>
      <c r="G57">
        <v>-1</v>
      </c>
    </row>
    <row r="58" spans="1:10">
      <c r="A58" t="s">
        <v>610</v>
      </c>
      <c r="C58" t="str">
        <f>"UC_R_SPLBoiler_"&amp;A58</f>
        <v>UC_R_SPLBoiler_CHP_DH_H2</v>
      </c>
      <c r="D58" t="s">
        <v>411</v>
      </c>
      <c r="F58" t="s">
        <v>333</v>
      </c>
      <c r="G58">
        <v>1</v>
      </c>
      <c r="H58">
        <v>0</v>
      </c>
      <c r="I58">
        <v>5</v>
      </c>
      <c r="J58" t="str">
        <f>"UC linking backup technology for "&amp;A58</f>
        <v>UC linking backup technology for CHP_DH_H2</v>
      </c>
    </row>
    <row r="59" spans="1:10">
      <c r="D59" t="s">
        <v>412</v>
      </c>
      <c r="G59">
        <v>-1</v>
      </c>
    </row>
    <row r="60" spans="1:10">
      <c r="D60" t="s">
        <v>413</v>
      </c>
      <c r="G60">
        <v>-1</v>
      </c>
    </row>
    <row r="61" spans="1:10">
      <c r="A61" t="s">
        <v>611</v>
      </c>
      <c r="C61" t="str">
        <f>"UC_R_SPLBoiler_"&amp;A61</f>
        <v>UC_R_SPLBoiler_CHP_DH-70_H2</v>
      </c>
      <c r="D61" t="s">
        <v>414</v>
      </c>
      <c r="F61" t="s">
        <v>333</v>
      </c>
      <c r="G61">
        <v>1</v>
      </c>
      <c r="H61">
        <v>0</v>
      </c>
      <c r="I61">
        <v>5</v>
      </c>
      <c r="J61" t="str">
        <f>"UC linking backup technology for "&amp;A61</f>
        <v>UC linking backup technology for CHP_DH-70_H2</v>
      </c>
    </row>
    <row r="62" spans="1:10">
      <c r="D62" t="s">
        <v>415</v>
      </c>
      <c r="G62">
        <v>-1</v>
      </c>
    </row>
    <row r="63" spans="1:10">
      <c r="D63" t="s">
        <v>416</v>
      </c>
      <c r="G63">
        <v>-1</v>
      </c>
    </row>
    <row r="64" spans="1:10">
      <c r="A64" t="s">
        <v>612</v>
      </c>
      <c r="C64" t="str">
        <f>"UC_R_SPLBoiler_"&amp;A64</f>
        <v>UC_R_SPLBoiler_CHP_SD_H2</v>
      </c>
      <c r="D64" t="s">
        <v>417</v>
      </c>
      <c r="F64" t="s">
        <v>333</v>
      </c>
      <c r="G64">
        <v>1</v>
      </c>
      <c r="H64">
        <v>0</v>
      </c>
      <c r="I64">
        <v>5</v>
      </c>
      <c r="J64" t="str">
        <f>"UC linking backup technology for "&amp;A64</f>
        <v>UC linking backup technology for CHP_SD_H2</v>
      </c>
    </row>
    <row r="65" spans="1:10">
      <c r="D65" t="s">
        <v>418</v>
      </c>
      <c r="G65">
        <v>-1</v>
      </c>
    </row>
    <row r="66" spans="1:10">
      <c r="D66" t="s">
        <v>419</v>
      </c>
      <c r="G66">
        <v>-1</v>
      </c>
    </row>
    <row r="67" spans="1:10">
      <c r="A67" t="s">
        <v>613</v>
      </c>
      <c r="C67" t="str">
        <f>"UC_R_SPLBoiler_"&amp;A67</f>
        <v>UC_R_SPLBoiler_CHP_FL_H2</v>
      </c>
      <c r="D67" t="s">
        <v>420</v>
      </c>
      <c r="F67" t="s">
        <v>333</v>
      </c>
      <c r="G67">
        <v>1</v>
      </c>
      <c r="H67">
        <v>0</v>
      </c>
      <c r="I67">
        <v>5</v>
      </c>
      <c r="J67" t="str">
        <f>"UC linking backup technology for "&amp;A67</f>
        <v>UC linking backup technology for CHP_FL_H2</v>
      </c>
    </row>
    <row r="68" spans="1:10">
      <c r="D68" t="s">
        <v>421</v>
      </c>
      <c r="G68">
        <v>-1</v>
      </c>
    </row>
    <row r="69" spans="1:10">
      <c r="C69" s="19"/>
      <c r="D69" s="19" t="s">
        <v>422</v>
      </c>
      <c r="E69" s="19"/>
      <c r="F69" s="19"/>
      <c r="G69" s="19">
        <v>-1</v>
      </c>
      <c r="H69" s="19"/>
      <c r="I69" s="19"/>
      <c r="J69" s="19"/>
    </row>
    <row r="72" spans="1:10">
      <c r="C72" s="16" t="s">
        <v>588</v>
      </c>
      <c r="D72" s="16"/>
      <c r="E72" s="16"/>
      <c r="F72" s="16"/>
      <c r="G72" s="16"/>
      <c r="H72" s="16"/>
      <c r="I72" s="16"/>
      <c r="J72" s="16"/>
    </row>
    <row r="73" spans="1:10">
      <c r="C73" s="16" t="s">
        <v>589</v>
      </c>
      <c r="D73" s="16"/>
      <c r="E73" s="16"/>
      <c r="F73" s="16"/>
      <c r="G73" s="16"/>
      <c r="H73" s="16"/>
      <c r="I73" s="16"/>
      <c r="J73" s="16"/>
    </row>
    <row r="74" spans="1:10">
      <c r="C74" s="16"/>
      <c r="D74" s="16"/>
      <c r="E74" s="16"/>
      <c r="F74" s="16" t="s">
        <v>590</v>
      </c>
      <c r="G74" s="16"/>
      <c r="H74" s="16"/>
      <c r="I74" s="16"/>
      <c r="J74" s="16"/>
    </row>
    <row r="75" spans="1:10" ht="13.5" thickBot="1">
      <c r="C75" s="16" t="s">
        <v>251</v>
      </c>
      <c r="D75" s="16" t="s">
        <v>261</v>
      </c>
      <c r="E75" s="16" t="s">
        <v>248</v>
      </c>
      <c r="F75" s="16" t="s">
        <v>1</v>
      </c>
      <c r="G75" s="16" t="s">
        <v>274</v>
      </c>
      <c r="H75" s="16" t="s">
        <v>255</v>
      </c>
      <c r="I75" s="16" t="s">
        <v>256</v>
      </c>
      <c r="J75" s="16" t="s">
        <v>286</v>
      </c>
    </row>
    <row r="76" spans="1:10" ht="13.5" thickTop="1">
      <c r="A76" t="s">
        <v>435</v>
      </c>
      <c r="C76" t="str">
        <f>"UC_C_SPLBoiler_"&amp;A76</f>
        <v>UC_C_SPLBoiler_HO_Oil</v>
      </c>
      <c r="D76" t="s">
        <v>424</v>
      </c>
      <c r="F76" t="s">
        <v>333</v>
      </c>
      <c r="G76">
        <v>1</v>
      </c>
      <c r="H76">
        <v>0</v>
      </c>
      <c r="I76">
        <v>5</v>
      </c>
    </row>
    <row r="77" spans="1:10">
      <c r="D77" t="s">
        <v>425</v>
      </c>
      <c r="G77">
        <v>-1</v>
      </c>
    </row>
    <row r="78" spans="1:10">
      <c r="D78" t="s">
        <v>426</v>
      </c>
      <c r="G78">
        <v>-1</v>
      </c>
    </row>
    <row r="79" spans="1:10">
      <c r="A79" t="s">
        <v>436</v>
      </c>
      <c r="C79" t="str">
        <f>"UC_C_SPLBoiler_"&amp;A79</f>
        <v>UC_C_SPLBoiler_HO_GAS</v>
      </c>
      <c r="D79" t="s">
        <v>427</v>
      </c>
      <c r="F79" t="s">
        <v>333</v>
      </c>
      <c r="G79">
        <v>1</v>
      </c>
      <c r="H79">
        <v>0</v>
      </c>
      <c r="I79">
        <v>5</v>
      </c>
    </row>
    <row r="80" spans="1:10">
      <c r="D80" t="s">
        <v>428</v>
      </c>
      <c r="G80">
        <v>-1</v>
      </c>
    </row>
    <row r="81" spans="1:9">
      <c r="D81" t="s">
        <v>429</v>
      </c>
      <c r="G81">
        <v>-1</v>
      </c>
    </row>
    <row r="82" spans="1:9">
      <c r="A82" t="s">
        <v>437</v>
      </c>
      <c r="C82" t="str">
        <f>"UC_C_SPLBoiler_"&amp;A82</f>
        <v>UC_C_SPLBoiler_HO-ELC</v>
      </c>
      <c r="D82" t="s">
        <v>430</v>
      </c>
      <c r="F82" t="s">
        <v>333</v>
      </c>
      <c r="G82">
        <v>1</v>
      </c>
      <c r="H82">
        <v>0</v>
      </c>
      <c r="I82">
        <v>5</v>
      </c>
    </row>
    <row r="83" spans="1:9">
      <c r="D83" t="s">
        <v>431</v>
      </c>
      <c r="G83">
        <v>-1</v>
      </c>
    </row>
    <row r="84" spans="1:9">
      <c r="D84" t="s">
        <v>432</v>
      </c>
      <c r="G84">
        <v>-1</v>
      </c>
    </row>
    <row r="85" spans="1:9">
      <c r="D85" t="s">
        <v>433</v>
      </c>
      <c r="G85">
        <v>-1</v>
      </c>
    </row>
    <row r="86" spans="1:9">
      <c r="D86" t="s">
        <v>434</v>
      </c>
      <c r="G86">
        <v>-1</v>
      </c>
    </row>
    <row r="87" spans="1:9">
      <c r="A87" t="s">
        <v>438</v>
      </c>
      <c r="C87" t="str">
        <f>"UC_C_SPLBoiler_"&amp;A87</f>
        <v>UC_C_SPLBoiler_HR_Oil</v>
      </c>
      <c r="D87" t="s">
        <v>441</v>
      </c>
      <c r="F87" t="s">
        <v>333</v>
      </c>
      <c r="G87">
        <v>1</v>
      </c>
      <c r="H87">
        <v>0</v>
      </c>
      <c r="I87">
        <v>5</v>
      </c>
    </row>
    <row r="88" spans="1:9">
      <c r="D88" t="s">
        <v>442</v>
      </c>
      <c r="G88">
        <v>-1</v>
      </c>
    </row>
    <row r="89" spans="1:9">
      <c r="D89" t="s">
        <v>443</v>
      </c>
      <c r="G89">
        <v>-1</v>
      </c>
    </row>
    <row r="90" spans="1:9">
      <c r="A90" t="s">
        <v>439</v>
      </c>
      <c r="C90" t="str">
        <f>"UC_C_SPLBoiler_"&amp;A90</f>
        <v>UC_C_SPLBoiler_HR_GAS</v>
      </c>
      <c r="D90" t="s">
        <v>444</v>
      </c>
      <c r="F90" t="s">
        <v>333</v>
      </c>
      <c r="G90">
        <v>1</v>
      </c>
      <c r="H90">
        <v>0</v>
      </c>
      <c r="I90">
        <v>5</v>
      </c>
    </row>
    <row r="91" spans="1:9">
      <c r="D91" t="s">
        <v>445</v>
      </c>
      <c r="G91">
        <v>-1</v>
      </c>
    </row>
    <row r="92" spans="1:9">
      <c r="D92" t="s">
        <v>446</v>
      </c>
      <c r="G92">
        <v>-1</v>
      </c>
    </row>
    <row r="93" spans="1:9">
      <c r="A93" t="s">
        <v>440</v>
      </c>
      <c r="C93" t="str">
        <f>"UC_C_SPLBoiler_"&amp;A93</f>
        <v>UC_C_SPLBoiler_HR-ELC</v>
      </c>
      <c r="D93" t="s">
        <v>447</v>
      </c>
      <c r="F93" t="s">
        <v>333</v>
      </c>
      <c r="G93">
        <v>1</v>
      </c>
      <c r="H93">
        <v>0</v>
      </c>
      <c r="I93">
        <v>5</v>
      </c>
    </row>
    <row r="94" spans="1:9">
      <c r="D94" t="s">
        <v>448</v>
      </c>
      <c r="G94">
        <v>-1</v>
      </c>
    </row>
    <row r="95" spans="1:9">
      <c r="D95" t="s">
        <v>449</v>
      </c>
      <c r="G95">
        <v>-1</v>
      </c>
    </row>
    <row r="96" spans="1:9">
      <c r="D96" t="s">
        <v>450</v>
      </c>
      <c r="G96">
        <v>-1</v>
      </c>
    </row>
    <row r="97" spans="1:9">
      <c r="D97" t="s">
        <v>451</v>
      </c>
      <c r="G97">
        <v>-1</v>
      </c>
    </row>
    <row r="98" spans="1:9">
      <c r="A98" t="s">
        <v>452</v>
      </c>
      <c r="C98" t="str">
        <f>"UC_C_SPLBoiler_"&amp;A98</f>
        <v>UC_C_SPLBoiler_SR_Oil</v>
      </c>
      <c r="D98" t="s">
        <v>453</v>
      </c>
      <c r="F98" t="s">
        <v>333</v>
      </c>
      <c r="G98">
        <v>1</v>
      </c>
      <c r="H98">
        <v>0</v>
      </c>
      <c r="I98">
        <v>5</v>
      </c>
    </row>
    <row r="99" spans="1:9">
      <c r="D99" t="s">
        <v>454</v>
      </c>
      <c r="G99">
        <v>-1</v>
      </c>
    </row>
    <row r="100" spans="1:9">
      <c r="D100" t="s">
        <v>455</v>
      </c>
      <c r="G100">
        <v>-1</v>
      </c>
    </row>
    <row r="101" spans="1:9">
      <c r="A101" t="s">
        <v>456</v>
      </c>
      <c r="C101" t="str">
        <f>"UC_C_SPLBoiler_"&amp;A101</f>
        <v>UC_C_SPLBoiler_SR_GAS</v>
      </c>
      <c r="D101" t="s">
        <v>457</v>
      </c>
      <c r="F101" t="s">
        <v>333</v>
      </c>
      <c r="G101">
        <v>1</v>
      </c>
      <c r="H101">
        <v>0</v>
      </c>
      <c r="I101">
        <v>5</v>
      </c>
    </row>
    <row r="102" spans="1:9">
      <c r="D102" t="s">
        <v>458</v>
      </c>
      <c r="G102">
        <v>-1</v>
      </c>
    </row>
    <row r="103" spans="1:9">
      <c r="D103" t="s">
        <v>459</v>
      </c>
      <c r="G103">
        <v>-1</v>
      </c>
    </row>
    <row r="104" spans="1:9">
      <c r="A104" t="s">
        <v>460</v>
      </c>
      <c r="C104" t="str">
        <f>"UC_C_SPLBoiler_"&amp;A104</f>
        <v>UC_C_SPLBoiler_SR-ELC</v>
      </c>
      <c r="D104" t="s">
        <v>461</v>
      </c>
      <c r="F104" t="s">
        <v>333</v>
      </c>
      <c r="G104">
        <v>1</v>
      </c>
      <c r="H104">
        <v>0</v>
      </c>
      <c r="I104">
        <v>5</v>
      </c>
    </row>
    <row r="105" spans="1:9">
      <c r="D105" t="s">
        <v>462</v>
      </c>
      <c r="G105">
        <v>-1</v>
      </c>
    </row>
    <row r="106" spans="1:9">
      <c r="D106" t="s">
        <v>463</v>
      </c>
      <c r="G106">
        <v>-1</v>
      </c>
    </row>
    <row r="107" spans="1:9">
      <c r="D107" t="s">
        <v>464</v>
      </c>
      <c r="G107">
        <v>-1</v>
      </c>
    </row>
    <row r="108" spans="1:9">
      <c r="D108" t="s">
        <v>465</v>
      </c>
      <c r="G108">
        <v>-1</v>
      </c>
    </row>
    <row r="109" spans="1:9">
      <c r="A109" t="s">
        <v>466</v>
      </c>
      <c r="C109" t="str">
        <f>"UC_C_SPLBoiler_"&amp;A109</f>
        <v>UC_C_SPLBoiler_SL_Oil</v>
      </c>
      <c r="D109" t="s">
        <v>467</v>
      </c>
      <c r="F109" t="s">
        <v>333</v>
      </c>
      <c r="G109">
        <v>1</v>
      </c>
      <c r="H109">
        <v>0</v>
      </c>
      <c r="I109">
        <v>5</v>
      </c>
    </row>
    <row r="110" spans="1:9">
      <c r="D110" t="s">
        <v>468</v>
      </c>
      <c r="G110">
        <v>-1</v>
      </c>
    </row>
    <row r="111" spans="1:9">
      <c r="D111" t="s">
        <v>469</v>
      </c>
      <c r="G111">
        <v>-1</v>
      </c>
    </row>
    <row r="112" spans="1:9">
      <c r="A112" t="s">
        <v>470</v>
      </c>
      <c r="C112" t="str">
        <f>"UC_C_SPLBoiler_"&amp;A112</f>
        <v>UC_C_SPLBoiler_SL_GAS</v>
      </c>
      <c r="D112" t="s">
        <v>471</v>
      </c>
      <c r="F112" t="s">
        <v>333</v>
      </c>
      <c r="G112">
        <v>1</v>
      </c>
      <c r="H112">
        <v>0</v>
      </c>
      <c r="I112">
        <v>5</v>
      </c>
    </row>
    <row r="113" spans="1:9">
      <c r="D113" t="s">
        <v>472</v>
      </c>
      <c r="G113">
        <v>-1</v>
      </c>
    </row>
    <row r="114" spans="1:9">
      <c r="D114" t="s">
        <v>473</v>
      </c>
      <c r="G114">
        <v>-1</v>
      </c>
    </row>
    <row r="115" spans="1:9">
      <c r="A115" t="s">
        <v>474</v>
      </c>
      <c r="C115" t="str">
        <f>"UC_C_SPLBoiler_"&amp;A115</f>
        <v>UC_C_SPLBoiler_SL-ELC</v>
      </c>
      <c r="D115" t="s">
        <v>475</v>
      </c>
      <c r="F115" t="s">
        <v>333</v>
      </c>
      <c r="G115">
        <v>1</v>
      </c>
      <c r="H115">
        <v>0</v>
      </c>
      <c r="I115">
        <v>5</v>
      </c>
    </row>
    <row r="116" spans="1:9">
      <c r="D116" t="s">
        <v>476</v>
      </c>
      <c r="G116">
        <v>-1</v>
      </c>
    </row>
    <row r="117" spans="1:9">
      <c r="D117" t="s">
        <v>477</v>
      </c>
      <c r="G117">
        <v>-1</v>
      </c>
    </row>
    <row r="118" spans="1:9">
      <c r="D118" t="s">
        <v>478</v>
      </c>
      <c r="G118">
        <v>-1</v>
      </c>
    </row>
    <row r="119" spans="1:9">
      <c r="D119" t="s">
        <v>479</v>
      </c>
      <c r="G119">
        <v>-1</v>
      </c>
    </row>
    <row r="120" spans="1:9">
      <c r="A120" t="s">
        <v>480</v>
      </c>
      <c r="C120" t="str">
        <f>"UC_C_SPLBoiler_"&amp;A120</f>
        <v>UC_C_SPLBoiler_SS_Oil</v>
      </c>
      <c r="D120" t="s">
        <v>481</v>
      </c>
      <c r="F120" t="s">
        <v>333</v>
      </c>
      <c r="G120">
        <v>1</v>
      </c>
      <c r="H120">
        <v>0</v>
      </c>
      <c r="I120">
        <v>5</v>
      </c>
    </row>
    <row r="121" spans="1:9">
      <c r="D121" t="s">
        <v>482</v>
      </c>
      <c r="G121">
        <v>-1</v>
      </c>
    </row>
    <row r="122" spans="1:9">
      <c r="D122" t="s">
        <v>483</v>
      </c>
      <c r="G122">
        <v>-1</v>
      </c>
    </row>
    <row r="123" spans="1:9">
      <c r="A123" t="s">
        <v>484</v>
      </c>
      <c r="C123" t="str">
        <f>"UC_C_SPLBoiler_"&amp;A123</f>
        <v>UC_C_SPLBoiler_SS_GAS</v>
      </c>
      <c r="D123" t="s">
        <v>485</v>
      </c>
      <c r="F123" t="s">
        <v>333</v>
      </c>
      <c r="G123">
        <v>1</v>
      </c>
      <c r="H123">
        <v>0</v>
      </c>
      <c r="I123">
        <v>5</v>
      </c>
    </row>
    <row r="124" spans="1:9">
      <c r="D124" t="s">
        <v>486</v>
      </c>
      <c r="G124">
        <v>-1</v>
      </c>
    </row>
    <row r="125" spans="1:9">
      <c r="D125" t="s">
        <v>487</v>
      </c>
      <c r="G125">
        <v>-1</v>
      </c>
    </row>
    <row r="126" spans="1:9">
      <c r="A126" t="s">
        <v>488</v>
      </c>
      <c r="C126" t="str">
        <f>"UC_C_SPLBoiler_"&amp;A126</f>
        <v>UC_C_SPLBoiler_SS-ELC</v>
      </c>
      <c r="D126" t="s">
        <v>489</v>
      </c>
      <c r="F126" t="s">
        <v>333</v>
      </c>
      <c r="G126">
        <v>1</v>
      </c>
      <c r="H126">
        <v>0</v>
      </c>
      <c r="I126">
        <v>5</v>
      </c>
    </row>
    <row r="127" spans="1:9">
      <c r="D127" t="s">
        <v>490</v>
      </c>
      <c r="G127">
        <v>-1</v>
      </c>
    </row>
    <row r="128" spans="1:9">
      <c r="D128" t="s">
        <v>491</v>
      </c>
      <c r="G128">
        <v>-1</v>
      </c>
    </row>
    <row r="129" spans="1:9">
      <c r="D129" t="s">
        <v>492</v>
      </c>
      <c r="G129">
        <v>-1</v>
      </c>
    </row>
    <row r="130" spans="1:9">
      <c r="D130" t="s">
        <v>493</v>
      </c>
      <c r="G130">
        <v>-1</v>
      </c>
    </row>
    <row r="131" spans="1:9">
      <c r="A131" t="s">
        <v>494</v>
      </c>
      <c r="C131" t="str">
        <f>"UC_C_SPLBoiler_"&amp;A131</f>
        <v>UC_C_SPLBoiler_OF_Oil</v>
      </c>
      <c r="D131" t="s">
        <v>495</v>
      </c>
      <c r="F131" t="s">
        <v>333</v>
      </c>
      <c r="G131">
        <v>1</v>
      </c>
      <c r="H131">
        <v>0</v>
      </c>
      <c r="I131">
        <v>5</v>
      </c>
    </row>
    <row r="132" spans="1:9">
      <c r="D132" t="s">
        <v>496</v>
      </c>
      <c r="G132">
        <v>-1</v>
      </c>
    </row>
    <row r="133" spans="1:9">
      <c r="D133" t="s">
        <v>497</v>
      </c>
      <c r="G133">
        <v>-1</v>
      </c>
    </row>
    <row r="134" spans="1:9">
      <c r="A134" t="s">
        <v>498</v>
      </c>
      <c r="C134" t="str">
        <f>"UC_C_SPLBoiler_"&amp;A134</f>
        <v>UC_C_SPLBoiler_OF_GAS</v>
      </c>
      <c r="D134" t="s">
        <v>499</v>
      </c>
      <c r="F134" t="s">
        <v>333</v>
      </c>
      <c r="G134">
        <v>1</v>
      </c>
      <c r="H134">
        <v>0</v>
      </c>
      <c r="I134">
        <v>5</v>
      </c>
    </row>
    <row r="135" spans="1:9">
      <c r="D135" t="s">
        <v>500</v>
      </c>
      <c r="G135">
        <v>-1</v>
      </c>
    </row>
    <row r="136" spans="1:9">
      <c r="D136" t="s">
        <v>501</v>
      </c>
      <c r="G136">
        <v>-1</v>
      </c>
    </row>
    <row r="137" spans="1:9">
      <c r="A137" t="s">
        <v>502</v>
      </c>
      <c r="C137" t="str">
        <f>"UC_C_SPLBoiler_"&amp;A137</f>
        <v>UC_C_SPLBoiler_OF-ELC</v>
      </c>
      <c r="D137" t="s">
        <v>503</v>
      </c>
      <c r="F137" t="s">
        <v>333</v>
      </c>
      <c r="G137">
        <v>1</v>
      </c>
      <c r="H137">
        <v>0</v>
      </c>
      <c r="I137">
        <v>5</v>
      </c>
    </row>
    <row r="138" spans="1:9">
      <c r="D138" t="s">
        <v>504</v>
      </c>
      <c r="G138">
        <v>-1</v>
      </c>
    </row>
    <row r="139" spans="1:9">
      <c r="D139" t="s">
        <v>505</v>
      </c>
      <c r="G139">
        <v>-1</v>
      </c>
    </row>
    <row r="140" spans="1:9">
      <c r="D140" t="s">
        <v>506</v>
      </c>
      <c r="G140">
        <v>-1</v>
      </c>
    </row>
    <row r="141" spans="1:9">
      <c r="D141" t="s">
        <v>507</v>
      </c>
      <c r="G141">
        <v>-1</v>
      </c>
    </row>
    <row r="142" spans="1:9">
      <c r="A142" t="s">
        <v>508</v>
      </c>
      <c r="C142" t="str">
        <f>"UC_C_SPLBoiler_"&amp;A142</f>
        <v>UC_C_SPLBoiler_CHP_HO_GAS</v>
      </c>
      <c r="D142" t="s">
        <v>510</v>
      </c>
      <c r="F142" t="s">
        <v>333</v>
      </c>
      <c r="G142">
        <v>1</v>
      </c>
      <c r="H142">
        <v>0</v>
      </c>
      <c r="I142">
        <v>5</v>
      </c>
    </row>
    <row r="143" spans="1:9">
      <c r="D143" t="s">
        <v>511</v>
      </c>
      <c r="G143">
        <v>1</v>
      </c>
    </row>
    <row r="144" spans="1:9">
      <c r="D144" t="s">
        <v>512</v>
      </c>
      <c r="G144">
        <v>1</v>
      </c>
    </row>
    <row r="145" spans="1:9">
      <c r="D145" t="s">
        <v>513</v>
      </c>
      <c r="G145">
        <v>1</v>
      </c>
    </row>
    <row r="146" spans="1:9">
      <c r="D146" t="s">
        <v>514</v>
      </c>
      <c r="G146">
        <v>1</v>
      </c>
    </row>
    <row r="147" spans="1:9">
      <c r="D147" t="s">
        <v>515</v>
      </c>
      <c r="G147">
        <v>-1</v>
      </c>
    </row>
    <row r="148" spans="1:9">
      <c r="A148" t="s">
        <v>509</v>
      </c>
      <c r="C148" t="str">
        <f>"UC_C_SPLBoiler_"&amp;A148</f>
        <v>UC_C_SPLBoiler_CHP_HO_OIL</v>
      </c>
      <c r="D148" t="s">
        <v>516</v>
      </c>
      <c r="F148" t="s">
        <v>333</v>
      </c>
      <c r="G148">
        <v>1</v>
      </c>
      <c r="H148">
        <v>0</v>
      </c>
      <c r="I148">
        <v>5</v>
      </c>
    </row>
    <row r="149" spans="1:9">
      <c r="D149" t="s">
        <v>517</v>
      </c>
      <c r="G149">
        <v>1</v>
      </c>
    </row>
    <row r="150" spans="1:9">
      <c r="D150" t="s">
        <v>518</v>
      </c>
      <c r="G150">
        <v>-1</v>
      </c>
    </row>
    <row r="151" spans="1:9">
      <c r="A151" t="s">
        <v>519</v>
      </c>
      <c r="C151" t="str">
        <f>"UC_C_SPLBoiler_"&amp;A151</f>
        <v>UC_C_SPLBoiler_CHP_HR_GAS</v>
      </c>
      <c r="D151" t="s">
        <v>520</v>
      </c>
      <c r="F151" t="s">
        <v>333</v>
      </c>
      <c r="G151">
        <v>1</v>
      </c>
      <c r="H151">
        <v>0</v>
      </c>
      <c r="I151">
        <v>5</v>
      </c>
    </row>
    <row r="152" spans="1:9">
      <c r="D152" t="s">
        <v>521</v>
      </c>
      <c r="G152">
        <v>1</v>
      </c>
    </row>
    <row r="153" spans="1:9">
      <c r="D153" t="s">
        <v>522</v>
      </c>
      <c r="G153">
        <v>1</v>
      </c>
    </row>
    <row r="154" spans="1:9">
      <c r="D154" t="s">
        <v>523</v>
      </c>
      <c r="G154">
        <v>1</v>
      </c>
    </row>
    <row r="155" spans="1:9">
      <c r="D155" t="s">
        <v>524</v>
      </c>
      <c r="G155">
        <v>1</v>
      </c>
    </row>
    <row r="156" spans="1:9">
      <c r="D156" t="s">
        <v>525</v>
      </c>
      <c r="G156">
        <v>-1</v>
      </c>
    </row>
    <row r="157" spans="1:9">
      <c r="A157" t="s">
        <v>526</v>
      </c>
      <c r="C157" t="str">
        <f>"UC_C_SPLBoiler_"&amp;A157</f>
        <v>UC_C_SPLBoiler_CHP_HR_OIL</v>
      </c>
      <c r="D157" t="s">
        <v>527</v>
      </c>
      <c r="F157" t="s">
        <v>333</v>
      </c>
      <c r="G157">
        <v>1</v>
      </c>
      <c r="H157">
        <v>0</v>
      </c>
      <c r="I157">
        <v>5</v>
      </c>
    </row>
    <row r="158" spans="1:9">
      <c r="D158" t="s">
        <v>528</v>
      </c>
      <c r="G158">
        <v>1</v>
      </c>
    </row>
    <row r="159" spans="1:9">
      <c r="D159" t="s">
        <v>529</v>
      </c>
      <c r="G159">
        <v>-1</v>
      </c>
    </row>
    <row r="160" spans="1:9">
      <c r="A160" t="s">
        <v>530</v>
      </c>
      <c r="C160" t="str">
        <f>"UC_C_SPLBoiler_"&amp;A160</f>
        <v>UC_C_SPLBoiler_CHP_SR_GAS</v>
      </c>
      <c r="D160" t="s">
        <v>531</v>
      </c>
      <c r="F160" t="s">
        <v>333</v>
      </c>
      <c r="G160">
        <v>1</v>
      </c>
      <c r="H160">
        <v>0</v>
      </c>
      <c r="I160">
        <v>5</v>
      </c>
    </row>
    <row r="161" spans="1:9">
      <c r="D161" t="s">
        <v>532</v>
      </c>
      <c r="G161">
        <v>1</v>
      </c>
    </row>
    <row r="162" spans="1:9">
      <c r="D162" t="s">
        <v>533</v>
      </c>
      <c r="G162">
        <v>1</v>
      </c>
    </row>
    <row r="163" spans="1:9">
      <c r="D163" t="s">
        <v>534</v>
      </c>
      <c r="G163">
        <v>1</v>
      </c>
    </row>
    <row r="164" spans="1:9">
      <c r="D164" t="s">
        <v>535</v>
      </c>
      <c r="G164">
        <v>1</v>
      </c>
    </row>
    <row r="165" spans="1:9">
      <c r="D165" t="s">
        <v>536</v>
      </c>
      <c r="G165">
        <v>-1</v>
      </c>
    </row>
    <row r="166" spans="1:9">
      <c r="A166" t="s">
        <v>537</v>
      </c>
      <c r="C166" t="str">
        <f>"UC_C_SPLBoiler_"&amp;A166</f>
        <v>UC_C_SPLBoiler_CHP_SR_OIL</v>
      </c>
      <c r="D166" t="s">
        <v>538</v>
      </c>
      <c r="F166" t="s">
        <v>333</v>
      </c>
      <c r="G166">
        <v>1</v>
      </c>
      <c r="H166">
        <v>0</v>
      </c>
      <c r="I166">
        <v>5</v>
      </c>
    </row>
    <row r="167" spans="1:9">
      <c r="D167" t="s">
        <v>539</v>
      </c>
      <c r="G167">
        <v>1</v>
      </c>
    </row>
    <row r="168" spans="1:9">
      <c r="D168" t="s">
        <v>540</v>
      </c>
      <c r="G168">
        <v>-1</v>
      </c>
    </row>
    <row r="169" spans="1:9">
      <c r="A169" t="s">
        <v>541</v>
      </c>
      <c r="C169" t="str">
        <f>"UC_C_SPLBoiler_"&amp;A169</f>
        <v>UC_C_SPLBoiler_CHP_SL_GAS</v>
      </c>
      <c r="D169" t="s">
        <v>542</v>
      </c>
      <c r="F169" t="s">
        <v>333</v>
      </c>
      <c r="G169">
        <v>1</v>
      </c>
      <c r="H169">
        <v>0</v>
      </c>
      <c r="I169">
        <v>5</v>
      </c>
    </row>
    <row r="170" spans="1:9">
      <c r="D170" t="s">
        <v>543</v>
      </c>
      <c r="G170">
        <v>1</v>
      </c>
    </row>
    <row r="171" spans="1:9">
      <c r="D171" t="s">
        <v>544</v>
      </c>
      <c r="G171">
        <v>1</v>
      </c>
    </row>
    <row r="172" spans="1:9">
      <c r="D172" t="s">
        <v>545</v>
      </c>
      <c r="G172">
        <v>1</v>
      </c>
    </row>
    <row r="173" spans="1:9">
      <c r="D173" t="s">
        <v>546</v>
      </c>
      <c r="G173">
        <v>1</v>
      </c>
    </row>
    <row r="174" spans="1:9">
      <c r="D174" t="s">
        <v>547</v>
      </c>
      <c r="G174">
        <v>-1</v>
      </c>
    </row>
    <row r="175" spans="1:9">
      <c r="A175" t="s">
        <v>548</v>
      </c>
      <c r="C175" t="str">
        <f>"UC_C_SPLBoiler_"&amp;A175</f>
        <v>UC_C_SPLBoiler_CHP_SL_OIL</v>
      </c>
      <c r="D175" t="s">
        <v>549</v>
      </c>
      <c r="F175" t="s">
        <v>333</v>
      </c>
      <c r="G175">
        <v>1</v>
      </c>
      <c r="H175">
        <v>0</v>
      </c>
      <c r="I175">
        <v>5</v>
      </c>
    </row>
    <row r="176" spans="1:9">
      <c r="D176" t="s">
        <v>550</v>
      </c>
      <c r="G176">
        <v>1</v>
      </c>
    </row>
    <row r="177" spans="1:9">
      <c r="D177" t="s">
        <v>551</v>
      </c>
      <c r="G177">
        <v>-1</v>
      </c>
    </row>
    <row r="178" spans="1:9">
      <c r="A178" t="s">
        <v>552</v>
      </c>
      <c r="C178" t="str">
        <f>"UC_C_SPLBoiler_"&amp;A178</f>
        <v>UC_C_SPLBoiler_CHP_SS_GAS</v>
      </c>
      <c r="D178" t="s">
        <v>553</v>
      </c>
      <c r="F178" t="s">
        <v>333</v>
      </c>
      <c r="G178">
        <v>1</v>
      </c>
      <c r="H178">
        <v>0</v>
      </c>
      <c r="I178">
        <v>5</v>
      </c>
    </row>
    <row r="179" spans="1:9">
      <c r="D179" t="s">
        <v>554</v>
      </c>
      <c r="G179">
        <v>1</v>
      </c>
    </row>
    <row r="180" spans="1:9">
      <c r="D180" t="s">
        <v>555</v>
      </c>
      <c r="G180">
        <v>1</v>
      </c>
    </row>
    <row r="181" spans="1:9">
      <c r="D181" t="s">
        <v>556</v>
      </c>
      <c r="G181">
        <v>1</v>
      </c>
    </row>
    <row r="182" spans="1:9">
      <c r="D182" t="s">
        <v>557</v>
      </c>
      <c r="G182">
        <v>1</v>
      </c>
    </row>
    <row r="183" spans="1:9">
      <c r="D183" t="s">
        <v>558</v>
      </c>
      <c r="G183">
        <v>-1</v>
      </c>
    </row>
    <row r="184" spans="1:9">
      <c r="A184" t="s">
        <v>559</v>
      </c>
      <c r="C184" t="str">
        <f>"UC_C_SPLBoiler_"&amp;A184</f>
        <v>UC_C_SPLBoiler_CHP_SS_OIL</v>
      </c>
      <c r="D184" t="s">
        <v>560</v>
      </c>
      <c r="F184" t="s">
        <v>333</v>
      </c>
      <c r="G184">
        <v>1</v>
      </c>
      <c r="H184">
        <v>0</v>
      </c>
      <c r="I184">
        <v>5</v>
      </c>
    </row>
    <row r="185" spans="1:9">
      <c r="D185" t="s">
        <v>561</v>
      </c>
      <c r="G185">
        <v>1</v>
      </c>
    </row>
    <row r="186" spans="1:9">
      <c r="D186" t="s">
        <v>562</v>
      </c>
      <c r="G186">
        <v>-1</v>
      </c>
    </row>
    <row r="187" spans="1:9">
      <c r="A187" t="s">
        <v>563</v>
      </c>
      <c r="C187" t="str">
        <f>"UC_C_SPLBoiler_"&amp;A187</f>
        <v>UC_C_SPLBoiler_CHP_OF_GAS</v>
      </c>
      <c r="D187" t="s">
        <v>564</v>
      </c>
      <c r="F187" t="s">
        <v>333</v>
      </c>
      <c r="G187">
        <v>1</v>
      </c>
      <c r="H187">
        <v>0</v>
      </c>
      <c r="I187">
        <v>5</v>
      </c>
    </row>
    <row r="188" spans="1:9">
      <c r="D188" t="s">
        <v>565</v>
      </c>
      <c r="G188">
        <v>1</v>
      </c>
    </row>
    <row r="189" spans="1:9">
      <c r="D189" t="s">
        <v>566</v>
      </c>
      <c r="G189">
        <v>1</v>
      </c>
    </row>
    <row r="190" spans="1:9">
      <c r="D190" t="s">
        <v>567</v>
      </c>
      <c r="G190">
        <v>1</v>
      </c>
    </row>
    <row r="191" spans="1:9">
      <c r="D191" t="s">
        <v>568</v>
      </c>
      <c r="G191">
        <v>1</v>
      </c>
    </row>
    <row r="192" spans="1:9">
      <c r="D192" t="s">
        <v>569</v>
      </c>
      <c r="G192">
        <v>-1</v>
      </c>
    </row>
    <row r="193" spans="1:9">
      <c r="A193" t="s">
        <v>570</v>
      </c>
      <c r="C193" t="str">
        <f>"UC_C_SPLBoiler_"&amp;A193</f>
        <v>UC_C_SPLBoiler_CHP_OF_OIL</v>
      </c>
      <c r="D193" t="s">
        <v>571</v>
      </c>
      <c r="F193" t="s">
        <v>333</v>
      </c>
      <c r="G193">
        <v>1</v>
      </c>
      <c r="H193">
        <v>0</v>
      </c>
      <c r="I193">
        <v>5</v>
      </c>
    </row>
    <row r="194" spans="1:9">
      <c r="D194" t="s">
        <v>572</v>
      </c>
      <c r="G194">
        <v>1</v>
      </c>
    </row>
    <row r="195" spans="1:9">
      <c r="D195" t="s">
        <v>573</v>
      </c>
      <c r="G195">
        <v>-1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W67"/>
  <sheetViews>
    <sheetView topLeftCell="S1" workbookViewId="0">
      <selection activeCell="AS40" sqref="AS40"/>
    </sheetView>
  </sheetViews>
  <sheetFormatPr defaultColWidth="9.140625" defaultRowHeight="12.75"/>
  <cols>
    <col min="1" max="1" width="47.140625" bestFit="1" customWidth="1"/>
    <col min="2" max="2" width="7.42578125" bestFit="1" customWidth="1"/>
    <col min="3" max="3" width="2.140625" customWidth="1"/>
    <col min="5" max="5" width="10.7109375" bestFit="1" customWidth="1"/>
    <col min="7" max="7" width="33.5703125" bestFit="1" customWidth="1"/>
    <col min="9" max="10" width="21.5703125" bestFit="1" customWidth="1"/>
  </cols>
  <sheetData>
    <row r="2" spans="4:49">
      <c r="K2" t="s">
        <v>16</v>
      </c>
      <c r="L2" t="s">
        <v>18</v>
      </c>
      <c r="M2" t="s">
        <v>19</v>
      </c>
      <c r="N2" t="s">
        <v>20</v>
      </c>
      <c r="O2" t="s">
        <v>21</v>
      </c>
      <c r="P2" t="s">
        <v>22</v>
      </c>
      <c r="Q2" t="s">
        <v>23</v>
      </c>
      <c r="R2" t="s">
        <v>24</v>
      </c>
      <c r="S2" t="s">
        <v>25</v>
      </c>
      <c r="T2" t="s">
        <v>27</v>
      </c>
      <c r="U2" t="s">
        <v>29</v>
      </c>
      <c r="V2" t="s">
        <v>28</v>
      </c>
      <c r="W2" t="s">
        <v>26</v>
      </c>
      <c r="X2" t="s">
        <v>30</v>
      </c>
      <c r="Y2" t="s">
        <v>31</v>
      </c>
      <c r="Z2" t="s">
        <v>32</v>
      </c>
      <c r="AA2" t="s">
        <v>33</v>
      </c>
      <c r="AB2" t="s">
        <v>34</v>
      </c>
      <c r="AC2" t="s">
        <v>338</v>
      </c>
      <c r="AD2" t="s">
        <v>36</v>
      </c>
      <c r="AE2" t="s">
        <v>37</v>
      </c>
      <c r="AF2" t="s">
        <v>38</v>
      </c>
      <c r="AG2" t="s">
        <v>41</v>
      </c>
      <c r="AH2" t="s">
        <v>42</v>
      </c>
      <c r="AI2" t="s">
        <v>43</v>
      </c>
      <c r="AJ2" t="s">
        <v>44</v>
      </c>
      <c r="AK2" t="s">
        <v>45</v>
      </c>
      <c r="AL2" t="s">
        <v>46</v>
      </c>
      <c r="AM2" t="s">
        <v>48</v>
      </c>
      <c r="AN2" t="s">
        <v>49</v>
      </c>
      <c r="AO2" t="s">
        <v>50</v>
      </c>
      <c r="AP2" t="s">
        <v>51</v>
      </c>
    </row>
    <row r="3" spans="4:49">
      <c r="J3" t="s">
        <v>339</v>
      </c>
      <c r="K3">
        <v>0.72778725360344787</v>
      </c>
      <c r="L3">
        <v>0.87055179238021696</v>
      </c>
      <c r="M3">
        <v>0.81686432736650594</v>
      </c>
      <c r="N3">
        <v>0.77347003346901988</v>
      </c>
      <c r="O3">
        <v>0.98412937569157433</v>
      </c>
      <c r="P3">
        <v>0.73272274192341436</v>
      </c>
      <c r="Q3">
        <v>0.79760810127165915</v>
      </c>
      <c r="R3">
        <v>0.79607546553850606</v>
      </c>
      <c r="S3">
        <v>0.62264629062930155</v>
      </c>
      <c r="T3">
        <v>1.0045097091179274</v>
      </c>
      <c r="U3">
        <v>0.91632034867175749</v>
      </c>
      <c r="V3">
        <f>AI3</f>
        <v>0.55072464744372507</v>
      </c>
      <c r="W3">
        <v>1.0050109923666384</v>
      </c>
      <c r="X3">
        <v>0.84341867347354704</v>
      </c>
      <c r="Y3">
        <v>0.77930995423974947</v>
      </c>
      <c r="Z3">
        <v>0.94482821653428906</v>
      </c>
      <c r="AA3">
        <v>0.76049486924216159</v>
      </c>
      <c r="AB3">
        <v>0.96566796268277855</v>
      </c>
      <c r="AC3">
        <v>0.79423883233636949</v>
      </c>
      <c r="AD3">
        <v>0.65418613707416184</v>
      </c>
      <c r="AE3">
        <v>0.81829097832926745</v>
      </c>
      <c r="AF3">
        <v>0.63754769119285715</v>
      </c>
      <c r="AG3">
        <v>1.0973740301631556</v>
      </c>
      <c r="AH3">
        <v>0.86873711212777738</v>
      </c>
      <c r="AI3">
        <v>0.55072464744372507</v>
      </c>
      <c r="AJ3">
        <v>0.72330507188715953</v>
      </c>
      <c r="AK3">
        <v>1.1009452371589037</v>
      </c>
      <c r="AL3">
        <v>0.74407256230055341</v>
      </c>
      <c r="AM3">
        <v>0.52624914390435196</v>
      </c>
      <c r="AN3">
        <v>0.77783547201572756</v>
      </c>
      <c r="AO3">
        <v>0.72153938596616296</v>
      </c>
      <c r="AP3">
        <v>0.90085573137226616</v>
      </c>
    </row>
    <row r="4" spans="4:49">
      <c r="J4" t="s">
        <v>340</v>
      </c>
      <c r="K4">
        <v>1.0048838542573004</v>
      </c>
      <c r="L4">
        <v>1.0426060244885291</v>
      </c>
      <c r="M4">
        <v>1.1202143781789031</v>
      </c>
      <c r="N4">
        <v>0.97813847387276287</v>
      </c>
      <c r="O4">
        <v>1.2993213224908764</v>
      </c>
      <c r="P4">
        <v>1.0073948985509573</v>
      </c>
      <c r="Q4">
        <v>1.0248373409266303</v>
      </c>
      <c r="R4">
        <v>0.94640938621693793</v>
      </c>
      <c r="S4">
        <v>0.87128089200094938</v>
      </c>
      <c r="T4">
        <v>1.1579709316724056</v>
      </c>
      <c r="U4">
        <v>1.0831177700915247</v>
      </c>
      <c r="V4">
        <f>AI4</f>
        <v>0.71782945862050818</v>
      </c>
      <c r="W4">
        <v>1.2053404056090709</v>
      </c>
      <c r="X4">
        <v>1.1271661940442212</v>
      </c>
      <c r="Y4">
        <v>1.1175551393594767</v>
      </c>
      <c r="Z4">
        <v>0.99893421719934317</v>
      </c>
      <c r="AA4">
        <v>0.7782416310080289</v>
      </c>
      <c r="AB4">
        <v>1.1580245055926928</v>
      </c>
      <c r="AC4">
        <v>1.0270418677659081</v>
      </c>
      <c r="AD4">
        <v>0.94185027225419482</v>
      </c>
      <c r="AE4">
        <v>1.0196142835040101</v>
      </c>
      <c r="AF4">
        <v>0.91130274275077217</v>
      </c>
      <c r="AG4">
        <v>1.3075354571944027</v>
      </c>
      <c r="AH4">
        <v>1.0342900726827653</v>
      </c>
      <c r="AI4">
        <v>0.71782945862050818</v>
      </c>
      <c r="AJ4">
        <v>0.99996091740305482</v>
      </c>
      <c r="AK4">
        <v>1.2246443418120339</v>
      </c>
      <c r="AL4">
        <v>1.0911839768061986</v>
      </c>
      <c r="AM4">
        <v>0.75141977356670653</v>
      </c>
      <c r="AN4">
        <v>1.0745158241739792</v>
      </c>
      <c r="AO4">
        <v>1.0411699235805336</v>
      </c>
      <c r="AP4">
        <v>0.97935414875052218</v>
      </c>
    </row>
    <row r="5" spans="4:49">
      <c r="J5" t="s">
        <v>341</v>
      </c>
      <c r="K5">
        <v>1.3243252219131498</v>
      </c>
      <c r="L5">
        <v>1.3244924276463348</v>
      </c>
      <c r="M5">
        <v>1.3588139378027966</v>
      </c>
      <c r="N5">
        <v>1.314957267369429</v>
      </c>
      <c r="O5">
        <v>1.360650667447634</v>
      </c>
      <c r="P5">
        <v>1.3223754383918973</v>
      </c>
      <c r="Q5">
        <v>1.3249212090151468</v>
      </c>
      <c r="R5">
        <v>1.3031936473492953</v>
      </c>
      <c r="S5">
        <v>1.3063936737391368</v>
      </c>
      <c r="T5">
        <v>1.3561779140849299</v>
      </c>
      <c r="U5">
        <v>1.3422783041588604</v>
      </c>
      <c r="V5">
        <f>AI5</f>
        <v>1.1747923113640621</v>
      </c>
      <c r="W5">
        <v>1.3603643909650591</v>
      </c>
      <c r="X5">
        <v>1.3577543348042402</v>
      </c>
      <c r="Y5">
        <v>1.3554106044419227</v>
      </c>
      <c r="Z5">
        <v>1.2752335553144707</v>
      </c>
      <c r="AA5">
        <v>1.1203365798888221</v>
      </c>
      <c r="AB5">
        <v>1.3568438869199462</v>
      </c>
      <c r="AC5">
        <v>1.325925076769308</v>
      </c>
      <c r="AD5">
        <v>1.3189952224903465</v>
      </c>
      <c r="AE5">
        <v>1.3146918916035026</v>
      </c>
      <c r="AF5">
        <v>1.3134337317967886</v>
      </c>
      <c r="AG5">
        <v>1.360650667447634</v>
      </c>
      <c r="AH5">
        <v>1.3229555916176459</v>
      </c>
      <c r="AI5">
        <v>1.1747923113640621</v>
      </c>
      <c r="AJ5">
        <v>1.3269919633509386</v>
      </c>
      <c r="AK5">
        <v>1.3584367748705548</v>
      </c>
      <c r="AL5">
        <v>1.3536356269144549</v>
      </c>
      <c r="AM5">
        <v>1.2316356104190049</v>
      </c>
      <c r="AN5">
        <v>1.3507126933589637</v>
      </c>
      <c r="AO5">
        <v>1.3380611095588089</v>
      </c>
      <c r="AP5">
        <v>1.2762589571403298</v>
      </c>
    </row>
    <row r="6" spans="4:49">
      <c r="J6" t="s">
        <v>342</v>
      </c>
      <c r="K6">
        <v>1.1115136179167913</v>
      </c>
      <c r="L6">
        <v>1.1679303062469699</v>
      </c>
      <c r="M6">
        <v>1.2149526816401943</v>
      </c>
      <c r="N6">
        <v>1.117298346222573</v>
      </c>
      <c r="O6">
        <v>1.35257945726147</v>
      </c>
      <c r="P6">
        <v>1.1065789062038141</v>
      </c>
      <c r="Q6">
        <v>1.1339245817072612</v>
      </c>
      <c r="R6">
        <v>1.116538817226097</v>
      </c>
      <c r="S6">
        <v>1.0298393515241699</v>
      </c>
      <c r="T6">
        <v>1.270472793764245</v>
      </c>
      <c r="U6">
        <v>1.2082742111917046</v>
      </c>
      <c r="V6">
        <f>AI6</f>
        <v>0.92848008548461347</v>
      </c>
      <c r="W6">
        <v>1.3008183253974295</v>
      </c>
      <c r="X6">
        <v>1.2113424897097174</v>
      </c>
      <c r="Y6">
        <v>1.1785100674257585</v>
      </c>
      <c r="Z6">
        <v>1.1468554009257805</v>
      </c>
      <c r="AA6">
        <v>0.98408279031403811</v>
      </c>
      <c r="AB6">
        <v>1.2714246342070568</v>
      </c>
      <c r="AC6">
        <v>1.1396340048993197</v>
      </c>
      <c r="AD6">
        <v>1.0580670280504434</v>
      </c>
      <c r="AE6">
        <v>1.1340144620042856</v>
      </c>
      <c r="AF6">
        <v>1.0424829181717941</v>
      </c>
      <c r="AG6">
        <v>1.357507083815898</v>
      </c>
      <c r="AH6">
        <v>1.166696678927001</v>
      </c>
      <c r="AI6">
        <v>0.92848008548461347</v>
      </c>
      <c r="AJ6">
        <v>1.1011640231743014</v>
      </c>
      <c r="AK6">
        <v>1.3092573565288483</v>
      </c>
      <c r="AL6">
        <v>1.165954964043449</v>
      </c>
      <c r="AM6">
        <v>0.94609743343378627</v>
      </c>
      <c r="AN6">
        <v>1.1661102302322275</v>
      </c>
      <c r="AO6">
        <v>1.1238968555960072</v>
      </c>
      <c r="AP6">
        <v>1.1372315288518318</v>
      </c>
    </row>
    <row r="8" spans="4:49">
      <c r="D8" t="s">
        <v>343</v>
      </c>
    </row>
    <row r="9" spans="4:49">
      <c r="D9" t="s">
        <v>344</v>
      </c>
    </row>
    <row r="10" spans="4:49" ht="13.5" thickBot="1">
      <c r="D10" s="14" t="s">
        <v>0</v>
      </c>
      <c r="E10" s="14" t="s">
        <v>1</v>
      </c>
      <c r="F10" s="14" t="s">
        <v>2</v>
      </c>
      <c r="G10" s="14" t="s">
        <v>345</v>
      </c>
      <c r="H10" s="14" t="s">
        <v>346</v>
      </c>
      <c r="I10" s="14" t="s">
        <v>7</v>
      </c>
      <c r="J10" s="14" t="s">
        <v>347</v>
      </c>
      <c r="K10" s="14" t="s">
        <v>16</v>
      </c>
      <c r="L10" s="14" t="s">
        <v>18</v>
      </c>
      <c r="M10" s="14" t="s">
        <v>19</v>
      </c>
      <c r="N10" s="14" t="s">
        <v>20</v>
      </c>
      <c r="O10" s="14" t="s">
        <v>21</v>
      </c>
      <c r="P10" s="14" t="s">
        <v>22</v>
      </c>
      <c r="Q10" s="14" t="s">
        <v>23</v>
      </c>
      <c r="R10" s="14" t="s">
        <v>24</v>
      </c>
      <c r="S10" s="14" t="s">
        <v>25</v>
      </c>
      <c r="T10" s="14" t="s">
        <v>27</v>
      </c>
      <c r="U10" s="14" t="s">
        <v>29</v>
      </c>
      <c r="V10" s="14" t="s">
        <v>28</v>
      </c>
      <c r="W10" s="14" t="s">
        <v>26</v>
      </c>
      <c r="X10" s="14" t="s">
        <v>30</v>
      </c>
      <c r="Y10" s="14" t="s">
        <v>31</v>
      </c>
      <c r="Z10" s="14" t="s">
        <v>32</v>
      </c>
      <c r="AA10" s="14" t="s">
        <v>33</v>
      </c>
      <c r="AB10" s="14" t="s">
        <v>34</v>
      </c>
      <c r="AC10" s="14" t="s">
        <v>338</v>
      </c>
      <c r="AD10" s="14" t="s">
        <v>36</v>
      </c>
      <c r="AE10" s="14" t="s">
        <v>37</v>
      </c>
      <c r="AF10" s="14" t="s">
        <v>38</v>
      </c>
      <c r="AG10" s="14" t="s">
        <v>41</v>
      </c>
      <c r="AH10" s="14" t="s">
        <v>42</v>
      </c>
      <c r="AI10" s="14" t="s">
        <v>43</v>
      </c>
      <c r="AJ10" s="14" t="s">
        <v>44</v>
      </c>
      <c r="AK10" s="14" t="s">
        <v>45</v>
      </c>
      <c r="AL10" s="14" t="s">
        <v>46</v>
      </c>
      <c r="AM10" s="14" t="s">
        <v>48</v>
      </c>
      <c r="AN10" s="14" t="s">
        <v>49</v>
      </c>
      <c r="AO10" s="14" t="s">
        <v>50</v>
      </c>
      <c r="AP10" s="14" t="s">
        <v>51</v>
      </c>
      <c r="AQ10" s="14" t="s">
        <v>15</v>
      </c>
      <c r="AR10" s="14" t="s">
        <v>17</v>
      </c>
      <c r="AS10" s="14" t="s">
        <v>614</v>
      </c>
      <c r="AT10" s="14" t="s">
        <v>35</v>
      </c>
      <c r="AU10" s="14" t="s">
        <v>39</v>
      </c>
      <c r="AV10" s="14" t="s">
        <v>40</v>
      </c>
      <c r="AW10" s="14" t="s">
        <v>47</v>
      </c>
    </row>
    <row r="11" spans="4:49">
      <c r="D11" t="s">
        <v>348</v>
      </c>
      <c r="F11" t="s">
        <v>349</v>
      </c>
      <c r="G11" t="s">
        <v>581</v>
      </c>
      <c r="H11" t="s">
        <v>350</v>
      </c>
      <c r="J11" t="s">
        <v>382</v>
      </c>
      <c r="K11" t="str">
        <f>"*"&amp;ROUND(K3,3)</f>
        <v>*0.728</v>
      </c>
      <c r="L11" t="str">
        <f t="shared" ref="K11:AP14" si="0">"*"&amp;ROUND(L3,3)</f>
        <v>*0.871</v>
      </c>
      <c r="M11" t="str">
        <f t="shared" si="0"/>
        <v>*0.817</v>
      </c>
      <c r="N11" t="str">
        <f t="shared" si="0"/>
        <v>*0.773</v>
      </c>
      <c r="O11" t="str">
        <f t="shared" si="0"/>
        <v>*0.984</v>
      </c>
      <c r="P11" t="str">
        <f t="shared" si="0"/>
        <v>*0.733</v>
      </c>
      <c r="Q11" t="str">
        <f t="shared" si="0"/>
        <v>*0.798</v>
      </c>
      <c r="R11" t="str">
        <f t="shared" si="0"/>
        <v>*0.796</v>
      </c>
      <c r="S11" t="str">
        <f t="shared" si="0"/>
        <v>*0.623</v>
      </c>
      <c r="T11" t="str">
        <f t="shared" si="0"/>
        <v>*1.005</v>
      </c>
      <c r="U11" t="str">
        <f t="shared" si="0"/>
        <v>*0.916</v>
      </c>
      <c r="V11" t="str">
        <f>"*"&amp;ROUND(V3,3)</f>
        <v>*0.551</v>
      </c>
      <c r="W11" t="str">
        <f t="shared" si="0"/>
        <v>*1.005</v>
      </c>
      <c r="X11" t="str">
        <f t="shared" si="0"/>
        <v>*0.843</v>
      </c>
      <c r="Y11" t="str">
        <f t="shared" si="0"/>
        <v>*0.779</v>
      </c>
      <c r="Z11" t="str">
        <f t="shared" si="0"/>
        <v>*0.945</v>
      </c>
      <c r="AA11" t="str">
        <f t="shared" si="0"/>
        <v>*0.76</v>
      </c>
      <c r="AB11" t="str">
        <f t="shared" si="0"/>
        <v>*0.966</v>
      </c>
      <c r="AC11" t="str">
        <f t="shared" si="0"/>
        <v>*0.794</v>
      </c>
      <c r="AD11" t="str">
        <f t="shared" si="0"/>
        <v>*0.654</v>
      </c>
      <c r="AE11" t="str">
        <f t="shared" si="0"/>
        <v>*0.818</v>
      </c>
      <c r="AF11" t="str">
        <f t="shared" si="0"/>
        <v>*0.638</v>
      </c>
      <c r="AG11" t="str">
        <f t="shared" si="0"/>
        <v>*1.097</v>
      </c>
      <c r="AH11" t="str">
        <f t="shared" si="0"/>
        <v>*0.869</v>
      </c>
      <c r="AI11" t="str">
        <f t="shared" si="0"/>
        <v>*0.551</v>
      </c>
      <c r="AJ11" t="str">
        <f t="shared" si="0"/>
        <v>*0.723</v>
      </c>
      <c r="AK11" t="str">
        <f t="shared" si="0"/>
        <v>*1.101</v>
      </c>
      <c r="AL11" t="str">
        <f t="shared" si="0"/>
        <v>*0.744</v>
      </c>
      <c r="AM11" t="str">
        <f t="shared" si="0"/>
        <v>*0.526</v>
      </c>
      <c r="AN11" t="str">
        <f t="shared" si="0"/>
        <v>*0.778</v>
      </c>
      <c r="AO11" t="str">
        <f t="shared" si="0"/>
        <v>*0.722</v>
      </c>
      <c r="AP11" t="str">
        <f t="shared" si="0"/>
        <v>*0.901</v>
      </c>
      <c r="AQ11" t="str">
        <f t="shared" ref="AQ11:AQ16" si="1">W11</f>
        <v>*1.005</v>
      </c>
      <c r="AR11" t="str">
        <f>$X11</f>
        <v>*0.843</v>
      </c>
      <c r="AS11" t="str">
        <f>$X11</f>
        <v>*0.843</v>
      </c>
      <c r="AT11" t="str">
        <f>$X11</f>
        <v>*0.843</v>
      </c>
      <c r="AU11" t="str">
        <f>$X11</f>
        <v>*0.843</v>
      </c>
      <c r="AV11" t="str">
        <f>W11</f>
        <v>*1.005</v>
      </c>
      <c r="AW11" t="str">
        <f>$X11</f>
        <v>*0.843</v>
      </c>
    </row>
    <row r="12" spans="4:49">
      <c r="D12" t="s">
        <v>351</v>
      </c>
      <c r="F12" t="s">
        <v>349</v>
      </c>
      <c r="G12" t="s">
        <v>581</v>
      </c>
      <c r="H12" t="s">
        <v>350</v>
      </c>
      <c r="J12" t="s">
        <v>382</v>
      </c>
      <c r="K12" t="str">
        <f t="shared" si="0"/>
        <v>*1.005</v>
      </c>
      <c r="L12" t="str">
        <f t="shared" si="0"/>
        <v>*1.043</v>
      </c>
      <c r="M12" t="str">
        <f t="shared" si="0"/>
        <v>*1.12</v>
      </c>
      <c r="N12" t="str">
        <f t="shared" si="0"/>
        <v>*0.978</v>
      </c>
      <c r="O12" t="str">
        <f t="shared" si="0"/>
        <v>*1.299</v>
      </c>
      <c r="P12" t="str">
        <f t="shared" si="0"/>
        <v>*1.007</v>
      </c>
      <c r="Q12" t="str">
        <f t="shared" si="0"/>
        <v>*1.025</v>
      </c>
      <c r="R12" t="str">
        <f t="shared" si="0"/>
        <v>*0.946</v>
      </c>
      <c r="S12" t="str">
        <f t="shared" si="0"/>
        <v>*0.871</v>
      </c>
      <c r="T12" t="str">
        <f t="shared" si="0"/>
        <v>*1.158</v>
      </c>
      <c r="U12" t="str">
        <f t="shared" si="0"/>
        <v>*1.083</v>
      </c>
      <c r="V12" t="str">
        <f>"*"&amp;ROUND(V4,3)</f>
        <v>*0.718</v>
      </c>
      <c r="W12" t="str">
        <f t="shared" si="0"/>
        <v>*1.205</v>
      </c>
      <c r="X12" t="str">
        <f t="shared" si="0"/>
        <v>*1.127</v>
      </c>
      <c r="Y12" t="str">
        <f t="shared" si="0"/>
        <v>*1.118</v>
      </c>
      <c r="Z12" t="str">
        <f t="shared" si="0"/>
        <v>*0.999</v>
      </c>
      <c r="AA12" t="str">
        <f t="shared" si="0"/>
        <v>*0.778</v>
      </c>
      <c r="AB12" t="str">
        <f t="shared" si="0"/>
        <v>*1.158</v>
      </c>
      <c r="AC12" t="str">
        <f t="shared" si="0"/>
        <v>*1.027</v>
      </c>
      <c r="AD12" t="str">
        <f t="shared" si="0"/>
        <v>*0.942</v>
      </c>
      <c r="AE12" t="str">
        <f t="shared" si="0"/>
        <v>*1.02</v>
      </c>
      <c r="AF12" t="str">
        <f t="shared" si="0"/>
        <v>*0.911</v>
      </c>
      <c r="AG12" t="str">
        <f t="shared" si="0"/>
        <v>*1.308</v>
      </c>
      <c r="AH12" t="str">
        <f t="shared" si="0"/>
        <v>*1.034</v>
      </c>
      <c r="AI12" t="str">
        <f t="shared" si="0"/>
        <v>*0.718</v>
      </c>
      <c r="AJ12" t="str">
        <f t="shared" si="0"/>
        <v>*1</v>
      </c>
      <c r="AK12" t="str">
        <f t="shared" si="0"/>
        <v>*1.225</v>
      </c>
      <c r="AL12" t="str">
        <f t="shared" si="0"/>
        <v>*1.091</v>
      </c>
      <c r="AM12" t="str">
        <f t="shared" si="0"/>
        <v>*0.751</v>
      </c>
      <c r="AN12" t="str">
        <f t="shared" si="0"/>
        <v>*1.075</v>
      </c>
      <c r="AO12" t="str">
        <f t="shared" si="0"/>
        <v>*1.041</v>
      </c>
      <c r="AP12" t="str">
        <f t="shared" si="0"/>
        <v>*0.979</v>
      </c>
      <c r="AQ12" t="str">
        <f t="shared" si="1"/>
        <v>*1.205</v>
      </c>
      <c r="AR12" t="str">
        <f t="shared" ref="AR12:AW15" si="2">$X12</f>
        <v>*1.127</v>
      </c>
      <c r="AS12" t="str">
        <f t="shared" si="2"/>
        <v>*1.127</v>
      </c>
      <c r="AT12" t="str">
        <f t="shared" si="2"/>
        <v>*1.127</v>
      </c>
      <c r="AU12" t="str">
        <f t="shared" si="2"/>
        <v>*1.127</v>
      </c>
      <c r="AV12" t="str">
        <f>W12</f>
        <v>*1.205</v>
      </c>
      <c r="AW12" t="str">
        <f t="shared" si="2"/>
        <v>*1.127</v>
      </c>
    </row>
    <row r="13" spans="4:49">
      <c r="D13" t="s">
        <v>352</v>
      </c>
      <c r="F13" t="s">
        <v>349</v>
      </c>
      <c r="G13" t="s">
        <v>581</v>
      </c>
      <c r="H13" t="s">
        <v>350</v>
      </c>
      <c r="J13" t="s">
        <v>382</v>
      </c>
      <c r="K13" t="str">
        <f t="shared" si="0"/>
        <v>*1.324</v>
      </c>
      <c r="L13" t="str">
        <f t="shared" si="0"/>
        <v>*1.324</v>
      </c>
      <c r="M13" t="str">
        <f t="shared" si="0"/>
        <v>*1.359</v>
      </c>
      <c r="N13" t="str">
        <f t="shared" si="0"/>
        <v>*1.315</v>
      </c>
      <c r="O13" t="str">
        <f t="shared" si="0"/>
        <v>*1.361</v>
      </c>
      <c r="P13" t="str">
        <f t="shared" si="0"/>
        <v>*1.322</v>
      </c>
      <c r="Q13" t="str">
        <f t="shared" si="0"/>
        <v>*1.325</v>
      </c>
      <c r="R13" t="str">
        <f t="shared" si="0"/>
        <v>*1.303</v>
      </c>
      <c r="S13" t="str">
        <f t="shared" si="0"/>
        <v>*1.306</v>
      </c>
      <c r="T13" t="str">
        <f t="shared" si="0"/>
        <v>*1.356</v>
      </c>
      <c r="U13" t="str">
        <f t="shared" si="0"/>
        <v>*1.342</v>
      </c>
      <c r="V13" t="str">
        <f>"*"&amp;ROUND(V5,3)</f>
        <v>*1.175</v>
      </c>
      <c r="W13" t="str">
        <f t="shared" si="0"/>
        <v>*1.36</v>
      </c>
      <c r="X13" t="str">
        <f t="shared" si="0"/>
        <v>*1.358</v>
      </c>
      <c r="Y13" t="str">
        <f t="shared" si="0"/>
        <v>*1.355</v>
      </c>
      <c r="Z13" t="str">
        <f t="shared" si="0"/>
        <v>*1.275</v>
      </c>
      <c r="AA13" t="str">
        <f t="shared" si="0"/>
        <v>*1.12</v>
      </c>
      <c r="AB13" t="str">
        <f t="shared" si="0"/>
        <v>*1.357</v>
      </c>
      <c r="AC13" t="str">
        <f t="shared" si="0"/>
        <v>*1.326</v>
      </c>
      <c r="AD13" t="str">
        <f t="shared" si="0"/>
        <v>*1.319</v>
      </c>
      <c r="AE13" t="str">
        <f t="shared" si="0"/>
        <v>*1.315</v>
      </c>
      <c r="AF13" t="str">
        <f t="shared" si="0"/>
        <v>*1.313</v>
      </c>
      <c r="AG13" t="str">
        <f t="shared" si="0"/>
        <v>*1.361</v>
      </c>
      <c r="AH13" t="str">
        <f t="shared" si="0"/>
        <v>*1.323</v>
      </c>
      <c r="AI13" t="str">
        <f t="shared" si="0"/>
        <v>*1.175</v>
      </c>
      <c r="AJ13" t="str">
        <f t="shared" si="0"/>
        <v>*1.327</v>
      </c>
      <c r="AK13" t="str">
        <f t="shared" si="0"/>
        <v>*1.358</v>
      </c>
      <c r="AL13" t="str">
        <f t="shared" si="0"/>
        <v>*1.354</v>
      </c>
      <c r="AM13" t="str">
        <f t="shared" si="0"/>
        <v>*1.232</v>
      </c>
      <c r="AN13" t="str">
        <f t="shared" si="0"/>
        <v>*1.351</v>
      </c>
      <c r="AO13" t="str">
        <f t="shared" si="0"/>
        <v>*1.338</v>
      </c>
      <c r="AP13" t="str">
        <f t="shared" si="0"/>
        <v>*1.276</v>
      </c>
      <c r="AQ13" t="str">
        <f t="shared" si="1"/>
        <v>*1.36</v>
      </c>
      <c r="AR13" t="str">
        <f t="shared" si="2"/>
        <v>*1.358</v>
      </c>
      <c r="AS13" t="str">
        <f t="shared" si="2"/>
        <v>*1.358</v>
      </c>
      <c r="AT13" t="str">
        <f t="shared" si="2"/>
        <v>*1.358</v>
      </c>
      <c r="AU13" t="str">
        <f t="shared" si="2"/>
        <v>*1.358</v>
      </c>
      <c r="AV13" t="str">
        <f>W13</f>
        <v>*1.36</v>
      </c>
      <c r="AW13" t="str">
        <f t="shared" si="2"/>
        <v>*1.358</v>
      </c>
    </row>
    <row r="14" spans="4:49">
      <c r="D14" t="s">
        <v>353</v>
      </c>
      <c r="F14" t="s">
        <v>349</v>
      </c>
      <c r="G14" t="s">
        <v>581</v>
      </c>
      <c r="H14" t="s">
        <v>350</v>
      </c>
      <c r="J14" t="s">
        <v>382</v>
      </c>
      <c r="K14" t="str">
        <f t="shared" si="0"/>
        <v>*1.112</v>
      </c>
      <c r="L14" t="str">
        <f t="shared" si="0"/>
        <v>*1.168</v>
      </c>
      <c r="M14" t="str">
        <f t="shared" si="0"/>
        <v>*1.215</v>
      </c>
      <c r="N14" t="str">
        <f t="shared" si="0"/>
        <v>*1.117</v>
      </c>
      <c r="O14" t="str">
        <f t="shared" si="0"/>
        <v>*1.353</v>
      </c>
      <c r="P14" t="str">
        <f t="shared" si="0"/>
        <v>*1.107</v>
      </c>
      <c r="Q14" t="str">
        <f t="shared" si="0"/>
        <v>*1.134</v>
      </c>
      <c r="R14" t="str">
        <f t="shared" si="0"/>
        <v>*1.117</v>
      </c>
      <c r="S14" t="str">
        <f t="shared" si="0"/>
        <v>*1.03</v>
      </c>
      <c r="T14" t="str">
        <f t="shared" si="0"/>
        <v>*1.27</v>
      </c>
      <c r="U14" t="str">
        <f t="shared" si="0"/>
        <v>*1.208</v>
      </c>
      <c r="V14" t="str">
        <f>"*"&amp;ROUND(V6,3)</f>
        <v>*0.928</v>
      </c>
      <c r="W14" t="str">
        <f t="shared" si="0"/>
        <v>*1.301</v>
      </c>
      <c r="X14" t="str">
        <f t="shared" si="0"/>
        <v>*1.211</v>
      </c>
      <c r="Y14" t="str">
        <f t="shared" si="0"/>
        <v>*1.179</v>
      </c>
      <c r="Z14" t="str">
        <f t="shared" si="0"/>
        <v>*1.147</v>
      </c>
      <c r="AA14" t="str">
        <f t="shared" si="0"/>
        <v>*0.984</v>
      </c>
      <c r="AB14" t="str">
        <f t="shared" si="0"/>
        <v>*1.271</v>
      </c>
      <c r="AC14" t="str">
        <f t="shared" si="0"/>
        <v>*1.14</v>
      </c>
      <c r="AD14" t="str">
        <f t="shared" si="0"/>
        <v>*1.058</v>
      </c>
      <c r="AE14" t="str">
        <f t="shared" si="0"/>
        <v>*1.134</v>
      </c>
      <c r="AF14" t="str">
        <f t="shared" si="0"/>
        <v>*1.042</v>
      </c>
      <c r="AG14" t="str">
        <f t="shared" si="0"/>
        <v>*1.358</v>
      </c>
      <c r="AH14" t="str">
        <f t="shared" si="0"/>
        <v>*1.167</v>
      </c>
      <c r="AI14" t="str">
        <f t="shared" si="0"/>
        <v>*0.928</v>
      </c>
      <c r="AJ14" t="str">
        <f t="shared" si="0"/>
        <v>*1.101</v>
      </c>
      <c r="AK14" t="str">
        <f t="shared" si="0"/>
        <v>*1.309</v>
      </c>
      <c r="AL14" t="str">
        <f t="shared" si="0"/>
        <v>*1.166</v>
      </c>
      <c r="AM14" t="str">
        <f t="shared" si="0"/>
        <v>*0.946</v>
      </c>
      <c r="AN14" t="str">
        <f t="shared" si="0"/>
        <v>*1.166</v>
      </c>
      <c r="AO14" t="str">
        <f t="shared" si="0"/>
        <v>*1.124</v>
      </c>
      <c r="AP14" t="str">
        <f t="shared" si="0"/>
        <v>*1.137</v>
      </c>
      <c r="AQ14" t="str">
        <f t="shared" si="1"/>
        <v>*1.301</v>
      </c>
      <c r="AR14" t="str">
        <f t="shared" si="2"/>
        <v>*1.211</v>
      </c>
      <c r="AS14" t="str">
        <f t="shared" si="2"/>
        <v>*1.211</v>
      </c>
      <c r="AT14" t="str">
        <f t="shared" si="2"/>
        <v>*1.211</v>
      </c>
      <c r="AU14" t="str">
        <f t="shared" si="2"/>
        <v>*1.211</v>
      </c>
      <c r="AV14" t="str">
        <f>W14</f>
        <v>*1.301</v>
      </c>
      <c r="AW14" t="str">
        <f t="shared" si="2"/>
        <v>*1.211</v>
      </c>
    </row>
    <row r="15" spans="4:49">
      <c r="F15" t="s">
        <v>349</v>
      </c>
      <c r="G15" t="s">
        <v>581</v>
      </c>
      <c r="H15" t="s">
        <v>354</v>
      </c>
      <c r="J15" t="s">
        <v>382</v>
      </c>
      <c r="K15" t="str">
        <f>K12</f>
        <v>*1.005</v>
      </c>
      <c r="L15" t="str">
        <f t="shared" ref="L15:AP15" si="3">L12</f>
        <v>*1.043</v>
      </c>
      <c r="M15" t="str">
        <f t="shared" si="3"/>
        <v>*1.12</v>
      </c>
      <c r="N15" t="str">
        <f t="shared" si="3"/>
        <v>*0.978</v>
      </c>
      <c r="O15" t="str">
        <f t="shared" si="3"/>
        <v>*1.299</v>
      </c>
      <c r="P15" t="str">
        <f t="shared" si="3"/>
        <v>*1.007</v>
      </c>
      <c r="Q15" t="str">
        <f t="shared" si="3"/>
        <v>*1.025</v>
      </c>
      <c r="R15" t="str">
        <f t="shared" si="3"/>
        <v>*0.946</v>
      </c>
      <c r="S15" t="str">
        <f t="shared" si="3"/>
        <v>*0.871</v>
      </c>
      <c r="T15" t="str">
        <f t="shared" si="3"/>
        <v>*1.158</v>
      </c>
      <c r="U15" t="str">
        <f t="shared" si="3"/>
        <v>*1.083</v>
      </c>
      <c r="V15" t="str">
        <f>V12</f>
        <v>*0.718</v>
      </c>
      <c r="W15" t="str">
        <f t="shared" si="3"/>
        <v>*1.205</v>
      </c>
      <c r="X15" t="str">
        <f t="shared" si="3"/>
        <v>*1.127</v>
      </c>
      <c r="Y15" t="str">
        <f t="shared" si="3"/>
        <v>*1.118</v>
      </c>
      <c r="Z15" t="str">
        <f t="shared" si="3"/>
        <v>*0.999</v>
      </c>
      <c r="AA15" t="str">
        <f t="shared" si="3"/>
        <v>*0.778</v>
      </c>
      <c r="AB15" t="str">
        <f t="shared" si="3"/>
        <v>*1.158</v>
      </c>
      <c r="AC15" t="str">
        <f t="shared" si="3"/>
        <v>*1.027</v>
      </c>
      <c r="AD15" t="str">
        <f t="shared" si="3"/>
        <v>*0.942</v>
      </c>
      <c r="AE15" t="str">
        <f t="shared" si="3"/>
        <v>*1.02</v>
      </c>
      <c r="AF15" t="str">
        <f t="shared" si="3"/>
        <v>*0.911</v>
      </c>
      <c r="AG15" t="str">
        <f t="shared" si="3"/>
        <v>*1.308</v>
      </c>
      <c r="AH15" t="str">
        <f t="shared" si="3"/>
        <v>*1.034</v>
      </c>
      <c r="AI15" t="str">
        <f t="shared" si="3"/>
        <v>*0.718</v>
      </c>
      <c r="AJ15" t="str">
        <f t="shared" si="3"/>
        <v>*1</v>
      </c>
      <c r="AK15" t="str">
        <f t="shared" si="3"/>
        <v>*1.225</v>
      </c>
      <c r="AL15" t="str">
        <f t="shared" si="3"/>
        <v>*1.091</v>
      </c>
      <c r="AM15" t="str">
        <f t="shared" si="3"/>
        <v>*0.751</v>
      </c>
      <c r="AN15" t="str">
        <f t="shared" si="3"/>
        <v>*1.075</v>
      </c>
      <c r="AO15" t="str">
        <f t="shared" si="3"/>
        <v>*1.041</v>
      </c>
      <c r="AP15" t="str">
        <f t="shared" si="3"/>
        <v>*0.979</v>
      </c>
      <c r="AQ15" t="str">
        <f t="shared" si="1"/>
        <v>*1.205</v>
      </c>
      <c r="AR15" t="str">
        <f t="shared" si="2"/>
        <v>*1.127</v>
      </c>
      <c r="AS15" t="str">
        <f t="shared" si="2"/>
        <v>*1.127</v>
      </c>
      <c r="AT15" t="str">
        <f t="shared" si="2"/>
        <v>*1.127</v>
      </c>
      <c r="AU15" t="str">
        <f t="shared" si="2"/>
        <v>*1.127</v>
      </c>
      <c r="AV15" t="str">
        <f>W15</f>
        <v>*1.205</v>
      </c>
      <c r="AW15" t="str">
        <f t="shared" si="2"/>
        <v>*1.127</v>
      </c>
    </row>
    <row r="16" spans="4:49">
      <c r="F16" t="s">
        <v>349</v>
      </c>
      <c r="G16" t="s">
        <v>581</v>
      </c>
      <c r="J16" t="s">
        <v>579</v>
      </c>
      <c r="M16" t="s">
        <v>355</v>
      </c>
      <c r="O16" t="s">
        <v>355</v>
      </c>
      <c r="T16" t="s">
        <v>355</v>
      </c>
      <c r="W16" t="s">
        <v>355</v>
      </c>
      <c r="AB16" t="s">
        <v>355</v>
      </c>
      <c r="AG16" t="s">
        <v>355</v>
      </c>
      <c r="AL16" t="s">
        <v>355</v>
      </c>
      <c r="AQ16" t="str">
        <f t="shared" si="1"/>
        <v>*0.7</v>
      </c>
    </row>
    <row r="17" spans="4:49">
      <c r="D17" t="s">
        <v>348</v>
      </c>
      <c r="F17" t="s">
        <v>349</v>
      </c>
      <c r="G17" t="s">
        <v>574</v>
      </c>
      <c r="H17" t="s">
        <v>350</v>
      </c>
      <c r="J17" t="s">
        <v>578</v>
      </c>
      <c r="K17" t="str">
        <f>K11</f>
        <v>*0.728</v>
      </c>
      <c r="L17" t="str">
        <f t="shared" ref="L17:AW17" si="4">L11</f>
        <v>*0.871</v>
      </c>
      <c r="M17" t="str">
        <f t="shared" si="4"/>
        <v>*0.817</v>
      </c>
      <c r="N17" t="str">
        <f t="shared" si="4"/>
        <v>*0.773</v>
      </c>
      <c r="O17" t="str">
        <f t="shared" si="4"/>
        <v>*0.984</v>
      </c>
      <c r="P17" t="str">
        <f t="shared" si="4"/>
        <v>*0.733</v>
      </c>
      <c r="Q17" t="str">
        <f t="shared" si="4"/>
        <v>*0.798</v>
      </c>
      <c r="R17" t="str">
        <f t="shared" si="4"/>
        <v>*0.796</v>
      </c>
      <c r="S17" t="str">
        <f t="shared" si="4"/>
        <v>*0.623</v>
      </c>
      <c r="T17" t="str">
        <f t="shared" si="4"/>
        <v>*1.005</v>
      </c>
      <c r="U17" t="str">
        <f t="shared" si="4"/>
        <v>*0.916</v>
      </c>
      <c r="V17" t="str">
        <f>V11</f>
        <v>*0.551</v>
      </c>
      <c r="W17" t="str">
        <f t="shared" si="4"/>
        <v>*1.005</v>
      </c>
      <c r="X17" t="str">
        <f t="shared" si="4"/>
        <v>*0.843</v>
      </c>
      <c r="Y17" t="str">
        <f t="shared" si="4"/>
        <v>*0.779</v>
      </c>
      <c r="Z17" t="str">
        <f t="shared" si="4"/>
        <v>*0.945</v>
      </c>
      <c r="AA17" t="str">
        <f t="shared" si="4"/>
        <v>*0.76</v>
      </c>
      <c r="AB17" t="str">
        <f t="shared" si="4"/>
        <v>*0.966</v>
      </c>
      <c r="AC17" t="str">
        <f t="shared" si="4"/>
        <v>*0.794</v>
      </c>
      <c r="AD17" t="str">
        <f t="shared" si="4"/>
        <v>*0.654</v>
      </c>
      <c r="AE17" t="str">
        <f t="shared" si="4"/>
        <v>*0.818</v>
      </c>
      <c r="AF17" t="str">
        <f t="shared" si="4"/>
        <v>*0.638</v>
      </c>
      <c r="AG17" t="str">
        <f t="shared" si="4"/>
        <v>*1.097</v>
      </c>
      <c r="AH17" t="str">
        <f t="shared" si="4"/>
        <v>*0.869</v>
      </c>
      <c r="AI17" t="str">
        <f t="shared" si="4"/>
        <v>*0.551</v>
      </c>
      <c r="AJ17" t="str">
        <f t="shared" si="4"/>
        <v>*0.723</v>
      </c>
      <c r="AK17" t="str">
        <f t="shared" si="4"/>
        <v>*1.101</v>
      </c>
      <c r="AL17" t="str">
        <f t="shared" si="4"/>
        <v>*0.744</v>
      </c>
      <c r="AM17" t="str">
        <f t="shared" si="4"/>
        <v>*0.526</v>
      </c>
      <c r="AN17" t="str">
        <f t="shared" si="4"/>
        <v>*0.778</v>
      </c>
      <c r="AO17" t="str">
        <f t="shared" si="4"/>
        <v>*0.722</v>
      </c>
      <c r="AP17" t="str">
        <f t="shared" si="4"/>
        <v>*0.901</v>
      </c>
      <c r="AQ17" t="str">
        <f t="shared" si="4"/>
        <v>*1.005</v>
      </c>
      <c r="AR17" t="str">
        <f t="shared" si="4"/>
        <v>*0.843</v>
      </c>
      <c r="AS17" t="str">
        <f t="shared" si="4"/>
        <v>*0.843</v>
      </c>
      <c r="AT17" t="str">
        <f t="shared" si="4"/>
        <v>*0.843</v>
      </c>
      <c r="AU17" t="str">
        <f t="shared" si="4"/>
        <v>*0.843</v>
      </c>
      <c r="AV17" t="str">
        <f t="shared" si="4"/>
        <v>*1.005</v>
      </c>
      <c r="AW17" t="str">
        <f t="shared" si="4"/>
        <v>*0.843</v>
      </c>
    </row>
    <row r="18" spans="4:49">
      <c r="D18" t="s">
        <v>351</v>
      </c>
      <c r="F18" t="s">
        <v>349</v>
      </c>
      <c r="G18" t="s">
        <v>574</v>
      </c>
      <c r="H18" t="s">
        <v>350</v>
      </c>
      <c r="J18" t="s">
        <v>578</v>
      </c>
      <c r="K18" t="str">
        <f t="shared" ref="K18:AW18" si="5">K12</f>
        <v>*1.005</v>
      </c>
      <c r="L18" t="str">
        <f t="shared" si="5"/>
        <v>*1.043</v>
      </c>
      <c r="M18" t="str">
        <f t="shared" si="5"/>
        <v>*1.12</v>
      </c>
      <c r="N18" t="str">
        <f t="shared" si="5"/>
        <v>*0.978</v>
      </c>
      <c r="O18" t="str">
        <f t="shared" si="5"/>
        <v>*1.299</v>
      </c>
      <c r="P18" t="str">
        <f t="shared" si="5"/>
        <v>*1.007</v>
      </c>
      <c r="Q18" t="str">
        <f t="shared" si="5"/>
        <v>*1.025</v>
      </c>
      <c r="R18" t="str">
        <f t="shared" si="5"/>
        <v>*0.946</v>
      </c>
      <c r="S18" t="str">
        <f t="shared" si="5"/>
        <v>*0.871</v>
      </c>
      <c r="T18" t="str">
        <f t="shared" si="5"/>
        <v>*1.158</v>
      </c>
      <c r="U18" t="str">
        <f t="shared" si="5"/>
        <v>*1.083</v>
      </c>
      <c r="V18" t="str">
        <f>V12</f>
        <v>*0.718</v>
      </c>
      <c r="W18" t="str">
        <f t="shared" si="5"/>
        <v>*1.205</v>
      </c>
      <c r="X18" t="str">
        <f t="shared" si="5"/>
        <v>*1.127</v>
      </c>
      <c r="Y18" t="str">
        <f t="shared" si="5"/>
        <v>*1.118</v>
      </c>
      <c r="Z18" t="str">
        <f t="shared" si="5"/>
        <v>*0.999</v>
      </c>
      <c r="AA18" t="str">
        <f t="shared" si="5"/>
        <v>*0.778</v>
      </c>
      <c r="AB18" t="str">
        <f t="shared" si="5"/>
        <v>*1.158</v>
      </c>
      <c r="AC18" t="str">
        <f t="shared" si="5"/>
        <v>*1.027</v>
      </c>
      <c r="AD18" t="str">
        <f t="shared" si="5"/>
        <v>*0.942</v>
      </c>
      <c r="AE18" t="str">
        <f t="shared" si="5"/>
        <v>*1.02</v>
      </c>
      <c r="AF18" t="str">
        <f t="shared" si="5"/>
        <v>*0.911</v>
      </c>
      <c r="AG18" t="str">
        <f t="shared" si="5"/>
        <v>*1.308</v>
      </c>
      <c r="AH18" t="str">
        <f t="shared" si="5"/>
        <v>*1.034</v>
      </c>
      <c r="AI18" t="str">
        <f t="shared" si="5"/>
        <v>*0.718</v>
      </c>
      <c r="AJ18" t="str">
        <f t="shared" si="5"/>
        <v>*1</v>
      </c>
      <c r="AK18" t="str">
        <f t="shared" si="5"/>
        <v>*1.225</v>
      </c>
      <c r="AL18" t="str">
        <f t="shared" si="5"/>
        <v>*1.091</v>
      </c>
      <c r="AM18" t="str">
        <f t="shared" si="5"/>
        <v>*0.751</v>
      </c>
      <c r="AN18" t="str">
        <f t="shared" si="5"/>
        <v>*1.075</v>
      </c>
      <c r="AO18" t="str">
        <f t="shared" si="5"/>
        <v>*1.041</v>
      </c>
      <c r="AP18" t="str">
        <f t="shared" si="5"/>
        <v>*0.979</v>
      </c>
      <c r="AQ18" t="str">
        <f t="shared" si="5"/>
        <v>*1.205</v>
      </c>
      <c r="AR18" t="str">
        <f t="shared" si="5"/>
        <v>*1.127</v>
      </c>
      <c r="AS18" t="str">
        <f t="shared" si="5"/>
        <v>*1.127</v>
      </c>
      <c r="AT18" t="str">
        <f t="shared" si="5"/>
        <v>*1.127</v>
      </c>
      <c r="AU18" t="str">
        <f t="shared" si="5"/>
        <v>*1.127</v>
      </c>
      <c r="AV18" t="str">
        <f t="shared" si="5"/>
        <v>*1.205</v>
      </c>
      <c r="AW18" t="str">
        <f t="shared" si="5"/>
        <v>*1.127</v>
      </c>
    </row>
    <row r="19" spans="4:49">
      <c r="D19" t="s">
        <v>352</v>
      </c>
      <c r="F19" t="s">
        <v>349</v>
      </c>
      <c r="G19" t="s">
        <v>574</v>
      </c>
      <c r="H19" t="s">
        <v>350</v>
      </c>
      <c r="J19" t="s">
        <v>578</v>
      </c>
      <c r="K19" t="str">
        <f t="shared" ref="K19:AW19" si="6">K13</f>
        <v>*1.324</v>
      </c>
      <c r="L19" t="str">
        <f t="shared" si="6"/>
        <v>*1.324</v>
      </c>
      <c r="M19" t="str">
        <f t="shared" si="6"/>
        <v>*1.359</v>
      </c>
      <c r="N19" t="str">
        <f t="shared" si="6"/>
        <v>*1.315</v>
      </c>
      <c r="O19" t="str">
        <f t="shared" si="6"/>
        <v>*1.361</v>
      </c>
      <c r="P19" t="str">
        <f t="shared" si="6"/>
        <v>*1.322</v>
      </c>
      <c r="Q19" t="str">
        <f t="shared" si="6"/>
        <v>*1.325</v>
      </c>
      <c r="R19" t="str">
        <f t="shared" si="6"/>
        <v>*1.303</v>
      </c>
      <c r="S19" t="str">
        <f t="shared" si="6"/>
        <v>*1.306</v>
      </c>
      <c r="T19" t="str">
        <f t="shared" si="6"/>
        <v>*1.356</v>
      </c>
      <c r="U19" t="str">
        <f t="shared" si="6"/>
        <v>*1.342</v>
      </c>
      <c r="V19" t="str">
        <f>V13</f>
        <v>*1.175</v>
      </c>
      <c r="W19" t="str">
        <f t="shared" si="6"/>
        <v>*1.36</v>
      </c>
      <c r="X19" t="str">
        <f t="shared" si="6"/>
        <v>*1.358</v>
      </c>
      <c r="Y19" t="str">
        <f t="shared" si="6"/>
        <v>*1.355</v>
      </c>
      <c r="Z19" t="str">
        <f t="shared" si="6"/>
        <v>*1.275</v>
      </c>
      <c r="AA19" t="str">
        <f t="shared" si="6"/>
        <v>*1.12</v>
      </c>
      <c r="AB19" t="str">
        <f t="shared" si="6"/>
        <v>*1.357</v>
      </c>
      <c r="AC19" t="str">
        <f t="shared" si="6"/>
        <v>*1.326</v>
      </c>
      <c r="AD19" t="str">
        <f t="shared" si="6"/>
        <v>*1.319</v>
      </c>
      <c r="AE19" t="str">
        <f t="shared" si="6"/>
        <v>*1.315</v>
      </c>
      <c r="AF19" t="str">
        <f t="shared" si="6"/>
        <v>*1.313</v>
      </c>
      <c r="AG19" t="str">
        <f t="shared" si="6"/>
        <v>*1.361</v>
      </c>
      <c r="AH19" t="str">
        <f t="shared" si="6"/>
        <v>*1.323</v>
      </c>
      <c r="AI19" t="str">
        <f t="shared" si="6"/>
        <v>*1.175</v>
      </c>
      <c r="AJ19" t="str">
        <f t="shared" si="6"/>
        <v>*1.327</v>
      </c>
      <c r="AK19" t="str">
        <f t="shared" si="6"/>
        <v>*1.358</v>
      </c>
      <c r="AL19" t="str">
        <f t="shared" si="6"/>
        <v>*1.354</v>
      </c>
      <c r="AM19" t="str">
        <f t="shared" si="6"/>
        <v>*1.232</v>
      </c>
      <c r="AN19" t="str">
        <f t="shared" si="6"/>
        <v>*1.351</v>
      </c>
      <c r="AO19" t="str">
        <f t="shared" si="6"/>
        <v>*1.338</v>
      </c>
      <c r="AP19" t="str">
        <f t="shared" si="6"/>
        <v>*1.276</v>
      </c>
      <c r="AQ19" t="str">
        <f t="shared" si="6"/>
        <v>*1.36</v>
      </c>
      <c r="AR19" t="str">
        <f t="shared" si="6"/>
        <v>*1.358</v>
      </c>
      <c r="AS19" t="str">
        <f t="shared" si="6"/>
        <v>*1.358</v>
      </c>
      <c r="AT19" t="str">
        <f t="shared" si="6"/>
        <v>*1.358</v>
      </c>
      <c r="AU19" t="str">
        <f t="shared" si="6"/>
        <v>*1.358</v>
      </c>
      <c r="AV19" t="str">
        <f t="shared" si="6"/>
        <v>*1.36</v>
      </c>
      <c r="AW19" t="str">
        <f t="shared" si="6"/>
        <v>*1.358</v>
      </c>
    </row>
    <row r="20" spans="4:49">
      <c r="D20" t="s">
        <v>353</v>
      </c>
      <c r="F20" t="s">
        <v>349</v>
      </c>
      <c r="G20" t="s">
        <v>574</v>
      </c>
      <c r="H20" t="s">
        <v>350</v>
      </c>
      <c r="J20" t="s">
        <v>578</v>
      </c>
      <c r="K20" t="str">
        <f t="shared" ref="K20:AW20" si="7">K14</f>
        <v>*1.112</v>
      </c>
      <c r="L20" t="str">
        <f t="shared" si="7"/>
        <v>*1.168</v>
      </c>
      <c r="M20" t="str">
        <f t="shared" si="7"/>
        <v>*1.215</v>
      </c>
      <c r="N20" t="str">
        <f t="shared" si="7"/>
        <v>*1.117</v>
      </c>
      <c r="O20" t="str">
        <f t="shared" si="7"/>
        <v>*1.353</v>
      </c>
      <c r="P20" t="str">
        <f t="shared" si="7"/>
        <v>*1.107</v>
      </c>
      <c r="Q20" t="str">
        <f t="shared" si="7"/>
        <v>*1.134</v>
      </c>
      <c r="R20" t="str">
        <f t="shared" si="7"/>
        <v>*1.117</v>
      </c>
      <c r="S20" t="str">
        <f t="shared" si="7"/>
        <v>*1.03</v>
      </c>
      <c r="T20" t="str">
        <f t="shared" si="7"/>
        <v>*1.27</v>
      </c>
      <c r="U20" t="str">
        <f t="shared" si="7"/>
        <v>*1.208</v>
      </c>
      <c r="V20" t="str">
        <f>V14</f>
        <v>*0.928</v>
      </c>
      <c r="W20" t="str">
        <f t="shared" si="7"/>
        <v>*1.301</v>
      </c>
      <c r="X20" t="str">
        <f t="shared" si="7"/>
        <v>*1.211</v>
      </c>
      <c r="Y20" t="str">
        <f t="shared" si="7"/>
        <v>*1.179</v>
      </c>
      <c r="Z20" t="str">
        <f t="shared" si="7"/>
        <v>*1.147</v>
      </c>
      <c r="AA20" t="str">
        <f t="shared" si="7"/>
        <v>*0.984</v>
      </c>
      <c r="AB20" t="str">
        <f t="shared" si="7"/>
        <v>*1.271</v>
      </c>
      <c r="AC20" t="str">
        <f t="shared" si="7"/>
        <v>*1.14</v>
      </c>
      <c r="AD20" t="str">
        <f t="shared" si="7"/>
        <v>*1.058</v>
      </c>
      <c r="AE20" t="str">
        <f t="shared" si="7"/>
        <v>*1.134</v>
      </c>
      <c r="AF20" t="str">
        <f t="shared" si="7"/>
        <v>*1.042</v>
      </c>
      <c r="AG20" t="str">
        <f t="shared" si="7"/>
        <v>*1.358</v>
      </c>
      <c r="AH20" t="str">
        <f t="shared" si="7"/>
        <v>*1.167</v>
      </c>
      <c r="AI20" t="str">
        <f t="shared" si="7"/>
        <v>*0.928</v>
      </c>
      <c r="AJ20" t="str">
        <f t="shared" si="7"/>
        <v>*1.101</v>
      </c>
      <c r="AK20" t="str">
        <f t="shared" si="7"/>
        <v>*1.309</v>
      </c>
      <c r="AL20" t="str">
        <f t="shared" si="7"/>
        <v>*1.166</v>
      </c>
      <c r="AM20" t="str">
        <f t="shared" si="7"/>
        <v>*0.946</v>
      </c>
      <c r="AN20" t="str">
        <f t="shared" si="7"/>
        <v>*1.166</v>
      </c>
      <c r="AO20" t="str">
        <f t="shared" si="7"/>
        <v>*1.124</v>
      </c>
      <c r="AP20" t="str">
        <f t="shared" si="7"/>
        <v>*1.137</v>
      </c>
      <c r="AQ20" t="str">
        <f t="shared" si="7"/>
        <v>*1.301</v>
      </c>
      <c r="AR20" t="str">
        <f t="shared" si="7"/>
        <v>*1.211</v>
      </c>
      <c r="AS20" t="str">
        <f t="shared" si="7"/>
        <v>*1.211</v>
      </c>
      <c r="AT20" t="str">
        <f t="shared" si="7"/>
        <v>*1.211</v>
      </c>
      <c r="AU20" t="str">
        <f t="shared" si="7"/>
        <v>*1.211</v>
      </c>
      <c r="AV20" t="str">
        <f t="shared" si="7"/>
        <v>*1.301</v>
      </c>
      <c r="AW20" t="str">
        <f t="shared" si="7"/>
        <v>*1.211</v>
      </c>
    </row>
    <row r="21" spans="4:49">
      <c r="F21" t="s">
        <v>349</v>
      </c>
      <c r="G21" t="s">
        <v>574</v>
      </c>
      <c r="H21" t="s">
        <v>354</v>
      </c>
      <c r="J21" t="s">
        <v>578</v>
      </c>
      <c r="K21" t="str">
        <f t="shared" ref="K21:AW21" si="8">K15</f>
        <v>*1.005</v>
      </c>
      <c r="L21" t="str">
        <f t="shared" si="8"/>
        <v>*1.043</v>
      </c>
      <c r="M21" t="str">
        <f t="shared" si="8"/>
        <v>*1.12</v>
      </c>
      <c r="N21" t="str">
        <f t="shared" si="8"/>
        <v>*0.978</v>
      </c>
      <c r="O21" t="str">
        <f t="shared" si="8"/>
        <v>*1.299</v>
      </c>
      <c r="P21" t="str">
        <f t="shared" si="8"/>
        <v>*1.007</v>
      </c>
      <c r="Q21" t="str">
        <f t="shared" si="8"/>
        <v>*1.025</v>
      </c>
      <c r="R21" t="str">
        <f t="shared" si="8"/>
        <v>*0.946</v>
      </c>
      <c r="S21" t="str">
        <f t="shared" si="8"/>
        <v>*0.871</v>
      </c>
      <c r="T21" t="str">
        <f t="shared" si="8"/>
        <v>*1.158</v>
      </c>
      <c r="U21" t="str">
        <f t="shared" si="8"/>
        <v>*1.083</v>
      </c>
      <c r="V21" t="str">
        <f>V15</f>
        <v>*0.718</v>
      </c>
      <c r="W21" t="str">
        <f t="shared" si="8"/>
        <v>*1.205</v>
      </c>
      <c r="X21" t="str">
        <f t="shared" si="8"/>
        <v>*1.127</v>
      </c>
      <c r="Y21" t="str">
        <f t="shared" si="8"/>
        <v>*1.118</v>
      </c>
      <c r="Z21" t="str">
        <f t="shared" si="8"/>
        <v>*0.999</v>
      </c>
      <c r="AA21" t="str">
        <f t="shared" si="8"/>
        <v>*0.778</v>
      </c>
      <c r="AB21" t="str">
        <f t="shared" si="8"/>
        <v>*1.158</v>
      </c>
      <c r="AC21" t="str">
        <f t="shared" si="8"/>
        <v>*1.027</v>
      </c>
      <c r="AD21" t="str">
        <f t="shared" si="8"/>
        <v>*0.942</v>
      </c>
      <c r="AE21" t="str">
        <f t="shared" si="8"/>
        <v>*1.02</v>
      </c>
      <c r="AF21" t="str">
        <f t="shared" si="8"/>
        <v>*0.911</v>
      </c>
      <c r="AG21" t="str">
        <f t="shared" si="8"/>
        <v>*1.308</v>
      </c>
      <c r="AH21" t="str">
        <f t="shared" si="8"/>
        <v>*1.034</v>
      </c>
      <c r="AI21" t="str">
        <f t="shared" si="8"/>
        <v>*0.718</v>
      </c>
      <c r="AJ21" t="str">
        <f t="shared" si="8"/>
        <v>*1</v>
      </c>
      <c r="AK21" t="str">
        <f t="shared" si="8"/>
        <v>*1.225</v>
      </c>
      <c r="AL21" t="str">
        <f t="shared" si="8"/>
        <v>*1.091</v>
      </c>
      <c r="AM21" t="str">
        <f t="shared" si="8"/>
        <v>*0.751</v>
      </c>
      <c r="AN21" t="str">
        <f t="shared" si="8"/>
        <v>*1.075</v>
      </c>
      <c r="AO21" t="str">
        <f t="shared" si="8"/>
        <v>*1.041</v>
      </c>
      <c r="AP21" t="str">
        <f t="shared" si="8"/>
        <v>*0.979</v>
      </c>
      <c r="AQ21" t="str">
        <f t="shared" si="8"/>
        <v>*1.205</v>
      </c>
      <c r="AR21" t="str">
        <f t="shared" si="8"/>
        <v>*1.127</v>
      </c>
      <c r="AS21" t="str">
        <f t="shared" si="8"/>
        <v>*1.127</v>
      </c>
      <c r="AT21" t="str">
        <f t="shared" si="8"/>
        <v>*1.127</v>
      </c>
      <c r="AU21" t="str">
        <f t="shared" si="8"/>
        <v>*1.127</v>
      </c>
      <c r="AV21" t="str">
        <f t="shared" si="8"/>
        <v>*1.205</v>
      </c>
      <c r="AW21" t="str">
        <f t="shared" si="8"/>
        <v>*1.127</v>
      </c>
    </row>
    <row r="22" spans="4:49">
      <c r="F22" t="s">
        <v>349</v>
      </c>
      <c r="G22" t="s">
        <v>574</v>
      </c>
      <c r="J22" t="s">
        <v>580</v>
      </c>
      <c r="M22" t="s">
        <v>355</v>
      </c>
      <c r="O22" t="s">
        <v>355</v>
      </c>
      <c r="T22" t="s">
        <v>355</v>
      </c>
      <c r="W22" t="s">
        <v>355</v>
      </c>
      <c r="AB22" t="s">
        <v>355</v>
      </c>
      <c r="AG22" t="s">
        <v>355</v>
      </c>
      <c r="AL22" t="s">
        <v>355</v>
      </c>
      <c r="AQ22" t="str">
        <f>W22</f>
        <v>*0.7</v>
      </c>
    </row>
    <row r="23" spans="4:49">
      <c r="D23" t="s">
        <v>348</v>
      </c>
      <c r="F23" t="s">
        <v>358</v>
      </c>
      <c r="G23" t="s">
        <v>586</v>
      </c>
      <c r="H23" t="s">
        <v>350</v>
      </c>
      <c r="J23" t="s">
        <v>587</v>
      </c>
      <c r="K23" t="str">
        <f>K11</f>
        <v>*0.728</v>
      </c>
      <c r="L23" t="str">
        <f t="shared" ref="L23:AW27" si="9">L11</f>
        <v>*0.871</v>
      </c>
      <c r="M23" t="str">
        <f t="shared" si="9"/>
        <v>*0.817</v>
      </c>
      <c r="N23" t="str">
        <f t="shared" si="9"/>
        <v>*0.773</v>
      </c>
      <c r="O23" t="str">
        <f t="shared" si="9"/>
        <v>*0.984</v>
      </c>
      <c r="P23" t="str">
        <f t="shared" si="9"/>
        <v>*0.733</v>
      </c>
      <c r="Q23" t="str">
        <f t="shared" si="9"/>
        <v>*0.798</v>
      </c>
      <c r="R23" t="str">
        <f t="shared" si="9"/>
        <v>*0.796</v>
      </c>
      <c r="S23" t="str">
        <f t="shared" si="9"/>
        <v>*0.623</v>
      </c>
      <c r="T23" t="str">
        <f t="shared" si="9"/>
        <v>*1.005</v>
      </c>
      <c r="U23" t="str">
        <f t="shared" si="9"/>
        <v>*0.916</v>
      </c>
      <c r="V23" t="str">
        <f t="shared" si="9"/>
        <v>*0.551</v>
      </c>
      <c r="W23" t="str">
        <f t="shared" si="9"/>
        <v>*1.005</v>
      </c>
      <c r="X23" t="str">
        <f t="shared" si="9"/>
        <v>*0.843</v>
      </c>
      <c r="Y23" t="str">
        <f t="shared" si="9"/>
        <v>*0.779</v>
      </c>
      <c r="Z23" t="str">
        <f t="shared" si="9"/>
        <v>*0.945</v>
      </c>
      <c r="AA23" t="str">
        <f t="shared" si="9"/>
        <v>*0.76</v>
      </c>
      <c r="AB23" t="str">
        <f t="shared" si="9"/>
        <v>*0.966</v>
      </c>
      <c r="AC23" t="str">
        <f t="shared" si="9"/>
        <v>*0.794</v>
      </c>
      <c r="AD23" t="str">
        <f t="shared" si="9"/>
        <v>*0.654</v>
      </c>
      <c r="AE23" t="str">
        <f t="shared" si="9"/>
        <v>*0.818</v>
      </c>
      <c r="AF23" t="str">
        <f t="shared" si="9"/>
        <v>*0.638</v>
      </c>
      <c r="AG23" t="str">
        <f t="shared" si="9"/>
        <v>*1.097</v>
      </c>
      <c r="AH23" t="str">
        <f t="shared" si="9"/>
        <v>*0.869</v>
      </c>
      <c r="AI23" t="str">
        <f t="shared" si="9"/>
        <v>*0.551</v>
      </c>
      <c r="AJ23" t="str">
        <f t="shared" si="9"/>
        <v>*0.723</v>
      </c>
      <c r="AK23" t="str">
        <f t="shared" si="9"/>
        <v>*1.101</v>
      </c>
      <c r="AL23" t="str">
        <f t="shared" si="9"/>
        <v>*0.744</v>
      </c>
      <c r="AM23" t="str">
        <f t="shared" si="9"/>
        <v>*0.526</v>
      </c>
      <c r="AN23" t="str">
        <f t="shared" si="9"/>
        <v>*0.778</v>
      </c>
      <c r="AO23" t="str">
        <f t="shared" si="9"/>
        <v>*0.722</v>
      </c>
      <c r="AP23" t="str">
        <f t="shared" si="9"/>
        <v>*0.901</v>
      </c>
      <c r="AQ23" t="str">
        <f t="shared" si="9"/>
        <v>*1.005</v>
      </c>
      <c r="AR23" t="str">
        <f t="shared" si="9"/>
        <v>*0.843</v>
      </c>
      <c r="AS23" t="str">
        <f t="shared" si="9"/>
        <v>*0.843</v>
      </c>
      <c r="AT23" t="str">
        <f t="shared" si="9"/>
        <v>*0.843</v>
      </c>
      <c r="AU23" t="str">
        <f t="shared" si="9"/>
        <v>*0.843</v>
      </c>
      <c r="AV23" t="str">
        <f t="shared" si="9"/>
        <v>*1.005</v>
      </c>
      <c r="AW23" t="str">
        <f t="shared" si="9"/>
        <v>*0.843</v>
      </c>
    </row>
    <row r="24" spans="4:49">
      <c r="D24" t="s">
        <v>351</v>
      </c>
      <c r="F24" t="s">
        <v>358</v>
      </c>
      <c r="G24" t="s">
        <v>586</v>
      </c>
      <c r="H24" t="s">
        <v>350</v>
      </c>
      <c r="J24" t="s">
        <v>587</v>
      </c>
      <c r="K24" t="str">
        <f t="shared" ref="K24:Z27" si="10">K12</f>
        <v>*1.005</v>
      </c>
      <c r="L24" t="str">
        <f t="shared" si="10"/>
        <v>*1.043</v>
      </c>
      <c r="M24" t="str">
        <f t="shared" si="10"/>
        <v>*1.12</v>
      </c>
      <c r="N24" t="str">
        <f t="shared" si="10"/>
        <v>*0.978</v>
      </c>
      <c r="O24" t="str">
        <f t="shared" si="10"/>
        <v>*1.299</v>
      </c>
      <c r="P24" t="str">
        <f t="shared" si="10"/>
        <v>*1.007</v>
      </c>
      <c r="Q24" t="str">
        <f t="shared" si="10"/>
        <v>*1.025</v>
      </c>
      <c r="R24" t="str">
        <f t="shared" si="10"/>
        <v>*0.946</v>
      </c>
      <c r="S24" t="str">
        <f t="shared" si="10"/>
        <v>*0.871</v>
      </c>
      <c r="T24" t="str">
        <f t="shared" si="10"/>
        <v>*1.158</v>
      </c>
      <c r="U24" t="str">
        <f t="shared" si="10"/>
        <v>*1.083</v>
      </c>
      <c r="V24" t="str">
        <f t="shared" si="10"/>
        <v>*0.718</v>
      </c>
      <c r="W24" t="str">
        <f t="shared" si="10"/>
        <v>*1.205</v>
      </c>
      <c r="X24" t="str">
        <f t="shared" si="10"/>
        <v>*1.127</v>
      </c>
      <c r="Y24" t="str">
        <f t="shared" si="10"/>
        <v>*1.118</v>
      </c>
      <c r="Z24" t="str">
        <f t="shared" si="10"/>
        <v>*0.999</v>
      </c>
      <c r="AA24" t="str">
        <f t="shared" si="9"/>
        <v>*0.778</v>
      </c>
      <c r="AB24" t="str">
        <f t="shared" si="9"/>
        <v>*1.158</v>
      </c>
      <c r="AC24" t="str">
        <f t="shared" si="9"/>
        <v>*1.027</v>
      </c>
      <c r="AD24" t="str">
        <f t="shared" si="9"/>
        <v>*0.942</v>
      </c>
      <c r="AE24" t="str">
        <f t="shared" si="9"/>
        <v>*1.02</v>
      </c>
      <c r="AF24" t="str">
        <f t="shared" si="9"/>
        <v>*0.911</v>
      </c>
      <c r="AG24" t="str">
        <f t="shared" si="9"/>
        <v>*1.308</v>
      </c>
      <c r="AH24" t="str">
        <f t="shared" si="9"/>
        <v>*1.034</v>
      </c>
      <c r="AI24" t="str">
        <f t="shared" si="9"/>
        <v>*0.718</v>
      </c>
      <c r="AJ24" t="str">
        <f t="shared" si="9"/>
        <v>*1</v>
      </c>
      <c r="AK24" t="str">
        <f t="shared" si="9"/>
        <v>*1.225</v>
      </c>
      <c r="AL24" t="str">
        <f t="shared" si="9"/>
        <v>*1.091</v>
      </c>
      <c r="AM24" t="str">
        <f t="shared" si="9"/>
        <v>*0.751</v>
      </c>
      <c r="AN24" t="str">
        <f t="shared" si="9"/>
        <v>*1.075</v>
      </c>
      <c r="AO24" t="str">
        <f t="shared" si="9"/>
        <v>*1.041</v>
      </c>
      <c r="AP24" t="str">
        <f t="shared" si="9"/>
        <v>*0.979</v>
      </c>
      <c r="AQ24" t="str">
        <f t="shared" si="9"/>
        <v>*1.205</v>
      </c>
      <c r="AR24" t="str">
        <f t="shared" si="9"/>
        <v>*1.127</v>
      </c>
      <c r="AS24" t="str">
        <f t="shared" si="9"/>
        <v>*1.127</v>
      </c>
      <c r="AT24" t="str">
        <f t="shared" si="9"/>
        <v>*1.127</v>
      </c>
      <c r="AU24" t="str">
        <f t="shared" si="9"/>
        <v>*1.127</v>
      </c>
      <c r="AV24" t="str">
        <f t="shared" si="9"/>
        <v>*1.205</v>
      </c>
      <c r="AW24" t="str">
        <f t="shared" si="9"/>
        <v>*1.127</v>
      </c>
    </row>
    <row r="25" spans="4:49">
      <c r="D25" t="s">
        <v>352</v>
      </c>
      <c r="F25" t="s">
        <v>358</v>
      </c>
      <c r="G25" t="s">
        <v>586</v>
      </c>
      <c r="H25" t="s">
        <v>350</v>
      </c>
      <c r="J25" t="s">
        <v>587</v>
      </c>
      <c r="K25" t="str">
        <f t="shared" si="10"/>
        <v>*1.324</v>
      </c>
      <c r="L25" t="str">
        <f t="shared" si="9"/>
        <v>*1.324</v>
      </c>
      <c r="M25" t="str">
        <f t="shared" si="9"/>
        <v>*1.359</v>
      </c>
      <c r="N25" t="str">
        <f t="shared" si="9"/>
        <v>*1.315</v>
      </c>
      <c r="O25" t="str">
        <f t="shared" si="9"/>
        <v>*1.361</v>
      </c>
      <c r="P25" t="str">
        <f t="shared" si="9"/>
        <v>*1.322</v>
      </c>
      <c r="Q25" t="str">
        <f t="shared" si="9"/>
        <v>*1.325</v>
      </c>
      <c r="R25" t="str">
        <f t="shared" si="9"/>
        <v>*1.303</v>
      </c>
      <c r="S25" t="str">
        <f t="shared" si="9"/>
        <v>*1.306</v>
      </c>
      <c r="T25" t="str">
        <f t="shared" si="9"/>
        <v>*1.356</v>
      </c>
      <c r="U25" t="str">
        <f t="shared" si="9"/>
        <v>*1.342</v>
      </c>
      <c r="V25" t="str">
        <f t="shared" si="9"/>
        <v>*1.175</v>
      </c>
      <c r="W25" t="str">
        <f t="shared" si="9"/>
        <v>*1.36</v>
      </c>
      <c r="X25" t="str">
        <f t="shared" si="9"/>
        <v>*1.358</v>
      </c>
      <c r="Y25" t="str">
        <f t="shared" si="9"/>
        <v>*1.355</v>
      </c>
      <c r="Z25" t="str">
        <f t="shared" si="9"/>
        <v>*1.275</v>
      </c>
      <c r="AA25" t="str">
        <f t="shared" si="9"/>
        <v>*1.12</v>
      </c>
      <c r="AB25" t="str">
        <f t="shared" si="9"/>
        <v>*1.357</v>
      </c>
      <c r="AC25" t="str">
        <f t="shared" si="9"/>
        <v>*1.326</v>
      </c>
      <c r="AD25" t="str">
        <f t="shared" si="9"/>
        <v>*1.319</v>
      </c>
      <c r="AE25" t="str">
        <f t="shared" si="9"/>
        <v>*1.315</v>
      </c>
      <c r="AF25" t="str">
        <f t="shared" si="9"/>
        <v>*1.313</v>
      </c>
      <c r="AG25" t="str">
        <f t="shared" si="9"/>
        <v>*1.361</v>
      </c>
      <c r="AH25" t="str">
        <f t="shared" si="9"/>
        <v>*1.323</v>
      </c>
      <c r="AI25" t="str">
        <f t="shared" si="9"/>
        <v>*1.175</v>
      </c>
      <c r="AJ25" t="str">
        <f t="shared" si="9"/>
        <v>*1.327</v>
      </c>
      <c r="AK25" t="str">
        <f t="shared" si="9"/>
        <v>*1.358</v>
      </c>
      <c r="AL25" t="str">
        <f t="shared" si="9"/>
        <v>*1.354</v>
      </c>
      <c r="AM25" t="str">
        <f t="shared" si="9"/>
        <v>*1.232</v>
      </c>
      <c r="AN25" t="str">
        <f t="shared" si="9"/>
        <v>*1.351</v>
      </c>
      <c r="AO25" t="str">
        <f t="shared" si="9"/>
        <v>*1.338</v>
      </c>
      <c r="AP25" t="str">
        <f t="shared" si="9"/>
        <v>*1.276</v>
      </c>
      <c r="AQ25" t="str">
        <f t="shared" si="9"/>
        <v>*1.36</v>
      </c>
      <c r="AR25" t="str">
        <f t="shared" si="9"/>
        <v>*1.358</v>
      </c>
      <c r="AS25" t="str">
        <f t="shared" si="9"/>
        <v>*1.358</v>
      </c>
      <c r="AT25" t="str">
        <f t="shared" si="9"/>
        <v>*1.358</v>
      </c>
      <c r="AU25" t="str">
        <f t="shared" si="9"/>
        <v>*1.358</v>
      </c>
      <c r="AV25" t="str">
        <f t="shared" si="9"/>
        <v>*1.36</v>
      </c>
      <c r="AW25" t="str">
        <f t="shared" si="9"/>
        <v>*1.358</v>
      </c>
    </row>
    <row r="26" spans="4:49">
      <c r="D26" t="s">
        <v>353</v>
      </c>
      <c r="F26" t="s">
        <v>358</v>
      </c>
      <c r="G26" t="s">
        <v>586</v>
      </c>
      <c r="H26" t="s">
        <v>350</v>
      </c>
      <c r="J26" t="s">
        <v>587</v>
      </c>
      <c r="K26" t="str">
        <f t="shared" si="10"/>
        <v>*1.112</v>
      </c>
      <c r="L26" t="str">
        <f t="shared" si="9"/>
        <v>*1.168</v>
      </c>
      <c r="M26" t="str">
        <f t="shared" si="9"/>
        <v>*1.215</v>
      </c>
      <c r="N26" t="str">
        <f t="shared" si="9"/>
        <v>*1.117</v>
      </c>
      <c r="O26" t="str">
        <f t="shared" si="9"/>
        <v>*1.353</v>
      </c>
      <c r="P26" t="str">
        <f t="shared" si="9"/>
        <v>*1.107</v>
      </c>
      <c r="Q26" t="str">
        <f t="shared" si="9"/>
        <v>*1.134</v>
      </c>
      <c r="R26" t="str">
        <f t="shared" si="9"/>
        <v>*1.117</v>
      </c>
      <c r="S26" t="str">
        <f t="shared" si="9"/>
        <v>*1.03</v>
      </c>
      <c r="T26" t="str">
        <f t="shared" si="9"/>
        <v>*1.27</v>
      </c>
      <c r="U26" t="str">
        <f t="shared" si="9"/>
        <v>*1.208</v>
      </c>
      <c r="V26" t="str">
        <f t="shared" si="9"/>
        <v>*0.928</v>
      </c>
      <c r="W26" t="str">
        <f t="shared" si="9"/>
        <v>*1.301</v>
      </c>
      <c r="X26" t="str">
        <f t="shared" si="9"/>
        <v>*1.211</v>
      </c>
      <c r="Y26" t="str">
        <f t="shared" si="9"/>
        <v>*1.179</v>
      </c>
      <c r="Z26" t="str">
        <f t="shared" si="9"/>
        <v>*1.147</v>
      </c>
      <c r="AA26" t="str">
        <f t="shared" si="9"/>
        <v>*0.984</v>
      </c>
      <c r="AB26" t="str">
        <f t="shared" si="9"/>
        <v>*1.271</v>
      </c>
      <c r="AC26" t="str">
        <f t="shared" si="9"/>
        <v>*1.14</v>
      </c>
      <c r="AD26" t="str">
        <f t="shared" si="9"/>
        <v>*1.058</v>
      </c>
      <c r="AE26" t="str">
        <f t="shared" si="9"/>
        <v>*1.134</v>
      </c>
      <c r="AF26" t="str">
        <f t="shared" si="9"/>
        <v>*1.042</v>
      </c>
      <c r="AG26" t="str">
        <f t="shared" si="9"/>
        <v>*1.358</v>
      </c>
      <c r="AH26" t="str">
        <f t="shared" si="9"/>
        <v>*1.167</v>
      </c>
      <c r="AI26" t="str">
        <f t="shared" si="9"/>
        <v>*0.928</v>
      </c>
      <c r="AJ26" t="str">
        <f t="shared" si="9"/>
        <v>*1.101</v>
      </c>
      <c r="AK26" t="str">
        <f t="shared" si="9"/>
        <v>*1.309</v>
      </c>
      <c r="AL26" t="str">
        <f t="shared" si="9"/>
        <v>*1.166</v>
      </c>
      <c r="AM26" t="str">
        <f t="shared" si="9"/>
        <v>*0.946</v>
      </c>
      <c r="AN26" t="str">
        <f t="shared" si="9"/>
        <v>*1.166</v>
      </c>
      <c r="AO26" t="str">
        <f t="shared" si="9"/>
        <v>*1.124</v>
      </c>
      <c r="AP26" t="str">
        <f t="shared" si="9"/>
        <v>*1.137</v>
      </c>
      <c r="AQ26" t="str">
        <f t="shared" si="9"/>
        <v>*1.301</v>
      </c>
      <c r="AR26" t="str">
        <f t="shared" si="9"/>
        <v>*1.211</v>
      </c>
      <c r="AS26" t="str">
        <f t="shared" si="9"/>
        <v>*1.211</v>
      </c>
      <c r="AT26" t="str">
        <f t="shared" si="9"/>
        <v>*1.211</v>
      </c>
      <c r="AU26" t="str">
        <f t="shared" si="9"/>
        <v>*1.211</v>
      </c>
      <c r="AV26" t="str">
        <f t="shared" si="9"/>
        <v>*1.301</v>
      </c>
      <c r="AW26" t="str">
        <f t="shared" si="9"/>
        <v>*1.211</v>
      </c>
    </row>
    <row r="27" spans="4:49">
      <c r="F27" t="s">
        <v>358</v>
      </c>
      <c r="G27" t="s">
        <v>586</v>
      </c>
      <c r="H27" t="s">
        <v>354</v>
      </c>
      <c r="J27" t="s">
        <v>587</v>
      </c>
      <c r="K27" t="str">
        <f t="shared" si="10"/>
        <v>*1.005</v>
      </c>
      <c r="L27" t="str">
        <f t="shared" si="9"/>
        <v>*1.043</v>
      </c>
      <c r="M27" t="str">
        <f t="shared" si="9"/>
        <v>*1.12</v>
      </c>
      <c r="N27" t="str">
        <f t="shared" si="9"/>
        <v>*0.978</v>
      </c>
      <c r="O27" t="str">
        <f t="shared" si="9"/>
        <v>*1.299</v>
      </c>
      <c r="P27" t="str">
        <f t="shared" si="9"/>
        <v>*1.007</v>
      </c>
      <c r="Q27" t="str">
        <f t="shared" si="9"/>
        <v>*1.025</v>
      </c>
      <c r="R27" t="str">
        <f t="shared" si="9"/>
        <v>*0.946</v>
      </c>
      <c r="S27" t="str">
        <f t="shared" si="9"/>
        <v>*0.871</v>
      </c>
      <c r="T27" t="str">
        <f t="shared" si="9"/>
        <v>*1.158</v>
      </c>
      <c r="U27" t="str">
        <f t="shared" si="9"/>
        <v>*1.083</v>
      </c>
      <c r="V27" t="str">
        <f t="shared" si="9"/>
        <v>*0.718</v>
      </c>
      <c r="W27" t="str">
        <f t="shared" si="9"/>
        <v>*1.205</v>
      </c>
      <c r="X27" t="str">
        <f t="shared" si="9"/>
        <v>*1.127</v>
      </c>
      <c r="Y27" t="str">
        <f t="shared" si="9"/>
        <v>*1.118</v>
      </c>
      <c r="Z27" t="str">
        <f t="shared" si="9"/>
        <v>*0.999</v>
      </c>
      <c r="AA27" t="str">
        <f t="shared" si="9"/>
        <v>*0.778</v>
      </c>
      <c r="AB27" t="str">
        <f t="shared" si="9"/>
        <v>*1.158</v>
      </c>
      <c r="AC27" t="str">
        <f t="shared" si="9"/>
        <v>*1.027</v>
      </c>
      <c r="AD27" t="str">
        <f t="shared" si="9"/>
        <v>*0.942</v>
      </c>
      <c r="AE27" t="str">
        <f t="shared" si="9"/>
        <v>*1.02</v>
      </c>
      <c r="AF27" t="str">
        <f t="shared" si="9"/>
        <v>*0.911</v>
      </c>
      <c r="AG27" t="str">
        <f t="shared" si="9"/>
        <v>*1.308</v>
      </c>
      <c r="AH27" t="str">
        <f t="shared" si="9"/>
        <v>*1.034</v>
      </c>
      <c r="AI27" t="str">
        <f t="shared" si="9"/>
        <v>*0.718</v>
      </c>
      <c r="AJ27" t="str">
        <f t="shared" si="9"/>
        <v>*1</v>
      </c>
      <c r="AK27" t="str">
        <f t="shared" si="9"/>
        <v>*1.225</v>
      </c>
      <c r="AL27" t="str">
        <f t="shared" si="9"/>
        <v>*1.091</v>
      </c>
      <c r="AM27" t="str">
        <f t="shared" si="9"/>
        <v>*0.751</v>
      </c>
      <c r="AN27" t="str">
        <f t="shared" si="9"/>
        <v>*1.075</v>
      </c>
      <c r="AO27" t="str">
        <f t="shared" si="9"/>
        <v>*1.041</v>
      </c>
      <c r="AP27" t="str">
        <f t="shared" si="9"/>
        <v>*0.979</v>
      </c>
      <c r="AQ27" t="str">
        <f t="shared" si="9"/>
        <v>*1.205</v>
      </c>
      <c r="AR27" t="str">
        <f t="shared" si="9"/>
        <v>*1.127</v>
      </c>
      <c r="AS27" t="str">
        <f t="shared" si="9"/>
        <v>*1.127</v>
      </c>
      <c r="AT27" t="str">
        <f t="shared" si="9"/>
        <v>*1.127</v>
      </c>
      <c r="AU27" t="str">
        <f t="shared" si="9"/>
        <v>*1.127</v>
      </c>
      <c r="AV27" t="str">
        <f t="shared" si="9"/>
        <v>*1.205</v>
      </c>
      <c r="AW27" t="str">
        <f t="shared" si="9"/>
        <v>*1.127</v>
      </c>
    </row>
    <row r="36" spans="1:49">
      <c r="A36" t="s">
        <v>343</v>
      </c>
    </row>
    <row r="38" spans="1:49">
      <c r="D38" s="15" t="s">
        <v>585</v>
      </c>
    </row>
    <row r="39" spans="1:49" ht="13.5" thickBot="1">
      <c r="D39" s="14" t="s">
        <v>0</v>
      </c>
      <c r="E39" s="14" t="s">
        <v>2</v>
      </c>
      <c r="F39" s="14" t="s">
        <v>3</v>
      </c>
      <c r="G39" s="14" t="s">
        <v>356</v>
      </c>
      <c r="H39" s="14" t="s">
        <v>346</v>
      </c>
      <c r="I39" s="14" t="s">
        <v>347</v>
      </c>
      <c r="J39" s="14" t="s">
        <v>357</v>
      </c>
      <c r="K39" s="14" t="s">
        <v>16</v>
      </c>
      <c r="L39" s="14" t="s">
        <v>18</v>
      </c>
      <c r="M39" s="14" t="s">
        <v>19</v>
      </c>
      <c r="N39" s="14" t="s">
        <v>20</v>
      </c>
      <c r="O39" s="14" t="s">
        <v>21</v>
      </c>
      <c r="P39" s="14" t="s">
        <v>22</v>
      </c>
      <c r="Q39" s="14" t="s">
        <v>23</v>
      </c>
      <c r="R39" s="14" t="s">
        <v>24</v>
      </c>
      <c r="S39" s="14" t="s">
        <v>25</v>
      </c>
      <c r="T39" s="14" t="s">
        <v>27</v>
      </c>
      <c r="U39" s="14" t="s">
        <v>29</v>
      </c>
      <c r="V39" s="14" t="s">
        <v>28</v>
      </c>
      <c r="W39" s="14" t="s">
        <v>26</v>
      </c>
      <c r="X39" s="14" t="s">
        <v>30</v>
      </c>
      <c r="Y39" s="14" t="s">
        <v>31</v>
      </c>
      <c r="Z39" s="14" t="s">
        <v>32</v>
      </c>
      <c r="AA39" s="14" t="s">
        <v>33</v>
      </c>
      <c r="AB39" s="14" t="s">
        <v>34</v>
      </c>
      <c r="AC39" s="14" t="s">
        <v>338</v>
      </c>
      <c r="AD39" s="14" t="s">
        <v>36</v>
      </c>
      <c r="AE39" s="14" t="s">
        <v>37</v>
      </c>
      <c r="AF39" s="14" t="s">
        <v>38</v>
      </c>
      <c r="AG39" s="14" t="s">
        <v>41</v>
      </c>
      <c r="AH39" s="14" t="s">
        <v>42</v>
      </c>
      <c r="AI39" s="14" t="s">
        <v>43</v>
      </c>
      <c r="AJ39" s="14" t="s">
        <v>44</v>
      </c>
      <c r="AK39" s="14" t="s">
        <v>45</v>
      </c>
      <c r="AL39" s="14" t="s">
        <v>46</v>
      </c>
      <c r="AM39" s="14" t="s">
        <v>48</v>
      </c>
      <c r="AN39" s="14" t="s">
        <v>49</v>
      </c>
      <c r="AO39" s="14" t="s">
        <v>50</v>
      </c>
      <c r="AP39" s="14" t="s">
        <v>51</v>
      </c>
      <c r="AQ39" s="14" t="s">
        <v>15</v>
      </c>
      <c r="AR39" s="14" t="s">
        <v>17</v>
      </c>
      <c r="AS39" s="14" t="s">
        <v>614</v>
      </c>
      <c r="AT39" s="14" t="s">
        <v>35</v>
      </c>
      <c r="AU39" s="14" t="s">
        <v>39</v>
      </c>
      <c r="AV39" s="14" t="s">
        <v>40</v>
      </c>
      <c r="AW39" s="14" t="s">
        <v>47</v>
      </c>
    </row>
    <row r="40" spans="1:49">
      <c r="A40">
        <f>3+0.75/2</f>
        <v>3.375</v>
      </c>
      <c r="D40" t="s">
        <v>348</v>
      </c>
      <c r="E40" t="s">
        <v>358</v>
      </c>
      <c r="F40">
        <v>2011</v>
      </c>
      <c r="G40" t="s">
        <v>574</v>
      </c>
      <c r="H40" t="s">
        <v>350</v>
      </c>
      <c r="I40" t="s">
        <v>361</v>
      </c>
      <c r="J40" t="s">
        <v>362</v>
      </c>
      <c r="K40">
        <f>($A40*K$3-1)/($A40*K$3)</f>
        <v>0.59288061884944698</v>
      </c>
      <c r="L40">
        <f t="shared" ref="L40:AP40" si="11">($A40*L$3-1)/($A40*L$3)</f>
        <v>0.65964541238129148</v>
      </c>
      <c r="M40">
        <f t="shared" si="11"/>
        <v>0.63727599997966877</v>
      </c>
      <c r="N40">
        <f t="shared" si="11"/>
        <v>0.6169259525577161</v>
      </c>
      <c r="O40">
        <f t="shared" si="11"/>
        <v>0.69892546283553325</v>
      </c>
      <c r="P40">
        <f t="shared" si="11"/>
        <v>0.59562290161963372</v>
      </c>
      <c r="Q40">
        <f t="shared" si="11"/>
        <v>0.62851894831070676</v>
      </c>
      <c r="R40">
        <f t="shared" si="11"/>
        <v>0.62780375840892622</v>
      </c>
      <c r="S40">
        <f t="shared" si="11"/>
        <v>0.52413384492047166</v>
      </c>
      <c r="T40">
        <f t="shared" si="11"/>
        <v>0.70503391494694678</v>
      </c>
      <c r="U40">
        <f>($A40*U$3-1)/($A40*U$3)</f>
        <v>0.67664551297394027</v>
      </c>
      <c r="V40">
        <f>($A40*V$3-1)/($A40*V$3)</f>
        <v>0.46198831363077336</v>
      </c>
      <c r="W40">
        <f t="shared" si="11"/>
        <v>0.70518103926548459</v>
      </c>
      <c r="X40">
        <f t="shared" si="11"/>
        <v>0.64869606802037527</v>
      </c>
      <c r="Y40">
        <f t="shared" si="11"/>
        <v>0.61979659738165915</v>
      </c>
      <c r="Z40">
        <f t="shared" si="11"/>
        <v>0.68640193940953997</v>
      </c>
      <c r="AA40">
        <f t="shared" si="11"/>
        <v>0.61039014426020044</v>
      </c>
      <c r="AB40">
        <f t="shared" si="11"/>
        <v>0.69316959063948003</v>
      </c>
      <c r="AC40">
        <f t="shared" si="11"/>
        <v>0.62694307526528581</v>
      </c>
      <c r="AD40">
        <f t="shared" si="11"/>
        <v>0.54707646722463843</v>
      </c>
      <c r="AE40">
        <f t="shared" si="11"/>
        <v>0.6379083918274957</v>
      </c>
      <c r="AF40">
        <f t="shared" si="11"/>
        <v>0.53525626335196441</v>
      </c>
      <c r="AG40">
        <f t="shared" si="11"/>
        <v>0.72999516285960997</v>
      </c>
      <c r="AH40">
        <f t="shared" si="11"/>
        <v>0.65893445536062722</v>
      </c>
      <c r="AI40">
        <f t="shared" si="11"/>
        <v>0.46198831363077336</v>
      </c>
      <c r="AJ40">
        <f t="shared" si="11"/>
        <v>0.59035777874025397</v>
      </c>
      <c r="AK40">
        <f t="shared" si="11"/>
        <v>0.73087099494529106</v>
      </c>
      <c r="AL40">
        <f t="shared" si="11"/>
        <v>0.60179112722528627</v>
      </c>
      <c r="AM40">
        <f t="shared" si="11"/>
        <v>0.43696574193354049</v>
      </c>
      <c r="AN40">
        <f t="shared" si="11"/>
        <v>0.6190758753538752</v>
      </c>
      <c r="AO40">
        <f t="shared" si="11"/>
        <v>0.58935533934915185</v>
      </c>
      <c r="AP40">
        <f t="shared" si="11"/>
        <v>0.67109462039504308</v>
      </c>
      <c r="AQ40">
        <f t="shared" ref="AQ40:AQ48" si="12">$W40</f>
        <v>0.70518103926548459</v>
      </c>
      <c r="AR40">
        <f t="shared" ref="AR40:AU48" si="13">$X40</f>
        <v>0.64869606802037527</v>
      </c>
      <c r="AS40">
        <f t="shared" si="13"/>
        <v>0.64869606802037527</v>
      </c>
      <c r="AT40">
        <f t="shared" si="13"/>
        <v>0.64869606802037527</v>
      </c>
      <c r="AU40">
        <f t="shared" si="13"/>
        <v>0.64869606802037527</v>
      </c>
      <c r="AV40">
        <f t="shared" ref="AV40:AV48" si="14">$W40</f>
        <v>0.70518103926548459</v>
      </c>
      <c r="AW40">
        <f t="shared" ref="AW40:AW48" si="15">$X40</f>
        <v>0.64869606802037527</v>
      </c>
    </row>
    <row r="41" spans="1:49">
      <c r="A41" t="s">
        <v>363</v>
      </c>
      <c r="B41" t="s">
        <v>364</v>
      </c>
      <c r="D41" t="s">
        <v>351</v>
      </c>
      <c r="E41" t="s">
        <v>358</v>
      </c>
      <c r="F41">
        <v>2011</v>
      </c>
      <c r="G41" t="s">
        <v>574</v>
      </c>
      <c r="H41" t="s">
        <v>350</v>
      </c>
      <c r="I41" t="s">
        <v>361</v>
      </c>
      <c r="J41" t="s">
        <v>362</v>
      </c>
      <c r="K41">
        <f t="shared" ref="K41:AP41" si="16">($A40*K$4-1)/($A40*K$4)</f>
        <v>0.70514373871069314</v>
      </c>
      <c r="L41">
        <f t="shared" si="16"/>
        <v>0.71581183175912466</v>
      </c>
      <c r="M41">
        <f t="shared" si="16"/>
        <v>0.73550036308409483</v>
      </c>
      <c r="N41">
        <f t="shared" si="16"/>
        <v>0.69708144172760678</v>
      </c>
      <c r="O41">
        <f t="shared" si="16"/>
        <v>0.77196072198039623</v>
      </c>
      <c r="P41">
        <f t="shared" si="16"/>
        <v>0.70587870087242788</v>
      </c>
      <c r="Q41">
        <f t="shared" si="16"/>
        <v>0.71088456239465947</v>
      </c>
      <c r="R41">
        <f t="shared" si="16"/>
        <v>0.68692586885610341</v>
      </c>
      <c r="S41">
        <f t="shared" si="16"/>
        <v>0.65993022569812831</v>
      </c>
      <c r="T41">
        <f t="shared" si="16"/>
        <v>0.74412458189397823</v>
      </c>
      <c r="U41">
        <f t="shared" si="16"/>
        <v>0.7264412933865364</v>
      </c>
      <c r="V41">
        <f>($A40*V$4-1)/($A40*V$4)</f>
        <v>0.58723302208061368</v>
      </c>
      <c r="W41">
        <f t="shared" si="16"/>
        <v>0.75418040006169484</v>
      </c>
      <c r="X41">
        <f t="shared" si="16"/>
        <v>0.73713166890394521</v>
      </c>
      <c r="Y41">
        <f t="shared" si="16"/>
        <v>0.734870982324758</v>
      </c>
      <c r="Z41">
        <f t="shared" si="16"/>
        <v>0.70338757928724693</v>
      </c>
      <c r="AA41">
        <f t="shared" si="16"/>
        <v>0.61927467705304562</v>
      </c>
      <c r="AB41">
        <f t="shared" si="16"/>
        <v>0.74413641950983778</v>
      </c>
      <c r="AC41">
        <f t="shared" si="16"/>
        <v>0.71150514346526073</v>
      </c>
      <c r="AD41">
        <f t="shared" si="16"/>
        <v>0.68541040436591893</v>
      </c>
      <c r="AE41">
        <f t="shared" si="16"/>
        <v>0.70940354495815483</v>
      </c>
      <c r="AF41">
        <f t="shared" si="16"/>
        <v>0.67486513274181048</v>
      </c>
      <c r="AG41">
        <f t="shared" si="16"/>
        <v>0.77339329907575627</v>
      </c>
      <c r="AH41">
        <f t="shared" si="16"/>
        <v>0.71352688755123006</v>
      </c>
      <c r="AI41">
        <f t="shared" si="16"/>
        <v>0.58723302208061368</v>
      </c>
      <c r="AJ41">
        <f t="shared" si="16"/>
        <v>0.70369212322238395</v>
      </c>
      <c r="AK41">
        <f t="shared" si="16"/>
        <v>0.7580552278077044</v>
      </c>
      <c r="AL41">
        <f t="shared" si="16"/>
        <v>0.72846348315750564</v>
      </c>
      <c r="AM41">
        <f t="shared" si="16"/>
        <v>0.6056847228149328</v>
      </c>
      <c r="AN41">
        <f t="shared" si="16"/>
        <v>0.72425134220422449</v>
      </c>
      <c r="AO41">
        <f t="shared" si="16"/>
        <v>0.71541984686097393</v>
      </c>
      <c r="AP41">
        <f t="shared" si="16"/>
        <v>0.6974574553298043</v>
      </c>
      <c r="AQ41">
        <f t="shared" si="12"/>
        <v>0.75418040006169484</v>
      </c>
      <c r="AR41">
        <f t="shared" si="13"/>
        <v>0.73713166890394521</v>
      </c>
      <c r="AS41">
        <f t="shared" si="13"/>
        <v>0.73713166890394521</v>
      </c>
      <c r="AT41">
        <f t="shared" si="13"/>
        <v>0.73713166890394521</v>
      </c>
      <c r="AU41">
        <f t="shared" si="13"/>
        <v>0.73713166890394521</v>
      </c>
      <c r="AV41">
        <f t="shared" si="14"/>
        <v>0.75418040006169484</v>
      </c>
      <c r="AW41">
        <f t="shared" si="15"/>
        <v>0.73713166890394521</v>
      </c>
    </row>
    <row r="42" spans="1:49">
      <c r="A42" t="s">
        <v>365</v>
      </c>
      <c r="D42" t="s">
        <v>353</v>
      </c>
      <c r="E42" t="s">
        <v>358</v>
      </c>
      <c r="F42">
        <v>2011</v>
      </c>
      <c r="G42" t="s">
        <v>574</v>
      </c>
      <c r="H42" t="s">
        <v>350</v>
      </c>
      <c r="I42" t="s">
        <v>361</v>
      </c>
      <c r="J42" t="s">
        <v>362</v>
      </c>
      <c r="K42">
        <f t="shared" ref="K42:AP42" si="17">($A40*K$6-1)/($A40*K$6)</f>
        <v>0.73342989998483554</v>
      </c>
      <c r="L42">
        <f t="shared" si="17"/>
        <v>0.74630652641559103</v>
      </c>
      <c r="M42">
        <f t="shared" si="17"/>
        <v>0.75612523781889651</v>
      </c>
      <c r="N42">
        <f t="shared" si="17"/>
        <v>0.73481004666476779</v>
      </c>
      <c r="O42">
        <f t="shared" si="17"/>
        <v>0.78093982227395409</v>
      </c>
      <c r="P42">
        <f t="shared" si="17"/>
        <v>0.73224114915333183</v>
      </c>
      <c r="Q42">
        <f t="shared" si="17"/>
        <v>0.73869840986233293</v>
      </c>
      <c r="R42">
        <f t="shared" si="17"/>
        <v>0.73462965037578554</v>
      </c>
      <c r="S42">
        <f t="shared" si="17"/>
        <v>0.71228881877763206</v>
      </c>
      <c r="T42">
        <f t="shared" si="17"/>
        <v>0.76678265150534308</v>
      </c>
      <c r="U42">
        <f t="shared" si="17"/>
        <v>0.75477727360905666</v>
      </c>
      <c r="V42">
        <f>($A40*V$6-1)/($A40*V$6)</f>
        <v>0.6808802892722825</v>
      </c>
      <c r="W42">
        <f t="shared" si="17"/>
        <v>0.77222315329408431</v>
      </c>
      <c r="X42">
        <f t="shared" si="17"/>
        <v>0.75539841224648208</v>
      </c>
      <c r="Y42">
        <f t="shared" si="17"/>
        <v>0.7485839922067854</v>
      </c>
      <c r="Z42">
        <f t="shared" si="17"/>
        <v>0.74164459088990997</v>
      </c>
      <c r="AA42">
        <f t="shared" si="17"/>
        <v>0.69891121030402037</v>
      </c>
      <c r="AB42">
        <f t="shared" si="17"/>
        <v>0.76695724754374772</v>
      </c>
      <c r="AC42">
        <f t="shared" si="17"/>
        <v>0.74000749800154264</v>
      </c>
      <c r="AD42">
        <f t="shared" si="17"/>
        <v>0.7199645311297137</v>
      </c>
      <c r="AE42">
        <f t="shared" si="17"/>
        <v>0.73871912023713104</v>
      </c>
      <c r="AF42">
        <f t="shared" si="17"/>
        <v>0.71577827211220679</v>
      </c>
      <c r="AG42">
        <f t="shared" si="17"/>
        <v>0.78173499068349661</v>
      </c>
      <c r="AH42">
        <f t="shared" si="17"/>
        <v>0.74603827914484422</v>
      </c>
      <c r="AI42">
        <f t="shared" si="17"/>
        <v>0.6808802892722825</v>
      </c>
      <c r="AJ42">
        <f t="shared" si="17"/>
        <v>0.73092446714507664</v>
      </c>
      <c r="AK42">
        <f t="shared" si="17"/>
        <v>0.7736913259881556</v>
      </c>
      <c r="AL42">
        <f t="shared" si="17"/>
        <v>0.74587672300072227</v>
      </c>
      <c r="AM42">
        <f t="shared" si="17"/>
        <v>0.68682264022119566</v>
      </c>
      <c r="AN42">
        <f t="shared" si="17"/>
        <v>0.74591055921249416</v>
      </c>
      <c r="AO42">
        <f t="shared" si="17"/>
        <v>0.73636700305637115</v>
      </c>
      <c r="AP42">
        <f t="shared" si="17"/>
        <v>0.7394582468220503</v>
      </c>
      <c r="AQ42">
        <f t="shared" si="12"/>
        <v>0.77222315329408431</v>
      </c>
      <c r="AR42">
        <f t="shared" si="13"/>
        <v>0.75539841224648208</v>
      </c>
      <c r="AS42">
        <f t="shared" si="13"/>
        <v>0.75539841224648208</v>
      </c>
      <c r="AT42">
        <f t="shared" si="13"/>
        <v>0.75539841224648208</v>
      </c>
      <c r="AU42">
        <f t="shared" si="13"/>
        <v>0.75539841224648208</v>
      </c>
      <c r="AV42">
        <f t="shared" si="14"/>
        <v>0.77222315329408431</v>
      </c>
      <c r="AW42">
        <f t="shared" si="15"/>
        <v>0.75539841224648208</v>
      </c>
    </row>
    <row r="43" spans="1:49">
      <c r="D43" t="s">
        <v>582</v>
      </c>
      <c r="E43" t="s">
        <v>358</v>
      </c>
      <c r="F43">
        <v>2011</v>
      </c>
      <c r="G43" t="s">
        <v>359</v>
      </c>
      <c r="H43" t="s">
        <v>366</v>
      </c>
      <c r="I43" t="s">
        <v>361</v>
      </c>
      <c r="J43" t="s">
        <v>362</v>
      </c>
      <c r="K43">
        <f>($A44*K$3-1)/($A44*K$3)</f>
        <v>0.62611485404541045</v>
      </c>
      <c r="L43">
        <f t="shared" ref="L43:AP43" si="18">($A44*L$3-1)/($A44*L$3)</f>
        <v>0.68742946035016561</v>
      </c>
      <c r="M43">
        <f t="shared" si="18"/>
        <v>0.66688612243030809</v>
      </c>
      <c r="N43">
        <f t="shared" si="18"/>
        <v>0.64819730336933101</v>
      </c>
      <c r="O43">
        <f t="shared" si="18"/>
        <v>0.72350297607344893</v>
      </c>
      <c r="P43">
        <f t="shared" si="18"/>
        <v>0.62863327699762273</v>
      </c>
      <c r="Q43">
        <f t="shared" si="18"/>
        <v>0.65884393212207759</v>
      </c>
      <c r="R43">
        <f t="shared" si="18"/>
        <v>0.65818712506942201</v>
      </c>
      <c r="S43">
        <f t="shared" si="18"/>
        <v>0.56298006166165759</v>
      </c>
      <c r="T43">
        <f t="shared" si="18"/>
        <v>0.72911277903291027</v>
      </c>
      <c r="U43">
        <f t="shared" si="18"/>
        <v>0.70304179762912888</v>
      </c>
      <c r="V43">
        <f t="shared" si="18"/>
        <v>0.50590763496703672</v>
      </c>
      <c r="W43">
        <f t="shared" si="18"/>
        <v>0.7292478932029961</v>
      </c>
      <c r="X43">
        <f t="shared" si="18"/>
        <v>0.67737394001871198</v>
      </c>
      <c r="Y43">
        <f t="shared" si="18"/>
        <v>0.65083360984029914</v>
      </c>
      <c r="Z43">
        <f t="shared" si="18"/>
        <v>0.7120017810903938</v>
      </c>
      <c r="AA43">
        <f t="shared" si="18"/>
        <v>0.64219503044304127</v>
      </c>
      <c r="AB43">
        <f t="shared" si="18"/>
        <v>0.7182169709954408</v>
      </c>
      <c r="AC43">
        <f t="shared" si="18"/>
        <v>0.65739670177424203</v>
      </c>
      <c r="AD43">
        <f t="shared" si="18"/>
        <v>0.58404981683895363</v>
      </c>
      <c r="AE43">
        <f t="shared" si="18"/>
        <v>0.66746689045382257</v>
      </c>
      <c r="AF43">
        <f t="shared" si="18"/>
        <v>0.57319452756813061</v>
      </c>
      <c r="AG43">
        <f t="shared" si="18"/>
        <v>0.75203637405474388</v>
      </c>
      <c r="AH43">
        <f t="shared" si="18"/>
        <v>0.68677654063731064</v>
      </c>
      <c r="AI43">
        <f t="shared" si="18"/>
        <v>0.50590763496703672</v>
      </c>
      <c r="AJ43">
        <f t="shared" si="18"/>
        <v>0.62379796006758015</v>
      </c>
      <c r="AK43">
        <f t="shared" si="18"/>
        <v>0.7528407096436347</v>
      </c>
      <c r="AL43">
        <f t="shared" si="18"/>
        <v>0.63429797398240573</v>
      </c>
      <c r="AM43">
        <f t="shared" si="18"/>
        <v>0.48292772218386371</v>
      </c>
      <c r="AN43">
        <f t="shared" si="18"/>
        <v>0.65017172226376296</v>
      </c>
      <c r="AO43">
        <f t="shared" si="18"/>
        <v>0.62287735246350684</v>
      </c>
      <c r="AP43">
        <f t="shared" si="18"/>
        <v>0.69794403913830483</v>
      </c>
      <c r="AQ43">
        <f t="shared" si="12"/>
        <v>0.7292478932029961</v>
      </c>
      <c r="AR43">
        <f t="shared" si="13"/>
        <v>0.67737394001871198</v>
      </c>
      <c r="AS43">
        <f t="shared" si="13"/>
        <v>0.67737394001871198</v>
      </c>
      <c r="AT43">
        <f t="shared" si="13"/>
        <v>0.67737394001871198</v>
      </c>
      <c r="AU43">
        <f t="shared" si="13"/>
        <v>0.67737394001871198</v>
      </c>
      <c r="AV43">
        <f t="shared" si="14"/>
        <v>0.7292478932029961</v>
      </c>
      <c r="AW43">
        <f t="shared" si="15"/>
        <v>0.67737394001871198</v>
      </c>
    </row>
    <row r="44" spans="1:49">
      <c r="A44">
        <f>3.3+0.75/2</f>
        <v>3.6749999999999998</v>
      </c>
      <c r="D44" t="s">
        <v>583</v>
      </c>
      <c r="E44" t="s">
        <v>358</v>
      </c>
      <c r="F44">
        <v>2011</v>
      </c>
      <c r="G44" t="s">
        <v>359</v>
      </c>
      <c r="H44" t="s">
        <v>366</v>
      </c>
      <c r="I44" t="s">
        <v>361</v>
      </c>
      <c r="J44" t="s">
        <v>362</v>
      </c>
      <c r="K44">
        <f t="shared" ref="K44:AP44" si="19">($A44*K$4-1)/($A44*K$4)</f>
        <v>0.72921363759145286</v>
      </c>
      <c r="L44">
        <f t="shared" si="19"/>
        <v>0.73901086590123699</v>
      </c>
      <c r="M44">
        <f t="shared" si="19"/>
        <v>0.75709217017927077</v>
      </c>
      <c r="N44">
        <f t="shared" si="19"/>
        <v>0.72180948730086336</v>
      </c>
      <c r="O44">
        <f t="shared" si="19"/>
        <v>0.79057617324730256</v>
      </c>
      <c r="P44">
        <f t="shared" si="19"/>
        <v>0.72988860284202561</v>
      </c>
      <c r="Q44">
        <f t="shared" si="19"/>
        <v>0.7344858226073403</v>
      </c>
      <c r="R44">
        <f t="shared" si="19"/>
        <v>0.71248294078621743</v>
      </c>
      <c r="S44">
        <f t="shared" si="19"/>
        <v>0.68769102360032186</v>
      </c>
      <c r="T44">
        <f t="shared" si="19"/>
        <v>0.76501237112712295</v>
      </c>
      <c r="U44">
        <f t="shared" si="19"/>
        <v>0.74877261637539061</v>
      </c>
      <c r="V44">
        <f t="shared" si="19"/>
        <v>0.62092828558423707</v>
      </c>
      <c r="W44">
        <f t="shared" si="19"/>
        <v>0.77424730617910742</v>
      </c>
      <c r="X44">
        <f t="shared" si="19"/>
        <v>0.7585903081770925</v>
      </c>
      <c r="Y44">
        <f t="shared" si="19"/>
        <v>0.75651416744110422</v>
      </c>
      <c r="Z44">
        <f t="shared" si="19"/>
        <v>0.72760083812094101</v>
      </c>
      <c r="AA44">
        <f t="shared" si="19"/>
        <v>0.65035429525279698</v>
      </c>
      <c r="AB44">
        <f t="shared" si="19"/>
        <v>0.76502324240699382</v>
      </c>
      <c r="AC44">
        <f t="shared" si="19"/>
        <v>0.73505574399870888</v>
      </c>
      <c r="AD44">
        <f t="shared" si="19"/>
        <v>0.71109118768298674</v>
      </c>
      <c r="AE44">
        <f t="shared" si="19"/>
        <v>0.73312570455340742</v>
      </c>
      <c r="AF44">
        <f t="shared" si="19"/>
        <v>0.70140675455880552</v>
      </c>
      <c r="AG44">
        <f t="shared" si="19"/>
        <v>0.79189180527365366</v>
      </c>
      <c r="AH44">
        <f t="shared" si="19"/>
        <v>0.73691244775112963</v>
      </c>
      <c r="AI44">
        <f t="shared" si="19"/>
        <v>0.62092828558423707</v>
      </c>
      <c r="AJ44">
        <f t="shared" si="19"/>
        <v>0.72788052132667913</v>
      </c>
      <c r="AK44">
        <f t="shared" si="19"/>
        <v>0.77780582145605504</v>
      </c>
      <c r="AL44">
        <f t="shared" si="19"/>
        <v>0.75062972943036232</v>
      </c>
      <c r="AM44">
        <f t="shared" si="19"/>
        <v>0.63787372503412199</v>
      </c>
      <c r="AN44">
        <f t="shared" si="19"/>
        <v>0.74676143671816531</v>
      </c>
      <c r="AO44">
        <f t="shared" si="19"/>
        <v>0.73865087977028221</v>
      </c>
      <c r="AP44">
        <f t="shared" si="19"/>
        <v>0.72215480591512637</v>
      </c>
      <c r="AQ44">
        <f t="shared" si="12"/>
        <v>0.77424730617910742</v>
      </c>
      <c r="AR44">
        <f t="shared" si="13"/>
        <v>0.7585903081770925</v>
      </c>
      <c r="AS44">
        <f t="shared" si="13"/>
        <v>0.7585903081770925</v>
      </c>
      <c r="AT44">
        <f t="shared" si="13"/>
        <v>0.7585903081770925</v>
      </c>
      <c r="AU44">
        <f t="shared" si="13"/>
        <v>0.7585903081770925</v>
      </c>
      <c r="AV44">
        <f t="shared" si="14"/>
        <v>0.77424730617910742</v>
      </c>
      <c r="AW44">
        <f t="shared" si="15"/>
        <v>0.7585903081770925</v>
      </c>
    </row>
    <row r="45" spans="1:49">
      <c r="A45" t="s">
        <v>367</v>
      </c>
      <c r="B45" t="s">
        <v>364</v>
      </c>
      <c r="D45" t="s">
        <v>584</v>
      </c>
      <c r="E45" t="s">
        <v>358</v>
      </c>
      <c r="F45">
        <v>2011</v>
      </c>
      <c r="G45" t="s">
        <v>359</v>
      </c>
      <c r="H45" t="s">
        <v>366</v>
      </c>
      <c r="I45" t="s">
        <v>361</v>
      </c>
      <c r="J45" t="s">
        <v>362</v>
      </c>
      <c r="K45">
        <f t="shared" ref="K45:AP45" si="20">($A44*K$6-1)/($A44*K$6)</f>
        <v>0.75519072447586943</v>
      </c>
      <c r="L45">
        <f t="shared" si="20"/>
        <v>0.76701619772860408</v>
      </c>
      <c r="M45">
        <f t="shared" si="20"/>
        <v>0.77603338167041513</v>
      </c>
      <c r="N45">
        <f t="shared" si="20"/>
        <v>0.75645820612070502</v>
      </c>
      <c r="O45">
        <f t="shared" si="20"/>
        <v>0.79882228576179459</v>
      </c>
      <c r="P45">
        <f t="shared" si="20"/>
        <v>0.75409901452856998</v>
      </c>
      <c r="Q45">
        <f t="shared" si="20"/>
        <v>0.76002915191438747</v>
      </c>
      <c r="R45">
        <f t="shared" si="20"/>
        <v>0.75629253605939484</v>
      </c>
      <c r="S45">
        <f t="shared" si="20"/>
        <v>0.7357754458161927</v>
      </c>
      <c r="T45">
        <f t="shared" si="20"/>
        <v>0.78582080240286611</v>
      </c>
      <c r="U45">
        <f t="shared" si="20"/>
        <v>0.77479545535525607</v>
      </c>
      <c r="V45">
        <f>($A44*V$6-1)/($A44*V$6)</f>
        <v>0.70693087790311648</v>
      </c>
      <c r="W45">
        <f t="shared" si="20"/>
        <v>0.79081718159660797</v>
      </c>
      <c r="X45">
        <f t="shared" si="20"/>
        <v>0.77536588879778967</v>
      </c>
      <c r="Y45">
        <f t="shared" si="20"/>
        <v>0.76910774794500703</v>
      </c>
      <c r="Z45">
        <f t="shared" si="20"/>
        <v>0.76273482836828466</v>
      </c>
      <c r="AA45">
        <f t="shared" si="20"/>
        <v>0.72348988701389616</v>
      </c>
      <c r="AB45">
        <f t="shared" si="20"/>
        <v>0.78598114570344169</v>
      </c>
      <c r="AC45">
        <f t="shared" si="20"/>
        <v>0.76123137571570243</v>
      </c>
      <c r="AD45">
        <f t="shared" si="20"/>
        <v>0.7428245694048391</v>
      </c>
      <c r="AE45">
        <f t="shared" si="20"/>
        <v>0.76004817164634475</v>
      </c>
      <c r="AF45">
        <f t="shared" si="20"/>
        <v>0.73898004581733268</v>
      </c>
      <c r="AG45">
        <f t="shared" si="20"/>
        <v>0.79955254246443563</v>
      </c>
      <c r="AH45">
        <f t="shared" si="20"/>
        <v>0.76676984819424465</v>
      </c>
      <c r="AI45">
        <f t="shared" si="20"/>
        <v>0.70693087790311648</v>
      </c>
      <c r="AJ45">
        <f t="shared" si="20"/>
        <v>0.75288981676588673</v>
      </c>
      <c r="AK45">
        <f t="shared" si="20"/>
        <v>0.79216550345851022</v>
      </c>
      <c r="AL45">
        <f t="shared" si="20"/>
        <v>0.76662148030678579</v>
      </c>
      <c r="AM45">
        <f t="shared" si="20"/>
        <v>0.71238813897864905</v>
      </c>
      <c r="AN45">
        <f t="shared" si="20"/>
        <v>0.76665255437882118</v>
      </c>
      <c r="AO45">
        <f t="shared" si="20"/>
        <v>0.75788806403136122</v>
      </c>
      <c r="AP45">
        <f t="shared" si="20"/>
        <v>0.76072696136718909</v>
      </c>
      <c r="AQ45">
        <f t="shared" si="12"/>
        <v>0.79081718159660797</v>
      </c>
      <c r="AR45">
        <f t="shared" si="13"/>
        <v>0.77536588879778967</v>
      </c>
      <c r="AS45">
        <f t="shared" si="13"/>
        <v>0.77536588879778967</v>
      </c>
      <c r="AT45">
        <f t="shared" si="13"/>
        <v>0.77536588879778967</v>
      </c>
      <c r="AU45">
        <f t="shared" si="13"/>
        <v>0.77536588879778967</v>
      </c>
      <c r="AV45">
        <f t="shared" si="14"/>
        <v>0.79081718159660797</v>
      </c>
      <c r="AW45">
        <f t="shared" si="15"/>
        <v>0.77536588879778967</v>
      </c>
    </row>
    <row r="46" spans="1:49">
      <c r="A46">
        <f>3.8+0.75/2</f>
        <v>4.1749999999999998</v>
      </c>
      <c r="B46" t="s">
        <v>368</v>
      </c>
      <c r="D46" t="s">
        <v>348</v>
      </c>
      <c r="E46" t="s">
        <v>358</v>
      </c>
      <c r="F46">
        <v>2011</v>
      </c>
      <c r="G46" t="s">
        <v>575</v>
      </c>
      <c r="I46" t="s">
        <v>370</v>
      </c>
      <c r="J46" t="s">
        <v>362</v>
      </c>
      <c r="K46">
        <f t="shared" ref="K46:AA47" si="21">($A46*K$4-1)/($A46*K$4)</f>
        <v>0.7616431420715184</v>
      </c>
      <c r="L46">
        <f t="shared" si="21"/>
        <v>0.77026704962563974</v>
      </c>
      <c r="M46">
        <f t="shared" si="21"/>
        <v>0.78618292824163361</v>
      </c>
      <c r="N46">
        <f t="shared" si="21"/>
        <v>0.75512571636662817</v>
      </c>
      <c r="O46">
        <f t="shared" si="21"/>
        <v>0.81565687106199691</v>
      </c>
      <c r="P46">
        <f t="shared" si="21"/>
        <v>0.76223727316034584</v>
      </c>
      <c r="Q46">
        <f t="shared" si="21"/>
        <v>0.76628392768430553</v>
      </c>
      <c r="R46">
        <f t="shared" si="21"/>
        <v>0.746916121530383</v>
      </c>
      <c r="S46">
        <f t="shared" si="21"/>
        <v>0.72509329622303786</v>
      </c>
      <c r="T46">
        <f t="shared" si="21"/>
        <v>0.79315460212986266</v>
      </c>
      <c r="U46">
        <f t="shared" si="21"/>
        <v>0.778859728186721</v>
      </c>
      <c r="V46">
        <f t="shared" si="21"/>
        <v>0.66632609569390933</v>
      </c>
      <c r="W46">
        <f t="shared" si="21"/>
        <v>0.80128355693610065</v>
      </c>
      <c r="X46">
        <f t="shared" si="21"/>
        <v>0.78750164851516524</v>
      </c>
      <c r="Y46">
        <f t="shared" si="21"/>
        <v>0.78567414738827734</v>
      </c>
      <c r="Z46">
        <f t="shared" si="21"/>
        <v>0.76022349223819363</v>
      </c>
      <c r="AA46">
        <f t="shared" si="21"/>
        <v>0.69222803234827046</v>
      </c>
      <c r="AB46">
        <f t="shared" ref="AB46:AP47" si="22">($A46*AB$4-1)/($A46*AB$4)</f>
        <v>0.79316417146004847</v>
      </c>
      <c r="AC46">
        <f t="shared" si="22"/>
        <v>0.76678559501682753</v>
      </c>
      <c r="AD46">
        <f t="shared" si="22"/>
        <v>0.74569104544550335</v>
      </c>
      <c r="AE46">
        <f t="shared" si="22"/>
        <v>0.76508669802006524</v>
      </c>
      <c r="AF46">
        <f t="shared" si="22"/>
        <v>0.73716642467152349</v>
      </c>
      <c r="AG46">
        <f t="shared" si="22"/>
        <v>0.81681494236662933</v>
      </c>
      <c r="AH46">
        <f t="shared" si="22"/>
        <v>0.76841993903841943</v>
      </c>
      <c r="AI46">
        <f t="shared" si="22"/>
        <v>0.66632609569390933</v>
      </c>
      <c r="AJ46">
        <f t="shared" si="22"/>
        <v>0.76046968044923258</v>
      </c>
      <c r="AK46">
        <f t="shared" si="22"/>
        <v>0.80441590271880292</v>
      </c>
      <c r="AL46">
        <f t="shared" si="22"/>
        <v>0.78049443249259443</v>
      </c>
      <c r="AM46">
        <f t="shared" si="22"/>
        <v>0.68124214119770021</v>
      </c>
      <c r="AN46">
        <f t="shared" si="22"/>
        <v>0.77708940836868445</v>
      </c>
      <c r="AO46">
        <f t="shared" si="22"/>
        <v>0.76995017560617651</v>
      </c>
      <c r="AP46">
        <f t="shared" si="22"/>
        <v>0.75542967945822503</v>
      </c>
      <c r="AQ46">
        <f t="shared" si="12"/>
        <v>0.80128355693610065</v>
      </c>
      <c r="AR46">
        <f t="shared" si="13"/>
        <v>0.78750164851516524</v>
      </c>
      <c r="AS46">
        <f t="shared" si="13"/>
        <v>0.78750164851516524</v>
      </c>
      <c r="AT46">
        <f t="shared" si="13"/>
        <v>0.78750164851516524</v>
      </c>
      <c r="AU46">
        <f t="shared" si="13"/>
        <v>0.78750164851516524</v>
      </c>
      <c r="AV46">
        <f t="shared" si="14"/>
        <v>0.80128355693610065</v>
      </c>
      <c r="AW46">
        <f t="shared" si="15"/>
        <v>0.78750164851516524</v>
      </c>
    </row>
    <row r="47" spans="1:49">
      <c r="A47">
        <f>3.3+0.75/2</f>
        <v>3.6749999999999998</v>
      </c>
      <c r="B47" t="s">
        <v>371</v>
      </c>
      <c r="D47" t="s">
        <v>351</v>
      </c>
      <c r="E47" t="s">
        <v>358</v>
      </c>
      <c r="F47">
        <v>2011</v>
      </c>
      <c r="G47" t="s">
        <v>575</v>
      </c>
      <c r="I47" t="s">
        <v>370</v>
      </c>
      <c r="J47" t="s">
        <v>362</v>
      </c>
      <c r="K47">
        <f t="shared" si="21"/>
        <v>0.72921363759145286</v>
      </c>
      <c r="L47">
        <f t="shared" si="21"/>
        <v>0.73901086590123699</v>
      </c>
      <c r="M47">
        <f t="shared" si="21"/>
        <v>0.75709217017927077</v>
      </c>
      <c r="N47">
        <f t="shared" si="21"/>
        <v>0.72180948730086336</v>
      </c>
      <c r="O47">
        <f t="shared" si="21"/>
        <v>0.79057617324730256</v>
      </c>
      <c r="P47">
        <f t="shared" si="21"/>
        <v>0.72988860284202561</v>
      </c>
      <c r="Q47">
        <f t="shared" si="21"/>
        <v>0.7344858226073403</v>
      </c>
      <c r="R47">
        <f t="shared" si="21"/>
        <v>0.71248294078621743</v>
      </c>
      <c r="S47">
        <f t="shared" si="21"/>
        <v>0.68769102360032186</v>
      </c>
      <c r="T47">
        <f t="shared" si="21"/>
        <v>0.76501237112712295</v>
      </c>
      <c r="U47">
        <f t="shared" si="21"/>
        <v>0.74877261637539061</v>
      </c>
      <c r="V47">
        <f t="shared" si="21"/>
        <v>0.62092828558423707</v>
      </c>
      <c r="W47">
        <f t="shared" si="21"/>
        <v>0.77424730617910742</v>
      </c>
      <c r="X47">
        <f t="shared" si="21"/>
        <v>0.7585903081770925</v>
      </c>
      <c r="Y47">
        <f t="shared" si="21"/>
        <v>0.75651416744110422</v>
      </c>
      <c r="Z47">
        <f t="shared" si="21"/>
        <v>0.72760083812094101</v>
      </c>
      <c r="AA47">
        <f t="shared" si="21"/>
        <v>0.65035429525279698</v>
      </c>
      <c r="AB47">
        <f t="shared" si="22"/>
        <v>0.76502324240699382</v>
      </c>
      <c r="AC47">
        <f t="shared" si="22"/>
        <v>0.73505574399870888</v>
      </c>
      <c r="AD47">
        <f t="shared" si="22"/>
        <v>0.71109118768298674</v>
      </c>
      <c r="AE47">
        <f t="shared" si="22"/>
        <v>0.73312570455340742</v>
      </c>
      <c r="AF47">
        <f t="shared" si="22"/>
        <v>0.70140675455880552</v>
      </c>
      <c r="AG47">
        <f t="shared" si="22"/>
        <v>0.79189180527365366</v>
      </c>
      <c r="AH47">
        <f t="shared" si="22"/>
        <v>0.73691244775112963</v>
      </c>
      <c r="AI47">
        <f t="shared" si="22"/>
        <v>0.62092828558423707</v>
      </c>
      <c r="AJ47">
        <f t="shared" si="22"/>
        <v>0.72788052132667913</v>
      </c>
      <c r="AK47">
        <f t="shared" si="22"/>
        <v>0.77780582145605504</v>
      </c>
      <c r="AL47">
        <f t="shared" si="22"/>
        <v>0.75062972943036232</v>
      </c>
      <c r="AM47">
        <f t="shared" si="22"/>
        <v>0.63787372503412199</v>
      </c>
      <c r="AN47">
        <f t="shared" si="22"/>
        <v>0.74676143671816531</v>
      </c>
      <c r="AO47">
        <f t="shared" si="22"/>
        <v>0.73865087977028221</v>
      </c>
      <c r="AP47">
        <f t="shared" si="22"/>
        <v>0.72215480591512637</v>
      </c>
      <c r="AQ47">
        <f t="shared" si="12"/>
        <v>0.77424730617910742</v>
      </c>
      <c r="AR47">
        <f t="shared" si="13"/>
        <v>0.7585903081770925</v>
      </c>
      <c r="AS47">
        <f t="shared" si="13"/>
        <v>0.7585903081770925</v>
      </c>
      <c r="AT47">
        <f t="shared" si="13"/>
        <v>0.7585903081770925</v>
      </c>
      <c r="AU47">
        <f t="shared" si="13"/>
        <v>0.7585903081770925</v>
      </c>
      <c r="AV47">
        <f t="shared" si="14"/>
        <v>0.77424730617910742</v>
      </c>
      <c r="AW47">
        <f t="shared" si="15"/>
        <v>0.7585903081770925</v>
      </c>
    </row>
    <row r="48" spans="1:49">
      <c r="A48">
        <f>3.8+0.75/2</f>
        <v>4.1749999999999998</v>
      </c>
      <c r="B48" t="s">
        <v>372</v>
      </c>
      <c r="D48" t="s">
        <v>353</v>
      </c>
      <c r="E48" t="s">
        <v>358</v>
      </c>
      <c r="F48">
        <v>2011</v>
      </c>
      <c r="G48" t="s">
        <v>575</v>
      </c>
      <c r="I48" t="s">
        <v>370</v>
      </c>
      <c r="J48" t="s">
        <v>362</v>
      </c>
      <c r="K48">
        <f t="shared" ref="K48:AP48" si="23">($A49*K$6-1)/($A49*K$6)</f>
        <v>0.80755634490883854</v>
      </c>
      <c r="L48">
        <f t="shared" si="23"/>
        <v>0.81685230516633578</v>
      </c>
      <c r="M48">
        <f t="shared" si="23"/>
        <v>0.823940679708829</v>
      </c>
      <c r="N48">
        <f t="shared" si="23"/>
        <v>0.80855270748526009</v>
      </c>
      <c r="O48">
        <f t="shared" si="23"/>
        <v>0.84185495190900428</v>
      </c>
      <c r="P48">
        <f t="shared" si="23"/>
        <v>0.80669815580588122</v>
      </c>
      <c r="Q48">
        <f t="shared" si="23"/>
        <v>0.81135981460649709</v>
      </c>
      <c r="R48">
        <f t="shared" si="23"/>
        <v>0.80842247487021945</v>
      </c>
      <c r="S48">
        <f t="shared" si="23"/>
        <v>0.79229406703198035</v>
      </c>
      <c r="T48">
        <f t="shared" si="23"/>
        <v>0.83163453450920488</v>
      </c>
      <c r="U48">
        <f t="shared" si="23"/>
        <v>0.82296755046643122</v>
      </c>
      <c r="V48">
        <f t="shared" si="23"/>
        <v>0.76961946016982963</v>
      </c>
      <c r="W48">
        <f t="shared" si="23"/>
        <v>0.83556216949038165</v>
      </c>
      <c r="X48">
        <f t="shared" si="23"/>
        <v>0.82341596606029455</v>
      </c>
      <c r="Y48">
        <f t="shared" si="23"/>
        <v>0.81849646496211781</v>
      </c>
      <c r="Z48">
        <f t="shared" si="23"/>
        <v>0.81348673673870509</v>
      </c>
      <c r="AA48">
        <f t="shared" si="23"/>
        <v>0.78263643524621784</v>
      </c>
      <c r="AB48">
        <f t="shared" si="23"/>
        <v>0.8317605797775719</v>
      </c>
      <c r="AC48">
        <f t="shared" si="23"/>
        <v>0.81230487823640785</v>
      </c>
      <c r="AD48">
        <f t="shared" si="23"/>
        <v>0.7978353566979216</v>
      </c>
      <c r="AE48">
        <f t="shared" si="23"/>
        <v>0.81137476594659186</v>
      </c>
      <c r="AF48">
        <f t="shared" si="23"/>
        <v>0.79481319109704762</v>
      </c>
      <c r="AG48">
        <f t="shared" si="23"/>
        <v>0.84242900396936926</v>
      </c>
      <c r="AH48">
        <f t="shared" si="23"/>
        <v>0.81665865071954002</v>
      </c>
      <c r="AI48">
        <f t="shared" si="23"/>
        <v>0.76961946016982963</v>
      </c>
      <c r="AJ48">
        <f t="shared" si="23"/>
        <v>0.80574760997104466</v>
      </c>
      <c r="AK48">
        <f t="shared" si="23"/>
        <v>0.83662208025882889</v>
      </c>
      <c r="AL48">
        <f t="shared" si="23"/>
        <v>0.81654201927859626</v>
      </c>
      <c r="AM48">
        <f t="shared" si="23"/>
        <v>0.7739093926730557</v>
      </c>
      <c r="AN48">
        <f t="shared" si="23"/>
        <v>0.8165664464903033</v>
      </c>
      <c r="AO48">
        <f t="shared" si="23"/>
        <v>0.80967671343641767</v>
      </c>
      <c r="AP48">
        <f t="shared" si="23"/>
        <v>0.81190836000522348</v>
      </c>
      <c r="AQ48">
        <f t="shared" si="12"/>
        <v>0.83556216949038165</v>
      </c>
      <c r="AR48">
        <f t="shared" si="13"/>
        <v>0.82341596606029455</v>
      </c>
      <c r="AS48">
        <f t="shared" si="13"/>
        <v>0.82341596606029455</v>
      </c>
      <c r="AT48">
        <f t="shared" si="13"/>
        <v>0.82341596606029455</v>
      </c>
      <c r="AU48">
        <f t="shared" si="13"/>
        <v>0.82341596606029455</v>
      </c>
      <c r="AV48">
        <f t="shared" si="14"/>
        <v>0.83556216949038165</v>
      </c>
      <c r="AW48">
        <f t="shared" si="15"/>
        <v>0.82341596606029455</v>
      </c>
    </row>
    <row r="49" spans="1:49">
      <c r="A49">
        <f>4.3+0.75/2</f>
        <v>4.6749999999999998</v>
      </c>
      <c r="B49" t="s">
        <v>373</v>
      </c>
      <c r="D49" t="s">
        <v>374</v>
      </c>
    </row>
    <row r="50" spans="1:49">
      <c r="A50" t="s">
        <v>375</v>
      </c>
      <c r="D50" t="s">
        <v>374</v>
      </c>
    </row>
    <row r="51" spans="1:49">
      <c r="A51">
        <f>4.44+0.75/2</f>
        <v>4.8150000000000004</v>
      </c>
      <c r="B51" t="s">
        <v>364</v>
      </c>
      <c r="E51" t="s">
        <v>358</v>
      </c>
      <c r="F51">
        <v>2011</v>
      </c>
      <c r="G51" t="s">
        <v>576</v>
      </c>
      <c r="I51" t="s">
        <v>370</v>
      </c>
      <c r="J51" t="s">
        <v>362</v>
      </c>
      <c r="K51">
        <f t="shared" ref="K51:AP51" si="24">($A51*K$4-1)/($A51*K$4)</f>
        <v>0.79332505049814939</v>
      </c>
      <c r="L51">
        <f t="shared" si="24"/>
        <v>0.8008026858124706</v>
      </c>
      <c r="M51">
        <f t="shared" si="24"/>
        <v>0.81460305823651513</v>
      </c>
      <c r="N51">
        <f t="shared" si="24"/>
        <v>0.78767390775299539</v>
      </c>
      <c r="O51">
        <f t="shared" si="24"/>
        <v>0.84015938456569828</v>
      </c>
      <c r="P51">
        <f t="shared" si="24"/>
        <v>0.79384021089188872</v>
      </c>
      <c r="Q51">
        <f t="shared" si="24"/>
        <v>0.79734899233270529</v>
      </c>
      <c r="R51">
        <f t="shared" si="24"/>
        <v>0.78055551555334357</v>
      </c>
      <c r="S51">
        <f t="shared" si="24"/>
        <v>0.76163333576971615</v>
      </c>
      <c r="T51">
        <f t="shared" si="24"/>
        <v>0.82064807142101281</v>
      </c>
      <c r="U51">
        <f t="shared" si="24"/>
        <v>0.8082532430279461</v>
      </c>
      <c r="V51">
        <f t="shared" si="24"/>
        <v>0.71067735192566384</v>
      </c>
      <c r="W51">
        <f t="shared" si="24"/>
        <v>0.82769654209931887</v>
      </c>
      <c r="X51">
        <f t="shared" si="24"/>
        <v>0.81574649689528878</v>
      </c>
      <c r="Y51">
        <f t="shared" si="24"/>
        <v>0.81416190349866213</v>
      </c>
      <c r="Z51">
        <f t="shared" si="24"/>
        <v>0.79209409763124783</v>
      </c>
      <c r="AA51">
        <f t="shared" si="24"/>
        <v>0.73313645587830301</v>
      </c>
      <c r="AB51">
        <f t="shared" si="24"/>
        <v>0.8206563688153069</v>
      </c>
      <c r="AC51">
        <f t="shared" si="24"/>
        <v>0.7977839790644351</v>
      </c>
      <c r="AD51">
        <f t="shared" si="24"/>
        <v>0.77949327408826097</v>
      </c>
      <c r="AE51">
        <f t="shared" si="24"/>
        <v>0.79631089599870664</v>
      </c>
      <c r="AF51">
        <f t="shared" si="24"/>
        <v>0.77210172855734382</v>
      </c>
      <c r="AG51">
        <f t="shared" si="24"/>
        <v>0.8411635273895488</v>
      </c>
      <c r="AH51">
        <f t="shared" si="24"/>
        <v>0.79920108940506773</v>
      </c>
      <c r="AI51">
        <f t="shared" si="24"/>
        <v>0.71067735192566384</v>
      </c>
      <c r="AJ51">
        <f t="shared" si="24"/>
        <v>0.79230756300634386</v>
      </c>
      <c r="AK51">
        <f t="shared" si="24"/>
        <v>0.83041254285586763</v>
      </c>
      <c r="AL51">
        <f t="shared" si="24"/>
        <v>0.80967066576460678</v>
      </c>
      <c r="AM51">
        <f t="shared" si="24"/>
        <v>0.72361078701981274</v>
      </c>
      <c r="AN51">
        <f t="shared" si="24"/>
        <v>0.80671823051697977</v>
      </c>
      <c r="AO51">
        <f t="shared" si="24"/>
        <v>0.80052793004273881</v>
      </c>
      <c r="AP51">
        <f t="shared" si="24"/>
        <v>0.78793746868911518</v>
      </c>
      <c r="AQ51">
        <f>$W51</f>
        <v>0.82769654209931887</v>
      </c>
      <c r="AR51">
        <f>$X51</f>
        <v>0.81574649689528878</v>
      </c>
      <c r="AS51">
        <f>$X51</f>
        <v>0.81574649689528878</v>
      </c>
      <c r="AT51">
        <f>$X51</f>
        <v>0.81574649689528878</v>
      </c>
      <c r="AU51">
        <f>$X51</f>
        <v>0.81574649689528878</v>
      </c>
      <c r="AV51">
        <f>$W51</f>
        <v>0.82769654209931887</v>
      </c>
      <c r="AW51">
        <f>$X51</f>
        <v>0.81574649689528878</v>
      </c>
    </row>
    <row r="52" spans="1:49">
      <c r="A52" t="s">
        <v>376</v>
      </c>
      <c r="D52" t="s">
        <v>374</v>
      </c>
    </row>
    <row r="53" spans="1:49">
      <c r="A53">
        <f>4+0.75/2</f>
        <v>4.375</v>
      </c>
      <c r="B53" t="s">
        <v>364</v>
      </c>
      <c r="E53" t="s">
        <v>358</v>
      </c>
      <c r="F53">
        <v>2011</v>
      </c>
      <c r="G53" t="s">
        <v>577</v>
      </c>
      <c r="I53" t="s">
        <v>370</v>
      </c>
      <c r="J53" t="s">
        <v>362</v>
      </c>
      <c r="K53">
        <f t="shared" ref="K53:AP53" si="25">($A53*K$4-1)/($A53*K$4)</f>
        <v>0.77253945557682047</v>
      </c>
      <c r="L53">
        <f t="shared" si="25"/>
        <v>0.78076912735703907</v>
      </c>
      <c r="M53">
        <f t="shared" si="25"/>
        <v>0.79595742295058747</v>
      </c>
      <c r="N53">
        <f t="shared" si="25"/>
        <v>0.76631996933272517</v>
      </c>
      <c r="O53">
        <f t="shared" si="25"/>
        <v>0.82408398552773421</v>
      </c>
      <c r="P53">
        <f t="shared" si="25"/>
        <v>0.77310642638730154</v>
      </c>
      <c r="Q53">
        <f t="shared" si="25"/>
        <v>0.77696809099016584</v>
      </c>
      <c r="R53">
        <f t="shared" si="25"/>
        <v>0.75848567026042268</v>
      </c>
      <c r="S53">
        <f t="shared" si="25"/>
        <v>0.73766045982427042</v>
      </c>
      <c r="T53">
        <f t="shared" si="25"/>
        <v>0.80261039174678328</v>
      </c>
      <c r="U53">
        <f t="shared" si="25"/>
        <v>0.78896899775532803</v>
      </c>
      <c r="V53">
        <f t="shared" si="25"/>
        <v>0.68157975989075914</v>
      </c>
      <c r="W53">
        <f t="shared" si="25"/>
        <v>0.8103677371904503</v>
      </c>
      <c r="X53">
        <f t="shared" si="25"/>
        <v>0.79721585886875779</v>
      </c>
      <c r="Y53">
        <f t="shared" si="25"/>
        <v>0.79547190065052753</v>
      </c>
      <c r="Z53">
        <f t="shared" si="25"/>
        <v>0.77118470402159045</v>
      </c>
      <c r="AA53">
        <f t="shared" si="25"/>
        <v>0.70629760801234953</v>
      </c>
      <c r="AB53">
        <f t="shared" si="25"/>
        <v>0.80261952362187483</v>
      </c>
      <c r="AC53">
        <f t="shared" si="25"/>
        <v>0.77744682495891537</v>
      </c>
      <c r="AD53">
        <f t="shared" si="25"/>
        <v>0.75731659765370896</v>
      </c>
      <c r="AE53">
        <f t="shared" si="25"/>
        <v>0.77582559182486222</v>
      </c>
      <c r="AF53">
        <f t="shared" si="25"/>
        <v>0.74918167382939671</v>
      </c>
      <c r="AG53">
        <f t="shared" si="25"/>
        <v>0.82518911642986914</v>
      </c>
      <c r="AH53">
        <f t="shared" si="25"/>
        <v>0.77900645611094887</v>
      </c>
      <c r="AI53">
        <f t="shared" si="25"/>
        <v>0.68157975989075914</v>
      </c>
      <c r="AJ53">
        <f t="shared" si="25"/>
        <v>0.77141963791441048</v>
      </c>
      <c r="AK53">
        <f t="shared" si="25"/>
        <v>0.81335689002308631</v>
      </c>
      <c r="AL53">
        <f t="shared" si="25"/>
        <v>0.79052897272150435</v>
      </c>
      <c r="AM53">
        <f t="shared" si="25"/>
        <v>0.69581392902866246</v>
      </c>
      <c r="AN53">
        <f t="shared" si="25"/>
        <v>0.78727960684325882</v>
      </c>
      <c r="AO53">
        <f t="shared" si="25"/>
        <v>0.780466739007037</v>
      </c>
      <c r="AP53">
        <f t="shared" si="25"/>
        <v>0.76661003696870622</v>
      </c>
      <c r="AQ53">
        <f>$W53</f>
        <v>0.8103677371904503</v>
      </c>
      <c r="AR53">
        <f>$X53</f>
        <v>0.79721585886875779</v>
      </c>
      <c r="AS53">
        <f>$X53</f>
        <v>0.79721585886875779</v>
      </c>
      <c r="AT53">
        <f>$X53</f>
        <v>0.79721585886875779</v>
      </c>
      <c r="AU53">
        <f>$X53</f>
        <v>0.79721585886875779</v>
      </c>
      <c r="AV53">
        <f>$W53</f>
        <v>0.8103677371904503</v>
      </c>
      <c r="AW53">
        <f>$X53</f>
        <v>0.79721585886875779</v>
      </c>
    </row>
    <row r="54" spans="1:49">
      <c r="A54" t="s">
        <v>378</v>
      </c>
      <c r="D54" t="s">
        <v>374</v>
      </c>
    </row>
    <row r="57" spans="1:49">
      <c r="D57" t="s">
        <v>348</v>
      </c>
      <c r="E57" t="s">
        <v>358</v>
      </c>
      <c r="F57">
        <v>2011</v>
      </c>
      <c r="G57" t="s">
        <v>379</v>
      </c>
      <c r="H57" t="s">
        <v>380</v>
      </c>
      <c r="I57" t="s">
        <v>381</v>
      </c>
      <c r="J57" t="s">
        <v>382</v>
      </c>
      <c r="K57">
        <f t="shared" ref="K57:AW63" si="26">K40</f>
        <v>0.59288061884944698</v>
      </c>
      <c r="L57">
        <f t="shared" si="26"/>
        <v>0.65964541238129148</v>
      </c>
      <c r="M57">
        <f t="shared" si="26"/>
        <v>0.63727599997966877</v>
      </c>
      <c r="N57">
        <f t="shared" si="26"/>
        <v>0.6169259525577161</v>
      </c>
      <c r="O57">
        <f t="shared" si="26"/>
        <v>0.69892546283553325</v>
      </c>
      <c r="P57">
        <f t="shared" si="26"/>
        <v>0.59562290161963372</v>
      </c>
      <c r="Q57">
        <f t="shared" si="26"/>
        <v>0.62851894831070676</v>
      </c>
      <c r="R57">
        <f t="shared" si="26"/>
        <v>0.62780375840892622</v>
      </c>
      <c r="S57">
        <f t="shared" si="26"/>
        <v>0.52413384492047166</v>
      </c>
      <c r="T57">
        <f t="shared" si="26"/>
        <v>0.70503391494694678</v>
      </c>
      <c r="U57">
        <f t="shared" si="26"/>
        <v>0.67664551297394027</v>
      </c>
      <c r="V57">
        <f t="shared" ref="V57:V63" si="27">V40</f>
        <v>0.46198831363077336</v>
      </c>
      <c r="W57">
        <f t="shared" si="26"/>
        <v>0.70518103926548459</v>
      </c>
      <c r="X57">
        <f t="shared" si="26"/>
        <v>0.64869606802037527</v>
      </c>
      <c r="Y57">
        <f t="shared" si="26"/>
        <v>0.61979659738165915</v>
      </c>
      <c r="Z57">
        <f t="shared" si="26"/>
        <v>0.68640193940953997</v>
      </c>
      <c r="AA57">
        <f t="shared" si="26"/>
        <v>0.61039014426020044</v>
      </c>
      <c r="AB57">
        <f t="shared" si="26"/>
        <v>0.69316959063948003</v>
      </c>
      <c r="AC57">
        <f t="shared" si="26"/>
        <v>0.62694307526528581</v>
      </c>
      <c r="AD57">
        <f t="shared" si="26"/>
        <v>0.54707646722463843</v>
      </c>
      <c r="AE57">
        <f t="shared" si="26"/>
        <v>0.6379083918274957</v>
      </c>
      <c r="AF57">
        <f t="shared" si="26"/>
        <v>0.53525626335196441</v>
      </c>
      <c r="AG57">
        <f t="shared" si="26"/>
        <v>0.72999516285960997</v>
      </c>
      <c r="AH57">
        <f t="shared" si="26"/>
        <v>0.65893445536062722</v>
      </c>
      <c r="AI57">
        <f t="shared" si="26"/>
        <v>0.46198831363077336</v>
      </c>
      <c r="AJ57">
        <f t="shared" si="26"/>
        <v>0.59035777874025397</v>
      </c>
      <c r="AK57">
        <f t="shared" si="26"/>
        <v>0.73087099494529106</v>
      </c>
      <c r="AL57">
        <f t="shared" si="26"/>
        <v>0.60179112722528627</v>
      </c>
      <c r="AM57">
        <f t="shared" si="26"/>
        <v>0.43696574193354049</v>
      </c>
      <c r="AN57">
        <f t="shared" si="26"/>
        <v>0.6190758753538752</v>
      </c>
      <c r="AO57">
        <f t="shared" si="26"/>
        <v>0.58935533934915185</v>
      </c>
      <c r="AP57">
        <f t="shared" si="26"/>
        <v>0.67109462039504308</v>
      </c>
      <c r="AQ57">
        <f t="shared" si="26"/>
        <v>0.70518103926548459</v>
      </c>
      <c r="AR57">
        <f t="shared" si="26"/>
        <v>0.64869606802037527</v>
      </c>
      <c r="AS57">
        <f t="shared" si="26"/>
        <v>0.64869606802037527</v>
      </c>
      <c r="AT57">
        <f t="shared" si="26"/>
        <v>0.64869606802037527</v>
      </c>
      <c r="AU57">
        <f t="shared" si="26"/>
        <v>0.64869606802037527</v>
      </c>
      <c r="AV57">
        <f t="shared" si="26"/>
        <v>0.70518103926548459</v>
      </c>
      <c r="AW57">
        <f t="shared" si="26"/>
        <v>0.64869606802037527</v>
      </c>
    </row>
    <row r="58" spans="1:49">
      <c r="A58" t="s">
        <v>363</v>
      </c>
      <c r="D58" t="s">
        <v>351</v>
      </c>
      <c r="E58" t="s">
        <v>358</v>
      </c>
      <c r="F58">
        <v>2011</v>
      </c>
      <c r="G58" t="s">
        <v>379</v>
      </c>
      <c r="H58" t="s">
        <v>360</v>
      </c>
      <c r="I58" t="s">
        <v>381</v>
      </c>
      <c r="J58" t="s">
        <v>382</v>
      </c>
      <c r="K58">
        <f t="shared" si="26"/>
        <v>0.70514373871069314</v>
      </c>
      <c r="L58">
        <f t="shared" si="26"/>
        <v>0.71581183175912466</v>
      </c>
      <c r="M58">
        <f t="shared" si="26"/>
        <v>0.73550036308409483</v>
      </c>
      <c r="N58">
        <f t="shared" si="26"/>
        <v>0.69708144172760678</v>
      </c>
      <c r="O58">
        <f t="shared" si="26"/>
        <v>0.77196072198039623</v>
      </c>
      <c r="P58">
        <f t="shared" si="26"/>
        <v>0.70587870087242788</v>
      </c>
      <c r="Q58">
        <f t="shared" si="26"/>
        <v>0.71088456239465947</v>
      </c>
      <c r="R58">
        <f t="shared" si="26"/>
        <v>0.68692586885610341</v>
      </c>
      <c r="S58">
        <f t="shared" si="26"/>
        <v>0.65993022569812831</v>
      </c>
      <c r="T58">
        <f t="shared" si="26"/>
        <v>0.74412458189397823</v>
      </c>
      <c r="U58">
        <f t="shared" si="26"/>
        <v>0.7264412933865364</v>
      </c>
      <c r="V58">
        <f t="shared" si="27"/>
        <v>0.58723302208061368</v>
      </c>
      <c r="W58">
        <f t="shared" si="26"/>
        <v>0.75418040006169484</v>
      </c>
      <c r="X58">
        <f t="shared" si="26"/>
        <v>0.73713166890394521</v>
      </c>
      <c r="Y58">
        <f t="shared" si="26"/>
        <v>0.734870982324758</v>
      </c>
      <c r="Z58">
        <f t="shared" si="26"/>
        <v>0.70338757928724693</v>
      </c>
      <c r="AA58">
        <f t="shared" si="26"/>
        <v>0.61927467705304562</v>
      </c>
      <c r="AB58">
        <f t="shared" si="26"/>
        <v>0.74413641950983778</v>
      </c>
      <c r="AC58">
        <f t="shared" si="26"/>
        <v>0.71150514346526073</v>
      </c>
      <c r="AD58">
        <f t="shared" si="26"/>
        <v>0.68541040436591893</v>
      </c>
      <c r="AE58">
        <f t="shared" si="26"/>
        <v>0.70940354495815483</v>
      </c>
      <c r="AF58">
        <f t="shared" si="26"/>
        <v>0.67486513274181048</v>
      </c>
      <c r="AG58">
        <f t="shared" si="26"/>
        <v>0.77339329907575627</v>
      </c>
      <c r="AH58">
        <f t="shared" si="26"/>
        <v>0.71352688755123006</v>
      </c>
      <c r="AI58">
        <f t="shared" si="26"/>
        <v>0.58723302208061368</v>
      </c>
      <c r="AJ58">
        <f t="shared" si="26"/>
        <v>0.70369212322238395</v>
      </c>
      <c r="AK58">
        <f t="shared" si="26"/>
        <v>0.7580552278077044</v>
      </c>
      <c r="AL58">
        <f t="shared" si="26"/>
        <v>0.72846348315750564</v>
      </c>
      <c r="AM58">
        <f t="shared" si="26"/>
        <v>0.6056847228149328</v>
      </c>
      <c r="AN58">
        <f t="shared" si="26"/>
        <v>0.72425134220422449</v>
      </c>
      <c r="AO58">
        <f t="shared" si="26"/>
        <v>0.71541984686097393</v>
      </c>
      <c r="AP58">
        <f t="shared" si="26"/>
        <v>0.6974574553298043</v>
      </c>
      <c r="AQ58">
        <f t="shared" si="26"/>
        <v>0.75418040006169484</v>
      </c>
      <c r="AR58">
        <f t="shared" si="26"/>
        <v>0.73713166890394521</v>
      </c>
      <c r="AS58">
        <f t="shared" si="26"/>
        <v>0.73713166890394521</v>
      </c>
      <c r="AT58">
        <f t="shared" si="26"/>
        <v>0.73713166890394521</v>
      </c>
      <c r="AU58">
        <f t="shared" si="26"/>
        <v>0.73713166890394521</v>
      </c>
      <c r="AV58">
        <f t="shared" si="26"/>
        <v>0.75418040006169484</v>
      </c>
      <c r="AW58">
        <f t="shared" si="26"/>
        <v>0.73713166890394521</v>
      </c>
    </row>
    <row r="59" spans="1:49">
      <c r="A59" t="s">
        <v>383</v>
      </c>
      <c r="D59" t="s">
        <v>353</v>
      </c>
      <c r="E59" t="s">
        <v>358</v>
      </c>
      <c r="F59">
        <v>2011</v>
      </c>
      <c r="G59" t="s">
        <v>379</v>
      </c>
      <c r="H59" t="s">
        <v>360</v>
      </c>
      <c r="I59" t="s">
        <v>381</v>
      </c>
      <c r="J59" t="s">
        <v>382</v>
      </c>
      <c r="K59">
        <f t="shared" si="26"/>
        <v>0.73342989998483554</v>
      </c>
      <c r="L59">
        <f t="shared" si="26"/>
        <v>0.74630652641559103</v>
      </c>
      <c r="M59">
        <f t="shared" si="26"/>
        <v>0.75612523781889651</v>
      </c>
      <c r="N59">
        <f t="shared" si="26"/>
        <v>0.73481004666476779</v>
      </c>
      <c r="O59">
        <f t="shared" si="26"/>
        <v>0.78093982227395409</v>
      </c>
      <c r="P59">
        <f t="shared" si="26"/>
        <v>0.73224114915333183</v>
      </c>
      <c r="Q59">
        <f t="shared" si="26"/>
        <v>0.73869840986233293</v>
      </c>
      <c r="R59">
        <f t="shared" si="26"/>
        <v>0.73462965037578554</v>
      </c>
      <c r="S59">
        <f t="shared" si="26"/>
        <v>0.71228881877763206</v>
      </c>
      <c r="T59">
        <f t="shared" si="26"/>
        <v>0.76678265150534308</v>
      </c>
      <c r="U59">
        <f t="shared" si="26"/>
        <v>0.75477727360905666</v>
      </c>
      <c r="V59">
        <f t="shared" si="27"/>
        <v>0.6808802892722825</v>
      </c>
      <c r="W59">
        <f t="shared" si="26"/>
        <v>0.77222315329408431</v>
      </c>
      <c r="X59">
        <f t="shared" si="26"/>
        <v>0.75539841224648208</v>
      </c>
      <c r="Y59">
        <f t="shared" si="26"/>
        <v>0.7485839922067854</v>
      </c>
      <c r="Z59">
        <f t="shared" si="26"/>
        <v>0.74164459088990997</v>
      </c>
      <c r="AA59">
        <f t="shared" si="26"/>
        <v>0.69891121030402037</v>
      </c>
      <c r="AB59">
        <f t="shared" si="26"/>
        <v>0.76695724754374772</v>
      </c>
      <c r="AC59">
        <f t="shared" si="26"/>
        <v>0.74000749800154264</v>
      </c>
      <c r="AD59">
        <f t="shared" si="26"/>
        <v>0.7199645311297137</v>
      </c>
      <c r="AE59">
        <f t="shared" si="26"/>
        <v>0.73871912023713104</v>
      </c>
      <c r="AF59">
        <f t="shared" si="26"/>
        <v>0.71577827211220679</v>
      </c>
      <c r="AG59">
        <f t="shared" si="26"/>
        <v>0.78173499068349661</v>
      </c>
      <c r="AH59">
        <f t="shared" si="26"/>
        <v>0.74603827914484422</v>
      </c>
      <c r="AI59">
        <f t="shared" si="26"/>
        <v>0.6808802892722825</v>
      </c>
      <c r="AJ59">
        <f t="shared" si="26"/>
        <v>0.73092446714507664</v>
      </c>
      <c r="AK59">
        <f t="shared" si="26"/>
        <v>0.7736913259881556</v>
      </c>
      <c r="AL59">
        <f t="shared" si="26"/>
        <v>0.74587672300072227</v>
      </c>
      <c r="AM59">
        <f t="shared" si="26"/>
        <v>0.68682264022119566</v>
      </c>
      <c r="AN59">
        <f t="shared" si="26"/>
        <v>0.74591055921249416</v>
      </c>
      <c r="AO59">
        <f t="shared" si="26"/>
        <v>0.73636700305637115</v>
      </c>
      <c r="AP59">
        <f t="shared" si="26"/>
        <v>0.7394582468220503</v>
      </c>
      <c r="AQ59">
        <f t="shared" si="26"/>
        <v>0.77222315329408431</v>
      </c>
      <c r="AR59">
        <f t="shared" si="26"/>
        <v>0.75539841224648208</v>
      </c>
      <c r="AS59">
        <f t="shared" si="26"/>
        <v>0.75539841224648208</v>
      </c>
      <c r="AT59">
        <f t="shared" si="26"/>
        <v>0.75539841224648208</v>
      </c>
      <c r="AU59">
        <f t="shared" si="26"/>
        <v>0.75539841224648208</v>
      </c>
      <c r="AV59">
        <f t="shared" si="26"/>
        <v>0.77222315329408431</v>
      </c>
      <c r="AW59">
        <f t="shared" si="26"/>
        <v>0.75539841224648208</v>
      </c>
    </row>
    <row r="60" spans="1:49">
      <c r="D60" t="s">
        <v>348</v>
      </c>
      <c r="E60" t="s">
        <v>358</v>
      </c>
      <c r="F60">
        <v>2011</v>
      </c>
      <c r="G60" t="s">
        <v>379</v>
      </c>
      <c r="H60" t="s">
        <v>384</v>
      </c>
      <c r="I60" t="s">
        <v>381</v>
      </c>
      <c r="J60" t="s">
        <v>382</v>
      </c>
      <c r="K60">
        <f t="shared" si="26"/>
        <v>0.62611485404541045</v>
      </c>
      <c r="L60">
        <f t="shared" si="26"/>
        <v>0.68742946035016561</v>
      </c>
      <c r="M60">
        <f t="shared" si="26"/>
        <v>0.66688612243030809</v>
      </c>
      <c r="N60">
        <f t="shared" si="26"/>
        <v>0.64819730336933101</v>
      </c>
      <c r="O60">
        <f t="shared" si="26"/>
        <v>0.72350297607344893</v>
      </c>
      <c r="P60">
        <f t="shared" si="26"/>
        <v>0.62863327699762273</v>
      </c>
      <c r="Q60">
        <f t="shared" si="26"/>
        <v>0.65884393212207759</v>
      </c>
      <c r="R60">
        <f t="shared" si="26"/>
        <v>0.65818712506942201</v>
      </c>
      <c r="S60">
        <f t="shared" si="26"/>
        <v>0.56298006166165759</v>
      </c>
      <c r="T60">
        <f t="shared" si="26"/>
        <v>0.72911277903291027</v>
      </c>
      <c r="U60">
        <f t="shared" si="26"/>
        <v>0.70304179762912888</v>
      </c>
      <c r="V60">
        <f t="shared" si="27"/>
        <v>0.50590763496703672</v>
      </c>
      <c r="W60">
        <f t="shared" si="26"/>
        <v>0.7292478932029961</v>
      </c>
      <c r="X60">
        <f t="shared" si="26"/>
        <v>0.67737394001871198</v>
      </c>
      <c r="Y60">
        <f t="shared" si="26"/>
        <v>0.65083360984029914</v>
      </c>
      <c r="Z60">
        <f t="shared" si="26"/>
        <v>0.7120017810903938</v>
      </c>
      <c r="AA60">
        <f t="shared" si="26"/>
        <v>0.64219503044304127</v>
      </c>
      <c r="AB60">
        <f t="shared" si="26"/>
        <v>0.7182169709954408</v>
      </c>
      <c r="AC60">
        <f t="shared" si="26"/>
        <v>0.65739670177424203</v>
      </c>
      <c r="AD60">
        <f t="shared" si="26"/>
        <v>0.58404981683895363</v>
      </c>
      <c r="AE60">
        <f t="shared" si="26"/>
        <v>0.66746689045382257</v>
      </c>
      <c r="AF60">
        <f t="shared" si="26"/>
        <v>0.57319452756813061</v>
      </c>
      <c r="AG60">
        <f t="shared" si="26"/>
        <v>0.75203637405474388</v>
      </c>
      <c r="AH60">
        <f t="shared" si="26"/>
        <v>0.68677654063731064</v>
      </c>
      <c r="AI60">
        <f t="shared" si="26"/>
        <v>0.50590763496703672</v>
      </c>
      <c r="AJ60">
        <f t="shared" si="26"/>
        <v>0.62379796006758015</v>
      </c>
      <c r="AK60">
        <f t="shared" si="26"/>
        <v>0.7528407096436347</v>
      </c>
      <c r="AL60">
        <f t="shared" si="26"/>
        <v>0.63429797398240573</v>
      </c>
      <c r="AM60">
        <f t="shared" si="26"/>
        <v>0.48292772218386371</v>
      </c>
      <c r="AN60">
        <f t="shared" si="26"/>
        <v>0.65017172226376296</v>
      </c>
      <c r="AO60">
        <f t="shared" si="26"/>
        <v>0.62287735246350684</v>
      </c>
      <c r="AP60">
        <f t="shared" si="26"/>
        <v>0.69794403913830483</v>
      </c>
      <c r="AQ60">
        <f t="shared" si="26"/>
        <v>0.7292478932029961</v>
      </c>
      <c r="AR60">
        <f t="shared" si="26"/>
        <v>0.67737394001871198</v>
      </c>
      <c r="AS60">
        <f t="shared" si="26"/>
        <v>0.67737394001871198</v>
      </c>
      <c r="AT60">
        <f t="shared" si="26"/>
        <v>0.67737394001871198</v>
      </c>
      <c r="AU60">
        <f t="shared" si="26"/>
        <v>0.67737394001871198</v>
      </c>
      <c r="AV60">
        <f t="shared" si="26"/>
        <v>0.7292478932029961</v>
      </c>
      <c r="AW60">
        <f t="shared" si="26"/>
        <v>0.67737394001871198</v>
      </c>
    </row>
    <row r="61" spans="1:49">
      <c r="A61" t="s">
        <v>367</v>
      </c>
      <c r="D61" t="s">
        <v>351</v>
      </c>
      <c r="E61" t="s">
        <v>358</v>
      </c>
      <c r="F61">
        <v>2011</v>
      </c>
      <c r="G61" t="s">
        <v>379</v>
      </c>
      <c r="H61" t="s">
        <v>384</v>
      </c>
      <c r="I61" t="s">
        <v>381</v>
      </c>
      <c r="J61" t="s">
        <v>382</v>
      </c>
      <c r="K61">
        <f t="shared" si="26"/>
        <v>0.72921363759145286</v>
      </c>
      <c r="L61">
        <f t="shared" si="26"/>
        <v>0.73901086590123699</v>
      </c>
      <c r="M61">
        <f t="shared" si="26"/>
        <v>0.75709217017927077</v>
      </c>
      <c r="N61">
        <f t="shared" si="26"/>
        <v>0.72180948730086336</v>
      </c>
      <c r="O61">
        <f t="shared" si="26"/>
        <v>0.79057617324730256</v>
      </c>
      <c r="P61">
        <f t="shared" si="26"/>
        <v>0.72988860284202561</v>
      </c>
      <c r="Q61">
        <f t="shared" si="26"/>
        <v>0.7344858226073403</v>
      </c>
      <c r="R61">
        <f t="shared" si="26"/>
        <v>0.71248294078621743</v>
      </c>
      <c r="S61">
        <f t="shared" si="26"/>
        <v>0.68769102360032186</v>
      </c>
      <c r="T61">
        <f t="shared" si="26"/>
        <v>0.76501237112712295</v>
      </c>
      <c r="U61">
        <f t="shared" si="26"/>
        <v>0.74877261637539061</v>
      </c>
      <c r="V61">
        <f t="shared" si="27"/>
        <v>0.62092828558423707</v>
      </c>
      <c r="W61">
        <f t="shared" si="26"/>
        <v>0.77424730617910742</v>
      </c>
      <c r="X61">
        <f t="shared" si="26"/>
        <v>0.7585903081770925</v>
      </c>
      <c r="Y61">
        <f t="shared" si="26"/>
        <v>0.75651416744110422</v>
      </c>
      <c r="Z61">
        <f t="shared" si="26"/>
        <v>0.72760083812094101</v>
      </c>
      <c r="AA61">
        <f t="shared" si="26"/>
        <v>0.65035429525279698</v>
      </c>
      <c r="AB61">
        <f t="shared" si="26"/>
        <v>0.76502324240699382</v>
      </c>
      <c r="AC61">
        <f t="shared" si="26"/>
        <v>0.73505574399870888</v>
      </c>
      <c r="AD61">
        <f t="shared" si="26"/>
        <v>0.71109118768298674</v>
      </c>
      <c r="AE61">
        <f t="shared" si="26"/>
        <v>0.73312570455340742</v>
      </c>
      <c r="AF61">
        <f t="shared" si="26"/>
        <v>0.70140675455880552</v>
      </c>
      <c r="AG61">
        <f t="shared" si="26"/>
        <v>0.79189180527365366</v>
      </c>
      <c r="AH61">
        <f t="shared" si="26"/>
        <v>0.73691244775112963</v>
      </c>
      <c r="AI61">
        <f t="shared" si="26"/>
        <v>0.62092828558423707</v>
      </c>
      <c r="AJ61">
        <f t="shared" si="26"/>
        <v>0.72788052132667913</v>
      </c>
      <c r="AK61">
        <f t="shared" si="26"/>
        <v>0.77780582145605504</v>
      </c>
      <c r="AL61">
        <f t="shared" si="26"/>
        <v>0.75062972943036232</v>
      </c>
      <c r="AM61">
        <f t="shared" si="26"/>
        <v>0.63787372503412199</v>
      </c>
      <c r="AN61">
        <f t="shared" si="26"/>
        <v>0.74676143671816531</v>
      </c>
      <c r="AO61">
        <f t="shared" si="26"/>
        <v>0.73865087977028221</v>
      </c>
      <c r="AP61">
        <f t="shared" si="26"/>
        <v>0.72215480591512637</v>
      </c>
      <c r="AQ61">
        <f t="shared" si="26"/>
        <v>0.77424730617910742</v>
      </c>
      <c r="AR61">
        <f t="shared" si="26"/>
        <v>0.7585903081770925</v>
      </c>
      <c r="AS61">
        <f t="shared" si="26"/>
        <v>0.7585903081770925</v>
      </c>
      <c r="AT61">
        <f t="shared" si="26"/>
        <v>0.7585903081770925</v>
      </c>
      <c r="AU61">
        <f t="shared" si="26"/>
        <v>0.7585903081770925</v>
      </c>
      <c r="AV61">
        <f t="shared" si="26"/>
        <v>0.77424730617910742</v>
      </c>
      <c r="AW61">
        <f t="shared" si="26"/>
        <v>0.7585903081770925</v>
      </c>
    </row>
    <row r="62" spans="1:49">
      <c r="A62" t="s">
        <v>385</v>
      </c>
      <c r="D62" t="s">
        <v>353</v>
      </c>
      <c r="E62" t="s">
        <v>358</v>
      </c>
      <c r="F62">
        <v>2011</v>
      </c>
      <c r="G62" t="s">
        <v>379</v>
      </c>
      <c r="H62" t="s">
        <v>384</v>
      </c>
      <c r="I62" t="s">
        <v>381</v>
      </c>
      <c r="J62" t="s">
        <v>382</v>
      </c>
      <c r="K62">
        <f t="shared" si="26"/>
        <v>0.75519072447586943</v>
      </c>
      <c r="L62">
        <f t="shared" si="26"/>
        <v>0.76701619772860408</v>
      </c>
      <c r="M62">
        <f t="shared" si="26"/>
        <v>0.77603338167041513</v>
      </c>
      <c r="N62">
        <f t="shared" si="26"/>
        <v>0.75645820612070502</v>
      </c>
      <c r="O62">
        <f t="shared" si="26"/>
        <v>0.79882228576179459</v>
      </c>
      <c r="P62">
        <f t="shared" si="26"/>
        <v>0.75409901452856998</v>
      </c>
      <c r="Q62">
        <f t="shared" si="26"/>
        <v>0.76002915191438747</v>
      </c>
      <c r="R62">
        <f t="shared" si="26"/>
        <v>0.75629253605939484</v>
      </c>
      <c r="S62">
        <f t="shared" si="26"/>
        <v>0.7357754458161927</v>
      </c>
      <c r="T62">
        <f t="shared" si="26"/>
        <v>0.78582080240286611</v>
      </c>
      <c r="U62">
        <f t="shared" si="26"/>
        <v>0.77479545535525607</v>
      </c>
      <c r="V62">
        <f t="shared" si="27"/>
        <v>0.70693087790311648</v>
      </c>
      <c r="W62">
        <f t="shared" si="26"/>
        <v>0.79081718159660797</v>
      </c>
      <c r="X62">
        <f t="shared" si="26"/>
        <v>0.77536588879778967</v>
      </c>
      <c r="Y62">
        <f t="shared" si="26"/>
        <v>0.76910774794500703</v>
      </c>
      <c r="Z62">
        <f t="shared" si="26"/>
        <v>0.76273482836828466</v>
      </c>
      <c r="AA62">
        <f t="shared" si="26"/>
        <v>0.72348988701389616</v>
      </c>
      <c r="AB62">
        <f t="shared" si="26"/>
        <v>0.78598114570344169</v>
      </c>
      <c r="AC62">
        <f t="shared" si="26"/>
        <v>0.76123137571570243</v>
      </c>
      <c r="AD62">
        <f t="shared" si="26"/>
        <v>0.7428245694048391</v>
      </c>
      <c r="AE62">
        <f t="shared" si="26"/>
        <v>0.76004817164634475</v>
      </c>
      <c r="AF62">
        <f t="shared" si="26"/>
        <v>0.73898004581733268</v>
      </c>
      <c r="AG62">
        <f t="shared" si="26"/>
        <v>0.79955254246443563</v>
      </c>
      <c r="AH62">
        <f t="shared" si="26"/>
        <v>0.76676984819424465</v>
      </c>
      <c r="AI62">
        <f t="shared" si="26"/>
        <v>0.70693087790311648</v>
      </c>
      <c r="AJ62">
        <f t="shared" si="26"/>
        <v>0.75288981676588673</v>
      </c>
      <c r="AK62">
        <f t="shared" si="26"/>
        <v>0.79216550345851022</v>
      </c>
      <c r="AL62">
        <f t="shared" si="26"/>
        <v>0.76662148030678579</v>
      </c>
      <c r="AM62">
        <f t="shared" si="26"/>
        <v>0.71238813897864905</v>
      </c>
      <c r="AN62">
        <f t="shared" si="26"/>
        <v>0.76665255437882118</v>
      </c>
      <c r="AO62">
        <f t="shared" si="26"/>
        <v>0.75788806403136122</v>
      </c>
      <c r="AP62">
        <f t="shared" si="26"/>
        <v>0.76072696136718909</v>
      </c>
      <c r="AQ62">
        <f t="shared" si="26"/>
        <v>0.79081718159660797</v>
      </c>
      <c r="AR62">
        <f t="shared" si="26"/>
        <v>0.77536588879778967</v>
      </c>
      <c r="AS62">
        <f t="shared" si="26"/>
        <v>0.77536588879778967</v>
      </c>
      <c r="AT62">
        <f t="shared" si="26"/>
        <v>0.77536588879778967</v>
      </c>
      <c r="AU62">
        <f t="shared" si="26"/>
        <v>0.77536588879778967</v>
      </c>
      <c r="AV62">
        <f t="shared" si="26"/>
        <v>0.79081718159660797</v>
      </c>
      <c r="AW62">
        <f t="shared" si="26"/>
        <v>0.77536588879778967</v>
      </c>
    </row>
    <row r="63" spans="1:49">
      <c r="D63" t="s">
        <v>348</v>
      </c>
      <c r="E63" t="s">
        <v>358</v>
      </c>
      <c r="F63">
        <v>2011</v>
      </c>
      <c r="G63" t="s">
        <v>386</v>
      </c>
      <c r="H63" t="s">
        <v>369</v>
      </c>
      <c r="I63" t="s">
        <v>387</v>
      </c>
      <c r="J63" t="s">
        <v>382</v>
      </c>
      <c r="K63">
        <f>K46</f>
        <v>0.7616431420715184</v>
      </c>
      <c r="L63">
        <f t="shared" si="26"/>
        <v>0.77026704962563974</v>
      </c>
      <c r="M63">
        <f t="shared" si="26"/>
        <v>0.78618292824163361</v>
      </c>
      <c r="N63">
        <f t="shared" si="26"/>
        <v>0.75512571636662817</v>
      </c>
      <c r="O63">
        <f t="shared" si="26"/>
        <v>0.81565687106199691</v>
      </c>
      <c r="P63">
        <f t="shared" si="26"/>
        <v>0.76223727316034584</v>
      </c>
      <c r="Q63">
        <f t="shared" si="26"/>
        <v>0.76628392768430553</v>
      </c>
      <c r="R63">
        <f t="shared" si="26"/>
        <v>0.746916121530383</v>
      </c>
      <c r="S63">
        <f t="shared" si="26"/>
        <v>0.72509329622303786</v>
      </c>
      <c r="T63">
        <f t="shared" si="26"/>
        <v>0.79315460212986266</v>
      </c>
      <c r="U63">
        <f t="shared" si="26"/>
        <v>0.778859728186721</v>
      </c>
      <c r="V63">
        <f t="shared" si="27"/>
        <v>0.66632609569390933</v>
      </c>
      <c r="W63">
        <f t="shared" si="26"/>
        <v>0.80128355693610065</v>
      </c>
      <c r="X63">
        <f t="shared" si="26"/>
        <v>0.78750164851516524</v>
      </c>
      <c r="Y63">
        <f t="shared" si="26"/>
        <v>0.78567414738827734</v>
      </c>
      <c r="Z63">
        <f t="shared" si="26"/>
        <v>0.76022349223819363</v>
      </c>
      <c r="AA63">
        <f t="shared" si="26"/>
        <v>0.69222803234827046</v>
      </c>
      <c r="AB63">
        <f t="shared" si="26"/>
        <v>0.79316417146004847</v>
      </c>
      <c r="AC63">
        <f t="shared" si="26"/>
        <v>0.76678559501682753</v>
      </c>
      <c r="AD63">
        <f t="shared" si="26"/>
        <v>0.74569104544550335</v>
      </c>
      <c r="AE63">
        <f t="shared" si="26"/>
        <v>0.76508669802006524</v>
      </c>
      <c r="AF63">
        <f t="shared" si="26"/>
        <v>0.73716642467152349</v>
      </c>
      <c r="AG63">
        <f t="shared" si="26"/>
        <v>0.81681494236662933</v>
      </c>
      <c r="AH63">
        <f t="shared" si="26"/>
        <v>0.76841993903841943</v>
      </c>
      <c r="AI63">
        <f t="shared" si="26"/>
        <v>0.66632609569390933</v>
      </c>
      <c r="AJ63">
        <f t="shared" si="26"/>
        <v>0.76046968044923258</v>
      </c>
      <c r="AK63">
        <f t="shared" si="26"/>
        <v>0.80441590271880292</v>
      </c>
      <c r="AL63">
        <f t="shared" si="26"/>
        <v>0.78049443249259443</v>
      </c>
      <c r="AM63">
        <f t="shared" si="26"/>
        <v>0.68124214119770021</v>
      </c>
      <c r="AN63">
        <f t="shared" ref="AN63:AW63" si="28">AN46</f>
        <v>0.77708940836868445</v>
      </c>
      <c r="AO63">
        <f t="shared" si="28"/>
        <v>0.76995017560617651</v>
      </c>
      <c r="AP63">
        <f t="shared" si="28"/>
        <v>0.75542967945822503</v>
      </c>
      <c r="AQ63">
        <f t="shared" si="28"/>
        <v>0.80128355693610065</v>
      </c>
      <c r="AR63">
        <f t="shared" si="28"/>
        <v>0.78750164851516524</v>
      </c>
      <c r="AS63">
        <f t="shared" si="28"/>
        <v>0.78750164851516524</v>
      </c>
      <c r="AT63">
        <f t="shared" si="28"/>
        <v>0.78750164851516524</v>
      </c>
      <c r="AU63">
        <f t="shared" si="28"/>
        <v>0.78750164851516524</v>
      </c>
      <c r="AV63">
        <f t="shared" si="28"/>
        <v>0.80128355693610065</v>
      </c>
      <c r="AW63">
        <f t="shared" si="28"/>
        <v>0.78750164851516524</v>
      </c>
    </row>
    <row r="64" spans="1:49">
      <c r="A64" t="s">
        <v>375</v>
      </c>
      <c r="D64" t="s">
        <v>351</v>
      </c>
      <c r="E64" t="s">
        <v>358</v>
      </c>
      <c r="F64">
        <v>2011</v>
      </c>
      <c r="G64" t="s">
        <v>386</v>
      </c>
      <c r="H64" t="s">
        <v>369</v>
      </c>
      <c r="I64" t="s">
        <v>387</v>
      </c>
      <c r="J64" t="s">
        <v>382</v>
      </c>
      <c r="K64">
        <f>K47</f>
        <v>0.72921363759145286</v>
      </c>
      <c r="L64">
        <f t="shared" ref="L64:AW65" si="29">L47</f>
        <v>0.73901086590123699</v>
      </c>
      <c r="M64">
        <f t="shared" si="29"/>
        <v>0.75709217017927077</v>
      </c>
      <c r="N64">
        <f t="shared" si="29"/>
        <v>0.72180948730086336</v>
      </c>
      <c r="O64">
        <f t="shared" si="29"/>
        <v>0.79057617324730256</v>
      </c>
      <c r="P64">
        <f t="shared" si="29"/>
        <v>0.72988860284202561</v>
      </c>
      <c r="Q64">
        <f t="shared" si="29"/>
        <v>0.7344858226073403</v>
      </c>
      <c r="R64">
        <f t="shared" si="29"/>
        <v>0.71248294078621743</v>
      </c>
      <c r="S64">
        <f t="shared" si="29"/>
        <v>0.68769102360032186</v>
      </c>
      <c r="T64">
        <f t="shared" si="29"/>
        <v>0.76501237112712295</v>
      </c>
      <c r="U64">
        <f t="shared" si="29"/>
        <v>0.74877261637539061</v>
      </c>
      <c r="V64">
        <f>V47</f>
        <v>0.62092828558423707</v>
      </c>
      <c r="W64">
        <f t="shared" si="29"/>
        <v>0.77424730617910742</v>
      </c>
      <c r="X64">
        <f t="shared" si="29"/>
        <v>0.7585903081770925</v>
      </c>
      <c r="Y64">
        <f t="shared" si="29"/>
        <v>0.75651416744110422</v>
      </c>
      <c r="Z64">
        <f t="shared" si="29"/>
        <v>0.72760083812094101</v>
      </c>
      <c r="AA64">
        <f t="shared" si="29"/>
        <v>0.65035429525279698</v>
      </c>
      <c r="AB64">
        <f t="shared" si="29"/>
        <v>0.76502324240699382</v>
      </c>
      <c r="AC64">
        <f t="shared" si="29"/>
        <v>0.73505574399870888</v>
      </c>
      <c r="AD64">
        <f t="shared" si="29"/>
        <v>0.71109118768298674</v>
      </c>
      <c r="AE64">
        <f t="shared" si="29"/>
        <v>0.73312570455340742</v>
      </c>
      <c r="AF64">
        <f t="shared" si="29"/>
        <v>0.70140675455880552</v>
      </c>
      <c r="AG64">
        <f t="shared" si="29"/>
        <v>0.79189180527365366</v>
      </c>
      <c r="AH64">
        <f t="shared" si="29"/>
        <v>0.73691244775112963</v>
      </c>
      <c r="AI64">
        <f t="shared" si="29"/>
        <v>0.62092828558423707</v>
      </c>
      <c r="AJ64">
        <f t="shared" si="29"/>
        <v>0.72788052132667913</v>
      </c>
      <c r="AK64">
        <f t="shared" si="29"/>
        <v>0.77780582145605504</v>
      </c>
      <c r="AL64">
        <f t="shared" si="29"/>
        <v>0.75062972943036232</v>
      </c>
      <c r="AM64">
        <f t="shared" si="29"/>
        <v>0.63787372503412199</v>
      </c>
      <c r="AN64">
        <f t="shared" si="29"/>
        <v>0.74676143671816531</v>
      </c>
      <c r="AO64">
        <f t="shared" si="29"/>
        <v>0.73865087977028221</v>
      </c>
      <c r="AP64">
        <f t="shared" si="29"/>
        <v>0.72215480591512637</v>
      </c>
      <c r="AQ64">
        <f t="shared" si="29"/>
        <v>0.77424730617910742</v>
      </c>
      <c r="AR64">
        <f t="shared" si="29"/>
        <v>0.7585903081770925</v>
      </c>
      <c r="AS64">
        <f t="shared" si="29"/>
        <v>0.7585903081770925</v>
      </c>
      <c r="AT64">
        <f t="shared" si="29"/>
        <v>0.7585903081770925</v>
      </c>
      <c r="AU64">
        <f t="shared" si="29"/>
        <v>0.7585903081770925</v>
      </c>
      <c r="AV64">
        <f t="shared" si="29"/>
        <v>0.77424730617910742</v>
      </c>
      <c r="AW64">
        <f t="shared" si="29"/>
        <v>0.7585903081770925</v>
      </c>
    </row>
    <row r="65" spans="1:49">
      <c r="A65" t="s">
        <v>388</v>
      </c>
      <c r="D65" t="s">
        <v>353</v>
      </c>
      <c r="E65" t="s">
        <v>358</v>
      </c>
      <c r="F65">
        <v>2011</v>
      </c>
      <c r="G65" t="s">
        <v>386</v>
      </c>
      <c r="H65" t="s">
        <v>369</v>
      </c>
      <c r="I65" t="s">
        <v>387</v>
      </c>
      <c r="J65" t="s">
        <v>382</v>
      </c>
      <c r="K65">
        <f>K48</f>
        <v>0.80755634490883854</v>
      </c>
      <c r="L65">
        <f t="shared" si="29"/>
        <v>0.81685230516633578</v>
      </c>
      <c r="M65">
        <f t="shared" si="29"/>
        <v>0.823940679708829</v>
      </c>
      <c r="N65">
        <f t="shared" si="29"/>
        <v>0.80855270748526009</v>
      </c>
      <c r="O65">
        <f t="shared" si="29"/>
        <v>0.84185495190900428</v>
      </c>
      <c r="P65">
        <f t="shared" si="29"/>
        <v>0.80669815580588122</v>
      </c>
      <c r="Q65">
        <f t="shared" si="29"/>
        <v>0.81135981460649709</v>
      </c>
      <c r="R65">
        <f t="shared" si="29"/>
        <v>0.80842247487021945</v>
      </c>
      <c r="S65">
        <f t="shared" si="29"/>
        <v>0.79229406703198035</v>
      </c>
      <c r="T65">
        <f t="shared" si="29"/>
        <v>0.83163453450920488</v>
      </c>
      <c r="U65">
        <f t="shared" si="29"/>
        <v>0.82296755046643122</v>
      </c>
      <c r="V65">
        <f>V48</f>
        <v>0.76961946016982963</v>
      </c>
      <c r="W65">
        <f t="shared" si="29"/>
        <v>0.83556216949038165</v>
      </c>
      <c r="X65">
        <f t="shared" si="29"/>
        <v>0.82341596606029455</v>
      </c>
      <c r="Y65">
        <f t="shared" si="29"/>
        <v>0.81849646496211781</v>
      </c>
      <c r="Z65">
        <f t="shared" si="29"/>
        <v>0.81348673673870509</v>
      </c>
      <c r="AA65">
        <f t="shared" si="29"/>
        <v>0.78263643524621784</v>
      </c>
      <c r="AB65">
        <f t="shared" si="29"/>
        <v>0.8317605797775719</v>
      </c>
      <c r="AC65">
        <f t="shared" si="29"/>
        <v>0.81230487823640785</v>
      </c>
      <c r="AD65">
        <f t="shared" si="29"/>
        <v>0.7978353566979216</v>
      </c>
      <c r="AE65">
        <f t="shared" si="29"/>
        <v>0.81137476594659186</v>
      </c>
      <c r="AF65">
        <f t="shared" si="29"/>
        <v>0.79481319109704762</v>
      </c>
      <c r="AG65">
        <f t="shared" si="29"/>
        <v>0.84242900396936926</v>
      </c>
      <c r="AH65">
        <f t="shared" si="29"/>
        <v>0.81665865071954002</v>
      </c>
      <c r="AI65">
        <f t="shared" si="29"/>
        <v>0.76961946016982963</v>
      </c>
      <c r="AJ65">
        <f t="shared" si="29"/>
        <v>0.80574760997104466</v>
      </c>
      <c r="AK65">
        <f t="shared" si="29"/>
        <v>0.83662208025882889</v>
      </c>
      <c r="AL65">
        <f t="shared" si="29"/>
        <v>0.81654201927859626</v>
      </c>
      <c r="AM65">
        <f t="shared" si="29"/>
        <v>0.7739093926730557</v>
      </c>
      <c r="AN65">
        <f t="shared" si="29"/>
        <v>0.8165664464903033</v>
      </c>
      <c r="AO65">
        <f t="shared" si="29"/>
        <v>0.80967671343641767</v>
      </c>
      <c r="AP65">
        <f t="shared" si="29"/>
        <v>0.81190836000522348</v>
      </c>
      <c r="AQ65">
        <f t="shared" si="29"/>
        <v>0.83556216949038165</v>
      </c>
      <c r="AR65">
        <f t="shared" si="29"/>
        <v>0.82341596606029455</v>
      </c>
      <c r="AS65">
        <f t="shared" si="29"/>
        <v>0.82341596606029455</v>
      </c>
      <c r="AT65">
        <f t="shared" si="29"/>
        <v>0.82341596606029455</v>
      </c>
      <c r="AU65">
        <f t="shared" si="29"/>
        <v>0.82341596606029455</v>
      </c>
      <c r="AV65">
        <f t="shared" si="29"/>
        <v>0.83556216949038165</v>
      </c>
      <c r="AW65">
        <f t="shared" si="29"/>
        <v>0.82341596606029455</v>
      </c>
    </row>
    <row r="66" spans="1:49">
      <c r="A66" t="s">
        <v>389</v>
      </c>
      <c r="E66" t="s">
        <v>358</v>
      </c>
      <c r="F66">
        <v>2011</v>
      </c>
      <c r="G66" t="s">
        <v>390</v>
      </c>
      <c r="H66" t="s">
        <v>369</v>
      </c>
      <c r="I66" t="s">
        <v>387</v>
      </c>
      <c r="J66" t="s">
        <v>382</v>
      </c>
      <c r="K66">
        <f>K51</f>
        <v>0.79332505049814939</v>
      </c>
      <c r="L66">
        <f t="shared" ref="L66:AV66" si="30">L51</f>
        <v>0.8008026858124706</v>
      </c>
      <c r="M66">
        <f t="shared" si="30"/>
        <v>0.81460305823651513</v>
      </c>
      <c r="N66">
        <f t="shared" si="30"/>
        <v>0.78767390775299539</v>
      </c>
      <c r="O66">
        <f t="shared" si="30"/>
        <v>0.84015938456569828</v>
      </c>
      <c r="P66">
        <f t="shared" si="30"/>
        <v>0.79384021089188872</v>
      </c>
      <c r="Q66">
        <f t="shared" si="30"/>
        <v>0.79734899233270529</v>
      </c>
      <c r="R66">
        <f t="shared" si="30"/>
        <v>0.78055551555334357</v>
      </c>
      <c r="S66">
        <f t="shared" si="30"/>
        <v>0.76163333576971615</v>
      </c>
      <c r="T66">
        <f t="shared" si="30"/>
        <v>0.82064807142101281</v>
      </c>
      <c r="U66">
        <f t="shared" si="30"/>
        <v>0.8082532430279461</v>
      </c>
      <c r="V66">
        <f>V51</f>
        <v>0.71067735192566384</v>
      </c>
      <c r="W66">
        <f t="shared" si="30"/>
        <v>0.82769654209931887</v>
      </c>
      <c r="X66">
        <f t="shared" si="30"/>
        <v>0.81574649689528878</v>
      </c>
      <c r="Y66">
        <f t="shared" si="30"/>
        <v>0.81416190349866213</v>
      </c>
      <c r="Z66">
        <f t="shared" si="30"/>
        <v>0.79209409763124783</v>
      </c>
      <c r="AA66">
        <f t="shared" si="30"/>
        <v>0.73313645587830301</v>
      </c>
      <c r="AB66">
        <f t="shared" si="30"/>
        <v>0.8206563688153069</v>
      </c>
      <c r="AC66">
        <f t="shared" si="30"/>
        <v>0.7977839790644351</v>
      </c>
      <c r="AD66">
        <f t="shared" si="30"/>
        <v>0.77949327408826097</v>
      </c>
      <c r="AE66">
        <f t="shared" si="30"/>
        <v>0.79631089599870664</v>
      </c>
      <c r="AF66">
        <f t="shared" si="30"/>
        <v>0.77210172855734382</v>
      </c>
      <c r="AG66">
        <f t="shared" si="30"/>
        <v>0.8411635273895488</v>
      </c>
      <c r="AH66">
        <f t="shared" si="30"/>
        <v>0.79920108940506773</v>
      </c>
      <c r="AI66">
        <f t="shared" si="30"/>
        <v>0.71067735192566384</v>
      </c>
      <c r="AJ66">
        <f t="shared" si="30"/>
        <v>0.79230756300634386</v>
      </c>
      <c r="AK66">
        <f t="shared" si="30"/>
        <v>0.83041254285586763</v>
      </c>
      <c r="AL66">
        <f t="shared" si="30"/>
        <v>0.80967066576460678</v>
      </c>
      <c r="AM66">
        <f t="shared" si="30"/>
        <v>0.72361078701981274</v>
      </c>
      <c r="AN66">
        <f t="shared" si="30"/>
        <v>0.80671823051697977</v>
      </c>
      <c r="AO66">
        <f t="shared" si="30"/>
        <v>0.80052793004273881</v>
      </c>
      <c r="AP66">
        <f t="shared" si="30"/>
        <v>0.78793746868911518</v>
      </c>
      <c r="AQ66">
        <f t="shared" si="30"/>
        <v>0.82769654209931887</v>
      </c>
      <c r="AR66">
        <f t="shared" si="30"/>
        <v>0.81574649689528878</v>
      </c>
      <c r="AS66">
        <f t="shared" si="30"/>
        <v>0.81574649689528878</v>
      </c>
      <c r="AT66">
        <f t="shared" si="30"/>
        <v>0.81574649689528878</v>
      </c>
      <c r="AU66">
        <f t="shared" si="30"/>
        <v>0.81574649689528878</v>
      </c>
      <c r="AV66">
        <f t="shared" si="30"/>
        <v>0.82769654209931887</v>
      </c>
      <c r="AW66">
        <f>AW51</f>
        <v>0.81574649689528878</v>
      </c>
    </row>
    <row r="67" spans="1:49">
      <c r="A67" t="s">
        <v>391</v>
      </c>
      <c r="E67" t="s">
        <v>358</v>
      </c>
      <c r="F67">
        <v>2011</v>
      </c>
      <c r="G67" t="s">
        <v>392</v>
      </c>
      <c r="H67" t="s">
        <v>377</v>
      </c>
      <c r="I67" t="s">
        <v>387</v>
      </c>
      <c r="J67" t="s">
        <v>382</v>
      </c>
      <c r="K67">
        <f t="shared" ref="K67:AW67" si="31">K53</f>
        <v>0.77253945557682047</v>
      </c>
      <c r="L67">
        <f t="shared" si="31"/>
        <v>0.78076912735703907</v>
      </c>
      <c r="M67">
        <f t="shared" si="31"/>
        <v>0.79595742295058747</v>
      </c>
      <c r="N67">
        <f t="shared" si="31"/>
        <v>0.76631996933272517</v>
      </c>
      <c r="O67">
        <f t="shared" si="31"/>
        <v>0.82408398552773421</v>
      </c>
      <c r="P67">
        <f t="shared" si="31"/>
        <v>0.77310642638730154</v>
      </c>
      <c r="Q67">
        <f t="shared" si="31"/>
        <v>0.77696809099016584</v>
      </c>
      <c r="R67">
        <f t="shared" si="31"/>
        <v>0.75848567026042268</v>
      </c>
      <c r="S67">
        <f t="shared" si="31"/>
        <v>0.73766045982427042</v>
      </c>
      <c r="T67">
        <f t="shared" si="31"/>
        <v>0.80261039174678328</v>
      </c>
      <c r="U67">
        <f t="shared" si="31"/>
        <v>0.78896899775532803</v>
      </c>
      <c r="V67">
        <f>V53</f>
        <v>0.68157975989075914</v>
      </c>
      <c r="W67">
        <f t="shared" si="31"/>
        <v>0.8103677371904503</v>
      </c>
      <c r="X67">
        <f t="shared" si="31"/>
        <v>0.79721585886875779</v>
      </c>
      <c r="Y67">
        <f t="shared" si="31"/>
        <v>0.79547190065052753</v>
      </c>
      <c r="Z67">
        <f t="shared" si="31"/>
        <v>0.77118470402159045</v>
      </c>
      <c r="AA67">
        <f t="shared" si="31"/>
        <v>0.70629760801234953</v>
      </c>
      <c r="AB67">
        <f t="shared" si="31"/>
        <v>0.80261952362187483</v>
      </c>
      <c r="AC67">
        <f t="shared" si="31"/>
        <v>0.77744682495891537</v>
      </c>
      <c r="AD67">
        <f t="shared" si="31"/>
        <v>0.75731659765370896</v>
      </c>
      <c r="AE67">
        <f t="shared" si="31"/>
        <v>0.77582559182486222</v>
      </c>
      <c r="AF67">
        <f t="shared" si="31"/>
        <v>0.74918167382939671</v>
      </c>
      <c r="AG67">
        <f t="shared" si="31"/>
        <v>0.82518911642986914</v>
      </c>
      <c r="AH67">
        <f t="shared" si="31"/>
        <v>0.77900645611094887</v>
      </c>
      <c r="AI67">
        <f t="shared" si="31"/>
        <v>0.68157975989075914</v>
      </c>
      <c r="AJ67">
        <f t="shared" si="31"/>
        <v>0.77141963791441048</v>
      </c>
      <c r="AK67">
        <f t="shared" si="31"/>
        <v>0.81335689002308631</v>
      </c>
      <c r="AL67">
        <f t="shared" si="31"/>
        <v>0.79052897272150435</v>
      </c>
      <c r="AM67">
        <f t="shared" si="31"/>
        <v>0.69581392902866246</v>
      </c>
      <c r="AN67">
        <f t="shared" si="31"/>
        <v>0.78727960684325882</v>
      </c>
      <c r="AO67">
        <f t="shared" si="31"/>
        <v>0.780466739007037</v>
      </c>
      <c r="AP67">
        <f t="shared" si="31"/>
        <v>0.76661003696870622</v>
      </c>
      <c r="AQ67">
        <f t="shared" si="31"/>
        <v>0.8103677371904503</v>
      </c>
      <c r="AR67">
        <f t="shared" si="31"/>
        <v>0.79721585886875779</v>
      </c>
      <c r="AS67">
        <f t="shared" si="31"/>
        <v>0.79721585886875779</v>
      </c>
      <c r="AT67">
        <f t="shared" si="31"/>
        <v>0.79721585886875779</v>
      </c>
      <c r="AU67">
        <f t="shared" si="31"/>
        <v>0.79721585886875779</v>
      </c>
      <c r="AV67">
        <f t="shared" si="31"/>
        <v>0.8103677371904503</v>
      </c>
      <c r="AW67">
        <f t="shared" si="31"/>
        <v>0.79721585886875779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fill data</vt:lpstr>
      <vt:lpstr>Stock</vt:lpstr>
      <vt:lpstr>AF</vt:lpstr>
      <vt:lpstr>Stock-AF</vt:lpstr>
      <vt:lpstr>Shares</vt:lpstr>
      <vt:lpstr>UC1</vt:lpstr>
      <vt:lpstr>UC unit boilers</vt:lpstr>
      <vt:lpstr>COP_HP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2001-09-28T20:39:50Z</cp:lastPrinted>
  <dcterms:created xsi:type="dcterms:W3CDTF">2001-09-28T18:48:17Z</dcterms:created>
  <dcterms:modified xsi:type="dcterms:W3CDTF">2020-06-25T09:19:16Z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661541163921356</vt:r8>
  </property>
</Properties>
</file>